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19065" yWindow="-15" windowWidth="19110" windowHeight="12810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Eur3M!$AW$4:$BE$17</definedName>
    <definedName name="DataTable" localSheetId="2">Eur6M!$AW$4:$BE$17</definedName>
    <definedName name="EvaluationDate">'General Settings'!$D$9</definedName>
    <definedName name="familyname">'General Settings'!$D$6</definedName>
    <definedName name="MinDistance" localSheetId="1">Eur3M!$M$3:$M$70</definedName>
    <definedName name="MinDistance">Eur6M!$M$3:$M$65</definedName>
    <definedName name="objectoverwrite">'General Settings'!$D$12</definedName>
    <definedName name="permanent">'General Settings'!$D$11</definedName>
    <definedName name="Priority" localSheetId="1">Eur3M!$L$3:$L$70</definedName>
    <definedName name="Priority">Eur6M!$L$3:$L$65</definedName>
    <definedName name="RateHelpers" localSheetId="1">Eur3M!$O$4:$O$72</definedName>
    <definedName name="RateHelpers" localSheetId="2">Eur6M!$O$4:$O$72</definedName>
    <definedName name="SettlementDate">'General Settings'!$D$10</definedName>
    <definedName name="TenorBasis3M" localSheetId="1">Eur3M!$X$17</definedName>
    <definedName name="TenorBasis6M">Eur6M!$X$17</definedName>
    <definedName name="TenorBasisIndex6M" localSheetId="1">Eur3M!$X$34</definedName>
    <definedName name="TenorBasisIndex6M">Eur6M!$X$34</definedName>
    <definedName name="trigger">'General Settings'!$D$4</definedName>
    <definedName name="Weigths" localSheetId="1">Eur3M!$T$4:$T$72</definedName>
    <definedName name="Weigths" localSheetId="2">Eur6M!$T$4:$T$72</definedName>
  </definedNames>
  <calcPr calcId="152511"/>
</workbook>
</file>

<file path=xl/calcChain.xml><?xml version="1.0" encoding="utf-8"?>
<calcChain xmlns="http://schemas.openxmlformats.org/spreadsheetml/2006/main">
  <c r="I70" i="5" l="1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C17" i="5"/>
  <c r="I17" i="5" s="1"/>
  <c r="A17" i="5"/>
  <c r="C16" i="5"/>
  <c r="I16" i="5" s="1"/>
  <c r="A16" i="5"/>
  <c r="C15" i="5"/>
  <c r="I15" i="5" s="1"/>
  <c r="A15" i="5"/>
  <c r="AZ17" i="5"/>
  <c r="C14" i="5"/>
  <c r="I14" i="5" s="1"/>
  <c r="A14" i="5"/>
  <c r="AZ16" i="5"/>
  <c r="C13" i="5"/>
  <c r="I13" i="5" s="1"/>
  <c r="A13" i="5"/>
  <c r="AZ15" i="5"/>
  <c r="C12" i="5"/>
  <c r="I12" i="5" s="1"/>
  <c r="A12" i="5"/>
  <c r="AZ14" i="5"/>
  <c r="C11" i="5"/>
  <c r="I11" i="5" s="1"/>
  <c r="A11" i="5"/>
  <c r="AZ13" i="5"/>
  <c r="C10" i="5"/>
  <c r="I10" i="5" s="1"/>
  <c r="A10" i="5"/>
  <c r="AZ12" i="5"/>
  <c r="C9" i="5"/>
  <c r="I9" i="5" s="1"/>
  <c r="A9" i="5"/>
  <c r="AZ11" i="5"/>
  <c r="C8" i="5"/>
  <c r="I8" i="5" s="1"/>
  <c r="A8" i="5"/>
  <c r="AV10" i="5"/>
  <c r="AZ10" i="5" s="1"/>
  <c r="C7" i="5"/>
  <c r="I7" i="5" s="1"/>
  <c r="A7" i="5"/>
  <c r="AZ9" i="5"/>
  <c r="X9" i="5"/>
  <c r="C6" i="5"/>
  <c r="I6" i="5" s="1"/>
  <c r="A6" i="5"/>
  <c r="AZ8" i="5"/>
  <c r="AZ7" i="5"/>
  <c r="AZ6" i="5"/>
  <c r="AZ5" i="5"/>
  <c r="I5" i="5"/>
  <c r="G5" i="5"/>
  <c r="AZ4" i="5"/>
  <c r="I4" i="5"/>
  <c r="G4" i="5"/>
  <c r="I3" i="5"/>
  <c r="G3" i="5"/>
  <c r="J1" i="5"/>
  <c r="G53" i="5" s="1"/>
  <c r="X24" i="5"/>
  <c r="A18" i="5" a="1"/>
  <c r="AW17" i="5"/>
  <c r="AW15" i="5"/>
  <c r="BH9" i="5"/>
  <c r="AW7" i="5"/>
  <c r="X22" i="5"/>
  <c r="X21" i="5"/>
  <c r="X20" i="5"/>
  <c r="AW16" i="5"/>
  <c r="AW9" i="5"/>
  <c r="BH8" i="5"/>
  <c r="BI8" i="5" s="1"/>
  <c r="BJ7" i="5"/>
  <c r="BH6" i="5"/>
  <c r="BJ5" i="5"/>
  <c r="BH4" i="5"/>
  <c r="BH3" i="5"/>
  <c r="BI3" i="5" s="1"/>
  <c r="BJ8" i="5"/>
  <c r="BJ3" i="5"/>
  <c r="AW5" i="5"/>
  <c r="X32" i="5"/>
  <c r="X34" i="5" s="1"/>
  <c r="AW13" i="5"/>
  <c r="AW12" i="5"/>
  <c r="AW11" i="5"/>
  <c r="BJ9" i="5"/>
  <c r="AW8" i="5"/>
  <c r="AW6" i="5"/>
  <c r="J5" i="5"/>
  <c r="AW4" i="5"/>
  <c r="J4" i="5"/>
  <c r="BH7" i="5"/>
  <c r="BI7" i="5" s="1"/>
  <c r="BJ6" i="5"/>
  <c r="BH5" i="5"/>
  <c r="BI5" i="5" s="1"/>
  <c r="J3" i="5"/>
  <c r="BI6" i="5"/>
  <c r="AC3" i="5"/>
  <c r="AW14" i="5"/>
  <c r="BI9" i="5"/>
  <c r="BJ4" i="5"/>
  <c r="BI4" i="5"/>
  <c r="AD3" i="5"/>
  <c r="AB3" i="5"/>
  <c r="AH3" i="5" s="1"/>
  <c r="AC4" i="5"/>
  <c r="AD4" i="5"/>
  <c r="AC5" i="5"/>
  <c r="AB4" i="5"/>
  <c r="AH4" i="5" s="1"/>
  <c r="AB5" i="5"/>
  <c r="AH5" i="5" s="1"/>
  <c r="AD5" i="5"/>
  <c r="AC6" i="5"/>
  <c r="AD6" i="5"/>
  <c r="AC7" i="5"/>
  <c r="AB6" i="5"/>
  <c r="AH6" i="5" s="1"/>
  <c r="AD7" i="5"/>
  <c r="AB7" i="5"/>
  <c r="AH7" i="5" s="1"/>
  <c r="AC8" i="5"/>
  <c r="AB8" i="5"/>
  <c r="AH8" i="5" s="1"/>
  <c r="AD8" i="5"/>
  <c r="AC9" i="5"/>
  <c r="AC10" i="5"/>
  <c r="AD9" i="5"/>
  <c r="AB9" i="5"/>
  <c r="AH9" i="5" s="1"/>
  <c r="AD10" i="5"/>
  <c r="AC11" i="5"/>
  <c r="AB10" i="5"/>
  <c r="AH10" i="5" s="1"/>
  <c r="AB11" i="5"/>
  <c r="AH11" i="5" s="1"/>
  <c r="AC12" i="5"/>
  <c r="AD11" i="5"/>
  <c r="AB12" i="5"/>
  <c r="AH12" i="5" s="1"/>
  <c r="AC13" i="5"/>
  <c r="AD12" i="5"/>
  <c r="AB13" i="5"/>
  <c r="AH13" i="5" s="1"/>
  <c r="AC14" i="5"/>
  <c r="AD13" i="5"/>
  <c r="AB14" i="5"/>
  <c r="AH14" i="5" s="1"/>
  <c r="AC15" i="5"/>
  <c r="AD14" i="5"/>
  <c r="AD15" i="5"/>
  <c r="AB15" i="5"/>
  <c r="AH15" i="5" s="1"/>
  <c r="AC16" i="5"/>
  <c r="AD16" i="5"/>
  <c r="AC17" i="5"/>
  <c r="AB16" i="5"/>
  <c r="AH16" i="5" s="1"/>
  <c r="AD17" i="5"/>
  <c r="AC18" i="5"/>
  <c r="AB17" i="5"/>
  <c r="AH17" i="5" s="1"/>
  <c r="AB18" i="5"/>
  <c r="AH18" i="5" s="1"/>
  <c r="AC19" i="5"/>
  <c r="AD18" i="5"/>
  <c r="AC20" i="5"/>
  <c r="AD19" i="5"/>
  <c r="AB19" i="5"/>
  <c r="AH19" i="5" s="1"/>
  <c r="AD20" i="5"/>
  <c r="AC21" i="5"/>
  <c r="AB20" i="5"/>
  <c r="AH20" i="5" s="1"/>
  <c r="AC22" i="5"/>
  <c r="AD21" i="5"/>
  <c r="AB21" i="5"/>
  <c r="AH21" i="5" s="1"/>
  <c r="AD22" i="5"/>
  <c r="AB22" i="5"/>
  <c r="AH22" i="5" s="1"/>
  <c r="AC23" i="5"/>
  <c r="AD23" i="5"/>
  <c r="AB23" i="5"/>
  <c r="AH23" i="5" s="1"/>
  <c r="AC24" i="5"/>
  <c r="AD24" i="5"/>
  <c r="AB24" i="5"/>
  <c r="AH24" i="5" s="1"/>
  <c r="AC25" i="5"/>
  <c r="AD25" i="5"/>
  <c r="AB25" i="5"/>
  <c r="AH25" i="5" s="1"/>
  <c r="AC26" i="5"/>
  <c r="AB26" i="5"/>
  <c r="AH26" i="5" s="1"/>
  <c r="AD26" i="5"/>
  <c r="AC27" i="5"/>
  <c r="AD27" i="5"/>
  <c r="AC28" i="5"/>
  <c r="AB27" i="5"/>
  <c r="AH27" i="5" s="1"/>
  <c r="AD28" i="5"/>
  <c r="AC29" i="5"/>
  <c r="AB28" i="5"/>
  <c r="AH28" i="5" s="1"/>
  <c r="AB29" i="5"/>
  <c r="AH29" i="5" s="1"/>
  <c r="AD29" i="5"/>
  <c r="AC30" i="5"/>
  <c r="AD30" i="5"/>
  <c r="AC31" i="5"/>
  <c r="AB30" i="5"/>
  <c r="AH30" i="5" s="1"/>
  <c r="AB31" i="5"/>
  <c r="AH31" i="5" s="1"/>
  <c r="AD31" i="5"/>
  <c r="AC32" i="5"/>
  <c r="AC33" i="5"/>
  <c r="AD32" i="5"/>
  <c r="AB32" i="5"/>
  <c r="AH32" i="5" s="1"/>
  <c r="AB33" i="5"/>
  <c r="AH33" i="5" s="1"/>
  <c r="AD33" i="5"/>
  <c r="AC34" i="5"/>
  <c r="AD34" i="5"/>
  <c r="AC35" i="5"/>
  <c r="AB34" i="5"/>
  <c r="AH34" i="5" s="1"/>
  <c r="AD35" i="5"/>
  <c r="AC36" i="5"/>
  <c r="AB35" i="5"/>
  <c r="AH35" i="5" s="1"/>
  <c r="AB36" i="5"/>
  <c r="AH36" i="5" s="1"/>
  <c r="AD36" i="5"/>
  <c r="AC37" i="5"/>
  <c r="AD37" i="5"/>
  <c r="AC38" i="5"/>
  <c r="AB37" i="5"/>
  <c r="AH37" i="5" s="1"/>
  <c r="AB38" i="5"/>
  <c r="AH38" i="5" s="1"/>
  <c r="AD38" i="5"/>
  <c r="AC39" i="5"/>
  <c r="AD39" i="5"/>
  <c r="AC40" i="5"/>
  <c r="AB39" i="5"/>
  <c r="AH39" i="5" s="1"/>
  <c r="AB40" i="5"/>
  <c r="AH40" i="5" s="1"/>
  <c r="AD40" i="5"/>
  <c r="AC41" i="5"/>
  <c r="AD41" i="5"/>
  <c r="AC42" i="5"/>
  <c r="AB41" i="5"/>
  <c r="AH41" i="5" s="1"/>
  <c r="AD42" i="5"/>
  <c r="AC43" i="5"/>
  <c r="AB42" i="5"/>
  <c r="AH42" i="5" s="1"/>
  <c r="AB43" i="5"/>
  <c r="AH43" i="5" s="1"/>
  <c r="AD43" i="5"/>
  <c r="AC44" i="5"/>
  <c r="AB44" i="5"/>
  <c r="AH44" i="5" s="1"/>
  <c r="AD44" i="5"/>
  <c r="AC45" i="5"/>
  <c r="AD45" i="5"/>
  <c r="AC46" i="5"/>
  <c r="AB45" i="5"/>
  <c r="AH45" i="5" s="1"/>
  <c r="AD46" i="5"/>
  <c r="AC47" i="5"/>
  <c r="AB46" i="5"/>
  <c r="AH46" i="5" s="1"/>
  <c r="AB47" i="5"/>
  <c r="AH47" i="5" s="1"/>
  <c r="AC48" i="5"/>
  <c r="AD47" i="5"/>
  <c r="AC49" i="5"/>
  <c r="AB48" i="5"/>
  <c r="AH48" i="5" s="1"/>
  <c r="AD48" i="5"/>
  <c r="AB49" i="5"/>
  <c r="AH49" i="5" s="1"/>
  <c r="AC50" i="5"/>
  <c r="AD49" i="5"/>
  <c r="AB50" i="5"/>
  <c r="AH50" i="5" s="1"/>
  <c r="AC51" i="5"/>
  <c r="AD50" i="5"/>
  <c r="AB51" i="5"/>
  <c r="AH51" i="5" s="1"/>
  <c r="AC52" i="5"/>
  <c r="AD51" i="5"/>
  <c r="AB52" i="5"/>
  <c r="AH52" i="5" s="1"/>
  <c r="AC53" i="5"/>
  <c r="AD52" i="5"/>
  <c r="AB53" i="5"/>
  <c r="AH53" i="5" s="1"/>
  <c r="AC54" i="5"/>
  <c r="AD53" i="5"/>
  <c r="AB54" i="5"/>
  <c r="AH54" i="5" s="1"/>
  <c r="AC55" i="5"/>
  <c r="AD54" i="5"/>
  <c r="AC56" i="5"/>
  <c r="AB55" i="5"/>
  <c r="AH55" i="5" s="1"/>
  <c r="AD55" i="5"/>
  <c r="AB56" i="5"/>
  <c r="AH56" i="5" s="1"/>
  <c r="AC57" i="5"/>
  <c r="AD56" i="5"/>
  <c r="AB57" i="5"/>
  <c r="AH57" i="5" s="1"/>
  <c r="AC58" i="5"/>
  <c r="AD57" i="5"/>
  <c r="AB58" i="5"/>
  <c r="AH58" i="5" s="1"/>
  <c r="AC59" i="5"/>
  <c r="AD58" i="5"/>
  <c r="AB59" i="5"/>
  <c r="AH59" i="5" s="1"/>
  <c r="AC60" i="5"/>
  <c r="AD59" i="5"/>
  <c r="AB60" i="5"/>
  <c r="AH60" i="5" s="1"/>
  <c r="AC61" i="5"/>
  <c r="AD60" i="5"/>
  <c r="AB61" i="5"/>
  <c r="AH61" i="5" s="1"/>
  <c r="AC62" i="5"/>
  <c r="AD61" i="5"/>
  <c r="AB62" i="5"/>
  <c r="AH62" i="5" s="1"/>
  <c r="AC63" i="5"/>
  <c r="AD62" i="5"/>
  <c r="AB63" i="5"/>
  <c r="AH63" i="5" s="1"/>
  <c r="AC64" i="5"/>
  <c r="AD63" i="5"/>
  <c r="AB64" i="5"/>
  <c r="AH64" i="5" s="1"/>
  <c r="AC65" i="5"/>
  <c r="AD64" i="5"/>
  <c r="AB65" i="5"/>
  <c r="AH65" i="5" s="1"/>
  <c r="AD65" i="5"/>
  <c r="AC66" i="5"/>
  <c r="AB66" i="5"/>
  <c r="AH66" i="5" s="1"/>
  <c r="AD66" i="5"/>
  <c r="AC67" i="5"/>
  <c r="AD67" i="5"/>
  <c r="AC68" i="5"/>
  <c r="AB67" i="5"/>
  <c r="AH67" i="5" s="1"/>
  <c r="AD68" i="5"/>
  <c r="AC69" i="5"/>
  <c r="AB68" i="5"/>
  <c r="AH68" i="5" s="1"/>
  <c r="AB69" i="5"/>
  <c r="AH69" i="5" s="1"/>
  <c r="AD69" i="5"/>
  <c r="AC70" i="5"/>
  <c r="AB70" i="5"/>
  <c r="AH70" i="5" s="1"/>
  <c r="AD70" i="5"/>
  <c r="AC71" i="5"/>
  <c r="AD71" i="5"/>
  <c r="AC72" i="5"/>
  <c r="AB71" i="5"/>
  <c r="AH71" i="5" s="1"/>
  <c r="AC73" i="5"/>
  <c r="AD72" i="5"/>
  <c r="AB72" i="5"/>
  <c r="AH72" i="5" s="1"/>
  <c r="AC74" i="5"/>
  <c r="AD73" i="5"/>
  <c r="AB73" i="5"/>
  <c r="AH73" i="5" s="1"/>
  <c r="AC75" i="5"/>
  <c r="AD74" i="5"/>
  <c r="AB74" i="5"/>
  <c r="AH74" i="5" s="1"/>
  <c r="AC76" i="5"/>
  <c r="AD75" i="5"/>
  <c r="AB75" i="5"/>
  <c r="AH75" i="5" s="1"/>
  <c r="AC77" i="5"/>
  <c r="AD76" i="5"/>
  <c r="AB76" i="5"/>
  <c r="AH76" i="5" s="1"/>
  <c r="AC78" i="5"/>
  <c r="AD77" i="5"/>
  <c r="AB77" i="5"/>
  <c r="AH77" i="5" s="1"/>
  <c r="AC79" i="5"/>
  <c r="AD78" i="5"/>
  <c r="AB78" i="5"/>
  <c r="AH78" i="5" s="1"/>
  <c r="AC80" i="5"/>
  <c r="AD79" i="5"/>
  <c r="AB79" i="5"/>
  <c r="AH79" i="5" s="1"/>
  <c r="AC81" i="5"/>
  <c r="AD80" i="5"/>
  <c r="AB80" i="5"/>
  <c r="AH80" i="5" s="1"/>
  <c r="AC82" i="5"/>
  <c r="AD81" i="5"/>
  <c r="AB81" i="5"/>
  <c r="AH81" i="5" s="1"/>
  <c r="AC83" i="5"/>
  <c r="AD82" i="5"/>
  <c r="AB82" i="5"/>
  <c r="AH82" i="5" s="1"/>
  <c r="AC84" i="5"/>
  <c r="AD83" i="5"/>
  <c r="AB83" i="5"/>
  <c r="AH83" i="5" s="1"/>
  <c r="AC85" i="5"/>
  <c r="AD84" i="5"/>
  <c r="AB84" i="5"/>
  <c r="AH84" i="5" s="1"/>
  <c r="AC86" i="5"/>
  <c r="AD85" i="5"/>
  <c r="AB85" i="5"/>
  <c r="AH85" i="5" s="1"/>
  <c r="AC87" i="5"/>
  <c r="AD86" i="5"/>
  <c r="AB86" i="5"/>
  <c r="AH86" i="5" s="1"/>
  <c r="AC88" i="5"/>
  <c r="AD87" i="5"/>
  <c r="AB87" i="5"/>
  <c r="AH87" i="5" s="1"/>
  <c r="AC89" i="5"/>
  <c r="AD88" i="5"/>
  <c r="AB88" i="5"/>
  <c r="AH88" i="5" s="1"/>
  <c r="AC90" i="5"/>
  <c r="AD89" i="5"/>
  <c r="AB89" i="5"/>
  <c r="AH89" i="5" s="1"/>
  <c r="AC91" i="5"/>
  <c r="AD90" i="5"/>
  <c r="AB90" i="5"/>
  <c r="AH90" i="5" s="1"/>
  <c r="AC92" i="5"/>
  <c r="AD91" i="5"/>
  <c r="AB91" i="5"/>
  <c r="AH91" i="5" s="1"/>
  <c r="AC93" i="5"/>
  <c r="AD92" i="5"/>
  <c r="AB92" i="5"/>
  <c r="AH92" i="5" s="1"/>
  <c r="AC94" i="5"/>
  <c r="AD93" i="5"/>
  <c r="AB93" i="5"/>
  <c r="AH93" i="5" s="1"/>
  <c r="AC95" i="5"/>
  <c r="AD94" i="5"/>
  <c r="AB94" i="5"/>
  <c r="AH94" i="5" s="1"/>
  <c r="AC96" i="5"/>
  <c r="AD95" i="5"/>
  <c r="AB95" i="5"/>
  <c r="AH95" i="5" s="1"/>
  <c r="AC97" i="5"/>
  <c r="AD96" i="5"/>
  <c r="AB96" i="5"/>
  <c r="AH96" i="5" s="1"/>
  <c r="AC98" i="5"/>
  <c r="AD97" i="5"/>
  <c r="AB97" i="5"/>
  <c r="AH97" i="5" s="1"/>
  <c r="AC99" i="5"/>
  <c r="AD98" i="5"/>
  <c r="AB98" i="5"/>
  <c r="AH98" i="5" s="1"/>
  <c r="AC100" i="5"/>
  <c r="AD99" i="5"/>
  <c r="AB99" i="5"/>
  <c r="AH99" i="5" s="1"/>
  <c r="AC101" i="5"/>
  <c r="AD100" i="5"/>
  <c r="AB100" i="5"/>
  <c r="AH100" i="5" s="1"/>
  <c r="AC102" i="5"/>
  <c r="AD101" i="5"/>
  <c r="AB101" i="5"/>
  <c r="AH101" i="5" s="1"/>
  <c r="AC103" i="5"/>
  <c r="AD102" i="5"/>
  <c r="AB102" i="5"/>
  <c r="AH102" i="5" s="1"/>
  <c r="AC104" i="5"/>
  <c r="AD103" i="5"/>
  <c r="AB103" i="5"/>
  <c r="AH103" i="5" s="1"/>
  <c r="AC105" i="5"/>
  <c r="AD104" i="5"/>
  <c r="AB104" i="5"/>
  <c r="AH104" i="5" s="1"/>
  <c r="AC106" i="5"/>
  <c r="AD105" i="5"/>
  <c r="AB105" i="5"/>
  <c r="AH105" i="5" s="1"/>
  <c r="AC107" i="5"/>
  <c r="AD106" i="5"/>
  <c r="AB106" i="5"/>
  <c r="AH106" i="5" s="1"/>
  <c r="AC108" i="5"/>
  <c r="AD107" i="5"/>
  <c r="AB107" i="5"/>
  <c r="AH107" i="5" s="1"/>
  <c r="AC109" i="5"/>
  <c r="AD108" i="5"/>
  <c r="AB108" i="5"/>
  <c r="AH108" i="5" s="1"/>
  <c r="AC110" i="5"/>
  <c r="AD109" i="5"/>
  <c r="AB109" i="5"/>
  <c r="AH109" i="5" s="1"/>
  <c r="AC111" i="5"/>
  <c r="AD110" i="5"/>
  <c r="AB110" i="5"/>
  <c r="AH110" i="5" s="1"/>
  <c r="AC112" i="5"/>
  <c r="AD111" i="5"/>
  <c r="AB111" i="5"/>
  <c r="AH111" i="5" s="1"/>
  <c r="AC113" i="5"/>
  <c r="AD112" i="5"/>
  <c r="AB112" i="5"/>
  <c r="AH112" i="5" s="1"/>
  <c r="AC114" i="5"/>
  <c r="AD113" i="5"/>
  <c r="AB113" i="5"/>
  <c r="AH113" i="5" s="1"/>
  <c r="AC115" i="5"/>
  <c r="AD114" i="5"/>
  <c r="AB114" i="5"/>
  <c r="AH114" i="5" s="1"/>
  <c r="AC116" i="5"/>
  <c r="AD115" i="5"/>
  <c r="AB115" i="5"/>
  <c r="AH115" i="5" s="1"/>
  <c r="AC117" i="5"/>
  <c r="AD116" i="5"/>
  <c r="AB116" i="5"/>
  <c r="AH116" i="5" s="1"/>
  <c r="AC118" i="5"/>
  <c r="AD117" i="5"/>
  <c r="AB117" i="5"/>
  <c r="AH117" i="5" s="1"/>
  <c r="AC119" i="5"/>
  <c r="AD118" i="5"/>
  <c r="AB118" i="5"/>
  <c r="AH118" i="5" s="1"/>
  <c r="AC120" i="5"/>
  <c r="AD119" i="5"/>
  <c r="AB119" i="5"/>
  <c r="AH119" i="5" s="1"/>
  <c r="AC121" i="5"/>
  <c r="AD120" i="5"/>
  <c r="AB120" i="5"/>
  <c r="AH120" i="5" s="1"/>
  <c r="AC122" i="5"/>
  <c r="AD121" i="5"/>
  <c r="AB121" i="5"/>
  <c r="AH121" i="5" s="1"/>
  <c r="AC123" i="5"/>
  <c r="AD122" i="5"/>
  <c r="AB122" i="5"/>
  <c r="AH122" i="5" s="1"/>
  <c r="AC124" i="5"/>
  <c r="AD123" i="5"/>
  <c r="AB123" i="5"/>
  <c r="AH123" i="5" s="1"/>
  <c r="AC125" i="5"/>
  <c r="AD124" i="5"/>
  <c r="AB124" i="5"/>
  <c r="AH124" i="5" s="1"/>
  <c r="AC126" i="5"/>
  <c r="AD125" i="5"/>
  <c r="AB125" i="5"/>
  <c r="AH125" i="5" s="1"/>
  <c r="AC127" i="5"/>
  <c r="AD126" i="5"/>
  <c r="AB126" i="5"/>
  <c r="AH126" i="5" s="1"/>
  <c r="AC128" i="5"/>
  <c r="AD127" i="5"/>
  <c r="AB127" i="5"/>
  <c r="AH127" i="5" s="1"/>
  <c r="AC129" i="5"/>
  <c r="AD128" i="5"/>
  <c r="AB128" i="5"/>
  <c r="AH128" i="5" s="1"/>
  <c r="AC130" i="5"/>
  <c r="AD129" i="5"/>
  <c r="AB129" i="5"/>
  <c r="AH129" i="5" s="1"/>
  <c r="AC131" i="5"/>
  <c r="AD130" i="5"/>
  <c r="AB130" i="5"/>
  <c r="AH130" i="5" s="1"/>
  <c r="AC132" i="5"/>
  <c r="AD131" i="5"/>
  <c r="AB131" i="5"/>
  <c r="AH131" i="5" s="1"/>
  <c r="AC133" i="5"/>
  <c r="AD132" i="5"/>
  <c r="AB132" i="5"/>
  <c r="AH132" i="5" s="1"/>
  <c r="AC134" i="5"/>
  <c r="AD133" i="5"/>
  <c r="AB133" i="5"/>
  <c r="AH133" i="5" s="1"/>
  <c r="AC135" i="5"/>
  <c r="AD134" i="5"/>
  <c r="AB134" i="5"/>
  <c r="AH134" i="5" s="1"/>
  <c r="AC136" i="5"/>
  <c r="AD135" i="5"/>
  <c r="AB135" i="5"/>
  <c r="AH135" i="5" s="1"/>
  <c r="AC137" i="5"/>
  <c r="AD136" i="5"/>
  <c r="AB136" i="5"/>
  <c r="AH136" i="5" s="1"/>
  <c r="AC138" i="5"/>
  <c r="AD137" i="5"/>
  <c r="AB137" i="5"/>
  <c r="AH137" i="5" s="1"/>
  <c r="AC139" i="5"/>
  <c r="AD138" i="5"/>
  <c r="AB138" i="5"/>
  <c r="AH138" i="5" s="1"/>
  <c r="AC140" i="5"/>
  <c r="AD139" i="5"/>
  <c r="AB139" i="5"/>
  <c r="AH139" i="5" s="1"/>
  <c r="AC141" i="5"/>
  <c r="AD140" i="5"/>
  <c r="AB140" i="5"/>
  <c r="AH140" i="5" s="1"/>
  <c r="AC142" i="5"/>
  <c r="AD141" i="5"/>
  <c r="AB141" i="5"/>
  <c r="AH141" i="5" s="1"/>
  <c r="AC143" i="5"/>
  <c r="AD142" i="5"/>
  <c r="AB142" i="5"/>
  <c r="AH142" i="5" s="1"/>
  <c r="AC144" i="5"/>
  <c r="AD143" i="5"/>
  <c r="AB143" i="5"/>
  <c r="AH143" i="5" s="1"/>
  <c r="AC145" i="5"/>
  <c r="AD144" i="5"/>
  <c r="AB144" i="5"/>
  <c r="AH144" i="5" s="1"/>
  <c r="AC146" i="5"/>
  <c r="AD145" i="5"/>
  <c r="AB145" i="5"/>
  <c r="AH145" i="5" s="1"/>
  <c r="AC147" i="5"/>
  <c r="AD146" i="5"/>
  <c r="AB146" i="5"/>
  <c r="AH146" i="5" s="1"/>
  <c r="AC148" i="5"/>
  <c r="AD147" i="5"/>
  <c r="AB147" i="5"/>
  <c r="AH147" i="5" s="1"/>
  <c r="AC149" i="5"/>
  <c r="AD148" i="5"/>
  <c r="AB148" i="5"/>
  <c r="AH148" i="5" s="1"/>
  <c r="AC150" i="5"/>
  <c r="AD149" i="5"/>
  <c r="AB149" i="5"/>
  <c r="AH149" i="5" s="1"/>
  <c r="AC151" i="5"/>
  <c r="AD150" i="5"/>
  <c r="AB150" i="5"/>
  <c r="AH150" i="5" s="1"/>
  <c r="AC152" i="5"/>
  <c r="AD151" i="5"/>
  <c r="AB151" i="5"/>
  <c r="AH151" i="5" s="1"/>
  <c r="AC153" i="5"/>
  <c r="AD152" i="5"/>
  <c r="AB152" i="5"/>
  <c r="AH152" i="5" s="1"/>
  <c r="AC154" i="5"/>
  <c r="AD153" i="5"/>
  <c r="AB153" i="5"/>
  <c r="AH153" i="5" s="1"/>
  <c r="AC155" i="5"/>
  <c r="AD154" i="5"/>
  <c r="AB154" i="5"/>
  <c r="AH154" i="5" s="1"/>
  <c r="AC156" i="5"/>
  <c r="AD155" i="5"/>
  <c r="AB155" i="5"/>
  <c r="AH155" i="5" s="1"/>
  <c r="AC157" i="5"/>
  <c r="AD156" i="5"/>
  <c r="AB156" i="5"/>
  <c r="AH156" i="5" s="1"/>
  <c r="AC158" i="5"/>
  <c r="AD157" i="5"/>
  <c r="AB157" i="5"/>
  <c r="AH157" i="5" s="1"/>
  <c r="AC159" i="5"/>
  <c r="AD158" i="5"/>
  <c r="AB158" i="5"/>
  <c r="AH158" i="5" s="1"/>
  <c r="AC160" i="5"/>
  <c r="AD159" i="5"/>
  <c r="AB159" i="5"/>
  <c r="AH159" i="5" s="1"/>
  <c r="AC161" i="5"/>
  <c r="AD160" i="5"/>
  <c r="AB160" i="5"/>
  <c r="AH160" i="5" s="1"/>
  <c r="AC162" i="5"/>
  <c r="AD161" i="5"/>
  <c r="AB161" i="5"/>
  <c r="AH161" i="5" s="1"/>
  <c r="AC163" i="5"/>
  <c r="AD162" i="5"/>
  <c r="AB162" i="5"/>
  <c r="AH162" i="5" s="1"/>
  <c r="AC164" i="5"/>
  <c r="AD163" i="5"/>
  <c r="AB163" i="5"/>
  <c r="AH163" i="5" s="1"/>
  <c r="AC165" i="5"/>
  <c r="AD164" i="5"/>
  <c r="AB164" i="5"/>
  <c r="AH164" i="5" s="1"/>
  <c r="AC166" i="5"/>
  <c r="AD165" i="5"/>
  <c r="AB165" i="5"/>
  <c r="AH165" i="5" s="1"/>
  <c r="AC167" i="5"/>
  <c r="AD166" i="5"/>
  <c r="AB166" i="5"/>
  <c r="AH166" i="5" s="1"/>
  <c r="AC168" i="5"/>
  <c r="AD167" i="5"/>
  <c r="AB167" i="5"/>
  <c r="AH167" i="5" s="1"/>
  <c r="AC169" i="5"/>
  <c r="AD168" i="5"/>
  <c r="AB168" i="5"/>
  <c r="AH168" i="5" s="1"/>
  <c r="AC170" i="5"/>
  <c r="AD169" i="5"/>
  <c r="AB169" i="5"/>
  <c r="AH169" i="5" s="1"/>
  <c r="AC171" i="5"/>
  <c r="AD170" i="5"/>
  <c r="AB170" i="5"/>
  <c r="AH170" i="5" s="1"/>
  <c r="AC172" i="5"/>
  <c r="AD171" i="5"/>
  <c r="AB171" i="5"/>
  <c r="AH171" i="5" s="1"/>
  <c r="AC173" i="5"/>
  <c r="AD172" i="5"/>
  <c r="AB172" i="5"/>
  <c r="AH172" i="5" s="1"/>
  <c r="AC174" i="5"/>
  <c r="AD173" i="5"/>
  <c r="AB173" i="5"/>
  <c r="AH173" i="5" s="1"/>
  <c r="AC175" i="5"/>
  <c r="AD174" i="5"/>
  <c r="AB174" i="5"/>
  <c r="AH174" i="5" s="1"/>
  <c r="AC176" i="5"/>
  <c r="AD175" i="5"/>
  <c r="AB175" i="5"/>
  <c r="AH175" i="5" s="1"/>
  <c r="AC177" i="5"/>
  <c r="AD176" i="5"/>
  <c r="AB176" i="5"/>
  <c r="AH176" i="5" s="1"/>
  <c r="AC178" i="5"/>
  <c r="AD177" i="5"/>
  <c r="AB177" i="5"/>
  <c r="AH177" i="5" s="1"/>
  <c r="AC179" i="5"/>
  <c r="AD178" i="5"/>
  <c r="AB178" i="5"/>
  <c r="AH178" i="5" s="1"/>
  <c r="AC180" i="5"/>
  <c r="AD179" i="5"/>
  <c r="AB179" i="5"/>
  <c r="AH179" i="5" s="1"/>
  <c r="AC181" i="5"/>
  <c r="AD180" i="5"/>
  <c r="AB180" i="5"/>
  <c r="AH180" i="5" s="1"/>
  <c r="AC182" i="5"/>
  <c r="AD181" i="5"/>
  <c r="AB181" i="5"/>
  <c r="AH181" i="5" s="1"/>
  <c r="AC183" i="5"/>
  <c r="AD182" i="5"/>
  <c r="AB182" i="5"/>
  <c r="AH182" i="5" s="1"/>
  <c r="AC184" i="5"/>
  <c r="AD183" i="5"/>
  <c r="AB183" i="5"/>
  <c r="AH183" i="5" s="1"/>
  <c r="AC185" i="5"/>
  <c r="AD184" i="5"/>
  <c r="AB184" i="5"/>
  <c r="AH184" i="5" s="1"/>
  <c r="AC186" i="5"/>
  <c r="AD185" i="5"/>
  <c r="AB185" i="5"/>
  <c r="AH185" i="5" s="1"/>
  <c r="AC187" i="5"/>
  <c r="AD186" i="5"/>
  <c r="AB186" i="5"/>
  <c r="AH186" i="5" s="1"/>
  <c r="AC188" i="5"/>
  <c r="AD187" i="5"/>
  <c r="AB187" i="5"/>
  <c r="AH187" i="5" s="1"/>
  <c r="AC189" i="5"/>
  <c r="AD188" i="5"/>
  <c r="AB188" i="5"/>
  <c r="AH188" i="5" s="1"/>
  <c r="AC190" i="5"/>
  <c r="AD189" i="5"/>
  <c r="AB189" i="5"/>
  <c r="AH189" i="5" s="1"/>
  <c r="AC191" i="5"/>
  <c r="AD190" i="5"/>
  <c r="AB190" i="5"/>
  <c r="AH190" i="5" s="1"/>
  <c r="AC192" i="5"/>
  <c r="AD191" i="5"/>
  <c r="AB191" i="5"/>
  <c r="AH191" i="5" s="1"/>
  <c r="AC193" i="5"/>
  <c r="AD192" i="5"/>
  <c r="AB192" i="5"/>
  <c r="AH192" i="5" s="1"/>
  <c r="AC194" i="5"/>
  <c r="AD193" i="5"/>
  <c r="AB193" i="5"/>
  <c r="AH193" i="5" s="1"/>
  <c r="AC195" i="5"/>
  <c r="AD194" i="5"/>
  <c r="AB194" i="5"/>
  <c r="AH194" i="5" s="1"/>
  <c r="AC196" i="5"/>
  <c r="AD195" i="5"/>
  <c r="AB195" i="5"/>
  <c r="AH195" i="5" s="1"/>
  <c r="AC197" i="5"/>
  <c r="AD196" i="5"/>
  <c r="AB196" i="5"/>
  <c r="AH196" i="5" s="1"/>
  <c r="AC198" i="5"/>
  <c r="AD197" i="5"/>
  <c r="AB197" i="5"/>
  <c r="AH197" i="5" s="1"/>
  <c r="AC199" i="5"/>
  <c r="AD198" i="5"/>
  <c r="AB198" i="5"/>
  <c r="AH198" i="5" s="1"/>
  <c r="AC200" i="5"/>
  <c r="AD199" i="5"/>
  <c r="AB199" i="5"/>
  <c r="AH199" i="5" s="1"/>
  <c r="AC201" i="5"/>
  <c r="AD200" i="5"/>
  <c r="AB200" i="5"/>
  <c r="AH200" i="5" s="1"/>
  <c r="AC202" i="5"/>
  <c r="AD201" i="5"/>
  <c r="AB201" i="5"/>
  <c r="AH201" i="5" s="1"/>
  <c r="AC203" i="5"/>
  <c r="AD202" i="5"/>
  <c r="AB202" i="5"/>
  <c r="AH202" i="5" s="1"/>
  <c r="AC204" i="5"/>
  <c r="AD203" i="5"/>
  <c r="AB203" i="5"/>
  <c r="AH203" i="5" s="1"/>
  <c r="AC205" i="5"/>
  <c r="AD204" i="5"/>
  <c r="AB204" i="5"/>
  <c r="AH204" i="5" s="1"/>
  <c r="AC206" i="5"/>
  <c r="AD205" i="5"/>
  <c r="AB205" i="5"/>
  <c r="AH205" i="5" s="1"/>
  <c r="AC207" i="5"/>
  <c r="AD206" i="5"/>
  <c r="AB206" i="5"/>
  <c r="AH206" i="5" s="1"/>
  <c r="AC208" i="5"/>
  <c r="AD207" i="5"/>
  <c r="AB207" i="5"/>
  <c r="AH207" i="5" s="1"/>
  <c r="AC209" i="5"/>
  <c r="AD208" i="5"/>
  <c r="AB208" i="5"/>
  <c r="AH208" i="5" s="1"/>
  <c r="AC210" i="5"/>
  <c r="AD209" i="5"/>
  <c r="AB209" i="5"/>
  <c r="AH209" i="5" s="1"/>
  <c r="AC211" i="5"/>
  <c r="AD210" i="5"/>
  <c r="AB210" i="5"/>
  <c r="AH210" i="5" s="1"/>
  <c r="AC212" i="5"/>
  <c r="AD211" i="5"/>
  <c r="AB211" i="5"/>
  <c r="AH211" i="5" s="1"/>
  <c r="AC213" i="5"/>
  <c r="AD212" i="5"/>
  <c r="AB212" i="5"/>
  <c r="AH212" i="5" s="1"/>
  <c r="AC214" i="5"/>
  <c r="AD213" i="5"/>
  <c r="AB213" i="5"/>
  <c r="AH213" i="5" s="1"/>
  <c r="AC215" i="5"/>
  <c r="AD214" i="5"/>
  <c r="AB214" i="5"/>
  <c r="AH214" i="5" s="1"/>
  <c r="AC216" i="5"/>
  <c r="AD215" i="5"/>
  <c r="AB215" i="5"/>
  <c r="AH215" i="5" s="1"/>
  <c r="AC217" i="5"/>
  <c r="AD216" i="5"/>
  <c r="AB216" i="5"/>
  <c r="AH216" i="5" s="1"/>
  <c r="AC218" i="5"/>
  <c r="AD217" i="5"/>
  <c r="AB217" i="5"/>
  <c r="AH217" i="5" s="1"/>
  <c r="AC219" i="5"/>
  <c r="AD218" i="5"/>
  <c r="AB218" i="5"/>
  <c r="AH218" i="5" s="1"/>
  <c r="AC220" i="5"/>
  <c r="AD219" i="5"/>
  <c r="AB219" i="5"/>
  <c r="AH219" i="5" s="1"/>
  <c r="AC221" i="5"/>
  <c r="AD220" i="5"/>
  <c r="AB220" i="5"/>
  <c r="AH220" i="5" s="1"/>
  <c r="AC222" i="5"/>
  <c r="AD221" i="5"/>
  <c r="AB221" i="5"/>
  <c r="AH221" i="5" s="1"/>
  <c r="AC223" i="5"/>
  <c r="AD222" i="5"/>
  <c r="AB222" i="5"/>
  <c r="AH222" i="5" s="1"/>
  <c r="AC224" i="5"/>
  <c r="AD223" i="5"/>
  <c r="AB223" i="5"/>
  <c r="AH223" i="5" s="1"/>
  <c r="AC225" i="5"/>
  <c r="AD224" i="5"/>
  <c r="AB224" i="5"/>
  <c r="AH224" i="5" s="1"/>
  <c r="AC226" i="5"/>
  <c r="AD225" i="5"/>
  <c r="AB225" i="5"/>
  <c r="AH225" i="5" s="1"/>
  <c r="AC227" i="5"/>
  <c r="AD226" i="5"/>
  <c r="AB226" i="5"/>
  <c r="AH226" i="5" s="1"/>
  <c r="AC228" i="5"/>
  <c r="AD227" i="5"/>
  <c r="AB227" i="5"/>
  <c r="AH227" i="5" s="1"/>
  <c r="AC229" i="5"/>
  <c r="AD228" i="5"/>
  <c r="AB228" i="5"/>
  <c r="AH228" i="5" s="1"/>
  <c r="AC230" i="5"/>
  <c r="AD229" i="5"/>
  <c r="AB229" i="5"/>
  <c r="AH229" i="5" s="1"/>
  <c r="AC231" i="5"/>
  <c r="AD230" i="5"/>
  <c r="AB230" i="5"/>
  <c r="AH230" i="5" s="1"/>
  <c r="AC232" i="5"/>
  <c r="AD231" i="5"/>
  <c r="AB231" i="5"/>
  <c r="AH231" i="5" s="1"/>
  <c r="AC233" i="5"/>
  <c r="AD232" i="5"/>
  <c r="AB232" i="5"/>
  <c r="AH232" i="5" s="1"/>
  <c r="AC234" i="5"/>
  <c r="AD233" i="5"/>
  <c r="AB233" i="5"/>
  <c r="AH233" i="5" s="1"/>
  <c r="AC235" i="5"/>
  <c r="AD234" i="5"/>
  <c r="AB234" i="5"/>
  <c r="AH234" i="5" s="1"/>
  <c r="AC236" i="5"/>
  <c r="AD235" i="5"/>
  <c r="AB235" i="5"/>
  <c r="AH235" i="5" s="1"/>
  <c r="AC237" i="5"/>
  <c r="AD236" i="5"/>
  <c r="AB236" i="5"/>
  <c r="AH236" i="5" s="1"/>
  <c r="AC238" i="5"/>
  <c r="AD237" i="5"/>
  <c r="AB237" i="5"/>
  <c r="AH237" i="5" s="1"/>
  <c r="AC239" i="5"/>
  <c r="AD238" i="5"/>
  <c r="AB238" i="5"/>
  <c r="AH238" i="5" s="1"/>
  <c r="AC240" i="5"/>
  <c r="AD239" i="5"/>
  <c r="AB239" i="5"/>
  <c r="AH239" i="5" s="1"/>
  <c r="AC241" i="5"/>
  <c r="AD240" i="5"/>
  <c r="AB240" i="5"/>
  <c r="AH240" i="5" s="1"/>
  <c r="AC242" i="5"/>
  <c r="AD241" i="5"/>
  <c r="AB241" i="5"/>
  <c r="AH241" i="5" s="1"/>
  <c r="AC243" i="5"/>
  <c r="AD242" i="5"/>
  <c r="AB242" i="5"/>
  <c r="AH242" i="5" s="1"/>
  <c r="AC244" i="5"/>
  <c r="AD243" i="5"/>
  <c r="AB243" i="5"/>
  <c r="AH243" i="5" s="1"/>
  <c r="AC245" i="5"/>
  <c r="AD244" i="5"/>
  <c r="AB244" i="5"/>
  <c r="AH244" i="5" s="1"/>
  <c r="AC246" i="5"/>
  <c r="AD245" i="5"/>
  <c r="AB245" i="5"/>
  <c r="AH245" i="5" s="1"/>
  <c r="AC247" i="5"/>
  <c r="AD246" i="5"/>
  <c r="AB246" i="5"/>
  <c r="AH246" i="5" s="1"/>
  <c r="AC248" i="5"/>
  <c r="AD247" i="5"/>
  <c r="AB247" i="5"/>
  <c r="AH247" i="5" s="1"/>
  <c r="AC249" i="5"/>
  <c r="AD248" i="5"/>
  <c r="AB248" i="5"/>
  <c r="AH248" i="5" s="1"/>
  <c r="AC250" i="5"/>
  <c r="AD249" i="5"/>
  <c r="AB249" i="5"/>
  <c r="AH249" i="5" s="1"/>
  <c r="AC251" i="5"/>
  <c r="AD250" i="5"/>
  <c r="AB250" i="5"/>
  <c r="AH250" i="5" s="1"/>
  <c r="AC252" i="5"/>
  <c r="AD251" i="5"/>
  <c r="AB251" i="5"/>
  <c r="AH251" i="5" s="1"/>
  <c r="AC253" i="5"/>
  <c r="AD252" i="5"/>
  <c r="AB252" i="5"/>
  <c r="AH252" i="5" s="1"/>
  <c r="AC254" i="5"/>
  <c r="AD253" i="5"/>
  <c r="AB253" i="5"/>
  <c r="AH253" i="5" s="1"/>
  <c r="AC255" i="5"/>
  <c r="AD254" i="5"/>
  <c r="AB254" i="5"/>
  <c r="AH254" i="5" s="1"/>
  <c r="AC256" i="5"/>
  <c r="AD255" i="5"/>
  <c r="AB255" i="5"/>
  <c r="AH255" i="5" s="1"/>
  <c r="AC257" i="5"/>
  <c r="AD256" i="5"/>
  <c r="AB256" i="5"/>
  <c r="AH256" i="5" s="1"/>
  <c r="AC258" i="5"/>
  <c r="AD257" i="5"/>
  <c r="AB257" i="5"/>
  <c r="AH257" i="5" s="1"/>
  <c r="AC259" i="5"/>
  <c r="AD258" i="5"/>
  <c r="AB258" i="5"/>
  <c r="AH258" i="5" s="1"/>
  <c r="AC260" i="5"/>
  <c r="AD259" i="5"/>
  <c r="AB259" i="5"/>
  <c r="AH259" i="5" s="1"/>
  <c r="AC261" i="5"/>
  <c r="AD260" i="5"/>
  <c r="AB260" i="5"/>
  <c r="AH260" i="5" s="1"/>
  <c r="AC262" i="5"/>
  <c r="AD261" i="5"/>
  <c r="AB261" i="5"/>
  <c r="AH261" i="5" s="1"/>
  <c r="AC263" i="5"/>
  <c r="AD262" i="5"/>
  <c r="AB262" i="5"/>
  <c r="AH262" i="5" s="1"/>
  <c r="AC264" i="5"/>
  <c r="AD263" i="5"/>
  <c r="AB263" i="5"/>
  <c r="AH263" i="5" s="1"/>
  <c r="AC265" i="5"/>
  <c r="AD264" i="5"/>
  <c r="AB264" i="5"/>
  <c r="AH264" i="5" s="1"/>
  <c r="AC266" i="5"/>
  <c r="AD265" i="5"/>
  <c r="AB265" i="5"/>
  <c r="AH265" i="5" s="1"/>
  <c r="AC267" i="5"/>
  <c r="AD266" i="5"/>
  <c r="AB266" i="5"/>
  <c r="AH266" i="5" s="1"/>
  <c r="AC268" i="5"/>
  <c r="AD267" i="5"/>
  <c r="AB267" i="5"/>
  <c r="AH267" i="5" s="1"/>
  <c r="AC269" i="5"/>
  <c r="AD268" i="5"/>
  <c r="AB268" i="5"/>
  <c r="AH268" i="5" s="1"/>
  <c r="AC270" i="5"/>
  <c r="AD269" i="5"/>
  <c r="AB269" i="5"/>
  <c r="AH269" i="5" s="1"/>
  <c r="AC271" i="5"/>
  <c r="AD270" i="5"/>
  <c r="AB270" i="5"/>
  <c r="AH270" i="5" s="1"/>
  <c r="AC272" i="5"/>
  <c r="AD271" i="5"/>
  <c r="AB271" i="5"/>
  <c r="AH271" i="5" s="1"/>
  <c r="AC273" i="5"/>
  <c r="AD272" i="5"/>
  <c r="AB272" i="5"/>
  <c r="AH272" i="5" s="1"/>
  <c r="AC274" i="5"/>
  <c r="AD273" i="5"/>
  <c r="AB273" i="5"/>
  <c r="AH273" i="5" s="1"/>
  <c r="AC275" i="5"/>
  <c r="AD274" i="5"/>
  <c r="AB274" i="5"/>
  <c r="AH274" i="5" s="1"/>
  <c r="AC276" i="5"/>
  <c r="AD275" i="5"/>
  <c r="AB275" i="5"/>
  <c r="AH275" i="5" s="1"/>
  <c r="AC277" i="5"/>
  <c r="AD276" i="5"/>
  <c r="AB276" i="5"/>
  <c r="AH276" i="5" s="1"/>
  <c r="AC278" i="5"/>
  <c r="AD277" i="5"/>
  <c r="AB277" i="5"/>
  <c r="AH277" i="5" s="1"/>
  <c r="AC279" i="5"/>
  <c r="AD278" i="5"/>
  <c r="AB278" i="5"/>
  <c r="AH278" i="5" s="1"/>
  <c r="AC280" i="5"/>
  <c r="AD279" i="5"/>
  <c r="AB279" i="5"/>
  <c r="AH279" i="5" s="1"/>
  <c r="AC281" i="5"/>
  <c r="AD280" i="5"/>
  <c r="AB280" i="5"/>
  <c r="AH280" i="5" s="1"/>
  <c r="AC282" i="5"/>
  <c r="AD281" i="5"/>
  <c r="AB281" i="5"/>
  <c r="AH281" i="5" s="1"/>
  <c r="AC283" i="5"/>
  <c r="AD282" i="5"/>
  <c r="AB282" i="5"/>
  <c r="AH282" i="5" s="1"/>
  <c r="AC284" i="5"/>
  <c r="AD283" i="5"/>
  <c r="AB283" i="5"/>
  <c r="AH283" i="5" s="1"/>
  <c r="AC285" i="5"/>
  <c r="AD284" i="5"/>
  <c r="AB284" i="5"/>
  <c r="AH284" i="5" s="1"/>
  <c r="AC286" i="5"/>
  <c r="AD285" i="5"/>
  <c r="AB285" i="5"/>
  <c r="AH285" i="5" s="1"/>
  <c r="AC287" i="5"/>
  <c r="AD286" i="5"/>
  <c r="AB286" i="5"/>
  <c r="AH286" i="5" s="1"/>
  <c r="AC288" i="5"/>
  <c r="AD287" i="5"/>
  <c r="AB287" i="5"/>
  <c r="AH287" i="5" s="1"/>
  <c r="AC289" i="5"/>
  <c r="AD288" i="5"/>
  <c r="AB288" i="5"/>
  <c r="AH288" i="5" s="1"/>
  <c r="AC290" i="5"/>
  <c r="AD289" i="5"/>
  <c r="AB289" i="5"/>
  <c r="AH289" i="5" s="1"/>
  <c r="AC291" i="5"/>
  <c r="AD290" i="5"/>
  <c r="AB290" i="5"/>
  <c r="AH290" i="5" s="1"/>
  <c r="AC292" i="5"/>
  <c r="AD291" i="5"/>
  <c r="AB291" i="5"/>
  <c r="AH291" i="5" s="1"/>
  <c r="AC293" i="5"/>
  <c r="AD292" i="5"/>
  <c r="AB292" i="5"/>
  <c r="AH292" i="5" s="1"/>
  <c r="AC294" i="5"/>
  <c r="AD293" i="5"/>
  <c r="AB293" i="5"/>
  <c r="AH293" i="5" s="1"/>
  <c r="AC295" i="5"/>
  <c r="AD294" i="5"/>
  <c r="AB294" i="5"/>
  <c r="AH294" i="5" s="1"/>
  <c r="AC296" i="5"/>
  <c r="AD295" i="5"/>
  <c r="AB295" i="5"/>
  <c r="AH295" i="5" s="1"/>
  <c r="AC297" i="5"/>
  <c r="AD296" i="5"/>
  <c r="AB296" i="5"/>
  <c r="AH296" i="5" s="1"/>
  <c r="AC298" i="5"/>
  <c r="AD297" i="5"/>
  <c r="AB297" i="5"/>
  <c r="AH297" i="5" s="1"/>
  <c r="AC299" i="5"/>
  <c r="AD298" i="5"/>
  <c r="AB298" i="5"/>
  <c r="AH298" i="5" s="1"/>
  <c r="AC300" i="5"/>
  <c r="AD299" i="5"/>
  <c r="AB299" i="5"/>
  <c r="AH299" i="5" s="1"/>
  <c r="AC301" i="5"/>
  <c r="AD300" i="5"/>
  <c r="AB300" i="5"/>
  <c r="AH300" i="5" s="1"/>
  <c r="AC302" i="5"/>
  <c r="AD301" i="5"/>
  <c r="AB301" i="5"/>
  <c r="AH301" i="5" s="1"/>
  <c r="AC303" i="5"/>
  <c r="AD302" i="5"/>
  <c r="AB302" i="5"/>
  <c r="AH302" i="5" s="1"/>
  <c r="AC304" i="5"/>
  <c r="AD303" i="5"/>
  <c r="AB303" i="5"/>
  <c r="AH303" i="5" s="1"/>
  <c r="AC305" i="5"/>
  <c r="AD304" i="5"/>
  <c r="AB304" i="5"/>
  <c r="AH304" i="5" s="1"/>
  <c r="AC306" i="5"/>
  <c r="AD305" i="5"/>
  <c r="AB305" i="5"/>
  <c r="AH305" i="5" s="1"/>
  <c r="AC307" i="5"/>
  <c r="AD306" i="5"/>
  <c r="AB306" i="5"/>
  <c r="AH306" i="5" s="1"/>
  <c r="AC308" i="5"/>
  <c r="AD307" i="5"/>
  <c r="AB307" i="5"/>
  <c r="AH307" i="5" s="1"/>
  <c r="AC309" i="5"/>
  <c r="AD308" i="5"/>
  <c r="AB308" i="5"/>
  <c r="AH308" i="5" s="1"/>
  <c r="AC310" i="5"/>
  <c r="AD309" i="5"/>
  <c r="AB309" i="5"/>
  <c r="AH309" i="5" s="1"/>
  <c r="AC311" i="5"/>
  <c r="AD310" i="5"/>
  <c r="AB310" i="5"/>
  <c r="AH310" i="5" s="1"/>
  <c r="AC312" i="5"/>
  <c r="AD311" i="5"/>
  <c r="AB311" i="5"/>
  <c r="AH311" i="5" s="1"/>
  <c r="AC313" i="5"/>
  <c r="AD312" i="5"/>
  <c r="AB312" i="5"/>
  <c r="AH312" i="5" s="1"/>
  <c r="AC314" i="5"/>
  <c r="AD313" i="5"/>
  <c r="AB313" i="5"/>
  <c r="AH313" i="5" s="1"/>
  <c r="AC315" i="5"/>
  <c r="AD314" i="5"/>
  <c r="AB314" i="5"/>
  <c r="AH314" i="5" s="1"/>
  <c r="AC316" i="5"/>
  <c r="AD315" i="5"/>
  <c r="AB315" i="5"/>
  <c r="AH315" i="5" s="1"/>
  <c r="AC317" i="5"/>
  <c r="AD316" i="5"/>
  <c r="AB316" i="5"/>
  <c r="AH316" i="5" s="1"/>
  <c r="AC318" i="5"/>
  <c r="AD317" i="5"/>
  <c r="AB317" i="5"/>
  <c r="AH317" i="5" s="1"/>
  <c r="AC319" i="5"/>
  <c r="AD318" i="5"/>
  <c r="AB318" i="5"/>
  <c r="AH318" i="5" s="1"/>
  <c r="AC320" i="5"/>
  <c r="AD319" i="5"/>
  <c r="AB319" i="5"/>
  <c r="AH319" i="5" s="1"/>
  <c r="AC321" i="5"/>
  <c r="AD320" i="5"/>
  <c r="AB320" i="5"/>
  <c r="AH320" i="5" s="1"/>
  <c r="AC322" i="5"/>
  <c r="AD321" i="5"/>
  <c r="AB321" i="5"/>
  <c r="AH321" i="5" s="1"/>
  <c r="AC323" i="5"/>
  <c r="AD322" i="5"/>
  <c r="AB322" i="5"/>
  <c r="AH322" i="5" s="1"/>
  <c r="AC324" i="5"/>
  <c r="AD323" i="5"/>
  <c r="AB323" i="5"/>
  <c r="AH323" i="5" s="1"/>
  <c r="AC325" i="5"/>
  <c r="AD324" i="5"/>
  <c r="AB324" i="5"/>
  <c r="AH324" i="5" s="1"/>
  <c r="AC326" i="5"/>
  <c r="AD325" i="5"/>
  <c r="AB325" i="5"/>
  <c r="AH325" i="5" s="1"/>
  <c r="AC327" i="5"/>
  <c r="AD326" i="5"/>
  <c r="AB326" i="5"/>
  <c r="AH326" i="5" s="1"/>
  <c r="AC328" i="5"/>
  <c r="AD327" i="5"/>
  <c r="AB327" i="5"/>
  <c r="AH327" i="5" s="1"/>
  <c r="AC329" i="5"/>
  <c r="AD328" i="5"/>
  <c r="AB328" i="5"/>
  <c r="AH328" i="5" s="1"/>
  <c r="AC330" i="5"/>
  <c r="AD329" i="5"/>
  <c r="AB329" i="5"/>
  <c r="AH329" i="5" s="1"/>
  <c r="AC331" i="5"/>
  <c r="AD330" i="5"/>
  <c r="AB330" i="5"/>
  <c r="AH330" i="5" s="1"/>
  <c r="AC332" i="5"/>
  <c r="AD331" i="5"/>
  <c r="AB331" i="5"/>
  <c r="AH331" i="5" s="1"/>
  <c r="AC333" i="5"/>
  <c r="AD332" i="5"/>
  <c r="AB332" i="5"/>
  <c r="AH332" i="5" s="1"/>
  <c r="AC334" i="5"/>
  <c r="AD333" i="5"/>
  <c r="AB333" i="5"/>
  <c r="AH333" i="5" s="1"/>
  <c r="AC335" i="5"/>
  <c r="AD334" i="5"/>
  <c r="AB334" i="5"/>
  <c r="AH334" i="5" s="1"/>
  <c r="AC336" i="5"/>
  <c r="AD335" i="5"/>
  <c r="AB335" i="5"/>
  <c r="AH335" i="5" s="1"/>
  <c r="AC337" i="5"/>
  <c r="AD336" i="5"/>
  <c r="AB336" i="5"/>
  <c r="AH336" i="5" s="1"/>
  <c r="AC338" i="5"/>
  <c r="AD337" i="5"/>
  <c r="AB337" i="5"/>
  <c r="AH337" i="5" s="1"/>
  <c r="AC339" i="5"/>
  <c r="AD338" i="5"/>
  <c r="AB338" i="5"/>
  <c r="AH338" i="5" s="1"/>
  <c r="AC340" i="5"/>
  <c r="AD339" i="5"/>
  <c r="AB339" i="5"/>
  <c r="AH339" i="5" s="1"/>
  <c r="AC341" i="5"/>
  <c r="AD340" i="5"/>
  <c r="AB340" i="5"/>
  <c r="AH340" i="5" s="1"/>
  <c r="AC342" i="5"/>
  <c r="AD341" i="5"/>
  <c r="AB341" i="5"/>
  <c r="AH341" i="5" s="1"/>
  <c r="AC343" i="5"/>
  <c r="AD342" i="5"/>
  <c r="AB342" i="5"/>
  <c r="AH342" i="5" s="1"/>
  <c r="AC344" i="5"/>
  <c r="AD343" i="5"/>
  <c r="AB343" i="5"/>
  <c r="AH343" i="5" s="1"/>
  <c r="AC345" i="5"/>
  <c r="AD344" i="5"/>
  <c r="AB344" i="5"/>
  <c r="AH344" i="5" s="1"/>
  <c r="AC346" i="5"/>
  <c r="AD345" i="5"/>
  <c r="AB345" i="5"/>
  <c r="AH345" i="5" s="1"/>
  <c r="AC347" i="5"/>
  <c r="AD346" i="5"/>
  <c r="AB346" i="5"/>
  <c r="AH346" i="5" s="1"/>
  <c r="AC348" i="5"/>
  <c r="AD347" i="5"/>
  <c r="AB347" i="5"/>
  <c r="AH347" i="5" s="1"/>
  <c r="AC349" i="5"/>
  <c r="AD348" i="5"/>
  <c r="AB348" i="5"/>
  <c r="AH348" i="5" s="1"/>
  <c r="AC350" i="5"/>
  <c r="AD349" i="5"/>
  <c r="AB349" i="5"/>
  <c r="AH349" i="5" s="1"/>
  <c r="AC351" i="5"/>
  <c r="AD350" i="5"/>
  <c r="AB350" i="5"/>
  <c r="AH350" i="5" s="1"/>
  <c r="AC352" i="5"/>
  <c r="AD351" i="5"/>
  <c r="AB351" i="5"/>
  <c r="AH351" i="5" s="1"/>
  <c r="AC353" i="5"/>
  <c r="AD352" i="5"/>
  <c r="AB352" i="5"/>
  <c r="AH352" i="5" s="1"/>
  <c r="AC354" i="5"/>
  <c r="AD353" i="5"/>
  <c r="AB353" i="5"/>
  <c r="AH353" i="5" s="1"/>
  <c r="AC355" i="5"/>
  <c r="AD354" i="5"/>
  <c r="AB354" i="5"/>
  <c r="AH354" i="5" s="1"/>
  <c r="AC356" i="5"/>
  <c r="AD355" i="5"/>
  <c r="AB355" i="5"/>
  <c r="AH355" i="5" s="1"/>
  <c r="AC357" i="5"/>
  <c r="AD356" i="5"/>
  <c r="AB356" i="5"/>
  <c r="AH356" i="5" s="1"/>
  <c r="AC358" i="5"/>
  <c r="AD357" i="5"/>
  <c r="AB357" i="5"/>
  <c r="AH357" i="5" s="1"/>
  <c r="AC359" i="5"/>
  <c r="AD358" i="5"/>
  <c r="AB358" i="5"/>
  <c r="AH358" i="5" s="1"/>
  <c r="AC360" i="5"/>
  <c r="AD359" i="5"/>
  <c r="AB359" i="5"/>
  <c r="AH359" i="5" s="1"/>
  <c r="AC361" i="5"/>
  <c r="AD360" i="5"/>
  <c r="AB360" i="5"/>
  <c r="AH360" i="5" s="1"/>
  <c r="AC362" i="5"/>
  <c r="AD361" i="5"/>
  <c r="AB361" i="5"/>
  <c r="AH361" i="5" s="1"/>
  <c r="AC363" i="5"/>
  <c r="AD362" i="5"/>
  <c r="AB362" i="5"/>
  <c r="AH362" i="5" s="1"/>
  <c r="AC364" i="5"/>
  <c r="AD363" i="5"/>
  <c r="AB363" i="5"/>
  <c r="AH363" i="5" s="1"/>
  <c r="AC365" i="5"/>
  <c r="AD364" i="5"/>
  <c r="AB364" i="5"/>
  <c r="AH364" i="5" s="1"/>
  <c r="AC366" i="5"/>
  <c r="AD365" i="5"/>
  <c r="AB365" i="5"/>
  <c r="AH365" i="5" s="1"/>
  <c r="AC367" i="5"/>
  <c r="AD366" i="5"/>
  <c r="AB366" i="5"/>
  <c r="AH366" i="5" s="1"/>
  <c r="AC368" i="5"/>
  <c r="AD367" i="5"/>
  <c r="AB367" i="5"/>
  <c r="AH367" i="5" s="1"/>
  <c r="AC369" i="5"/>
  <c r="AD368" i="5"/>
  <c r="AB368" i="5"/>
  <c r="AH368" i="5" s="1"/>
  <c r="AC370" i="5"/>
  <c r="AD369" i="5"/>
  <c r="AB369" i="5"/>
  <c r="AH369" i="5" s="1"/>
  <c r="AC371" i="5"/>
  <c r="AD370" i="5"/>
  <c r="AB370" i="5"/>
  <c r="AH370" i="5" s="1"/>
  <c r="AC372" i="5"/>
  <c r="AD371" i="5"/>
  <c r="AB371" i="5"/>
  <c r="AH371" i="5" s="1"/>
  <c r="AC373" i="5"/>
  <c r="AD372" i="5"/>
  <c r="AB372" i="5"/>
  <c r="AH372" i="5" s="1"/>
  <c r="AC374" i="5"/>
  <c r="AD373" i="5"/>
  <c r="AB373" i="5"/>
  <c r="AH373" i="5" s="1"/>
  <c r="AC375" i="5"/>
  <c r="AD374" i="5"/>
  <c r="AB374" i="5"/>
  <c r="AH374" i="5" s="1"/>
  <c r="AC376" i="5"/>
  <c r="AD375" i="5"/>
  <c r="AB375" i="5"/>
  <c r="AH375" i="5" s="1"/>
  <c r="AC377" i="5"/>
  <c r="AD376" i="5"/>
  <c r="AB376" i="5"/>
  <c r="AH376" i="5" s="1"/>
  <c r="AC378" i="5"/>
  <c r="AD377" i="5"/>
  <c r="AB377" i="5"/>
  <c r="AH377" i="5" s="1"/>
  <c r="AC379" i="5"/>
  <c r="AD378" i="5"/>
  <c r="AB378" i="5"/>
  <c r="AH378" i="5" s="1"/>
  <c r="AC380" i="5"/>
  <c r="AD379" i="5"/>
  <c r="AB379" i="5"/>
  <c r="AH379" i="5" s="1"/>
  <c r="AC381" i="5"/>
  <c r="AD380" i="5"/>
  <c r="AB380" i="5"/>
  <c r="AH380" i="5" s="1"/>
  <c r="AC382" i="5"/>
  <c r="AD381" i="5"/>
  <c r="AB381" i="5"/>
  <c r="AH381" i="5" s="1"/>
  <c r="AC383" i="5"/>
  <c r="AD382" i="5"/>
  <c r="AB382" i="5"/>
  <c r="AH382" i="5" s="1"/>
  <c r="AC384" i="5"/>
  <c r="AD383" i="5"/>
  <c r="AB383" i="5"/>
  <c r="AH383" i="5" s="1"/>
  <c r="AC385" i="5"/>
  <c r="AD384" i="5"/>
  <c r="AB384" i="5"/>
  <c r="AH384" i="5" s="1"/>
  <c r="AC386" i="5"/>
  <c r="AD385" i="5"/>
  <c r="AB385" i="5"/>
  <c r="AH385" i="5" s="1"/>
  <c r="AC387" i="5"/>
  <c r="AD386" i="5"/>
  <c r="AB386" i="5"/>
  <c r="AH386" i="5" s="1"/>
  <c r="AC388" i="5"/>
  <c r="AD387" i="5"/>
  <c r="AB387" i="5"/>
  <c r="AH387" i="5" s="1"/>
  <c r="AC389" i="5"/>
  <c r="AD388" i="5"/>
  <c r="AB388" i="5"/>
  <c r="AH388" i="5" s="1"/>
  <c r="AC390" i="5"/>
  <c r="AD389" i="5"/>
  <c r="AB389" i="5"/>
  <c r="AH389" i="5" s="1"/>
  <c r="AC391" i="5"/>
  <c r="AD390" i="5"/>
  <c r="AB390" i="5"/>
  <c r="AH390" i="5" s="1"/>
  <c r="AC392" i="5"/>
  <c r="AD391" i="5"/>
  <c r="AB391" i="5"/>
  <c r="AH391" i="5" s="1"/>
  <c r="AC393" i="5"/>
  <c r="AD392" i="5"/>
  <c r="AB392" i="5"/>
  <c r="AH392" i="5" s="1"/>
  <c r="AC394" i="5"/>
  <c r="AD393" i="5"/>
  <c r="AB393" i="5"/>
  <c r="AH393" i="5" s="1"/>
  <c r="AC395" i="5"/>
  <c r="AD394" i="5"/>
  <c r="AB394" i="5"/>
  <c r="AH394" i="5" s="1"/>
  <c r="AC396" i="5"/>
  <c r="AD395" i="5"/>
  <c r="AB395" i="5"/>
  <c r="AH395" i="5" s="1"/>
  <c r="AC397" i="5"/>
  <c r="AD396" i="5"/>
  <c r="AB396" i="5"/>
  <c r="AH396" i="5" s="1"/>
  <c r="AC398" i="5"/>
  <c r="AD397" i="5"/>
  <c r="AB397" i="5"/>
  <c r="AH397" i="5" s="1"/>
  <c r="AC399" i="5"/>
  <c r="AD398" i="5"/>
  <c r="AB398" i="5"/>
  <c r="AH398" i="5" s="1"/>
  <c r="AC400" i="5"/>
  <c r="AD399" i="5"/>
  <c r="AB399" i="5"/>
  <c r="AH399" i="5" s="1"/>
  <c r="AC401" i="5"/>
  <c r="AD400" i="5"/>
  <c r="AB400" i="5"/>
  <c r="AH400" i="5" s="1"/>
  <c r="AC402" i="5"/>
  <c r="AD401" i="5"/>
  <c r="AB401" i="5"/>
  <c r="AH401" i="5" s="1"/>
  <c r="AC403" i="5"/>
  <c r="AD402" i="5"/>
  <c r="AB402" i="5"/>
  <c r="AH402" i="5" s="1"/>
  <c r="AC404" i="5"/>
  <c r="AD403" i="5"/>
  <c r="AB403" i="5"/>
  <c r="AH403" i="5" s="1"/>
  <c r="AC405" i="5"/>
  <c r="AD404" i="5"/>
  <c r="AB404" i="5"/>
  <c r="AH404" i="5" s="1"/>
  <c r="AC406" i="5"/>
  <c r="AD405" i="5"/>
  <c r="AB405" i="5"/>
  <c r="AH405" i="5" s="1"/>
  <c r="AC407" i="5"/>
  <c r="AD406" i="5"/>
  <c r="AB406" i="5"/>
  <c r="AH406" i="5" s="1"/>
  <c r="AC408" i="5"/>
  <c r="AD407" i="5"/>
  <c r="AB407" i="5"/>
  <c r="AH407" i="5" s="1"/>
  <c r="AC409" i="5"/>
  <c r="AD408" i="5"/>
  <c r="AB408" i="5"/>
  <c r="AH408" i="5" s="1"/>
  <c r="AC410" i="5"/>
  <c r="AD409" i="5"/>
  <c r="AB409" i="5"/>
  <c r="AH409" i="5" s="1"/>
  <c r="AC411" i="5"/>
  <c r="AD410" i="5"/>
  <c r="AB410" i="5"/>
  <c r="AH410" i="5" s="1"/>
  <c r="AC412" i="5"/>
  <c r="AD411" i="5"/>
  <c r="AB411" i="5"/>
  <c r="AH411" i="5" s="1"/>
  <c r="AC413" i="5"/>
  <c r="AD412" i="5"/>
  <c r="AB412" i="5"/>
  <c r="AH412" i="5" s="1"/>
  <c r="AC414" i="5"/>
  <c r="AD413" i="5"/>
  <c r="AB413" i="5"/>
  <c r="AH413" i="5" s="1"/>
  <c r="AC415" i="5"/>
  <c r="AD414" i="5"/>
  <c r="AB414" i="5"/>
  <c r="AH414" i="5" s="1"/>
  <c r="AC416" i="5"/>
  <c r="AD415" i="5"/>
  <c r="AB415" i="5"/>
  <c r="AH415" i="5" s="1"/>
  <c r="AC417" i="5"/>
  <c r="AD416" i="5"/>
  <c r="AB416" i="5"/>
  <c r="AH416" i="5" s="1"/>
  <c r="AC418" i="5"/>
  <c r="AD417" i="5"/>
  <c r="AB417" i="5"/>
  <c r="AH417" i="5" s="1"/>
  <c r="AC419" i="5"/>
  <c r="AD418" i="5"/>
  <c r="AB418" i="5"/>
  <c r="AH418" i="5" s="1"/>
  <c r="AC420" i="5"/>
  <c r="AD419" i="5"/>
  <c r="AB419" i="5"/>
  <c r="AH419" i="5" s="1"/>
  <c r="AC421" i="5"/>
  <c r="AD420" i="5"/>
  <c r="AB420" i="5"/>
  <c r="AH420" i="5" s="1"/>
  <c r="AC422" i="5"/>
  <c r="AD421" i="5"/>
  <c r="AB421" i="5"/>
  <c r="AH421" i="5" s="1"/>
  <c r="AC423" i="5"/>
  <c r="AD422" i="5"/>
  <c r="AB422" i="5"/>
  <c r="AH422" i="5" s="1"/>
  <c r="AC424" i="5"/>
  <c r="AD423" i="5"/>
  <c r="AB423" i="5"/>
  <c r="AH423" i="5" s="1"/>
  <c r="AC425" i="5"/>
  <c r="AD424" i="5"/>
  <c r="AB424" i="5"/>
  <c r="AH424" i="5" s="1"/>
  <c r="AC426" i="5"/>
  <c r="AD425" i="5"/>
  <c r="AB425" i="5"/>
  <c r="AH425" i="5" s="1"/>
  <c r="AC427" i="5"/>
  <c r="AD426" i="5"/>
  <c r="AB426" i="5"/>
  <c r="AH426" i="5" s="1"/>
  <c r="AC428" i="5"/>
  <c r="AD427" i="5"/>
  <c r="AB427" i="5"/>
  <c r="AH427" i="5" s="1"/>
  <c r="AC429" i="5"/>
  <c r="AD428" i="5"/>
  <c r="AB428" i="5"/>
  <c r="AH428" i="5" s="1"/>
  <c r="AC430" i="5"/>
  <c r="AD429" i="5"/>
  <c r="AB429" i="5"/>
  <c r="AH429" i="5" s="1"/>
  <c r="AC431" i="5"/>
  <c r="AD430" i="5"/>
  <c r="AB430" i="5"/>
  <c r="AH430" i="5" s="1"/>
  <c r="AC432" i="5"/>
  <c r="AD431" i="5"/>
  <c r="AB431" i="5"/>
  <c r="AH431" i="5" s="1"/>
  <c r="AC433" i="5"/>
  <c r="AD432" i="5"/>
  <c r="AB432" i="5"/>
  <c r="AH432" i="5" s="1"/>
  <c r="AC434" i="5"/>
  <c r="AD433" i="5"/>
  <c r="AB433" i="5"/>
  <c r="AH433" i="5" s="1"/>
  <c r="AC435" i="5"/>
  <c r="AD434" i="5"/>
  <c r="AB434" i="5"/>
  <c r="AH434" i="5" s="1"/>
  <c r="AC436" i="5"/>
  <c r="AD435" i="5"/>
  <c r="AB435" i="5"/>
  <c r="AH435" i="5" s="1"/>
  <c r="AC437" i="5"/>
  <c r="AD436" i="5"/>
  <c r="AB436" i="5"/>
  <c r="AH436" i="5" s="1"/>
  <c r="AC438" i="5"/>
  <c r="AD437" i="5"/>
  <c r="AB437" i="5"/>
  <c r="AH437" i="5" s="1"/>
  <c r="AC439" i="5"/>
  <c r="AD438" i="5"/>
  <c r="AB438" i="5"/>
  <c r="AH438" i="5" s="1"/>
  <c r="AC440" i="5"/>
  <c r="AD439" i="5"/>
  <c r="AB439" i="5"/>
  <c r="AH439" i="5" s="1"/>
  <c r="AC441" i="5"/>
  <c r="AD440" i="5"/>
  <c r="AB440" i="5"/>
  <c r="AH440" i="5" s="1"/>
  <c r="AC442" i="5"/>
  <c r="AD441" i="5"/>
  <c r="AB441" i="5"/>
  <c r="AH441" i="5" s="1"/>
  <c r="AC443" i="5"/>
  <c r="AD442" i="5"/>
  <c r="AB442" i="5"/>
  <c r="AH442" i="5" s="1"/>
  <c r="AC444" i="5"/>
  <c r="AD443" i="5"/>
  <c r="AB443" i="5"/>
  <c r="AH443" i="5" s="1"/>
  <c r="AC445" i="5"/>
  <c r="AD444" i="5"/>
  <c r="AB444" i="5"/>
  <c r="AH444" i="5" s="1"/>
  <c r="AC446" i="5"/>
  <c r="AD445" i="5"/>
  <c r="AB445" i="5"/>
  <c r="AH445" i="5" s="1"/>
  <c r="AC447" i="5"/>
  <c r="AD446" i="5"/>
  <c r="AB446" i="5"/>
  <c r="AH446" i="5" s="1"/>
  <c r="AC448" i="5"/>
  <c r="AD447" i="5"/>
  <c r="AB447" i="5"/>
  <c r="AH447" i="5" s="1"/>
  <c r="AC449" i="5"/>
  <c r="AD448" i="5"/>
  <c r="AB448" i="5"/>
  <c r="AH448" i="5" s="1"/>
  <c r="AC450" i="5"/>
  <c r="AD449" i="5"/>
  <c r="AB449" i="5"/>
  <c r="AH449" i="5" s="1"/>
  <c r="AC451" i="5"/>
  <c r="AD450" i="5"/>
  <c r="AB450" i="5"/>
  <c r="AH450" i="5" s="1"/>
  <c r="AC452" i="5"/>
  <c r="AD451" i="5"/>
  <c r="AB451" i="5"/>
  <c r="AH451" i="5" s="1"/>
  <c r="AC453" i="5"/>
  <c r="AD452" i="5"/>
  <c r="AB452" i="5"/>
  <c r="AH452" i="5" s="1"/>
  <c r="AC454" i="5"/>
  <c r="AD453" i="5"/>
  <c r="AB453" i="5"/>
  <c r="AH453" i="5" s="1"/>
  <c r="AC455" i="5"/>
  <c r="AD454" i="5"/>
  <c r="AB454" i="5"/>
  <c r="AH454" i="5" s="1"/>
  <c r="AC456" i="5"/>
  <c r="AD455" i="5"/>
  <c r="AB455" i="5"/>
  <c r="AH455" i="5" s="1"/>
  <c r="AC457" i="5"/>
  <c r="AD456" i="5"/>
  <c r="AB456" i="5"/>
  <c r="AH456" i="5" s="1"/>
  <c r="AC458" i="5"/>
  <c r="AD457" i="5"/>
  <c r="AB457" i="5"/>
  <c r="AH457" i="5" s="1"/>
  <c r="AC459" i="5"/>
  <c r="AD458" i="5"/>
  <c r="AB458" i="5"/>
  <c r="AH458" i="5" s="1"/>
  <c r="AC460" i="5"/>
  <c r="AD459" i="5"/>
  <c r="AB459" i="5"/>
  <c r="AH459" i="5" s="1"/>
  <c r="AC461" i="5"/>
  <c r="AD460" i="5"/>
  <c r="AB460" i="5"/>
  <c r="AH460" i="5" s="1"/>
  <c r="AC462" i="5"/>
  <c r="AD461" i="5"/>
  <c r="AB461" i="5"/>
  <c r="AH461" i="5" s="1"/>
  <c r="AC463" i="5"/>
  <c r="AD462" i="5"/>
  <c r="AB462" i="5"/>
  <c r="AH462" i="5" s="1"/>
  <c r="AC464" i="5"/>
  <c r="AD463" i="5"/>
  <c r="AB463" i="5"/>
  <c r="AH463" i="5" s="1"/>
  <c r="AC465" i="5"/>
  <c r="AD464" i="5"/>
  <c r="AB464" i="5"/>
  <c r="AH464" i="5" s="1"/>
  <c r="AC466" i="5"/>
  <c r="AD465" i="5"/>
  <c r="AB465" i="5"/>
  <c r="AH465" i="5" s="1"/>
  <c r="AC467" i="5"/>
  <c r="AD466" i="5"/>
  <c r="AB466" i="5"/>
  <c r="AH466" i="5" s="1"/>
  <c r="AC468" i="5"/>
  <c r="AD467" i="5"/>
  <c r="AB467" i="5"/>
  <c r="AH467" i="5" s="1"/>
  <c r="AC469" i="5"/>
  <c r="AD468" i="5"/>
  <c r="AB468" i="5"/>
  <c r="AH468" i="5" s="1"/>
  <c r="AC470" i="5"/>
  <c r="AD469" i="5"/>
  <c r="AB469" i="5"/>
  <c r="AH469" i="5" s="1"/>
  <c r="AC471" i="5"/>
  <c r="AD470" i="5"/>
  <c r="AB470" i="5"/>
  <c r="AH470" i="5" s="1"/>
  <c r="AC472" i="5"/>
  <c r="AD471" i="5"/>
  <c r="AB471" i="5"/>
  <c r="AH471" i="5" s="1"/>
  <c r="AC473" i="5"/>
  <c r="AD472" i="5"/>
  <c r="AB472" i="5"/>
  <c r="AH472" i="5" s="1"/>
  <c r="AC474" i="5"/>
  <c r="AD473" i="5"/>
  <c r="AB473" i="5"/>
  <c r="AH473" i="5" s="1"/>
  <c r="AC475" i="5"/>
  <c r="AD474" i="5"/>
  <c r="AB474" i="5"/>
  <c r="AH474" i="5" s="1"/>
  <c r="AC476" i="5"/>
  <c r="AD475" i="5"/>
  <c r="AB475" i="5"/>
  <c r="AH475" i="5" s="1"/>
  <c r="AC477" i="5"/>
  <c r="AD476" i="5"/>
  <c r="AB476" i="5"/>
  <c r="AH476" i="5" s="1"/>
  <c r="AC478" i="5"/>
  <c r="AD477" i="5"/>
  <c r="AB477" i="5"/>
  <c r="AH477" i="5" s="1"/>
  <c r="AC479" i="5"/>
  <c r="AD478" i="5"/>
  <c r="AB478" i="5"/>
  <c r="AH478" i="5" s="1"/>
  <c r="AC480" i="5"/>
  <c r="AD479" i="5"/>
  <c r="AB479" i="5"/>
  <c r="AH479" i="5" s="1"/>
  <c r="AC481" i="5"/>
  <c r="AD480" i="5"/>
  <c r="AB480" i="5"/>
  <c r="AH480" i="5" s="1"/>
  <c r="AC482" i="5"/>
  <c r="AD481" i="5"/>
  <c r="AB481" i="5"/>
  <c r="AH481" i="5" s="1"/>
  <c r="AC483" i="5"/>
  <c r="AD482" i="5"/>
  <c r="AB482" i="5"/>
  <c r="AH482" i="5" s="1"/>
  <c r="AC484" i="5"/>
  <c r="AD483" i="5"/>
  <c r="AB483" i="5"/>
  <c r="AH483" i="5" s="1"/>
  <c r="AC485" i="5"/>
  <c r="AD484" i="5"/>
  <c r="AB484" i="5"/>
  <c r="AH484" i="5" s="1"/>
  <c r="AC486" i="5"/>
  <c r="AD485" i="5"/>
  <c r="AB485" i="5"/>
  <c r="AH485" i="5" s="1"/>
  <c r="AC487" i="5"/>
  <c r="AD486" i="5"/>
  <c r="AB486" i="5"/>
  <c r="AH486" i="5" s="1"/>
  <c r="AC488" i="5"/>
  <c r="AD487" i="5"/>
  <c r="AB487" i="5"/>
  <c r="AH487" i="5" s="1"/>
  <c r="AC489" i="5"/>
  <c r="AD488" i="5"/>
  <c r="AB488" i="5"/>
  <c r="AH488" i="5" s="1"/>
  <c r="AC490" i="5"/>
  <c r="AD489" i="5"/>
  <c r="AB489" i="5"/>
  <c r="AH489" i="5" s="1"/>
  <c r="AC491" i="5"/>
  <c r="AD490" i="5"/>
  <c r="AB490" i="5"/>
  <c r="AH490" i="5" s="1"/>
  <c r="AC492" i="5"/>
  <c r="AD491" i="5"/>
  <c r="AB491" i="5"/>
  <c r="AH491" i="5" s="1"/>
  <c r="AC493" i="5"/>
  <c r="AD492" i="5"/>
  <c r="AB492" i="5"/>
  <c r="AH492" i="5" s="1"/>
  <c r="AC494" i="5"/>
  <c r="AD493" i="5"/>
  <c r="AB493" i="5"/>
  <c r="AH493" i="5" s="1"/>
  <c r="AC495" i="5"/>
  <c r="AD494" i="5"/>
  <c r="AB494" i="5"/>
  <c r="AH494" i="5" s="1"/>
  <c r="AC496" i="5"/>
  <c r="AD495" i="5"/>
  <c r="AB495" i="5"/>
  <c r="AH495" i="5" s="1"/>
  <c r="AC497" i="5"/>
  <c r="AD496" i="5"/>
  <c r="AB496" i="5"/>
  <c r="AH496" i="5" s="1"/>
  <c r="AC498" i="5"/>
  <c r="AD497" i="5"/>
  <c r="AB497" i="5"/>
  <c r="AH497" i="5" s="1"/>
  <c r="AC499" i="5"/>
  <c r="AD498" i="5"/>
  <c r="AB498" i="5"/>
  <c r="AH498" i="5" s="1"/>
  <c r="AC500" i="5"/>
  <c r="AD499" i="5"/>
  <c r="AB499" i="5"/>
  <c r="AH499" i="5" s="1"/>
  <c r="AC501" i="5"/>
  <c r="AD500" i="5"/>
  <c r="AB500" i="5"/>
  <c r="AH500" i="5" s="1"/>
  <c r="AC502" i="5"/>
  <c r="AD501" i="5"/>
  <c r="AB501" i="5"/>
  <c r="AH501" i="5" s="1"/>
  <c r="AC503" i="5"/>
  <c r="AD502" i="5"/>
  <c r="AB502" i="5"/>
  <c r="AH502" i="5" s="1"/>
  <c r="AC504" i="5"/>
  <c r="AD503" i="5"/>
  <c r="AB503" i="5"/>
  <c r="AH503" i="5" s="1"/>
  <c r="AC505" i="5"/>
  <c r="AD504" i="5"/>
  <c r="AB504" i="5"/>
  <c r="AH504" i="5" s="1"/>
  <c r="AC506" i="5"/>
  <c r="AD505" i="5"/>
  <c r="AB505" i="5"/>
  <c r="AH505" i="5" s="1"/>
  <c r="AC507" i="5"/>
  <c r="AD506" i="5"/>
  <c r="AB506" i="5"/>
  <c r="AH506" i="5" s="1"/>
  <c r="AC508" i="5"/>
  <c r="AD507" i="5"/>
  <c r="AB507" i="5"/>
  <c r="AH507" i="5" s="1"/>
  <c r="AC509" i="5"/>
  <c r="AD508" i="5"/>
  <c r="AB508" i="5"/>
  <c r="AH508" i="5" s="1"/>
  <c r="AC510" i="5"/>
  <c r="AD509" i="5"/>
  <c r="AB509" i="5"/>
  <c r="AH509" i="5" s="1"/>
  <c r="AC511" i="5"/>
  <c r="AD510" i="5"/>
  <c r="AB510" i="5"/>
  <c r="AH510" i="5" s="1"/>
  <c r="AC512" i="5"/>
  <c r="AD511" i="5"/>
  <c r="AB511" i="5"/>
  <c r="AH511" i="5" s="1"/>
  <c r="AC513" i="5"/>
  <c r="AD512" i="5"/>
  <c r="AB512" i="5"/>
  <c r="AH512" i="5" s="1"/>
  <c r="AD513" i="5"/>
  <c r="AB513" i="5"/>
  <c r="AH513" i="5" s="1"/>
  <c r="AC514" i="5"/>
  <c r="AD514" i="5"/>
  <c r="AC515" i="5"/>
  <c r="AB514" i="5"/>
  <c r="AH514" i="5" s="1"/>
  <c r="AB515" i="5"/>
  <c r="AH515" i="5" s="1"/>
  <c r="AD515" i="5"/>
  <c r="AC516" i="5"/>
  <c r="AD516" i="5"/>
  <c r="AC517" i="5"/>
  <c r="AB516" i="5"/>
  <c r="AH516" i="5" s="1"/>
  <c r="AB517" i="5"/>
  <c r="AH517" i="5" s="1"/>
  <c r="AD517" i="5"/>
  <c r="AC518" i="5"/>
  <c r="AD518" i="5"/>
  <c r="AC519" i="5"/>
  <c r="AB518" i="5"/>
  <c r="AH518" i="5" s="1"/>
  <c r="AB519" i="5"/>
  <c r="AH519" i="5" s="1"/>
  <c r="AD519" i="5"/>
  <c r="AC520" i="5"/>
  <c r="AD520" i="5"/>
  <c r="AC521" i="5"/>
  <c r="AB520" i="5"/>
  <c r="AH520" i="5" s="1"/>
  <c r="AB521" i="5"/>
  <c r="AH521" i="5" s="1"/>
  <c r="AD521" i="5"/>
  <c r="AC522" i="5"/>
  <c r="AD522" i="5"/>
  <c r="AC523" i="5"/>
  <c r="AB522" i="5"/>
  <c r="AH522" i="5" s="1"/>
  <c r="AB523" i="5"/>
  <c r="AH523" i="5" s="1"/>
  <c r="AD523" i="5"/>
  <c r="AC524" i="5"/>
  <c r="AD524" i="5"/>
  <c r="AC525" i="5"/>
  <c r="AB524" i="5"/>
  <c r="AH524" i="5" s="1"/>
  <c r="AB525" i="5"/>
  <c r="AH525" i="5" s="1"/>
  <c r="AD525" i="5"/>
  <c r="AC526" i="5"/>
  <c r="AD526" i="5"/>
  <c r="AC527" i="5"/>
  <c r="AB526" i="5"/>
  <c r="AH526" i="5" s="1"/>
  <c r="AB527" i="5"/>
  <c r="AH527" i="5" s="1"/>
  <c r="AD527" i="5"/>
  <c r="AC528" i="5"/>
  <c r="AD528" i="5"/>
  <c r="AC529" i="5"/>
  <c r="AB528" i="5"/>
  <c r="AH528" i="5" s="1"/>
  <c r="AB529" i="5"/>
  <c r="AH529" i="5" s="1"/>
  <c r="AD529" i="5"/>
  <c r="AC530" i="5"/>
  <c r="AD530" i="5"/>
  <c r="AC531" i="5"/>
  <c r="AB530" i="5"/>
  <c r="AH530" i="5" s="1"/>
  <c r="AB531" i="5"/>
  <c r="AH531" i="5" s="1"/>
  <c r="AD531" i="5"/>
  <c r="AC532" i="5"/>
  <c r="AD532" i="5"/>
  <c r="AC533" i="5"/>
  <c r="AB532" i="5"/>
  <c r="AH532" i="5" s="1"/>
  <c r="AB533" i="5"/>
  <c r="AH533" i="5" s="1"/>
  <c r="AD533" i="5"/>
  <c r="AC534" i="5"/>
  <c r="AD534" i="5"/>
  <c r="AC535" i="5"/>
  <c r="AB534" i="5"/>
  <c r="AH534" i="5" s="1"/>
  <c r="AB535" i="5"/>
  <c r="AH535" i="5" s="1"/>
  <c r="AD535" i="5"/>
  <c r="AC536" i="5"/>
  <c r="AD536" i="5"/>
  <c r="AC537" i="5"/>
  <c r="AB536" i="5"/>
  <c r="AH536" i="5" s="1"/>
  <c r="AB537" i="5"/>
  <c r="AH537" i="5" s="1"/>
  <c r="AD537" i="5"/>
  <c r="AC538" i="5"/>
  <c r="AD538" i="5"/>
  <c r="AC539" i="5"/>
  <c r="AB538" i="5"/>
  <c r="AH538" i="5" s="1"/>
  <c r="AB539" i="5"/>
  <c r="AH539" i="5" s="1"/>
  <c r="AD539" i="5"/>
  <c r="AC540" i="5"/>
  <c r="AD540" i="5"/>
  <c r="AC541" i="5"/>
  <c r="AB540" i="5"/>
  <c r="AH540" i="5" s="1"/>
  <c r="AB541" i="5"/>
  <c r="AH541" i="5" s="1"/>
  <c r="AD541" i="5"/>
  <c r="AC542" i="5"/>
  <c r="AD542" i="5"/>
  <c r="AC543" i="5"/>
  <c r="AB542" i="5"/>
  <c r="AH542" i="5" s="1"/>
  <c r="AB543" i="5"/>
  <c r="AH543" i="5" s="1"/>
  <c r="AD543" i="5"/>
  <c r="AC544" i="5"/>
  <c r="AD544" i="5"/>
  <c r="AC545" i="5"/>
  <c r="AB544" i="5"/>
  <c r="AH544" i="5" s="1"/>
  <c r="AB545" i="5"/>
  <c r="AH545" i="5" s="1"/>
  <c r="AD545" i="5"/>
  <c r="AC546" i="5"/>
  <c r="AD546" i="5"/>
  <c r="AC547" i="5"/>
  <c r="AB546" i="5"/>
  <c r="AH546" i="5" s="1"/>
  <c r="AB547" i="5"/>
  <c r="AH547" i="5" s="1"/>
  <c r="AD547" i="5"/>
  <c r="AC548" i="5"/>
  <c r="AD548" i="5"/>
  <c r="AC549" i="5"/>
  <c r="AB548" i="5"/>
  <c r="AH548" i="5" s="1"/>
  <c r="AB549" i="5"/>
  <c r="AH549" i="5" s="1"/>
  <c r="AD549" i="5"/>
  <c r="AC550" i="5"/>
  <c r="AD550" i="5"/>
  <c r="AC551" i="5"/>
  <c r="AB550" i="5"/>
  <c r="AH550" i="5" s="1"/>
  <c r="AB551" i="5"/>
  <c r="AH551" i="5" s="1"/>
  <c r="AD551" i="5"/>
  <c r="AC552" i="5"/>
  <c r="AD552" i="5"/>
  <c r="AC553" i="5"/>
  <c r="AB552" i="5"/>
  <c r="AH552" i="5" s="1"/>
  <c r="AB553" i="5"/>
  <c r="AH553" i="5" s="1"/>
  <c r="AD553" i="5"/>
  <c r="AC554" i="5"/>
  <c r="AD554" i="5"/>
  <c r="AC555" i="5"/>
  <c r="AB554" i="5"/>
  <c r="AH554" i="5" s="1"/>
  <c r="AB555" i="5"/>
  <c r="AH555" i="5" s="1"/>
  <c r="AD555" i="5"/>
  <c r="AC556" i="5"/>
  <c r="AD556" i="5"/>
  <c r="AC557" i="5"/>
  <c r="AB556" i="5"/>
  <c r="AH556" i="5" s="1"/>
  <c r="AB557" i="5"/>
  <c r="AH557" i="5" s="1"/>
  <c r="AD557" i="5"/>
  <c r="AC558" i="5"/>
  <c r="AD558" i="5"/>
  <c r="AC559" i="5"/>
  <c r="AB558" i="5"/>
  <c r="AH558" i="5" s="1"/>
  <c r="AB559" i="5"/>
  <c r="AH559" i="5" s="1"/>
  <c r="AD559" i="5"/>
  <c r="AC560" i="5"/>
  <c r="AD560" i="5"/>
  <c r="AC561" i="5"/>
  <c r="AB560" i="5"/>
  <c r="AH560" i="5" s="1"/>
  <c r="AB561" i="5"/>
  <c r="AH561" i="5" s="1"/>
  <c r="AD561" i="5"/>
  <c r="AC562" i="5"/>
  <c r="AD562" i="5"/>
  <c r="AC563" i="5"/>
  <c r="AB562" i="5"/>
  <c r="AH562" i="5" s="1"/>
  <c r="AB563" i="5"/>
  <c r="AH563" i="5" s="1"/>
  <c r="AD563" i="5"/>
  <c r="AC564" i="5"/>
  <c r="AD564" i="5"/>
  <c r="AC565" i="5"/>
  <c r="AB564" i="5"/>
  <c r="AH564" i="5" s="1"/>
  <c r="AB565" i="5"/>
  <c r="AH565" i="5" s="1"/>
  <c r="AD565" i="5"/>
  <c r="AC566" i="5"/>
  <c r="AD566" i="5"/>
  <c r="AC567" i="5"/>
  <c r="AB566" i="5"/>
  <c r="AH566" i="5" s="1"/>
  <c r="AB567" i="5"/>
  <c r="AH567" i="5" s="1"/>
  <c r="AD567" i="5"/>
  <c r="AC568" i="5"/>
  <c r="AD568" i="5"/>
  <c r="AB568" i="5"/>
  <c r="AH568" i="5" s="1"/>
  <c r="AC569" i="5"/>
  <c r="AD569" i="5"/>
  <c r="AC570" i="5"/>
  <c r="AB569" i="5"/>
  <c r="AH569" i="5" s="1"/>
  <c r="AD570" i="5"/>
  <c r="AC571" i="5"/>
  <c r="AB570" i="5"/>
  <c r="AH570" i="5" s="1"/>
  <c r="AD571" i="5"/>
  <c r="AC572" i="5"/>
  <c r="AB571" i="5"/>
  <c r="AH571" i="5" s="1"/>
  <c r="AD572" i="5"/>
  <c r="AC573" i="5"/>
  <c r="AB572" i="5"/>
  <c r="AH572" i="5" s="1"/>
  <c r="AD573" i="5"/>
  <c r="AC574" i="5"/>
  <c r="AB573" i="5"/>
  <c r="AH573" i="5" s="1"/>
  <c r="AD574" i="5"/>
  <c r="AC575" i="5"/>
  <c r="AB574" i="5"/>
  <c r="AH574" i="5" s="1"/>
  <c r="AD575" i="5"/>
  <c r="AC576" i="5"/>
  <c r="AB575" i="5"/>
  <c r="AH575" i="5" s="1"/>
  <c r="AD576" i="5"/>
  <c r="AC577" i="5"/>
  <c r="AB576" i="5"/>
  <c r="AH576" i="5" s="1"/>
  <c r="AD577" i="5"/>
  <c r="AC578" i="5"/>
  <c r="AB577" i="5"/>
  <c r="AH577" i="5" s="1"/>
  <c r="AD578" i="5"/>
  <c r="AC579" i="5"/>
  <c r="AB578" i="5"/>
  <c r="AH578" i="5" s="1"/>
  <c r="AD579" i="5"/>
  <c r="AC580" i="5"/>
  <c r="AB579" i="5"/>
  <c r="AH579" i="5" s="1"/>
  <c r="AD580" i="5"/>
  <c r="AC581" i="5"/>
  <c r="AB580" i="5"/>
  <c r="AH580" i="5" s="1"/>
  <c r="AD581" i="5"/>
  <c r="AC582" i="5"/>
  <c r="AB581" i="5"/>
  <c r="AH581" i="5" s="1"/>
  <c r="AD582" i="5"/>
  <c r="AC583" i="5"/>
  <c r="AB582" i="5"/>
  <c r="AH582" i="5" s="1"/>
  <c r="AD583" i="5"/>
  <c r="AC584" i="5"/>
  <c r="AB583" i="5"/>
  <c r="AH583" i="5" s="1"/>
  <c r="AD584" i="5"/>
  <c r="AC585" i="5"/>
  <c r="AB584" i="5"/>
  <c r="AH584" i="5" s="1"/>
  <c r="AD585" i="5"/>
  <c r="AC586" i="5"/>
  <c r="AB585" i="5"/>
  <c r="AH585" i="5" s="1"/>
  <c r="AD586" i="5"/>
  <c r="AC587" i="5"/>
  <c r="AB586" i="5"/>
  <c r="AH586" i="5" s="1"/>
  <c r="AD587" i="5"/>
  <c r="AC588" i="5"/>
  <c r="AB587" i="5"/>
  <c r="AH587" i="5" s="1"/>
  <c r="AD588" i="5"/>
  <c r="AC589" i="5"/>
  <c r="AB588" i="5"/>
  <c r="AH588" i="5" s="1"/>
  <c r="AD589" i="5"/>
  <c r="AC590" i="5"/>
  <c r="AB589" i="5"/>
  <c r="AH589" i="5" s="1"/>
  <c r="AC591" i="5"/>
  <c r="AB590" i="5"/>
  <c r="AH590" i="5" s="1"/>
  <c r="AD590" i="5"/>
  <c r="AC592" i="5"/>
  <c r="AB591" i="5"/>
  <c r="AH591" i="5" s="1"/>
  <c r="AD591" i="5"/>
  <c r="AC593" i="5"/>
  <c r="AB592" i="5"/>
  <c r="AH592" i="5" s="1"/>
  <c r="AD592" i="5"/>
  <c r="AC594" i="5"/>
  <c r="AB593" i="5"/>
  <c r="AH593" i="5" s="1"/>
  <c r="AD593" i="5"/>
  <c r="AC595" i="5"/>
  <c r="AB594" i="5"/>
  <c r="AH594" i="5" s="1"/>
  <c r="AD594" i="5"/>
  <c r="AC596" i="5"/>
  <c r="AB595" i="5"/>
  <c r="AH595" i="5" s="1"/>
  <c r="AD595" i="5"/>
  <c r="AC597" i="5"/>
  <c r="AB596" i="5"/>
  <c r="AH596" i="5" s="1"/>
  <c r="AD596" i="5"/>
  <c r="AC598" i="5"/>
  <c r="AB597" i="5"/>
  <c r="AH597" i="5" s="1"/>
  <c r="AD597" i="5"/>
  <c r="AC599" i="5"/>
  <c r="AB598" i="5"/>
  <c r="AH598" i="5" s="1"/>
  <c r="AD598" i="5"/>
  <c r="AC600" i="5"/>
  <c r="AB599" i="5"/>
  <c r="AH599" i="5" s="1"/>
  <c r="AD599" i="5"/>
  <c r="AC601" i="5"/>
  <c r="AB600" i="5"/>
  <c r="AH600" i="5" s="1"/>
  <c r="AD600" i="5"/>
  <c r="AC602" i="5"/>
  <c r="AB601" i="5"/>
  <c r="AH601" i="5" s="1"/>
  <c r="AD601" i="5"/>
  <c r="AC603" i="5"/>
  <c r="AB602" i="5"/>
  <c r="AH602" i="5" s="1"/>
  <c r="AD602" i="5"/>
  <c r="AC604" i="5"/>
  <c r="AB603" i="5"/>
  <c r="AH603" i="5" s="1"/>
  <c r="AD603" i="5"/>
  <c r="AC605" i="5"/>
  <c r="AB604" i="5"/>
  <c r="AH604" i="5" s="1"/>
  <c r="AD604" i="5"/>
  <c r="AC606" i="5"/>
  <c r="AB605" i="5"/>
  <c r="AH605" i="5" s="1"/>
  <c r="AD605" i="5"/>
  <c r="AC607" i="5"/>
  <c r="AB606" i="5"/>
  <c r="AH606" i="5" s="1"/>
  <c r="AD606" i="5"/>
  <c r="AC608" i="5"/>
  <c r="AB607" i="5"/>
  <c r="AH607" i="5" s="1"/>
  <c r="AD607" i="5"/>
  <c r="AC609" i="5"/>
  <c r="AB608" i="5"/>
  <c r="AH608" i="5" s="1"/>
  <c r="AD608" i="5"/>
  <c r="AC610" i="5"/>
  <c r="AB609" i="5"/>
  <c r="AH609" i="5" s="1"/>
  <c r="AD609" i="5"/>
  <c r="AC611" i="5"/>
  <c r="AB610" i="5"/>
  <c r="AH610" i="5" s="1"/>
  <c r="AD610" i="5"/>
  <c r="AC612" i="5"/>
  <c r="AB611" i="5"/>
  <c r="AH611" i="5" s="1"/>
  <c r="AD611" i="5"/>
  <c r="AC613" i="5"/>
  <c r="AB612" i="5"/>
  <c r="AH612" i="5" s="1"/>
  <c r="AD612" i="5"/>
  <c r="AC614" i="5"/>
  <c r="AB613" i="5"/>
  <c r="AH613" i="5" s="1"/>
  <c r="AD613" i="5"/>
  <c r="AC615" i="5"/>
  <c r="AB614" i="5"/>
  <c r="AH614" i="5" s="1"/>
  <c r="AD614" i="5"/>
  <c r="AC616" i="5"/>
  <c r="AB615" i="5"/>
  <c r="AH615" i="5" s="1"/>
  <c r="AD615" i="5"/>
  <c r="AC617" i="5"/>
  <c r="AB616" i="5"/>
  <c r="AH616" i="5" s="1"/>
  <c r="AD616" i="5"/>
  <c r="AC618" i="5"/>
  <c r="AB617" i="5"/>
  <c r="AH617" i="5" s="1"/>
  <c r="AD617" i="5"/>
  <c r="AC619" i="5"/>
  <c r="AB618" i="5"/>
  <c r="AH618" i="5" s="1"/>
  <c r="AD618" i="5"/>
  <c r="AC620" i="5"/>
  <c r="AB619" i="5"/>
  <c r="AH619" i="5" s="1"/>
  <c r="AD619" i="5"/>
  <c r="AC621" i="5"/>
  <c r="AB620" i="5"/>
  <c r="AH620" i="5" s="1"/>
  <c r="AD620" i="5"/>
  <c r="AC622" i="5"/>
  <c r="AB621" i="5"/>
  <c r="AH621" i="5" s="1"/>
  <c r="AD621" i="5"/>
  <c r="AC623" i="5"/>
  <c r="AB622" i="5"/>
  <c r="AH622" i="5" s="1"/>
  <c r="AD622" i="5"/>
  <c r="AC624" i="5"/>
  <c r="AB623" i="5"/>
  <c r="AH623" i="5" s="1"/>
  <c r="AD623" i="5"/>
  <c r="AC625" i="5"/>
  <c r="AB624" i="5"/>
  <c r="AH624" i="5" s="1"/>
  <c r="AD624" i="5"/>
  <c r="AC626" i="5"/>
  <c r="AB625" i="5"/>
  <c r="AH625" i="5" s="1"/>
  <c r="AD625" i="5"/>
  <c r="AC627" i="5"/>
  <c r="AB626" i="5"/>
  <c r="AH626" i="5" s="1"/>
  <c r="AD626" i="5"/>
  <c r="AC628" i="5"/>
  <c r="AB627" i="5"/>
  <c r="AH627" i="5" s="1"/>
  <c r="AD627" i="5"/>
  <c r="AC629" i="5"/>
  <c r="AB628" i="5"/>
  <c r="AH628" i="5" s="1"/>
  <c r="AD628" i="5"/>
  <c r="AC630" i="5"/>
  <c r="AB629" i="5"/>
  <c r="AH629" i="5" s="1"/>
  <c r="AD629" i="5"/>
  <c r="AC631" i="5"/>
  <c r="AB630" i="5"/>
  <c r="AH630" i="5" s="1"/>
  <c r="AD630" i="5"/>
  <c r="AC632" i="5"/>
  <c r="AB631" i="5"/>
  <c r="AH631" i="5" s="1"/>
  <c r="AD631" i="5"/>
  <c r="AC633" i="5"/>
  <c r="AB632" i="5"/>
  <c r="AH632" i="5" s="1"/>
  <c r="AD632" i="5"/>
  <c r="AC634" i="5"/>
  <c r="AB633" i="5"/>
  <c r="AH633" i="5" s="1"/>
  <c r="AD633" i="5"/>
  <c r="AC635" i="5"/>
  <c r="AB634" i="5"/>
  <c r="AH634" i="5" s="1"/>
  <c r="AD634" i="5"/>
  <c r="AC636" i="5"/>
  <c r="AB635" i="5"/>
  <c r="AH635" i="5" s="1"/>
  <c r="AD635" i="5"/>
  <c r="AC637" i="5"/>
  <c r="AB636" i="5"/>
  <c r="AH636" i="5" s="1"/>
  <c r="AD636" i="5"/>
  <c r="AC638" i="5"/>
  <c r="AB637" i="5"/>
  <c r="AH637" i="5" s="1"/>
  <c r="AD637" i="5"/>
  <c r="AC639" i="5"/>
  <c r="AB638" i="5"/>
  <c r="AH638" i="5" s="1"/>
  <c r="AD638" i="5"/>
  <c r="AC640" i="5"/>
  <c r="AB639" i="5"/>
  <c r="AH639" i="5" s="1"/>
  <c r="AD639" i="5"/>
  <c r="AC641" i="5"/>
  <c r="AB640" i="5"/>
  <c r="AH640" i="5" s="1"/>
  <c r="AD640" i="5"/>
  <c r="AC642" i="5"/>
  <c r="AB641" i="5"/>
  <c r="AH641" i="5" s="1"/>
  <c r="AD641" i="5"/>
  <c r="AC643" i="5"/>
  <c r="AB642" i="5"/>
  <c r="AH642" i="5" s="1"/>
  <c r="AD642" i="5"/>
  <c r="AC644" i="5"/>
  <c r="AB643" i="5"/>
  <c r="AH643" i="5" s="1"/>
  <c r="AD643" i="5"/>
  <c r="AC645" i="5"/>
  <c r="AB644" i="5"/>
  <c r="AH644" i="5" s="1"/>
  <c r="AD644" i="5"/>
  <c r="AC646" i="5"/>
  <c r="AB645" i="5"/>
  <c r="AH645" i="5" s="1"/>
  <c r="AD645" i="5"/>
  <c r="AC647" i="5"/>
  <c r="AB646" i="5"/>
  <c r="AH646" i="5" s="1"/>
  <c r="AD646" i="5"/>
  <c r="AC648" i="5"/>
  <c r="AB647" i="5"/>
  <c r="AH647" i="5" s="1"/>
  <c r="AD647" i="5"/>
  <c r="AC649" i="5"/>
  <c r="AB648" i="5"/>
  <c r="AH648" i="5" s="1"/>
  <c r="AD648" i="5"/>
  <c r="AC650" i="5"/>
  <c r="AB649" i="5"/>
  <c r="AH649" i="5" s="1"/>
  <c r="AD649" i="5"/>
  <c r="AC651" i="5"/>
  <c r="AB650" i="5"/>
  <c r="AH650" i="5" s="1"/>
  <c r="AD650" i="5"/>
  <c r="AC652" i="5"/>
  <c r="AB651" i="5"/>
  <c r="AH651" i="5" s="1"/>
  <c r="AD651" i="5"/>
  <c r="AC653" i="5"/>
  <c r="AB652" i="5"/>
  <c r="AH652" i="5" s="1"/>
  <c r="AD652" i="5"/>
  <c r="AC654" i="5"/>
  <c r="AB653" i="5"/>
  <c r="AH653" i="5" s="1"/>
  <c r="AD653" i="5"/>
  <c r="AC655" i="5"/>
  <c r="AB654" i="5"/>
  <c r="AH654" i="5" s="1"/>
  <c r="AD654" i="5"/>
  <c r="AC656" i="5"/>
  <c r="AB655" i="5"/>
  <c r="AH655" i="5" s="1"/>
  <c r="AD655" i="5"/>
  <c r="AC657" i="5"/>
  <c r="AB656" i="5"/>
  <c r="AH656" i="5" s="1"/>
  <c r="AD656" i="5"/>
  <c r="AC658" i="5"/>
  <c r="AB657" i="5"/>
  <c r="AH657" i="5" s="1"/>
  <c r="AD657" i="5"/>
  <c r="AC659" i="5"/>
  <c r="AB658" i="5"/>
  <c r="AH658" i="5" s="1"/>
  <c r="AD658" i="5"/>
  <c r="AC660" i="5"/>
  <c r="AB659" i="5"/>
  <c r="AH659" i="5" s="1"/>
  <c r="AD659" i="5"/>
  <c r="AC661" i="5"/>
  <c r="AB660" i="5"/>
  <c r="AH660" i="5" s="1"/>
  <c r="AD660" i="5"/>
  <c r="AC662" i="5"/>
  <c r="AB661" i="5"/>
  <c r="AH661" i="5" s="1"/>
  <c r="AD661" i="5"/>
  <c r="AC663" i="5"/>
  <c r="AB662" i="5"/>
  <c r="AH662" i="5" s="1"/>
  <c r="AD662" i="5"/>
  <c r="AC664" i="5"/>
  <c r="AB663" i="5"/>
  <c r="AH663" i="5" s="1"/>
  <c r="AD663" i="5"/>
  <c r="AC665" i="5"/>
  <c r="AB664" i="5"/>
  <c r="AH664" i="5" s="1"/>
  <c r="AD664" i="5"/>
  <c r="AC666" i="5"/>
  <c r="AB665" i="5"/>
  <c r="AH665" i="5" s="1"/>
  <c r="AD665" i="5"/>
  <c r="AC667" i="5"/>
  <c r="AB666" i="5"/>
  <c r="AH666" i="5" s="1"/>
  <c r="AD666" i="5"/>
  <c r="AC668" i="5"/>
  <c r="AB667" i="5"/>
  <c r="AH667" i="5" s="1"/>
  <c r="AD667" i="5"/>
  <c r="AC669" i="5"/>
  <c r="AB668" i="5"/>
  <c r="AH668" i="5" s="1"/>
  <c r="AD668" i="5"/>
  <c r="AC670" i="5"/>
  <c r="AB669" i="5"/>
  <c r="AH669" i="5" s="1"/>
  <c r="AD669" i="5"/>
  <c r="AB670" i="5"/>
  <c r="AH670" i="5" s="1"/>
  <c r="AC671" i="5"/>
  <c r="AD670" i="5"/>
  <c r="AB671" i="5"/>
  <c r="AH671" i="5" s="1"/>
  <c r="AC672" i="5"/>
  <c r="AD671" i="5"/>
  <c r="AB672" i="5"/>
  <c r="AH672" i="5" s="1"/>
  <c r="AC673" i="5"/>
  <c r="AD672" i="5"/>
  <c r="AB673" i="5"/>
  <c r="AH673" i="5" s="1"/>
  <c r="AC674" i="5"/>
  <c r="AD673" i="5"/>
  <c r="AB674" i="5"/>
  <c r="AH674" i="5" s="1"/>
  <c r="AC675" i="5"/>
  <c r="AD674" i="5"/>
  <c r="AB675" i="5"/>
  <c r="AH675" i="5" s="1"/>
  <c r="AC676" i="5"/>
  <c r="AD675" i="5"/>
  <c r="AB676" i="5"/>
  <c r="AH676" i="5" s="1"/>
  <c r="AC677" i="5"/>
  <c r="AD676" i="5"/>
  <c r="AB677" i="5"/>
  <c r="AH677" i="5" s="1"/>
  <c r="AC678" i="5"/>
  <c r="AD677" i="5"/>
  <c r="AB678" i="5"/>
  <c r="AH678" i="5" s="1"/>
  <c r="AC679" i="5"/>
  <c r="AD678" i="5"/>
  <c r="AB679" i="5"/>
  <c r="AH679" i="5" s="1"/>
  <c r="AC680" i="5"/>
  <c r="AD679" i="5"/>
  <c r="AB680" i="5"/>
  <c r="AH680" i="5" s="1"/>
  <c r="AC681" i="5"/>
  <c r="AD680" i="5"/>
  <c r="AB681" i="5"/>
  <c r="AH681" i="5" s="1"/>
  <c r="AC682" i="5"/>
  <c r="AD681" i="5"/>
  <c r="AB682" i="5"/>
  <c r="AH682" i="5" s="1"/>
  <c r="AC683" i="5"/>
  <c r="AD682" i="5"/>
  <c r="AB683" i="5"/>
  <c r="AH683" i="5" s="1"/>
  <c r="AC684" i="5"/>
  <c r="AD683" i="5"/>
  <c r="AB684" i="5"/>
  <c r="AH684" i="5" s="1"/>
  <c r="AC685" i="5"/>
  <c r="AD684" i="5"/>
  <c r="AB685" i="5"/>
  <c r="AH685" i="5" s="1"/>
  <c r="AC686" i="5"/>
  <c r="AD685" i="5"/>
  <c r="AB686" i="5"/>
  <c r="AH686" i="5" s="1"/>
  <c r="AC687" i="5"/>
  <c r="AD686" i="5"/>
  <c r="AB687" i="5"/>
  <c r="AH687" i="5" s="1"/>
  <c r="AC688" i="5"/>
  <c r="AD687" i="5"/>
  <c r="AB688" i="5"/>
  <c r="AH688" i="5" s="1"/>
  <c r="AC689" i="5"/>
  <c r="AD688" i="5"/>
  <c r="AB689" i="5"/>
  <c r="AH689" i="5" s="1"/>
  <c r="AC690" i="5"/>
  <c r="AD689" i="5"/>
  <c r="AB690" i="5"/>
  <c r="AH690" i="5" s="1"/>
  <c r="AC691" i="5"/>
  <c r="AD690" i="5"/>
  <c r="AB691" i="5"/>
  <c r="AH691" i="5" s="1"/>
  <c r="AC692" i="5"/>
  <c r="AD691" i="5"/>
  <c r="AB692" i="5"/>
  <c r="AH692" i="5" s="1"/>
  <c r="AC693" i="5"/>
  <c r="AD692" i="5"/>
  <c r="AB693" i="5"/>
  <c r="AH693" i="5" s="1"/>
  <c r="AC694" i="5"/>
  <c r="AD693" i="5"/>
  <c r="AB694" i="5"/>
  <c r="AH694" i="5" s="1"/>
  <c r="AC695" i="5"/>
  <c r="AD694" i="5"/>
  <c r="AB695" i="5"/>
  <c r="AH695" i="5" s="1"/>
  <c r="AC696" i="5"/>
  <c r="AD695" i="5"/>
  <c r="AB696" i="5"/>
  <c r="AH696" i="5" s="1"/>
  <c r="AC697" i="5"/>
  <c r="AD696" i="5"/>
  <c r="AB697" i="5"/>
  <c r="AH697" i="5" s="1"/>
  <c r="AC698" i="5"/>
  <c r="AD697" i="5"/>
  <c r="AB698" i="5"/>
  <c r="AH698" i="5" s="1"/>
  <c r="AC699" i="5"/>
  <c r="AD698" i="5"/>
  <c r="AB699" i="5"/>
  <c r="AH699" i="5" s="1"/>
  <c r="AC700" i="5"/>
  <c r="AD699" i="5"/>
  <c r="AB700" i="5"/>
  <c r="AH700" i="5" s="1"/>
  <c r="AC701" i="5"/>
  <c r="AD700" i="5"/>
  <c r="AB701" i="5"/>
  <c r="AH701" i="5" s="1"/>
  <c r="AC702" i="5"/>
  <c r="AD701" i="5"/>
  <c r="AB702" i="5"/>
  <c r="AH702" i="5" s="1"/>
  <c r="AC703" i="5"/>
  <c r="AD702" i="5"/>
  <c r="AB703" i="5"/>
  <c r="AH703" i="5" s="1"/>
  <c r="AC704" i="5"/>
  <c r="AD703" i="5"/>
  <c r="AB704" i="5"/>
  <c r="AH704" i="5" s="1"/>
  <c r="AC705" i="5"/>
  <c r="AD704" i="5"/>
  <c r="AB705" i="5"/>
  <c r="AH705" i="5" s="1"/>
  <c r="AC706" i="5"/>
  <c r="AD705" i="5"/>
  <c r="AB706" i="5"/>
  <c r="AH706" i="5" s="1"/>
  <c r="AC707" i="5"/>
  <c r="AD706" i="5"/>
  <c r="AB707" i="5"/>
  <c r="AH707" i="5" s="1"/>
  <c r="AC708" i="5"/>
  <c r="AD707" i="5"/>
  <c r="AB708" i="5"/>
  <c r="AH708" i="5" s="1"/>
  <c r="AC709" i="5"/>
  <c r="AD708" i="5"/>
  <c r="AB709" i="5"/>
  <c r="AH709" i="5" s="1"/>
  <c r="AC710" i="5"/>
  <c r="AD709" i="5"/>
  <c r="AB710" i="5"/>
  <c r="AH710" i="5" s="1"/>
  <c r="AC711" i="5"/>
  <c r="AD710" i="5"/>
  <c r="AB711" i="5"/>
  <c r="AH711" i="5" s="1"/>
  <c r="AC712" i="5"/>
  <c r="AD711" i="5"/>
  <c r="AB712" i="5"/>
  <c r="AH712" i="5" s="1"/>
  <c r="AC713" i="5"/>
  <c r="AD712" i="5"/>
  <c r="AB713" i="5"/>
  <c r="AH713" i="5" s="1"/>
  <c r="AC714" i="5"/>
  <c r="AD713" i="5"/>
  <c r="AB714" i="5"/>
  <c r="AH714" i="5" s="1"/>
  <c r="AC715" i="5"/>
  <c r="AD714" i="5"/>
  <c r="AB715" i="5"/>
  <c r="AH715" i="5" s="1"/>
  <c r="AC716" i="5"/>
  <c r="AD715" i="5"/>
  <c r="AB716" i="5"/>
  <c r="AH716" i="5" s="1"/>
  <c r="AC717" i="5"/>
  <c r="AD716" i="5"/>
  <c r="AB717" i="5"/>
  <c r="AH717" i="5" s="1"/>
  <c r="AC718" i="5"/>
  <c r="AD717" i="5"/>
  <c r="AB718" i="5"/>
  <c r="AH718" i="5" s="1"/>
  <c r="AC719" i="5"/>
  <c r="AD718" i="5"/>
  <c r="AB719" i="5"/>
  <c r="AH719" i="5" s="1"/>
  <c r="AC720" i="5"/>
  <c r="AD719" i="5"/>
  <c r="AB720" i="5"/>
  <c r="AH720" i="5" s="1"/>
  <c r="AC721" i="5"/>
  <c r="AD720" i="5"/>
  <c r="AB721" i="5"/>
  <c r="AH721" i="5" s="1"/>
  <c r="AC722" i="5"/>
  <c r="AD721" i="5"/>
  <c r="AB722" i="5"/>
  <c r="AH722" i="5" s="1"/>
  <c r="AC723" i="5"/>
  <c r="AD722" i="5"/>
  <c r="AB723" i="5"/>
  <c r="AH723" i="5" s="1"/>
  <c r="AC724" i="5"/>
  <c r="AD723" i="5"/>
  <c r="AB724" i="5"/>
  <c r="AH724" i="5" s="1"/>
  <c r="AC725" i="5"/>
  <c r="AD724" i="5"/>
  <c r="AB725" i="5"/>
  <c r="AH725" i="5" s="1"/>
  <c r="AC726" i="5"/>
  <c r="AD725" i="5"/>
  <c r="AB726" i="5"/>
  <c r="AH726" i="5" s="1"/>
  <c r="AC727" i="5"/>
  <c r="AD726" i="5"/>
  <c r="AB727" i="5"/>
  <c r="AH727" i="5" s="1"/>
  <c r="AC728" i="5"/>
  <c r="AD727" i="5"/>
  <c r="AB728" i="5"/>
  <c r="AH728" i="5" s="1"/>
  <c r="AC729" i="5"/>
  <c r="AD728" i="5"/>
  <c r="AB729" i="5"/>
  <c r="AH729" i="5" s="1"/>
  <c r="AC730" i="5"/>
  <c r="AD729" i="5"/>
  <c r="AB730" i="5"/>
  <c r="AH730" i="5" s="1"/>
  <c r="AC731" i="5"/>
  <c r="AD730" i="5"/>
  <c r="AB731" i="5"/>
  <c r="AH731" i="5" s="1"/>
  <c r="AC732" i="5"/>
  <c r="AD731" i="5"/>
  <c r="AB732" i="5"/>
  <c r="AH732" i="5" s="1"/>
  <c r="AC733" i="5"/>
  <c r="AD732" i="5"/>
  <c r="AB733" i="5"/>
  <c r="AH733" i="5" s="1"/>
  <c r="AC734" i="5"/>
  <c r="AD733" i="5"/>
  <c r="AB734" i="5"/>
  <c r="AH734" i="5" s="1"/>
  <c r="AC735" i="5"/>
  <c r="AD734" i="5"/>
  <c r="AB735" i="5"/>
  <c r="AH735" i="5" s="1"/>
  <c r="AC736" i="5"/>
  <c r="AD735" i="5"/>
  <c r="AB736" i="5"/>
  <c r="AH736" i="5" s="1"/>
  <c r="AC737" i="5"/>
  <c r="AD736" i="5"/>
  <c r="AB737" i="5"/>
  <c r="AH737" i="5" s="1"/>
  <c r="AC738" i="5"/>
  <c r="AD737" i="5"/>
  <c r="AB738" i="5"/>
  <c r="AH738" i="5" s="1"/>
  <c r="AC739" i="5"/>
  <c r="AD738" i="5"/>
  <c r="AB739" i="5"/>
  <c r="AH739" i="5" s="1"/>
  <c r="AC740" i="5"/>
  <c r="AD739" i="5"/>
  <c r="AB740" i="5"/>
  <c r="AH740" i="5" s="1"/>
  <c r="AC741" i="5"/>
  <c r="AD740" i="5"/>
  <c r="AB741" i="5"/>
  <c r="AH741" i="5" s="1"/>
  <c r="AC742" i="5"/>
  <c r="AD741" i="5"/>
  <c r="AB742" i="5"/>
  <c r="AH742" i="5" s="1"/>
  <c r="AC743" i="5"/>
  <c r="AD742" i="5"/>
  <c r="AB743" i="5"/>
  <c r="AH743" i="5" s="1"/>
  <c r="AC744" i="5"/>
  <c r="AD743" i="5"/>
  <c r="AB744" i="5"/>
  <c r="AH744" i="5" s="1"/>
  <c r="AC745" i="5"/>
  <c r="AD744" i="5"/>
  <c r="AB745" i="5"/>
  <c r="AH745" i="5" s="1"/>
  <c r="AC746" i="5"/>
  <c r="AD745" i="5"/>
  <c r="AB746" i="5"/>
  <c r="AH746" i="5" s="1"/>
  <c r="AC747" i="5"/>
  <c r="AD746" i="5"/>
  <c r="AB747" i="5"/>
  <c r="AH747" i="5" s="1"/>
  <c r="AC748" i="5"/>
  <c r="AD747" i="5"/>
  <c r="AB748" i="5"/>
  <c r="AH748" i="5" s="1"/>
  <c r="AC749" i="5"/>
  <c r="AD748" i="5"/>
  <c r="AB749" i="5"/>
  <c r="AH749" i="5" s="1"/>
  <c r="AC750" i="5"/>
  <c r="AD749" i="5"/>
  <c r="AB750" i="5"/>
  <c r="AH750" i="5" s="1"/>
  <c r="AC751" i="5"/>
  <c r="AD750" i="5"/>
  <c r="AB751" i="5"/>
  <c r="AH751" i="5" s="1"/>
  <c r="AC752" i="5"/>
  <c r="AD751" i="5"/>
  <c r="AB752" i="5"/>
  <c r="AH752" i="5" s="1"/>
  <c r="AC753" i="5"/>
  <c r="AD752" i="5"/>
  <c r="AB753" i="5"/>
  <c r="AH753" i="5" s="1"/>
  <c r="AC754" i="5"/>
  <c r="AD753" i="5"/>
  <c r="AB754" i="5"/>
  <c r="AH754" i="5" s="1"/>
  <c r="AC755" i="5"/>
  <c r="AD754" i="5"/>
  <c r="AB755" i="5"/>
  <c r="AH755" i="5" s="1"/>
  <c r="AC756" i="5"/>
  <c r="AD755" i="5"/>
  <c r="AB756" i="5"/>
  <c r="AH756" i="5" s="1"/>
  <c r="AC757" i="5"/>
  <c r="AD756" i="5"/>
  <c r="AB757" i="5"/>
  <c r="AH757" i="5" s="1"/>
  <c r="AC758" i="5"/>
  <c r="AD757" i="5"/>
  <c r="AB758" i="5"/>
  <c r="AH758" i="5" s="1"/>
  <c r="AC759" i="5"/>
  <c r="AD758" i="5"/>
  <c r="AB759" i="5"/>
  <c r="AH759" i="5" s="1"/>
  <c r="AC760" i="5"/>
  <c r="AD759" i="5"/>
  <c r="AB760" i="5"/>
  <c r="AH760" i="5" s="1"/>
  <c r="AC761" i="5"/>
  <c r="AD760" i="5"/>
  <c r="AB761" i="5"/>
  <c r="AH761" i="5" s="1"/>
  <c r="AC762" i="5"/>
  <c r="AD761" i="5"/>
  <c r="AB762" i="5"/>
  <c r="AH762" i="5" s="1"/>
  <c r="AC763" i="5"/>
  <c r="AD762" i="5"/>
  <c r="AB763" i="5"/>
  <c r="AH763" i="5" s="1"/>
  <c r="AC764" i="5"/>
  <c r="AD763" i="5"/>
  <c r="AB764" i="5"/>
  <c r="AH764" i="5" s="1"/>
  <c r="AC765" i="5"/>
  <c r="AD764" i="5"/>
  <c r="AB765" i="5"/>
  <c r="AH765" i="5" s="1"/>
  <c r="AC766" i="5"/>
  <c r="AD765" i="5"/>
  <c r="AB766" i="5"/>
  <c r="AH766" i="5" s="1"/>
  <c r="AC767" i="5"/>
  <c r="AD766" i="5"/>
  <c r="AB767" i="5"/>
  <c r="AH767" i="5" s="1"/>
  <c r="AC768" i="5"/>
  <c r="AD767" i="5"/>
  <c r="AB768" i="5"/>
  <c r="AH768" i="5" s="1"/>
  <c r="AC769" i="5"/>
  <c r="AD768" i="5"/>
  <c r="AB769" i="5"/>
  <c r="AH769" i="5" s="1"/>
  <c r="AC770" i="5"/>
  <c r="AD769" i="5"/>
  <c r="AB770" i="5"/>
  <c r="AH770" i="5" s="1"/>
  <c r="AC771" i="5"/>
  <c r="AD770" i="5"/>
  <c r="AB771" i="5"/>
  <c r="AH771" i="5" s="1"/>
  <c r="AC772" i="5"/>
  <c r="AD771" i="5"/>
  <c r="AB772" i="5"/>
  <c r="AH772" i="5" s="1"/>
  <c r="AC773" i="5"/>
  <c r="AD772" i="5"/>
  <c r="AB773" i="5"/>
  <c r="AH773" i="5" s="1"/>
  <c r="AC774" i="5"/>
  <c r="AD773" i="5"/>
  <c r="AB774" i="5"/>
  <c r="AH774" i="5" s="1"/>
  <c r="AC775" i="5"/>
  <c r="AD774" i="5"/>
  <c r="AB775" i="5"/>
  <c r="AH775" i="5" s="1"/>
  <c r="AC776" i="5"/>
  <c r="AD775" i="5"/>
  <c r="AB776" i="5"/>
  <c r="AH776" i="5" s="1"/>
  <c r="AC777" i="5"/>
  <c r="AD776" i="5"/>
  <c r="AB777" i="5"/>
  <c r="AH777" i="5" s="1"/>
  <c r="AC778" i="5"/>
  <c r="AD777" i="5"/>
  <c r="AB778" i="5"/>
  <c r="AH778" i="5" s="1"/>
  <c r="AC779" i="5"/>
  <c r="AD778" i="5"/>
  <c r="AB779" i="5"/>
  <c r="AH779" i="5" s="1"/>
  <c r="AC780" i="5"/>
  <c r="AD779" i="5"/>
  <c r="AB780" i="5"/>
  <c r="AH780" i="5" s="1"/>
  <c r="AC781" i="5"/>
  <c r="AD780" i="5"/>
  <c r="AB781" i="5"/>
  <c r="AH781" i="5" s="1"/>
  <c r="AC782" i="5"/>
  <c r="AD781" i="5"/>
  <c r="AB782" i="5"/>
  <c r="AH782" i="5" s="1"/>
  <c r="AC783" i="5"/>
  <c r="AD782" i="5"/>
  <c r="AB783" i="5"/>
  <c r="AH783" i="5" s="1"/>
  <c r="AC784" i="5"/>
  <c r="AD783" i="5"/>
  <c r="AB784" i="5"/>
  <c r="AH784" i="5" s="1"/>
  <c r="AC785" i="5"/>
  <c r="AD784" i="5"/>
  <c r="AB785" i="5"/>
  <c r="AH785" i="5" s="1"/>
  <c r="AC786" i="5"/>
  <c r="AD785" i="5"/>
  <c r="AB786" i="5"/>
  <c r="AH786" i="5" s="1"/>
  <c r="AC787" i="5"/>
  <c r="AD786" i="5"/>
  <c r="AB787" i="5"/>
  <c r="AH787" i="5" s="1"/>
  <c r="AC788" i="5"/>
  <c r="AD787" i="5"/>
  <c r="AB788" i="5"/>
  <c r="AH788" i="5" s="1"/>
  <c r="AC789" i="5"/>
  <c r="AD788" i="5"/>
  <c r="AB789" i="5"/>
  <c r="AH789" i="5" s="1"/>
  <c r="AC790" i="5"/>
  <c r="AD789" i="5"/>
  <c r="AB790" i="5"/>
  <c r="AH790" i="5" s="1"/>
  <c r="AC791" i="5"/>
  <c r="AD790" i="5"/>
  <c r="AB791" i="5"/>
  <c r="AH791" i="5" s="1"/>
  <c r="AC792" i="5"/>
  <c r="AD791" i="5"/>
  <c r="AB792" i="5"/>
  <c r="AH792" i="5" s="1"/>
  <c r="AC793" i="5"/>
  <c r="AD792" i="5"/>
  <c r="AB793" i="5"/>
  <c r="AH793" i="5" s="1"/>
  <c r="AC794" i="5"/>
  <c r="AD793" i="5"/>
  <c r="AB794" i="5"/>
  <c r="AH794" i="5" s="1"/>
  <c r="AC795" i="5"/>
  <c r="AD794" i="5"/>
  <c r="AB795" i="5"/>
  <c r="AH795" i="5" s="1"/>
  <c r="AC796" i="5"/>
  <c r="AD795" i="5"/>
  <c r="AB796" i="5"/>
  <c r="AH796" i="5" s="1"/>
  <c r="AC797" i="5"/>
  <c r="AD796" i="5"/>
  <c r="AB797" i="5"/>
  <c r="AH797" i="5" s="1"/>
  <c r="AC798" i="5"/>
  <c r="AD797" i="5"/>
  <c r="AB798" i="5"/>
  <c r="AH798" i="5" s="1"/>
  <c r="AC799" i="5"/>
  <c r="AD798" i="5"/>
  <c r="AB799" i="5"/>
  <c r="AH799" i="5" s="1"/>
  <c r="AC800" i="5"/>
  <c r="AD799" i="5"/>
  <c r="AB800" i="5"/>
  <c r="AH800" i="5" s="1"/>
  <c r="AC801" i="5"/>
  <c r="AD800" i="5"/>
  <c r="AB801" i="5"/>
  <c r="AH801" i="5" s="1"/>
  <c r="AC802" i="5"/>
  <c r="AD801" i="5"/>
  <c r="AB802" i="5"/>
  <c r="AH802" i="5" s="1"/>
  <c r="AC803" i="5"/>
  <c r="AD802" i="5"/>
  <c r="AB803" i="5"/>
  <c r="AH803" i="5" s="1"/>
  <c r="AC804" i="5"/>
  <c r="AD803" i="5"/>
  <c r="AB804" i="5"/>
  <c r="AH804" i="5" s="1"/>
  <c r="AC805" i="5"/>
  <c r="AD804" i="5"/>
  <c r="AB805" i="5"/>
  <c r="AH805" i="5" s="1"/>
  <c r="AC806" i="5"/>
  <c r="AD805" i="5"/>
  <c r="AB806" i="5"/>
  <c r="AH806" i="5" s="1"/>
  <c r="AC807" i="5"/>
  <c r="AD806" i="5"/>
  <c r="AB807" i="5"/>
  <c r="AH807" i="5" s="1"/>
  <c r="AC808" i="5"/>
  <c r="AD807" i="5"/>
  <c r="AB808" i="5"/>
  <c r="AH808" i="5" s="1"/>
  <c r="AC809" i="5"/>
  <c r="AD808" i="5"/>
  <c r="AB809" i="5"/>
  <c r="AH809" i="5" s="1"/>
  <c r="AC810" i="5"/>
  <c r="AD809" i="5"/>
  <c r="AB810" i="5"/>
  <c r="AH810" i="5" s="1"/>
  <c r="AC811" i="5"/>
  <c r="AD810" i="5"/>
  <c r="AB811" i="5"/>
  <c r="AH811" i="5" s="1"/>
  <c r="AC812" i="5"/>
  <c r="AD811" i="5"/>
  <c r="AB812" i="5"/>
  <c r="AH812" i="5" s="1"/>
  <c r="AC813" i="5"/>
  <c r="AD812" i="5"/>
  <c r="AB813" i="5"/>
  <c r="AH813" i="5" s="1"/>
  <c r="AC814" i="5"/>
  <c r="AD813" i="5"/>
  <c r="AB814" i="5"/>
  <c r="AH814" i="5" s="1"/>
  <c r="AC815" i="5"/>
  <c r="AD814" i="5"/>
  <c r="AB815" i="5"/>
  <c r="AH815" i="5" s="1"/>
  <c r="AC816" i="5"/>
  <c r="AD815" i="5"/>
  <c r="AB816" i="5"/>
  <c r="AH816" i="5" s="1"/>
  <c r="AC817" i="5"/>
  <c r="AD816" i="5"/>
  <c r="AB817" i="5"/>
  <c r="AH817" i="5" s="1"/>
  <c r="AC818" i="5"/>
  <c r="AD817" i="5"/>
  <c r="AB818" i="5"/>
  <c r="AH818" i="5" s="1"/>
  <c r="AC819" i="5"/>
  <c r="AD818" i="5"/>
  <c r="AB819" i="5"/>
  <c r="AH819" i="5" s="1"/>
  <c r="AC820" i="5"/>
  <c r="AD819" i="5"/>
  <c r="AB820" i="5"/>
  <c r="AH820" i="5" s="1"/>
  <c r="AC821" i="5"/>
  <c r="AD820" i="5"/>
  <c r="AB821" i="5"/>
  <c r="AH821" i="5" s="1"/>
  <c r="AC822" i="5"/>
  <c r="AD821" i="5"/>
  <c r="AB822" i="5"/>
  <c r="AH822" i="5" s="1"/>
  <c r="AC823" i="5"/>
  <c r="AD822" i="5"/>
  <c r="AB823" i="5"/>
  <c r="AH823" i="5" s="1"/>
  <c r="AC824" i="5"/>
  <c r="AD823" i="5"/>
  <c r="AB824" i="5"/>
  <c r="AH824" i="5" s="1"/>
  <c r="AC825" i="5"/>
  <c r="AD824" i="5"/>
  <c r="AB825" i="5"/>
  <c r="AH825" i="5" s="1"/>
  <c r="AC826" i="5"/>
  <c r="AD825" i="5"/>
  <c r="AB826" i="5"/>
  <c r="AH826" i="5" s="1"/>
  <c r="AC827" i="5"/>
  <c r="AD826" i="5"/>
  <c r="AB827" i="5"/>
  <c r="AH827" i="5" s="1"/>
  <c r="AC828" i="5"/>
  <c r="AD827" i="5"/>
  <c r="AB828" i="5"/>
  <c r="AH828" i="5" s="1"/>
  <c r="AC829" i="5"/>
  <c r="AD828" i="5"/>
  <c r="AB829" i="5"/>
  <c r="AH829" i="5" s="1"/>
  <c r="AC830" i="5"/>
  <c r="AD829" i="5"/>
  <c r="AB830" i="5"/>
  <c r="AH830" i="5" s="1"/>
  <c r="AC831" i="5"/>
  <c r="AD830" i="5"/>
  <c r="AB831" i="5"/>
  <c r="AH831" i="5" s="1"/>
  <c r="AC832" i="5"/>
  <c r="AD831" i="5"/>
  <c r="AB832" i="5"/>
  <c r="AH832" i="5" s="1"/>
  <c r="AC833" i="5"/>
  <c r="AD832" i="5"/>
  <c r="AB833" i="5"/>
  <c r="AH833" i="5" s="1"/>
  <c r="AC834" i="5"/>
  <c r="AD833" i="5"/>
  <c r="AB834" i="5"/>
  <c r="AH834" i="5" s="1"/>
  <c r="AC835" i="5"/>
  <c r="AD834" i="5"/>
  <c r="AB835" i="5"/>
  <c r="AH835" i="5" s="1"/>
  <c r="AC836" i="5"/>
  <c r="AD835" i="5"/>
  <c r="AB836" i="5"/>
  <c r="AH836" i="5" s="1"/>
  <c r="AC837" i="5"/>
  <c r="AD836" i="5"/>
  <c r="AB837" i="5"/>
  <c r="AH837" i="5" s="1"/>
  <c r="AC838" i="5"/>
  <c r="AD837" i="5"/>
  <c r="AB838" i="5"/>
  <c r="AH838" i="5" s="1"/>
  <c r="AC839" i="5"/>
  <c r="AD838" i="5"/>
  <c r="AB839" i="5"/>
  <c r="AH839" i="5" s="1"/>
  <c r="AC840" i="5"/>
  <c r="AD839" i="5"/>
  <c r="AB840" i="5"/>
  <c r="AH840" i="5" s="1"/>
  <c r="AC841" i="5"/>
  <c r="AD840" i="5"/>
  <c r="AB841" i="5"/>
  <c r="AH841" i="5" s="1"/>
  <c r="AC842" i="5"/>
  <c r="AD841" i="5"/>
  <c r="AB842" i="5"/>
  <c r="AH842" i="5" s="1"/>
  <c r="AC843" i="5"/>
  <c r="AD842" i="5"/>
  <c r="AB843" i="5"/>
  <c r="AH843" i="5" s="1"/>
  <c r="AC844" i="5"/>
  <c r="AD843" i="5"/>
  <c r="AB844" i="5"/>
  <c r="AH844" i="5" s="1"/>
  <c r="AC845" i="5"/>
  <c r="AD844" i="5"/>
  <c r="AB845" i="5"/>
  <c r="AH845" i="5" s="1"/>
  <c r="AC846" i="5"/>
  <c r="AD845" i="5"/>
  <c r="AB846" i="5"/>
  <c r="AH846" i="5" s="1"/>
  <c r="AC847" i="5"/>
  <c r="AD846" i="5"/>
  <c r="AB847" i="5"/>
  <c r="AH847" i="5" s="1"/>
  <c r="AC848" i="5"/>
  <c r="AD847" i="5"/>
  <c r="AB848" i="5"/>
  <c r="AH848" i="5" s="1"/>
  <c r="AC849" i="5"/>
  <c r="AD848" i="5"/>
  <c r="AB849" i="5"/>
  <c r="AH849" i="5" s="1"/>
  <c r="AC850" i="5"/>
  <c r="AD849" i="5"/>
  <c r="AB850" i="5"/>
  <c r="AH850" i="5" s="1"/>
  <c r="AC851" i="5"/>
  <c r="AD850" i="5"/>
  <c r="AB851" i="5"/>
  <c r="AH851" i="5" s="1"/>
  <c r="AC852" i="5"/>
  <c r="AD851" i="5"/>
  <c r="AB852" i="5"/>
  <c r="AH852" i="5" s="1"/>
  <c r="AC853" i="5"/>
  <c r="AD852" i="5"/>
  <c r="AB853" i="5"/>
  <c r="AH853" i="5" s="1"/>
  <c r="AC854" i="5"/>
  <c r="AD853" i="5"/>
  <c r="AB854" i="5"/>
  <c r="AH854" i="5" s="1"/>
  <c r="AC855" i="5"/>
  <c r="AD854" i="5"/>
  <c r="AB855" i="5"/>
  <c r="AH855" i="5" s="1"/>
  <c r="AC856" i="5"/>
  <c r="AD855" i="5"/>
  <c r="AB856" i="5"/>
  <c r="AH856" i="5" s="1"/>
  <c r="AC857" i="5"/>
  <c r="AD856" i="5"/>
  <c r="AB857" i="5"/>
  <c r="AH857" i="5" s="1"/>
  <c r="AC858" i="5"/>
  <c r="AD857" i="5"/>
  <c r="AB858" i="5"/>
  <c r="AH858" i="5" s="1"/>
  <c r="AC859" i="5"/>
  <c r="AD858" i="5"/>
  <c r="AB859" i="5"/>
  <c r="AH859" i="5" s="1"/>
  <c r="AC860" i="5"/>
  <c r="AD859" i="5"/>
  <c r="AB860" i="5"/>
  <c r="AH860" i="5" s="1"/>
  <c r="AC861" i="5"/>
  <c r="AD860" i="5"/>
  <c r="AB861" i="5"/>
  <c r="AH861" i="5" s="1"/>
  <c r="AC862" i="5"/>
  <c r="AD861" i="5"/>
  <c r="AB862" i="5"/>
  <c r="AH862" i="5" s="1"/>
  <c r="AC863" i="5"/>
  <c r="AD862" i="5"/>
  <c r="AB863" i="5"/>
  <c r="AH863" i="5" s="1"/>
  <c r="AC864" i="5"/>
  <c r="AD863" i="5"/>
  <c r="AB864" i="5"/>
  <c r="AH864" i="5" s="1"/>
  <c r="AC865" i="5"/>
  <c r="AD864" i="5"/>
  <c r="AB865" i="5"/>
  <c r="AH865" i="5" s="1"/>
  <c r="AC866" i="5"/>
  <c r="AD865" i="5"/>
  <c r="AB866" i="5"/>
  <c r="AH866" i="5" s="1"/>
  <c r="AC867" i="5"/>
  <c r="AD866" i="5"/>
  <c r="AB867" i="5"/>
  <c r="AH867" i="5" s="1"/>
  <c r="AC868" i="5"/>
  <c r="AD867" i="5"/>
  <c r="AB868" i="5"/>
  <c r="AH868" i="5" s="1"/>
  <c r="AC869" i="5"/>
  <c r="AD868" i="5"/>
  <c r="AB869" i="5"/>
  <c r="AH869" i="5" s="1"/>
  <c r="AC870" i="5"/>
  <c r="AD869" i="5"/>
  <c r="AB870" i="5"/>
  <c r="AH870" i="5" s="1"/>
  <c r="AC871" i="5"/>
  <c r="AD870" i="5"/>
  <c r="AB871" i="5"/>
  <c r="AH871" i="5" s="1"/>
  <c r="AC872" i="5"/>
  <c r="AD871" i="5"/>
  <c r="AB872" i="5"/>
  <c r="AH872" i="5" s="1"/>
  <c r="AC873" i="5"/>
  <c r="AD872" i="5"/>
  <c r="AB873" i="5"/>
  <c r="AH873" i="5" s="1"/>
  <c r="AC874" i="5"/>
  <c r="AD873" i="5"/>
  <c r="AB874" i="5"/>
  <c r="AH874" i="5" s="1"/>
  <c r="AC875" i="5"/>
  <c r="AD874" i="5"/>
  <c r="AB875" i="5"/>
  <c r="AH875" i="5" s="1"/>
  <c r="AC876" i="5"/>
  <c r="AD875" i="5"/>
  <c r="AB876" i="5"/>
  <c r="AH876" i="5" s="1"/>
  <c r="AC877" i="5"/>
  <c r="AD876" i="5"/>
  <c r="AB877" i="5"/>
  <c r="AH877" i="5" s="1"/>
  <c r="AC878" i="5"/>
  <c r="AD877" i="5"/>
  <c r="AB878" i="5"/>
  <c r="AH878" i="5" s="1"/>
  <c r="AC879" i="5"/>
  <c r="AD878" i="5"/>
  <c r="AB879" i="5"/>
  <c r="AH879" i="5" s="1"/>
  <c r="AC880" i="5"/>
  <c r="AD879" i="5"/>
  <c r="AB880" i="5"/>
  <c r="AH880" i="5" s="1"/>
  <c r="AC881" i="5"/>
  <c r="AD880" i="5"/>
  <c r="AB881" i="5"/>
  <c r="AH881" i="5" s="1"/>
  <c r="AC882" i="5"/>
  <c r="AD881" i="5"/>
  <c r="AB882" i="5"/>
  <c r="AH882" i="5" s="1"/>
  <c r="AC883" i="5"/>
  <c r="AD882" i="5"/>
  <c r="AB883" i="5"/>
  <c r="AH883" i="5" s="1"/>
  <c r="AC884" i="5"/>
  <c r="AD883" i="5"/>
  <c r="AB884" i="5"/>
  <c r="AH884" i="5" s="1"/>
  <c r="AC885" i="5"/>
  <c r="AD884" i="5"/>
  <c r="AB885" i="5"/>
  <c r="AH885" i="5" s="1"/>
  <c r="AC886" i="5"/>
  <c r="AD885" i="5"/>
  <c r="AB886" i="5"/>
  <c r="AH886" i="5" s="1"/>
  <c r="AC887" i="5"/>
  <c r="AD886" i="5"/>
  <c r="AB887" i="5"/>
  <c r="AH887" i="5" s="1"/>
  <c r="AC888" i="5"/>
  <c r="AD887" i="5"/>
  <c r="AB888" i="5"/>
  <c r="AH888" i="5" s="1"/>
  <c r="AC889" i="5"/>
  <c r="AD888" i="5"/>
  <c r="AB889" i="5"/>
  <c r="AH889" i="5" s="1"/>
  <c r="AC890" i="5"/>
  <c r="AD889" i="5"/>
  <c r="AB890" i="5"/>
  <c r="AH890" i="5" s="1"/>
  <c r="AC891" i="5"/>
  <c r="AD890" i="5"/>
  <c r="AB891" i="5"/>
  <c r="AH891" i="5" s="1"/>
  <c r="AC892" i="5"/>
  <c r="AD891" i="5"/>
  <c r="AB892" i="5"/>
  <c r="AH892" i="5" s="1"/>
  <c r="AC893" i="5"/>
  <c r="AD892" i="5"/>
  <c r="AB893" i="5"/>
  <c r="AH893" i="5" s="1"/>
  <c r="AC894" i="5"/>
  <c r="AD893" i="5"/>
  <c r="AB894" i="5"/>
  <c r="AH894" i="5" s="1"/>
  <c r="AC895" i="5"/>
  <c r="AD894" i="5"/>
  <c r="AB895" i="5"/>
  <c r="AH895" i="5" s="1"/>
  <c r="AC896" i="5"/>
  <c r="AD895" i="5"/>
  <c r="AB896" i="5"/>
  <c r="AH896" i="5" s="1"/>
  <c r="AC897" i="5"/>
  <c r="AD896" i="5"/>
  <c r="AB897" i="5"/>
  <c r="AH897" i="5" s="1"/>
  <c r="AC898" i="5"/>
  <c r="AD897" i="5"/>
  <c r="AB898" i="5"/>
  <c r="AH898" i="5" s="1"/>
  <c r="AC899" i="5"/>
  <c r="AD898" i="5"/>
  <c r="AB899" i="5"/>
  <c r="AH899" i="5" s="1"/>
  <c r="AC900" i="5"/>
  <c r="AD899" i="5"/>
  <c r="AB900" i="5"/>
  <c r="AH900" i="5" s="1"/>
  <c r="AC901" i="5"/>
  <c r="AD900" i="5"/>
  <c r="AB901" i="5"/>
  <c r="AH901" i="5" s="1"/>
  <c r="AC902" i="5"/>
  <c r="AD901" i="5"/>
  <c r="AB902" i="5"/>
  <c r="AH902" i="5" s="1"/>
  <c r="AC903" i="5"/>
  <c r="AD902" i="5"/>
  <c r="AB903" i="5"/>
  <c r="AH903" i="5" s="1"/>
  <c r="AC904" i="5"/>
  <c r="AD903" i="5"/>
  <c r="AB904" i="5"/>
  <c r="AH904" i="5" s="1"/>
  <c r="AC905" i="5"/>
  <c r="AD904" i="5"/>
  <c r="AB905" i="5"/>
  <c r="AH905" i="5" s="1"/>
  <c r="AC906" i="5"/>
  <c r="AD905" i="5"/>
  <c r="AB906" i="5"/>
  <c r="AH906" i="5" s="1"/>
  <c r="AC907" i="5"/>
  <c r="AD906" i="5"/>
  <c r="AB907" i="5"/>
  <c r="AH907" i="5" s="1"/>
  <c r="AC908" i="5"/>
  <c r="AD907" i="5"/>
  <c r="AB908" i="5"/>
  <c r="AH908" i="5" s="1"/>
  <c r="AC909" i="5"/>
  <c r="AD908" i="5"/>
  <c r="AB909" i="5"/>
  <c r="AH909" i="5" s="1"/>
  <c r="AC910" i="5"/>
  <c r="AD909" i="5"/>
  <c r="AB910" i="5"/>
  <c r="AH910" i="5" s="1"/>
  <c r="AC911" i="5"/>
  <c r="AD910" i="5"/>
  <c r="AB911" i="5"/>
  <c r="AH911" i="5" s="1"/>
  <c r="AC912" i="5"/>
  <c r="AD911" i="5"/>
  <c r="AB912" i="5"/>
  <c r="AH912" i="5" s="1"/>
  <c r="AC913" i="5"/>
  <c r="AD912" i="5"/>
  <c r="AB913" i="5"/>
  <c r="AH913" i="5" s="1"/>
  <c r="AC914" i="5"/>
  <c r="AD913" i="5"/>
  <c r="AB914" i="5"/>
  <c r="AH914" i="5" s="1"/>
  <c r="AC915" i="5"/>
  <c r="AD914" i="5"/>
  <c r="AB915" i="5"/>
  <c r="AH915" i="5" s="1"/>
  <c r="AC916" i="5"/>
  <c r="AD915" i="5"/>
  <c r="AB916" i="5"/>
  <c r="AH916" i="5" s="1"/>
  <c r="AC917" i="5"/>
  <c r="AD916" i="5"/>
  <c r="AB917" i="5"/>
  <c r="AH917" i="5" s="1"/>
  <c r="AC918" i="5"/>
  <c r="AD917" i="5"/>
  <c r="AB918" i="5"/>
  <c r="AH918" i="5" s="1"/>
  <c r="AC919" i="5"/>
  <c r="AD918" i="5"/>
  <c r="AB919" i="5"/>
  <c r="AH919" i="5" s="1"/>
  <c r="AC920" i="5"/>
  <c r="AD919" i="5"/>
  <c r="AB920" i="5"/>
  <c r="AH920" i="5" s="1"/>
  <c r="AC921" i="5"/>
  <c r="AD920" i="5"/>
  <c r="AB921" i="5"/>
  <c r="AH921" i="5" s="1"/>
  <c r="AC922" i="5"/>
  <c r="AD921" i="5"/>
  <c r="AB922" i="5"/>
  <c r="AH922" i="5" s="1"/>
  <c r="AC923" i="5"/>
  <c r="AD922" i="5"/>
  <c r="AB923" i="5"/>
  <c r="AH923" i="5" s="1"/>
  <c r="AC924" i="5"/>
  <c r="AD923" i="5"/>
  <c r="AB924" i="5"/>
  <c r="AH924" i="5" s="1"/>
  <c r="AC925" i="5"/>
  <c r="AD924" i="5"/>
  <c r="AB925" i="5"/>
  <c r="AH925" i="5" s="1"/>
  <c r="AC926" i="5"/>
  <c r="AD925" i="5"/>
  <c r="AB926" i="5"/>
  <c r="AH926" i="5" s="1"/>
  <c r="AC927" i="5"/>
  <c r="AD926" i="5"/>
  <c r="AB927" i="5"/>
  <c r="AH927" i="5" s="1"/>
  <c r="AC928" i="5"/>
  <c r="AD927" i="5"/>
  <c r="AB928" i="5"/>
  <c r="AH928" i="5" s="1"/>
  <c r="AC929" i="5"/>
  <c r="AD928" i="5"/>
  <c r="AB929" i="5"/>
  <c r="AH929" i="5" s="1"/>
  <c r="AC930" i="5"/>
  <c r="AD929" i="5"/>
  <c r="AB930" i="5"/>
  <c r="AH930" i="5" s="1"/>
  <c r="AC931" i="5"/>
  <c r="AD930" i="5"/>
  <c r="AB931" i="5"/>
  <c r="AH931" i="5" s="1"/>
  <c r="AC932" i="5"/>
  <c r="AD931" i="5"/>
  <c r="AB932" i="5"/>
  <c r="AH932" i="5" s="1"/>
  <c r="AC933" i="5"/>
  <c r="AD932" i="5"/>
  <c r="AB933" i="5"/>
  <c r="AH933" i="5" s="1"/>
  <c r="AC934" i="5"/>
  <c r="AD933" i="5"/>
  <c r="AB934" i="5"/>
  <c r="AH934" i="5" s="1"/>
  <c r="AC935" i="5"/>
  <c r="AD934" i="5"/>
  <c r="AB935" i="5"/>
  <c r="AH935" i="5" s="1"/>
  <c r="AC936" i="5"/>
  <c r="AD935" i="5"/>
  <c r="AB936" i="5"/>
  <c r="AH936" i="5" s="1"/>
  <c r="AC937" i="5"/>
  <c r="AD936" i="5"/>
  <c r="AB937" i="5"/>
  <c r="AH937" i="5" s="1"/>
  <c r="AC938" i="5"/>
  <c r="AD937" i="5"/>
  <c r="AB938" i="5"/>
  <c r="AH938" i="5" s="1"/>
  <c r="AC939" i="5"/>
  <c r="AD938" i="5"/>
  <c r="AB939" i="5"/>
  <c r="AH939" i="5" s="1"/>
  <c r="AC940" i="5"/>
  <c r="AD939" i="5"/>
  <c r="AB940" i="5"/>
  <c r="AH940" i="5" s="1"/>
  <c r="AC941" i="5"/>
  <c r="AD940" i="5"/>
  <c r="AB941" i="5"/>
  <c r="AH941" i="5" s="1"/>
  <c r="AC942" i="5"/>
  <c r="AD941" i="5"/>
  <c r="AB942" i="5"/>
  <c r="AH942" i="5" s="1"/>
  <c r="AC943" i="5"/>
  <c r="AD942" i="5"/>
  <c r="AB943" i="5"/>
  <c r="AH943" i="5" s="1"/>
  <c r="AC944" i="5"/>
  <c r="AD943" i="5"/>
  <c r="AB944" i="5"/>
  <c r="AH944" i="5" s="1"/>
  <c r="AC945" i="5"/>
  <c r="AD944" i="5"/>
  <c r="AB945" i="5"/>
  <c r="AH945" i="5" s="1"/>
  <c r="AC946" i="5"/>
  <c r="AD945" i="5"/>
  <c r="AB946" i="5"/>
  <c r="AH946" i="5" s="1"/>
  <c r="AC947" i="5"/>
  <c r="AD946" i="5"/>
  <c r="AB947" i="5"/>
  <c r="AH947" i="5" s="1"/>
  <c r="AC948" i="5"/>
  <c r="AD947" i="5"/>
  <c r="AB948" i="5"/>
  <c r="AH948" i="5" s="1"/>
  <c r="AC949" i="5"/>
  <c r="AD948" i="5"/>
  <c r="AB949" i="5"/>
  <c r="AH949" i="5" s="1"/>
  <c r="AC950" i="5"/>
  <c r="AD949" i="5"/>
  <c r="AB950" i="5"/>
  <c r="AH950" i="5" s="1"/>
  <c r="AC951" i="5"/>
  <c r="AD950" i="5"/>
  <c r="AB951" i="5"/>
  <c r="AH951" i="5" s="1"/>
  <c r="AC952" i="5"/>
  <c r="AD951" i="5"/>
  <c r="AB952" i="5"/>
  <c r="AH952" i="5" s="1"/>
  <c r="AC953" i="5"/>
  <c r="AD952" i="5"/>
  <c r="AB953" i="5"/>
  <c r="AH953" i="5" s="1"/>
  <c r="AC954" i="5"/>
  <c r="AD953" i="5"/>
  <c r="AB954" i="5"/>
  <c r="AH954" i="5" s="1"/>
  <c r="AC955" i="5"/>
  <c r="AD954" i="5"/>
  <c r="AB955" i="5"/>
  <c r="AH955" i="5" s="1"/>
  <c r="AC956" i="5"/>
  <c r="AD955" i="5"/>
  <c r="AB956" i="5"/>
  <c r="AH956" i="5" s="1"/>
  <c r="AC957" i="5"/>
  <c r="AD956" i="5"/>
  <c r="AB957" i="5"/>
  <c r="AH957" i="5" s="1"/>
  <c r="AC958" i="5"/>
  <c r="AD957" i="5"/>
  <c r="AB958" i="5"/>
  <c r="AH958" i="5" s="1"/>
  <c r="AC959" i="5"/>
  <c r="AD958" i="5"/>
  <c r="AB959" i="5"/>
  <c r="AH959" i="5" s="1"/>
  <c r="AC960" i="5"/>
  <c r="AD959" i="5"/>
  <c r="AB960" i="5"/>
  <c r="AH960" i="5" s="1"/>
  <c r="AC961" i="5"/>
  <c r="AD960" i="5"/>
  <c r="AB961" i="5"/>
  <c r="AH961" i="5" s="1"/>
  <c r="AC962" i="5"/>
  <c r="AD961" i="5"/>
  <c r="AB962" i="5"/>
  <c r="AH962" i="5" s="1"/>
  <c r="AC963" i="5"/>
  <c r="AD962" i="5"/>
  <c r="AB963" i="5"/>
  <c r="AH963" i="5" s="1"/>
  <c r="AC964" i="5"/>
  <c r="AD963" i="5"/>
  <c r="AB964" i="5"/>
  <c r="AH964" i="5" s="1"/>
  <c r="AC965" i="5"/>
  <c r="AD964" i="5"/>
  <c r="AB965" i="5"/>
  <c r="AH965" i="5" s="1"/>
  <c r="AC966" i="5"/>
  <c r="AD965" i="5"/>
  <c r="AB966" i="5"/>
  <c r="AH966" i="5" s="1"/>
  <c r="AC967" i="5"/>
  <c r="AD966" i="5"/>
  <c r="AB967" i="5"/>
  <c r="AH967" i="5" s="1"/>
  <c r="AC968" i="5"/>
  <c r="AD967" i="5"/>
  <c r="AB968" i="5"/>
  <c r="AH968" i="5" s="1"/>
  <c r="AC969" i="5"/>
  <c r="AD968" i="5"/>
  <c r="AB969" i="5"/>
  <c r="AH969" i="5" s="1"/>
  <c r="AC970" i="5"/>
  <c r="AD969" i="5"/>
  <c r="AB970" i="5"/>
  <c r="AH970" i="5" s="1"/>
  <c r="AC971" i="5"/>
  <c r="AD970" i="5"/>
  <c r="AB971" i="5"/>
  <c r="AH971" i="5" s="1"/>
  <c r="AC972" i="5"/>
  <c r="AD971" i="5"/>
  <c r="AB972" i="5"/>
  <c r="AH972" i="5" s="1"/>
  <c r="AC973" i="5"/>
  <c r="AD972" i="5"/>
  <c r="AB973" i="5"/>
  <c r="AH973" i="5" s="1"/>
  <c r="AC974" i="5"/>
  <c r="AD973" i="5"/>
  <c r="AB974" i="5"/>
  <c r="AH974" i="5" s="1"/>
  <c r="AC975" i="5"/>
  <c r="AD974" i="5"/>
  <c r="AB975" i="5"/>
  <c r="AH975" i="5" s="1"/>
  <c r="AC976" i="5"/>
  <c r="AD975" i="5"/>
  <c r="AB976" i="5"/>
  <c r="AH976" i="5" s="1"/>
  <c r="AC977" i="5"/>
  <c r="AD976" i="5"/>
  <c r="AB977" i="5"/>
  <c r="AH977" i="5" s="1"/>
  <c r="AC978" i="5"/>
  <c r="AD977" i="5"/>
  <c r="AB978" i="5"/>
  <c r="AH978" i="5" s="1"/>
  <c r="AC979" i="5"/>
  <c r="AD978" i="5"/>
  <c r="AB979" i="5"/>
  <c r="AH979" i="5" s="1"/>
  <c r="AC980" i="5"/>
  <c r="AD979" i="5"/>
  <c r="AB980" i="5"/>
  <c r="AH980" i="5" s="1"/>
  <c r="AC981" i="5"/>
  <c r="AD980" i="5"/>
  <c r="AB981" i="5"/>
  <c r="AH981" i="5" s="1"/>
  <c r="AC982" i="5"/>
  <c r="AD981" i="5"/>
  <c r="AB982" i="5"/>
  <c r="AH982" i="5" s="1"/>
  <c r="AC983" i="5"/>
  <c r="AD982" i="5"/>
  <c r="AB983" i="5"/>
  <c r="AH983" i="5" s="1"/>
  <c r="AC984" i="5"/>
  <c r="AD983" i="5"/>
  <c r="AB984" i="5"/>
  <c r="AH984" i="5" s="1"/>
  <c r="AC985" i="5"/>
  <c r="AD984" i="5"/>
  <c r="AB985" i="5"/>
  <c r="AH985" i="5" s="1"/>
  <c r="AC986" i="5"/>
  <c r="AD985" i="5"/>
  <c r="AB986" i="5"/>
  <c r="AH986" i="5" s="1"/>
  <c r="AC987" i="5"/>
  <c r="AD986" i="5"/>
  <c r="AB987" i="5"/>
  <c r="AH987" i="5" s="1"/>
  <c r="AC988" i="5"/>
  <c r="AD987" i="5"/>
  <c r="AB988" i="5"/>
  <c r="AH988" i="5" s="1"/>
  <c r="AC989" i="5"/>
  <c r="AD988" i="5"/>
  <c r="AB989" i="5"/>
  <c r="AH989" i="5" s="1"/>
  <c r="AC990" i="5"/>
  <c r="AD989" i="5"/>
  <c r="AB990" i="5"/>
  <c r="AH990" i="5" s="1"/>
  <c r="AC991" i="5"/>
  <c r="AD990" i="5"/>
  <c r="AB991" i="5"/>
  <c r="AH991" i="5" s="1"/>
  <c r="AC992" i="5"/>
  <c r="AD991" i="5"/>
  <c r="AB992" i="5"/>
  <c r="AH992" i="5" s="1"/>
  <c r="AC993" i="5"/>
  <c r="AD992" i="5"/>
  <c r="AB993" i="5"/>
  <c r="AH993" i="5" s="1"/>
  <c r="AC994" i="5"/>
  <c r="AD993" i="5"/>
  <c r="AB994" i="5"/>
  <c r="AH994" i="5" s="1"/>
  <c r="AC995" i="5"/>
  <c r="AD994" i="5"/>
  <c r="AB995" i="5"/>
  <c r="AH995" i="5" s="1"/>
  <c r="AC996" i="5"/>
  <c r="AD995" i="5"/>
  <c r="AB996" i="5"/>
  <c r="AH996" i="5" s="1"/>
  <c r="AC997" i="5"/>
  <c r="AD996" i="5"/>
  <c r="AB997" i="5"/>
  <c r="AH997" i="5" s="1"/>
  <c r="AC998" i="5"/>
  <c r="AD997" i="5"/>
  <c r="AB998" i="5"/>
  <c r="AH998" i="5" s="1"/>
  <c r="AC999" i="5"/>
  <c r="AD998" i="5"/>
  <c r="AB999" i="5"/>
  <c r="AH999" i="5" s="1"/>
  <c r="AC1000" i="5"/>
  <c r="AD999" i="5"/>
  <c r="AB1000" i="5"/>
  <c r="AH1000" i="5" s="1"/>
  <c r="AC1001" i="5"/>
  <c r="AD1000" i="5"/>
  <c r="AB1001" i="5"/>
  <c r="AH1001" i="5" s="1"/>
  <c r="AC1002" i="5"/>
  <c r="AD1001" i="5"/>
  <c r="AB1002" i="5"/>
  <c r="AH1002" i="5" s="1"/>
  <c r="AC1003" i="5"/>
  <c r="AD1002" i="5"/>
  <c r="AB1003" i="5"/>
  <c r="AH1003" i="5" s="1"/>
  <c r="AC1004" i="5"/>
  <c r="AD1003" i="5"/>
  <c r="AB1004" i="5"/>
  <c r="AH1004" i="5" s="1"/>
  <c r="AC1005" i="5"/>
  <c r="AD1004" i="5"/>
  <c r="AB1005" i="5"/>
  <c r="AH1005" i="5" s="1"/>
  <c r="AC1006" i="5"/>
  <c r="AD1005" i="5"/>
  <c r="AB1006" i="5"/>
  <c r="AH1006" i="5" s="1"/>
  <c r="AC1007" i="5"/>
  <c r="AD1006" i="5"/>
  <c r="AB1007" i="5"/>
  <c r="AH1007" i="5" s="1"/>
  <c r="AC1008" i="5"/>
  <c r="AD1007" i="5"/>
  <c r="AB1008" i="5"/>
  <c r="AH1008" i="5" s="1"/>
  <c r="AC1009" i="5"/>
  <c r="AD1008" i="5"/>
  <c r="AB1009" i="5"/>
  <c r="AH1009" i="5" s="1"/>
  <c r="AC1010" i="5"/>
  <c r="AD1009" i="5"/>
  <c r="AD1010" i="5"/>
  <c r="AC1011" i="5"/>
  <c r="AB1010" i="5"/>
  <c r="AH1010" i="5" s="1"/>
  <c r="AC1012" i="5"/>
  <c r="AB1011" i="5"/>
  <c r="AH1011" i="5" s="1"/>
  <c r="AD1011" i="5"/>
  <c r="AD1012" i="5"/>
  <c r="AC1013" i="5"/>
  <c r="AB1012" i="5"/>
  <c r="AH1012" i="5" s="1"/>
  <c r="AC1014" i="5"/>
  <c r="AB1013" i="5"/>
  <c r="AH1013" i="5" s="1"/>
  <c r="AD1013" i="5"/>
  <c r="AD1014" i="5"/>
  <c r="AC1015" i="5"/>
  <c r="AB1014" i="5"/>
  <c r="AH1014" i="5" s="1"/>
  <c r="AC1016" i="5"/>
  <c r="AB1015" i="5"/>
  <c r="AH1015" i="5" s="1"/>
  <c r="AD1015" i="5"/>
  <c r="AD1016" i="5"/>
  <c r="AC1017" i="5"/>
  <c r="AB1016" i="5"/>
  <c r="AH1016" i="5" s="1"/>
  <c r="AC1018" i="5"/>
  <c r="AB1017" i="5"/>
  <c r="AH1017" i="5" s="1"/>
  <c r="AD1017" i="5"/>
  <c r="AD1018" i="5"/>
  <c r="AC1019" i="5"/>
  <c r="AB1018" i="5"/>
  <c r="AH1018" i="5" s="1"/>
  <c r="AC1020" i="5"/>
  <c r="AB1019" i="5"/>
  <c r="AH1019" i="5" s="1"/>
  <c r="AD1019" i="5"/>
  <c r="AD1020" i="5"/>
  <c r="AC1021" i="5"/>
  <c r="AB1020" i="5"/>
  <c r="AH1020" i="5" s="1"/>
  <c r="AC1022" i="5"/>
  <c r="AB1021" i="5"/>
  <c r="AH1021" i="5" s="1"/>
  <c r="AD1021" i="5"/>
  <c r="AD1022" i="5"/>
  <c r="AC1023" i="5"/>
  <c r="AB1022" i="5"/>
  <c r="AH1022" i="5" s="1"/>
  <c r="AC1024" i="5"/>
  <c r="AB1023" i="5"/>
  <c r="AH1023" i="5" s="1"/>
  <c r="AD1023" i="5"/>
  <c r="AD1024" i="5"/>
  <c r="AC1025" i="5"/>
  <c r="AB1024" i="5"/>
  <c r="AH1024" i="5" s="1"/>
  <c r="AC1026" i="5"/>
  <c r="AB1025" i="5"/>
  <c r="AH1025" i="5" s="1"/>
  <c r="AD1025" i="5"/>
  <c r="AD1026" i="5"/>
  <c r="AC1027" i="5"/>
  <c r="AB1026" i="5"/>
  <c r="AH1026" i="5" s="1"/>
  <c r="AC1028" i="5"/>
  <c r="AB1027" i="5"/>
  <c r="AH1027" i="5" s="1"/>
  <c r="AD1027" i="5"/>
  <c r="AD1028" i="5"/>
  <c r="AC1029" i="5"/>
  <c r="AB1028" i="5"/>
  <c r="AH1028" i="5" s="1"/>
  <c r="AC1030" i="5"/>
  <c r="AB1029" i="5"/>
  <c r="AH1029" i="5" s="1"/>
  <c r="AD1029" i="5"/>
  <c r="AD1030" i="5"/>
  <c r="AC1031" i="5"/>
  <c r="AB1030" i="5"/>
  <c r="AH1030" i="5" s="1"/>
  <c r="AC1032" i="5"/>
  <c r="AB1031" i="5"/>
  <c r="AH1031" i="5" s="1"/>
  <c r="AD1031" i="5"/>
  <c r="AD1032" i="5"/>
  <c r="AC1033" i="5"/>
  <c r="AB1032" i="5"/>
  <c r="AH1032" i="5" s="1"/>
  <c r="AC1034" i="5"/>
  <c r="AB1033" i="5"/>
  <c r="AH1033" i="5" s="1"/>
  <c r="AD1033" i="5"/>
  <c r="AD1034" i="5"/>
  <c r="AC1035" i="5"/>
  <c r="AB1034" i="5"/>
  <c r="AH1034" i="5" s="1"/>
  <c r="AC1036" i="5"/>
  <c r="AB1035" i="5"/>
  <c r="AH1035" i="5" s="1"/>
  <c r="AD1035" i="5"/>
  <c r="AD1036" i="5"/>
  <c r="AC1037" i="5"/>
  <c r="AB1036" i="5"/>
  <c r="AH1036" i="5" s="1"/>
  <c r="AC1038" i="5"/>
  <c r="AB1037" i="5"/>
  <c r="AH1037" i="5" s="1"/>
  <c r="AD1037" i="5"/>
  <c r="AD1038" i="5"/>
  <c r="AC1039" i="5"/>
  <c r="AB1038" i="5"/>
  <c r="AH1038" i="5" s="1"/>
  <c r="AC1040" i="5"/>
  <c r="AB1039" i="5"/>
  <c r="AH1039" i="5" s="1"/>
  <c r="AD1039" i="5"/>
  <c r="AD1040" i="5"/>
  <c r="AC1041" i="5"/>
  <c r="AB1040" i="5"/>
  <c r="AH1040" i="5" s="1"/>
  <c r="AC1042" i="5"/>
  <c r="AB1041" i="5"/>
  <c r="AH1041" i="5" s="1"/>
  <c r="AD1041" i="5"/>
  <c r="AD1042" i="5"/>
  <c r="AC1043" i="5"/>
  <c r="AB1042" i="5"/>
  <c r="AH1042" i="5" s="1"/>
  <c r="AC1044" i="5"/>
  <c r="AB1043" i="5"/>
  <c r="AH1043" i="5" s="1"/>
  <c r="AD1043" i="5"/>
  <c r="AD1044" i="5"/>
  <c r="AC1045" i="5"/>
  <c r="AB1044" i="5"/>
  <c r="AH1044" i="5" s="1"/>
  <c r="AC1046" i="5"/>
  <c r="AB1045" i="5"/>
  <c r="AH1045" i="5" s="1"/>
  <c r="AD1045" i="5"/>
  <c r="AD1046" i="5"/>
  <c r="AC1047" i="5"/>
  <c r="AB1046" i="5"/>
  <c r="AH1046" i="5" s="1"/>
  <c r="AC1048" i="5"/>
  <c r="AB1047" i="5"/>
  <c r="AH1047" i="5" s="1"/>
  <c r="AD1047" i="5"/>
  <c r="AD1048" i="5"/>
  <c r="AC1049" i="5"/>
  <c r="AB1048" i="5"/>
  <c r="AH1048" i="5" s="1"/>
  <c r="AC1050" i="5"/>
  <c r="AB1049" i="5"/>
  <c r="AH1049" i="5" s="1"/>
  <c r="AD1049" i="5"/>
  <c r="AD1050" i="5"/>
  <c r="AC1051" i="5"/>
  <c r="AB1050" i="5"/>
  <c r="AH1050" i="5" s="1"/>
  <c r="AC1052" i="5"/>
  <c r="AB1051" i="5"/>
  <c r="AH1051" i="5" s="1"/>
  <c r="AD1051" i="5"/>
  <c r="AD1052" i="5"/>
  <c r="AC1053" i="5"/>
  <c r="AB1052" i="5"/>
  <c r="AH1052" i="5" s="1"/>
  <c r="AC1054" i="5"/>
  <c r="AB1053" i="5"/>
  <c r="AH1053" i="5" s="1"/>
  <c r="AD1053" i="5"/>
  <c r="AD1054" i="5"/>
  <c r="AC1055" i="5"/>
  <c r="AB1054" i="5"/>
  <c r="AH1054" i="5" s="1"/>
  <c r="AC1056" i="5"/>
  <c r="AB1055" i="5"/>
  <c r="AH1055" i="5" s="1"/>
  <c r="AD1055" i="5"/>
  <c r="AD1056" i="5"/>
  <c r="AC1057" i="5"/>
  <c r="AB1056" i="5"/>
  <c r="AH1056" i="5" s="1"/>
  <c r="AC1058" i="5"/>
  <c r="AB1057" i="5"/>
  <c r="AH1057" i="5" s="1"/>
  <c r="AD1057" i="5"/>
  <c r="AD1058" i="5"/>
  <c r="AC1059" i="5"/>
  <c r="AB1058" i="5"/>
  <c r="AH1058" i="5" s="1"/>
  <c r="AC1060" i="5"/>
  <c r="AB1059" i="5"/>
  <c r="AH1059" i="5" s="1"/>
  <c r="AD1059" i="5"/>
  <c r="AD1060" i="5"/>
  <c r="AC1061" i="5"/>
  <c r="AB1060" i="5"/>
  <c r="AH1060" i="5" s="1"/>
  <c r="AC1062" i="5"/>
  <c r="AB1061" i="5"/>
  <c r="AH1061" i="5" s="1"/>
  <c r="AD1061" i="5"/>
  <c r="AD1062" i="5"/>
  <c r="AC1063" i="5"/>
  <c r="AB1062" i="5"/>
  <c r="AH1062" i="5" s="1"/>
  <c r="AC1064" i="5"/>
  <c r="AB1063" i="5"/>
  <c r="AH1063" i="5" s="1"/>
  <c r="AD1063" i="5"/>
  <c r="AD1064" i="5"/>
  <c r="AC1065" i="5"/>
  <c r="AB1064" i="5"/>
  <c r="AH1064" i="5" s="1"/>
  <c r="AC1066" i="5"/>
  <c r="AB1065" i="5"/>
  <c r="AH1065" i="5" s="1"/>
  <c r="AD1065" i="5"/>
  <c r="AD1066" i="5"/>
  <c r="AC1067" i="5"/>
  <c r="AB1066" i="5"/>
  <c r="AH1066" i="5" s="1"/>
  <c r="AC1068" i="5"/>
  <c r="AB1067" i="5"/>
  <c r="AH1067" i="5" s="1"/>
  <c r="AD1067" i="5"/>
  <c r="AD1068" i="5"/>
  <c r="AC1069" i="5"/>
  <c r="AB1068" i="5"/>
  <c r="AH1068" i="5" s="1"/>
  <c r="AC1070" i="5"/>
  <c r="AB1069" i="5"/>
  <c r="AH1069" i="5" s="1"/>
  <c r="AD1069" i="5"/>
  <c r="AD1070" i="5"/>
  <c r="AC1071" i="5"/>
  <c r="AB1070" i="5"/>
  <c r="AH1070" i="5" s="1"/>
  <c r="AC1072" i="5"/>
  <c r="AB1071" i="5"/>
  <c r="AH1071" i="5" s="1"/>
  <c r="AD1071" i="5"/>
  <c r="AD1072" i="5"/>
  <c r="AC1073" i="5"/>
  <c r="AB1072" i="5"/>
  <c r="AH1072" i="5" s="1"/>
  <c r="AC1074" i="5"/>
  <c r="AB1073" i="5"/>
  <c r="AH1073" i="5" s="1"/>
  <c r="AD1073" i="5"/>
  <c r="AD1074" i="5"/>
  <c r="AC1075" i="5"/>
  <c r="AB1074" i="5"/>
  <c r="AH1074" i="5" s="1"/>
  <c r="AC1076" i="5"/>
  <c r="AB1075" i="5"/>
  <c r="AH1075" i="5" s="1"/>
  <c r="AD1075" i="5"/>
  <c r="AD1076" i="5"/>
  <c r="AC1077" i="5"/>
  <c r="AB1076" i="5"/>
  <c r="AH1076" i="5" s="1"/>
  <c r="AC1078" i="5"/>
  <c r="AB1077" i="5"/>
  <c r="AH1077" i="5" s="1"/>
  <c r="AD1077" i="5"/>
  <c r="AD1078" i="5"/>
  <c r="AC1079" i="5"/>
  <c r="AB1078" i="5"/>
  <c r="AH1078" i="5" s="1"/>
  <c r="AC1080" i="5"/>
  <c r="AB1079" i="5"/>
  <c r="AH1079" i="5" s="1"/>
  <c r="AD1079" i="5"/>
  <c r="AD1080" i="5"/>
  <c r="AC1081" i="5"/>
  <c r="AB1080" i="5"/>
  <c r="AH1080" i="5" s="1"/>
  <c r="AC1082" i="5"/>
  <c r="AB1081" i="5"/>
  <c r="AH1081" i="5" s="1"/>
  <c r="AD1081" i="5"/>
  <c r="AD1082" i="5"/>
  <c r="AC1083" i="5"/>
  <c r="AB1082" i="5"/>
  <c r="AH1082" i="5" s="1"/>
  <c r="AC1084" i="5"/>
  <c r="AB1083" i="5"/>
  <c r="AH1083" i="5" s="1"/>
  <c r="AD1083" i="5"/>
  <c r="AD1084" i="5"/>
  <c r="AC1085" i="5"/>
  <c r="AB1084" i="5"/>
  <c r="AH1084" i="5" s="1"/>
  <c r="AC1086" i="5"/>
  <c r="AB1085" i="5"/>
  <c r="AH1085" i="5" s="1"/>
  <c r="AD1085" i="5"/>
  <c r="AD1086" i="5"/>
  <c r="AC1087" i="5"/>
  <c r="AB1086" i="5"/>
  <c r="AH1086" i="5" s="1"/>
  <c r="AC1088" i="5"/>
  <c r="AB1087" i="5"/>
  <c r="AH1087" i="5" s="1"/>
  <c r="AD1087" i="5"/>
  <c r="AC1089" i="5"/>
  <c r="AD1088" i="5"/>
  <c r="AB1088" i="5"/>
  <c r="AH1088" i="5" s="1"/>
  <c r="AC1090" i="5"/>
  <c r="AD1089" i="5"/>
  <c r="AB1089" i="5"/>
  <c r="AH1089" i="5" s="1"/>
  <c r="AC1091" i="5"/>
  <c r="AD1090" i="5"/>
  <c r="AB1090" i="5"/>
  <c r="AH1090" i="5" s="1"/>
  <c r="AC1092" i="5"/>
  <c r="AD1091" i="5"/>
  <c r="AB1091" i="5"/>
  <c r="AH1091" i="5" s="1"/>
  <c r="AC1093" i="5"/>
  <c r="AD1092" i="5"/>
  <c r="AB1092" i="5"/>
  <c r="AH1092" i="5" s="1"/>
  <c r="AC1094" i="5"/>
  <c r="AD1093" i="5"/>
  <c r="AB1093" i="5"/>
  <c r="AH1093" i="5" s="1"/>
  <c r="AC1095" i="5"/>
  <c r="AB1094" i="5"/>
  <c r="AH1094" i="5" s="1"/>
  <c r="AD1094" i="5"/>
  <c r="AC1096" i="5"/>
  <c r="AB1095" i="5"/>
  <c r="AH1095" i="5" s="1"/>
  <c r="AD1095" i="5"/>
  <c r="AC1097" i="5"/>
  <c r="AB1096" i="5"/>
  <c r="AH1096" i="5" s="1"/>
  <c r="AD1096" i="5"/>
  <c r="AC1098" i="5"/>
  <c r="AB1097" i="5"/>
  <c r="AH1097" i="5" s="1"/>
  <c r="AD1097" i="5"/>
  <c r="AC1099" i="5"/>
  <c r="AB1098" i="5"/>
  <c r="AH1098" i="5" s="1"/>
  <c r="AD1098" i="5"/>
  <c r="AC1100" i="5"/>
  <c r="AB1099" i="5"/>
  <c r="AH1099" i="5" s="1"/>
  <c r="AD1099" i="5"/>
  <c r="AC1101" i="5"/>
  <c r="AB1100" i="5"/>
  <c r="AH1100" i="5" s="1"/>
  <c r="AD1100" i="5"/>
  <c r="AC1102" i="5"/>
  <c r="AB1101" i="5"/>
  <c r="AH1101" i="5" s="1"/>
  <c r="AD1101" i="5"/>
  <c r="AC1103" i="5"/>
  <c r="AB1102" i="5"/>
  <c r="AH1102" i="5" s="1"/>
  <c r="AD1102" i="5"/>
  <c r="AC1104" i="5"/>
  <c r="AB1103" i="5"/>
  <c r="AH1103" i="5" s="1"/>
  <c r="AD1103" i="5"/>
  <c r="AC1105" i="5"/>
  <c r="AB1104" i="5"/>
  <c r="AH1104" i="5" s="1"/>
  <c r="AD1104" i="5"/>
  <c r="AC1106" i="5"/>
  <c r="AB1105" i="5"/>
  <c r="AH1105" i="5" s="1"/>
  <c r="AD1105" i="5"/>
  <c r="AC1107" i="5"/>
  <c r="AB1106" i="5"/>
  <c r="AH1106" i="5" s="1"/>
  <c r="AD1106" i="5"/>
  <c r="AC1108" i="5"/>
  <c r="AB1107" i="5"/>
  <c r="AH1107" i="5" s="1"/>
  <c r="AD1107" i="5"/>
  <c r="AC1109" i="5"/>
  <c r="AB1108" i="5"/>
  <c r="AH1108" i="5" s="1"/>
  <c r="AD1108" i="5"/>
  <c r="AC1110" i="5"/>
  <c r="AB1109" i="5"/>
  <c r="AH1109" i="5" s="1"/>
  <c r="AD1109" i="5"/>
  <c r="AC1111" i="5"/>
  <c r="AB1110" i="5"/>
  <c r="AH1110" i="5" s="1"/>
  <c r="AD1110" i="5"/>
  <c r="AC1112" i="5"/>
  <c r="AB1111" i="5"/>
  <c r="AH1111" i="5" s="1"/>
  <c r="AD1111" i="5"/>
  <c r="AC1113" i="5"/>
  <c r="AB1112" i="5"/>
  <c r="AH1112" i="5" s="1"/>
  <c r="AD1112" i="5"/>
  <c r="AC1114" i="5"/>
  <c r="AB1113" i="5"/>
  <c r="AH1113" i="5" s="1"/>
  <c r="AD1113" i="5"/>
  <c r="AC1115" i="5"/>
  <c r="AB1114" i="5"/>
  <c r="AH1114" i="5" s="1"/>
  <c r="AD1114" i="5"/>
  <c r="AC1116" i="5"/>
  <c r="AB1115" i="5"/>
  <c r="AH1115" i="5" s="1"/>
  <c r="AD1115" i="5"/>
  <c r="AC1117" i="5"/>
  <c r="AB1116" i="5"/>
  <c r="AH1116" i="5" s="1"/>
  <c r="AD1116" i="5"/>
  <c r="AC1118" i="5"/>
  <c r="AB1117" i="5"/>
  <c r="AH1117" i="5" s="1"/>
  <c r="AD1117" i="5"/>
  <c r="AC1119" i="5"/>
  <c r="AB1118" i="5"/>
  <c r="AH1118" i="5" s="1"/>
  <c r="AD1118" i="5"/>
  <c r="AC1120" i="5"/>
  <c r="AB1119" i="5"/>
  <c r="AH1119" i="5" s="1"/>
  <c r="AD1119" i="5"/>
  <c r="AC1121" i="5"/>
  <c r="AB1120" i="5"/>
  <c r="AH1120" i="5" s="1"/>
  <c r="AD1120" i="5"/>
  <c r="AC1122" i="5"/>
  <c r="AB1121" i="5"/>
  <c r="AH1121" i="5" s="1"/>
  <c r="AD1121" i="5"/>
  <c r="AC1123" i="5"/>
  <c r="AB1122" i="5"/>
  <c r="AH1122" i="5" s="1"/>
  <c r="AD1122" i="5"/>
  <c r="AC1124" i="5"/>
  <c r="AB1123" i="5"/>
  <c r="AH1123" i="5" s="1"/>
  <c r="AD1123" i="5"/>
  <c r="AC1125" i="5"/>
  <c r="AB1124" i="5"/>
  <c r="AH1124" i="5" s="1"/>
  <c r="AD1124" i="5"/>
  <c r="AC1126" i="5"/>
  <c r="AB1125" i="5"/>
  <c r="AH1125" i="5" s="1"/>
  <c r="AD1125" i="5"/>
  <c r="AC1127" i="5"/>
  <c r="AB1126" i="5"/>
  <c r="AH1126" i="5" s="1"/>
  <c r="AD1126" i="5"/>
  <c r="AB1127" i="5"/>
  <c r="AH1127" i="5" s="1"/>
  <c r="AC1128" i="5"/>
  <c r="AD1127" i="5"/>
  <c r="AB1128" i="5"/>
  <c r="AH1128" i="5" s="1"/>
  <c r="AC1129" i="5"/>
  <c r="AD1128" i="5"/>
  <c r="AB1129" i="5"/>
  <c r="AH1129" i="5" s="1"/>
  <c r="AC1130" i="5"/>
  <c r="AD1129" i="5"/>
  <c r="AB1130" i="5"/>
  <c r="AH1130" i="5" s="1"/>
  <c r="AC1131" i="5"/>
  <c r="AD1130" i="5"/>
  <c r="AB1131" i="5"/>
  <c r="AH1131" i="5" s="1"/>
  <c r="AC1132" i="5"/>
  <c r="AD1131" i="5"/>
  <c r="AB1132" i="5"/>
  <c r="AH1132" i="5" s="1"/>
  <c r="AC1133" i="5"/>
  <c r="AD1132" i="5"/>
  <c r="AB1133" i="5"/>
  <c r="AH1133" i="5" s="1"/>
  <c r="AC1134" i="5"/>
  <c r="AD1133" i="5"/>
  <c r="AB1134" i="5"/>
  <c r="AH1134" i="5" s="1"/>
  <c r="AC1135" i="5"/>
  <c r="AD1134" i="5"/>
  <c r="AB1135" i="5"/>
  <c r="AH1135" i="5" s="1"/>
  <c r="AC1136" i="5"/>
  <c r="AD1135" i="5"/>
  <c r="AB1136" i="5"/>
  <c r="AH1136" i="5" s="1"/>
  <c r="AC1137" i="5"/>
  <c r="AD1136" i="5"/>
  <c r="AB1137" i="5"/>
  <c r="AH1137" i="5" s="1"/>
  <c r="AC1138" i="5"/>
  <c r="AD1137" i="5"/>
  <c r="AB1138" i="5"/>
  <c r="AH1138" i="5" s="1"/>
  <c r="AC1139" i="5"/>
  <c r="AD1138" i="5"/>
  <c r="AB1139" i="5"/>
  <c r="AH1139" i="5" s="1"/>
  <c r="AC1140" i="5"/>
  <c r="AD1139" i="5"/>
  <c r="AB1140" i="5"/>
  <c r="AH1140" i="5" s="1"/>
  <c r="AC1141" i="5"/>
  <c r="AD1140" i="5"/>
  <c r="AB1141" i="5"/>
  <c r="AH1141" i="5" s="1"/>
  <c r="AC1142" i="5"/>
  <c r="AD1141" i="5"/>
  <c r="AB1142" i="5"/>
  <c r="AH1142" i="5" s="1"/>
  <c r="AC1143" i="5"/>
  <c r="AD1142" i="5"/>
  <c r="AB1143" i="5"/>
  <c r="AH1143" i="5" s="1"/>
  <c r="AC1144" i="5"/>
  <c r="AD1143" i="5"/>
  <c r="AB1144" i="5"/>
  <c r="AH1144" i="5" s="1"/>
  <c r="AC1145" i="5"/>
  <c r="AD1144" i="5"/>
  <c r="AB1145" i="5"/>
  <c r="AH1145" i="5" s="1"/>
  <c r="AC1146" i="5"/>
  <c r="AD1145" i="5"/>
  <c r="AB1146" i="5"/>
  <c r="AH1146" i="5" s="1"/>
  <c r="AC1147" i="5"/>
  <c r="AD1146" i="5"/>
  <c r="AB1147" i="5"/>
  <c r="AH1147" i="5" s="1"/>
  <c r="AC1148" i="5"/>
  <c r="AD1147" i="5"/>
  <c r="AB1148" i="5"/>
  <c r="AH1148" i="5" s="1"/>
  <c r="AC1149" i="5"/>
  <c r="AD1148" i="5"/>
  <c r="AB1149" i="5"/>
  <c r="AH1149" i="5" s="1"/>
  <c r="AC1150" i="5"/>
  <c r="AD1149" i="5"/>
  <c r="AB1150" i="5"/>
  <c r="AH1150" i="5" s="1"/>
  <c r="AC1151" i="5"/>
  <c r="AD1150" i="5"/>
  <c r="AB1151" i="5"/>
  <c r="AH1151" i="5" s="1"/>
  <c r="AC1152" i="5"/>
  <c r="AD1151" i="5"/>
  <c r="AB1152" i="5"/>
  <c r="AH1152" i="5" s="1"/>
  <c r="AC1153" i="5"/>
  <c r="AD1152" i="5"/>
  <c r="AB1153" i="5"/>
  <c r="AH1153" i="5" s="1"/>
  <c r="AC1154" i="5"/>
  <c r="AD1153" i="5"/>
  <c r="AB1154" i="5"/>
  <c r="AH1154" i="5" s="1"/>
  <c r="AC1155" i="5"/>
  <c r="AD1154" i="5"/>
  <c r="AB1155" i="5"/>
  <c r="AH1155" i="5" s="1"/>
  <c r="AC1156" i="5"/>
  <c r="AD1155" i="5"/>
  <c r="AB1156" i="5"/>
  <c r="AH1156" i="5" s="1"/>
  <c r="AC1157" i="5"/>
  <c r="AD1156" i="5"/>
  <c r="AB1157" i="5"/>
  <c r="AH1157" i="5" s="1"/>
  <c r="AC1158" i="5"/>
  <c r="AD1157" i="5"/>
  <c r="AB1158" i="5"/>
  <c r="AH1158" i="5" s="1"/>
  <c r="AC1159" i="5"/>
  <c r="AD1158" i="5"/>
  <c r="AB1159" i="5"/>
  <c r="AH1159" i="5" s="1"/>
  <c r="AC1160" i="5"/>
  <c r="AD1159" i="5"/>
  <c r="AB1160" i="5"/>
  <c r="AH1160" i="5" s="1"/>
  <c r="AC1161" i="5"/>
  <c r="AD1160" i="5"/>
  <c r="AB1161" i="5"/>
  <c r="AH1161" i="5" s="1"/>
  <c r="AC1162" i="5"/>
  <c r="AD1161" i="5"/>
  <c r="AB1162" i="5"/>
  <c r="AH1162" i="5" s="1"/>
  <c r="AC1163" i="5"/>
  <c r="AD1162" i="5"/>
  <c r="AB1163" i="5"/>
  <c r="AH1163" i="5" s="1"/>
  <c r="AC1164" i="5"/>
  <c r="AD1163" i="5"/>
  <c r="AB1164" i="5"/>
  <c r="AH1164" i="5" s="1"/>
  <c r="AC1165" i="5"/>
  <c r="AD1164" i="5"/>
  <c r="AB1165" i="5"/>
  <c r="AH1165" i="5" s="1"/>
  <c r="AC1166" i="5"/>
  <c r="AD1165" i="5"/>
  <c r="AB1166" i="5"/>
  <c r="AH1166" i="5" s="1"/>
  <c r="AC1167" i="5"/>
  <c r="AD1166" i="5"/>
  <c r="AB1167" i="5"/>
  <c r="AH1167" i="5" s="1"/>
  <c r="AC1168" i="5"/>
  <c r="AD1167" i="5"/>
  <c r="AB1168" i="5"/>
  <c r="AH1168" i="5" s="1"/>
  <c r="AC1169" i="5"/>
  <c r="AD1168" i="5"/>
  <c r="AB1169" i="5"/>
  <c r="AH1169" i="5" s="1"/>
  <c r="AC1170" i="5"/>
  <c r="AD1169" i="5"/>
  <c r="AB1170" i="5"/>
  <c r="AH1170" i="5" s="1"/>
  <c r="AC1171" i="5"/>
  <c r="AD1170" i="5"/>
  <c r="AB1171" i="5"/>
  <c r="AH1171" i="5" s="1"/>
  <c r="AC1172" i="5"/>
  <c r="AD1171" i="5"/>
  <c r="AB1172" i="5"/>
  <c r="AH1172" i="5" s="1"/>
  <c r="AC1173" i="5"/>
  <c r="AD1172" i="5"/>
  <c r="AB1173" i="5"/>
  <c r="AH1173" i="5" s="1"/>
  <c r="AC1174" i="5"/>
  <c r="AD1173" i="5"/>
  <c r="AB1174" i="5"/>
  <c r="AH1174" i="5" s="1"/>
  <c r="AC1175" i="5"/>
  <c r="AD1174" i="5"/>
  <c r="AB1175" i="5"/>
  <c r="AH1175" i="5" s="1"/>
  <c r="AC1176" i="5"/>
  <c r="AD1175" i="5"/>
  <c r="AB1176" i="5"/>
  <c r="AH1176" i="5" s="1"/>
  <c r="AC1177" i="5"/>
  <c r="AD1176" i="5"/>
  <c r="AB1177" i="5"/>
  <c r="AH1177" i="5" s="1"/>
  <c r="AC1178" i="5"/>
  <c r="AD1177" i="5"/>
  <c r="AB1178" i="5"/>
  <c r="AH1178" i="5" s="1"/>
  <c r="AC1179" i="5"/>
  <c r="AD1178" i="5"/>
  <c r="AB1179" i="5"/>
  <c r="AH1179" i="5" s="1"/>
  <c r="AC1180" i="5"/>
  <c r="AD1179" i="5"/>
  <c r="AB1180" i="5"/>
  <c r="AH1180" i="5" s="1"/>
  <c r="AC1181" i="5"/>
  <c r="AD1180" i="5"/>
  <c r="AB1181" i="5"/>
  <c r="AH1181" i="5" s="1"/>
  <c r="AC1182" i="5"/>
  <c r="AD1181" i="5"/>
  <c r="AB1182" i="5"/>
  <c r="AH1182" i="5" s="1"/>
  <c r="AC1183" i="5"/>
  <c r="AD1182" i="5"/>
  <c r="AB1183" i="5"/>
  <c r="AH1183" i="5" s="1"/>
  <c r="AC1184" i="5"/>
  <c r="AD1183" i="5"/>
  <c r="AB1184" i="5"/>
  <c r="AH1184" i="5" s="1"/>
  <c r="AC1185" i="5"/>
  <c r="AD1184" i="5"/>
  <c r="AB1185" i="5"/>
  <c r="AH1185" i="5" s="1"/>
  <c r="AC1186" i="5"/>
  <c r="AD1185" i="5"/>
  <c r="AB1186" i="5"/>
  <c r="AH1186" i="5" s="1"/>
  <c r="AC1187" i="5"/>
  <c r="AD1186" i="5"/>
  <c r="AB1187" i="5"/>
  <c r="AH1187" i="5" s="1"/>
  <c r="AC1188" i="5"/>
  <c r="AD1187" i="5"/>
  <c r="AB1188" i="5"/>
  <c r="AH1188" i="5" s="1"/>
  <c r="AC1189" i="5"/>
  <c r="AD1188" i="5"/>
  <c r="AB1189" i="5"/>
  <c r="AH1189" i="5" s="1"/>
  <c r="AC1190" i="5"/>
  <c r="AD1189" i="5"/>
  <c r="AB1190" i="5"/>
  <c r="AH1190" i="5" s="1"/>
  <c r="AC1191" i="5"/>
  <c r="AD1190" i="5"/>
  <c r="AB1191" i="5"/>
  <c r="AH1191" i="5" s="1"/>
  <c r="AC1192" i="5"/>
  <c r="AD1191" i="5"/>
  <c r="AB1192" i="5"/>
  <c r="AH1192" i="5" s="1"/>
  <c r="AC1193" i="5"/>
  <c r="AD1192" i="5"/>
  <c r="AB1193" i="5"/>
  <c r="AH1193" i="5" s="1"/>
  <c r="AC1194" i="5"/>
  <c r="AD1193" i="5"/>
  <c r="AB1194" i="5"/>
  <c r="AH1194" i="5" s="1"/>
  <c r="AC1195" i="5"/>
  <c r="AD1194" i="5"/>
  <c r="AB1195" i="5"/>
  <c r="AH1195" i="5" s="1"/>
  <c r="AC1196" i="5"/>
  <c r="AD1195" i="5"/>
  <c r="AB1196" i="5"/>
  <c r="AH1196" i="5" s="1"/>
  <c r="AC1197" i="5"/>
  <c r="AD1196" i="5"/>
  <c r="AB1197" i="5"/>
  <c r="AH1197" i="5" s="1"/>
  <c r="AC1198" i="5"/>
  <c r="AD1197" i="5"/>
  <c r="AB1198" i="5"/>
  <c r="AH1198" i="5" s="1"/>
  <c r="AC1199" i="5"/>
  <c r="AD1198" i="5"/>
  <c r="AB1199" i="5"/>
  <c r="AH1199" i="5" s="1"/>
  <c r="AC1200" i="5"/>
  <c r="AD1199" i="5"/>
  <c r="AB1200" i="5"/>
  <c r="AH1200" i="5" s="1"/>
  <c r="AC1201" i="5"/>
  <c r="AD1200" i="5"/>
  <c r="AB1201" i="5"/>
  <c r="AH1201" i="5" s="1"/>
  <c r="AC1202" i="5"/>
  <c r="AD1201" i="5"/>
  <c r="AB1202" i="5"/>
  <c r="AH1202" i="5" s="1"/>
  <c r="AC1203" i="5"/>
  <c r="AD1202" i="5"/>
  <c r="AB1203" i="5"/>
  <c r="AH1203" i="5" s="1"/>
  <c r="AC1204" i="5"/>
  <c r="AD1203" i="5"/>
  <c r="AB1204" i="5"/>
  <c r="AH1204" i="5" s="1"/>
  <c r="AC1205" i="5"/>
  <c r="AD1204" i="5"/>
  <c r="AB1205" i="5"/>
  <c r="AH1205" i="5" s="1"/>
  <c r="AC1206" i="5"/>
  <c r="AD1205" i="5"/>
  <c r="AB1206" i="5"/>
  <c r="AH1206" i="5" s="1"/>
  <c r="AC1207" i="5"/>
  <c r="AD1206" i="5"/>
  <c r="AB1207" i="5"/>
  <c r="AH1207" i="5" s="1"/>
  <c r="AC1208" i="5"/>
  <c r="AD1207" i="5"/>
  <c r="AB1208" i="5"/>
  <c r="AH1208" i="5" s="1"/>
  <c r="AC1209" i="5"/>
  <c r="AD1208" i="5"/>
  <c r="AB1209" i="5"/>
  <c r="AH1209" i="5" s="1"/>
  <c r="AC1210" i="5"/>
  <c r="AD1209" i="5"/>
  <c r="AB1210" i="5"/>
  <c r="AH1210" i="5" s="1"/>
  <c r="AC1211" i="5"/>
  <c r="AD1210" i="5"/>
  <c r="AB1211" i="5"/>
  <c r="AH1211" i="5" s="1"/>
  <c r="AC1212" i="5"/>
  <c r="AD1211" i="5"/>
  <c r="AB1212" i="5"/>
  <c r="AH1212" i="5" s="1"/>
  <c r="AC1213" i="5"/>
  <c r="AD1212" i="5"/>
  <c r="AB1213" i="5"/>
  <c r="AH1213" i="5" s="1"/>
  <c r="AC1214" i="5"/>
  <c r="AD1213" i="5"/>
  <c r="AB1214" i="5"/>
  <c r="AH1214" i="5" s="1"/>
  <c r="AC1215" i="5"/>
  <c r="AD1214" i="5"/>
  <c r="AB1215" i="5"/>
  <c r="AH1215" i="5" s="1"/>
  <c r="AC1216" i="5"/>
  <c r="AD1215" i="5"/>
  <c r="AB1216" i="5"/>
  <c r="AH1216" i="5" s="1"/>
  <c r="AC1217" i="5"/>
  <c r="AD1216" i="5"/>
  <c r="AB1217" i="5"/>
  <c r="AH1217" i="5" s="1"/>
  <c r="AC1218" i="5"/>
  <c r="AD1217" i="5"/>
  <c r="AB1218" i="5"/>
  <c r="AH1218" i="5" s="1"/>
  <c r="AC1219" i="5"/>
  <c r="AD1218" i="5"/>
  <c r="AB1219" i="5"/>
  <c r="AH1219" i="5" s="1"/>
  <c r="AC1220" i="5"/>
  <c r="AD1219" i="5"/>
  <c r="AB1220" i="5"/>
  <c r="AH1220" i="5" s="1"/>
  <c r="AC1221" i="5"/>
  <c r="AD1220" i="5"/>
  <c r="AB1221" i="5"/>
  <c r="AH1221" i="5" s="1"/>
  <c r="AC1222" i="5"/>
  <c r="AD1221" i="5"/>
  <c r="AB1222" i="5"/>
  <c r="AH1222" i="5" s="1"/>
  <c r="AC1223" i="5"/>
  <c r="AD1222" i="5"/>
  <c r="AB1223" i="5"/>
  <c r="AH1223" i="5" s="1"/>
  <c r="AC1224" i="5"/>
  <c r="AD1223" i="5"/>
  <c r="AB1224" i="5"/>
  <c r="AH1224" i="5" s="1"/>
  <c r="AC1225" i="5"/>
  <c r="AD1224" i="5"/>
  <c r="AB1225" i="5"/>
  <c r="AH1225" i="5" s="1"/>
  <c r="AC1226" i="5"/>
  <c r="AD1225" i="5"/>
  <c r="AB1226" i="5"/>
  <c r="AH1226" i="5" s="1"/>
  <c r="AC1227" i="5"/>
  <c r="AD1226" i="5"/>
  <c r="AB1227" i="5"/>
  <c r="AH1227" i="5" s="1"/>
  <c r="AC1228" i="5"/>
  <c r="AD1227" i="5"/>
  <c r="AB1228" i="5"/>
  <c r="AH1228" i="5" s="1"/>
  <c r="AC1229" i="5"/>
  <c r="AD1228" i="5"/>
  <c r="AB1229" i="5"/>
  <c r="AH1229" i="5" s="1"/>
  <c r="AC1230" i="5"/>
  <c r="AD1229" i="5"/>
  <c r="AB1230" i="5"/>
  <c r="AH1230" i="5" s="1"/>
  <c r="AC1231" i="5"/>
  <c r="AD1230" i="5"/>
  <c r="AB1231" i="5"/>
  <c r="AH1231" i="5" s="1"/>
  <c r="AC1232" i="5"/>
  <c r="AD1231" i="5"/>
  <c r="AB1232" i="5"/>
  <c r="AH1232" i="5" s="1"/>
  <c r="AC1233" i="5"/>
  <c r="AD1232" i="5"/>
  <c r="AB1233" i="5"/>
  <c r="AH1233" i="5" s="1"/>
  <c r="AC1234" i="5"/>
  <c r="AD1233" i="5"/>
  <c r="AB1234" i="5"/>
  <c r="AH1234" i="5" s="1"/>
  <c r="AC1235" i="5"/>
  <c r="AD1234" i="5"/>
  <c r="AB1235" i="5"/>
  <c r="AH1235" i="5" s="1"/>
  <c r="AC1236" i="5"/>
  <c r="AD1235" i="5"/>
  <c r="AB1236" i="5"/>
  <c r="AH1236" i="5" s="1"/>
  <c r="AC1237" i="5"/>
  <c r="AD1236" i="5"/>
  <c r="AB1237" i="5"/>
  <c r="AH1237" i="5" s="1"/>
  <c r="AC1238" i="5"/>
  <c r="AD1237" i="5"/>
  <c r="AB1238" i="5"/>
  <c r="AH1238" i="5" s="1"/>
  <c r="AC1239" i="5"/>
  <c r="AD1238" i="5"/>
  <c r="AB1239" i="5"/>
  <c r="AH1239" i="5" s="1"/>
  <c r="AC1240" i="5"/>
  <c r="AD1239" i="5"/>
  <c r="AB1240" i="5"/>
  <c r="AH1240" i="5" s="1"/>
  <c r="AC1241" i="5"/>
  <c r="AD1240" i="5"/>
  <c r="AB1241" i="5"/>
  <c r="AH1241" i="5" s="1"/>
  <c r="AC1242" i="5"/>
  <c r="AD1241" i="5"/>
  <c r="AB1242" i="5"/>
  <c r="AH1242" i="5" s="1"/>
  <c r="AC1243" i="5"/>
  <c r="AD1242" i="5"/>
  <c r="AB1243" i="5"/>
  <c r="AH1243" i="5" s="1"/>
  <c r="AC1244" i="5"/>
  <c r="AD1243" i="5"/>
  <c r="AB1244" i="5"/>
  <c r="AH1244" i="5" s="1"/>
  <c r="AC1245" i="5"/>
  <c r="AD1244" i="5"/>
  <c r="AB1245" i="5"/>
  <c r="AH1245" i="5" s="1"/>
  <c r="AC1246" i="5"/>
  <c r="AD1245" i="5"/>
  <c r="AB1246" i="5"/>
  <c r="AH1246" i="5" s="1"/>
  <c r="AC1247" i="5"/>
  <c r="AD1246" i="5"/>
  <c r="AB1247" i="5"/>
  <c r="AH1247" i="5" s="1"/>
  <c r="AC1248" i="5"/>
  <c r="AD1247" i="5"/>
  <c r="AB1248" i="5"/>
  <c r="AH1248" i="5" s="1"/>
  <c r="AC1249" i="5"/>
  <c r="AD1248" i="5"/>
  <c r="AB1249" i="5"/>
  <c r="AH1249" i="5" s="1"/>
  <c r="AC1250" i="5"/>
  <c r="AD1249" i="5"/>
  <c r="AB1250" i="5"/>
  <c r="AH1250" i="5" s="1"/>
  <c r="AC1251" i="5"/>
  <c r="AD1250" i="5"/>
  <c r="AB1251" i="5"/>
  <c r="AH1251" i="5" s="1"/>
  <c r="AC1252" i="5"/>
  <c r="AD1251" i="5"/>
  <c r="AB1252" i="5"/>
  <c r="AH1252" i="5" s="1"/>
  <c r="AC1253" i="5"/>
  <c r="AD1252" i="5"/>
  <c r="AB1253" i="5"/>
  <c r="AH1253" i="5" s="1"/>
  <c r="AC1254" i="5"/>
  <c r="AD1253" i="5"/>
  <c r="AB1254" i="5"/>
  <c r="AH1254" i="5" s="1"/>
  <c r="AC1255" i="5"/>
  <c r="AD1254" i="5"/>
  <c r="AB1255" i="5"/>
  <c r="AH1255" i="5" s="1"/>
  <c r="AC1256" i="5"/>
  <c r="AD1255" i="5"/>
  <c r="AB1256" i="5"/>
  <c r="AH1256" i="5" s="1"/>
  <c r="AC1257" i="5"/>
  <c r="AD1256" i="5"/>
  <c r="AB1257" i="5"/>
  <c r="AH1257" i="5" s="1"/>
  <c r="AC1258" i="5"/>
  <c r="AD1257" i="5"/>
  <c r="AB1258" i="5"/>
  <c r="AH1258" i="5" s="1"/>
  <c r="AC1259" i="5"/>
  <c r="AD1258" i="5"/>
  <c r="AB1259" i="5"/>
  <c r="AH1259" i="5" s="1"/>
  <c r="AC1260" i="5"/>
  <c r="AD1259" i="5"/>
  <c r="AB1260" i="5"/>
  <c r="AH1260" i="5" s="1"/>
  <c r="AC1261" i="5"/>
  <c r="AD1260" i="5"/>
  <c r="AB1261" i="5"/>
  <c r="AH1261" i="5" s="1"/>
  <c r="AC1262" i="5"/>
  <c r="AD1261" i="5"/>
  <c r="AB1262" i="5"/>
  <c r="AH1262" i="5" s="1"/>
  <c r="AC1263" i="5"/>
  <c r="AD1262" i="5"/>
  <c r="AB1263" i="5"/>
  <c r="AH1263" i="5" s="1"/>
  <c r="AC1264" i="5"/>
  <c r="AD1263" i="5"/>
  <c r="AB1264" i="5"/>
  <c r="AH1264" i="5" s="1"/>
  <c r="AC1265" i="5"/>
  <c r="AD1264" i="5"/>
  <c r="AB1265" i="5"/>
  <c r="AH1265" i="5" s="1"/>
  <c r="AC1266" i="5"/>
  <c r="AD1265" i="5"/>
  <c r="AB1266" i="5"/>
  <c r="AH1266" i="5" s="1"/>
  <c r="AC1267" i="5"/>
  <c r="AD1266" i="5"/>
  <c r="AB1267" i="5"/>
  <c r="AH1267" i="5" s="1"/>
  <c r="AC1268" i="5"/>
  <c r="AD1267" i="5"/>
  <c r="AB1268" i="5"/>
  <c r="AH1268" i="5" s="1"/>
  <c r="AC1269" i="5"/>
  <c r="AD1268" i="5"/>
  <c r="AB1269" i="5"/>
  <c r="AH1269" i="5" s="1"/>
  <c r="AC1270" i="5"/>
  <c r="AD1269" i="5"/>
  <c r="AB1270" i="5"/>
  <c r="AH1270" i="5" s="1"/>
  <c r="AC1271" i="5"/>
  <c r="AD1270" i="5"/>
  <c r="AB1271" i="5"/>
  <c r="AH1271" i="5" s="1"/>
  <c r="AC1272" i="5"/>
  <c r="AD1271" i="5"/>
  <c r="AB1272" i="5"/>
  <c r="AH1272" i="5" s="1"/>
  <c r="AC1273" i="5"/>
  <c r="AD1272" i="5"/>
  <c r="AB1273" i="5"/>
  <c r="AH1273" i="5" s="1"/>
  <c r="AC1274" i="5"/>
  <c r="AD1273" i="5"/>
  <c r="AB1274" i="5"/>
  <c r="AH1274" i="5" s="1"/>
  <c r="AC1275" i="5"/>
  <c r="AD1274" i="5"/>
  <c r="AB1275" i="5"/>
  <c r="AH1275" i="5" s="1"/>
  <c r="AC1276" i="5"/>
  <c r="AD1275" i="5"/>
  <c r="AB1276" i="5"/>
  <c r="AH1276" i="5" s="1"/>
  <c r="AC1277" i="5"/>
  <c r="AD1276" i="5"/>
  <c r="AB1277" i="5"/>
  <c r="AH1277" i="5" s="1"/>
  <c r="AC1278" i="5"/>
  <c r="AD1277" i="5"/>
  <c r="AB1278" i="5"/>
  <c r="AH1278" i="5" s="1"/>
  <c r="AC1279" i="5"/>
  <c r="AD1278" i="5"/>
  <c r="AB1279" i="5"/>
  <c r="AH1279" i="5" s="1"/>
  <c r="AC1280" i="5"/>
  <c r="AD1279" i="5"/>
  <c r="AB1280" i="5"/>
  <c r="AH1280" i="5" s="1"/>
  <c r="AC1281" i="5"/>
  <c r="AD1280" i="5"/>
  <c r="AB1281" i="5"/>
  <c r="AH1281" i="5" s="1"/>
  <c r="AC1282" i="5"/>
  <c r="AD1281" i="5"/>
  <c r="AB1282" i="5"/>
  <c r="AH1282" i="5" s="1"/>
  <c r="AC1283" i="5"/>
  <c r="AD1282" i="5"/>
  <c r="AB1283" i="5"/>
  <c r="AH1283" i="5" s="1"/>
  <c r="AC1284" i="5"/>
  <c r="AD1283" i="5"/>
  <c r="AB1284" i="5"/>
  <c r="AH1284" i="5" s="1"/>
  <c r="AC1285" i="5"/>
  <c r="AD1284" i="5"/>
  <c r="AB1285" i="5"/>
  <c r="AH1285" i="5" s="1"/>
  <c r="AC1286" i="5"/>
  <c r="AD1285" i="5"/>
  <c r="AB1286" i="5"/>
  <c r="AH1286" i="5" s="1"/>
  <c r="AC1287" i="5"/>
  <c r="AD1286" i="5"/>
  <c r="AB1287" i="5"/>
  <c r="AH1287" i="5" s="1"/>
  <c r="AC1288" i="5"/>
  <c r="AD1287" i="5"/>
  <c r="AB1288" i="5"/>
  <c r="AH1288" i="5" s="1"/>
  <c r="AC1289" i="5"/>
  <c r="AD1288" i="5"/>
  <c r="AB1289" i="5"/>
  <c r="AH1289" i="5" s="1"/>
  <c r="AC1290" i="5"/>
  <c r="AD1289" i="5"/>
  <c r="AB1290" i="5"/>
  <c r="AH1290" i="5" s="1"/>
  <c r="AC1291" i="5"/>
  <c r="AD1290" i="5"/>
  <c r="AB1291" i="5"/>
  <c r="AH1291" i="5" s="1"/>
  <c r="AC1292" i="5"/>
  <c r="AD1291" i="5"/>
  <c r="AB1292" i="5"/>
  <c r="AH1292" i="5" s="1"/>
  <c r="AC1293" i="5"/>
  <c r="AD1292" i="5"/>
  <c r="AB1293" i="5"/>
  <c r="AH1293" i="5" s="1"/>
  <c r="AC1294" i="5"/>
  <c r="AD1293" i="5"/>
  <c r="AB1294" i="5"/>
  <c r="AH1294" i="5" s="1"/>
  <c r="AC1295" i="5"/>
  <c r="AD1294" i="5"/>
  <c r="AB1295" i="5"/>
  <c r="AH1295" i="5" s="1"/>
  <c r="AC1296" i="5"/>
  <c r="AD1295" i="5"/>
  <c r="AB1296" i="5"/>
  <c r="AH1296" i="5" s="1"/>
  <c r="AC1297" i="5"/>
  <c r="AD1296" i="5"/>
  <c r="AB1297" i="5"/>
  <c r="AH1297" i="5" s="1"/>
  <c r="AC1298" i="5"/>
  <c r="AD1297" i="5"/>
  <c r="AB1298" i="5"/>
  <c r="AH1298" i="5" s="1"/>
  <c r="AC1299" i="5"/>
  <c r="AD1298" i="5"/>
  <c r="AB1299" i="5"/>
  <c r="AH1299" i="5" s="1"/>
  <c r="AC1300" i="5"/>
  <c r="AD1299" i="5"/>
  <c r="AB1300" i="5"/>
  <c r="AH1300" i="5" s="1"/>
  <c r="AC1301" i="5"/>
  <c r="AD1300" i="5"/>
  <c r="AB1301" i="5"/>
  <c r="AH1301" i="5" s="1"/>
  <c r="AC1302" i="5"/>
  <c r="AD1301" i="5"/>
  <c r="AB1302" i="5"/>
  <c r="AH1302" i="5" s="1"/>
  <c r="AC1303" i="5"/>
  <c r="AD1302" i="5"/>
  <c r="AB1303" i="5"/>
  <c r="AH1303" i="5" s="1"/>
  <c r="AC1304" i="5"/>
  <c r="AD1303" i="5"/>
  <c r="AB1304" i="5"/>
  <c r="AH1304" i="5" s="1"/>
  <c r="AC1305" i="5"/>
  <c r="AD1304" i="5"/>
  <c r="AB1305" i="5"/>
  <c r="AH1305" i="5" s="1"/>
  <c r="AC1306" i="5"/>
  <c r="AD1305" i="5"/>
  <c r="AB1306" i="5"/>
  <c r="AH1306" i="5" s="1"/>
  <c r="AC1307" i="5"/>
  <c r="AD1306" i="5"/>
  <c r="AB1307" i="5"/>
  <c r="AH1307" i="5" s="1"/>
  <c r="AC1308" i="5"/>
  <c r="AD1307" i="5"/>
  <c r="AB1308" i="5"/>
  <c r="AH1308" i="5" s="1"/>
  <c r="AC1309" i="5"/>
  <c r="AD1308" i="5"/>
  <c r="AB1309" i="5"/>
  <c r="AH1309" i="5" s="1"/>
  <c r="AC1310" i="5"/>
  <c r="AD1309" i="5"/>
  <c r="AB1310" i="5"/>
  <c r="AH1310" i="5" s="1"/>
  <c r="AC1311" i="5"/>
  <c r="AD1310" i="5"/>
  <c r="AB1311" i="5"/>
  <c r="AH1311" i="5" s="1"/>
  <c r="AC1312" i="5"/>
  <c r="AD1311" i="5"/>
  <c r="AB1312" i="5"/>
  <c r="AH1312" i="5" s="1"/>
  <c r="AC1313" i="5"/>
  <c r="AD1312" i="5"/>
  <c r="AB1313" i="5"/>
  <c r="AH1313" i="5" s="1"/>
  <c r="AC1314" i="5"/>
  <c r="AD1313" i="5"/>
  <c r="AB1314" i="5"/>
  <c r="AH1314" i="5" s="1"/>
  <c r="AC1315" i="5"/>
  <c r="AD1314" i="5"/>
  <c r="AB1315" i="5"/>
  <c r="AH1315" i="5" s="1"/>
  <c r="AC1316" i="5"/>
  <c r="AD1315" i="5"/>
  <c r="AB1316" i="5"/>
  <c r="AH1316" i="5" s="1"/>
  <c r="AC1317" i="5"/>
  <c r="AD1316" i="5"/>
  <c r="AB1317" i="5"/>
  <c r="AH1317" i="5" s="1"/>
  <c r="AC1318" i="5"/>
  <c r="AD1317" i="5"/>
  <c r="AB1318" i="5"/>
  <c r="AH1318" i="5" s="1"/>
  <c r="AC1319" i="5"/>
  <c r="AD1318" i="5"/>
  <c r="AB1319" i="5"/>
  <c r="AH1319" i="5" s="1"/>
  <c r="AC1320" i="5"/>
  <c r="AD1319" i="5"/>
  <c r="AB1320" i="5"/>
  <c r="AH1320" i="5" s="1"/>
  <c r="AC1321" i="5"/>
  <c r="AD1320" i="5"/>
  <c r="AB1321" i="5"/>
  <c r="AH1321" i="5" s="1"/>
  <c r="AC1322" i="5"/>
  <c r="AD1321" i="5"/>
  <c r="AB1322" i="5"/>
  <c r="AH1322" i="5" s="1"/>
  <c r="AC1323" i="5"/>
  <c r="AD1322" i="5"/>
  <c r="AB1323" i="5"/>
  <c r="AH1323" i="5" s="1"/>
  <c r="AC1324" i="5"/>
  <c r="AD1323" i="5"/>
  <c r="AB1324" i="5"/>
  <c r="AH1324" i="5" s="1"/>
  <c r="AC1325" i="5"/>
  <c r="AD1324" i="5"/>
  <c r="AB1325" i="5"/>
  <c r="AH1325" i="5" s="1"/>
  <c r="AC1326" i="5"/>
  <c r="AD1325" i="5"/>
  <c r="AB1326" i="5"/>
  <c r="AH1326" i="5" s="1"/>
  <c r="AC1327" i="5"/>
  <c r="AD1326" i="5"/>
  <c r="AB1327" i="5"/>
  <c r="AH1327" i="5" s="1"/>
  <c r="AC1328" i="5"/>
  <c r="AD1327" i="5"/>
  <c r="AB1328" i="5"/>
  <c r="AH1328" i="5" s="1"/>
  <c r="AC1329" i="5"/>
  <c r="AD1328" i="5"/>
  <c r="AB1329" i="5"/>
  <c r="AH1329" i="5" s="1"/>
  <c r="AC1330" i="5"/>
  <c r="AD1329" i="5"/>
  <c r="AB1330" i="5"/>
  <c r="AH1330" i="5" s="1"/>
  <c r="AC1331" i="5"/>
  <c r="AD1330" i="5"/>
  <c r="AB1331" i="5"/>
  <c r="AH1331" i="5" s="1"/>
  <c r="AC1332" i="5"/>
  <c r="AD1331" i="5"/>
  <c r="AB1332" i="5"/>
  <c r="AH1332" i="5" s="1"/>
  <c r="AC1333" i="5"/>
  <c r="AD1332" i="5"/>
  <c r="AB1333" i="5"/>
  <c r="AH1333" i="5" s="1"/>
  <c r="AC1334" i="5"/>
  <c r="AD1333" i="5"/>
  <c r="AB1334" i="5"/>
  <c r="AH1334" i="5" s="1"/>
  <c r="AC1335" i="5"/>
  <c r="AD1334" i="5"/>
  <c r="AB1335" i="5"/>
  <c r="AH1335" i="5" s="1"/>
  <c r="AC1336" i="5"/>
  <c r="AD1335" i="5"/>
  <c r="AB1336" i="5"/>
  <c r="AH1336" i="5" s="1"/>
  <c r="AC1337" i="5"/>
  <c r="AD1336" i="5"/>
  <c r="AB1337" i="5"/>
  <c r="AH1337" i="5" s="1"/>
  <c r="AC1338" i="5"/>
  <c r="AD1337" i="5"/>
  <c r="AB1338" i="5"/>
  <c r="AH1338" i="5" s="1"/>
  <c r="AC1339" i="5"/>
  <c r="AD1338" i="5"/>
  <c r="AB1339" i="5"/>
  <c r="AH1339" i="5" s="1"/>
  <c r="AC1340" i="5"/>
  <c r="AD1339" i="5"/>
  <c r="AB1340" i="5"/>
  <c r="AH1340" i="5" s="1"/>
  <c r="AC1341" i="5"/>
  <c r="AD1340" i="5"/>
  <c r="AB1341" i="5"/>
  <c r="AH1341" i="5" s="1"/>
  <c r="AC1342" i="5"/>
  <c r="AD1341" i="5"/>
  <c r="AB1342" i="5"/>
  <c r="AH1342" i="5" s="1"/>
  <c r="AC1343" i="5"/>
  <c r="AD1342" i="5"/>
  <c r="AB1343" i="5"/>
  <c r="AH1343" i="5" s="1"/>
  <c r="AC1344" i="5"/>
  <c r="AD1343" i="5"/>
  <c r="AB1344" i="5"/>
  <c r="AH1344" i="5" s="1"/>
  <c r="AC1345" i="5"/>
  <c r="AD1344" i="5"/>
  <c r="AB1345" i="5"/>
  <c r="AH1345" i="5" s="1"/>
  <c r="AC1346" i="5"/>
  <c r="AD1345" i="5"/>
  <c r="AB1346" i="5"/>
  <c r="AH1346" i="5" s="1"/>
  <c r="AC1347" i="5"/>
  <c r="AD1346" i="5"/>
  <c r="AB1347" i="5"/>
  <c r="AH1347" i="5" s="1"/>
  <c r="AC1348" i="5"/>
  <c r="AD1347" i="5"/>
  <c r="AB1348" i="5"/>
  <c r="AH1348" i="5" s="1"/>
  <c r="AC1349" i="5"/>
  <c r="AD1348" i="5"/>
  <c r="AB1349" i="5"/>
  <c r="AH1349" i="5" s="1"/>
  <c r="AC1350" i="5"/>
  <c r="AD1349" i="5"/>
  <c r="AB1350" i="5"/>
  <c r="AH1350" i="5" s="1"/>
  <c r="AC1351" i="5"/>
  <c r="AD1350" i="5"/>
  <c r="AD1351" i="5"/>
  <c r="AC1352" i="5"/>
  <c r="AB1351" i="5"/>
  <c r="AH1351" i="5" s="1"/>
  <c r="AC1353" i="5"/>
  <c r="AB1352" i="5"/>
  <c r="AH1352" i="5" s="1"/>
  <c r="AD1352" i="5"/>
  <c r="AD1353" i="5"/>
  <c r="AC1354" i="5"/>
  <c r="AB1353" i="5"/>
  <c r="AH1353" i="5" s="1"/>
  <c r="AC1355" i="5"/>
  <c r="AB1354" i="5"/>
  <c r="AH1354" i="5" s="1"/>
  <c r="AD1354" i="5"/>
  <c r="AD1355" i="5"/>
  <c r="AC1356" i="5"/>
  <c r="AB1355" i="5"/>
  <c r="AH1355" i="5" s="1"/>
  <c r="AC1357" i="5"/>
  <c r="AB1356" i="5"/>
  <c r="AH1356" i="5" s="1"/>
  <c r="AD1356" i="5"/>
  <c r="AD1357" i="5"/>
  <c r="AC1358" i="5"/>
  <c r="AB1357" i="5"/>
  <c r="AH1357" i="5" s="1"/>
  <c r="AC1359" i="5"/>
  <c r="AB1358" i="5"/>
  <c r="AH1358" i="5" s="1"/>
  <c r="AD1358" i="5"/>
  <c r="AD1359" i="5"/>
  <c r="AC1360" i="5"/>
  <c r="AB1359" i="5"/>
  <c r="AH1359" i="5" s="1"/>
  <c r="AC1361" i="5"/>
  <c r="AB1360" i="5"/>
  <c r="AH1360" i="5" s="1"/>
  <c r="AD1360" i="5"/>
  <c r="AD1361" i="5"/>
  <c r="AC1362" i="5"/>
  <c r="AB1361" i="5"/>
  <c r="AH1361" i="5" s="1"/>
  <c r="AC1363" i="5"/>
  <c r="AB1362" i="5"/>
  <c r="AH1362" i="5" s="1"/>
  <c r="AD1362" i="5"/>
  <c r="AD1363" i="5"/>
  <c r="AC1364" i="5"/>
  <c r="AB1363" i="5"/>
  <c r="AH1363" i="5" s="1"/>
  <c r="AC1365" i="5"/>
  <c r="AB1364" i="5"/>
  <c r="AH1364" i="5" s="1"/>
  <c r="AD1364" i="5"/>
  <c r="AD1365" i="5"/>
  <c r="AC1366" i="5"/>
  <c r="AB1365" i="5"/>
  <c r="AH1365" i="5" s="1"/>
  <c r="AC1367" i="5"/>
  <c r="AB1366" i="5"/>
  <c r="AH1366" i="5" s="1"/>
  <c r="AD1366" i="5"/>
  <c r="AD1367" i="5"/>
  <c r="AC1368" i="5"/>
  <c r="AB1367" i="5"/>
  <c r="AH1367" i="5" s="1"/>
  <c r="AC1369" i="5"/>
  <c r="AB1368" i="5"/>
  <c r="AH1368" i="5" s="1"/>
  <c r="AD1368" i="5"/>
  <c r="AD1369" i="5"/>
  <c r="AC1370" i="5"/>
  <c r="AB1369" i="5"/>
  <c r="AH1369" i="5" s="1"/>
  <c r="AC1371" i="5"/>
  <c r="AB1370" i="5"/>
  <c r="AH1370" i="5" s="1"/>
  <c r="AD1370" i="5"/>
  <c r="AD1371" i="5"/>
  <c r="AC1372" i="5"/>
  <c r="AB1371" i="5"/>
  <c r="AH1371" i="5" s="1"/>
  <c r="AC1373" i="5"/>
  <c r="AB1372" i="5"/>
  <c r="AH1372" i="5" s="1"/>
  <c r="AD1372" i="5"/>
  <c r="AD1373" i="5"/>
  <c r="AC1374" i="5"/>
  <c r="AB1373" i="5"/>
  <c r="AH1373" i="5" s="1"/>
  <c r="AC1375" i="5"/>
  <c r="AB1374" i="5"/>
  <c r="AH1374" i="5" s="1"/>
  <c r="AD1374" i="5"/>
  <c r="AD1375" i="5"/>
  <c r="AC1376" i="5"/>
  <c r="AB1375" i="5"/>
  <c r="AH1375" i="5" s="1"/>
  <c r="AC1377" i="5"/>
  <c r="AB1376" i="5"/>
  <c r="AH1376" i="5" s="1"/>
  <c r="AD1376" i="5"/>
  <c r="AD1377" i="5"/>
  <c r="AC1378" i="5"/>
  <c r="AB1377" i="5"/>
  <c r="AH1377" i="5" s="1"/>
  <c r="AC1379" i="5"/>
  <c r="AB1378" i="5"/>
  <c r="AH1378" i="5" s="1"/>
  <c r="AD1378" i="5"/>
  <c r="AD1379" i="5"/>
  <c r="AC1380" i="5"/>
  <c r="AB1379" i="5"/>
  <c r="AH1379" i="5" s="1"/>
  <c r="AC1381" i="5"/>
  <c r="AB1380" i="5"/>
  <c r="AH1380" i="5" s="1"/>
  <c r="AD1380" i="5"/>
  <c r="AD1381" i="5"/>
  <c r="AC1382" i="5"/>
  <c r="AB1381" i="5"/>
  <c r="AH1381" i="5" s="1"/>
  <c r="AC1383" i="5"/>
  <c r="AB1382" i="5"/>
  <c r="AH1382" i="5" s="1"/>
  <c r="AD1382" i="5"/>
  <c r="AD1383" i="5"/>
  <c r="AC1384" i="5"/>
  <c r="AB1383" i="5"/>
  <c r="AH1383" i="5" s="1"/>
  <c r="AC1385" i="5"/>
  <c r="AB1384" i="5"/>
  <c r="AH1384" i="5" s="1"/>
  <c r="AD1384" i="5"/>
  <c r="AD1385" i="5"/>
  <c r="AC1386" i="5"/>
  <c r="AB1385" i="5"/>
  <c r="AH1385" i="5" s="1"/>
  <c r="AC1387" i="5"/>
  <c r="AB1386" i="5"/>
  <c r="AH1386" i="5" s="1"/>
  <c r="AD1386" i="5"/>
  <c r="AD1387" i="5"/>
  <c r="AC1388" i="5"/>
  <c r="AB1387" i="5"/>
  <c r="AH1387" i="5" s="1"/>
  <c r="AC1389" i="5"/>
  <c r="AB1388" i="5"/>
  <c r="AH1388" i="5" s="1"/>
  <c r="AD1388" i="5"/>
  <c r="AD1389" i="5"/>
  <c r="AC1390" i="5"/>
  <c r="AB1389" i="5"/>
  <c r="AH1389" i="5" s="1"/>
  <c r="AC1391" i="5"/>
  <c r="AB1390" i="5"/>
  <c r="AH1390" i="5" s="1"/>
  <c r="AD1390" i="5"/>
  <c r="AD1391" i="5"/>
  <c r="AC1392" i="5"/>
  <c r="AB1391" i="5"/>
  <c r="AH1391" i="5" s="1"/>
  <c r="AC1393" i="5"/>
  <c r="AB1392" i="5"/>
  <c r="AH1392" i="5" s="1"/>
  <c r="AD1392" i="5"/>
  <c r="AD1393" i="5"/>
  <c r="AC1394" i="5"/>
  <c r="AB1393" i="5"/>
  <c r="AH1393" i="5" s="1"/>
  <c r="AC1395" i="5"/>
  <c r="AB1394" i="5"/>
  <c r="AH1394" i="5" s="1"/>
  <c r="AD1394" i="5"/>
  <c r="AD1395" i="5"/>
  <c r="AC1396" i="5"/>
  <c r="AB1395" i="5"/>
  <c r="AH1395" i="5" s="1"/>
  <c r="AC1397" i="5"/>
  <c r="AB1396" i="5"/>
  <c r="AH1396" i="5" s="1"/>
  <c r="AD1396" i="5"/>
  <c r="AD1397" i="5"/>
  <c r="AC1398" i="5"/>
  <c r="AB1397" i="5"/>
  <c r="AH1397" i="5" s="1"/>
  <c r="AC1399" i="5"/>
  <c r="AB1398" i="5"/>
  <c r="AH1398" i="5" s="1"/>
  <c r="AD1398" i="5"/>
  <c r="AD1399" i="5"/>
  <c r="AC1400" i="5"/>
  <c r="AB1399" i="5"/>
  <c r="AH1399" i="5" s="1"/>
  <c r="AC1401" i="5"/>
  <c r="AB1400" i="5"/>
  <c r="AH1400" i="5" s="1"/>
  <c r="AD1400" i="5"/>
  <c r="AD1401" i="5"/>
  <c r="AC1402" i="5"/>
  <c r="AB1401" i="5"/>
  <c r="AH1401" i="5" s="1"/>
  <c r="AC1403" i="5"/>
  <c r="AB1402" i="5"/>
  <c r="AH1402" i="5" s="1"/>
  <c r="AD1402" i="5"/>
  <c r="AD1403" i="5"/>
  <c r="AC1404" i="5"/>
  <c r="AB1403" i="5"/>
  <c r="AH1403" i="5" s="1"/>
  <c r="AC1405" i="5"/>
  <c r="AB1404" i="5"/>
  <c r="AH1404" i="5" s="1"/>
  <c r="AD1404" i="5"/>
  <c r="AD1405" i="5"/>
  <c r="AC1406" i="5"/>
  <c r="AB1405" i="5"/>
  <c r="AH1405" i="5" s="1"/>
  <c r="AC1407" i="5"/>
  <c r="AB1406" i="5"/>
  <c r="AH1406" i="5" s="1"/>
  <c r="AD1406" i="5"/>
  <c r="AD1407" i="5"/>
  <c r="AC1408" i="5"/>
  <c r="AB1407" i="5"/>
  <c r="AH1407" i="5" s="1"/>
  <c r="AC1409" i="5"/>
  <c r="AB1408" i="5"/>
  <c r="AH1408" i="5" s="1"/>
  <c r="AD1408" i="5"/>
  <c r="AD1409" i="5"/>
  <c r="AC1410" i="5"/>
  <c r="AB1409" i="5"/>
  <c r="AH1409" i="5" s="1"/>
  <c r="AC1411" i="5"/>
  <c r="AB1410" i="5"/>
  <c r="AH1410" i="5" s="1"/>
  <c r="AD1410" i="5"/>
  <c r="AD1411" i="5"/>
  <c r="AC1412" i="5"/>
  <c r="AB1411" i="5"/>
  <c r="AH1411" i="5" s="1"/>
  <c r="AC1413" i="5"/>
  <c r="AB1412" i="5"/>
  <c r="AH1412" i="5" s="1"/>
  <c r="AD1412" i="5"/>
  <c r="AD1413" i="5"/>
  <c r="AC1414" i="5"/>
  <c r="AB1413" i="5"/>
  <c r="AH1413" i="5" s="1"/>
  <c r="AC1415" i="5"/>
  <c r="AB1414" i="5"/>
  <c r="AH1414" i="5" s="1"/>
  <c r="AD1414" i="5"/>
  <c r="AD1415" i="5"/>
  <c r="AC1416" i="5"/>
  <c r="AB1415" i="5"/>
  <c r="AH1415" i="5" s="1"/>
  <c r="AC1417" i="5"/>
  <c r="AB1416" i="5"/>
  <c r="AH1416" i="5" s="1"/>
  <c r="AD1416" i="5"/>
  <c r="AD1417" i="5"/>
  <c r="AC1418" i="5"/>
  <c r="AB1417" i="5"/>
  <c r="AH1417" i="5" s="1"/>
  <c r="AC1419" i="5"/>
  <c r="AB1418" i="5"/>
  <c r="AH1418" i="5" s="1"/>
  <c r="AD1418" i="5"/>
  <c r="AD1419" i="5"/>
  <c r="AC1420" i="5"/>
  <c r="AB1419" i="5"/>
  <c r="AH1419" i="5" s="1"/>
  <c r="AC1421" i="5"/>
  <c r="AB1420" i="5"/>
  <c r="AH1420" i="5" s="1"/>
  <c r="AD1420" i="5"/>
  <c r="AD1421" i="5"/>
  <c r="AC1422" i="5"/>
  <c r="AB1421" i="5"/>
  <c r="AH1421" i="5" s="1"/>
  <c r="AC1423" i="5"/>
  <c r="AB1422" i="5"/>
  <c r="AH1422" i="5" s="1"/>
  <c r="AD1422" i="5"/>
  <c r="AD1423" i="5"/>
  <c r="AC1424" i="5"/>
  <c r="AB1423" i="5"/>
  <c r="AH1423" i="5" s="1"/>
  <c r="AC1425" i="5"/>
  <c r="AB1424" i="5"/>
  <c r="AH1424" i="5" s="1"/>
  <c r="AD1424" i="5"/>
  <c r="AD1425" i="5"/>
  <c r="AC1426" i="5"/>
  <c r="AB1425" i="5"/>
  <c r="AH1425" i="5" s="1"/>
  <c r="AC1427" i="5"/>
  <c r="AB1426" i="5"/>
  <c r="AH1426" i="5" s="1"/>
  <c r="AD1426" i="5"/>
  <c r="AC1428" i="5"/>
  <c r="AB1427" i="5"/>
  <c r="AH1427" i="5" s="1"/>
  <c r="AD1427" i="5"/>
  <c r="AC1429" i="5"/>
  <c r="AB1428" i="5"/>
  <c r="AH1428" i="5" s="1"/>
  <c r="AD1428" i="5"/>
  <c r="AC1430" i="5"/>
  <c r="AB1429" i="5"/>
  <c r="AH1429" i="5" s="1"/>
  <c r="AD1429" i="5"/>
  <c r="AC1431" i="5"/>
  <c r="AB1430" i="5"/>
  <c r="AH1430" i="5" s="1"/>
  <c r="AD1430" i="5"/>
  <c r="AC1432" i="5"/>
  <c r="AB1431" i="5"/>
  <c r="AH1431" i="5" s="1"/>
  <c r="AD1431" i="5"/>
  <c r="AC1433" i="5"/>
  <c r="AB1432" i="5"/>
  <c r="AH1432" i="5" s="1"/>
  <c r="AD1432" i="5"/>
  <c r="AC1434" i="5"/>
  <c r="AB1433" i="5"/>
  <c r="AH1433" i="5" s="1"/>
  <c r="AD1433" i="5"/>
  <c r="AC1435" i="5"/>
  <c r="AB1434" i="5"/>
  <c r="AH1434" i="5" s="1"/>
  <c r="AD1434" i="5"/>
  <c r="AC1436" i="5"/>
  <c r="AB1435" i="5"/>
  <c r="AH1435" i="5" s="1"/>
  <c r="AD1435" i="5"/>
  <c r="AC1437" i="5"/>
  <c r="AB1436" i="5"/>
  <c r="AH1436" i="5" s="1"/>
  <c r="AD1436" i="5"/>
  <c r="AC1438" i="5"/>
  <c r="AB1437" i="5"/>
  <c r="AH1437" i="5" s="1"/>
  <c r="AD1437" i="5"/>
  <c r="AC1439" i="5"/>
  <c r="AB1438" i="5"/>
  <c r="AH1438" i="5" s="1"/>
  <c r="AD1438" i="5"/>
  <c r="AC1440" i="5"/>
  <c r="AB1439" i="5"/>
  <c r="AH1439" i="5" s="1"/>
  <c r="AD1439" i="5"/>
  <c r="AC1441" i="5"/>
  <c r="AB1440" i="5"/>
  <c r="AH1440" i="5" s="1"/>
  <c r="AD1440" i="5"/>
  <c r="AC1442" i="5"/>
  <c r="AB1441" i="5"/>
  <c r="AH1441" i="5" s="1"/>
  <c r="AD1441" i="5"/>
  <c r="AC1443" i="5"/>
  <c r="AB1442" i="5"/>
  <c r="AH1442" i="5" s="1"/>
  <c r="AD1442" i="5"/>
  <c r="AC1444" i="5"/>
  <c r="AB1443" i="5"/>
  <c r="AH1443" i="5" s="1"/>
  <c r="AD1443" i="5"/>
  <c r="AC1445" i="5"/>
  <c r="AB1444" i="5"/>
  <c r="AH1444" i="5" s="1"/>
  <c r="AD1444" i="5"/>
  <c r="AC1446" i="5"/>
  <c r="AB1445" i="5"/>
  <c r="AH1445" i="5" s="1"/>
  <c r="AD1445" i="5"/>
  <c r="AC1447" i="5"/>
  <c r="AB1446" i="5"/>
  <c r="AH1446" i="5" s="1"/>
  <c r="AD1446" i="5"/>
  <c r="AC1448" i="5"/>
  <c r="AB1447" i="5"/>
  <c r="AH1447" i="5" s="1"/>
  <c r="AD1447" i="5"/>
  <c r="AC1449" i="5"/>
  <c r="AB1448" i="5"/>
  <c r="AH1448" i="5" s="1"/>
  <c r="AD1448" i="5"/>
  <c r="AC1450" i="5"/>
  <c r="AB1449" i="5"/>
  <c r="AH1449" i="5" s="1"/>
  <c r="AD1449" i="5"/>
  <c r="AC1451" i="5"/>
  <c r="AB1450" i="5"/>
  <c r="AH1450" i="5" s="1"/>
  <c r="AD1450" i="5"/>
  <c r="AC1452" i="5"/>
  <c r="AB1451" i="5"/>
  <c r="AH1451" i="5" s="1"/>
  <c r="AD1451" i="5"/>
  <c r="AC1453" i="5"/>
  <c r="AB1452" i="5"/>
  <c r="AH1452" i="5" s="1"/>
  <c r="AD1452" i="5"/>
  <c r="AC1454" i="5"/>
  <c r="AB1453" i="5"/>
  <c r="AH1453" i="5" s="1"/>
  <c r="AD1453" i="5"/>
  <c r="AC1455" i="5"/>
  <c r="AD1454" i="5"/>
  <c r="AB1454" i="5"/>
  <c r="AH1454" i="5" s="1"/>
  <c r="AC1456" i="5"/>
  <c r="AD1455" i="5"/>
  <c r="AB1455" i="5"/>
  <c r="AH1455" i="5" s="1"/>
  <c r="AC1457" i="5"/>
  <c r="AD1456" i="5"/>
  <c r="AB1456" i="5"/>
  <c r="AH1456" i="5" s="1"/>
  <c r="AC1458" i="5"/>
  <c r="AD1457" i="5"/>
  <c r="AB1457" i="5"/>
  <c r="AH1457" i="5" s="1"/>
  <c r="AC1459" i="5"/>
  <c r="AD1458" i="5"/>
  <c r="AB1458" i="5"/>
  <c r="AH1458" i="5" s="1"/>
  <c r="AC1460" i="5"/>
  <c r="AD1459" i="5"/>
  <c r="AB1459" i="5"/>
  <c r="AH1459" i="5" s="1"/>
  <c r="AC1461" i="5"/>
  <c r="AD1460" i="5"/>
  <c r="AB1460" i="5"/>
  <c r="AH1460" i="5" s="1"/>
  <c r="AC1462" i="5"/>
  <c r="AD1461" i="5"/>
  <c r="AB1461" i="5"/>
  <c r="AH1461" i="5" s="1"/>
  <c r="AC1463" i="5"/>
  <c r="AD1462" i="5"/>
  <c r="AB1462" i="5"/>
  <c r="AH1462" i="5" s="1"/>
  <c r="AC1464" i="5"/>
  <c r="AD1463" i="5"/>
  <c r="AB1463" i="5"/>
  <c r="AH1463" i="5" s="1"/>
  <c r="AC1465" i="5"/>
  <c r="AD1464" i="5"/>
  <c r="AB1464" i="5"/>
  <c r="AH1464" i="5" s="1"/>
  <c r="AC1466" i="5"/>
  <c r="AD1465" i="5"/>
  <c r="AB1465" i="5"/>
  <c r="AH1465" i="5" s="1"/>
  <c r="AC1467" i="5"/>
  <c r="AD1466" i="5"/>
  <c r="AB1466" i="5"/>
  <c r="AH1466" i="5" s="1"/>
  <c r="AC1468" i="5"/>
  <c r="AD1467" i="5"/>
  <c r="AB1467" i="5"/>
  <c r="AH1467" i="5" s="1"/>
  <c r="AC1469" i="5"/>
  <c r="AD1468" i="5"/>
  <c r="AB1468" i="5"/>
  <c r="AH1468" i="5" s="1"/>
  <c r="AC1470" i="5"/>
  <c r="AD1469" i="5"/>
  <c r="AB1469" i="5"/>
  <c r="AH1469" i="5" s="1"/>
  <c r="AC1471" i="5"/>
  <c r="AD1470" i="5"/>
  <c r="AB1470" i="5"/>
  <c r="AH1470" i="5" s="1"/>
  <c r="AC1472" i="5"/>
  <c r="AD1471" i="5"/>
  <c r="AB1471" i="5"/>
  <c r="AH1471" i="5" s="1"/>
  <c r="AC1473" i="5"/>
  <c r="AD1472" i="5"/>
  <c r="AB1472" i="5"/>
  <c r="AH1472" i="5" s="1"/>
  <c r="AC1474" i="5"/>
  <c r="AD1473" i="5"/>
  <c r="AB1473" i="5"/>
  <c r="AH1473" i="5" s="1"/>
  <c r="AC1475" i="5"/>
  <c r="AD1474" i="5"/>
  <c r="AB1474" i="5"/>
  <c r="AH1474" i="5" s="1"/>
  <c r="AC1476" i="5"/>
  <c r="AD1475" i="5"/>
  <c r="AB1475" i="5"/>
  <c r="AH1475" i="5" s="1"/>
  <c r="AC1477" i="5"/>
  <c r="AD1476" i="5"/>
  <c r="AB1476" i="5"/>
  <c r="AH1476" i="5" s="1"/>
  <c r="AC1478" i="5"/>
  <c r="AD1477" i="5"/>
  <c r="AB1477" i="5"/>
  <c r="AH1477" i="5" s="1"/>
  <c r="AC1479" i="5"/>
  <c r="AD1478" i="5"/>
  <c r="AB1478" i="5"/>
  <c r="AH1478" i="5" s="1"/>
  <c r="AC1480" i="5"/>
  <c r="AD1479" i="5"/>
  <c r="AB1479" i="5"/>
  <c r="AH1479" i="5" s="1"/>
  <c r="AC1481" i="5"/>
  <c r="AD1480" i="5"/>
  <c r="AB1480" i="5"/>
  <c r="AH1480" i="5" s="1"/>
  <c r="AC1482" i="5"/>
  <c r="AD1481" i="5"/>
  <c r="AB1481" i="5"/>
  <c r="AH1481" i="5" s="1"/>
  <c r="AC1483" i="5"/>
  <c r="AD1482" i="5"/>
  <c r="AB1482" i="5"/>
  <c r="AH1482" i="5" s="1"/>
  <c r="AC1484" i="5"/>
  <c r="AD1483" i="5"/>
  <c r="AB1483" i="5"/>
  <c r="AH1483" i="5" s="1"/>
  <c r="AC1485" i="5"/>
  <c r="AD1484" i="5"/>
  <c r="AB1484" i="5"/>
  <c r="AH1484" i="5" s="1"/>
  <c r="AC1486" i="5"/>
  <c r="AD1485" i="5"/>
  <c r="AB1485" i="5"/>
  <c r="AH1485" i="5" s="1"/>
  <c r="AC1487" i="5"/>
  <c r="AD1486" i="5"/>
  <c r="AB1486" i="5"/>
  <c r="AH1486" i="5" s="1"/>
  <c r="AC1488" i="5"/>
  <c r="AD1487" i="5"/>
  <c r="AB1487" i="5"/>
  <c r="AH1487" i="5" s="1"/>
  <c r="AC1489" i="5"/>
  <c r="AD1488" i="5"/>
  <c r="AB1488" i="5"/>
  <c r="AH1488" i="5" s="1"/>
  <c r="AC1490" i="5"/>
  <c r="AD1489" i="5"/>
  <c r="AB1489" i="5"/>
  <c r="AH1489" i="5" s="1"/>
  <c r="AC1491" i="5"/>
  <c r="AD1490" i="5"/>
  <c r="AB1490" i="5"/>
  <c r="AH1490" i="5" s="1"/>
  <c r="AC1492" i="5"/>
  <c r="AD1491" i="5"/>
  <c r="AB1491" i="5"/>
  <c r="AH1491" i="5" s="1"/>
  <c r="AC1493" i="5"/>
  <c r="AD1492" i="5"/>
  <c r="AB1492" i="5"/>
  <c r="AH1492" i="5" s="1"/>
  <c r="AC1494" i="5"/>
  <c r="AD1493" i="5"/>
  <c r="AB1493" i="5"/>
  <c r="AH1493" i="5" s="1"/>
  <c r="AC1495" i="5"/>
  <c r="AD1494" i="5"/>
  <c r="AB1494" i="5"/>
  <c r="AH1494" i="5" s="1"/>
  <c r="AC1496" i="5"/>
  <c r="AD1495" i="5"/>
  <c r="AB1495" i="5"/>
  <c r="AH1495" i="5" s="1"/>
  <c r="AC1497" i="5"/>
  <c r="AD1496" i="5"/>
  <c r="AB1496" i="5"/>
  <c r="AH1496" i="5" s="1"/>
  <c r="AC1498" i="5"/>
  <c r="AD1497" i="5"/>
  <c r="AB1497" i="5"/>
  <c r="AH1497" i="5" s="1"/>
  <c r="AC1499" i="5"/>
  <c r="AD1498" i="5"/>
  <c r="AB1498" i="5"/>
  <c r="AH1498" i="5" s="1"/>
  <c r="AC1500" i="5"/>
  <c r="AD1499" i="5"/>
  <c r="AB1499" i="5"/>
  <c r="AH1499" i="5" s="1"/>
  <c r="AC1501" i="5"/>
  <c r="AD1500" i="5"/>
  <c r="AB1500" i="5"/>
  <c r="AH1500" i="5" s="1"/>
  <c r="AC1502" i="5"/>
  <c r="AD1501" i="5"/>
  <c r="AB1501" i="5"/>
  <c r="AH1501" i="5" s="1"/>
  <c r="AC1503" i="5"/>
  <c r="AD1502" i="5"/>
  <c r="AB1502" i="5"/>
  <c r="AH1502" i="5" s="1"/>
  <c r="AC1504" i="5"/>
  <c r="AD1503" i="5"/>
  <c r="AB1503" i="5"/>
  <c r="AH1503" i="5" s="1"/>
  <c r="AC1505" i="5"/>
  <c r="AD1504" i="5"/>
  <c r="AB1504" i="5"/>
  <c r="AH1504" i="5" s="1"/>
  <c r="AC1506" i="5"/>
  <c r="AD1505" i="5"/>
  <c r="AB1505" i="5"/>
  <c r="AH1505" i="5" s="1"/>
  <c r="AC1507" i="5"/>
  <c r="AD1506" i="5"/>
  <c r="AB1506" i="5"/>
  <c r="AH1506" i="5" s="1"/>
  <c r="AC1508" i="5"/>
  <c r="AD1507" i="5"/>
  <c r="AB1507" i="5"/>
  <c r="AH1507" i="5" s="1"/>
  <c r="AC1509" i="5"/>
  <c r="AD1508" i="5"/>
  <c r="AB1508" i="5"/>
  <c r="AH1508" i="5" s="1"/>
  <c r="AC1510" i="5"/>
  <c r="AD1509" i="5"/>
  <c r="AB1509" i="5"/>
  <c r="AH1509" i="5" s="1"/>
  <c r="AC1511" i="5"/>
  <c r="AD1510" i="5"/>
  <c r="AB1510" i="5"/>
  <c r="AH1510" i="5" s="1"/>
  <c r="AC1512" i="5"/>
  <c r="AD1511" i="5"/>
  <c r="AB1511" i="5"/>
  <c r="AH1511" i="5" s="1"/>
  <c r="AD1512" i="5"/>
  <c r="AB1512" i="5"/>
  <c r="AH1512" i="5" s="1"/>
  <c r="AC1513" i="5"/>
  <c r="AD1513" i="5"/>
  <c r="AB1513" i="5"/>
  <c r="AH1513" i="5" s="1"/>
  <c r="AC1514" i="5"/>
  <c r="AD1514" i="5"/>
  <c r="AB1514" i="5"/>
  <c r="AH1514" i="5" s="1"/>
  <c r="AC1515" i="5"/>
  <c r="AD1515" i="5"/>
  <c r="AB1515" i="5"/>
  <c r="AH1515" i="5" s="1"/>
  <c r="AC1516" i="5"/>
  <c r="AD1516" i="5"/>
  <c r="AB1516" i="5"/>
  <c r="AH1516" i="5" s="1"/>
  <c r="AC1517" i="5"/>
  <c r="AD1517" i="5"/>
  <c r="AB1517" i="5"/>
  <c r="AH1517" i="5" s="1"/>
  <c r="AC1518" i="5"/>
  <c r="AD1518" i="5"/>
  <c r="AB1518" i="5"/>
  <c r="AH1518" i="5" s="1"/>
  <c r="AC1519" i="5"/>
  <c r="AD1519" i="5"/>
  <c r="AB1519" i="5"/>
  <c r="AH1519" i="5" s="1"/>
  <c r="AC1520" i="5"/>
  <c r="AD1520" i="5"/>
  <c r="AB1520" i="5"/>
  <c r="AH1520" i="5" s="1"/>
  <c r="AC1521" i="5"/>
  <c r="AD1521" i="5"/>
  <c r="AB1521" i="5"/>
  <c r="AH1521" i="5" s="1"/>
  <c r="AC1522" i="5"/>
  <c r="AD1522" i="5"/>
  <c r="AB1522" i="5"/>
  <c r="AH1522" i="5" s="1"/>
  <c r="AC1523" i="5"/>
  <c r="AD1523" i="5"/>
  <c r="AB1523" i="5"/>
  <c r="AH1523" i="5" s="1"/>
  <c r="AC1524" i="5"/>
  <c r="AD1524" i="5"/>
  <c r="AB1524" i="5"/>
  <c r="AH1524" i="5" s="1"/>
  <c r="AC1525" i="5"/>
  <c r="AD1525" i="5"/>
  <c r="AB1525" i="5"/>
  <c r="AH1525" i="5" s="1"/>
  <c r="AC1526" i="5"/>
  <c r="AD1526" i="5"/>
  <c r="AB1526" i="5"/>
  <c r="AH1526" i="5" s="1"/>
  <c r="AC1527" i="5"/>
  <c r="AD1527" i="5"/>
  <c r="AB1527" i="5"/>
  <c r="AH1527" i="5" s="1"/>
  <c r="AC1528" i="5"/>
  <c r="AD1528" i="5"/>
  <c r="AB1528" i="5"/>
  <c r="AH1528" i="5" s="1"/>
  <c r="AC1529" i="5"/>
  <c r="AD1529" i="5"/>
  <c r="AB1529" i="5"/>
  <c r="AH1529" i="5" s="1"/>
  <c r="AC1530" i="5"/>
  <c r="AD1530" i="5"/>
  <c r="AB1530" i="5"/>
  <c r="AH1530" i="5" s="1"/>
  <c r="AC1531" i="5"/>
  <c r="AD1531" i="5"/>
  <c r="AB1531" i="5"/>
  <c r="AH1531" i="5" s="1"/>
  <c r="AC1532" i="5"/>
  <c r="AD1532" i="5"/>
  <c r="AB1532" i="5"/>
  <c r="AH1532" i="5" s="1"/>
  <c r="AC1533" i="5"/>
  <c r="AD1533" i="5"/>
  <c r="AB1533" i="5"/>
  <c r="AH1533" i="5" s="1"/>
  <c r="AC1534" i="5"/>
  <c r="AD1534" i="5"/>
  <c r="AB1534" i="5"/>
  <c r="AH1534" i="5" s="1"/>
  <c r="AC1535" i="5"/>
  <c r="AD1535" i="5"/>
  <c r="AB1535" i="5"/>
  <c r="AH1535" i="5" s="1"/>
  <c r="AC1536" i="5"/>
  <c r="AD1536" i="5"/>
  <c r="AB1536" i="5"/>
  <c r="AH1536" i="5" s="1"/>
  <c r="AC1537" i="5"/>
  <c r="AD1537" i="5"/>
  <c r="AB1537" i="5"/>
  <c r="AH1537" i="5" s="1"/>
  <c r="AC1538" i="5"/>
  <c r="AD1538" i="5"/>
  <c r="AB1538" i="5"/>
  <c r="AH1538" i="5" s="1"/>
  <c r="AC1539" i="5"/>
  <c r="AD1539" i="5"/>
  <c r="AB1539" i="5"/>
  <c r="AH1539" i="5" s="1"/>
  <c r="AC1540" i="5"/>
  <c r="AD1540" i="5"/>
  <c r="AB1540" i="5"/>
  <c r="AH1540" i="5" s="1"/>
  <c r="AC1541" i="5"/>
  <c r="AD1541" i="5"/>
  <c r="AB1541" i="5"/>
  <c r="AH1541" i="5" s="1"/>
  <c r="AC1542" i="5"/>
  <c r="AD1542" i="5"/>
  <c r="AB1542" i="5"/>
  <c r="AH1542" i="5" s="1"/>
  <c r="AC1543" i="5"/>
  <c r="AD1543" i="5"/>
  <c r="AB1543" i="5"/>
  <c r="AH1543" i="5" s="1"/>
  <c r="AC1544" i="5"/>
  <c r="AD1544" i="5"/>
  <c r="AB1544" i="5"/>
  <c r="AH1544" i="5" s="1"/>
  <c r="AC1545" i="5"/>
  <c r="AD1545" i="5"/>
  <c r="AB1545" i="5"/>
  <c r="AH1545" i="5" s="1"/>
  <c r="AC1546" i="5"/>
  <c r="AD1546" i="5"/>
  <c r="AB1546" i="5"/>
  <c r="AH1546" i="5" s="1"/>
  <c r="AC1547" i="5"/>
  <c r="AD1547" i="5"/>
  <c r="AB1547" i="5"/>
  <c r="AH1547" i="5" s="1"/>
  <c r="AC1548" i="5"/>
  <c r="AD1548" i="5"/>
  <c r="AB1548" i="5"/>
  <c r="AH1548" i="5" s="1"/>
  <c r="AC1549" i="5"/>
  <c r="AD1549" i="5"/>
  <c r="AB1549" i="5"/>
  <c r="AH1549" i="5" s="1"/>
  <c r="AC1550" i="5"/>
  <c r="AD1550" i="5"/>
  <c r="AB1550" i="5"/>
  <c r="AH1550" i="5" s="1"/>
  <c r="AC1551" i="5"/>
  <c r="AD1551" i="5"/>
  <c r="AB1551" i="5"/>
  <c r="AH1551" i="5" s="1"/>
  <c r="AC1552" i="5"/>
  <c r="AD1552" i="5"/>
  <c r="AB1552" i="5"/>
  <c r="AH1552" i="5" s="1"/>
  <c r="AC1553" i="5"/>
  <c r="AD1553" i="5"/>
  <c r="AB1553" i="5"/>
  <c r="AH1553" i="5" s="1"/>
  <c r="AC1554" i="5"/>
  <c r="AD1554" i="5"/>
  <c r="AB1554" i="5"/>
  <c r="AH1554" i="5" s="1"/>
  <c r="AC1555" i="5"/>
  <c r="AD1555" i="5"/>
  <c r="AB1555" i="5"/>
  <c r="AH1555" i="5" s="1"/>
  <c r="AC1556" i="5"/>
  <c r="AD1556" i="5"/>
  <c r="AB1556" i="5"/>
  <c r="AH1556" i="5" s="1"/>
  <c r="AC1557" i="5"/>
  <c r="AD1557" i="5"/>
  <c r="AB1557" i="5"/>
  <c r="AH1557" i="5" s="1"/>
  <c r="AC1558" i="5"/>
  <c r="AD1558" i="5"/>
  <c r="AB1558" i="5"/>
  <c r="AH1558" i="5" s="1"/>
  <c r="AC1559" i="5"/>
  <c r="AD1559" i="5"/>
  <c r="AB1559" i="5"/>
  <c r="AH1559" i="5" s="1"/>
  <c r="AC1560" i="5"/>
  <c r="AD1560" i="5"/>
  <c r="AB1560" i="5"/>
  <c r="AH1560" i="5" s="1"/>
  <c r="AC1561" i="5"/>
  <c r="AD1561" i="5"/>
  <c r="AB1561" i="5"/>
  <c r="AH1561" i="5" s="1"/>
  <c r="AC1562" i="5"/>
  <c r="AD1562" i="5"/>
  <c r="AB1562" i="5"/>
  <c r="AH1562" i="5" s="1"/>
  <c r="AC1563" i="5"/>
  <c r="AD1563" i="5"/>
  <c r="AB1563" i="5"/>
  <c r="AH1563" i="5" s="1"/>
  <c r="AC1564" i="5"/>
  <c r="AD1564" i="5"/>
  <c r="AB1564" i="5"/>
  <c r="AH1564" i="5" s="1"/>
  <c r="AC1565" i="5"/>
  <c r="AD1565" i="5"/>
  <c r="AB1565" i="5"/>
  <c r="AH1565" i="5" s="1"/>
  <c r="AC1566" i="5"/>
  <c r="AD1566" i="5"/>
  <c r="AB1566" i="5"/>
  <c r="AH1566" i="5" s="1"/>
  <c r="AC1567" i="5"/>
  <c r="AD1567" i="5"/>
  <c r="AB1567" i="5"/>
  <c r="AH1567" i="5" s="1"/>
  <c r="AC1568" i="5"/>
  <c r="AD1568" i="5"/>
  <c r="AB1568" i="5"/>
  <c r="AH1568" i="5" s="1"/>
  <c r="AC1569" i="5"/>
  <c r="AD1569" i="5"/>
  <c r="AB1569" i="5"/>
  <c r="AH1569" i="5" s="1"/>
  <c r="AC1570" i="5"/>
  <c r="AD1570" i="5"/>
  <c r="AB1570" i="5"/>
  <c r="AH1570" i="5" s="1"/>
  <c r="AC1571" i="5"/>
  <c r="AD1571" i="5"/>
  <c r="AB1571" i="5"/>
  <c r="AH1571" i="5" s="1"/>
  <c r="AC1572" i="5"/>
  <c r="AD1572" i="5"/>
  <c r="AB1572" i="5"/>
  <c r="AH1572" i="5" s="1"/>
  <c r="AC1573" i="5"/>
  <c r="AD1573" i="5"/>
  <c r="AB1573" i="5"/>
  <c r="AH1573" i="5" s="1"/>
  <c r="AC1574" i="5"/>
  <c r="AD1574" i="5"/>
  <c r="AB1574" i="5"/>
  <c r="AH1574" i="5" s="1"/>
  <c r="AC1575" i="5"/>
  <c r="AD1575" i="5"/>
  <c r="AB1575" i="5"/>
  <c r="AH1575" i="5" s="1"/>
  <c r="AC1576" i="5"/>
  <c r="AD1576" i="5"/>
  <c r="AB1576" i="5"/>
  <c r="AH1576" i="5" s="1"/>
  <c r="AC1577" i="5"/>
  <c r="AD1577" i="5"/>
  <c r="AB1577" i="5"/>
  <c r="AH1577" i="5" s="1"/>
  <c r="AC1578" i="5"/>
  <c r="AD1578" i="5"/>
  <c r="AB1578" i="5"/>
  <c r="AH1578" i="5" s="1"/>
  <c r="AC1579" i="5"/>
  <c r="AD1579" i="5"/>
  <c r="AB1579" i="5"/>
  <c r="AH1579" i="5" s="1"/>
  <c r="AC1580" i="5"/>
  <c r="AD1580" i="5"/>
  <c r="AB1580" i="5"/>
  <c r="AH1580" i="5" s="1"/>
  <c r="AC1581" i="5"/>
  <c r="AD1581" i="5"/>
  <c r="AB1581" i="5"/>
  <c r="AH1581" i="5" s="1"/>
  <c r="AC1582" i="5"/>
  <c r="AD1582" i="5"/>
  <c r="AB1582" i="5"/>
  <c r="AH1582" i="5" s="1"/>
  <c r="AC1583" i="5"/>
  <c r="AD1583" i="5"/>
  <c r="AB1583" i="5"/>
  <c r="AH1583" i="5" s="1"/>
  <c r="AC1584" i="5"/>
  <c r="AD1584" i="5"/>
  <c r="AB1584" i="5"/>
  <c r="AH1584" i="5" s="1"/>
  <c r="AC1585" i="5"/>
  <c r="AD1585" i="5"/>
  <c r="AB1585" i="5"/>
  <c r="AH1585" i="5" s="1"/>
  <c r="AC1586" i="5"/>
  <c r="AD1586" i="5"/>
  <c r="AB1586" i="5"/>
  <c r="AH1586" i="5" s="1"/>
  <c r="AC1587" i="5"/>
  <c r="AD1587" i="5"/>
  <c r="AB1587" i="5"/>
  <c r="AH1587" i="5" s="1"/>
  <c r="AC1588" i="5"/>
  <c r="AD1588" i="5"/>
  <c r="AB1588" i="5"/>
  <c r="AH1588" i="5" s="1"/>
  <c r="AC1589" i="5"/>
  <c r="AD1589" i="5"/>
  <c r="AB1589" i="5"/>
  <c r="AH1589" i="5" s="1"/>
  <c r="AC1590" i="5"/>
  <c r="AD1590" i="5"/>
  <c r="AB1590" i="5"/>
  <c r="AH1590" i="5" s="1"/>
  <c r="AC1591" i="5"/>
  <c r="AD1591" i="5"/>
  <c r="AB1591" i="5"/>
  <c r="AH1591" i="5" s="1"/>
  <c r="AC1592" i="5"/>
  <c r="AD1592" i="5"/>
  <c r="AB1592" i="5"/>
  <c r="AH1592" i="5" s="1"/>
  <c r="AC1593" i="5"/>
  <c r="AD1593" i="5"/>
  <c r="AB1593" i="5"/>
  <c r="AH1593" i="5" s="1"/>
  <c r="AC1594" i="5"/>
  <c r="AD1594" i="5"/>
  <c r="AB1594" i="5"/>
  <c r="AH1594" i="5" s="1"/>
  <c r="AC1595" i="5"/>
  <c r="AD1595" i="5"/>
  <c r="AB1595" i="5"/>
  <c r="AH1595" i="5" s="1"/>
  <c r="AC1596" i="5"/>
  <c r="AD1596" i="5"/>
  <c r="AB1596" i="5"/>
  <c r="AH1596" i="5" s="1"/>
  <c r="AC1597" i="5"/>
  <c r="AD1597" i="5"/>
  <c r="AB1597" i="5"/>
  <c r="AH1597" i="5" s="1"/>
  <c r="AC1598" i="5"/>
  <c r="AD1598" i="5"/>
  <c r="AB1598" i="5"/>
  <c r="AH1598" i="5" s="1"/>
  <c r="AC1599" i="5"/>
  <c r="AD1599" i="5"/>
  <c r="AB1599" i="5"/>
  <c r="AH1599" i="5" s="1"/>
  <c r="AC1600" i="5"/>
  <c r="AD1600" i="5"/>
  <c r="AB1600" i="5"/>
  <c r="AH1600" i="5" s="1"/>
  <c r="AC1601" i="5"/>
  <c r="AD1601" i="5"/>
  <c r="AB1601" i="5"/>
  <c r="AH1601" i="5" s="1"/>
  <c r="AC1602" i="5"/>
  <c r="AD1602" i="5"/>
  <c r="AB1602" i="5"/>
  <c r="AH1602" i="5" s="1"/>
  <c r="AC1603" i="5"/>
  <c r="AD1603" i="5"/>
  <c r="AB1603" i="5"/>
  <c r="AH1603" i="5" s="1"/>
  <c r="AC1604" i="5"/>
  <c r="AD1604" i="5"/>
  <c r="AB1604" i="5"/>
  <c r="AH1604" i="5" s="1"/>
  <c r="AC1605" i="5"/>
  <c r="AD1605" i="5"/>
  <c r="AB1605" i="5"/>
  <c r="AH1605" i="5" s="1"/>
  <c r="AC1606" i="5"/>
  <c r="AD1606" i="5"/>
  <c r="AB1606" i="5"/>
  <c r="AH1606" i="5" s="1"/>
  <c r="AC1607" i="5"/>
  <c r="AD1607" i="5"/>
  <c r="AB1607" i="5"/>
  <c r="AH1607" i="5" s="1"/>
  <c r="AC1608" i="5"/>
  <c r="AD1608" i="5"/>
  <c r="AB1608" i="5"/>
  <c r="AH1608" i="5" s="1"/>
  <c r="AC1609" i="5"/>
  <c r="AD1609" i="5"/>
  <c r="AB1609" i="5"/>
  <c r="AH1609" i="5" s="1"/>
  <c r="AC1610" i="5"/>
  <c r="AD1610" i="5"/>
  <c r="AB1610" i="5"/>
  <c r="AH1610" i="5" s="1"/>
  <c r="AC1611" i="5"/>
  <c r="AD1611" i="5"/>
  <c r="AB1611" i="5"/>
  <c r="AH1611" i="5" s="1"/>
  <c r="AC1612" i="5"/>
  <c r="AD1612" i="5"/>
  <c r="AB1612" i="5"/>
  <c r="AH1612" i="5" s="1"/>
  <c r="AC1613" i="5"/>
  <c r="AD1613" i="5"/>
  <c r="AB1613" i="5"/>
  <c r="AH1613" i="5" s="1"/>
  <c r="AC1614" i="5"/>
  <c r="AD1614" i="5"/>
  <c r="AB1614" i="5"/>
  <c r="AH1614" i="5" s="1"/>
  <c r="AC1615" i="5"/>
  <c r="AD1615" i="5"/>
  <c r="AB1615" i="5"/>
  <c r="AH1615" i="5" s="1"/>
  <c r="AC1616" i="5"/>
  <c r="AD1616" i="5"/>
  <c r="AB1616" i="5"/>
  <c r="AH1616" i="5" s="1"/>
  <c r="AC1617" i="5"/>
  <c r="AD1617" i="5"/>
  <c r="AB1617" i="5"/>
  <c r="AH1617" i="5" s="1"/>
  <c r="AC1618" i="5"/>
  <c r="AD1618" i="5"/>
  <c r="AB1618" i="5"/>
  <c r="AH1618" i="5" s="1"/>
  <c r="AC1619" i="5"/>
  <c r="AD1619" i="5"/>
  <c r="AB1619" i="5"/>
  <c r="AH1619" i="5" s="1"/>
  <c r="AC1620" i="5"/>
  <c r="AD1620" i="5"/>
  <c r="AB1620" i="5"/>
  <c r="AH1620" i="5" s="1"/>
  <c r="AC1621" i="5"/>
  <c r="AD1621" i="5"/>
  <c r="AB1621" i="5"/>
  <c r="AH1621" i="5" s="1"/>
  <c r="AC1622" i="5"/>
  <c r="AD1622" i="5"/>
  <c r="AB1622" i="5"/>
  <c r="AH1622" i="5" s="1"/>
  <c r="AC1623" i="5"/>
  <c r="AD1623" i="5"/>
  <c r="AB1623" i="5"/>
  <c r="AH1623" i="5" s="1"/>
  <c r="AC1624" i="5"/>
  <c r="AD1624" i="5"/>
  <c r="AB1624" i="5"/>
  <c r="AH1624" i="5" s="1"/>
  <c r="AC1625" i="5"/>
  <c r="AD1625" i="5"/>
  <c r="AB1625" i="5"/>
  <c r="AH1625" i="5" s="1"/>
  <c r="AC1626" i="5"/>
  <c r="AD1626" i="5"/>
  <c r="AB1626" i="5"/>
  <c r="AH1626" i="5" s="1"/>
  <c r="AC1627" i="5"/>
  <c r="AD1627" i="5"/>
  <c r="AB1627" i="5"/>
  <c r="AH1627" i="5" s="1"/>
  <c r="AC1628" i="5"/>
  <c r="AD1628" i="5"/>
  <c r="AB1628" i="5"/>
  <c r="AH1628" i="5" s="1"/>
  <c r="AC1629" i="5"/>
  <c r="AD1629" i="5"/>
  <c r="AB1629" i="5"/>
  <c r="AH1629" i="5" s="1"/>
  <c r="AC1630" i="5"/>
  <c r="AD1630" i="5"/>
  <c r="AB1630" i="5"/>
  <c r="AH1630" i="5" s="1"/>
  <c r="AC1631" i="5"/>
  <c r="AD1631" i="5"/>
  <c r="AB1631" i="5"/>
  <c r="AH1631" i="5" s="1"/>
  <c r="AC1632" i="5"/>
  <c r="AD1632" i="5"/>
  <c r="AB1632" i="5"/>
  <c r="AH1632" i="5" s="1"/>
  <c r="AC1633" i="5"/>
  <c r="AD1633" i="5"/>
  <c r="AB1633" i="5"/>
  <c r="AH1633" i="5" s="1"/>
  <c r="AC1634" i="5"/>
  <c r="AD1634" i="5"/>
  <c r="AB1634" i="5"/>
  <c r="AH1634" i="5" s="1"/>
  <c r="AC1635" i="5"/>
  <c r="AD1635" i="5"/>
  <c r="AB1635" i="5"/>
  <c r="AH1635" i="5" s="1"/>
  <c r="AC1636" i="5"/>
  <c r="AD1636" i="5"/>
  <c r="AB1636" i="5"/>
  <c r="AH1636" i="5" s="1"/>
  <c r="AC1637" i="5"/>
  <c r="AD1637" i="5"/>
  <c r="AB1637" i="5"/>
  <c r="AH1637" i="5" s="1"/>
  <c r="AC1638" i="5"/>
  <c r="AD1638" i="5"/>
  <c r="AB1638" i="5"/>
  <c r="AH1638" i="5" s="1"/>
  <c r="AC1639" i="5"/>
  <c r="AD1639" i="5"/>
  <c r="AB1639" i="5"/>
  <c r="AH1639" i="5" s="1"/>
  <c r="AC1640" i="5"/>
  <c r="AD1640" i="5"/>
  <c r="AB1640" i="5"/>
  <c r="AH1640" i="5" s="1"/>
  <c r="AC1641" i="5"/>
  <c r="AD1641" i="5"/>
  <c r="AB1641" i="5"/>
  <c r="AH1641" i="5" s="1"/>
  <c r="AC1642" i="5"/>
  <c r="AD1642" i="5"/>
  <c r="AB1642" i="5"/>
  <c r="AH1642" i="5" s="1"/>
  <c r="AC1643" i="5"/>
  <c r="AD1643" i="5"/>
  <c r="AB1643" i="5"/>
  <c r="AH1643" i="5" s="1"/>
  <c r="AC1644" i="5"/>
  <c r="AD1644" i="5"/>
  <c r="AB1644" i="5"/>
  <c r="AH1644" i="5" s="1"/>
  <c r="AC1645" i="5"/>
  <c r="AD1645" i="5"/>
  <c r="AB1645" i="5"/>
  <c r="AH1645" i="5" s="1"/>
  <c r="AC1646" i="5"/>
  <c r="AD1646" i="5"/>
  <c r="AB1646" i="5"/>
  <c r="AH1646" i="5" s="1"/>
  <c r="AC1647" i="5"/>
  <c r="AD1647" i="5"/>
  <c r="AB1647" i="5"/>
  <c r="AH1647" i="5" s="1"/>
  <c r="AC1648" i="5"/>
  <c r="AD1648" i="5"/>
  <c r="AB1648" i="5"/>
  <c r="AH1648" i="5" s="1"/>
  <c r="AC1649" i="5"/>
  <c r="AD1649" i="5"/>
  <c r="AB1649" i="5"/>
  <c r="AH1649" i="5" s="1"/>
  <c r="AC1650" i="5"/>
  <c r="AD1650" i="5"/>
  <c r="AB1650" i="5"/>
  <c r="AH1650" i="5" s="1"/>
  <c r="AC1651" i="5"/>
  <c r="AD1651" i="5"/>
  <c r="AB1651" i="5"/>
  <c r="AH1651" i="5" s="1"/>
  <c r="AC1652" i="5"/>
  <c r="AD1652" i="5"/>
  <c r="AB1652" i="5"/>
  <c r="AH1652" i="5" s="1"/>
  <c r="AC1653" i="5"/>
  <c r="AD1653" i="5"/>
  <c r="AB1653" i="5"/>
  <c r="AH1653" i="5" s="1"/>
  <c r="AC1654" i="5"/>
  <c r="AD1654" i="5"/>
  <c r="AB1654" i="5"/>
  <c r="AH1654" i="5" s="1"/>
  <c r="AC1655" i="5"/>
  <c r="AD1655" i="5"/>
  <c r="AB1655" i="5"/>
  <c r="AH1655" i="5" s="1"/>
  <c r="AC1656" i="5"/>
  <c r="AD1656" i="5"/>
  <c r="AB1656" i="5"/>
  <c r="AH1656" i="5" s="1"/>
  <c r="AC1657" i="5"/>
  <c r="AD1657" i="5"/>
  <c r="AB1657" i="5"/>
  <c r="AH1657" i="5" s="1"/>
  <c r="AC1658" i="5"/>
  <c r="AD1658" i="5"/>
  <c r="AB1658" i="5"/>
  <c r="AH1658" i="5" s="1"/>
  <c r="AC1659" i="5"/>
  <c r="AD1659" i="5"/>
  <c r="AB1659" i="5"/>
  <c r="AH1659" i="5" s="1"/>
  <c r="AC1660" i="5"/>
  <c r="AD1660" i="5"/>
  <c r="AB1660" i="5"/>
  <c r="AH1660" i="5" s="1"/>
  <c r="AC1661" i="5"/>
  <c r="AD1661" i="5"/>
  <c r="AB1661" i="5"/>
  <c r="AH1661" i="5" s="1"/>
  <c r="AC1662" i="5"/>
  <c r="AD1662" i="5"/>
  <c r="AB1662" i="5"/>
  <c r="AH1662" i="5" s="1"/>
  <c r="AC1663" i="5"/>
  <c r="AD1663" i="5"/>
  <c r="AB1663" i="5"/>
  <c r="AH1663" i="5" s="1"/>
  <c r="AC1664" i="5"/>
  <c r="AD1664" i="5"/>
  <c r="AB1664" i="5"/>
  <c r="AH1664" i="5" s="1"/>
  <c r="AC1665" i="5"/>
  <c r="AD1665" i="5"/>
  <c r="AB1665" i="5"/>
  <c r="AH1665" i="5" s="1"/>
  <c r="AC1666" i="5"/>
  <c r="AD1666" i="5"/>
  <c r="AB1666" i="5"/>
  <c r="AH1666" i="5" s="1"/>
  <c r="AC1667" i="5"/>
  <c r="AD1667" i="5"/>
  <c r="AB1667" i="5"/>
  <c r="AH1667" i="5" s="1"/>
  <c r="AC1668" i="5"/>
  <c r="AD1668" i="5"/>
  <c r="AB1668" i="5"/>
  <c r="AH1668" i="5" s="1"/>
  <c r="AC1669" i="5"/>
  <c r="AD1669" i="5"/>
  <c r="AB1669" i="5"/>
  <c r="AH1669" i="5" s="1"/>
  <c r="AC1670" i="5"/>
  <c r="AD1670" i="5"/>
  <c r="AB1670" i="5"/>
  <c r="AH1670" i="5" s="1"/>
  <c r="AC1671" i="5"/>
  <c r="AD1671" i="5"/>
  <c r="AB1671" i="5"/>
  <c r="AH1671" i="5" s="1"/>
  <c r="AC1672" i="5"/>
  <c r="AD1672" i="5"/>
  <c r="AB1672" i="5"/>
  <c r="AH1672" i="5" s="1"/>
  <c r="AC1673" i="5"/>
  <c r="AD1673" i="5"/>
  <c r="AB1673" i="5"/>
  <c r="AH1673" i="5" s="1"/>
  <c r="AC1674" i="5"/>
  <c r="AD1674" i="5"/>
  <c r="AB1674" i="5"/>
  <c r="AH1674" i="5" s="1"/>
  <c r="AC1675" i="5"/>
  <c r="AD1675" i="5"/>
  <c r="AB1675" i="5"/>
  <c r="AH1675" i="5" s="1"/>
  <c r="AC1676" i="5"/>
  <c r="AD1676" i="5"/>
  <c r="AB1676" i="5"/>
  <c r="AH1676" i="5" s="1"/>
  <c r="AC1677" i="5"/>
  <c r="AD1677" i="5"/>
  <c r="AB1677" i="5"/>
  <c r="AH1677" i="5" s="1"/>
  <c r="AC1678" i="5"/>
  <c r="AD1678" i="5"/>
  <c r="AB1678" i="5"/>
  <c r="AH1678" i="5" s="1"/>
  <c r="AC1679" i="5"/>
  <c r="AD1679" i="5"/>
  <c r="AB1679" i="5"/>
  <c r="AH1679" i="5" s="1"/>
  <c r="AC1680" i="5"/>
  <c r="AD1680" i="5"/>
  <c r="AB1680" i="5"/>
  <c r="AH1680" i="5" s="1"/>
  <c r="AC1681" i="5"/>
  <c r="AD1681" i="5"/>
  <c r="AB1681" i="5"/>
  <c r="AH1681" i="5" s="1"/>
  <c r="AC1682" i="5"/>
  <c r="AD1682" i="5"/>
  <c r="AB1682" i="5"/>
  <c r="AH1682" i="5" s="1"/>
  <c r="AC1683" i="5"/>
  <c r="AD1683" i="5"/>
  <c r="AB1683" i="5"/>
  <c r="AH1683" i="5" s="1"/>
  <c r="AC1684" i="5"/>
  <c r="AD1684" i="5"/>
  <c r="AB1684" i="5"/>
  <c r="AH1684" i="5" s="1"/>
  <c r="AC1685" i="5"/>
  <c r="AD1685" i="5"/>
  <c r="AB1685" i="5"/>
  <c r="AH1685" i="5" s="1"/>
  <c r="AC1686" i="5"/>
  <c r="AD1686" i="5"/>
  <c r="AB1686" i="5"/>
  <c r="AH1686" i="5" s="1"/>
  <c r="AC1687" i="5"/>
  <c r="AD1687" i="5"/>
  <c r="AB1687" i="5"/>
  <c r="AH1687" i="5" s="1"/>
  <c r="AC1688" i="5"/>
  <c r="AD1688" i="5"/>
  <c r="AB1688" i="5"/>
  <c r="AH1688" i="5" s="1"/>
  <c r="AC1689" i="5"/>
  <c r="AD1689" i="5"/>
  <c r="AB1689" i="5"/>
  <c r="AH1689" i="5" s="1"/>
  <c r="AC1690" i="5"/>
  <c r="AD1690" i="5"/>
  <c r="AB1690" i="5"/>
  <c r="AH1690" i="5" s="1"/>
  <c r="AC1691" i="5"/>
  <c r="AD1691" i="5"/>
  <c r="AB1691" i="5"/>
  <c r="AH1691" i="5" s="1"/>
  <c r="AC1692" i="5"/>
  <c r="AD1692" i="5"/>
  <c r="AB1692" i="5"/>
  <c r="AH1692" i="5" s="1"/>
  <c r="AC1693" i="5"/>
  <c r="AD1693" i="5"/>
  <c r="AB1693" i="5"/>
  <c r="AH1693" i="5" s="1"/>
  <c r="AC1694" i="5"/>
  <c r="AD1694" i="5"/>
  <c r="AB1694" i="5"/>
  <c r="AH1694" i="5" s="1"/>
  <c r="AC1695" i="5"/>
  <c r="AD1695" i="5"/>
  <c r="AB1695" i="5"/>
  <c r="AH1695" i="5" s="1"/>
  <c r="AC1696" i="5"/>
  <c r="AD1696" i="5"/>
  <c r="AB1696" i="5"/>
  <c r="AH1696" i="5" s="1"/>
  <c r="AC1697" i="5"/>
  <c r="AD1697" i="5"/>
  <c r="AB1697" i="5"/>
  <c r="AH1697" i="5" s="1"/>
  <c r="AC1698" i="5"/>
  <c r="AD1698" i="5"/>
  <c r="AB1698" i="5"/>
  <c r="AH1698" i="5" s="1"/>
  <c r="AC1699" i="5"/>
  <c r="AD1699" i="5"/>
  <c r="AB1699" i="5"/>
  <c r="AH1699" i="5" s="1"/>
  <c r="AC1700" i="5"/>
  <c r="AD1700" i="5"/>
  <c r="AB1700" i="5"/>
  <c r="AH1700" i="5" s="1"/>
  <c r="AC1701" i="5"/>
  <c r="AD1701" i="5"/>
  <c r="AB1701" i="5"/>
  <c r="AH1701" i="5" s="1"/>
  <c r="AC1702" i="5"/>
  <c r="AD1702" i="5"/>
  <c r="AC1703" i="5"/>
  <c r="AB1702" i="5"/>
  <c r="AH1702" i="5" s="1"/>
  <c r="AB1703" i="5"/>
  <c r="AH1703" i="5" s="1"/>
  <c r="AD1703" i="5"/>
  <c r="AC1704" i="5"/>
  <c r="AD1704" i="5"/>
  <c r="AC1705" i="5"/>
  <c r="AB1704" i="5"/>
  <c r="AH1704" i="5" s="1"/>
  <c r="AB1705" i="5"/>
  <c r="AH1705" i="5" s="1"/>
  <c r="AD1705" i="5"/>
  <c r="AC1706" i="5"/>
  <c r="AD1706" i="5"/>
  <c r="AC1707" i="5"/>
  <c r="AB1706" i="5"/>
  <c r="AH1706" i="5" s="1"/>
  <c r="AB1707" i="5"/>
  <c r="AH1707" i="5" s="1"/>
  <c r="AD1707" i="5"/>
  <c r="AC1708" i="5"/>
  <c r="AD1708" i="5"/>
  <c r="AC1709" i="5"/>
  <c r="AB1708" i="5"/>
  <c r="AH1708" i="5" s="1"/>
  <c r="AB1709" i="5"/>
  <c r="AH1709" i="5" s="1"/>
  <c r="AD1709" i="5"/>
  <c r="AC1710" i="5"/>
  <c r="AD1710" i="5"/>
  <c r="AC1711" i="5"/>
  <c r="AB1710" i="5"/>
  <c r="AH1710" i="5" s="1"/>
  <c r="AB1711" i="5"/>
  <c r="AH1711" i="5" s="1"/>
  <c r="AD1711" i="5"/>
  <c r="AC1712" i="5"/>
  <c r="AD1712" i="5"/>
  <c r="AC1713" i="5"/>
  <c r="AB1712" i="5"/>
  <c r="AH1712" i="5" s="1"/>
  <c r="AB1713" i="5"/>
  <c r="AH1713" i="5" s="1"/>
  <c r="AD1713" i="5"/>
  <c r="AC1714" i="5"/>
  <c r="AD1714" i="5"/>
  <c r="AC1715" i="5"/>
  <c r="AB1714" i="5"/>
  <c r="AH1714" i="5" s="1"/>
  <c r="AB1715" i="5"/>
  <c r="AH1715" i="5" s="1"/>
  <c r="AD1715" i="5"/>
  <c r="AC1716" i="5"/>
  <c r="AD1716" i="5"/>
  <c r="AC1717" i="5"/>
  <c r="AB1716" i="5"/>
  <c r="AH1716" i="5" s="1"/>
  <c r="AB1717" i="5"/>
  <c r="AH1717" i="5" s="1"/>
  <c r="AD1717" i="5"/>
  <c r="AC1718" i="5"/>
  <c r="AD1718" i="5"/>
  <c r="AC1719" i="5"/>
  <c r="AB1718" i="5"/>
  <c r="AH1718" i="5" s="1"/>
  <c r="AB1719" i="5"/>
  <c r="AH1719" i="5" s="1"/>
  <c r="AD1719" i="5"/>
  <c r="AC1720" i="5"/>
  <c r="AD1720" i="5"/>
  <c r="AC1721" i="5"/>
  <c r="AB1720" i="5"/>
  <c r="AH1720" i="5" s="1"/>
  <c r="AB1721" i="5"/>
  <c r="AH1721" i="5" s="1"/>
  <c r="AD1721" i="5"/>
  <c r="AC1722" i="5"/>
  <c r="AD1722" i="5"/>
  <c r="AC1723" i="5"/>
  <c r="AB1722" i="5"/>
  <c r="AH1722" i="5" s="1"/>
  <c r="AB1723" i="5"/>
  <c r="AH1723" i="5" s="1"/>
  <c r="AD1723" i="5"/>
  <c r="AC1724" i="5"/>
  <c r="AD1724" i="5"/>
  <c r="AC1725" i="5"/>
  <c r="AB1724" i="5"/>
  <c r="AH1724" i="5" s="1"/>
  <c r="AB1725" i="5"/>
  <c r="AH1725" i="5" s="1"/>
  <c r="AD1725" i="5"/>
  <c r="AC1726" i="5"/>
  <c r="AD1726" i="5"/>
  <c r="AC1727" i="5"/>
  <c r="AB1726" i="5"/>
  <c r="AH1726" i="5" s="1"/>
  <c r="AB1727" i="5"/>
  <c r="AH1727" i="5" s="1"/>
  <c r="AD1727" i="5"/>
  <c r="AC1728" i="5"/>
  <c r="AD1728" i="5"/>
  <c r="AC1729" i="5"/>
  <c r="AB1728" i="5"/>
  <c r="AH1728" i="5" s="1"/>
  <c r="AB1729" i="5"/>
  <c r="AH1729" i="5" s="1"/>
  <c r="AD1729" i="5"/>
  <c r="AC1730" i="5"/>
  <c r="AD1730" i="5"/>
  <c r="AC1731" i="5"/>
  <c r="AB1730" i="5"/>
  <c r="AH1730" i="5" s="1"/>
  <c r="AB1731" i="5"/>
  <c r="AH1731" i="5" s="1"/>
  <c r="AD1731" i="5"/>
  <c r="AC1732" i="5"/>
  <c r="AD1732" i="5"/>
  <c r="AC1733" i="5"/>
  <c r="AB1732" i="5"/>
  <c r="AH1732" i="5" s="1"/>
  <c r="AB1733" i="5"/>
  <c r="AH1733" i="5" s="1"/>
  <c r="AD1733" i="5"/>
  <c r="AC1734" i="5"/>
  <c r="AD1734" i="5"/>
  <c r="AC1735" i="5"/>
  <c r="AB1734" i="5"/>
  <c r="AH1734" i="5" s="1"/>
  <c r="AB1735" i="5"/>
  <c r="AH1735" i="5" s="1"/>
  <c r="AD1735" i="5"/>
  <c r="AC1736" i="5"/>
  <c r="AD1736" i="5"/>
  <c r="AC1737" i="5"/>
  <c r="AB1736" i="5"/>
  <c r="AH1736" i="5" s="1"/>
  <c r="AB1737" i="5"/>
  <c r="AH1737" i="5" s="1"/>
  <c r="AD1737" i="5"/>
  <c r="AC1738" i="5"/>
  <c r="AD1738" i="5"/>
  <c r="AC1739" i="5"/>
  <c r="AB1738" i="5"/>
  <c r="AH1738" i="5" s="1"/>
  <c r="AB1739" i="5"/>
  <c r="AH1739" i="5" s="1"/>
  <c r="AD1739" i="5"/>
  <c r="AC1740" i="5"/>
  <c r="AD1740" i="5"/>
  <c r="AC1741" i="5"/>
  <c r="AB1740" i="5"/>
  <c r="AH1740" i="5" s="1"/>
  <c r="AB1741" i="5"/>
  <c r="AH1741" i="5" s="1"/>
  <c r="AD1741" i="5"/>
  <c r="AC1742" i="5"/>
  <c r="AD1742" i="5"/>
  <c r="AC1743" i="5"/>
  <c r="AB1742" i="5"/>
  <c r="AH1742" i="5" s="1"/>
  <c r="AB1743" i="5"/>
  <c r="AH1743" i="5" s="1"/>
  <c r="AD1743" i="5"/>
  <c r="AC1744" i="5"/>
  <c r="AD1744" i="5"/>
  <c r="AC1745" i="5"/>
  <c r="AB1744" i="5"/>
  <c r="AH1744" i="5" s="1"/>
  <c r="AB1745" i="5"/>
  <c r="AH1745" i="5" s="1"/>
  <c r="AD1745" i="5"/>
  <c r="AC1746" i="5"/>
  <c r="AD1746" i="5"/>
  <c r="AC1747" i="5"/>
  <c r="AB1746" i="5"/>
  <c r="AH1746" i="5" s="1"/>
  <c r="AC1748" i="5"/>
  <c r="AB1747" i="5"/>
  <c r="AH1747" i="5" s="1"/>
  <c r="AD1747" i="5"/>
  <c r="AC1749" i="5"/>
  <c r="AB1748" i="5"/>
  <c r="AH1748" i="5" s="1"/>
  <c r="AD1748" i="5"/>
  <c r="AC1750" i="5"/>
  <c r="AB1749" i="5"/>
  <c r="AH1749" i="5" s="1"/>
  <c r="AD1749" i="5"/>
  <c r="AC1751" i="5"/>
  <c r="AB1750" i="5"/>
  <c r="AH1750" i="5" s="1"/>
  <c r="AD1750" i="5"/>
  <c r="AC1752" i="5"/>
  <c r="AB1751" i="5"/>
  <c r="AH1751" i="5" s="1"/>
  <c r="AD1751" i="5"/>
  <c r="AC1753" i="5"/>
  <c r="AB1752" i="5"/>
  <c r="AH1752" i="5" s="1"/>
  <c r="AD1752" i="5"/>
  <c r="AC1754" i="5"/>
  <c r="AB1753" i="5"/>
  <c r="AH1753" i="5" s="1"/>
  <c r="AD1753" i="5"/>
  <c r="AC1755" i="5"/>
  <c r="AB1754" i="5"/>
  <c r="AH1754" i="5" s="1"/>
  <c r="AD1754" i="5"/>
  <c r="AC1756" i="5"/>
  <c r="AB1755" i="5"/>
  <c r="AH1755" i="5" s="1"/>
  <c r="AD1755" i="5"/>
  <c r="AC1757" i="5"/>
  <c r="AB1756" i="5"/>
  <c r="AH1756" i="5" s="1"/>
  <c r="AD1756" i="5"/>
  <c r="AC1758" i="5"/>
  <c r="AB1757" i="5"/>
  <c r="AH1757" i="5" s="1"/>
  <c r="AD1757" i="5"/>
  <c r="AC1759" i="5"/>
  <c r="AB1758" i="5"/>
  <c r="AH1758" i="5" s="1"/>
  <c r="AD1758" i="5"/>
  <c r="AC1760" i="5"/>
  <c r="AB1759" i="5"/>
  <c r="AH1759" i="5" s="1"/>
  <c r="AD1759" i="5"/>
  <c r="AC1761" i="5"/>
  <c r="AB1760" i="5"/>
  <c r="AH1760" i="5" s="1"/>
  <c r="AD1760" i="5"/>
  <c r="AC1762" i="5"/>
  <c r="AB1761" i="5"/>
  <c r="AH1761" i="5" s="1"/>
  <c r="AD1761" i="5"/>
  <c r="AC1763" i="5"/>
  <c r="AB1762" i="5"/>
  <c r="AH1762" i="5" s="1"/>
  <c r="AD1762" i="5"/>
  <c r="AC1764" i="5"/>
  <c r="AB1763" i="5"/>
  <c r="AH1763" i="5" s="1"/>
  <c r="AD1763" i="5"/>
  <c r="AC1765" i="5"/>
  <c r="AB1764" i="5"/>
  <c r="AH1764" i="5" s="1"/>
  <c r="AD1764" i="5"/>
  <c r="AC1766" i="5"/>
  <c r="AB1765" i="5"/>
  <c r="AH1765" i="5" s="1"/>
  <c r="AD1765" i="5"/>
  <c r="AC1767" i="5"/>
  <c r="AB1766" i="5"/>
  <c r="AH1766" i="5" s="1"/>
  <c r="AD1766" i="5"/>
  <c r="AC1768" i="5"/>
  <c r="AB1767" i="5"/>
  <c r="AH1767" i="5" s="1"/>
  <c r="AD1767" i="5"/>
  <c r="AC1769" i="5"/>
  <c r="AB1768" i="5"/>
  <c r="AH1768" i="5" s="1"/>
  <c r="AD1768" i="5"/>
  <c r="AC1770" i="5"/>
  <c r="AB1769" i="5"/>
  <c r="AH1769" i="5" s="1"/>
  <c r="AD1769" i="5"/>
  <c r="AC1771" i="5"/>
  <c r="AB1770" i="5"/>
  <c r="AH1770" i="5" s="1"/>
  <c r="AD1770" i="5"/>
  <c r="AC1772" i="5"/>
  <c r="AB1771" i="5"/>
  <c r="AH1771" i="5" s="1"/>
  <c r="AD1771" i="5"/>
  <c r="AC1773" i="5"/>
  <c r="AB1772" i="5"/>
  <c r="AH1772" i="5" s="1"/>
  <c r="AD1772" i="5"/>
  <c r="AC1774" i="5"/>
  <c r="AB1773" i="5"/>
  <c r="AH1773" i="5" s="1"/>
  <c r="AD1773" i="5"/>
  <c r="AC1775" i="5"/>
  <c r="AB1774" i="5"/>
  <c r="AH1774" i="5" s="1"/>
  <c r="AD1774" i="5"/>
  <c r="AC1776" i="5"/>
  <c r="AB1775" i="5"/>
  <c r="AH1775" i="5" s="1"/>
  <c r="AD1775" i="5"/>
  <c r="AC1777" i="5"/>
  <c r="AB1776" i="5"/>
  <c r="AH1776" i="5" s="1"/>
  <c r="AD1776" i="5"/>
  <c r="AC1778" i="5"/>
  <c r="AB1777" i="5"/>
  <c r="AH1777" i="5" s="1"/>
  <c r="AD1777" i="5"/>
  <c r="AC1779" i="5"/>
  <c r="AB1778" i="5"/>
  <c r="AH1778" i="5" s="1"/>
  <c r="AD1778" i="5"/>
  <c r="AC1780" i="5"/>
  <c r="AB1779" i="5"/>
  <c r="AH1779" i="5" s="1"/>
  <c r="AD1779" i="5"/>
  <c r="AC1781" i="5"/>
  <c r="AB1780" i="5"/>
  <c r="AH1780" i="5" s="1"/>
  <c r="AD1780" i="5"/>
  <c r="AC1782" i="5"/>
  <c r="AB1781" i="5"/>
  <c r="AH1781" i="5" s="1"/>
  <c r="AD1781" i="5"/>
  <c r="AC1783" i="5"/>
  <c r="AB1782" i="5"/>
  <c r="AH1782" i="5" s="1"/>
  <c r="AD1782" i="5"/>
  <c r="AC1784" i="5"/>
  <c r="AB1783" i="5"/>
  <c r="AH1783" i="5" s="1"/>
  <c r="AD1783" i="5"/>
  <c r="AC1785" i="5"/>
  <c r="AB1784" i="5"/>
  <c r="AH1784" i="5" s="1"/>
  <c r="AD1784" i="5"/>
  <c r="AC1786" i="5"/>
  <c r="AB1785" i="5"/>
  <c r="AH1785" i="5" s="1"/>
  <c r="AD1785" i="5"/>
  <c r="AC1787" i="5"/>
  <c r="AB1786" i="5"/>
  <c r="AH1786" i="5" s="1"/>
  <c r="AD1786" i="5"/>
  <c r="AC1788" i="5"/>
  <c r="AB1787" i="5"/>
  <c r="AH1787" i="5" s="1"/>
  <c r="AD1787" i="5"/>
  <c r="AC1789" i="5"/>
  <c r="AB1788" i="5"/>
  <c r="AH1788" i="5" s="1"/>
  <c r="AD1788" i="5"/>
  <c r="AC1790" i="5"/>
  <c r="AB1789" i="5"/>
  <c r="AH1789" i="5" s="1"/>
  <c r="AD1789" i="5"/>
  <c r="AC1791" i="5"/>
  <c r="AB1790" i="5"/>
  <c r="AH1790" i="5" s="1"/>
  <c r="AD1790" i="5"/>
  <c r="AC1792" i="5"/>
  <c r="AB1791" i="5"/>
  <c r="AH1791" i="5" s="1"/>
  <c r="AD1791" i="5"/>
  <c r="AC1793" i="5"/>
  <c r="AB1792" i="5"/>
  <c r="AH1792" i="5" s="1"/>
  <c r="AD1792" i="5"/>
  <c r="AC1794" i="5"/>
  <c r="AB1793" i="5"/>
  <c r="AH1793" i="5" s="1"/>
  <c r="AD1793" i="5"/>
  <c r="AC1795" i="5"/>
  <c r="AB1794" i="5"/>
  <c r="AH1794" i="5" s="1"/>
  <c r="AD1794" i="5"/>
  <c r="AC1796" i="5"/>
  <c r="AB1795" i="5"/>
  <c r="AH1795" i="5" s="1"/>
  <c r="AD1795" i="5"/>
  <c r="AC1797" i="5"/>
  <c r="AB1796" i="5"/>
  <c r="AH1796" i="5" s="1"/>
  <c r="AD1796" i="5"/>
  <c r="AC1798" i="5"/>
  <c r="AB1797" i="5"/>
  <c r="AH1797" i="5" s="1"/>
  <c r="AD1797" i="5"/>
  <c r="AC1799" i="5"/>
  <c r="AD1798" i="5"/>
  <c r="AB1798" i="5"/>
  <c r="AH1798" i="5" s="1"/>
  <c r="AC1800" i="5"/>
  <c r="AD1799" i="5"/>
  <c r="AB1799" i="5"/>
  <c r="AH1799" i="5" s="1"/>
  <c r="AC1801" i="5"/>
  <c r="AD1800" i="5"/>
  <c r="AB1800" i="5"/>
  <c r="AH1800" i="5" s="1"/>
  <c r="AC1802" i="5"/>
  <c r="AD1801" i="5"/>
  <c r="AB1801" i="5"/>
  <c r="AH1801" i="5" s="1"/>
  <c r="AC1803" i="5"/>
  <c r="AD1802" i="5"/>
  <c r="AB1802" i="5"/>
  <c r="AH1802" i="5" s="1"/>
  <c r="AC1804" i="5"/>
  <c r="AD1803" i="5"/>
  <c r="AB1803" i="5"/>
  <c r="AH1803" i="5" s="1"/>
  <c r="AC1805" i="5"/>
  <c r="AD1804" i="5"/>
  <c r="AB1804" i="5"/>
  <c r="AH1804" i="5" s="1"/>
  <c r="AC1806" i="5"/>
  <c r="AD1805" i="5"/>
  <c r="AB1805" i="5"/>
  <c r="AH1805" i="5" s="1"/>
  <c r="AC1807" i="5"/>
  <c r="AD1806" i="5"/>
  <c r="AB1806" i="5"/>
  <c r="AH1806" i="5" s="1"/>
  <c r="AC1808" i="5"/>
  <c r="AD1807" i="5"/>
  <c r="AB1807" i="5"/>
  <c r="AH1807" i="5" s="1"/>
  <c r="AC1809" i="5"/>
  <c r="AD1808" i="5"/>
  <c r="AB1808" i="5"/>
  <c r="AH1808" i="5" s="1"/>
  <c r="AC1810" i="5"/>
  <c r="AD1809" i="5"/>
  <c r="AB1809" i="5"/>
  <c r="AH1809" i="5" s="1"/>
  <c r="AC1811" i="5"/>
  <c r="AD1810" i="5"/>
  <c r="AB1810" i="5"/>
  <c r="AH1810" i="5" s="1"/>
  <c r="AC1812" i="5"/>
  <c r="AD1811" i="5"/>
  <c r="AB1811" i="5"/>
  <c r="AH1811" i="5" s="1"/>
  <c r="AC1813" i="5"/>
  <c r="AD1812" i="5"/>
  <c r="AB1812" i="5"/>
  <c r="AH1812" i="5" s="1"/>
  <c r="AC1814" i="5"/>
  <c r="AD1813" i="5"/>
  <c r="AB1813" i="5"/>
  <c r="AH1813" i="5" s="1"/>
  <c r="AC1815" i="5"/>
  <c r="AD1814" i="5"/>
  <c r="AB1814" i="5"/>
  <c r="AH1814" i="5" s="1"/>
  <c r="AC1816" i="5"/>
  <c r="AD1815" i="5"/>
  <c r="AB1815" i="5"/>
  <c r="AH1815" i="5" s="1"/>
  <c r="AC1817" i="5"/>
  <c r="AD1816" i="5"/>
  <c r="AB1816" i="5"/>
  <c r="AH1816" i="5" s="1"/>
  <c r="AC1818" i="5"/>
  <c r="AD1817" i="5"/>
  <c r="AB1817" i="5"/>
  <c r="AH1817" i="5" s="1"/>
  <c r="AC1819" i="5"/>
  <c r="AD1818" i="5"/>
  <c r="AB1818" i="5"/>
  <c r="AH1818" i="5" s="1"/>
  <c r="AC1820" i="5"/>
  <c r="AD1819" i="5"/>
  <c r="AB1819" i="5"/>
  <c r="AH1819" i="5" s="1"/>
  <c r="AC1821" i="5"/>
  <c r="AD1820" i="5"/>
  <c r="AB1820" i="5"/>
  <c r="AH1820" i="5" s="1"/>
  <c r="AC1822" i="5"/>
  <c r="AD1821" i="5"/>
  <c r="AB1821" i="5"/>
  <c r="AH1821" i="5" s="1"/>
  <c r="AC1823" i="5"/>
  <c r="AD1822" i="5"/>
  <c r="AB1822" i="5"/>
  <c r="AH1822" i="5" s="1"/>
  <c r="AC1824" i="5"/>
  <c r="AD1823" i="5"/>
  <c r="AB1823" i="5"/>
  <c r="AH1823" i="5" s="1"/>
  <c r="AC1825" i="5"/>
  <c r="AD1824" i="5"/>
  <c r="AB1824" i="5"/>
  <c r="AH1824" i="5" s="1"/>
  <c r="AC1826" i="5"/>
  <c r="AD1825" i="5"/>
  <c r="AB1825" i="5"/>
  <c r="AH1825" i="5" s="1"/>
  <c r="AC1827" i="5"/>
  <c r="AD1826" i="5"/>
  <c r="AB1826" i="5"/>
  <c r="AH1826" i="5" s="1"/>
  <c r="AC1828" i="5"/>
  <c r="AD1827" i="5"/>
  <c r="AB1827" i="5"/>
  <c r="AH1827" i="5" s="1"/>
  <c r="AC1829" i="5"/>
  <c r="AD1828" i="5"/>
  <c r="AB1828" i="5"/>
  <c r="AH1828" i="5" s="1"/>
  <c r="AC1830" i="5"/>
  <c r="AD1829" i="5"/>
  <c r="AB1829" i="5"/>
  <c r="AH1829" i="5" s="1"/>
  <c r="AC1831" i="5"/>
  <c r="AD1830" i="5"/>
  <c r="AB1830" i="5"/>
  <c r="AH1830" i="5" s="1"/>
  <c r="AC1832" i="5"/>
  <c r="AD1831" i="5"/>
  <c r="AB1831" i="5"/>
  <c r="AH1831" i="5" s="1"/>
  <c r="AC1833" i="5"/>
  <c r="AD1832" i="5"/>
  <c r="AB1832" i="5"/>
  <c r="AH1832" i="5" s="1"/>
  <c r="AC1834" i="5"/>
  <c r="AD1833" i="5"/>
  <c r="AB1833" i="5"/>
  <c r="AH1833" i="5" s="1"/>
  <c r="AC1835" i="5"/>
  <c r="AD1834" i="5"/>
  <c r="AB1834" i="5"/>
  <c r="AH1834" i="5" s="1"/>
  <c r="AC1836" i="5"/>
  <c r="AD1835" i="5"/>
  <c r="AB1835" i="5"/>
  <c r="AH1835" i="5" s="1"/>
  <c r="AC1837" i="5"/>
  <c r="AD1836" i="5"/>
  <c r="AB1836" i="5"/>
  <c r="AH1836" i="5" s="1"/>
  <c r="AC1838" i="5"/>
  <c r="AD1837" i="5"/>
  <c r="AB1837" i="5"/>
  <c r="AH1837" i="5" s="1"/>
  <c r="AC1839" i="5"/>
  <c r="AD1838" i="5"/>
  <c r="AB1838" i="5"/>
  <c r="AH1838" i="5" s="1"/>
  <c r="AC1840" i="5"/>
  <c r="AD1839" i="5"/>
  <c r="AB1839" i="5"/>
  <c r="AH1839" i="5" s="1"/>
  <c r="AC1841" i="5"/>
  <c r="AD1840" i="5"/>
  <c r="AB1840" i="5"/>
  <c r="AH1840" i="5" s="1"/>
  <c r="AC1842" i="5"/>
  <c r="AD1841" i="5"/>
  <c r="AB1841" i="5"/>
  <c r="AH1841" i="5" s="1"/>
  <c r="AC1843" i="5"/>
  <c r="AD1842" i="5"/>
  <c r="AB1842" i="5"/>
  <c r="AH1842" i="5" s="1"/>
  <c r="AC1844" i="5"/>
  <c r="AD1843" i="5"/>
  <c r="AB1843" i="5"/>
  <c r="AH1843" i="5" s="1"/>
  <c r="AC1845" i="5"/>
  <c r="AD1844" i="5"/>
  <c r="AB1844" i="5"/>
  <c r="AH1844" i="5" s="1"/>
  <c r="AC1846" i="5"/>
  <c r="AD1845" i="5"/>
  <c r="AB1845" i="5"/>
  <c r="AH1845" i="5" s="1"/>
  <c r="AC1847" i="5"/>
  <c r="AD1846" i="5"/>
  <c r="AB1846" i="5"/>
  <c r="AH1846" i="5" s="1"/>
  <c r="AC1848" i="5"/>
  <c r="AD1847" i="5"/>
  <c r="AB1847" i="5"/>
  <c r="AH1847" i="5" s="1"/>
  <c r="AC1849" i="5"/>
  <c r="AD1848" i="5"/>
  <c r="AB1848" i="5"/>
  <c r="AH1848" i="5" s="1"/>
  <c r="AC1850" i="5"/>
  <c r="AD1849" i="5"/>
  <c r="AB1849" i="5"/>
  <c r="AH1849" i="5" s="1"/>
  <c r="AC1851" i="5"/>
  <c r="AD1850" i="5"/>
  <c r="AB1850" i="5"/>
  <c r="AH1850" i="5" s="1"/>
  <c r="AC1852" i="5"/>
  <c r="AD1851" i="5"/>
  <c r="AB1851" i="5"/>
  <c r="AH1851" i="5" s="1"/>
  <c r="AC1853" i="5"/>
  <c r="AD1852" i="5"/>
  <c r="AB1852" i="5"/>
  <c r="AH1852" i="5" s="1"/>
  <c r="AC1854" i="5"/>
  <c r="AD1853" i="5"/>
  <c r="AB1853" i="5"/>
  <c r="AH1853" i="5" s="1"/>
  <c r="AC1855" i="5"/>
  <c r="AD1854" i="5"/>
  <c r="AB1854" i="5"/>
  <c r="AH1854" i="5" s="1"/>
  <c r="AC1856" i="5"/>
  <c r="AD1855" i="5"/>
  <c r="AB1855" i="5"/>
  <c r="AH1855" i="5" s="1"/>
  <c r="AC1857" i="5"/>
  <c r="AD1856" i="5"/>
  <c r="AB1856" i="5"/>
  <c r="AH1856" i="5" s="1"/>
  <c r="AC1858" i="5"/>
  <c r="AD1857" i="5"/>
  <c r="AB1857" i="5"/>
  <c r="AH1857" i="5" s="1"/>
  <c r="AC1859" i="5"/>
  <c r="AD1858" i="5"/>
  <c r="AB1858" i="5"/>
  <c r="AH1858" i="5" s="1"/>
  <c r="AC1860" i="5"/>
  <c r="AD1859" i="5"/>
  <c r="AB1859" i="5"/>
  <c r="AH1859" i="5" s="1"/>
  <c r="AC1861" i="5"/>
  <c r="AD1860" i="5"/>
  <c r="AB1860" i="5"/>
  <c r="AH1860" i="5" s="1"/>
  <c r="AC1862" i="5"/>
  <c r="AD1861" i="5"/>
  <c r="AB1861" i="5"/>
  <c r="AH1861" i="5" s="1"/>
  <c r="AC1863" i="5"/>
  <c r="AD1862" i="5"/>
  <c r="AB1862" i="5"/>
  <c r="AH1862" i="5" s="1"/>
  <c r="AC1864" i="5"/>
  <c r="AD1863" i="5"/>
  <c r="AB1863" i="5"/>
  <c r="AH1863" i="5" s="1"/>
  <c r="AC1865" i="5"/>
  <c r="AD1864" i="5"/>
  <c r="AB1864" i="5"/>
  <c r="AH1864" i="5" s="1"/>
  <c r="AC1866" i="5"/>
  <c r="AD1865" i="5"/>
  <c r="AB1865" i="5"/>
  <c r="AH1865" i="5" s="1"/>
  <c r="AC1867" i="5"/>
  <c r="AD1866" i="5"/>
  <c r="AB1866" i="5"/>
  <c r="AH1866" i="5" s="1"/>
  <c r="AC1868" i="5"/>
  <c r="AD1867" i="5"/>
  <c r="AB1867" i="5"/>
  <c r="AH1867" i="5" s="1"/>
  <c r="AC1869" i="5"/>
  <c r="AD1868" i="5"/>
  <c r="AB1868" i="5"/>
  <c r="AH1868" i="5" s="1"/>
  <c r="AC1870" i="5"/>
  <c r="AD1869" i="5"/>
  <c r="AB1869" i="5"/>
  <c r="AH1869" i="5" s="1"/>
  <c r="AC1871" i="5"/>
  <c r="AD1870" i="5"/>
  <c r="AB1870" i="5"/>
  <c r="AH1870" i="5" s="1"/>
  <c r="AC1872" i="5"/>
  <c r="AD1871" i="5"/>
  <c r="AB1871" i="5"/>
  <c r="AH1871" i="5" s="1"/>
  <c r="AC1873" i="5"/>
  <c r="AD1872" i="5"/>
  <c r="AB1872" i="5"/>
  <c r="AH1872" i="5" s="1"/>
  <c r="AC1874" i="5"/>
  <c r="AD1873" i="5"/>
  <c r="AB1873" i="5"/>
  <c r="AH1873" i="5" s="1"/>
  <c r="AC1875" i="5"/>
  <c r="AD1874" i="5"/>
  <c r="AB1874" i="5"/>
  <c r="AH1874" i="5" s="1"/>
  <c r="AC1876" i="5"/>
  <c r="AD1875" i="5"/>
  <c r="AB1875" i="5"/>
  <c r="AH1875" i="5" s="1"/>
  <c r="AC1877" i="5"/>
  <c r="AD1876" i="5"/>
  <c r="AB1876" i="5"/>
  <c r="AH1876" i="5" s="1"/>
  <c r="AC1878" i="5"/>
  <c r="AD1877" i="5"/>
  <c r="AB1877" i="5"/>
  <c r="AH1877" i="5" s="1"/>
  <c r="AC1879" i="5"/>
  <c r="AD1878" i="5"/>
  <c r="AB1878" i="5"/>
  <c r="AH1878" i="5" s="1"/>
  <c r="AC1880" i="5"/>
  <c r="AD1879" i="5"/>
  <c r="AB1879" i="5"/>
  <c r="AH1879" i="5" s="1"/>
  <c r="AC1881" i="5"/>
  <c r="AD1880" i="5"/>
  <c r="AB1880" i="5"/>
  <c r="AH1880" i="5" s="1"/>
  <c r="AC1882" i="5"/>
  <c r="AD1881" i="5"/>
  <c r="AB1881" i="5"/>
  <c r="AH1881" i="5" s="1"/>
  <c r="AC1883" i="5"/>
  <c r="AD1882" i="5"/>
  <c r="AB1882" i="5"/>
  <c r="AH1882" i="5" s="1"/>
  <c r="AC1884" i="5"/>
  <c r="AD1883" i="5"/>
  <c r="AB1883" i="5"/>
  <c r="AH1883" i="5" s="1"/>
  <c r="AC1885" i="5"/>
  <c r="AD1884" i="5"/>
  <c r="AB1884" i="5"/>
  <c r="AH1884" i="5" s="1"/>
  <c r="AC1886" i="5"/>
  <c r="AD1885" i="5"/>
  <c r="AB1885" i="5"/>
  <c r="AH1885" i="5" s="1"/>
  <c r="AC1887" i="5"/>
  <c r="AD1886" i="5"/>
  <c r="AB1886" i="5"/>
  <c r="AH1886" i="5" s="1"/>
  <c r="AC1888" i="5"/>
  <c r="AD1887" i="5"/>
  <c r="AB1887" i="5"/>
  <c r="AH1887" i="5" s="1"/>
  <c r="AC1889" i="5"/>
  <c r="AD1888" i="5"/>
  <c r="AB1888" i="5"/>
  <c r="AH1888" i="5" s="1"/>
  <c r="AC1890" i="5"/>
  <c r="AD1889" i="5"/>
  <c r="AB1889" i="5"/>
  <c r="AH1889" i="5" s="1"/>
  <c r="AC1891" i="5"/>
  <c r="AD1890" i="5"/>
  <c r="AB1890" i="5"/>
  <c r="AH1890" i="5" s="1"/>
  <c r="AC1892" i="5"/>
  <c r="AD1891" i="5"/>
  <c r="AB1891" i="5"/>
  <c r="AH1891" i="5" s="1"/>
  <c r="AC1893" i="5"/>
  <c r="AD1892" i="5"/>
  <c r="AB1892" i="5"/>
  <c r="AH1892" i="5" s="1"/>
  <c r="AC1894" i="5"/>
  <c r="AD1893" i="5"/>
  <c r="AB1893" i="5"/>
  <c r="AH1893" i="5" s="1"/>
  <c r="AC1895" i="5"/>
  <c r="AD1894" i="5"/>
  <c r="AB1894" i="5"/>
  <c r="AH1894" i="5" s="1"/>
  <c r="AC1896" i="5"/>
  <c r="AD1895" i="5"/>
  <c r="AB1895" i="5"/>
  <c r="AH1895" i="5" s="1"/>
  <c r="AC1897" i="5"/>
  <c r="AD1896" i="5"/>
  <c r="AB1896" i="5"/>
  <c r="AH1896" i="5" s="1"/>
  <c r="AC1898" i="5"/>
  <c r="AD1897" i="5"/>
  <c r="AB1897" i="5"/>
  <c r="AH1897" i="5" s="1"/>
  <c r="AC1899" i="5"/>
  <c r="AD1898" i="5"/>
  <c r="AB1898" i="5"/>
  <c r="AH1898" i="5" s="1"/>
  <c r="AC1900" i="5"/>
  <c r="AD1899" i="5"/>
  <c r="AB1899" i="5"/>
  <c r="AH1899" i="5" s="1"/>
  <c r="AC1901" i="5"/>
  <c r="AD1900" i="5"/>
  <c r="AB1900" i="5"/>
  <c r="AH1900" i="5" s="1"/>
  <c r="AC1902" i="5"/>
  <c r="AD1901" i="5"/>
  <c r="AB1901" i="5"/>
  <c r="AH1901" i="5" s="1"/>
  <c r="AC1903" i="5"/>
  <c r="AD1902" i="5"/>
  <c r="AB1902" i="5"/>
  <c r="AH1902" i="5" s="1"/>
  <c r="AC1904" i="5"/>
  <c r="AD1903" i="5"/>
  <c r="AB1903" i="5"/>
  <c r="AH1903" i="5" s="1"/>
  <c r="AC1905" i="5"/>
  <c r="AD1904" i="5"/>
  <c r="AB1904" i="5"/>
  <c r="AH1904" i="5" s="1"/>
  <c r="AC1906" i="5"/>
  <c r="AD1905" i="5"/>
  <c r="AB1905" i="5"/>
  <c r="AH1905" i="5" s="1"/>
  <c r="AC1907" i="5"/>
  <c r="AD1906" i="5"/>
  <c r="AB1906" i="5"/>
  <c r="AH1906" i="5" s="1"/>
  <c r="AC1908" i="5"/>
  <c r="AD1907" i="5"/>
  <c r="AB1907" i="5"/>
  <c r="AH1907" i="5" s="1"/>
  <c r="AC1909" i="5"/>
  <c r="AD1908" i="5"/>
  <c r="AB1908" i="5"/>
  <c r="AH1908" i="5" s="1"/>
  <c r="AC1910" i="5"/>
  <c r="AD1909" i="5"/>
  <c r="AB1909" i="5"/>
  <c r="AH1909" i="5" s="1"/>
  <c r="AC1911" i="5"/>
  <c r="AD1910" i="5"/>
  <c r="AB1910" i="5"/>
  <c r="AH1910" i="5" s="1"/>
  <c r="AC1912" i="5"/>
  <c r="AD1911" i="5"/>
  <c r="AB1911" i="5"/>
  <c r="AH1911" i="5" s="1"/>
  <c r="AC1913" i="5"/>
  <c r="AD1912" i="5"/>
  <c r="AB1912" i="5"/>
  <c r="AH1912" i="5" s="1"/>
  <c r="AC1914" i="5"/>
  <c r="AD1913" i="5"/>
  <c r="AB1913" i="5"/>
  <c r="AH1913" i="5" s="1"/>
  <c r="AC1915" i="5"/>
  <c r="AD1914" i="5"/>
  <c r="AB1914" i="5"/>
  <c r="AH1914" i="5" s="1"/>
  <c r="AC1916" i="5"/>
  <c r="AD1915" i="5"/>
  <c r="AB1915" i="5"/>
  <c r="AH1915" i="5" s="1"/>
  <c r="AC1917" i="5"/>
  <c r="AD1916" i="5"/>
  <c r="AB1916" i="5"/>
  <c r="AH1916" i="5" s="1"/>
  <c r="AC1918" i="5"/>
  <c r="AD1917" i="5"/>
  <c r="AB1917" i="5"/>
  <c r="AH1917" i="5" s="1"/>
  <c r="AC1919" i="5"/>
  <c r="AD1918" i="5"/>
  <c r="AB1918" i="5"/>
  <c r="AH1918" i="5" s="1"/>
  <c r="AC1920" i="5"/>
  <c r="AD1919" i="5"/>
  <c r="AB1919" i="5"/>
  <c r="AH1919" i="5" s="1"/>
  <c r="AC1921" i="5"/>
  <c r="AD1920" i="5"/>
  <c r="AB1920" i="5"/>
  <c r="AH1920" i="5" s="1"/>
  <c r="AC1922" i="5"/>
  <c r="AD1921" i="5"/>
  <c r="AB1921" i="5"/>
  <c r="AH1921" i="5" s="1"/>
  <c r="AC1923" i="5"/>
  <c r="AD1922" i="5"/>
  <c r="AB1922" i="5"/>
  <c r="AH1922" i="5" s="1"/>
  <c r="AC1924" i="5"/>
  <c r="AD1923" i="5"/>
  <c r="AB1923" i="5"/>
  <c r="AH1923" i="5" s="1"/>
  <c r="AC1925" i="5"/>
  <c r="AD1924" i="5"/>
  <c r="AB1924" i="5"/>
  <c r="AH1924" i="5" s="1"/>
  <c r="AC1926" i="5"/>
  <c r="AD1925" i="5"/>
  <c r="AB1925" i="5"/>
  <c r="AH1925" i="5" s="1"/>
  <c r="AC1927" i="5"/>
  <c r="AD1926" i="5"/>
  <c r="AB1926" i="5"/>
  <c r="AH1926" i="5" s="1"/>
  <c r="AC1928" i="5"/>
  <c r="AD1927" i="5"/>
  <c r="AB1927" i="5"/>
  <c r="AH1927" i="5" s="1"/>
  <c r="AC1929" i="5"/>
  <c r="AD1928" i="5"/>
  <c r="AB1928" i="5"/>
  <c r="AH1928" i="5" s="1"/>
  <c r="AC1930" i="5"/>
  <c r="AD1929" i="5"/>
  <c r="AB1929" i="5"/>
  <c r="AH1929" i="5" s="1"/>
  <c r="AC1931" i="5"/>
  <c r="AD1930" i="5"/>
  <c r="AB1930" i="5"/>
  <c r="AH1930" i="5" s="1"/>
  <c r="AC1932" i="5"/>
  <c r="AD1931" i="5"/>
  <c r="AB1931" i="5"/>
  <c r="AH1931" i="5" s="1"/>
  <c r="AC1933" i="5"/>
  <c r="AD1932" i="5"/>
  <c r="AB1932" i="5"/>
  <c r="AH1932" i="5" s="1"/>
  <c r="AC1934" i="5"/>
  <c r="AD1933" i="5"/>
  <c r="AB1933" i="5"/>
  <c r="AH1933" i="5" s="1"/>
  <c r="AC1935" i="5"/>
  <c r="AD1934" i="5"/>
  <c r="AB1934" i="5"/>
  <c r="AH1934" i="5" s="1"/>
  <c r="AC1936" i="5"/>
  <c r="AD1935" i="5"/>
  <c r="AB1935" i="5"/>
  <c r="AH1935" i="5" s="1"/>
  <c r="AC1937" i="5"/>
  <c r="AD1936" i="5"/>
  <c r="AB1936" i="5"/>
  <c r="AH1936" i="5" s="1"/>
  <c r="AC1938" i="5"/>
  <c r="AD1937" i="5"/>
  <c r="AB1937" i="5"/>
  <c r="AH1937" i="5" s="1"/>
  <c r="AC1939" i="5"/>
  <c r="AD1938" i="5"/>
  <c r="AB1938" i="5"/>
  <c r="AH1938" i="5" s="1"/>
  <c r="AC1940" i="5"/>
  <c r="AD1939" i="5"/>
  <c r="AB1939" i="5"/>
  <c r="AH1939" i="5" s="1"/>
  <c r="AC1941" i="5"/>
  <c r="AD1940" i="5"/>
  <c r="AB1940" i="5"/>
  <c r="AH1940" i="5" s="1"/>
  <c r="AC1942" i="5"/>
  <c r="AD1941" i="5"/>
  <c r="AB1941" i="5"/>
  <c r="AH1941" i="5" s="1"/>
  <c r="AC1943" i="5"/>
  <c r="AD1942" i="5"/>
  <c r="AB1942" i="5"/>
  <c r="AH1942" i="5" s="1"/>
  <c r="AC1944" i="5"/>
  <c r="AD1943" i="5"/>
  <c r="AB1943" i="5"/>
  <c r="AH1943" i="5" s="1"/>
  <c r="AC1945" i="5"/>
  <c r="AD1944" i="5"/>
  <c r="AB1944" i="5"/>
  <c r="AH1944" i="5" s="1"/>
  <c r="AC1946" i="5"/>
  <c r="AD1945" i="5"/>
  <c r="AB1945" i="5"/>
  <c r="AH1945" i="5" s="1"/>
  <c r="AC1947" i="5"/>
  <c r="AD1946" i="5"/>
  <c r="AB1946" i="5"/>
  <c r="AH1946" i="5" s="1"/>
  <c r="AC1948" i="5"/>
  <c r="AD1947" i="5"/>
  <c r="AB1947" i="5"/>
  <c r="AH1947" i="5" s="1"/>
  <c r="AC1949" i="5"/>
  <c r="AD1948" i="5"/>
  <c r="AB1948" i="5"/>
  <c r="AH1948" i="5" s="1"/>
  <c r="AC1950" i="5"/>
  <c r="AD1949" i="5"/>
  <c r="AB1949" i="5"/>
  <c r="AH1949" i="5" s="1"/>
  <c r="AC1951" i="5"/>
  <c r="AD1950" i="5"/>
  <c r="AB1950" i="5"/>
  <c r="AH1950" i="5" s="1"/>
  <c r="AC1952" i="5"/>
  <c r="AD1951" i="5"/>
  <c r="AB1951" i="5"/>
  <c r="AH1951" i="5" s="1"/>
  <c r="AC1953" i="5"/>
  <c r="AD1952" i="5"/>
  <c r="AB1952" i="5"/>
  <c r="AH1952" i="5" s="1"/>
  <c r="AC1954" i="5"/>
  <c r="AD1953" i="5"/>
  <c r="AB1953" i="5"/>
  <c r="AH1953" i="5" s="1"/>
  <c r="AC1955" i="5"/>
  <c r="AD1954" i="5"/>
  <c r="AB1954" i="5"/>
  <c r="AH1954" i="5" s="1"/>
  <c r="AC1956" i="5"/>
  <c r="AD1955" i="5"/>
  <c r="AB1955" i="5"/>
  <c r="AH1955" i="5" s="1"/>
  <c r="AC1957" i="5"/>
  <c r="AD1956" i="5"/>
  <c r="AB1956" i="5"/>
  <c r="AH1956" i="5" s="1"/>
  <c r="AC1958" i="5"/>
  <c r="AD1957" i="5"/>
  <c r="AB1957" i="5"/>
  <c r="AH1957" i="5" s="1"/>
  <c r="AC1959" i="5"/>
  <c r="AD1958" i="5"/>
  <c r="AB1958" i="5"/>
  <c r="AH1958" i="5" s="1"/>
  <c r="AC1960" i="5"/>
  <c r="AD1959" i="5"/>
  <c r="AB1959" i="5"/>
  <c r="AH1959" i="5" s="1"/>
  <c r="AC1961" i="5"/>
  <c r="AD1960" i="5"/>
  <c r="AB1960" i="5"/>
  <c r="AH1960" i="5" s="1"/>
  <c r="AC1962" i="5"/>
  <c r="AD1961" i="5"/>
  <c r="AB1961" i="5"/>
  <c r="AH1961" i="5" s="1"/>
  <c r="AC1963" i="5"/>
  <c r="AD1962" i="5"/>
  <c r="AB1962" i="5"/>
  <c r="AH1962" i="5" s="1"/>
  <c r="AC1964" i="5"/>
  <c r="AD1963" i="5"/>
  <c r="AB1963" i="5"/>
  <c r="AH1963" i="5" s="1"/>
  <c r="AC1965" i="5"/>
  <c r="AD1964" i="5"/>
  <c r="AB1964" i="5"/>
  <c r="AH1964" i="5" s="1"/>
  <c r="AC1966" i="5"/>
  <c r="AD1965" i="5"/>
  <c r="AB1965" i="5"/>
  <c r="AH1965" i="5" s="1"/>
  <c r="AC1967" i="5"/>
  <c r="AD1966" i="5"/>
  <c r="AB1966" i="5"/>
  <c r="AH1966" i="5" s="1"/>
  <c r="AC1968" i="5"/>
  <c r="AD1967" i="5"/>
  <c r="AB1967" i="5"/>
  <c r="AH1967" i="5" s="1"/>
  <c r="AC1969" i="5"/>
  <c r="AD1968" i="5"/>
  <c r="AB1968" i="5"/>
  <c r="AH1968" i="5" s="1"/>
  <c r="AC1970" i="5"/>
  <c r="AD1969" i="5"/>
  <c r="AB1969" i="5"/>
  <c r="AH1969" i="5" s="1"/>
  <c r="AC1971" i="5"/>
  <c r="AD1970" i="5"/>
  <c r="AB1970" i="5"/>
  <c r="AH1970" i="5" s="1"/>
  <c r="AC1972" i="5"/>
  <c r="AD1971" i="5"/>
  <c r="AB1971" i="5"/>
  <c r="AH1971" i="5" s="1"/>
  <c r="AC1973" i="5"/>
  <c r="AD1972" i="5"/>
  <c r="AB1972" i="5"/>
  <c r="AH1972" i="5" s="1"/>
  <c r="AC1974" i="5"/>
  <c r="AD1973" i="5"/>
  <c r="AB1973" i="5"/>
  <c r="AH1973" i="5" s="1"/>
  <c r="AC1975" i="5"/>
  <c r="AD1974" i="5"/>
  <c r="AB1974" i="5"/>
  <c r="AH1974" i="5" s="1"/>
  <c r="AC1976" i="5"/>
  <c r="AD1975" i="5"/>
  <c r="AB1975" i="5"/>
  <c r="AH1975" i="5" s="1"/>
  <c r="AC1977" i="5"/>
  <c r="AD1976" i="5"/>
  <c r="AB1976" i="5"/>
  <c r="AH1976" i="5" s="1"/>
  <c r="AC1978" i="5"/>
  <c r="AD1977" i="5"/>
  <c r="AB1977" i="5"/>
  <c r="AH1977" i="5" s="1"/>
  <c r="AC1979" i="5"/>
  <c r="AD1978" i="5"/>
  <c r="AB1978" i="5"/>
  <c r="AH1978" i="5" s="1"/>
  <c r="AC1980" i="5"/>
  <c r="AD1979" i="5"/>
  <c r="AB1979" i="5"/>
  <c r="AH1979" i="5" s="1"/>
  <c r="AC1981" i="5"/>
  <c r="AD1980" i="5"/>
  <c r="AB1980" i="5"/>
  <c r="AH1980" i="5" s="1"/>
  <c r="AC1982" i="5"/>
  <c r="AD1981" i="5"/>
  <c r="AB1981" i="5"/>
  <c r="AH1981" i="5" s="1"/>
  <c r="AC1983" i="5"/>
  <c r="AD1982" i="5"/>
  <c r="AB1982" i="5"/>
  <c r="AH1982" i="5" s="1"/>
  <c r="AC1984" i="5"/>
  <c r="AD1983" i="5"/>
  <c r="AB1983" i="5"/>
  <c r="AH1983" i="5" s="1"/>
  <c r="AC1985" i="5"/>
  <c r="AD1984" i="5"/>
  <c r="AB1984" i="5"/>
  <c r="AH1984" i="5" s="1"/>
  <c r="AC1986" i="5"/>
  <c r="AD1985" i="5"/>
  <c r="AB1985" i="5"/>
  <c r="AH1985" i="5" s="1"/>
  <c r="AC1987" i="5"/>
  <c r="AD1986" i="5"/>
  <c r="AB1986" i="5"/>
  <c r="AH1986" i="5" s="1"/>
  <c r="AC1988" i="5"/>
  <c r="AD1987" i="5"/>
  <c r="AB1987" i="5"/>
  <c r="AH1987" i="5" s="1"/>
  <c r="AC1989" i="5"/>
  <c r="AD1988" i="5"/>
  <c r="AB1988" i="5"/>
  <c r="AH1988" i="5" s="1"/>
  <c r="AC1990" i="5"/>
  <c r="AD1989" i="5"/>
  <c r="AB1989" i="5"/>
  <c r="AH1989" i="5" s="1"/>
  <c r="AC1991" i="5"/>
  <c r="AD1990" i="5"/>
  <c r="AB1990" i="5"/>
  <c r="AH1990" i="5" s="1"/>
  <c r="AC1992" i="5"/>
  <c r="AD1991" i="5"/>
  <c r="AB1991" i="5"/>
  <c r="AH1991" i="5" s="1"/>
  <c r="AC1993" i="5"/>
  <c r="AD1992" i="5"/>
  <c r="AB1992" i="5"/>
  <c r="AH1992" i="5" s="1"/>
  <c r="AC1994" i="5"/>
  <c r="AD1993" i="5"/>
  <c r="AB1993" i="5"/>
  <c r="AH1993" i="5" s="1"/>
  <c r="AC1995" i="5"/>
  <c r="AD1994" i="5"/>
  <c r="AB1994" i="5"/>
  <c r="AH1994" i="5" s="1"/>
  <c r="AC1996" i="5"/>
  <c r="AD1995" i="5"/>
  <c r="AB1995" i="5"/>
  <c r="AH1995" i="5" s="1"/>
  <c r="AC1997" i="5"/>
  <c r="AD1996" i="5"/>
  <c r="AB1996" i="5"/>
  <c r="AH1996" i="5" s="1"/>
  <c r="AC1998" i="5"/>
  <c r="AD1997" i="5"/>
  <c r="AB1997" i="5"/>
  <c r="AH1997" i="5" s="1"/>
  <c r="AC1999" i="5"/>
  <c r="AD1998" i="5"/>
  <c r="AB1998" i="5"/>
  <c r="AH1998" i="5" s="1"/>
  <c r="AC2000" i="5"/>
  <c r="AD1999" i="5"/>
  <c r="AB1999" i="5"/>
  <c r="AH1999" i="5" s="1"/>
  <c r="AC2001" i="5"/>
  <c r="AD2000" i="5"/>
  <c r="AB2000" i="5"/>
  <c r="AH2000" i="5" s="1"/>
  <c r="AC2002" i="5"/>
  <c r="AD2001" i="5"/>
  <c r="AB2001" i="5"/>
  <c r="AH2001" i="5" s="1"/>
  <c r="AC2003" i="5"/>
  <c r="AD2002" i="5"/>
  <c r="AB2002" i="5"/>
  <c r="AH2002" i="5" s="1"/>
  <c r="AC2004" i="5"/>
  <c r="AD2003" i="5"/>
  <c r="AB2003" i="5"/>
  <c r="AH2003" i="5" s="1"/>
  <c r="AC2005" i="5"/>
  <c r="AD2004" i="5"/>
  <c r="AB2004" i="5"/>
  <c r="AH2004" i="5" s="1"/>
  <c r="AC2006" i="5"/>
  <c r="AD2005" i="5"/>
  <c r="AB2005" i="5"/>
  <c r="AH2005" i="5" s="1"/>
  <c r="AC2007" i="5"/>
  <c r="AD2006" i="5"/>
  <c r="AB2006" i="5"/>
  <c r="AH2006" i="5" s="1"/>
  <c r="AC2008" i="5"/>
  <c r="AD2007" i="5"/>
  <c r="AB2007" i="5"/>
  <c r="AH2007" i="5" s="1"/>
  <c r="AC2009" i="5"/>
  <c r="AD2008" i="5"/>
  <c r="AB2008" i="5"/>
  <c r="AH2008" i="5" s="1"/>
  <c r="AC2010" i="5"/>
  <c r="AD2009" i="5"/>
  <c r="AB2009" i="5"/>
  <c r="AH2009" i="5" s="1"/>
  <c r="AC2011" i="5"/>
  <c r="AD2010" i="5"/>
  <c r="AB2010" i="5"/>
  <c r="AH2010" i="5" s="1"/>
  <c r="AC2012" i="5"/>
  <c r="AD2011" i="5"/>
  <c r="AB2011" i="5"/>
  <c r="AH2011" i="5" s="1"/>
  <c r="AC2013" i="5"/>
  <c r="AD2012" i="5"/>
  <c r="AB2012" i="5"/>
  <c r="AH2012" i="5" s="1"/>
  <c r="AC2014" i="5"/>
  <c r="AD2013" i="5"/>
  <c r="AB2013" i="5"/>
  <c r="AH2013" i="5" s="1"/>
  <c r="AC2015" i="5"/>
  <c r="AD2014" i="5"/>
  <c r="AB2014" i="5"/>
  <c r="AH2014" i="5" s="1"/>
  <c r="AC2016" i="5"/>
  <c r="AD2015" i="5"/>
  <c r="AB2015" i="5"/>
  <c r="AH2015" i="5" s="1"/>
  <c r="AC2017" i="5"/>
  <c r="AD2016" i="5"/>
  <c r="AB2016" i="5"/>
  <c r="AH2016" i="5" s="1"/>
  <c r="AC2018" i="5"/>
  <c r="AD2017" i="5"/>
  <c r="AB2017" i="5"/>
  <c r="AH2017" i="5" s="1"/>
  <c r="AC2019" i="5"/>
  <c r="AD2018" i="5"/>
  <c r="AB2018" i="5"/>
  <c r="AH2018" i="5" s="1"/>
  <c r="AC2020" i="5"/>
  <c r="AD2019" i="5"/>
  <c r="AB2019" i="5"/>
  <c r="AH2019" i="5" s="1"/>
  <c r="AC2021" i="5"/>
  <c r="AD2020" i="5"/>
  <c r="AB2020" i="5"/>
  <c r="AH2020" i="5" s="1"/>
  <c r="AC2022" i="5"/>
  <c r="AD2021" i="5"/>
  <c r="AB2021" i="5"/>
  <c r="AH2021" i="5" s="1"/>
  <c r="AC2023" i="5"/>
  <c r="AD2022" i="5"/>
  <c r="AB2022" i="5"/>
  <c r="AH2022" i="5" s="1"/>
  <c r="AC2024" i="5"/>
  <c r="AD2023" i="5"/>
  <c r="AB2023" i="5"/>
  <c r="AH2023" i="5" s="1"/>
  <c r="AC2025" i="5"/>
  <c r="AD2024" i="5"/>
  <c r="AB2024" i="5"/>
  <c r="AH2024" i="5" s="1"/>
  <c r="AC2026" i="5"/>
  <c r="AD2025" i="5"/>
  <c r="AB2025" i="5"/>
  <c r="AH2025" i="5" s="1"/>
  <c r="AC2027" i="5"/>
  <c r="AD2026" i="5"/>
  <c r="AB2026" i="5"/>
  <c r="AH2026" i="5" s="1"/>
  <c r="AC2028" i="5"/>
  <c r="AD2027" i="5"/>
  <c r="AB2027" i="5"/>
  <c r="AH2027" i="5" s="1"/>
  <c r="AC2029" i="5"/>
  <c r="AD2028" i="5"/>
  <c r="AB2028" i="5"/>
  <c r="AH2028" i="5" s="1"/>
  <c r="AC2030" i="5"/>
  <c r="AD2029" i="5"/>
  <c r="AB2029" i="5"/>
  <c r="AH2029" i="5" s="1"/>
  <c r="AC2031" i="5"/>
  <c r="AD2030" i="5"/>
  <c r="AB2030" i="5"/>
  <c r="AH2030" i="5" s="1"/>
  <c r="AC2032" i="5"/>
  <c r="AD2031" i="5"/>
  <c r="AB2031" i="5"/>
  <c r="AH2031" i="5" s="1"/>
  <c r="AC2033" i="5"/>
  <c r="AD2032" i="5"/>
  <c r="AB2032" i="5"/>
  <c r="AH2032" i="5" s="1"/>
  <c r="AC2034" i="5"/>
  <c r="AD2033" i="5"/>
  <c r="AB2033" i="5"/>
  <c r="AH2033" i="5" s="1"/>
  <c r="AC2035" i="5"/>
  <c r="AD2034" i="5"/>
  <c r="AB2034" i="5"/>
  <c r="AH2034" i="5" s="1"/>
  <c r="AC2036" i="5"/>
  <c r="AD2035" i="5"/>
  <c r="AB2035" i="5"/>
  <c r="AH2035" i="5" s="1"/>
  <c r="AC2037" i="5"/>
  <c r="AD2036" i="5"/>
  <c r="AB2036" i="5"/>
  <c r="AH2036" i="5" s="1"/>
  <c r="AC2038" i="5"/>
  <c r="AD2037" i="5"/>
  <c r="AB2037" i="5"/>
  <c r="AH2037" i="5" s="1"/>
  <c r="AC2039" i="5"/>
  <c r="AD2038" i="5"/>
  <c r="AB2038" i="5"/>
  <c r="AH2038" i="5" s="1"/>
  <c r="AC2040" i="5"/>
  <c r="AD2039" i="5"/>
  <c r="AB2039" i="5"/>
  <c r="AH2039" i="5" s="1"/>
  <c r="AC2041" i="5"/>
  <c r="AD2040" i="5"/>
  <c r="AB2040" i="5"/>
  <c r="AH2040" i="5" s="1"/>
  <c r="AC2042" i="5"/>
  <c r="AD2041" i="5"/>
  <c r="AB2041" i="5"/>
  <c r="AH2041" i="5" s="1"/>
  <c r="AC2043" i="5"/>
  <c r="AD2042" i="5"/>
  <c r="AB2042" i="5"/>
  <c r="AH2042" i="5" s="1"/>
  <c r="AC2044" i="5"/>
  <c r="AD2043" i="5"/>
  <c r="AB2043" i="5"/>
  <c r="AH2043" i="5" s="1"/>
  <c r="AC2045" i="5"/>
  <c r="AD2044" i="5"/>
  <c r="AB2044" i="5"/>
  <c r="AH2044" i="5" s="1"/>
  <c r="AC2046" i="5"/>
  <c r="AD2045" i="5"/>
  <c r="AB2045" i="5"/>
  <c r="AH2045" i="5" s="1"/>
  <c r="AC2047" i="5"/>
  <c r="AD2046" i="5"/>
  <c r="AB2046" i="5"/>
  <c r="AH2046" i="5" s="1"/>
  <c r="AC2048" i="5"/>
  <c r="AD2047" i="5"/>
  <c r="AB2047" i="5"/>
  <c r="AH2047" i="5" s="1"/>
  <c r="AC2049" i="5"/>
  <c r="AD2048" i="5"/>
  <c r="AB2048" i="5"/>
  <c r="AH2048" i="5" s="1"/>
  <c r="AC2050" i="5"/>
  <c r="AD2049" i="5"/>
  <c r="AB2049" i="5"/>
  <c r="AH2049" i="5" s="1"/>
  <c r="AC2051" i="5"/>
  <c r="AD2050" i="5"/>
  <c r="AB2050" i="5"/>
  <c r="AH2050" i="5" s="1"/>
  <c r="AC2052" i="5"/>
  <c r="AD2051" i="5"/>
  <c r="AB2051" i="5"/>
  <c r="AH2051" i="5" s="1"/>
  <c r="AC2053" i="5"/>
  <c r="AD2052" i="5"/>
  <c r="AB2052" i="5"/>
  <c r="AH2052" i="5" s="1"/>
  <c r="AC2054" i="5"/>
  <c r="AD2053" i="5"/>
  <c r="AB2053" i="5"/>
  <c r="AH2053" i="5" s="1"/>
  <c r="AC2055" i="5"/>
  <c r="AD2054" i="5"/>
  <c r="AB2054" i="5"/>
  <c r="AH2054" i="5" s="1"/>
  <c r="AC2056" i="5"/>
  <c r="AD2055" i="5"/>
  <c r="AB2055" i="5"/>
  <c r="AH2055" i="5" s="1"/>
  <c r="AC2057" i="5"/>
  <c r="AD2056" i="5"/>
  <c r="AB2056" i="5"/>
  <c r="AH2056" i="5" s="1"/>
  <c r="AC2058" i="5"/>
  <c r="AD2057" i="5"/>
  <c r="AB2057" i="5"/>
  <c r="AH2057" i="5" s="1"/>
  <c r="AC2059" i="5"/>
  <c r="AD2058" i="5"/>
  <c r="AB2058" i="5"/>
  <c r="AH2058" i="5" s="1"/>
  <c r="AC2060" i="5"/>
  <c r="AD2059" i="5"/>
  <c r="AB2059" i="5"/>
  <c r="AH2059" i="5" s="1"/>
  <c r="AC2061" i="5"/>
  <c r="AD2060" i="5"/>
  <c r="AB2060" i="5"/>
  <c r="AH2060" i="5" s="1"/>
  <c r="AC2062" i="5"/>
  <c r="AD2061" i="5"/>
  <c r="AB2061" i="5"/>
  <c r="AH2061" i="5" s="1"/>
  <c r="AC2063" i="5"/>
  <c r="AD2062" i="5"/>
  <c r="AB2062" i="5"/>
  <c r="AH2062" i="5" s="1"/>
  <c r="AC2064" i="5"/>
  <c r="AD2063" i="5"/>
  <c r="AB2063" i="5"/>
  <c r="AH2063" i="5" s="1"/>
  <c r="AC2065" i="5"/>
  <c r="AD2064" i="5"/>
  <c r="AB2064" i="5"/>
  <c r="AH2064" i="5" s="1"/>
  <c r="AC2066" i="5"/>
  <c r="AD2065" i="5"/>
  <c r="AB2065" i="5"/>
  <c r="AH2065" i="5" s="1"/>
  <c r="AC2067" i="5"/>
  <c r="AD2066" i="5"/>
  <c r="AB2066" i="5"/>
  <c r="AH2066" i="5" s="1"/>
  <c r="AC2068" i="5"/>
  <c r="AD2067" i="5"/>
  <c r="AB2067" i="5"/>
  <c r="AH2067" i="5" s="1"/>
  <c r="AC2069" i="5"/>
  <c r="AD2068" i="5"/>
  <c r="AB2068" i="5"/>
  <c r="AH2068" i="5" s="1"/>
  <c r="AC2070" i="5"/>
  <c r="AD2069" i="5"/>
  <c r="AB2069" i="5"/>
  <c r="AH2069" i="5" s="1"/>
  <c r="AC2071" i="5"/>
  <c r="AD2070" i="5"/>
  <c r="AB2070" i="5"/>
  <c r="AH2070" i="5" s="1"/>
  <c r="AC2072" i="5"/>
  <c r="AD2071" i="5"/>
  <c r="AB2071" i="5"/>
  <c r="AH2071" i="5" s="1"/>
  <c r="AC2073" i="5"/>
  <c r="AD2072" i="5"/>
  <c r="AB2072" i="5"/>
  <c r="AH2072" i="5" s="1"/>
  <c r="AC2074" i="5"/>
  <c r="AD2073" i="5"/>
  <c r="AB2073" i="5"/>
  <c r="AH2073" i="5" s="1"/>
  <c r="AC2075" i="5"/>
  <c r="AD2074" i="5"/>
  <c r="AB2074" i="5"/>
  <c r="AH2074" i="5" s="1"/>
  <c r="AC2076" i="5"/>
  <c r="AD2075" i="5"/>
  <c r="AB2075" i="5"/>
  <c r="AH2075" i="5" s="1"/>
  <c r="AC2077" i="5"/>
  <c r="AD2076" i="5"/>
  <c r="AB2076" i="5"/>
  <c r="AH2076" i="5" s="1"/>
  <c r="AC2078" i="5"/>
  <c r="AD2077" i="5"/>
  <c r="AB2077" i="5"/>
  <c r="AH2077" i="5" s="1"/>
  <c r="AC2079" i="5"/>
  <c r="AD2078" i="5"/>
  <c r="AB2078" i="5"/>
  <c r="AH2078" i="5" s="1"/>
  <c r="AC2080" i="5"/>
  <c r="AD2079" i="5"/>
  <c r="AB2079" i="5"/>
  <c r="AH2079" i="5" s="1"/>
  <c r="AC2081" i="5"/>
  <c r="AD2080" i="5"/>
  <c r="AB2080" i="5"/>
  <c r="AH2080" i="5" s="1"/>
  <c r="AC2082" i="5"/>
  <c r="AD2081" i="5"/>
  <c r="AB2081" i="5"/>
  <c r="AH2081" i="5" s="1"/>
  <c r="AC2083" i="5"/>
  <c r="AD2082" i="5"/>
  <c r="AB2082" i="5"/>
  <c r="AH2082" i="5" s="1"/>
  <c r="AC2084" i="5"/>
  <c r="AD2083" i="5"/>
  <c r="AB2083" i="5"/>
  <c r="AH2083" i="5" s="1"/>
  <c r="AC2085" i="5"/>
  <c r="AD2084" i="5"/>
  <c r="AB2084" i="5"/>
  <c r="AH2084" i="5" s="1"/>
  <c r="AC2086" i="5"/>
  <c r="AD2085" i="5"/>
  <c r="AB2085" i="5"/>
  <c r="AH2085" i="5" s="1"/>
  <c r="AC2087" i="5"/>
  <c r="AD2086" i="5"/>
  <c r="AB2086" i="5"/>
  <c r="AH2086" i="5" s="1"/>
  <c r="AC2088" i="5"/>
  <c r="AD2087" i="5"/>
  <c r="AB2087" i="5"/>
  <c r="AH2087" i="5" s="1"/>
  <c r="AC2089" i="5"/>
  <c r="AD2088" i="5"/>
  <c r="AB2088" i="5"/>
  <c r="AH2088" i="5" s="1"/>
  <c r="AC2090" i="5"/>
  <c r="AD2089" i="5"/>
  <c r="AB2089" i="5"/>
  <c r="AH2089" i="5" s="1"/>
  <c r="AC2091" i="5"/>
  <c r="AD2090" i="5"/>
  <c r="AB2090" i="5"/>
  <c r="AH2090" i="5" s="1"/>
  <c r="AC2092" i="5"/>
  <c r="AD2091" i="5"/>
  <c r="AB2091" i="5"/>
  <c r="AH2091" i="5" s="1"/>
  <c r="AC2093" i="5"/>
  <c r="AD2092" i="5"/>
  <c r="AB2092" i="5"/>
  <c r="AH2092" i="5" s="1"/>
  <c r="AC2094" i="5"/>
  <c r="AD2093" i="5"/>
  <c r="AB2093" i="5"/>
  <c r="AH2093" i="5" s="1"/>
  <c r="AC2095" i="5"/>
  <c r="AD2094" i="5"/>
  <c r="AB2094" i="5"/>
  <c r="AH2094" i="5" s="1"/>
  <c r="AC2096" i="5"/>
  <c r="AD2095" i="5"/>
  <c r="AB2095" i="5"/>
  <c r="AH2095" i="5" s="1"/>
  <c r="AC2097" i="5"/>
  <c r="AD2096" i="5"/>
  <c r="AB2096" i="5"/>
  <c r="AH2096" i="5" s="1"/>
  <c r="AD2097" i="5"/>
  <c r="AC2098" i="5"/>
  <c r="AB2097" i="5"/>
  <c r="AH2097" i="5" s="1"/>
  <c r="AC2099" i="5"/>
  <c r="AB2098" i="5"/>
  <c r="AH2098" i="5" s="1"/>
  <c r="AD2098" i="5"/>
  <c r="AC2100" i="5"/>
  <c r="AB2099" i="5"/>
  <c r="AH2099" i="5" s="1"/>
  <c r="AD2099" i="5"/>
  <c r="AC2101" i="5"/>
  <c r="AB2100" i="5"/>
  <c r="AH2100" i="5" s="1"/>
  <c r="AD2100" i="5"/>
  <c r="AC2102" i="5"/>
  <c r="AB2101" i="5"/>
  <c r="AH2101" i="5" s="1"/>
  <c r="AD2101" i="5"/>
  <c r="AC2103" i="5"/>
  <c r="AB2102" i="5"/>
  <c r="AH2102" i="5" s="1"/>
  <c r="AD2102" i="5"/>
  <c r="AC2104" i="5"/>
  <c r="AB2103" i="5"/>
  <c r="AH2103" i="5" s="1"/>
  <c r="AD2103" i="5"/>
  <c r="AC2105" i="5"/>
  <c r="AB2104" i="5"/>
  <c r="AH2104" i="5" s="1"/>
  <c r="AD2104" i="5"/>
  <c r="AC2106" i="5"/>
  <c r="AB2105" i="5"/>
  <c r="AH2105" i="5" s="1"/>
  <c r="AD2105" i="5"/>
  <c r="AC2107" i="5"/>
  <c r="AB2106" i="5"/>
  <c r="AH2106" i="5" s="1"/>
  <c r="AD2106" i="5"/>
  <c r="AC2108" i="5"/>
  <c r="AB2107" i="5"/>
  <c r="AH2107" i="5" s="1"/>
  <c r="AD2107" i="5"/>
  <c r="AC2109" i="5"/>
  <c r="AB2108" i="5"/>
  <c r="AH2108" i="5" s="1"/>
  <c r="AD2108" i="5"/>
  <c r="AC2110" i="5"/>
  <c r="AB2109" i="5"/>
  <c r="AH2109" i="5" s="1"/>
  <c r="AD2109" i="5"/>
  <c r="AC2111" i="5"/>
  <c r="AB2110" i="5"/>
  <c r="AH2110" i="5" s="1"/>
  <c r="AD2110" i="5"/>
  <c r="AC2112" i="5"/>
  <c r="AB2111" i="5"/>
  <c r="AH2111" i="5" s="1"/>
  <c r="AD2111" i="5"/>
  <c r="AC2113" i="5"/>
  <c r="AB2112" i="5"/>
  <c r="AH2112" i="5" s="1"/>
  <c r="AD2112" i="5"/>
  <c r="AC2114" i="5"/>
  <c r="AB2113" i="5"/>
  <c r="AH2113" i="5" s="1"/>
  <c r="AD2113" i="5"/>
  <c r="AC2115" i="5"/>
  <c r="AB2114" i="5"/>
  <c r="AH2114" i="5" s="1"/>
  <c r="AD2114" i="5"/>
  <c r="AC2116" i="5"/>
  <c r="AB2115" i="5"/>
  <c r="AH2115" i="5" s="1"/>
  <c r="AD2115" i="5"/>
  <c r="AC2117" i="5"/>
  <c r="AB2116" i="5"/>
  <c r="AH2116" i="5" s="1"/>
  <c r="AD2116" i="5"/>
  <c r="AC2118" i="5"/>
  <c r="AB2117" i="5"/>
  <c r="AH2117" i="5" s="1"/>
  <c r="AD2117" i="5"/>
  <c r="AC2119" i="5"/>
  <c r="AB2118" i="5"/>
  <c r="AH2118" i="5" s="1"/>
  <c r="AD2118" i="5"/>
  <c r="AC2120" i="5"/>
  <c r="AB2119" i="5"/>
  <c r="AH2119" i="5" s="1"/>
  <c r="AD2119" i="5"/>
  <c r="AC2121" i="5"/>
  <c r="AB2120" i="5"/>
  <c r="AH2120" i="5" s="1"/>
  <c r="AD2120" i="5"/>
  <c r="AC2122" i="5"/>
  <c r="AB2121" i="5"/>
  <c r="AH2121" i="5" s="1"/>
  <c r="AD2121" i="5"/>
  <c r="AC2123" i="5"/>
  <c r="AB2122" i="5"/>
  <c r="AH2122" i="5" s="1"/>
  <c r="AD2122" i="5"/>
  <c r="AB2123" i="5"/>
  <c r="AH2123" i="5" s="1"/>
  <c r="AC2124" i="5"/>
  <c r="AD2123" i="5"/>
  <c r="AC2125" i="5"/>
  <c r="AD2124" i="5"/>
  <c r="AB2124" i="5"/>
  <c r="AH2124" i="5" s="1"/>
  <c r="AC2126" i="5"/>
  <c r="AD2125" i="5"/>
  <c r="AB2125" i="5"/>
  <c r="AH2125" i="5" s="1"/>
  <c r="AC2127" i="5"/>
  <c r="AD2126" i="5"/>
  <c r="AB2126" i="5"/>
  <c r="AH2126" i="5" s="1"/>
  <c r="AC2128" i="5"/>
  <c r="AD2127" i="5"/>
  <c r="AB2127" i="5"/>
  <c r="AH2127" i="5" s="1"/>
  <c r="AC2129" i="5"/>
  <c r="AD2128" i="5"/>
  <c r="AB2128" i="5"/>
  <c r="AH2128" i="5" s="1"/>
  <c r="AC2130" i="5"/>
  <c r="AD2129" i="5"/>
  <c r="AB2129" i="5"/>
  <c r="AH2129" i="5" s="1"/>
  <c r="AC2131" i="5"/>
  <c r="AD2130" i="5"/>
  <c r="AB2130" i="5"/>
  <c r="AH2130" i="5" s="1"/>
  <c r="AC2132" i="5"/>
  <c r="AD2131" i="5"/>
  <c r="AB2131" i="5"/>
  <c r="AH2131" i="5" s="1"/>
  <c r="AC2133" i="5"/>
  <c r="AD2132" i="5"/>
  <c r="AB2132" i="5"/>
  <c r="AH2132" i="5" s="1"/>
  <c r="AC2134" i="5"/>
  <c r="AD2133" i="5"/>
  <c r="AB2133" i="5"/>
  <c r="AH2133" i="5" s="1"/>
  <c r="AC2135" i="5"/>
  <c r="AD2134" i="5"/>
  <c r="AB2134" i="5"/>
  <c r="AH2134" i="5" s="1"/>
  <c r="AC2136" i="5"/>
  <c r="AD2135" i="5"/>
  <c r="AB2135" i="5"/>
  <c r="AH2135" i="5" s="1"/>
  <c r="AC2137" i="5"/>
  <c r="AD2136" i="5"/>
  <c r="AB2136" i="5"/>
  <c r="AH2136" i="5" s="1"/>
  <c r="AC2138" i="5"/>
  <c r="AD2137" i="5"/>
  <c r="AB2137" i="5"/>
  <c r="AH2137" i="5" s="1"/>
  <c r="AC2139" i="5"/>
  <c r="AD2138" i="5"/>
  <c r="AB2138" i="5"/>
  <c r="AH2138" i="5" s="1"/>
  <c r="AC2140" i="5"/>
  <c r="AD2139" i="5"/>
  <c r="AB2139" i="5"/>
  <c r="AH2139" i="5" s="1"/>
  <c r="AC2141" i="5"/>
  <c r="AD2140" i="5"/>
  <c r="AB2140" i="5"/>
  <c r="AH2140" i="5" s="1"/>
  <c r="AC2142" i="5"/>
  <c r="AD2141" i="5"/>
  <c r="AB2141" i="5"/>
  <c r="AH2141" i="5" s="1"/>
  <c r="AC2143" i="5"/>
  <c r="AD2142" i="5"/>
  <c r="AB2142" i="5"/>
  <c r="AH2142" i="5" s="1"/>
  <c r="AC2144" i="5"/>
  <c r="AD2143" i="5"/>
  <c r="AB2143" i="5"/>
  <c r="AH2143" i="5" s="1"/>
  <c r="AC2145" i="5"/>
  <c r="AD2144" i="5"/>
  <c r="AB2144" i="5"/>
  <c r="AH2144" i="5" s="1"/>
  <c r="AC2146" i="5"/>
  <c r="AD2145" i="5"/>
  <c r="AB2145" i="5"/>
  <c r="AH2145" i="5" s="1"/>
  <c r="AC2147" i="5"/>
  <c r="AD2146" i="5"/>
  <c r="AB2146" i="5"/>
  <c r="AH2146" i="5" s="1"/>
  <c r="AC2148" i="5"/>
  <c r="AD2147" i="5"/>
  <c r="AB2147" i="5"/>
  <c r="AH2147" i="5" s="1"/>
  <c r="AC2149" i="5"/>
  <c r="AD2148" i="5"/>
  <c r="AB2148" i="5"/>
  <c r="AH2148" i="5" s="1"/>
  <c r="AC2150" i="5"/>
  <c r="AD2149" i="5"/>
  <c r="AB2149" i="5"/>
  <c r="AH2149" i="5" s="1"/>
  <c r="AC2151" i="5"/>
  <c r="AD2150" i="5"/>
  <c r="AB2150" i="5"/>
  <c r="AH2150" i="5" s="1"/>
  <c r="AC2152" i="5"/>
  <c r="AD2151" i="5"/>
  <c r="AB2151" i="5"/>
  <c r="AH2151" i="5" s="1"/>
  <c r="AC2153" i="5"/>
  <c r="AD2152" i="5"/>
  <c r="AB2152" i="5"/>
  <c r="AH2152" i="5" s="1"/>
  <c r="AC2154" i="5"/>
  <c r="AD2153" i="5"/>
  <c r="AB2153" i="5"/>
  <c r="AH2153" i="5" s="1"/>
  <c r="AC2155" i="5"/>
  <c r="AD2154" i="5"/>
  <c r="AB2154" i="5"/>
  <c r="AH2154" i="5" s="1"/>
  <c r="AC2156" i="5"/>
  <c r="AD2155" i="5"/>
  <c r="AB2155" i="5"/>
  <c r="AH2155" i="5" s="1"/>
  <c r="AC2157" i="5"/>
  <c r="AD2156" i="5"/>
  <c r="AB2156" i="5"/>
  <c r="AH2156" i="5" s="1"/>
  <c r="AC2158" i="5"/>
  <c r="AD2157" i="5"/>
  <c r="AB2157" i="5"/>
  <c r="AH2157" i="5" s="1"/>
  <c r="AC2159" i="5"/>
  <c r="AD2158" i="5"/>
  <c r="AB2158" i="5"/>
  <c r="AH2158" i="5" s="1"/>
  <c r="AC2160" i="5"/>
  <c r="AD2159" i="5"/>
  <c r="AB2159" i="5"/>
  <c r="AH2159" i="5" s="1"/>
  <c r="AC2161" i="5"/>
  <c r="AD2160" i="5"/>
  <c r="AB2160" i="5"/>
  <c r="AH2160" i="5" s="1"/>
  <c r="AC2162" i="5"/>
  <c r="AD2161" i="5"/>
  <c r="AB2161" i="5"/>
  <c r="AH2161" i="5" s="1"/>
  <c r="AC2163" i="5"/>
  <c r="AD2162" i="5"/>
  <c r="AB2162" i="5"/>
  <c r="AH2162" i="5" s="1"/>
  <c r="AC2164" i="5"/>
  <c r="AD2163" i="5"/>
  <c r="AB2163" i="5"/>
  <c r="AH2163" i="5" s="1"/>
  <c r="AC2165" i="5"/>
  <c r="AD2164" i="5"/>
  <c r="AB2164" i="5"/>
  <c r="AH2164" i="5" s="1"/>
  <c r="AC2166" i="5"/>
  <c r="AD2165" i="5"/>
  <c r="AB2165" i="5"/>
  <c r="AH2165" i="5" s="1"/>
  <c r="AC2167" i="5"/>
  <c r="AD2166" i="5"/>
  <c r="AB2166" i="5"/>
  <c r="AH2166" i="5" s="1"/>
  <c r="AC2168" i="5"/>
  <c r="AD2167" i="5"/>
  <c r="AB2167" i="5"/>
  <c r="AH2167" i="5" s="1"/>
  <c r="AC2169" i="5"/>
  <c r="AD2168" i="5"/>
  <c r="AB2168" i="5"/>
  <c r="AH2168" i="5" s="1"/>
  <c r="AC2170" i="5"/>
  <c r="AD2169" i="5"/>
  <c r="AB2169" i="5"/>
  <c r="AH2169" i="5" s="1"/>
  <c r="AC2171" i="5"/>
  <c r="AD2170" i="5"/>
  <c r="AB2170" i="5"/>
  <c r="AH2170" i="5" s="1"/>
  <c r="AC2172" i="5"/>
  <c r="AD2171" i="5"/>
  <c r="AB2171" i="5"/>
  <c r="AH2171" i="5" s="1"/>
  <c r="AC2173" i="5"/>
  <c r="AD2172" i="5"/>
  <c r="AB2172" i="5"/>
  <c r="AH2172" i="5" s="1"/>
  <c r="AC2174" i="5"/>
  <c r="AD2173" i="5"/>
  <c r="AB2173" i="5"/>
  <c r="AH2173" i="5" s="1"/>
  <c r="AC2175" i="5"/>
  <c r="AD2174" i="5"/>
  <c r="AB2174" i="5"/>
  <c r="AH2174" i="5" s="1"/>
  <c r="AC2176" i="5"/>
  <c r="AD2175" i="5"/>
  <c r="AB2175" i="5"/>
  <c r="AH2175" i="5" s="1"/>
  <c r="AC2177" i="5"/>
  <c r="AD2176" i="5"/>
  <c r="AB2176" i="5"/>
  <c r="AH2176" i="5" s="1"/>
  <c r="AC2178" i="5"/>
  <c r="AD2177" i="5"/>
  <c r="AB2177" i="5"/>
  <c r="AH2177" i="5" s="1"/>
  <c r="AC2179" i="5"/>
  <c r="AD2178" i="5"/>
  <c r="AB2178" i="5"/>
  <c r="AH2178" i="5" s="1"/>
  <c r="AC2180" i="5"/>
  <c r="AD2179" i="5"/>
  <c r="AB2179" i="5"/>
  <c r="AH2179" i="5" s="1"/>
  <c r="AC2181" i="5"/>
  <c r="AD2180" i="5"/>
  <c r="AB2180" i="5"/>
  <c r="AH2180" i="5" s="1"/>
  <c r="AC2182" i="5"/>
  <c r="AD2181" i="5"/>
  <c r="AB2181" i="5"/>
  <c r="AH2181" i="5" s="1"/>
  <c r="AC2183" i="5"/>
  <c r="AD2182" i="5"/>
  <c r="AB2182" i="5"/>
  <c r="AH2182" i="5" s="1"/>
  <c r="AC2184" i="5"/>
  <c r="AD2183" i="5"/>
  <c r="AB2183" i="5"/>
  <c r="AH2183" i="5" s="1"/>
  <c r="AC2185" i="5"/>
  <c r="AD2184" i="5"/>
  <c r="AB2184" i="5"/>
  <c r="AH2184" i="5" s="1"/>
  <c r="AC2186" i="5"/>
  <c r="AD2185" i="5"/>
  <c r="AB2185" i="5"/>
  <c r="AH2185" i="5" s="1"/>
  <c r="AC2187" i="5"/>
  <c r="AD2186" i="5"/>
  <c r="AB2186" i="5"/>
  <c r="AH2186" i="5" s="1"/>
  <c r="AC2188" i="5"/>
  <c r="AD2187" i="5"/>
  <c r="AB2187" i="5"/>
  <c r="AH2187" i="5" s="1"/>
  <c r="AC2189" i="5"/>
  <c r="AD2188" i="5"/>
  <c r="AB2188" i="5"/>
  <c r="AH2188" i="5" s="1"/>
  <c r="AC2190" i="5"/>
  <c r="AD2189" i="5"/>
  <c r="AB2189" i="5"/>
  <c r="AH2189" i="5" s="1"/>
  <c r="AC2191" i="5"/>
  <c r="AD2190" i="5"/>
  <c r="AB2190" i="5"/>
  <c r="AH2190" i="5" s="1"/>
  <c r="AC2192" i="5"/>
  <c r="AD2191" i="5"/>
  <c r="AB2191" i="5"/>
  <c r="AH2191" i="5" s="1"/>
  <c r="AC2193" i="5"/>
  <c r="AD2192" i="5"/>
  <c r="AB2192" i="5"/>
  <c r="AH2192" i="5" s="1"/>
  <c r="AC2194" i="5"/>
  <c r="AD2193" i="5"/>
  <c r="AB2193" i="5"/>
  <c r="AH2193" i="5" s="1"/>
  <c r="AC2195" i="5"/>
  <c r="AD2194" i="5"/>
  <c r="AB2194" i="5"/>
  <c r="AH2194" i="5" s="1"/>
  <c r="AC2196" i="5"/>
  <c r="AD2195" i="5"/>
  <c r="AB2195" i="5"/>
  <c r="AH2195" i="5" s="1"/>
  <c r="AC2197" i="5"/>
  <c r="AD2196" i="5"/>
  <c r="AB2196" i="5"/>
  <c r="AH2196" i="5" s="1"/>
  <c r="AC2198" i="5"/>
  <c r="AD2197" i="5"/>
  <c r="AB2197" i="5"/>
  <c r="AH2197" i="5" s="1"/>
  <c r="AC2199" i="5"/>
  <c r="AD2198" i="5"/>
  <c r="AB2198" i="5"/>
  <c r="AH2198" i="5" s="1"/>
  <c r="AC2200" i="5"/>
  <c r="AD2199" i="5"/>
  <c r="AB2199" i="5"/>
  <c r="AH2199" i="5" s="1"/>
  <c r="AC2201" i="5"/>
  <c r="AD2200" i="5"/>
  <c r="AB2200" i="5"/>
  <c r="AH2200" i="5" s="1"/>
  <c r="AC2202" i="5"/>
  <c r="AD2201" i="5"/>
  <c r="AB2201" i="5"/>
  <c r="AH2201" i="5" s="1"/>
  <c r="AC2203" i="5"/>
  <c r="AD2202" i="5"/>
  <c r="AB2202" i="5"/>
  <c r="AH2202" i="5" s="1"/>
  <c r="AC2204" i="5"/>
  <c r="AD2203" i="5"/>
  <c r="AB2203" i="5"/>
  <c r="AH2203" i="5" s="1"/>
  <c r="AC2205" i="5"/>
  <c r="AD2204" i="5"/>
  <c r="AB2204" i="5"/>
  <c r="AH2204" i="5" s="1"/>
  <c r="AC2206" i="5"/>
  <c r="AD2205" i="5"/>
  <c r="AB2205" i="5"/>
  <c r="AH2205" i="5" s="1"/>
  <c r="AC2207" i="5"/>
  <c r="AD2206" i="5"/>
  <c r="AB2206" i="5"/>
  <c r="AH2206" i="5" s="1"/>
  <c r="AC2208" i="5"/>
  <c r="AD2207" i="5"/>
  <c r="AB2207" i="5"/>
  <c r="AH2207" i="5" s="1"/>
  <c r="AC2209" i="5"/>
  <c r="AD2208" i="5"/>
  <c r="AB2208" i="5"/>
  <c r="AH2208" i="5" s="1"/>
  <c r="AC2210" i="5"/>
  <c r="AD2209" i="5"/>
  <c r="AB2209" i="5"/>
  <c r="AH2209" i="5" s="1"/>
  <c r="AC2211" i="5"/>
  <c r="AD2210" i="5"/>
  <c r="AB2210" i="5"/>
  <c r="AH2210" i="5" s="1"/>
  <c r="AC2212" i="5"/>
  <c r="AD2211" i="5"/>
  <c r="AB2211" i="5"/>
  <c r="AH2211" i="5" s="1"/>
  <c r="AC2213" i="5"/>
  <c r="AD2212" i="5"/>
  <c r="AB2212" i="5"/>
  <c r="AH2212" i="5" s="1"/>
  <c r="AC2214" i="5"/>
  <c r="AD2213" i="5"/>
  <c r="AB2213" i="5"/>
  <c r="AH2213" i="5" s="1"/>
  <c r="AC2215" i="5"/>
  <c r="AD2214" i="5"/>
  <c r="AB2214" i="5"/>
  <c r="AH2214" i="5" s="1"/>
  <c r="AC2216" i="5"/>
  <c r="AD2215" i="5"/>
  <c r="AB2215" i="5"/>
  <c r="AH2215" i="5" s="1"/>
  <c r="AC2217" i="5"/>
  <c r="AD2216" i="5"/>
  <c r="AB2216" i="5"/>
  <c r="AH2216" i="5" s="1"/>
  <c r="AC2218" i="5"/>
  <c r="AD2217" i="5"/>
  <c r="AB2217" i="5"/>
  <c r="AH2217" i="5" s="1"/>
  <c r="AC2219" i="5"/>
  <c r="AD2218" i="5"/>
  <c r="AB2218" i="5"/>
  <c r="AH2218" i="5" s="1"/>
  <c r="AC2220" i="5"/>
  <c r="AD2219" i="5"/>
  <c r="AB2219" i="5"/>
  <c r="AH2219" i="5" s="1"/>
  <c r="AC2221" i="5"/>
  <c r="AD2220" i="5"/>
  <c r="AB2220" i="5"/>
  <c r="AH2220" i="5" s="1"/>
  <c r="AC2222" i="5"/>
  <c r="AD2221" i="5"/>
  <c r="AB2221" i="5"/>
  <c r="AH2221" i="5" s="1"/>
  <c r="AC2223" i="5"/>
  <c r="AD2222" i="5"/>
  <c r="AB2222" i="5"/>
  <c r="AH2222" i="5" s="1"/>
  <c r="AC2224" i="5"/>
  <c r="AD2223" i="5"/>
  <c r="AB2223" i="5"/>
  <c r="AH2223" i="5" s="1"/>
  <c r="AC2225" i="5"/>
  <c r="AD2224" i="5"/>
  <c r="AB2224" i="5"/>
  <c r="AH2224" i="5" s="1"/>
  <c r="AC2226" i="5"/>
  <c r="AD2225" i="5"/>
  <c r="AB2225" i="5"/>
  <c r="AH2225" i="5" s="1"/>
  <c r="AC2227" i="5"/>
  <c r="AD2226" i="5"/>
  <c r="AB2226" i="5"/>
  <c r="AH2226" i="5" s="1"/>
  <c r="AC2228" i="5"/>
  <c r="AD2227" i="5"/>
  <c r="AB2227" i="5"/>
  <c r="AH2227" i="5" s="1"/>
  <c r="AC2229" i="5"/>
  <c r="AD2228" i="5"/>
  <c r="AB2228" i="5"/>
  <c r="AH2228" i="5" s="1"/>
  <c r="AC2230" i="5"/>
  <c r="AD2229" i="5"/>
  <c r="AB2229" i="5"/>
  <c r="AH2229" i="5" s="1"/>
  <c r="AC2231" i="5"/>
  <c r="AD2230" i="5"/>
  <c r="AB2230" i="5"/>
  <c r="AH2230" i="5" s="1"/>
  <c r="AC2232" i="5"/>
  <c r="AD2231" i="5"/>
  <c r="AB2231" i="5"/>
  <c r="AH2231" i="5" s="1"/>
  <c r="AC2233" i="5"/>
  <c r="AD2232" i="5"/>
  <c r="AB2232" i="5"/>
  <c r="AH2232" i="5" s="1"/>
  <c r="AC2234" i="5"/>
  <c r="AD2233" i="5"/>
  <c r="AB2233" i="5"/>
  <c r="AH2233" i="5" s="1"/>
  <c r="AC2235" i="5"/>
  <c r="AD2234" i="5"/>
  <c r="AB2234" i="5"/>
  <c r="AH2234" i="5" s="1"/>
  <c r="AC2236" i="5"/>
  <c r="AD2235" i="5"/>
  <c r="AB2235" i="5"/>
  <c r="AH2235" i="5" s="1"/>
  <c r="AC2237" i="5"/>
  <c r="AD2236" i="5"/>
  <c r="AB2236" i="5"/>
  <c r="AH2236" i="5" s="1"/>
  <c r="AC2238" i="5"/>
  <c r="AD2237" i="5"/>
  <c r="AB2237" i="5"/>
  <c r="AH2237" i="5" s="1"/>
  <c r="AC2239" i="5"/>
  <c r="AD2238" i="5"/>
  <c r="AB2238" i="5"/>
  <c r="AH2238" i="5" s="1"/>
  <c r="AC2240" i="5"/>
  <c r="AD2239" i="5"/>
  <c r="AB2239" i="5"/>
  <c r="AH2239" i="5" s="1"/>
  <c r="AC2241" i="5"/>
  <c r="AD2240" i="5"/>
  <c r="AB2240" i="5"/>
  <c r="AH2240" i="5" s="1"/>
  <c r="AC2242" i="5"/>
  <c r="AD2241" i="5"/>
  <c r="AB2241" i="5"/>
  <c r="AH2241" i="5" s="1"/>
  <c r="AD2242" i="5"/>
  <c r="AC2243" i="5"/>
  <c r="AB2242" i="5"/>
  <c r="AH2242" i="5" s="1"/>
  <c r="AC2244" i="5"/>
  <c r="AB2243" i="5"/>
  <c r="AH2243" i="5" s="1"/>
  <c r="AD2243" i="5"/>
  <c r="AD2244" i="5"/>
  <c r="AC2245" i="5"/>
  <c r="AB2244" i="5"/>
  <c r="AH2244" i="5" s="1"/>
  <c r="AC2246" i="5"/>
  <c r="AB2245" i="5"/>
  <c r="AH2245" i="5" s="1"/>
  <c r="AD2245" i="5"/>
  <c r="AD2246" i="5"/>
  <c r="AC2247" i="5"/>
  <c r="AB2246" i="5"/>
  <c r="AH2246" i="5" s="1"/>
  <c r="AC2248" i="5"/>
  <c r="AB2247" i="5"/>
  <c r="AH2247" i="5" s="1"/>
  <c r="AD2247" i="5"/>
  <c r="AD2248" i="5"/>
  <c r="AC2249" i="5"/>
  <c r="AB2248" i="5"/>
  <c r="AH2248" i="5" s="1"/>
  <c r="AC2250" i="5"/>
  <c r="AB2249" i="5"/>
  <c r="AH2249" i="5" s="1"/>
  <c r="AD2249" i="5"/>
  <c r="AD2250" i="5"/>
  <c r="AC2251" i="5"/>
  <c r="AB2250" i="5"/>
  <c r="AH2250" i="5" s="1"/>
  <c r="AC2252" i="5"/>
  <c r="AB2251" i="5"/>
  <c r="AH2251" i="5" s="1"/>
  <c r="AD2251" i="5"/>
  <c r="AD2252" i="5"/>
  <c r="AC2253" i="5"/>
  <c r="AB2252" i="5"/>
  <c r="AH2252" i="5" s="1"/>
  <c r="AC2254" i="5"/>
  <c r="AB2253" i="5"/>
  <c r="AH2253" i="5" s="1"/>
  <c r="AD2253" i="5"/>
  <c r="AD2254" i="5"/>
  <c r="AC2255" i="5"/>
  <c r="AB2254" i="5"/>
  <c r="AH2254" i="5" s="1"/>
  <c r="AC2256" i="5"/>
  <c r="AB2255" i="5"/>
  <c r="AH2255" i="5" s="1"/>
  <c r="AD2255" i="5"/>
  <c r="AD2256" i="5"/>
  <c r="AC2257" i="5"/>
  <c r="AB2256" i="5"/>
  <c r="AH2256" i="5" s="1"/>
  <c r="AC2258" i="5"/>
  <c r="AB2257" i="5"/>
  <c r="AH2257" i="5" s="1"/>
  <c r="AD2257" i="5"/>
  <c r="AD2258" i="5"/>
  <c r="AC2259" i="5"/>
  <c r="AB2258" i="5"/>
  <c r="AH2258" i="5" s="1"/>
  <c r="AC2260" i="5"/>
  <c r="AB2259" i="5"/>
  <c r="AH2259" i="5" s="1"/>
  <c r="AD2259" i="5"/>
  <c r="AD2260" i="5"/>
  <c r="AC2261" i="5"/>
  <c r="AB2260" i="5"/>
  <c r="AH2260" i="5" s="1"/>
  <c r="AC2262" i="5"/>
  <c r="AB2261" i="5"/>
  <c r="AH2261" i="5" s="1"/>
  <c r="AD2261" i="5"/>
  <c r="AD2262" i="5"/>
  <c r="AC2263" i="5"/>
  <c r="AB2262" i="5"/>
  <c r="AH2262" i="5" s="1"/>
  <c r="AC2264" i="5"/>
  <c r="AB2263" i="5"/>
  <c r="AH2263" i="5" s="1"/>
  <c r="AD2263" i="5"/>
  <c r="AD2264" i="5"/>
  <c r="AC2265" i="5"/>
  <c r="AB2264" i="5"/>
  <c r="AH2264" i="5" s="1"/>
  <c r="AC2266" i="5"/>
  <c r="AB2265" i="5"/>
  <c r="AH2265" i="5" s="1"/>
  <c r="AD2265" i="5"/>
  <c r="AD2266" i="5"/>
  <c r="AC2267" i="5"/>
  <c r="AB2266" i="5"/>
  <c r="AH2266" i="5" s="1"/>
  <c r="AC2268" i="5"/>
  <c r="AB2267" i="5"/>
  <c r="AH2267" i="5" s="1"/>
  <c r="AD2267" i="5"/>
  <c r="AD2268" i="5"/>
  <c r="AC2269" i="5"/>
  <c r="AB2268" i="5"/>
  <c r="AH2268" i="5" s="1"/>
  <c r="AC2270" i="5"/>
  <c r="AB2269" i="5"/>
  <c r="AH2269" i="5" s="1"/>
  <c r="AD2269" i="5"/>
  <c r="AD2270" i="5"/>
  <c r="AC2271" i="5"/>
  <c r="AB2270" i="5"/>
  <c r="AH2270" i="5" s="1"/>
  <c r="AC2272" i="5"/>
  <c r="AB2271" i="5"/>
  <c r="AH2271" i="5" s="1"/>
  <c r="AD2271" i="5"/>
  <c r="AD2272" i="5"/>
  <c r="AC2273" i="5"/>
  <c r="AB2272" i="5"/>
  <c r="AH2272" i="5" s="1"/>
  <c r="AC2274" i="5"/>
  <c r="AB2273" i="5"/>
  <c r="AH2273" i="5" s="1"/>
  <c r="AD2273" i="5"/>
  <c r="AD2274" i="5"/>
  <c r="AC2275" i="5"/>
  <c r="AB2274" i="5"/>
  <c r="AH2274" i="5" s="1"/>
  <c r="AC2276" i="5"/>
  <c r="AB2275" i="5"/>
  <c r="AH2275" i="5" s="1"/>
  <c r="AD2275" i="5"/>
  <c r="AD2276" i="5"/>
  <c r="AC2277" i="5"/>
  <c r="AB2276" i="5"/>
  <c r="AH2276" i="5" s="1"/>
  <c r="AC2278" i="5"/>
  <c r="AB2277" i="5"/>
  <c r="AH2277" i="5" s="1"/>
  <c r="AD2277" i="5"/>
  <c r="AD2278" i="5"/>
  <c r="AC2279" i="5"/>
  <c r="AB2278" i="5"/>
  <c r="AH2278" i="5" s="1"/>
  <c r="AC2280" i="5"/>
  <c r="AB2279" i="5"/>
  <c r="AH2279" i="5" s="1"/>
  <c r="AD2279" i="5"/>
  <c r="AD2280" i="5"/>
  <c r="AC2281" i="5"/>
  <c r="AB2280" i="5"/>
  <c r="AH2280" i="5" s="1"/>
  <c r="AC2282" i="5"/>
  <c r="AB2281" i="5"/>
  <c r="AH2281" i="5" s="1"/>
  <c r="AD2281" i="5"/>
  <c r="AD2282" i="5"/>
  <c r="AC2283" i="5"/>
  <c r="AB2282" i="5"/>
  <c r="AH2282" i="5" s="1"/>
  <c r="AC2284" i="5"/>
  <c r="AB2283" i="5"/>
  <c r="AH2283" i="5" s="1"/>
  <c r="AD2283" i="5"/>
  <c r="AD2284" i="5"/>
  <c r="AC2285" i="5"/>
  <c r="AB2284" i="5"/>
  <c r="AH2284" i="5" s="1"/>
  <c r="AC2286" i="5"/>
  <c r="AB2285" i="5"/>
  <c r="AH2285" i="5" s="1"/>
  <c r="AD2285" i="5"/>
  <c r="AD2286" i="5"/>
  <c r="AC2287" i="5"/>
  <c r="AB2286" i="5"/>
  <c r="AH2286" i="5" s="1"/>
  <c r="AC2288" i="5"/>
  <c r="AB2287" i="5"/>
  <c r="AH2287" i="5" s="1"/>
  <c r="AD2287" i="5"/>
  <c r="AD2288" i="5"/>
  <c r="AC2289" i="5"/>
  <c r="AB2288" i="5"/>
  <c r="AH2288" i="5" s="1"/>
  <c r="AC2290" i="5"/>
  <c r="AB2289" i="5"/>
  <c r="AH2289" i="5" s="1"/>
  <c r="AD2289" i="5"/>
  <c r="AD2290" i="5"/>
  <c r="AC2291" i="5"/>
  <c r="AB2290" i="5"/>
  <c r="AH2290" i="5" s="1"/>
  <c r="AC2292" i="5"/>
  <c r="AB2291" i="5"/>
  <c r="AH2291" i="5" s="1"/>
  <c r="AD2291" i="5"/>
  <c r="AD2292" i="5"/>
  <c r="AC2293" i="5"/>
  <c r="AB2292" i="5"/>
  <c r="AH2292" i="5" s="1"/>
  <c r="AC2294" i="5"/>
  <c r="AB2293" i="5"/>
  <c r="AH2293" i="5" s="1"/>
  <c r="AD2293" i="5"/>
  <c r="AD2294" i="5"/>
  <c r="AC2295" i="5"/>
  <c r="AB2294" i="5"/>
  <c r="AH2294" i="5" s="1"/>
  <c r="AC2296" i="5"/>
  <c r="AB2295" i="5"/>
  <c r="AH2295" i="5" s="1"/>
  <c r="AD2295" i="5"/>
  <c r="AD2296" i="5"/>
  <c r="AC2297" i="5"/>
  <c r="AB2296" i="5"/>
  <c r="AH2296" i="5" s="1"/>
  <c r="AC2298" i="5"/>
  <c r="AB2297" i="5"/>
  <c r="AH2297" i="5" s="1"/>
  <c r="AD2297" i="5"/>
  <c r="AD2298" i="5"/>
  <c r="AC2299" i="5"/>
  <c r="AB2298" i="5"/>
  <c r="AH2298" i="5" s="1"/>
  <c r="AC2300" i="5"/>
  <c r="AB2299" i="5"/>
  <c r="AH2299" i="5" s="1"/>
  <c r="AD2299" i="5"/>
  <c r="AD2300" i="5"/>
  <c r="AC2301" i="5"/>
  <c r="AB2300" i="5"/>
  <c r="AH2300" i="5" s="1"/>
  <c r="AC2302" i="5"/>
  <c r="AB2301" i="5"/>
  <c r="AH2301" i="5" s="1"/>
  <c r="AD2301" i="5"/>
  <c r="AD2302" i="5"/>
  <c r="AC2303" i="5"/>
  <c r="AB2302" i="5"/>
  <c r="AH2302" i="5" s="1"/>
  <c r="AC2304" i="5"/>
  <c r="AB2303" i="5"/>
  <c r="AH2303" i="5" s="1"/>
  <c r="AD2303" i="5"/>
  <c r="AD2304" i="5"/>
  <c r="AC2305" i="5"/>
  <c r="AB2304" i="5"/>
  <c r="AH2304" i="5" s="1"/>
  <c r="AC2306" i="5"/>
  <c r="AB2305" i="5"/>
  <c r="AH2305" i="5" s="1"/>
  <c r="AD2305" i="5"/>
  <c r="AD2306" i="5"/>
  <c r="AC2307" i="5"/>
  <c r="AB2306" i="5"/>
  <c r="AH2306" i="5" s="1"/>
  <c r="AC2308" i="5"/>
  <c r="AB2307" i="5"/>
  <c r="AH2307" i="5" s="1"/>
  <c r="AD2307" i="5"/>
  <c r="AD2308" i="5"/>
  <c r="AC2309" i="5"/>
  <c r="AB2308" i="5"/>
  <c r="AH2308" i="5" s="1"/>
  <c r="AC2310" i="5"/>
  <c r="AB2309" i="5"/>
  <c r="AH2309" i="5" s="1"/>
  <c r="AD2309" i="5"/>
  <c r="AD2310" i="5"/>
  <c r="AC2311" i="5"/>
  <c r="AB2310" i="5"/>
  <c r="AH2310" i="5" s="1"/>
  <c r="AC2312" i="5"/>
  <c r="AB2311" i="5"/>
  <c r="AH2311" i="5" s="1"/>
  <c r="AD2311" i="5"/>
  <c r="AD2312" i="5"/>
  <c r="AC2313" i="5"/>
  <c r="AB2312" i="5"/>
  <c r="AH2312" i="5" s="1"/>
  <c r="AB2313" i="5"/>
  <c r="AH2313" i="5" s="1"/>
  <c r="AC2314" i="5"/>
  <c r="AD2313" i="5"/>
  <c r="AB2314" i="5"/>
  <c r="AH2314" i="5" s="1"/>
  <c r="AC2315" i="5"/>
  <c r="AD2314" i="5"/>
  <c r="AB2315" i="5"/>
  <c r="AH2315" i="5" s="1"/>
  <c r="AC2316" i="5"/>
  <c r="AD2315" i="5"/>
  <c r="AB2316" i="5"/>
  <c r="AH2316" i="5" s="1"/>
  <c r="AC2317" i="5"/>
  <c r="AD2316" i="5"/>
  <c r="AB2317" i="5"/>
  <c r="AH2317" i="5" s="1"/>
  <c r="AC2318" i="5"/>
  <c r="AD2317" i="5"/>
  <c r="AB2318" i="5"/>
  <c r="AH2318" i="5" s="1"/>
  <c r="AC2319" i="5"/>
  <c r="AD2318" i="5"/>
  <c r="AB2319" i="5"/>
  <c r="AH2319" i="5" s="1"/>
  <c r="AC2320" i="5"/>
  <c r="AD2319" i="5"/>
  <c r="AB2320" i="5"/>
  <c r="AH2320" i="5" s="1"/>
  <c r="AC2321" i="5"/>
  <c r="AD2320" i="5"/>
  <c r="AB2321" i="5"/>
  <c r="AH2321" i="5" s="1"/>
  <c r="AC2322" i="5"/>
  <c r="AD2321" i="5"/>
  <c r="AB2322" i="5"/>
  <c r="AH2322" i="5" s="1"/>
  <c r="AC2323" i="5"/>
  <c r="AD2322" i="5"/>
  <c r="AB2323" i="5"/>
  <c r="AH2323" i="5" s="1"/>
  <c r="AC2324" i="5"/>
  <c r="AD2323" i="5"/>
  <c r="AB2324" i="5"/>
  <c r="AH2324" i="5" s="1"/>
  <c r="AC2325" i="5"/>
  <c r="AD2324" i="5"/>
  <c r="AB2325" i="5"/>
  <c r="AH2325" i="5" s="1"/>
  <c r="AC2326" i="5"/>
  <c r="AD2325" i="5"/>
  <c r="AB2326" i="5"/>
  <c r="AH2326" i="5" s="1"/>
  <c r="AC2327" i="5"/>
  <c r="AD2326" i="5"/>
  <c r="AB2327" i="5"/>
  <c r="AH2327" i="5" s="1"/>
  <c r="AC2328" i="5"/>
  <c r="AD2327" i="5"/>
  <c r="AB2328" i="5"/>
  <c r="AH2328" i="5" s="1"/>
  <c r="AC2329" i="5"/>
  <c r="AD2328" i="5"/>
  <c r="AB2329" i="5"/>
  <c r="AH2329" i="5" s="1"/>
  <c r="AC2330" i="5"/>
  <c r="AD2329" i="5"/>
  <c r="AB2330" i="5"/>
  <c r="AH2330" i="5" s="1"/>
  <c r="AC2331" i="5"/>
  <c r="AD2330" i="5"/>
  <c r="AB2331" i="5"/>
  <c r="AH2331" i="5" s="1"/>
  <c r="AC2332" i="5"/>
  <c r="AD2331" i="5"/>
  <c r="AB2332" i="5"/>
  <c r="AH2332" i="5" s="1"/>
  <c r="AC2333" i="5"/>
  <c r="AD2332" i="5"/>
  <c r="AB2333" i="5"/>
  <c r="AH2333" i="5" s="1"/>
  <c r="AC2334" i="5"/>
  <c r="AD2333" i="5"/>
  <c r="AB2334" i="5"/>
  <c r="AH2334" i="5" s="1"/>
  <c r="AC2335" i="5"/>
  <c r="AD2334" i="5"/>
  <c r="AB2335" i="5"/>
  <c r="AH2335" i="5" s="1"/>
  <c r="AC2336" i="5"/>
  <c r="AD2335" i="5"/>
  <c r="AB2336" i="5"/>
  <c r="AH2336" i="5" s="1"/>
  <c r="AC2337" i="5"/>
  <c r="AD2336" i="5"/>
  <c r="AB2337" i="5"/>
  <c r="AH2337" i="5" s="1"/>
  <c r="AC2338" i="5"/>
  <c r="AD2337" i="5"/>
  <c r="AC2339" i="5"/>
  <c r="AD2338" i="5"/>
  <c r="AB2338" i="5"/>
  <c r="AH2338" i="5" s="1"/>
  <c r="AC2340" i="5"/>
  <c r="AD2339" i="5"/>
  <c r="AB2339" i="5"/>
  <c r="AH2339" i="5" s="1"/>
  <c r="AC2341" i="5"/>
  <c r="AD2340" i="5"/>
  <c r="AB2340" i="5"/>
  <c r="AH2340" i="5" s="1"/>
  <c r="AC2342" i="5"/>
  <c r="AD2341" i="5"/>
  <c r="AB2341" i="5"/>
  <c r="AH2341" i="5" s="1"/>
  <c r="AC2343" i="5"/>
  <c r="AD2342" i="5"/>
  <c r="AB2342" i="5"/>
  <c r="AH2342" i="5" s="1"/>
  <c r="AC2344" i="5"/>
  <c r="AD2343" i="5"/>
  <c r="AB2343" i="5"/>
  <c r="AH2343" i="5" s="1"/>
  <c r="AC2345" i="5"/>
  <c r="AD2344" i="5"/>
  <c r="AB2344" i="5"/>
  <c r="AH2344" i="5" s="1"/>
  <c r="AC2346" i="5"/>
  <c r="AD2345" i="5"/>
  <c r="AB2345" i="5"/>
  <c r="AH2345" i="5" s="1"/>
  <c r="AC2347" i="5"/>
  <c r="AD2346" i="5"/>
  <c r="AB2346" i="5"/>
  <c r="AH2346" i="5" s="1"/>
  <c r="AC2348" i="5"/>
  <c r="AD2347" i="5"/>
  <c r="AB2347" i="5"/>
  <c r="AH2347" i="5" s="1"/>
  <c r="AC2349" i="5"/>
  <c r="AD2348" i="5"/>
  <c r="AB2348" i="5"/>
  <c r="AH2348" i="5" s="1"/>
  <c r="AC2350" i="5"/>
  <c r="AD2349" i="5"/>
  <c r="AB2349" i="5"/>
  <c r="AH2349" i="5" s="1"/>
  <c r="AC2351" i="5"/>
  <c r="AD2350" i="5"/>
  <c r="AB2350" i="5"/>
  <c r="AH2350" i="5" s="1"/>
  <c r="AC2352" i="5"/>
  <c r="AD2351" i="5"/>
  <c r="AB2351" i="5"/>
  <c r="AH2351" i="5" s="1"/>
  <c r="AC2353" i="5"/>
  <c r="AD2352" i="5"/>
  <c r="AB2352" i="5"/>
  <c r="AH2352" i="5" s="1"/>
  <c r="AC2354" i="5"/>
  <c r="AD2353" i="5"/>
  <c r="AB2353" i="5"/>
  <c r="AH2353" i="5" s="1"/>
  <c r="AC2355" i="5"/>
  <c r="AD2354" i="5"/>
  <c r="AB2354" i="5"/>
  <c r="AH2354" i="5" s="1"/>
  <c r="AC2356" i="5"/>
  <c r="AD2355" i="5"/>
  <c r="AB2355" i="5"/>
  <c r="AH2355" i="5" s="1"/>
  <c r="AC2357" i="5"/>
  <c r="AD2356" i="5"/>
  <c r="AB2356" i="5"/>
  <c r="AH2356" i="5" s="1"/>
  <c r="AC2358" i="5"/>
  <c r="AD2357" i="5"/>
  <c r="AB2357" i="5"/>
  <c r="AH2357" i="5" s="1"/>
  <c r="AC2359" i="5"/>
  <c r="AD2358" i="5"/>
  <c r="AB2358" i="5"/>
  <c r="AH2358" i="5" s="1"/>
  <c r="AC2360" i="5"/>
  <c r="AD2359" i="5"/>
  <c r="AB2359" i="5"/>
  <c r="AH2359" i="5" s="1"/>
  <c r="AC2361" i="5"/>
  <c r="AD2360" i="5"/>
  <c r="AB2360" i="5"/>
  <c r="AH2360" i="5" s="1"/>
  <c r="AC2362" i="5"/>
  <c r="AD2361" i="5"/>
  <c r="AB2361" i="5"/>
  <c r="AH2361" i="5" s="1"/>
  <c r="AC2363" i="5"/>
  <c r="AD2362" i="5"/>
  <c r="AB2362" i="5"/>
  <c r="AH2362" i="5" s="1"/>
  <c r="AC2364" i="5"/>
  <c r="AD2363" i="5"/>
  <c r="AB2363" i="5"/>
  <c r="AH2363" i="5" s="1"/>
  <c r="AC2365" i="5"/>
  <c r="AD2364" i="5"/>
  <c r="AB2364" i="5"/>
  <c r="AH2364" i="5" s="1"/>
  <c r="AC2366" i="5"/>
  <c r="AD2365" i="5"/>
  <c r="AB2365" i="5"/>
  <c r="AH2365" i="5" s="1"/>
  <c r="AC2367" i="5"/>
  <c r="AD2366" i="5"/>
  <c r="AB2366" i="5"/>
  <c r="AH2366" i="5" s="1"/>
  <c r="AC2368" i="5"/>
  <c r="AD2367" i="5"/>
  <c r="AB2367" i="5"/>
  <c r="AH2367" i="5" s="1"/>
  <c r="AC2369" i="5"/>
  <c r="AD2368" i="5"/>
  <c r="AB2368" i="5"/>
  <c r="AH2368" i="5" s="1"/>
  <c r="AC2370" i="5"/>
  <c r="AD2369" i="5"/>
  <c r="AB2369" i="5"/>
  <c r="AH2369" i="5" s="1"/>
  <c r="AC2371" i="5"/>
  <c r="AD2370" i="5"/>
  <c r="AB2370" i="5"/>
  <c r="AH2370" i="5" s="1"/>
  <c r="AC2372" i="5"/>
  <c r="AD2371" i="5"/>
  <c r="AB2371" i="5"/>
  <c r="AH2371" i="5" s="1"/>
  <c r="AC2373" i="5"/>
  <c r="AD2372" i="5"/>
  <c r="AB2372" i="5"/>
  <c r="AH2372" i="5" s="1"/>
  <c r="AC2374" i="5"/>
  <c r="AD2373" i="5"/>
  <c r="AB2373" i="5"/>
  <c r="AH2373" i="5" s="1"/>
  <c r="AD2374" i="5"/>
  <c r="AB2374" i="5"/>
  <c r="AH2374" i="5" s="1"/>
  <c r="AC2375" i="5"/>
  <c r="AD2375" i="5"/>
  <c r="AB2375" i="5"/>
  <c r="AH2375" i="5" s="1"/>
  <c r="AC2376" i="5"/>
  <c r="AD2376" i="5"/>
  <c r="AB2376" i="5"/>
  <c r="AH2376" i="5" s="1"/>
  <c r="AC2377" i="5"/>
  <c r="AD2377" i="5"/>
  <c r="AB2377" i="5"/>
  <c r="AH2377" i="5" s="1"/>
  <c r="AC2378" i="5"/>
  <c r="AD2378" i="5"/>
  <c r="AB2378" i="5"/>
  <c r="AH2378" i="5" s="1"/>
  <c r="AC2379" i="5"/>
  <c r="AD2379" i="5"/>
  <c r="AB2379" i="5"/>
  <c r="AH2379" i="5" s="1"/>
  <c r="AC2380" i="5"/>
  <c r="AD2380" i="5"/>
  <c r="AB2380" i="5"/>
  <c r="AH2380" i="5" s="1"/>
  <c r="AC2381" i="5"/>
  <c r="AD2381" i="5"/>
  <c r="AB2381" i="5"/>
  <c r="AH2381" i="5" s="1"/>
  <c r="AC2382" i="5"/>
  <c r="AD2382" i="5"/>
  <c r="AB2382" i="5"/>
  <c r="AH2382" i="5" s="1"/>
  <c r="AC2383" i="5"/>
  <c r="AD2383" i="5"/>
  <c r="AB2383" i="5"/>
  <c r="AH2383" i="5" s="1"/>
  <c r="AC2384" i="5"/>
  <c r="AD2384" i="5"/>
  <c r="AB2384" i="5"/>
  <c r="AH2384" i="5" s="1"/>
  <c r="AC2385" i="5"/>
  <c r="AD2385" i="5"/>
  <c r="AB2385" i="5"/>
  <c r="AH2385" i="5" s="1"/>
  <c r="AC2386" i="5"/>
  <c r="AD2386" i="5"/>
  <c r="AB2386" i="5"/>
  <c r="AH2386" i="5" s="1"/>
  <c r="AC2387" i="5"/>
  <c r="AD2387" i="5"/>
  <c r="AB2387" i="5"/>
  <c r="AH2387" i="5" s="1"/>
  <c r="AC2388" i="5"/>
  <c r="AD2388" i="5"/>
  <c r="AB2388" i="5"/>
  <c r="AH2388" i="5" s="1"/>
  <c r="AC2389" i="5"/>
  <c r="AD2389" i="5"/>
  <c r="AB2389" i="5"/>
  <c r="AH2389" i="5" s="1"/>
  <c r="AC2390" i="5"/>
  <c r="AD2390" i="5"/>
  <c r="AB2390" i="5"/>
  <c r="AH2390" i="5" s="1"/>
  <c r="AC2391" i="5"/>
  <c r="AD2391" i="5"/>
  <c r="AB2391" i="5"/>
  <c r="AH2391" i="5" s="1"/>
  <c r="AC2392" i="5"/>
  <c r="AD2392" i="5"/>
  <c r="AB2392" i="5"/>
  <c r="AH2392" i="5" s="1"/>
  <c r="AC2393" i="5"/>
  <c r="AD2393" i="5"/>
  <c r="AB2393" i="5"/>
  <c r="AH2393" i="5" s="1"/>
  <c r="AC2394" i="5"/>
  <c r="AD2394" i="5"/>
  <c r="AB2394" i="5"/>
  <c r="AH2394" i="5" s="1"/>
  <c r="AC2395" i="5"/>
  <c r="AD2395" i="5"/>
  <c r="AB2395" i="5"/>
  <c r="AH2395" i="5" s="1"/>
  <c r="AC2396" i="5"/>
  <c r="AD2396" i="5"/>
  <c r="AB2396" i="5"/>
  <c r="AH2396" i="5" s="1"/>
  <c r="AC2397" i="5"/>
  <c r="AD2397" i="5"/>
  <c r="AB2397" i="5"/>
  <c r="AH2397" i="5" s="1"/>
  <c r="AC2398" i="5"/>
  <c r="AD2398" i="5"/>
  <c r="AB2398" i="5"/>
  <c r="AH2398" i="5" s="1"/>
  <c r="AC2399" i="5"/>
  <c r="AD2399" i="5"/>
  <c r="AB2399" i="5"/>
  <c r="AH2399" i="5" s="1"/>
  <c r="AC2400" i="5"/>
  <c r="AD2400" i="5"/>
  <c r="AB2400" i="5"/>
  <c r="AH2400" i="5" s="1"/>
  <c r="AC2401" i="5"/>
  <c r="AD2401" i="5"/>
  <c r="AB2401" i="5"/>
  <c r="AH2401" i="5" s="1"/>
  <c r="AC2402" i="5"/>
  <c r="AD2402" i="5"/>
  <c r="AB2402" i="5"/>
  <c r="AH2402" i="5" s="1"/>
  <c r="AC2403" i="5"/>
  <c r="AD2403" i="5"/>
  <c r="AB2403" i="5"/>
  <c r="AH2403" i="5" s="1"/>
  <c r="AC2404" i="5"/>
  <c r="AD2404" i="5"/>
  <c r="AB2404" i="5"/>
  <c r="AH2404" i="5" s="1"/>
  <c r="AC2405" i="5"/>
  <c r="AD2405" i="5"/>
  <c r="AB2405" i="5"/>
  <c r="AH2405" i="5" s="1"/>
  <c r="AC2406" i="5"/>
  <c r="AD2406" i="5"/>
  <c r="AB2406" i="5"/>
  <c r="AH2406" i="5" s="1"/>
  <c r="AC2407" i="5"/>
  <c r="AD2407" i="5"/>
  <c r="AB2407" i="5"/>
  <c r="AH2407" i="5" s="1"/>
  <c r="AC2408" i="5"/>
  <c r="AD2408" i="5"/>
  <c r="AB2408" i="5"/>
  <c r="AH2408" i="5" s="1"/>
  <c r="AC2409" i="5"/>
  <c r="AD2409" i="5"/>
  <c r="AB2409" i="5"/>
  <c r="AH2409" i="5" s="1"/>
  <c r="AC2410" i="5"/>
  <c r="AD2410" i="5"/>
  <c r="AB2410" i="5"/>
  <c r="AH2410" i="5" s="1"/>
  <c r="AC2411" i="5"/>
  <c r="AD2411" i="5"/>
  <c r="AB2411" i="5"/>
  <c r="AH2411" i="5" s="1"/>
  <c r="AC2412" i="5"/>
  <c r="AD2412" i="5"/>
  <c r="AB2412" i="5"/>
  <c r="AH2412" i="5" s="1"/>
  <c r="AC2413" i="5"/>
  <c r="AD2413" i="5"/>
  <c r="AB2413" i="5"/>
  <c r="AH2413" i="5" s="1"/>
  <c r="AC2414" i="5"/>
  <c r="AD2414" i="5"/>
  <c r="AB2414" i="5"/>
  <c r="AH2414" i="5" s="1"/>
  <c r="AC2415" i="5"/>
  <c r="AD2415" i="5"/>
  <c r="AB2415" i="5"/>
  <c r="AH2415" i="5" s="1"/>
  <c r="AC2416" i="5"/>
  <c r="AD2416" i="5"/>
  <c r="AB2416" i="5"/>
  <c r="AH2416" i="5" s="1"/>
  <c r="AC2417" i="5"/>
  <c r="AD2417" i="5"/>
  <c r="AB2417" i="5"/>
  <c r="AH2417" i="5" s="1"/>
  <c r="AC2418" i="5"/>
  <c r="AD2418" i="5"/>
  <c r="AB2418" i="5"/>
  <c r="AH2418" i="5" s="1"/>
  <c r="AC2419" i="5"/>
  <c r="AD2419" i="5"/>
  <c r="AB2419" i="5"/>
  <c r="AH2419" i="5" s="1"/>
  <c r="AC2420" i="5"/>
  <c r="AD2420" i="5"/>
  <c r="AB2420" i="5"/>
  <c r="AH2420" i="5" s="1"/>
  <c r="AC2421" i="5"/>
  <c r="AD2421" i="5"/>
  <c r="AB2421" i="5"/>
  <c r="AH2421" i="5" s="1"/>
  <c r="AC2422" i="5"/>
  <c r="AD2422" i="5"/>
  <c r="AB2422" i="5"/>
  <c r="AH2422" i="5" s="1"/>
  <c r="AC2423" i="5"/>
  <c r="AD2423" i="5"/>
  <c r="AB2423" i="5"/>
  <c r="AH2423" i="5" s="1"/>
  <c r="AC2424" i="5"/>
  <c r="AD2424" i="5"/>
  <c r="AB2424" i="5"/>
  <c r="AH2424" i="5" s="1"/>
  <c r="AC2425" i="5"/>
  <c r="AD2425" i="5"/>
  <c r="AB2425" i="5"/>
  <c r="AH2425" i="5" s="1"/>
  <c r="AC2426" i="5"/>
  <c r="AD2426" i="5"/>
  <c r="AB2426" i="5"/>
  <c r="AH2426" i="5" s="1"/>
  <c r="AC2427" i="5"/>
  <c r="AD2427" i="5"/>
  <c r="AB2427" i="5"/>
  <c r="AH2427" i="5" s="1"/>
  <c r="AC2428" i="5"/>
  <c r="AD2428" i="5"/>
  <c r="AB2428" i="5"/>
  <c r="AH2428" i="5" s="1"/>
  <c r="AC2429" i="5"/>
  <c r="AD2429" i="5"/>
  <c r="AB2429" i="5"/>
  <c r="AH2429" i="5" s="1"/>
  <c r="AC2430" i="5"/>
  <c r="AD2430" i="5"/>
  <c r="AB2430" i="5"/>
  <c r="AH2430" i="5" s="1"/>
  <c r="AC2431" i="5"/>
  <c r="AD2431" i="5"/>
  <c r="AB2431" i="5"/>
  <c r="AH2431" i="5" s="1"/>
  <c r="AC2432" i="5"/>
  <c r="AD2432" i="5"/>
  <c r="AB2432" i="5"/>
  <c r="AH2432" i="5" s="1"/>
  <c r="AC2433" i="5"/>
  <c r="AD2433" i="5"/>
  <c r="AB2433" i="5"/>
  <c r="AH2433" i="5" s="1"/>
  <c r="AC2434" i="5"/>
  <c r="AD2434" i="5"/>
  <c r="AB2434" i="5"/>
  <c r="AH2434" i="5" s="1"/>
  <c r="AC2435" i="5"/>
  <c r="AD2435" i="5"/>
  <c r="AB2435" i="5"/>
  <c r="AH2435" i="5" s="1"/>
  <c r="AC2436" i="5"/>
  <c r="AD2436" i="5"/>
  <c r="AB2436" i="5"/>
  <c r="AH2436" i="5" s="1"/>
  <c r="AC2437" i="5"/>
  <c r="AD2437" i="5"/>
  <c r="AB2437" i="5"/>
  <c r="AH2437" i="5" s="1"/>
  <c r="AC2438" i="5"/>
  <c r="AD2438" i="5"/>
  <c r="AB2438" i="5"/>
  <c r="AH2438" i="5" s="1"/>
  <c r="AC2439" i="5"/>
  <c r="AD2439" i="5"/>
  <c r="AB2439" i="5"/>
  <c r="AH2439" i="5" s="1"/>
  <c r="AC2440" i="5"/>
  <c r="AD2440" i="5"/>
  <c r="AB2440" i="5"/>
  <c r="AH2440" i="5" s="1"/>
  <c r="AC2441" i="5"/>
  <c r="AD2441" i="5"/>
  <c r="AB2441" i="5"/>
  <c r="AH2441" i="5" s="1"/>
  <c r="AC2442" i="5"/>
  <c r="AD2442" i="5"/>
  <c r="AB2442" i="5"/>
  <c r="AH2442" i="5" s="1"/>
  <c r="AC2443" i="5"/>
  <c r="AD2443" i="5"/>
  <c r="AB2443" i="5"/>
  <c r="AH2443" i="5" s="1"/>
  <c r="AC2444" i="5"/>
  <c r="AD2444" i="5"/>
  <c r="AB2444" i="5"/>
  <c r="AH2444" i="5" s="1"/>
  <c r="AC2445" i="5"/>
  <c r="AD2445" i="5"/>
  <c r="AB2445" i="5"/>
  <c r="AH2445" i="5" s="1"/>
  <c r="AC2446" i="5"/>
  <c r="AD2446" i="5"/>
  <c r="AB2446" i="5"/>
  <c r="AH2446" i="5" s="1"/>
  <c r="AC2447" i="5"/>
  <c r="AD2447" i="5"/>
  <c r="AB2447" i="5"/>
  <c r="AH2447" i="5" s="1"/>
  <c r="AC2448" i="5"/>
  <c r="AD2448" i="5"/>
  <c r="AB2448" i="5"/>
  <c r="AH2448" i="5" s="1"/>
  <c r="AC2449" i="5"/>
  <c r="AD2449" i="5"/>
  <c r="AB2449" i="5"/>
  <c r="AH2449" i="5" s="1"/>
  <c r="AC2450" i="5"/>
  <c r="AD2450" i="5"/>
  <c r="AB2450" i="5"/>
  <c r="AH2450" i="5" s="1"/>
  <c r="AC2451" i="5"/>
  <c r="AD2451" i="5"/>
  <c r="AB2451" i="5"/>
  <c r="AH2451" i="5" s="1"/>
  <c r="AC2452" i="5"/>
  <c r="AD2452" i="5"/>
  <c r="AB2452" i="5"/>
  <c r="AH2452" i="5" s="1"/>
  <c r="AC2453" i="5"/>
  <c r="AD2453" i="5"/>
  <c r="AB2453" i="5"/>
  <c r="AH2453" i="5" s="1"/>
  <c r="AC2454" i="5"/>
  <c r="AD2454" i="5"/>
  <c r="AB2454" i="5"/>
  <c r="AH2454" i="5" s="1"/>
  <c r="AC2455" i="5"/>
  <c r="AD2455" i="5"/>
  <c r="AB2455" i="5"/>
  <c r="AH2455" i="5" s="1"/>
  <c r="AC2456" i="5"/>
  <c r="AD2456" i="5"/>
  <c r="AB2456" i="5"/>
  <c r="AH2456" i="5" s="1"/>
  <c r="AC2457" i="5"/>
  <c r="AD2457" i="5"/>
  <c r="AB2457" i="5"/>
  <c r="AH2457" i="5" s="1"/>
  <c r="AC2458" i="5"/>
  <c r="AD2458" i="5"/>
  <c r="AB2458" i="5"/>
  <c r="AH2458" i="5" s="1"/>
  <c r="AC2459" i="5"/>
  <c r="AD2459" i="5"/>
  <c r="AB2459" i="5"/>
  <c r="AH2459" i="5" s="1"/>
  <c r="AC2460" i="5"/>
  <c r="AD2460" i="5"/>
  <c r="AB2460" i="5"/>
  <c r="AH2460" i="5" s="1"/>
  <c r="AC2461" i="5"/>
  <c r="AD2461" i="5"/>
  <c r="AB2461" i="5"/>
  <c r="AH2461" i="5" s="1"/>
  <c r="AC2462" i="5"/>
  <c r="AD2462" i="5"/>
  <c r="AB2462" i="5"/>
  <c r="AH2462" i="5" s="1"/>
  <c r="AC2463" i="5"/>
  <c r="AD2463" i="5"/>
  <c r="AB2463" i="5"/>
  <c r="AH2463" i="5" s="1"/>
  <c r="AC2464" i="5"/>
  <c r="AD2464" i="5"/>
  <c r="AB2464" i="5"/>
  <c r="AH2464" i="5" s="1"/>
  <c r="AC2465" i="5"/>
  <c r="AD2465" i="5"/>
  <c r="AB2465" i="5"/>
  <c r="AH2465" i="5" s="1"/>
  <c r="AC2466" i="5"/>
  <c r="AD2466" i="5"/>
  <c r="AB2466" i="5"/>
  <c r="AH2466" i="5" s="1"/>
  <c r="AC2467" i="5"/>
  <c r="AD2467" i="5"/>
  <c r="AB2467" i="5"/>
  <c r="AH2467" i="5" s="1"/>
  <c r="AC2468" i="5"/>
  <c r="AD2468" i="5"/>
  <c r="AB2468" i="5"/>
  <c r="AH2468" i="5" s="1"/>
  <c r="AC2469" i="5"/>
  <c r="AD2469" i="5"/>
  <c r="AB2469" i="5"/>
  <c r="AH2469" i="5" s="1"/>
  <c r="AC2470" i="5"/>
  <c r="AD2470" i="5"/>
  <c r="AB2470" i="5"/>
  <c r="AH2470" i="5" s="1"/>
  <c r="AC2471" i="5"/>
  <c r="AD2471" i="5"/>
  <c r="AB2471" i="5"/>
  <c r="AH2471" i="5" s="1"/>
  <c r="AC2472" i="5"/>
  <c r="AD2472" i="5"/>
  <c r="AB2472" i="5"/>
  <c r="AH2472" i="5" s="1"/>
  <c r="AC2473" i="5"/>
  <c r="AD2473" i="5"/>
  <c r="AB2473" i="5"/>
  <c r="AH2473" i="5" s="1"/>
  <c r="AC2474" i="5"/>
  <c r="AD2474" i="5"/>
  <c r="AB2474" i="5"/>
  <c r="AH2474" i="5" s="1"/>
  <c r="AC2475" i="5"/>
  <c r="AD2475" i="5"/>
  <c r="AB2475" i="5"/>
  <c r="AH2475" i="5" s="1"/>
  <c r="AC2476" i="5"/>
  <c r="AD2476" i="5"/>
  <c r="AB2476" i="5"/>
  <c r="AH2476" i="5" s="1"/>
  <c r="AC2477" i="5"/>
  <c r="AD2477" i="5"/>
  <c r="AB2477" i="5"/>
  <c r="AH2477" i="5" s="1"/>
  <c r="AC2478" i="5"/>
  <c r="AD2478" i="5"/>
  <c r="AB2478" i="5"/>
  <c r="AH2478" i="5" s="1"/>
  <c r="AC2479" i="5"/>
  <c r="AD2479" i="5"/>
  <c r="AB2479" i="5"/>
  <c r="AH2479" i="5" s="1"/>
  <c r="AC2480" i="5"/>
  <c r="AD2480" i="5"/>
  <c r="AB2480" i="5"/>
  <c r="AH2480" i="5" s="1"/>
  <c r="AC2481" i="5"/>
  <c r="AD2481" i="5"/>
  <c r="AB2481" i="5"/>
  <c r="AH2481" i="5" s="1"/>
  <c r="AC2482" i="5"/>
  <c r="AD2482" i="5"/>
  <c r="AB2482" i="5"/>
  <c r="AH2482" i="5" s="1"/>
  <c r="AC2483" i="5"/>
  <c r="AD2483" i="5"/>
  <c r="AB2483" i="5"/>
  <c r="AH2483" i="5" s="1"/>
  <c r="AC2484" i="5"/>
  <c r="AD2484" i="5"/>
  <c r="AB2484" i="5"/>
  <c r="AH2484" i="5" s="1"/>
  <c r="AC2485" i="5"/>
  <c r="AD2485" i="5"/>
  <c r="AB2485" i="5"/>
  <c r="AH2485" i="5" s="1"/>
  <c r="AC2486" i="5"/>
  <c r="AD2486" i="5"/>
  <c r="AB2486" i="5"/>
  <c r="AH2486" i="5" s="1"/>
  <c r="AC2487" i="5"/>
  <c r="AD2487" i="5"/>
  <c r="AB2487" i="5"/>
  <c r="AH2487" i="5" s="1"/>
  <c r="AC2488" i="5"/>
  <c r="AD2488" i="5"/>
  <c r="AB2488" i="5"/>
  <c r="AH2488" i="5" s="1"/>
  <c r="AC2489" i="5"/>
  <c r="AD2489" i="5"/>
  <c r="AB2489" i="5"/>
  <c r="AH2489" i="5" s="1"/>
  <c r="AC2490" i="5"/>
  <c r="AD2490" i="5"/>
  <c r="AB2490" i="5"/>
  <c r="AH2490" i="5" s="1"/>
  <c r="AC2491" i="5"/>
  <c r="AD2491" i="5"/>
  <c r="AB2491" i="5"/>
  <c r="AH2491" i="5" s="1"/>
  <c r="AC2492" i="5"/>
  <c r="AD2492" i="5"/>
  <c r="AB2492" i="5"/>
  <c r="AH2492" i="5" s="1"/>
  <c r="AC2493" i="5"/>
  <c r="AD2493" i="5"/>
  <c r="AB2493" i="5"/>
  <c r="AH2493" i="5" s="1"/>
  <c r="AC2494" i="5"/>
  <c r="AD2494" i="5"/>
  <c r="AB2494" i="5"/>
  <c r="AH2494" i="5" s="1"/>
  <c r="AC2495" i="5"/>
  <c r="AD2495" i="5"/>
  <c r="AB2495" i="5"/>
  <c r="AH2495" i="5" s="1"/>
  <c r="AC2496" i="5"/>
  <c r="AD2496" i="5"/>
  <c r="AB2496" i="5"/>
  <c r="AH2496" i="5" s="1"/>
  <c r="AC2497" i="5"/>
  <c r="AD2497" i="5"/>
  <c r="AB2497" i="5"/>
  <c r="AH2497" i="5" s="1"/>
  <c r="AC2498" i="5"/>
  <c r="AD2498" i="5"/>
  <c r="AB2498" i="5"/>
  <c r="AH2498" i="5" s="1"/>
  <c r="AC2499" i="5"/>
  <c r="AD2499" i="5"/>
  <c r="AB2499" i="5"/>
  <c r="AH2499" i="5" s="1"/>
  <c r="AC2500" i="5"/>
  <c r="AD2500" i="5"/>
  <c r="AB2500" i="5"/>
  <c r="AH2500" i="5" s="1"/>
  <c r="AC2501" i="5"/>
  <c r="AD2501" i="5"/>
  <c r="AB2501" i="5"/>
  <c r="AH2501" i="5" s="1"/>
  <c r="AC2502" i="5"/>
  <c r="AD2502" i="5"/>
  <c r="AB2502" i="5"/>
  <c r="AH2502" i="5" s="1"/>
  <c r="AC2503" i="5"/>
  <c r="AD2503" i="5"/>
  <c r="AB2503" i="5"/>
  <c r="AH2503" i="5" s="1"/>
  <c r="AC2504" i="5"/>
  <c r="AD2504" i="5"/>
  <c r="AB2504" i="5"/>
  <c r="AH2504" i="5" s="1"/>
  <c r="AC2505" i="5"/>
  <c r="AD2505" i="5"/>
  <c r="AB2505" i="5"/>
  <c r="AH2505" i="5" s="1"/>
  <c r="AC2506" i="5"/>
  <c r="AD2506" i="5"/>
  <c r="AB2506" i="5"/>
  <c r="AH2506" i="5" s="1"/>
  <c r="AC2507" i="5"/>
  <c r="AD2507" i="5"/>
  <c r="AB2507" i="5"/>
  <c r="AH2507" i="5" s="1"/>
  <c r="AC2508" i="5"/>
  <c r="AD2508" i="5"/>
  <c r="AB2508" i="5"/>
  <c r="AH2508" i="5" s="1"/>
  <c r="AC2509" i="5"/>
  <c r="AD2509" i="5"/>
  <c r="AB2509" i="5"/>
  <c r="AH2509" i="5" s="1"/>
  <c r="AC2510" i="5"/>
  <c r="AD2510" i="5"/>
  <c r="AB2510" i="5"/>
  <c r="AH2510" i="5" s="1"/>
  <c r="AC2511" i="5"/>
  <c r="AD2511" i="5"/>
  <c r="AB2511" i="5"/>
  <c r="AH2511" i="5" s="1"/>
  <c r="AC2512" i="5"/>
  <c r="AD2512" i="5"/>
  <c r="AB2512" i="5"/>
  <c r="AH2512" i="5" s="1"/>
  <c r="AC2513" i="5"/>
  <c r="AD2513" i="5"/>
  <c r="AB2513" i="5"/>
  <c r="AH2513" i="5" s="1"/>
  <c r="AC2514" i="5"/>
  <c r="AD2514" i="5"/>
  <c r="AB2514" i="5"/>
  <c r="AH2514" i="5" s="1"/>
  <c r="AC2515" i="5"/>
  <c r="AD2515" i="5"/>
  <c r="AB2515" i="5"/>
  <c r="AH2515" i="5" s="1"/>
  <c r="AC2516" i="5"/>
  <c r="AD2516" i="5"/>
  <c r="AB2516" i="5"/>
  <c r="AH2516" i="5" s="1"/>
  <c r="AC2517" i="5"/>
  <c r="AD2517" i="5"/>
  <c r="AB2517" i="5"/>
  <c r="AH2517" i="5" s="1"/>
  <c r="AC2518" i="5"/>
  <c r="AD2518" i="5"/>
  <c r="AB2518" i="5"/>
  <c r="AH2518" i="5" s="1"/>
  <c r="AC2519" i="5"/>
  <c r="AD2519" i="5"/>
  <c r="AB2519" i="5"/>
  <c r="AH2519" i="5" s="1"/>
  <c r="AC2520" i="5"/>
  <c r="AD2520" i="5"/>
  <c r="AB2520" i="5"/>
  <c r="AH2520" i="5" s="1"/>
  <c r="AC2521" i="5"/>
  <c r="AD2521" i="5"/>
  <c r="AB2521" i="5"/>
  <c r="AH2521" i="5" s="1"/>
  <c r="AC2522" i="5"/>
  <c r="AC2523" i="5"/>
  <c r="AB2522" i="5"/>
  <c r="AH2522" i="5" s="1"/>
  <c r="AD2522" i="5"/>
  <c r="AD2523" i="5"/>
  <c r="AC2524" i="5"/>
  <c r="AB2523" i="5"/>
  <c r="AH2523" i="5" s="1"/>
  <c r="AC2525" i="5"/>
  <c r="AB2524" i="5"/>
  <c r="AH2524" i="5" s="1"/>
  <c r="AD2524" i="5"/>
  <c r="AD2525" i="5"/>
  <c r="AC2526" i="5"/>
  <c r="AB2525" i="5"/>
  <c r="AH2525" i="5" s="1"/>
  <c r="AC2527" i="5"/>
  <c r="AB2526" i="5"/>
  <c r="AH2526" i="5" s="1"/>
  <c r="AD2526" i="5"/>
  <c r="AD2527" i="5"/>
  <c r="AC2528" i="5"/>
  <c r="AB2527" i="5"/>
  <c r="AH2527" i="5" s="1"/>
  <c r="AC2529" i="5"/>
  <c r="AB2528" i="5"/>
  <c r="AH2528" i="5" s="1"/>
  <c r="AD2528" i="5"/>
  <c r="AD2529" i="5"/>
  <c r="AC2530" i="5"/>
  <c r="AB2529" i="5"/>
  <c r="AH2529" i="5" s="1"/>
  <c r="AC2531" i="5"/>
  <c r="AB2530" i="5"/>
  <c r="AH2530" i="5" s="1"/>
  <c r="AD2530" i="5"/>
  <c r="AD2531" i="5"/>
  <c r="AC2532" i="5"/>
  <c r="AB2531" i="5"/>
  <c r="AH2531" i="5" s="1"/>
  <c r="AC2533" i="5"/>
  <c r="AB2532" i="5"/>
  <c r="AH2532" i="5" s="1"/>
  <c r="AD2532" i="5"/>
  <c r="AD2533" i="5"/>
  <c r="AC2534" i="5"/>
  <c r="AB2533" i="5"/>
  <c r="AH2533" i="5" s="1"/>
  <c r="AC2535" i="5"/>
  <c r="AB2534" i="5"/>
  <c r="AH2534" i="5" s="1"/>
  <c r="AD2534" i="5"/>
  <c r="AD2535" i="5"/>
  <c r="AC2536" i="5"/>
  <c r="AB2535" i="5"/>
  <c r="AH2535" i="5" s="1"/>
  <c r="AC2537" i="5"/>
  <c r="AB2536" i="5"/>
  <c r="AH2536" i="5" s="1"/>
  <c r="AD2536" i="5"/>
  <c r="AD2537" i="5"/>
  <c r="AC2538" i="5"/>
  <c r="AB2537" i="5"/>
  <c r="AH2537" i="5" s="1"/>
  <c r="AC2539" i="5"/>
  <c r="AB2538" i="5"/>
  <c r="AH2538" i="5" s="1"/>
  <c r="AD2538" i="5"/>
  <c r="AD2539" i="5"/>
  <c r="AC2540" i="5"/>
  <c r="AB2539" i="5"/>
  <c r="AH2539" i="5" s="1"/>
  <c r="AC2541" i="5"/>
  <c r="AB2540" i="5"/>
  <c r="AH2540" i="5" s="1"/>
  <c r="AD2540" i="5"/>
  <c r="AD2541" i="5"/>
  <c r="AC2542" i="5"/>
  <c r="AB2541" i="5"/>
  <c r="AH2541" i="5" s="1"/>
  <c r="AC2543" i="5"/>
  <c r="AB2542" i="5"/>
  <c r="AH2542" i="5" s="1"/>
  <c r="AD2542" i="5"/>
  <c r="AD2543" i="5"/>
  <c r="AC2544" i="5"/>
  <c r="AB2543" i="5"/>
  <c r="AH2543" i="5" s="1"/>
  <c r="AC2545" i="5"/>
  <c r="AB2544" i="5"/>
  <c r="AH2544" i="5" s="1"/>
  <c r="AD2544" i="5"/>
  <c r="AD2545" i="5"/>
  <c r="AC2546" i="5"/>
  <c r="AB2545" i="5"/>
  <c r="AH2545" i="5" s="1"/>
  <c r="AC2547" i="5"/>
  <c r="AB2546" i="5"/>
  <c r="AH2546" i="5" s="1"/>
  <c r="AD2546" i="5"/>
  <c r="AD2547" i="5"/>
  <c r="AC2548" i="5"/>
  <c r="AB2547" i="5"/>
  <c r="AH2547" i="5" s="1"/>
  <c r="AC2549" i="5"/>
  <c r="AB2548" i="5"/>
  <c r="AH2548" i="5" s="1"/>
  <c r="AD2548" i="5"/>
  <c r="AD2549" i="5"/>
  <c r="AC2550" i="5"/>
  <c r="AB2549" i="5"/>
  <c r="AH2549" i="5" s="1"/>
  <c r="AC2551" i="5"/>
  <c r="AB2550" i="5"/>
  <c r="AH2550" i="5" s="1"/>
  <c r="AD2550" i="5"/>
  <c r="AD2551" i="5"/>
  <c r="AC2552" i="5"/>
  <c r="AB2551" i="5"/>
  <c r="AH2551" i="5" s="1"/>
  <c r="AC2553" i="5"/>
  <c r="AB2552" i="5"/>
  <c r="AH2552" i="5" s="1"/>
  <c r="AD2552" i="5"/>
  <c r="AD2553" i="5"/>
  <c r="AC2554" i="5"/>
  <c r="AB2553" i="5"/>
  <c r="AH2553" i="5" s="1"/>
  <c r="AC2555" i="5"/>
  <c r="AB2554" i="5"/>
  <c r="AH2554" i="5" s="1"/>
  <c r="AD2554" i="5"/>
  <c r="AD2555" i="5"/>
  <c r="AC2556" i="5"/>
  <c r="AB2555" i="5"/>
  <c r="AH2555" i="5" s="1"/>
  <c r="AC2557" i="5"/>
  <c r="AB2556" i="5"/>
  <c r="AH2556" i="5" s="1"/>
  <c r="AD2556" i="5"/>
  <c r="AD2557" i="5"/>
  <c r="AC2558" i="5"/>
  <c r="AB2557" i="5"/>
  <c r="AH2557" i="5" s="1"/>
  <c r="AC2559" i="5"/>
  <c r="AB2558" i="5"/>
  <c r="AH2558" i="5" s="1"/>
  <c r="AD2558" i="5"/>
  <c r="AD2559" i="5"/>
  <c r="AC2560" i="5"/>
  <c r="AB2559" i="5"/>
  <c r="AH2559" i="5" s="1"/>
  <c r="AC2561" i="5"/>
  <c r="AB2560" i="5"/>
  <c r="AH2560" i="5" s="1"/>
  <c r="AD2560" i="5"/>
  <c r="AD2561" i="5"/>
  <c r="AC2562" i="5"/>
  <c r="AB2561" i="5"/>
  <c r="AH2561" i="5" s="1"/>
  <c r="AC2563" i="5"/>
  <c r="AB2562" i="5"/>
  <c r="AH2562" i="5" s="1"/>
  <c r="AD2562" i="5"/>
  <c r="AD2563" i="5"/>
  <c r="AC2564" i="5"/>
  <c r="AB2563" i="5"/>
  <c r="AH2563" i="5" s="1"/>
  <c r="AC2565" i="5"/>
  <c r="AB2564" i="5"/>
  <c r="AH2564" i="5" s="1"/>
  <c r="AD2564" i="5"/>
  <c r="AC2566" i="5"/>
  <c r="AB2565" i="5"/>
  <c r="AH2565" i="5" s="1"/>
  <c r="AD2565" i="5"/>
  <c r="AC2567" i="5"/>
  <c r="AB2566" i="5"/>
  <c r="AH2566" i="5" s="1"/>
  <c r="AD2566" i="5"/>
  <c r="AC2568" i="5"/>
  <c r="AB2567" i="5"/>
  <c r="AH2567" i="5" s="1"/>
  <c r="AD2567" i="5"/>
  <c r="AC2569" i="5"/>
  <c r="AB2568" i="5"/>
  <c r="AH2568" i="5" s="1"/>
  <c r="AD2568" i="5"/>
  <c r="AC2570" i="5"/>
  <c r="AB2569" i="5"/>
  <c r="AH2569" i="5" s="1"/>
  <c r="AD2569" i="5"/>
  <c r="AC2571" i="5"/>
  <c r="AB2570" i="5"/>
  <c r="AH2570" i="5" s="1"/>
  <c r="AD2570" i="5"/>
  <c r="AC2572" i="5"/>
  <c r="AB2571" i="5"/>
  <c r="AH2571" i="5" s="1"/>
  <c r="AD2571" i="5"/>
  <c r="AC2573" i="5"/>
  <c r="AB2572" i="5"/>
  <c r="AH2572" i="5" s="1"/>
  <c r="AD2572" i="5"/>
  <c r="AC2574" i="5"/>
  <c r="AB2573" i="5"/>
  <c r="AH2573" i="5" s="1"/>
  <c r="AD2573" i="5"/>
  <c r="AC2575" i="5"/>
  <c r="AB2574" i="5"/>
  <c r="AH2574" i="5" s="1"/>
  <c r="AD2574" i="5"/>
  <c r="AC2576" i="5"/>
  <c r="AB2575" i="5"/>
  <c r="AH2575" i="5" s="1"/>
  <c r="AD2575" i="5"/>
  <c r="AC2577" i="5"/>
  <c r="AB2576" i="5"/>
  <c r="AH2576" i="5" s="1"/>
  <c r="AD2576" i="5"/>
  <c r="AC2578" i="5"/>
  <c r="AB2577" i="5"/>
  <c r="AH2577" i="5" s="1"/>
  <c r="AD2577" i="5"/>
  <c r="AC2579" i="5"/>
  <c r="AB2578" i="5"/>
  <c r="AH2578" i="5" s="1"/>
  <c r="AD2578" i="5"/>
  <c r="AC2580" i="5"/>
  <c r="AD2579" i="5"/>
  <c r="AB2579" i="5"/>
  <c r="AH2579" i="5" s="1"/>
  <c r="AC2581" i="5"/>
  <c r="AD2580" i="5"/>
  <c r="AB2580" i="5"/>
  <c r="AH2580" i="5" s="1"/>
  <c r="AC2582" i="5"/>
  <c r="AD2581" i="5"/>
  <c r="AB2581" i="5"/>
  <c r="AH2581" i="5" s="1"/>
  <c r="AC2583" i="5"/>
  <c r="AD2582" i="5"/>
  <c r="AB2582" i="5"/>
  <c r="AH2582" i="5" s="1"/>
  <c r="AC2584" i="5"/>
  <c r="AD2583" i="5"/>
  <c r="AB2583" i="5"/>
  <c r="AH2583" i="5" s="1"/>
  <c r="AC2585" i="5"/>
  <c r="AD2584" i="5"/>
  <c r="AB2584" i="5"/>
  <c r="AH2584" i="5" s="1"/>
  <c r="AC2586" i="5"/>
  <c r="AD2585" i="5"/>
  <c r="AB2585" i="5"/>
  <c r="AH2585" i="5" s="1"/>
  <c r="AC2587" i="5"/>
  <c r="AD2586" i="5"/>
  <c r="AB2586" i="5"/>
  <c r="AH2586" i="5" s="1"/>
  <c r="AC2588" i="5"/>
  <c r="AD2587" i="5"/>
  <c r="AB2587" i="5"/>
  <c r="AH2587" i="5" s="1"/>
  <c r="AC2589" i="5"/>
  <c r="AD2588" i="5"/>
  <c r="AB2588" i="5"/>
  <c r="AH2588" i="5" s="1"/>
  <c r="AC2590" i="5"/>
  <c r="AD2589" i="5"/>
  <c r="AB2589" i="5"/>
  <c r="AH2589" i="5" s="1"/>
  <c r="AC2591" i="5"/>
  <c r="AD2590" i="5"/>
  <c r="AB2590" i="5"/>
  <c r="AH2590" i="5" s="1"/>
  <c r="AC2592" i="5"/>
  <c r="AD2591" i="5"/>
  <c r="AB2591" i="5"/>
  <c r="AH2591" i="5" s="1"/>
  <c r="AC2593" i="5"/>
  <c r="AD2592" i="5"/>
  <c r="AB2592" i="5"/>
  <c r="AH2592" i="5" s="1"/>
  <c r="AC2594" i="5"/>
  <c r="AD2593" i="5"/>
  <c r="AB2593" i="5"/>
  <c r="AH2593" i="5" s="1"/>
  <c r="AC2595" i="5"/>
  <c r="AD2594" i="5"/>
  <c r="AB2594" i="5"/>
  <c r="AH2594" i="5" s="1"/>
  <c r="AC2596" i="5"/>
  <c r="AD2595" i="5"/>
  <c r="AB2595" i="5"/>
  <c r="AH2595" i="5" s="1"/>
  <c r="AC2597" i="5"/>
  <c r="AD2596" i="5"/>
  <c r="AB2596" i="5"/>
  <c r="AH2596" i="5" s="1"/>
  <c r="AC2598" i="5"/>
  <c r="AD2597" i="5"/>
  <c r="AB2597" i="5"/>
  <c r="AH2597" i="5" s="1"/>
  <c r="AC2599" i="5"/>
  <c r="AD2598" i="5"/>
  <c r="AB2598" i="5"/>
  <c r="AH2598" i="5" s="1"/>
  <c r="AC2600" i="5"/>
  <c r="AD2599" i="5"/>
  <c r="AB2599" i="5"/>
  <c r="AH2599" i="5" s="1"/>
  <c r="AC2601" i="5"/>
  <c r="AD2600" i="5"/>
  <c r="AB2600" i="5"/>
  <c r="AH2600" i="5" s="1"/>
  <c r="AC2602" i="5"/>
  <c r="AD2601" i="5"/>
  <c r="AB2601" i="5"/>
  <c r="AH2601" i="5" s="1"/>
  <c r="AC2603" i="5"/>
  <c r="AD2602" i="5"/>
  <c r="AB2602" i="5"/>
  <c r="AH2602" i="5" s="1"/>
  <c r="AC2604" i="5"/>
  <c r="AD2603" i="5"/>
  <c r="AB2603" i="5"/>
  <c r="AH2603" i="5" s="1"/>
  <c r="AC2605" i="5"/>
  <c r="AD2604" i="5"/>
  <c r="AB2604" i="5"/>
  <c r="AH2604" i="5" s="1"/>
  <c r="AC2606" i="5"/>
  <c r="AD2605" i="5"/>
  <c r="AB2605" i="5"/>
  <c r="AH2605" i="5" s="1"/>
  <c r="AC2607" i="5"/>
  <c r="AD2606" i="5"/>
  <c r="AB2606" i="5"/>
  <c r="AH2606" i="5" s="1"/>
  <c r="AD2607" i="5"/>
  <c r="AB2607" i="5"/>
  <c r="AH2607" i="5" s="1"/>
  <c r="AC2608" i="5"/>
  <c r="AD2608" i="5"/>
  <c r="AB2608" i="5"/>
  <c r="AH2608" i="5" s="1"/>
  <c r="AC2609" i="5"/>
  <c r="AD2609" i="5"/>
  <c r="AB2609" i="5"/>
  <c r="AH2609" i="5" s="1"/>
  <c r="AC2610" i="5"/>
  <c r="AD2610" i="5"/>
  <c r="AB2610" i="5"/>
  <c r="AH2610" i="5" s="1"/>
  <c r="AC2611" i="5"/>
  <c r="AD2611" i="5"/>
  <c r="AB2611" i="5"/>
  <c r="AH2611" i="5" s="1"/>
  <c r="AC2612" i="5"/>
  <c r="AD2612" i="5"/>
  <c r="AB2612" i="5"/>
  <c r="AH2612" i="5" s="1"/>
  <c r="AC2613" i="5"/>
  <c r="AD2613" i="5"/>
  <c r="AB2613" i="5"/>
  <c r="AH2613" i="5" s="1"/>
  <c r="AC2614" i="5"/>
  <c r="AD2614" i="5"/>
  <c r="AB2614" i="5"/>
  <c r="AH2614" i="5" s="1"/>
  <c r="AC2615" i="5"/>
  <c r="AD2615" i="5"/>
  <c r="AB2615" i="5"/>
  <c r="AH2615" i="5" s="1"/>
  <c r="AC2616" i="5"/>
  <c r="AD2616" i="5"/>
  <c r="AB2616" i="5"/>
  <c r="AH2616" i="5" s="1"/>
  <c r="AC2617" i="5"/>
  <c r="AD2617" i="5"/>
  <c r="AB2617" i="5"/>
  <c r="AH2617" i="5" s="1"/>
  <c r="AC2618" i="5"/>
  <c r="AD2618" i="5"/>
  <c r="AB2618" i="5"/>
  <c r="AH2618" i="5" s="1"/>
  <c r="AC2619" i="5"/>
  <c r="AD2619" i="5"/>
  <c r="AB2619" i="5"/>
  <c r="AH2619" i="5" s="1"/>
  <c r="AC2620" i="5"/>
  <c r="AD2620" i="5"/>
  <c r="AB2620" i="5"/>
  <c r="AH2620" i="5" s="1"/>
  <c r="AC2621" i="5"/>
  <c r="AD2621" i="5"/>
  <c r="AB2621" i="5"/>
  <c r="AH2621" i="5" s="1"/>
  <c r="AC2622" i="5"/>
  <c r="AD2622" i="5"/>
  <c r="AB2622" i="5"/>
  <c r="AH2622" i="5" s="1"/>
  <c r="AC2623" i="5"/>
  <c r="AD2623" i="5"/>
  <c r="AB2623" i="5"/>
  <c r="AH2623" i="5" s="1"/>
  <c r="AC2624" i="5"/>
  <c r="AD2624" i="5"/>
  <c r="AB2624" i="5"/>
  <c r="AH2624" i="5" s="1"/>
  <c r="AC2625" i="5"/>
  <c r="AD2625" i="5"/>
  <c r="AB2625" i="5"/>
  <c r="AH2625" i="5" s="1"/>
  <c r="AC2626" i="5"/>
  <c r="AD2626" i="5"/>
  <c r="AB2626" i="5"/>
  <c r="AH2626" i="5" s="1"/>
  <c r="AC2627" i="5"/>
  <c r="AD2627" i="5"/>
  <c r="AB2627" i="5"/>
  <c r="AH2627" i="5" s="1"/>
  <c r="AC2628" i="5"/>
  <c r="AD2628" i="5"/>
  <c r="AB2628" i="5"/>
  <c r="AH2628" i="5" s="1"/>
  <c r="AC2629" i="5"/>
  <c r="AD2629" i="5"/>
  <c r="AB2629" i="5"/>
  <c r="AH2629" i="5" s="1"/>
  <c r="AC2630" i="5"/>
  <c r="AD2630" i="5"/>
  <c r="AB2630" i="5"/>
  <c r="AH2630" i="5" s="1"/>
  <c r="AC2631" i="5"/>
  <c r="AD2631" i="5"/>
  <c r="AB2631" i="5"/>
  <c r="AH2631" i="5" s="1"/>
  <c r="AC2632" i="5"/>
  <c r="AD2632" i="5"/>
  <c r="AB2632" i="5"/>
  <c r="AH2632" i="5" s="1"/>
  <c r="AC2633" i="5"/>
  <c r="AD2633" i="5"/>
  <c r="AB2633" i="5"/>
  <c r="AH2633" i="5" s="1"/>
  <c r="AC2634" i="5"/>
  <c r="AD2634" i="5"/>
  <c r="AB2634" i="5"/>
  <c r="AH2634" i="5" s="1"/>
  <c r="AC2635" i="5"/>
  <c r="AD2635" i="5"/>
  <c r="AB2635" i="5"/>
  <c r="AH2635" i="5" s="1"/>
  <c r="AC2636" i="5"/>
  <c r="AD2636" i="5"/>
  <c r="AB2636" i="5"/>
  <c r="AH2636" i="5" s="1"/>
  <c r="AC2637" i="5"/>
  <c r="AD2637" i="5"/>
  <c r="AB2637" i="5"/>
  <c r="AH2637" i="5" s="1"/>
  <c r="AC2638" i="5"/>
  <c r="AD2638" i="5"/>
  <c r="AB2638" i="5"/>
  <c r="AH2638" i="5" s="1"/>
  <c r="AC2639" i="5"/>
  <c r="AD2639" i="5"/>
  <c r="AB2639" i="5"/>
  <c r="AH2639" i="5" s="1"/>
  <c r="AC2640" i="5"/>
  <c r="AD2640" i="5"/>
  <c r="AB2640" i="5"/>
  <c r="AH2640" i="5" s="1"/>
  <c r="AC2641" i="5"/>
  <c r="AD2641" i="5"/>
  <c r="AB2641" i="5"/>
  <c r="AH2641" i="5" s="1"/>
  <c r="AC2642" i="5"/>
  <c r="AD2642" i="5"/>
  <c r="AB2642" i="5"/>
  <c r="AH2642" i="5" s="1"/>
  <c r="AC2643" i="5"/>
  <c r="AD2643" i="5"/>
  <c r="AB2643" i="5"/>
  <c r="AH2643" i="5" s="1"/>
  <c r="AC2644" i="5"/>
  <c r="AD2644" i="5"/>
  <c r="AB2644" i="5"/>
  <c r="AH2644" i="5" s="1"/>
  <c r="AC2645" i="5"/>
  <c r="AD2645" i="5"/>
  <c r="AB2645" i="5"/>
  <c r="AH2645" i="5" s="1"/>
  <c r="AC2646" i="5"/>
  <c r="AD2646" i="5"/>
  <c r="AB2646" i="5"/>
  <c r="AH2646" i="5" s="1"/>
  <c r="AC2647" i="5"/>
  <c r="AD2647" i="5"/>
  <c r="AB2647" i="5"/>
  <c r="AH2647" i="5" s="1"/>
  <c r="AC2648" i="5"/>
  <c r="AD2648" i="5"/>
  <c r="AB2648" i="5"/>
  <c r="AH2648" i="5" s="1"/>
  <c r="AC2649" i="5"/>
  <c r="AD2649" i="5"/>
  <c r="AB2649" i="5"/>
  <c r="AH2649" i="5" s="1"/>
  <c r="AC2650" i="5"/>
  <c r="AD2650" i="5"/>
  <c r="AB2650" i="5"/>
  <c r="AH2650" i="5" s="1"/>
  <c r="AC2651" i="5"/>
  <c r="AD2651" i="5"/>
  <c r="AB2651" i="5"/>
  <c r="AH2651" i="5" s="1"/>
  <c r="AC2652" i="5"/>
  <c r="AD2652" i="5"/>
  <c r="AB2652" i="5"/>
  <c r="AH2652" i="5" s="1"/>
  <c r="AC2653" i="5"/>
  <c r="AD2653" i="5"/>
  <c r="AB2653" i="5"/>
  <c r="AH2653" i="5" s="1"/>
  <c r="AC2654" i="5"/>
  <c r="AD2654" i="5"/>
  <c r="AB2654" i="5"/>
  <c r="AH2654" i="5" s="1"/>
  <c r="AC2655" i="5"/>
  <c r="AD2655" i="5"/>
  <c r="AB2655" i="5"/>
  <c r="AH2655" i="5" s="1"/>
  <c r="AC2656" i="5"/>
  <c r="AD2656" i="5"/>
  <c r="AB2656" i="5"/>
  <c r="AH2656" i="5" s="1"/>
  <c r="AC2657" i="5"/>
  <c r="AD2657" i="5"/>
  <c r="AB2657" i="5"/>
  <c r="AH2657" i="5" s="1"/>
  <c r="AC2658" i="5"/>
  <c r="AD2658" i="5"/>
  <c r="AB2658" i="5"/>
  <c r="AH2658" i="5" s="1"/>
  <c r="AC2659" i="5"/>
  <c r="AD2659" i="5"/>
  <c r="AB2659" i="5"/>
  <c r="AH2659" i="5" s="1"/>
  <c r="AC2660" i="5"/>
  <c r="AD2660" i="5"/>
  <c r="AB2660" i="5"/>
  <c r="AH2660" i="5" s="1"/>
  <c r="AC2661" i="5"/>
  <c r="AD2661" i="5"/>
  <c r="AB2661" i="5"/>
  <c r="AH2661" i="5" s="1"/>
  <c r="AC2662" i="5"/>
  <c r="AD2662" i="5"/>
  <c r="AB2662" i="5"/>
  <c r="AH2662" i="5" s="1"/>
  <c r="AC2663" i="5"/>
  <c r="AD2663" i="5"/>
  <c r="AB2663" i="5"/>
  <c r="AH2663" i="5" s="1"/>
  <c r="AC2664" i="5"/>
  <c r="AD2664" i="5"/>
  <c r="AB2664" i="5"/>
  <c r="AH2664" i="5" s="1"/>
  <c r="AC2665" i="5"/>
  <c r="AD2665" i="5"/>
  <c r="AB2665" i="5"/>
  <c r="AH2665" i="5" s="1"/>
  <c r="AC2666" i="5"/>
  <c r="AD2666" i="5"/>
  <c r="AB2666" i="5"/>
  <c r="AH2666" i="5" s="1"/>
  <c r="AC2667" i="5"/>
  <c r="AD2667" i="5"/>
  <c r="AB2667" i="5"/>
  <c r="AH2667" i="5" s="1"/>
  <c r="AC2668" i="5"/>
  <c r="AD2668" i="5"/>
  <c r="AB2668" i="5"/>
  <c r="AH2668" i="5" s="1"/>
  <c r="AC2669" i="5"/>
  <c r="AD2669" i="5"/>
  <c r="AB2669" i="5"/>
  <c r="AH2669" i="5" s="1"/>
  <c r="AC2670" i="5"/>
  <c r="AD2670" i="5"/>
  <c r="AB2670" i="5"/>
  <c r="AH2670" i="5" s="1"/>
  <c r="AC2671" i="5"/>
  <c r="AD2671" i="5"/>
  <c r="AB2671" i="5"/>
  <c r="AH2671" i="5" s="1"/>
  <c r="AC2672" i="5"/>
  <c r="AD2672" i="5"/>
  <c r="AB2672" i="5"/>
  <c r="AH2672" i="5" s="1"/>
  <c r="AC2673" i="5"/>
  <c r="AD2673" i="5"/>
  <c r="AB2673" i="5"/>
  <c r="AH2673" i="5" s="1"/>
  <c r="AC2674" i="5"/>
  <c r="AD2674" i="5"/>
  <c r="AB2674" i="5"/>
  <c r="AH2674" i="5" s="1"/>
  <c r="AC2675" i="5"/>
  <c r="AD2675" i="5"/>
  <c r="AB2675" i="5"/>
  <c r="AH2675" i="5" s="1"/>
  <c r="AC2676" i="5"/>
  <c r="AD2676" i="5"/>
  <c r="AB2676" i="5"/>
  <c r="AH2676" i="5" s="1"/>
  <c r="AC2677" i="5"/>
  <c r="AD2677" i="5"/>
  <c r="AB2677" i="5"/>
  <c r="AH2677" i="5" s="1"/>
  <c r="AC2678" i="5"/>
  <c r="AD2678" i="5"/>
  <c r="AB2678" i="5"/>
  <c r="AH2678" i="5" s="1"/>
  <c r="AC2679" i="5"/>
  <c r="AD2679" i="5"/>
  <c r="AB2679" i="5"/>
  <c r="AH2679" i="5" s="1"/>
  <c r="AC2680" i="5"/>
  <c r="AD2680" i="5"/>
  <c r="AB2680" i="5"/>
  <c r="AH2680" i="5" s="1"/>
  <c r="AC2681" i="5"/>
  <c r="AD2681" i="5"/>
  <c r="AB2681" i="5"/>
  <c r="AH2681" i="5" s="1"/>
  <c r="AC2682" i="5"/>
  <c r="AD2682" i="5"/>
  <c r="AB2682" i="5"/>
  <c r="AH2682" i="5" s="1"/>
  <c r="AC2683" i="5"/>
  <c r="AD2683" i="5"/>
  <c r="AB2683" i="5"/>
  <c r="AH2683" i="5" s="1"/>
  <c r="AC2684" i="5"/>
  <c r="AD2684" i="5"/>
  <c r="AB2684" i="5"/>
  <c r="AH2684" i="5" s="1"/>
  <c r="AC2685" i="5"/>
  <c r="AD2685" i="5"/>
  <c r="AB2685" i="5"/>
  <c r="AH2685" i="5" s="1"/>
  <c r="AC2686" i="5"/>
  <c r="AD2686" i="5"/>
  <c r="AB2686" i="5"/>
  <c r="AH2686" i="5" s="1"/>
  <c r="AC2687" i="5"/>
  <c r="AD2687" i="5"/>
  <c r="AB2687" i="5"/>
  <c r="AH2687" i="5" s="1"/>
  <c r="AC2688" i="5"/>
  <c r="AD2688" i="5"/>
  <c r="AB2688" i="5"/>
  <c r="AH2688" i="5" s="1"/>
  <c r="AC2689" i="5"/>
  <c r="AD2689" i="5"/>
  <c r="AB2689" i="5"/>
  <c r="AH2689" i="5" s="1"/>
  <c r="AC2690" i="5"/>
  <c r="AD2690" i="5"/>
  <c r="AB2690" i="5"/>
  <c r="AH2690" i="5" s="1"/>
  <c r="AC2691" i="5"/>
  <c r="AD2691" i="5"/>
  <c r="AB2691" i="5"/>
  <c r="AH2691" i="5" s="1"/>
  <c r="AC2692" i="5"/>
  <c r="AD2692" i="5"/>
  <c r="AB2692" i="5"/>
  <c r="AH2692" i="5" s="1"/>
  <c r="AC2693" i="5"/>
  <c r="AD2693" i="5"/>
  <c r="AB2693" i="5"/>
  <c r="AH2693" i="5" s="1"/>
  <c r="AC2694" i="5"/>
  <c r="AD2694" i="5"/>
  <c r="AB2694" i="5"/>
  <c r="AH2694" i="5" s="1"/>
  <c r="AC2695" i="5"/>
  <c r="AD2695" i="5"/>
  <c r="AB2695" i="5"/>
  <c r="AH2695" i="5" s="1"/>
  <c r="AC2696" i="5"/>
  <c r="AD2696" i="5"/>
  <c r="AB2696" i="5"/>
  <c r="AH2696" i="5" s="1"/>
  <c r="AC2697" i="5"/>
  <c r="AD2697" i="5"/>
  <c r="AB2697" i="5"/>
  <c r="AH2697" i="5" s="1"/>
  <c r="AC2698" i="5"/>
  <c r="AD2698" i="5"/>
  <c r="AB2698" i="5"/>
  <c r="AH2698" i="5" s="1"/>
  <c r="AC2699" i="5"/>
  <c r="AD2699" i="5"/>
  <c r="AB2699" i="5"/>
  <c r="AH2699" i="5" s="1"/>
  <c r="AC2700" i="5"/>
  <c r="AD2700" i="5"/>
  <c r="AB2700" i="5"/>
  <c r="AH2700" i="5" s="1"/>
  <c r="AC2701" i="5"/>
  <c r="AD2701" i="5"/>
  <c r="AB2701" i="5"/>
  <c r="AH2701" i="5" s="1"/>
  <c r="AC2702" i="5"/>
  <c r="AC2703" i="5"/>
  <c r="AB2702" i="5"/>
  <c r="AH2702" i="5" s="1"/>
  <c r="AD2702" i="5"/>
  <c r="AD2703" i="5"/>
  <c r="AC2704" i="5"/>
  <c r="AB2703" i="5"/>
  <c r="AH2703" i="5" s="1"/>
  <c r="AC2705" i="5"/>
  <c r="AB2704" i="5"/>
  <c r="AH2704" i="5" s="1"/>
  <c r="AD2704" i="5"/>
  <c r="AD2705" i="5"/>
  <c r="AC2706" i="5"/>
  <c r="AB2705" i="5"/>
  <c r="AH2705" i="5" s="1"/>
  <c r="AC2707" i="5"/>
  <c r="AB2706" i="5"/>
  <c r="AH2706" i="5" s="1"/>
  <c r="AD2706" i="5"/>
  <c r="AD2707" i="5"/>
  <c r="AC2708" i="5"/>
  <c r="AB2707" i="5"/>
  <c r="AH2707" i="5" s="1"/>
  <c r="AC2709" i="5"/>
  <c r="AB2708" i="5"/>
  <c r="AH2708" i="5" s="1"/>
  <c r="AD2708" i="5"/>
  <c r="AD2709" i="5"/>
  <c r="AC2710" i="5"/>
  <c r="AB2709" i="5"/>
  <c r="AH2709" i="5" s="1"/>
  <c r="AC2711" i="5"/>
  <c r="AB2710" i="5"/>
  <c r="AH2710" i="5" s="1"/>
  <c r="AD2710" i="5"/>
  <c r="AD2711" i="5"/>
  <c r="AC2712" i="5"/>
  <c r="AB2711" i="5"/>
  <c r="AH2711" i="5" s="1"/>
  <c r="AC2713" i="5"/>
  <c r="AB2712" i="5"/>
  <c r="AH2712" i="5" s="1"/>
  <c r="AD2712" i="5"/>
  <c r="AD2713" i="5"/>
  <c r="AC2714" i="5"/>
  <c r="AB2713" i="5"/>
  <c r="AH2713" i="5" s="1"/>
  <c r="AC2715" i="5"/>
  <c r="AB2714" i="5"/>
  <c r="AH2714" i="5" s="1"/>
  <c r="AD2714" i="5"/>
  <c r="AD2715" i="5"/>
  <c r="AC2716" i="5"/>
  <c r="AB2715" i="5"/>
  <c r="AH2715" i="5" s="1"/>
  <c r="AC2717" i="5"/>
  <c r="AB2716" i="5"/>
  <c r="AH2716" i="5" s="1"/>
  <c r="AD2716" i="5"/>
  <c r="AD2717" i="5"/>
  <c r="AC2718" i="5"/>
  <c r="AB2717" i="5"/>
  <c r="AH2717" i="5" s="1"/>
  <c r="AC2719" i="5"/>
  <c r="AB2718" i="5"/>
  <c r="AH2718" i="5" s="1"/>
  <c r="AD2718" i="5"/>
  <c r="AD2719" i="5"/>
  <c r="AC2720" i="5"/>
  <c r="AB2719" i="5"/>
  <c r="AH2719" i="5" s="1"/>
  <c r="AC2721" i="5"/>
  <c r="AB2720" i="5"/>
  <c r="AH2720" i="5" s="1"/>
  <c r="AD2720" i="5"/>
  <c r="AD2721" i="5"/>
  <c r="AC2722" i="5"/>
  <c r="AB2721" i="5"/>
  <c r="AH2721" i="5" s="1"/>
  <c r="AC2723" i="5"/>
  <c r="AB2722" i="5"/>
  <c r="AH2722" i="5" s="1"/>
  <c r="AD2722" i="5"/>
  <c r="AD2723" i="5"/>
  <c r="AC2724" i="5"/>
  <c r="AB2723" i="5"/>
  <c r="AH2723" i="5" s="1"/>
  <c r="AC2725" i="5"/>
  <c r="AB2724" i="5"/>
  <c r="AH2724" i="5" s="1"/>
  <c r="AD2724" i="5"/>
  <c r="AD2725" i="5"/>
  <c r="AC2726" i="5"/>
  <c r="AB2725" i="5"/>
  <c r="AH2725" i="5" s="1"/>
  <c r="AC2727" i="5"/>
  <c r="AB2726" i="5"/>
  <c r="AH2726" i="5" s="1"/>
  <c r="AD2726" i="5"/>
  <c r="AD2727" i="5"/>
  <c r="AC2728" i="5"/>
  <c r="AB2727" i="5"/>
  <c r="AH2727" i="5" s="1"/>
  <c r="AC2729" i="5"/>
  <c r="AB2728" i="5"/>
  <c r="AH2728" i="5" s="1"/>
  <c r="AD2728" i="5"/>
  <c r="AD2729" i="5"/>
  <c r="AC2730" i="5"/>
  <c r="AB2729" i="5"/>
  <c r="AH2729" i="5" s="1"/>
  <c r="AC2731" i="5"/>
  <c r="AB2730" i="5"/>
  <c r="AH2730" i="5" s="1"/>
  <c r="AD2730" i="5"/>
  <c r="AD2731" i="5"/>
  <c r="AC2732" i="5"/>
  <c r="AB2731" i="5"/>
  <c r="AH2731" i="5" s="1"/>
  <c r="AC2733" i="5"/>
  <c r="AB2732" i="5"/>
  <c r="AH2732" i="5" s="1"/>
  <c r="AD2732" i="5"/>
  <c r="AC2734" i="5"/>
  <c r="AD2733" i="5"/>
  <c r="AB2733" i="5"/>
  <c r="AH2733" i="5" s="1"/>
  <c r="AC2735" i="5"/>
  <c r="AB2734" i="5"/>
  <c r="AH2734" i="5" s="1"/>
  <c r="AD2734" i="5"/>
  <c r="AC2736" i="5"/>
  <c r="AB2735" i="5"/>
  <c r="AH2735" i="5" s="1"/>
  <c r="AD2735" i="5"/>
  <c r="AC2737" i="5"/>
  <c r="AB2736" i="5"/>
  <c r="AH2736" i="5" s="1"/>
  <c r="AD2736" i="5"/>
  <c r="AC2738" i="5"/>
  <c r="AB2737" i="5"/>
  <c r="AH2737" i="5" s="1"/>
  <c r="AD2737" i="5"/>
  <c r="AC2739" i="5"/>
  <c r="AB2738" i="5"/>
  <c r="AH2738" i="5" s="1"/>
  <c r="AD2738" i="5"/>
  <c r="AC2740" i="5"/>
  <c r="AB2739" i="5"/>
  <c r="AH2739" i="5" s="1"/>
  <c r="AD2739" i="5"/>
  <c r="AC2741" i="5"/>
  <c r="AB2740" i="5"/>
  <c r="AH2740" i="5" s="1"/>
  <c r="AD2740" i="5"/>
  <c r="AC2742" i="5"/>
  <c r="AB2741" i="5"/>
  <c r="AH2741" i="5" s="1"/>
  <c r="AD2741" i="5"/>
  <c r="AC2743" i="5"/>
  <c r="AB2742" i="5"/>
  <c r="AH2742" i="5" s="1"/>
  <c r="AD2742" i="5"/>
  <c r="AC2744" i="5"/>
  <c r="AB2743" i="5"/>
  <c r="AH2743" i="5" s="1"/>
  <c r="AD2743" i="5"/>
  <c r="AC2745" i="5"/>
  <c r="AB2744" i="5"/>
  <c r="AH2744" i="5" s="1"/>
  <c r="AD2744" i="5"/>
  <c r="AC2746" i="5"/>
  <c r="AB2745" i="5"/>
  <c r="AH2745" i="5" s="1"/>
  <c r="AD2745" i="5"/>
  <c r="AC2747" i="5"/>
  <c r="AB2746" i="5"/>
  <c r="AH2746" i="5" s="1"/>
  <c r="AD2746" i="5"/>
  <c r="AC2748" i="5"/>
  <c r="AB2747" i="5"/>
  <c r="AH2747" i="5" s="1"/>
  <c r="AD2747" i="5"/>
  <c r="AC2749" i="5"/>
  <c r="AB2748" i="5"/>
  <c r="AH2748" i="5" s="1"/>
  <c r="AD2748" i="5"/>
  <c r="AC2750" i="5"/>
  <c r="AB2749" i="5"/>
  <c r="AH2749" i="5" s="1"/>
  <c r="AD2749" i="5"/>
  <c r="AC2751" i="5"/>
  <c r="AB2750" i="5"/>
  <c r="AH2750" i="5" s="1"/>
  <c r="AD2750" i="5"/>
  <c r="AC2752" i="5"/>
  <c r="AB2751" i="5"/>
  <c r="AH2751" i="5" s="1"/>
  <c r="AD2751" i="5"/>
  <c r="AC2753" i="5"/>
  <c r="AB2752" i="5"/>
  <c r="AH2752" i="5" s="1"/>
  <c r="AD2752" i="5"/>
  <c r="AC2754" i="5"/>
  <c r="AB2753" i="5"/>
  <c r="AH2753" i="5" s="1"/>
  <c r="AD2753" i="5"/>
  <c r="AC2755" i="5"/>
  <c r="AB2754" i="5"/>
  <c r="AH2754" i="5" s="1"/>
  <c r="AD2754" i="5"/>
  <c r="AC2756" i="5"/>
  <c r="AB2755" i="5"/>
  <c r="AH2755" i="5" s="1"/>
  <c r="AD2755" i="5"/>
  <c r="AC2757" i="5"/>
  <c r="AB2756" i="5"/>
  <c r="AH2756" i="5" s="1"/>
  <c r="AD2756" i="5"/>
  <c r="AC2758" i="5"/>
  <c r="AB2757" i="5"/>
  <c r="AH2757" i="5" s="1"/>
  <c r="AD2757" i="5"/>
  <c r="AC2759" i="5"/>
  <c r="AB2758" i="5"/>
  <c r="AH2758" i="5" s="1"/>
  <c r="AD2758" i="5"/>
  <c r="AC2760" i="5"/>
  <c r="AB2759" i="5"/>
  <c r="AH2759" i="5" s="1"/>
  <c r="AD2759" i="5"/>
  <c r="AC2761" i="5"/>
  <c r="AB2760" i="5"/>
  <c r="AH2760" i="5" s="1"/>
  <c r="AD2760" i="5"/>
  <c r="AB2761" i="5"/>
  <c r="AH2761" i="5" s="1"/>
  <c r="AC2762" i="5"/>
  <c r="AD2761" i="5"/>
  <c r="AB2762" i="5"/>
  <c r="AH2762" i="5" s="1"/>
  <c r="AC2763" i="5"/>
  <c r="AD2762" i="5"/>
  <c r="AB2763" i="5"/>
  <c r="AH2763" i="5" s="1"/>
  <c r="AC2764" i="5"/>
  <c r="AD2763" i="5"/>
  <c r="AB2764" i="5"/>
  <c r="AH2764" i="5" s="1"/>
  <c r="AC2765" i="5"/>
  <c r="AD2764" i="5"/>
  <c r="AB2765" i="5"/>
  <c r="AH2765" i="5" s="1"/>
  <c r="AC2766" i="5"/>
  <c r="AD2765" i="5"/>
  <c r="AB2766" i="5"/>
  <c r="AH2766" i="5" s="1"/>
  <c r="AC2767" i="5"/>
  <c r="AD2766" i="5"/>
  <c r="AB2767" i="5"/>
  <c r="AH2767" i="5" s="1"/>
  <c r="AC2768" i="5"/>
  <c r="AD2767" i="5"/>
  <c r="AB2768" i="5"/>
  <c r="AH2768" i="5" s="1"/>
  <c r="AC2769" i="5"/>
  <c r="AD2768" i="5"/>
  <c r="AB2769" i="5"/>
  <c r="AH2769" i="5" s="1"/>
  <c r="AC2770" i="5"/>
  <c r="AD2769" i="5"/>
  <c r="AB2770" i="5"/>
  <c r="AH2770" i="5" s="1"/>
  <c r="AC2771" i="5"/>
  <c r="AD2770" i="5"/>
  <c r="AB2771" i="5"/>
  <c r="AH2771" i="5" s="1"/>
  <c r="AC2772" i="5"/>
  <c r="AD2771" i="5"/>
  <c r="AB2772" i="5"/>
  <c r="AH2772" i="5" s="1"/>
  <c r="AC2773" i="5"/>
  <c r="AD2772" i="5"/>
  <c r="AB2773" i="5"/>
  <c r="AH2773" i="5" s="1"/>
  <c r="AC2774" i="5"/>
  <c r="AD2773" i="5"/>
  <c r="AB2774" i="5"/>
  <c r="AH2774" i="5" s="1"/>
  <c r="AC2775" i="5"/>
  <c r="AD2774" i="5"/>
  <c r="AB2775" i="5"/>
  <c r="AH2775" i="5" s="1"/>
  <c r="AC2776" i="5"/>
  <c r="AD2775" i="5"/>
  <c r="AB2776" i="5"/>
  <c r="AH2776" i="5" s="1"/>
  <c r="AC2777" i="5"/>
  <c r="AD2776" i="5"/>
  <c r="AB2777" i="5"/>
  <c r="AH2777" i="5" s="1"/>
  <c r="AC2778" i="5"/>
  <c r="AD2777" i="5"/>
  <c r="AB2778" i="5"/>
  <c r="AH2778" i="5" s="1"/>
  <c r="AC2779" i="5"/>
  <c r="AD2778" i="5"/>
  <c r="AB2779" i="5"/>
  <c r="AH2779" i="5" s="1"/>
  <c r="AC2780" i="5"/>
  <c r="AD2779" i="5"/>
  <c r="AB2780" i="5"/>
  <c r="AH2780" i="5" s="1"/>
  <c r="AC2781" i="5"/>
  <c r="AD2780" i="5"/>
  <c r="AB2781" i="5"/>
  <c r="AH2781" i="5" s="1"/>
  <c r="AC2782" i="5"/>
  <c r="AD2781" i="5"/>
  <c r="AB2782" i="5"/>
  <c r="AH2782" i="5" s="1"/>
  <c r="AC2783" i="5"/>
  <c r="AD2782" i="5"/>
  <c r="AB2783" i="5"/>
  <c r="AH2783" i="5" s="1"/>
  <c r="AC2784" i="5"/>
  <c r="AD2783" i="5"/>
  <c r="AB2784" i="5"/>
  <c r="AH2784" i="5" s="1"/>
  <c r="AC2785" i="5"/>
  <c r="AD2784" i="5"/>
  <c r="AB2785" i="5"/>
  <c r="AH2785" i="5" s="1"/>
  <c r="AC2786" i="5"/>
  <c r="AD2785" i="5"/>
  <c r="AB2786" i="5"/>
  <c r="AH2786" i="5" s="1"/>
  <c r="AC2787" i="5"/>
  <c r="AD2786" i="5"/>
  <c r="AB2787" i="5"/>
  <c r="AH2787" i="5" s="1"/>
  <c r="AC2788" i="5"/>
  <c r="AD2787" i="5"/>
  <c r="AB2788" i="5"/>
  <c r="AH2788" i="5" s="1"/>
  <c r="AC2789" i="5"/>
  <c r="AD2788" i="5"/>
  <c r="AB2789" i="5"/>
  <c r="AH2789" i="5" s="1"/>
  <c r="AC2790" i="5"/>
  <c r="AD2789" i="5"/>
  <c r="AB2790" i="5"/>
  <c r="AH2790" i="5" s="1"/>
  <c r="AC2791" i="5"/>
  <c r="AD2790" i="5"/>
  <c r="AB2791" i="5"/>
  <c r="AH2791" i="5" s="1"/>
  <c r="AC2792" i="5"/>
  <c r="AD2791" i="5"/>
  <c r="AB2792" i="5"/>
  <c r="AH2792" i="5" s="1"/>
  <c r="AC2793" i="5"/>
  <c r="AD2792" i="5"/>
  <c r="AB2793" i="5"/>
  <c r="AH2793" i="5" s="1"/>
  <c r="AC2794" i="5"/>
  <c r="AD2793" i="5"/>
  <c r="AB2794" i="5"/>
  <c r="AH2794" i="5" s="1"/>
  <c r="AC2795" i="5"/>
  <c r="AD2794" i="5"/>
  <c r="AB2795" i="5"/>
  <c r="AH2795" i="5" s="1"/>
  <c r="AC2796" i="5"/>
  <c r="AD2795" i="5"/>
  <c r="AB2796" i="5"/>
  <c r="AH2796" i="5" s="1"/>
  <c r="AC2797" i="5"/>
  <c r="AD2796" i="5"/>
  <c r="AB2797" i="5"/>
  <c r="AH2797" i="5" s="1"/>
  <c r="AC2798" i="5"/>
  <c r="AD2797" i="5"/>
  <c r="AB2798" i="5"/>
  <c r="AH2798" i="5" s="1"/>
  <c r="AC2799" i="5"/>
  <c r="AD2798" i="5"/>
  <c r="AB2799" i="5"/>
  <c r="AH2799" i="5" s="1"/>
  <c r="AC2800" i="5"/>
  <c r="AD2799" i="5"/>
  <c r="AB2800" i="5"/>
  <c r="AH2800" i="5" s="1"/>
  <c r="AC2801" i="5"/>
  <c r="AD2800" i="5"/>
  <c r="AB2801" i="5"/>
  <c r="AH2801" i="5" s="1"/>
  <c r="AC2802" i="5"/>
  <c r="AD2801" i="5"/>
  <c r="AB2802" i="5"/>
  <c r="AH2802" i="5" s="1"/>
  <c r="AC2803" i="5"/>
  <c r="AD2802" i="5"/>
  <c r="AB2803" i="5"/>
  <c r="AH2803" i="5" s="1"/>
  <c r="AC2804" i="5"/>
  <c r="AD2803" i="5"/>
  <c r="AB2804" i="5"/>
  <c r="AH2804" i="5" s="1"/>
  <c r="AC2805" i="5"/>
  <c r="AD2804" i="5"/>
  <c r="AB2805" i="5"/>
  <c r="AH2805" i="5" s="1"/>
  <c r="AC2806" i="5"/>
  <c r="AD2805" i="5"/>
  <c r="AB2806" i="5"/>
  <c r="AH2806" i="5" s="1"/>
  <c r="AC2807" i="5"/>
  <c r="AD2806" i="5"/>
  <c r="AB2807" i="5"/>
  <c r="AH2807" i="5" s="1"/>
  <c r="AC2808" i="5"/>
  <c r="AD2807" i="5"/>
  <c r="AB2808" i="5"/>
  <c r="AH2808" i="5" s="1"/>
  <c r="AC2809" i="5"/>
  <c r="AD2808" i="5"/>
  <c r="AB2809" i="5"/>
  <c r="AH2809" i="5" s="1"/>
  <c r="AC2810" i="5"/>
  <c r="AD2809" i="5"/>
  <c r="AB2810" i="5"/>
  <c r="AH2810" i="5" s="1"/>
  <c r="AC2811" i="5"/>
  <c r="AD2810" i="5"/>
  <c r="AB2811" i="5"/>
  <c r="AH2811" i="5" s="1"/>
  <c r="AC2812" i="5"/>
  <c r="AD2811" i="5"/>
  <c r="AB2812" i="5"/>
  <c r="AH2812" i="5" s="1"/>
  <c r="AC2813" i="5"/>
  <c r="AD2812" i="5"/>
  <c r="AB2813" i="5"/>
  <c r="AH2813" i="5" s="1"/>
  <c r="AC2814" i="5"/>
  <c r="AD2813" i="5"/>
  <c r="AB2814" i="5"/>
  <c r="AH2814" i="5" s="1"/>
  <c r="AC2815" i="5"/>
  <c r="AD2814" i="5"/>
  <c r="AB2815" i="5"/>
  <c r="AH2815" i="5" s="1"/>
  <c r="AC2816" i="5"/>
  <c r="AD2815" i="5"/>
  <c r="AB2816" i="5"/>
  <c r="AH2816" i="5" s="1"/>
  <c r="AC2817" i="5"/>
  <c r="AD2816" i="5"/>
  <c r="AB2817" i="5"/>
  <c r="AH2817" i="5" s="1"/>
  <c r="AC2818" i="5"/>
  <c r="AD2817" i="5"/>
  <c r="AB2818" i="5"/>
  <c r="AH2818" i="5" s="1"/>
  <c r="AC2819" i="5"/>
  <c r="AD2818" i="5"/>
  <c r="AB2819" i="5"/>
  <c r="AH2819" i="5" s="1"/>
  <c r="AC2820" i="5"/>
  <c r="AD2819" i="5"/>
  <c r="AB2820" i="5"/>
  <c r="AH2820" i="5" s="1"/>
  <c r="AC2821" i="5"/>
  <c r="AD2820" i="5"/>
  <c r="AB2821" i="5"/>
  <c r="AH2821" i="5" s="1"/>
  <c r="AC2822" i="5"/>
  <c r="AD2821" i="5"/>
  <c r="AB2822" i="5"/>
  <c r="AH2822" i="5" s="1"/>
  <c r="AC2823" i="5"/>
  <c r="AD2822" i="5"/>
  <c r="AB2823" i="5"/>
  <c r="AH2823" i="5" s="1"/>
  <c r="AC2824" i="5"/>
  <c r="AD2823" i="5"/>
  <c r="AB2824" i="5"/>
  <c r="AH2824" i="5" s="1"/>
  <c r="AC2825" i="5"/>
  <c r="AD2824" i="5"/>
  <c r="AB2825" i="5"/>
  <c r="AH2825" i="5" s="1"/>
  <c r="AC2826" i="5"/>
  <c r="AD2825" i="5"/>
  <c r="AB2826" i="5"/>
  <c r="AH2826" i="5" s="1"/>
  <c r="AC2827" i="5"/>
  <c r="AD2826" i="5"/>
  <c r="AB2827" i="5"/>
  <c r="AH2827" i="5" s="1"/>
  <c r="AC2828" i="5"/>
  <c r="AD2827" i="5"/>
  <c r="AB2828" i="5"/>
  <c r="AH2828" i="5" s="1"/>
  <c r="AC2829" i="5"/>
  <c r="AD2828" i="5"/>
  <c r="AB2829" i="5"/>
  <c r="AH2829" i="5" s="1"/>
  <c r="AC2830" i="5"/>
  <c r="AD2829" i="5"/>
  <c r="AB2830" i="5"/>
  <c r="AH2830" i="5" s="1"/>
  <c r="AC2831" i="5"/>
  <c r="AD2830" i="5"/>
  <c r="AB2831" i="5"/>
  <c r="AH2831" i="5" s="1"/>
  <c r="AC2832" i="5"/>
  <c r="AD2831" i="5"/>
  <c r="AB2832" i="5"/>
  <c r="AH2832" i="5" s="1"/>
  <c r="AC2833" i="5"/>
  <c r="AD2832" i="5"/>
  <c r="AB2833" i="5"/>
  <c r="AH2833" i="5" s="1"/>
  <c r="AC2834" i="5"/>
  <c r="AD2833" i="5"/>
  <c r="AB2834" i="5"/>
  <c r="AH2834" i="5" s="1"/>
  <c r="AC2835" i="5"/>
  <c r="AD2834" i="5"/>
  <c r="AB2835" i="5"/>
  <c r="AH2835" i="5" s="1"/>
  <c r="AC2836" i="5"/>
  <c r="AD2835" i="5"/>
  <c r="AB2836" i="5"/>
  <c r="AH2836" i="5" s="1"/>
  <c r="AC2837" i="5"/>
  <c r="AD2836" i="5"/>
  <c r="AB2837" i="5"/>
  <c r="AH2837" i="5" s="1"/>
  <c r="AC2838" i="5"/>
  <c r="AD2837" i="5"/>
  <c r="AB2838" i="5"/>
  <c r="AH2838" i="5" s="1"/>
  <c r="AC2839" i="5"/>
  <c r="AD2838" i="5"/>
  <c r="AB2839" i="5"/>
  <c r="AH2839" i="5" s="1"/>
  <c r="AC2840" i="5"/>
  <c r="AD2839" i="5"/>
  <c r="AB2840" i="5"/>
  <c r="AH2840" i="5" s="1"/>
  <c r="AC2841" i="5"/>
  <c r="AD2840" i="5"/>
  <c r="AB2841" i="5"/>
  <c r="AH2841" i="5" s="1"/>
  <c r="AC2842" i="5"/>
  <c r="AD2841" i="5"/>
  <c r="AB2842" i="5"/>
  <c r="AH2842" i="5" s="1"/>
  <c r="AC2843" i="5"/>
  <c r="AD2842" i="5"/>
  <c r="AB2843" i="5"/>
  <c r="AH2843" i="5" s="1"/>
  <c r="AC2844" i="5"/>
  <c r="AD2843" i="5"/>
  <c r="AB2844" i="5"/>
  <c r="AH2844" i="5" s="1"/>
  <c r="AC2845" i="5"/>
  <c r="AD2844" i="5"/>
  <c r="AB2845" i="5"/>
  <c r="AH2845" i="5" s="1"/>
  <c r="AC2846" i="5"/>
  <c r="AD2845" i="5"/>
  <c r="AB2846" i="5"/>
  <c r="AH2846" i="5" s="1"/>
  <c r="AC2847" i="5"/>
  <c r="AD2846" i="5"/>
  <c r="AB2847" i="5"/>
  <c r="AH2847" i="5" s="1"/>
  <c r="AC2848" i="5"/>
  <c r="AD2847" i="5"/>
  <c r="AB2848" i="5"/>
  <c r="AH2848" i="5" s="1"/>
  <c r="AC2849" i="5"/>
  <c r="AD2848" i="5"/>
  <c r="AB2849" i="5"/>
  <c r="AH2849" i="5" s="1"/>
  <c r="AC2850" i="5"/>
  <c r="AD2849" i="5"/>
  <c r="AB2850" i="5"/>
  <c r="AH2850" i="5" s="1"/>
  <c r="AC2851" i="5"/>
  <c r="AD2850" i="5"/>
  <c r="AB2851" i="5"/>
  <c r="AH2851" i="5" s="1"/>
  <c r="AC2852" i="5"/>
  <c r="AD2851" i="5"/>
  <c r="AB2852" i="5"/>
  <c r="AH2852" i="5" s="1"/>
  <c r="AC2853" i="5"/>
  <c r="AD2852" i="5"/>
  <c r="AB2853" i="5"/>
  <c r="AH2853" i="5" s="1"/>
  <c r="AC2854" i="5"/>
  <c r="AD2853" i="5"/>
  <c r="AB2854" i="5"/>
  <c r="AH2854" i="5" s="1"/>
  <c r="AC2855" i="5"/>
  <c r="AD2854" i="5"/>
  <c r="AB2855" i="5"/>
  <c r="AH2855" i="5" s="1"/>
  <c r="AC2856" i="5"/>
  <c r="AD2855" i="5"/>
  <c r="AB2856" i="5"/>
  <c r="AH2856" i="5" s="1"/>
  <c r="AC2857" i="5"/>
  <c r="AD2856" i="5"/>
  <c r="AB2857" i="5"/>
  <c r="AH2857" i="5" s="1"/>
  <c r="AC2858" i="5"/>
  <c r="AD2857" i="5"/>
  <c r="AB2858" i="5"/>
  <c r="AH2858" i="5" s="1"/>
  <c r="AC2859" i="5"/>
  <c r="AD2858" i="5"/>
  <c r="AB2859" i="5"/>
  <c r="AH2859" i="5" s="1"/>
  <c r="AC2860" i="5"/>
  <c r="AD2859" i="5"/>
  <c r="AB2860" i="5"/>
  <c r="AH2860" i="5" s="1"/>
  <c r="AC2861" i="5"/>
  <c r="AD2860" i="5"/>
  <c r="AB2861" i="5"/>
  <c r="AH2861" i="5" s="1"/>
  <c r="AC2862" i="5"/>
  <c r="AD2861" i="5"/>
  <c r="AB2862" i="5"/>
  <c r="AH2862" i="5" s="1"/>
  <c r="AC2863" i="5"/>
  <c r="AD2862" i="5"/>
  <c r="AB2863" i="5"/>
  <c r="AH2863" i="5" s="1"/>
  <c r="AC2864" i="5"/>
  <c r="AD2863" i="5"/>
  <c r="AB2864" i="5"/>
  <c r="AH2864" i="5" s="1"/>
  <c r="AC2865" i="5"/>
  <c r="AD2864" i="5"/>
  <c r="AB2865" i="5"/>
  <c r="AH2865" i="5" s="1"/>
  <c r="AC2866" i="5"/>
  <c r="AD2865" i="5"/>
  <c r="AB2866" i="5"/>
  <c r="AH2866" i="5" s="1"/>
  <c r="AC2867" i="5"/>
  <c r="AD2866" i="5"/>
  <c r="AB2867" i="5"/>
  <c r="AH2867" i="5" s="1"/>
  <c r="AC2868" i="5"/>
  <c r="AD2867" i="5"/>
  <c r="AB2868" i="5"/>
  <c r="AH2868" i="5" s="1"/>
  <c r="AC2869" i="5"/>
  <c r="AD2868" i="5"/>
  <c r="AB2869" i="5"/>
  <c r="AH2869" i="5" s="1"/>
  <c r="AC2870" i="5"/>
  <c r="AD2869" i="5"/>
  <c r="AB2870" i="5"/>
  <c r="AH2870" i="5" s="1"/>
  <c r="AC2871" i="5"/>
  <c r="AD2870" i="5"/>
  <c r="AB2871" i="5"/>
  <c r="AH2871" i="5" s="1"/>
  <c r="AC2872" i="5"/>
  <c r="AD2871" i="5"/>
  <c r="AB2872" i="5"/>
  <c r="AH2872" i="5" s="1"/>
  <c r="AC2873" i="5"/>
  <c r="AD2872" i="5"/>
  <c r="AB2873" i="5"/>
  <c r="AH2873" i="5" s="1"/>
  <c r="AC2874" i="5"/>
  <c r="AD2873" i="5"/>
  <c r="AB2874" i="5"/>
  <c r="AH2874" i="5" s="1"/>
  <c r="AC2875" i="5"/>
  <c r="AD2874" i="5"/>
  <c r="AB2875" i="5"/>
  <c r="AH2875" i="5" s="1"/>
  <c r="AC2876" i="5"/>
  <c r="AD2875" i="5"/>
  <c r="AB2876" i="5"/>
  <c r="AH2876" i="5" s="1"/>
  <c r="AC2877" i="5"/>
  <c r="AD2876" i="5"/>
  <c r="AB2877" i="5"/>
  <c r="AH2877" i="5" s="1"/>
  <c r="AC2878" i="5"/>
  <c r="AD2877" i="5"/>
  <c r="AB2878" i="5"/>
  <c r="AH2878" i="5" s="1"/>
  <c r="AC2879" i="5"/>
  <c r="AD2878" i="5"/>
  <c r="AD2879" i="5"/>
  <c r="AC2880" i="5"/>
  <c r="AB2879" i="5"/>
  <c r="AH2879" i="5" s="1"/>
  <c r="AC2881" i="5"/>
  <c r="AB2880" i="5"/>
  <c r="AH2880" i="5" s="1"/>
  <c r="AD2880" i="5"/>
  <c r="AD2881" i="5"/>
  <c r="AC2882" i="5"/>
  <c r="AB2881" i="5"/>
  <c r="AH2881" i="5" s="1"/>
  <c r="AC2883" i="5"/>
  <c r="AB2882" i="5"/>
  <c r="AH2882" i="5" s="1"/>
  <c r="AD2882" i="5"/>
  <c r="AD2883" i="5"/>
  <c r="AC2884" i="5"/>
  <c r="AB2883" i="5"/>
  <c r="AH2883" i="5" s="1"/>
  <c r="AC2885" i="5"/>
  <c r="AB2884" i="5"/>
  <c r="AH2884" i="5" s="1"/>
  <c r="AD2884" i="5"/>
  <c r="AD2885" i="5"/>
  <c r="AC2886" i="5"/>
  <c r="AB2885" i="5"/>
  <c r="AH2885" i="5" s="1"/>
  <c r="AC2887" i="5"/>
  <c r="AB2886" i="5"/>
  <c r="AH2886" i="5" s="1"/>
  <c r="AD2886" i="5"/>
  <c r="AD2887" i="5"/>
  <c r="AC2888" i="5"/>
  <c r="AB2887" i="5"/>
  <c r="AH2887" i="5" s="1"/>
  <c r="AC2889" i="5"/>
  <c r="AB2888" i="5"/>
  <c r="AH2888" i="5" s="1"/>
  <c r="AD2888" i="5"/>
  <c r="AD2889" i="5"/>
  <c r="AC2890" i="5"/>
  <c r="AB2889" i="5"/>
  <c r="AH2889" i="5" s="1"/>
  <c r="AC2891" i="5"/>
  <c r="AB2890" i="5"/>
  <c r="AH2890" i="5" s="1"/>
  <c r="AD2890" i="5"/>
  <c r="AD2891" i="5"/>
  <c r="AC2892" i="5"/>
  <c r="AB2891" i="5"/>
  <c r="AH2891" i="5" s="1"/>
  <c r="AC2893" i="5"/>
  <c r="AB2892" i="5"/>
  <c r="AH2892" i="5" s="1"/>
  <c r="AD2892" i="5"/>
  <c r="AD2893" i="5"/>
  <c r="AC2894" i="5"/>
  <c r="AB2893" i="5"/>
  <c r="AH2893" i="5" s="1"/>
  <c r="AC2895" i="5"/>
  <c r="AB2894" i="5"/>
  <c r="AH2894" i="5" s="1"/>
  <c r="AD2894" i="5"/>
  <c r="AD2895" i="5"/>
  <c r="AC2896" i="5"/>
  <c r="AB2895" i="5"/>
  <c r="AH2895" i="5" s="1"/>
  <c r="AC2897" i="5"/>
  <c r="AB2896" i="5"/>
  <c r="AH2896" i="5" s="1"/>
  <c r="AD2896" i="5"/>
  <c r="AD2897" i="5"/>
  <c r="AC2898" i="5"/>
  <c r="AB2897" i="5"/>
  <c r="AH2897" i="5" s="1"/>
  <c r="AC2899" i="5"/>
  <c r="AB2898" i="5"/>
  <c r="AH2898" i="5" s="1"/>
  <c r="AD2898" i="5"/>
  <c r="AD2899" i="5"/>
  <c r="AC2900" i="5"/>
  <c r="AB2899" i="5"/>
  <c r="AH2899" i="5" s="1"/>
  <c r="AC2901" i="5"/>
  <c r="AB2900" i="5"/>
  <c r="AH2900" i="5" s="1"/>
  <c r="AD2900" i="5"/>
  <c r="AD2901" i="5"/>
  <c r="AC2902" i="5"/>
  <c r="AB2901" i="5"/>
  <c r="AH2901" i="5" s="1"/>
  <c r="AC2903" i="5"/>
  <c r="AB2902" i="5"/>
  <c r="AH2902" i="5" s="1"/>
  <c r="AD2902" i="5"/>
  <c r="AD2903" i="5"/>
  <c r="AC2904" i="5"/>
  <c r="AB2903" i="5"/>
  <c r="AH2903" i="5" s="1"/>
  <c r="AC2905" i="5"/>
  <c r="AB2904" i="5"/>
  <c r="AH2904" i="5" s="1"/>
  <c r="AD2904" i="5"/>
  <c r="AD2905" i="5"/>
  <c r="AC2906" i="5"/>
  <c r="AB2905" i="5"/>
  <c r="AH2905" i="5" s="1"/>
  <c r="AC2907" i="5"/>
  <c r="AB2906" i="5"/>
  <c r="AH2906" i="5" s="1"/>
  <c r="AD2906" i="5"/>
  <c r="AD2907" i="5"/>
  <c r="AC2908" i="5"/>
  <c r="AB2907" i="5"/>
  <c r="AH2907" i="5" s="1"/>
  <c r="AC2909" i="5"/>
  <c r="AB2908" i="5"/>
  <c r="AH2908" i="5" s="1"/>
  <c r="AD2908" i="5"/>
  <c r="AD2909" i="5"/>
  <c r="AC2910" i="5"/>
  <c r="AB2909" i="5"/>
  <c r="AH2909" i="5" s="1"/>
  <c r="AC2911" i="5"/>
  <c r="AB2910" i="5"/>
  <c r="AH2910" i="5" s="1"/>
  <c r="AD2910" i="5"/>
  <c r="AC2912" i="5"/>
  <c r="AB2911" i="5"/>
  <c r="AH2911" i="5" s="1"/>
  <c r="AD2911" i="5"/>
  <c r="AC2913" i="5"/>
  <c r="AB2912" i="5"/>
  <c r="AH2912" i="5" s="1"/>
  <c r="AD2912" i="5"/>
  <c r="AC2914" i="5"/>
  <c r="AB2913" i="5"/>
  <c r="AH2913" i="5" s="1"/>
  <c r="AD2913" i="5"/>
  <c r="AC2915" i="5"/>
  <c r="AB2914" i="5"/>
  <c r="AH2914" i="5" s="1"/>
  <c r="AD2914" i="5"/>
  <c r="AC2916" i="5"/>
  <c r="AB2915" i="5"/>
  <c r="AH2915" i="5" s="1"/>
  <c r="AD2915" i="5"/>
  <c r="AC2917" i="5"/>
  <c r="AB2916" i="5"/>
  <c r="AH2916" i="5" s="1"/>
  <c r="AD2916" i="5"/>
  <c r="AC2918" i="5"/>
  <c r="AB2917" i="5"/>
  <c r="AH2917" i="5" s="1"/>
  <c r="AD2917" i="5"/>
  <c r="AC2919" i="5"/>
  <c r="AD2918" i="5"/>
  <c r="AB2918" i="5"/>
  <c r="AH2918" i="5" s="1"/>
  <c r="AC2920" i="5"/>
  <c r="AD2919" i="5"/>
  <c r="AB2919" i="5"/>
  <c r="AH2919" i="5" s="1"/>
  <c r="AC2921" i="5"/>
  <c r="AD2920" i="5"/>
  <c r="AB2920" i="5"/>
  <c r="AH2920" i="5" s="1"/>
  <c r="AC2922" i="5"/>
  <c r="AD2921" i="5"/>
  <c r="AB2921" i="5"/>
  <c r="AH2921" i="5" s="1"/>
  <c r="AC2923" i="5"/>
  <c r="AD2922" i="5"/>
  <c r="AB2922" i="5"/>
  <c r="AH2922" i="5" s="1"/>
  <c r="AC2924" i="5"/>
  <c r="AD2923" i="5"/>
  <c r="AB2923" i="5"/>
  <c r="AH2923" i="5" s="1"/>
  <c r="AC2925" i="5"/>
  <c r="AD2924" i="5"/>
  <c r="AB2924" i="5"/>
  <c r="AH2924" i="5" s="1"/>
  <c r="AC2926" i="5"/>
  <c r="AD2925" i="5"/>
  <c r="AB2925" i="5"/>
  <c r="AH2925" i="5" s="1"/>
  <c r="AC2927" i="5"/>
  <c r="AD2926" i="5"/>
  <c r="AB2926" i="5"/>
  <c r="AH2926" i="5" s="1"/>
  <c r="AC2928" i="5"/>
  <c r="AD2927" i="5"/>
  <c r="AB2927" i="5"/>
  <c r="AH2927" i="5" s="1"/>
  <c r="AC2929" i="5"/>
  <c r="AD2928" i="5"/>
  <c r="AB2928" i="5"/>
  <c r="AH2928" i="5" s="1"/>
  <c r="AC2930" i="5"/>
  <c r="AD2929" i="5"/>
  <c r="AB2929" i="5"/>
  <c r="AH2929" i="5" s="1"/>
  <c r="AC2931" i="5"/>
  <c r="AD2930" i="5"/>
  <c r="AB2930" i="5"/>
  <c r="AH2930" i="5" s="1"/>
  <c r="AC2932" i="5"/>
  <c r="AD2931" i="5"/>
  <c r="AB2931" i="5"/>
  <c r="AH2931" i="5" s="1"/>
  <c r="AC2933" i="5"/>
  <c r="AD2932" i="5"/>
  <c r="AB2932" i="5"/>
  <c r="AH2932" i="5" s="1"/>
  <c r="AC2934" i="5"/>
  <c r="AD2933" i="5"/>
  <c r="AB2933" i="5"/>
  <c r="AH2933" i="5" s="1"/>
  <c r="AC2935" i="5"/>
  <c r="AD2934" i="5"/>
  <c r="AB2934" i="5"/>
  <c r="AH2934" i="5" s="1"/>
  <c r="AC2936" i="5"/>
  <c r="AD2935" i="5"/>
  <c r="AB2935" i="5"/>
  <c r="AH2935" i="5" s="1"/>
  <c r="AC2937" i="5"/>
  <c r="AD2936" i="5"/>
  <c r="AB2936" i="5"/>
  <c r="AH2936" i="5" s="1"/>
  <c r="AC2938" i="5"/>
  <c r="AD2937" i="5"/>
  <c r="AB2937" i="5"/>
  <c r="AH2937" i="5" s="1"/>
  <c r="AC2939" i="5"/>
  <c r="AD2938" i="5"/>
  <c r="AB2938" i="5"/>
  <c r="AH2938" i="5" s="1"/>
  <c r="AC2940" i="5"/>
  <c r="AD2939" i="5"/>
  <c r="AB2939" i="5"/>
  <c r="AH2939" i="5" s="1"/>
  <c r="AC2941" i="5"/>
  <c r="AD2940" i="5"/>
  <c r="AB2940" i="5"/>
  <c r="AH2940" i="5" s="1"/>
  <c r="AC2942" i="5"/>
  <c r="AD2941" i="5"/>
  <c r="AB2941" i="5"/>
  <c r="AH2941" i="5" s="1"/>
  <c r="AC2943" i="5"/>
  <c r="AD2942" i="5"/>
  <c r="AB2942" i="5"/>
  <c r="AH2942" i="5" s="1"/>
  <c r="AC2944" i="5"/>
  <c r="AD2943" i="5"/>
  <c r="AB2943" i="5"/>
  <c r="AH2943" i="5" s="1"/>
  <c r="AD2944" i="5"/>
  <c r="AB2944" i="5"/>
  <c r="AH2944" i="5" s="1"/>
  <c r="AC2945" i="5"/>
  <c r="AD2945" i="5"/>
  <c r="AB2945" i="5"/>
  <c r="AH2945" i="5" s="1"/>
  <c r="AC2946" i="5"/>
  <c r="AD2946" i="5"/>
  <c r="AB2946" i="5"/>
  <c r="AH2946" i="5" s="1"/>
  <c r="AC2947" i="5"/>
  <c r="AD2947" i="5"/>
  <c r="AB2947" i="5"/>
  <c r="AH2947" i="5" s="1"/>
  <c r="AC2948" i="5"/>
  <c r="AD2948" i="5"/>
  <c r="AB2948" i="5"/>
  <c r="AH2948" i="5" s="1"/>
  <c r="AC2949" i="5"/>
  <c r="AD2949" i="5"/>
  <c r="AB2949" i="5"/>
  <c r="AH2949" i="5" s="1"/>
  <c r="AC2950" i="5"/>
  <c r="AD2950" i="5"/>
  <c r="AB2950" i="5"/>
  <c r="AH2950" i="5" s="1"/>
  <c r="AC2951" i="5"/>
  <c r="AD2951" i="5"/>
  <c r="AB2951" i="5"/>
  <c r="AH2951" i="5" s="1"/>
  <c r="AC2952" i="5"/>
  <c r="AD2952" i="5"/>
  <c r="AB2952" i="5"/>
  <c r="AH2952" i="5" s="1"/>
  <c r="AC2953" i="5"/>
  <c r="AD2953" i="5"/>
  <c r="AB2953" i="5"/>
  <c r="AH2953" i="5" s="1"/>
  <c r="AC2954" i="5"/>
  <c r="AD2954" i="5"/>
  <c r="AB2954" i="5"/>
  <c r="AH2954" i="5" s="1"/>
  <c r="AC2955" i="5"/>
  <c r="AD2955" i="5"/>
  <c r="AB2955" i="5"/>
  <c r="AH2955" i="5" s="1"/>
  <c r="AC2956" i="5"/>
  <c r="AD2956" i="5"/>
  <c r="AB2956" i="5"/>
  <c r="AH2956" i="5" s="1"/>
  <c r="AC2957" i="5"/>
  <c r="AD2957" i="5"/>
  <c r="AB2957" i="5"/>
  <c r="AH2957" i="5" s="1"/>
  <c r="AC2958" i="5"/>
  <c r="AD2958" i="5"/>
  <c r="AB2958" i="5"/>
  <c r="AH2958" i="5" s="1"/>
  <c r="AC2959" i="5"/>
  <c r="AD2959" i="5"/>
  <c r="AB2959" i="5"/>
  <c r="AH2959" i="5" s="1"/>
  <c r="AC2960" i="5"/>
  <c r="AD2960" i="5"/>
  <c r="AB2960" i="5"/>
  <c r="AH2960" i="5" s="1"/>
  <c r="AC2961" i="5"/>
  <c r="AD2961" i="5"/>
  <c r="AB2961" i="5"/>
  <c r="AH2961" i="5" s="1"/>
  <c r="AC2962" i="5"/>
  <c r="AD2962" i="5"/>
  <c r="AB2962" i="5"/>
  <c r="AH2962" i="5" s="1"/>
  <c r="AC2963" i="5"/>
  <c r="AD2963" i="5"/>
  <c r="AB2963" i="5"/>
  <c r="AH2963" i="5" s="1"/>
  <c r="AC2964" i="5"/>
  <c r="AD2964" i="5"/>
  <c r="AB2964" i="5"/>
  <c r="AH2964" i="5" s="1"/>
  <c r="AC2965" i="5"/>
  <c r="AD2965" i="5"/>
  <c r="AB2965" i="5"/>
  <c r="AH2965" i="5" s="1"/>
  <c r="AC2966" i="5"/>
  <c r="AD2966" i="5"/>
  <c r="AB2966" i="5"/>
  <c r="AH2966" i="5" s="1"/>
  <c r="AC2967" i="5"/>
  <c r="AD2967" i="5"/>
  <c r="AB2967" i="5"/>
  <c r="AH2967" i="5" s="1"/>
  <c r="AC2968" i="5"/>
  <c r="AD2968" i="5"/>
  <c r="AB2968" i="5"/>
  <c r="AH2968" i="5" s="1"/>
  <c r="AC2969" i="5"/>
  <c r="AD2969" i="5"/>
  <c r="AB2969" i="5"/>
  <c r="AH2969" i="5" s="1"/>
  <c r="AC2970" i="5"/>
  <c r="AD2970" i="5"/>
  <c r="AB2970" i="5"/>
  <c r="AH2970" i="5" s="1"/>
  <c r="AC2971" i="5"/>
  <c r="AD2971" i="5"/>
  <c r="AB2971" i="5"/>
  <c r="AH2971" i="5" s="1"/>
  <c r="AC2972" i="5"/>
  <c r="AD2972" i="5"/>
  <c r="AB2972" i="5"/>
  <c r="AH2972" i="5" s="1"/>
  <c r="AC2973" i="5"/>
  <c r="AD2973" i="5"/>
  <c r="AB2973" i="5"/>
  <c r="AH2973" i="5" s="1"/>
  <c r="AC2974" i="5"/>
  <c r="AD2974" i="5"/>
  <c r="AB2974" i="5"/>
  <c r="AH2974" i="5" s="1"/>
  <c r="AC2975" i="5"/>
  <c r="AD2975" i="5"/>
  <c r="AB2975" i="5"/>
  <c r="AH2975" i="5" s="1"/>
  <c r="AC2976" i="5"/>
  <c r="AD2976" i="5"/>
  <c r="AB2976" i="5"/>
  <c r="AH2976" i="5" s="1"/>
  <c r="AC2977" i="5"/>
  <c r="AD2977" i="5"/>
  <c r="AB2977" i="5"/>
  <c r="AH2977" i="5" s="1"/>
  <c r="AC2978" i="5"/>
  <c r="AD2978" i="5"/>
  <c r="AB2978" i="5"/>
  <c r="AH2978" i="5" s="1"/>
  <c r="AC2979" i="5"/>
  <c r="AD2979" i="5"/>
  <c r="AB2979" i="5"/>
  <c r="AH2979" i="5" s="1"/>
  <c r="AC2980" i="5"/>
  <c r="AD2980" i="5"/>
  <c r="AB2980" i="5"/>
  <c r="AH2980" i="5" s="1"/>
  <c r="AC2981" i="5"/>
  <c r="AD2981" i="5"/>
  <c r="AB2981" i="5"/>
  <c r="AH2981" i="5" s="1"/>
  <c r="AC2982" i="5"/>
  <c r="AD2982" i="5"/>
  <c r="AB2982" i="5"/>
  <c r="AH2982" i="5" s="1"/>
  <c r="AC2983" i="5"/>
  <c r="AD2983" i="5"/>
  <c r="AB2983" i="5"/>
  <c r="AH2983" i="5" s="1"/>
  <c r="AC2984" i="5"/>
  <c r="AD2984" i="5"/>
  <c r="AB2984" i="5"/>
  <c r="AH2984" i="5" s="1"/>
  <c r="AC2985" i="5"/>
  <c r="AD2985" i="5"/>
  <c r="AB2985" i="5"/>
  <c r="AH2985" i="5" s="1"/>
  <c r="AC2986" i="5"/>
  <c r="AD2986" i="5"/>
  <c r="AB2986" i="5"/>
  <c r="AH2986" i="5" s="1"/>
  <c r="AC2987" i="5"/>
  <c r="AD2987" i="5"/>
  <c r="AB2987" i="5"/>
  <c r="AH2987" i="5" s="1"/>
  <c r="AC2988" i="5"/>
  <c r="AD2988" i="5"/>
  <c r="AB2988" i="5"/>
  <c r="AH2988" i="5" s="1"/>
  <c r="AC2989" i="5"/>
  <c r="AD2989" i="5"/>
  <c r="AB2989" i="5"/>
  <c r="AH2989" i="5" s="1"/>
  <c r="AC2990" i="5"/>
  <c r="AD2990" i="5"/>
  <c r="AB2990" i="5"/>
  <c r="AH2990" i="5" s="1"/>
  <c r="AC2991" i="5"/>
  <c r="AD2991" i="5"/>
  <c r="AB2991" i="5"/>
  <c r="AH2991" i="5" s="1"/>
  <c r="AC2992" i="5"/>
  <c r="AD2992" i="5"/>
  <c r="AB2992" i="5"/>
  <c r="AH2992" i="5" s="1"/>
  <c r="AC2993" i="5"/>
  <c r="AD2993" i="5"/>
  <c r="AB2993" i="5"/>
  <c r="AH2993" i="5" s="1"/>
  <c r="AC2994" i="5"/>
  <c r="AD2994" i="5"/>
  <c r="AB2994" i="5"/>
  <c r="AH2994" i="5" s="1"/>
  <c r="AC2995" i="5"/>
  <c r="AD2995" i="5"/>
  <c r="AB2995" i="5"/>
  <c r="AH2995" i="5" s="1"/>
  <c r="AC2996" i="5"/>
  <c r="AD2996" i="5"/>
  <c r="AB2996" i="5"/>
  <c r="AH2996" i="5" s="1"/>
  <c r="AC2997" i="5"/>
  <c r="AD2997" i="5"/>
  <c r="AB2997" i="5"/>
  <c r="AH2997" i="5" s="1"/>
  <c r="AC2998" i="5"/>
  <c r="AD2998" i="5"/>
  <c r="AB2998" i="5"/>
  <c r="AH2998" i="5" s="1"/>
  <c r="AC2999" i="5"/>
  <c r="AD2999" i="5"/>
  <c r="AB2999" i="5"/>
  <c r="AH2999" i="5" s="1"/>
  <c r="AC3000" i="5"/>
  <c r="AD3000" i="5"/>
  <c r="AB3000" i="5"/>
  <c r="AH3000" i="5" s="1"/>
  <c r="AC3001" i="5"/>
  <c r="AD3001" i="5"/>
  <c r="AB3001" i="5"/>
  <c r="AH3001" i="5" s="1"/>
  <c r="AC3002" i="5"/>
  <c r="AD3002" i="5"/>
  <c r="AB3002" i="5"/>
  <c r="AH3002" i="5" s="1"/>
  <c r="AC3003" i="5"/>
  <c r="AD3003" i="5"/>
  <c r="AB3003" i="5"/>
  <c r="AH3003" i="5" s="1"/>
  <c r="AC3004" i="5"/>
  <c r="AD3004" i="5"/>
  <c r="AB3004" i="5"/>
  <c r="AH3004" i="5" s="1"/>
  <c r="AC3005" i="5"/>
  <c r="AD3005" i="5"/>
  <c r="AB3005" i="5"/>
  <c r="AH3005" i="5" s="1"/>
  <c r="AC3006" i="5"/>
  <c r="AD3006" i="5"/>
  <c r="AB3006" i="5"/>
  <c r="AH3006" i="5" s="1"/>
  <c r="AC3007" i="5"/>
  <c r="AD3007" i="5"/>
  <c r="AB3007" i="5"/>
  <c r="AH3007" i="5" s="1"/>
  <c r="AC3008" i="5"/>
  <c r="AD3008" i="5"/>
  <c r="AB3008" i="5"/>
  <c r="AH3008" i="5" s="1"/>
  <c r="AC3009" i="5"/>
  <c r="AD3009" i="5"/>
  <c r="AB3009" i="5"/>
  <c r="AH3009" i="5" s="1"/>
  <c r="AC3010" i="5"/>
  <c r="AD3010" i="5"/>
  <c r="AB3010" i="5"/>
  <c r="AH3010" i="5" s="1"/>
  <c r="AC3011" i="5"/>
  <c r="AD3011" i="5"/>
  <c r="AB3011" i="5"/>
  <c r="AH3011" i="5" s="1"/>
  <c r="AC3012" i="5"/>
  <c r="AD3012" i="5"/>
  <c r="AB3012" i="5"/>
  <c r="AH3012" i="5" s="1"/>
  <c r="AC3013" i="5"/>
  <c r="AD3013" i="5"/>
  <c r="AB3013" i="5"/>
  <c r="AH3013" i="5" s="1"/>
  <c r="AC3014" i="5"/>
  <c r="AD3014" i="5"/>
  <c r="AB3014" i="5"/>
  <c r="AH3014" i="5" s="1"/>
  <c r="AC3015" i="5"/>
  <c r="AD3015" i="5"/>
  <c r="AB3015" i="5"/>
  <c r="AH3015" i="5" s="1"/>
  <c r="AC3016" i="5"/>
  <c r="AD3016" i="5"/>
  <c r="AB3016" i="5"/>
  <c r="AH3016" i="5" s="1"/>
  <c r="AC3017" i="5"/>
  <c r="AD3017" i="5"/>
  <c r="AB3017" i="5"/>
  <c r="AH3017" i="5" s="1"/>
  <c r="AC3018" i="5"/>
  <c r="AD3018" i="5"/>
  <c r="AB3018" i="5"/>
  <c r="AH3018" i="5" s="1"/>
  <c r="AC3019" i="5"/>
  <c r="AD3019" i="5"/>
  <c r="AB3019" i="5"/>
  <c r="AH3019" i="5" s="1"/>
  <c r="AC3020" i="5"/>
  <c r="AC3021" i="5"/>
  <c r="AB3020" i="5"/>
  <c r="AH3020" i="5" s="1"/>
  <c r="AD3020" i="5"/>
  <c r="AD3021" i="5"/>
  <c r="AC3022" i="5"/>
  <c r="AB3021" i="5"/>
  <c r="AH3021" i="5" s="1"/>
  <c r="AC3023" i="5"/>
  <c r="AB3022" i="5"/>
  <c r="AH3022" i="5" s="1"/>
  <c r="AD3022" i="5"/>
  <c r="AD3023" i="5"/>
  <c r="AC3024" i="5"/>
  <c r="AB3023" i="5"/>
  <c r="AH3023" i="5" s="1"/>
  <c r="AC3025" i="5"/>
  <c r="AB3024" i="5"/>
  <c r="AH3024" i="5" s="1"/>
  <c r="AD3024" i="5"/>
  <c r="AD3025" i="5"/>
  <c r="AC3026" i="5"/>
  <c r="AB3025" i="5"/>
  <c r="AH3025" i="5" s="1"/>
  <c r="AC3027" i="5"/>
  <c r="AB3026" i="5"/>
  <c r="AH3026" i="5" s="1"/>
  <c r="AD3026" i="5"/>
  <c r="AD3027" i="5"/>
  <c r="AC3028" i="5"/>
  <c r="AB3027" i="5"/>
  <c r="AH3027" i="5" s="1"/>
  <c r="AC3029" i="5"/>
  <c r="AB3028" i="5"/>
  <c r="AH3028" i="5" s="1"/>
  <c r="AD3028" i="5"/>
  <c r="AD3029" i="5"/>
  <c r="AC3030" i="5"/>
  <c r="AB3029" i="5"/>
  <c r="AH3029" i="5" s="1"/>
  <c r="AC3031" i="5"/>
  <c r="AB3030" i="5"/>
  <c r="AH3030" i="5" s="1"/>
  <c r="AD3030" i="5"/>
  <c r="AD3031" i="5"/>
  <c r="AC3032" i="5"/>
  <c r="AB3031" i="5"/>
  <c r="AH3031" i="5" s="1"/>
  <c r="AC3033" i="5"/>
  <c r="AB3032" i="5"/>
  <c r="AH3032" i="5" s="1"/>
  <c r="AD3032" i="5"/>
  <c r="AD3033" i="5"/>
  <c r="AC3034" i="5"/>
  <c r="AB3033" i="5"/>
  <c r="AH3033" i="5" s="1"/>
  <c r="AB3034" i="5"/>
  <c r="AH3034" i="5" s="1"/>
  <c r="AD3034" i="5"/>
  <c r="AC3035" i="5"/>
  <c r="AB3035" i="5"/>
  <c r="AH3035" i="5" s="1"/>
  <c r="AC3036" i="5"/>
  <c r="AD3035" i="5"/>
  <c r="AB3036" i="5"/>
  <c r="AH3036" i="5" s="1"/>
  <c r="AC3037" i="5"/>
  <c r="AD3036" i="5"/>
  <c r="AB3037" i="5"/>
  <c r="AH3037" i="5" s="1"/>
  <c r="AC3038" i="5"/>
  <c r="AD3037" i="5"/>
  <c r="AB3038" i="5"/>
  <c r="AH3038" i="5" s="1"/>
  <c r="AC3039" i="5"/>
  <c r="AD3038" i="5"/>
  <c r="AB3039" i="5"/>
  <c r="AH3039" i="5" s="1"/>
  <c r="AC3040" i="5"/>
  <c r="AD3039" i="5"/>
  <c r="AB3040" i="5"/>
  <c r="AH3040" i="5" s="1"/>
  <c r="AC3041" i="5"/>
  <c r="AD3040" i="5"/>
  <c r="AB3041" i="5"/>
  <c r="AH3041" i="5" s="1"/>
  <c r="AC3042" i="5"/>
  <c r="AD3041" i="5"/>
  <c r="AB3042" i="5"/>
  <c r="AH3042" i="5" s="1"/>
  <c r="AC3043" i="5"/>
  <c r="AD3042" i="5"/>
  <c r="AB3043" i="5"/>
  <c r="AH3043" i="5" s="1"/>
  <c r="AC3044" i="5"/>
  <c r="AD3043" i="5"/>
  <c r="AB3044" i="5"/>
  <c r="AH3044" i="5" s="1"/>
  <c r="AC3045" i="5"/>
  <c r="AD3044" i="5"/>
  <c r="AB3045" i="5"/>
  <c r="AH3045" i="5" s="1"/>
  <c r="AC3046" i="5"/>
  <c r="AD3045" i="5"/>
  <c r="AB3046" i="5"/>
  <c r="AH3046" i="5" s="1"/>
  <c r="AC3047" i="5"/>
  <c r="AD3046" i="5"/>
  <c r="AC3048" i="5"/>
  <c r="AB3047" i="5"/>
  <c r="AH3047" i="5" s="1"/>
  <c r="AD3047" i="5"/>
  <c r="AC3049" i="5"/>
  <c r="AD3048" i="5"/>
  <c r="AB3048" i="5"/>
  <c r="AH3048" i="5" s="1"/>
  <c r="AC3050" i="5"/>
  <c r="AD3049" i="5"/>
  <c r="AB3049" i="5"/>
  <c r="AH3049" i="5" s="1"/>
  <c r="AC3051" i="5"/>
  <c r="AD3050" i="5"/>
  <c r="AB3050" i="5"/>
  <c r="AH3050" i="5" s="1"/>
  <c r="AC3052" i="5"/>
  <c r="AD3051" i="5"/>
  <c r="AB3051" i="5"/>
  <c r="AH3051" i="5" s="1"/>
  <c r="AC3053" i="5"/>
  <c r="AD3052" i="5"/>
  <c r="AB3052" i="5"/>
  <c r="AH3052" i="5" s="1"/>
  <c r="AC3054" i="5"/>
  <c r="AD3053" i="5"/>
  <c r="AB3053" i="5"/>
  <c r="AH3053" i="5" s="1"/>
  <c r="AC3055" i="5"/>
  <c r="AD3054" i="5"/>
  <c r="AB3054" i="5"/>
  <c r="AH3054" i="5" s="1"/>
  <c r="AC3056" i="5"/>
  <c r="AD3055" i="5"/>
  <c r="AB3055" i="5"/>
  <c r="AH3055" i="5" s="1"/>
  <c r="AC3057" i="5"/>
  <c r="AD3056" i="5"/>
  <c r="AB3056" i="5"/>
  <c r="AH3056" i="5" s="1"/>
  <c r="AC3058" i="5"/>
  <c r="AD3057" i="5"/>
  <c r="AB3057" i="5"/>
  <c r="AH3057" i="5" s="1"/>
  <c r="AC3059" i="5"/>
  <c r="AD3058" i="5"/>
  <c r="AB3058" i="5"/>
  <c r="AH3058" i="5" s="1"/>
  <c r="AC3060" i="5"/>
  <c r="AD3059" i="5"/>
  <c r="AB3059" i="5"/>
  <c r="AH3059" i="5" s="1"/>
  <c r="AC3061" i="5"/>
  <c r="AD3060" i="5"/>
  <c r="AB3060" i="5"/>
  <c r="AH3060" i="5" s="1"/>
  <c r="AC3062" i="5"/>
  <c r="AD3061" i="5"/>
  <c r="AB3061" i="5"/>
  <c r="AH3061" i="5" s="1"/>
  <c r="AC3063" i="5"/>
  <c r="AD3062" i="5"/>
  <c r="AB3062" i="5"/>
  <c r="AH3062" i="5" s="1"/>
  <c r="AC3064" i="5"/>
  <c r="AD3063" i="5"/>
  <c r="AB3063" i="5"/>
  <c r="AH3063" i="5" s="1"/>
  <c r="AC3065" i="5"/>
  <c r="AD3064" i="5"/>
  <c r="AB3064" i="5"/>
  <c r="AH3064" i="5" s="1"/>
  <c r="AC3066" i="5"/>
  <c r="AD3065" i="5"/>
  <c r="AB3065" i="5"/>
  <c r="AH3065" i="5" s="1"/>
  <c r="AC3067" i="5"/>
  <c r="AD3066" i="5"/>
  <c r="AB3066" i="5"/>
  <c r="AH3066" i="5" s="1"/>
  <c r="AC3068" i="5"/>
  <c r="AD3067" i="5"/>
  <c r="AB3067" i="5"/>
  <c r="AH3067" i="5" s="1"/>
  <c r="AC3069" i="5"/>
  <c r="AD3068" i="5"/>
  <c r="AB3068" i="5"/>
  <c r="AH3068" i="5" s="1"/>
  <c r="AC3070" i="5"/>
  <c r="AD3069" i="5"/>
  <c r="AB3069" i="5"/>
  <c r="AH3069" i="5" s="1"/>
  <c r="AC3071" i="5"/>
  <c r="AD3070" i="5"/>
  <c r="AB3070" i="5"/>
  <c r="AH3070" i="5" s="1"/>
  <c r="AC3072" i="5"/>
  <c r="AD3071" i="5"/>
  <c r="AB3071" i="5"/>
  <c r="AH3071" i="5" s="1"/>
  <c r="AC3073" i="5"/>
  <c r="AD3072" i="5"/>
  <c r="AB3072" i="5"/>
  <c r="AH3072" i="5" s="1"/>
  <c r="AC3074" i="5"/>
  <c r="AD3073" i="5"/>
  <c r="AB3073" i="5"/>
  <c r="AH3073" i="5" s="1"/>
  <c r="AC3075" i="5"/>
  <c r="AD3074" i="5"/>
  <c r="AB3074" i="5"/>
  <c r="AH3074" i="5" s="1"/>
  <c r="AC3076" i="5"/>
  <c r="AD3075" i="5"/>
  <c r="AB3075" i="5"/>
  <c r="AH3075" i="5" s="1"/>
  <c r="AC3077" i="5"/>
  <c r="AD3076" i="5"/>
  <c r="AB3076" i="5"/>
  <c r="AH3076" i="5" s="1"/>
  <c r="AC3078" i="5"/>
  <c r="AD3077" i="5"/>
  <c r="AB3077" i="5"/>
  <c r="AH3077" i="5" s="1"/>
  <c r="AC3079" i="5"/>
  <c r="AD3078" i="5"/>
  <c r="AB3078" i="5"/>
  <c r="AH3078" i="5" s="1"/>
  <c r="AC3080" i="5"/>
  <c r="AD3079" i="5"/>
  <c r="AB3079" i="5"/>
  <c r="AH3079" i="5" s="1"/>
  <c r="AC3081" i="5"/>
  <c r="AD3080" i="5"/>
  <c r="AB3080" i="5"/>
  <c r="AH3080" i="5" s="1"/>
  <c r="AC3082" i="5"/>
  <c r="AD3081" i="5"/>
  <c r="AB3081" i="5"/>
  <c r="AH3081" i="5" s="1"/>
  <c r="AC3083" i="5"/>
  <c r="AD3082" i="5"/>
  <c r="AB3082" i="5"/>
  <c r="AH3082" i="5" s="1"/>
  <c r="AC3084" i="5"/>
  <c r="AD3083" i="5"/>
  <c r="AB3083" i="5"/>
  <c r="AH3083" i="5" s="1"/>
  <c r="AC3085" i="5"/>
  <c r="AD3084" i="5"/>
  <c r="AB3084" i="5"/>
  <c r="AH3084" i="5" s="1"/>
  <c r="AC3086" i="5"/>
  <c r="AD3085" i="5"/>
  <c r="AB3085" i="5"/>
  <c r="AH3085" i="5" s="1"/>
  <c r="AC3087" i="5"/>
  <c r="AD3086" i="5"/>
  <c r="AB3086" i="5"/>
  <c r="AH3086" i="5" s="1"/>
  <c r="AC3088" i="5"/>
  <c r="AD3087" i="5"/>
  <c r="AB3087" i="5"/>
  <c r="AH3087" i="5" s="1"/>
  <c r="AC3089" i="5"/>
  <c r="AD3088" i="5"/>
  <c r="AB3088" i="5"/>
  <c r="AH3088" i="5" s="1"/>
  <c r="AC3090" i="5"/>
  <c r="AD3089" i="5"/>
  <c r="AB3089" i="5"/>
  <c r="AH3089" i="5" s="1"/>
  <c r="AC3091" i="5"/>
  <c r="AD3090" i="5"/>
  <c r="AB3090" i="5"/>
  <c r="AH3090" i="5" s="1"/>
  <c r="AC3092" i="5"/>
  <c r="AD3091" i="5"/>
  <c r="AB3091" i="5"/>
  <c r="AH3091" i="5" s="1"/>
  <c r="AC3093" i="5"/>
  <c r="AD3092" i="5"/>
  <c r="AB3092" i="5"/>
  <c r="AH3092" i="5" s="1"/>
  <c r="AC3094" i="5"/>
  <c r="AD3093" i="5"/>
  <c r="AB3093" i="5"/>
  <c r="AH3093" i="5" s="1"/>
  <c r="AC3095" i="5"/>
  <c r="AD3094" i="5"/>
  <c r="AB3094" i="5"/>
  <c r="AH3094" i="5" s="1"/>
  <c r="AC3096" i="5"/>
  <c r="AD3095" i="5"/>
  <c r="AB3095" i="5"/>
  <c r="AH3095" i="5" s="1"/>
  <c r="AC3097" i="5"/>
  <c r="AD3096" i="5"/>
  <c r="AB3096" i="5"/>
  <c r="AH3096" i="5" s="1"/>
  <c r="AC3098" i="5"/>
  <c r="AD3097" i="5"/>
  <c r="AB3097" i="5"/>
  <c r="AH3097" i="5" s="1"/>
  <c r="AC3099" i="5"/>
  <c r="AD3098" i="5"/>
  <c r="AB3098" i="5"/>
  <c r="AH3098" i="5" s="1"/>
  <c r="AC3100" i="5"/>
  <c r="AD3099" i="5"/>
  <c r="AB3099" i="5"/>
  <c r="AH3099" i="5" s="1"/>
  <c r="AC3101" i="5"/>
  <c r="AD3100" i="5"/>
  <c r="AB3100" i="5"/>
  <c r="AH3100" i="5" s="1"/>
  <c r="AC3102" i="5"/>
  <c r="AD3101" i="5"/>
  <c r="AB3101" i="5"/>
  <c r="AH3101" i="5" s="1"/>
  <c r="AC3103" i="5"/>
  <c r="AD3102" i="5"/>
  <c r="AB3102" i="5"/>
  <c r="AH3102" i="5" s="1"/>
  <c r="AC3104" i="5"/>
  <c r="AD3103" i="5"/>
  <c r="AB3103" i="5"/>
  <c r="AH3103" i="5" s="1"/>
  <c r="AC3105" i="5"/>
  <c r="AD3104" i="5"/>
  <c r="AB3104" i="5"/>
  <c r="AH3104" i="5" s="1"/>
  <c r="AC3106" i="5"/>
  <c r="AD3105" i="5"/>
  <c r="AB3105" i="5"/>
  <c r="AH3105" i="5" s="1"/>
  <c r="AC3107" i="5"/>
  <c r="AD3106" i="5"/>
  <c r="AB3106" i="5"/>
  <c r="AH3106" i="5" s="1"/>
  <c r="AC3108" i="5"/>
  <c r="AD3107" i="5"/>
  <c r="AB3107" i="5"/>
  <c r="AH3107" i="5" s="1"/>
  <c r="AC3109" i="5"/>
  <c r="AD3108" i="5"/>
  <c r="AB3108" i="5"/>
  <c r="AH3108" i="5" s="1"/>
  <c r="AD3109" i="5"/>
  <c r="AB3109" i="5"/>
  <c r="AH3109" i="5" s="1"/>
  <c r="AC3110" i="5"/>
  <c r="AD3110" i="5"/>
  <c r="AC3111" i="5"/>
  <c r="AB3110" i="5"/>
  <c r="AH3110" i="5" s="1"/>
  <c r="AB3111" i="5"/>
  <c r="AH3111" i="5" s="1"/>
  <c r="AD3111" i="5"/>
  <c r="AC3112" i="5"/>
  <c r="AD3112" i="5"/>
  <c r="AC3113" i="5"/>
  <c r="AB3112" i="5"/>
  <c r="AH3112" i="5" s="1"/>
  <c r="AB3113" i="5"/>
  <c r="AH3113" i="5" s="1"/>
  <c r="AD3113" i="5"/>
  <c r="AC3114" i="5"/>
  <c r="AD3114" i="5"/>
  <c r="AC3115" i="5"/>
  <c r="AB3114" i="5"/>
  <c r="AH3114" i="5" s="1"/>
  <c r="AB3115" i="5"/>
  <c r="AH3115" i="5" s="1"/>
  <c r="AD3115" i="5"/>
  <c r="AC3116" i="5"/>
  <c r="AD3116" i="5"/>
  <c r="AC3117" i="5"/>
  <c r="AB3116" i="5"/>
  <c r="AH3116" i="5" s="1"/>
  <c r="AB3117" i="5"/>
  <c r="AH3117" i="5" s="1"/>
  <c r="AD3117" i="5"/>
  <c r="AC3118" i="5"/>
  <c r="AD3118" i="5"/>
  <c r="AC3119" i="5"/>
  <c r="AB3118" i="5"/>
  <c r="AH3118" i="5" s="1"/>
  <c r="AB3119" i="5"/>
  <c r="AH3119" i="5" s="1"/>
  <c r="AD3119" i="5"/>
  <c r="AC3120" i="5"/>
  <c r="AD3120" i="5"/>
  <c r="AC3121" i="5"/>
  <c r="AB3120" i="5"/>
  <c r="AH3120" i="5" s="1"/>
  <c r="AB3121" i="5"/>
  <c r="AH3121" i="5" s="1"/>
  <c r="AD3121" i="5"/>
  <c r="AC3122" i="5"/>
  <c r="AD3122" i="5"/>
  <c r="AC3123" i="5"/>
  <c r="AB3122" i="5"/>
  <c r="AH3122" i="5" s="1"/>
  <c r="AB3123" i="5"/>
  <c r="AH3123" i="5" s="1"/>
  <c r="AC3124" i="5"/>
  <c r="AD3123" i="5"/>
  <c r="AC3125" i="5"/>
  <c r="AD3124" i="5"/>
  <c r="AB3124" i="5"/>
  <c r="AH3124" i="5" s="1"/>
  <c r="AC3126" i="5"/>
  <c r="AD3125" i="5"/>
  <c r="AB3125" i="5"/>
  <c r="AH3125" i="5" s="1"/>
  <c r="AC3127" i="5"/>
  <c r="AB3126" i="5"/>
  <c r="AH3126" i="5" s="1"/>
  <c r="AD3126" i="5"/>
  <c r="AC3128" i="5"/>
  <c r="AB3127" i="5"/>
  <c r="AH3127" i="5" s="1"/>
  <c r="AD3127" i="5"/>
  <c r="AC3129" i="5"/>
  <c r="AB3128" i="5"/>
  <c r="AH3128" i="5" s="1"/>
  <c r="AD3128" i="5"/>
  <c r="AC3130" i="5"/>
  <c r="AB3129" i="5"/>
  <c r="AH3129" i="5" s="1"/>
  <c r="AD3129" i="5"/>
  <c r="AC3131" i="5"/>
  <c r="AB3130" i="5"/>
  <c r="AH3130" i="5" s="1"/>
  <c r="AD3130" i="5"/>
  <c r="AC3132" i="5"/>
  <c r="AB3131" i="5"/>
  <c r="AH3131" i="5" s="1"/>
  <c r="AD3131" i="5"/>
  <c r="AC3133" i="5"/>
  <c r="AB3132" i="5"/>
  <c r="AH3132" i="5" s="1"/>
  <c r="AD3132" i="5"/>
  <c r="AC3134" i="5"/>
  <c r="AB3133" i="5"/>
  <c r="AH3133" i="5" s="1"/>
  <c r="AD3133" i="5"/>
  <c r="AC3135" i="5"/>
  <c r="AB3134" i="5"/>
  <c r="AH3134" i="5" s="1"/>
  <c r="AD3134" i="5"/>
  <c r="AC3136" i="5"/>
  <c r="AB3135" i="5"/>
  <c r="AH3135" i="5" s="1"/>
  <c r="AD3135" i="5"/>
  <c r="AC3137" i="5"/>
  <c r="AB3136" i="5"/>
  <c r="AH3136" i="5" s="1"/>
  <c r="AD3136" i="5"/>
  <c r="AC3138" i="5"/>
  <c r="AB3137" i="5"/>
  <c r="AH3137" i="5" s="1"/>
  <c r="AD3137" i="5"/>
  <c r="AC3139" i="5"/>
  <c r="AB3138" i="5"/>
  <c r="AH3138" i="5" s="1"/>
  <c r="AD3138" i="5"/>
  <c r="AB3139" i="5"/>
  <c r="AH3139" i="5" s="1"/>
  <c r="AC3140" i="5"/>
  <c r="AD3139" i="5"/>
  <c r="AB3140" i="5"/>
  <c r="AH3140" i="5" s="1"/>
  <c r="AC3141" i="5"/>
  <c r="AD3140" i="5"/>
  <c r="AB3141" i="5"/>
  <c r="AH3141" i="5" s="1"/>
  <c r="AC3142" i="5"/>
  <c r="AD3141" i="5"/>
  <c r="AB3142" i="5"/>
  <c r="AH3142" i="5" s="1"/>
  <c r="AC3143" i="5"/>
  <c r="AD3142" i="5"/>
  <c r="AB3143" i="5"/>
  <c r="AH3143" i="5" s="1"/>
  <c r="AC3144" i="5"/>
  <c r="AD3143" i="5"/>
  <c r="AB3144" i="5"/>
  <c r="AH3144" i="5" s="1"/>
  <c r="AC3145" i="5"/>
  <c r="AD3144" i="5"/>
  <c r="AB3145" i="5"/>
  <c r="AH3145" i="5" s="1"/>
  <c r="AC3146" i="5"/>
  <c r="AD3145" i="5"/>
  <c r="AB3146" i="5"/>
  <c r="AH3146" i="5" s="1"/>
  <c r="AC3147" i="5"/>
  <c r="AD3146" i="5"/>
  <c r="AB3147" i="5"/>
  <c r="AH3147" i="5" s="1"/>
  <c r="AC3148" i="5"/>
  <c r="AD3147" i="5"/>
  <c r="AB3148" i="5"/>
  <c r="AH3148" i="5" s="1"/>
  <c r="AC3149" i="5"/>
  <c r="AD3148" i="5"/>
  <c r="AB3149" i="5"/>
  <c r="AH3149" i="5" s="1"/>
  <c r="AC3150" i="5"/>
  <c r="AD3149" i="5"/>
  <c r="AB3150" i="5"/>
  <c r="AH3150" i="5" s="1"/>
  <c r="AC3151" i="5"/>
  <c r="AD3150" i="5"/>
  <c r="AB3151" i="5"/>
  <c r="AH3151" i="5" s="1"/>
  <c r="AC3152" i="5"/>
  <c r="AD3151" i="5"/>
  <c r="AB3152" i="5"/>
  <c r="AH3152" i="5" s="1"/>
  <c r="AC3153" i="5"/>
  <c r="AD3152" i="5"/>
  <c r="AB3153" i="5"/>
  <c r="AH3153" i="5" s="1"/>
  <c r="AC3154" i="5"/>
  <c r="AD3153" i="5"/>
  <c r="AB3154" i="5"/>
  <c r="AH3154" i="5" s="1"/>
  <c r="AC3155" i="5"/>
  <c r="AD3154" i="5"/>
  <c r="AB3155" i="5"/>
  <c r="AH3155" i="5" s="1"/>
  <c r="AC3156" i="5"/>
  <c r="AD3155" i="5"/>
  <c r="AB3156" i="5"/>
  <c r="AH3156" i="5" s="1"/>
  <c r="AC3157" i="5"/>
  <c r="AD3156" i="5"/>
  <c r="AB3157" i="5"/>
  <c r="AH3157" i="5" s="1"/>
  <c r="AC3158" i="5"/>
  <c r="AD3157" i="5"/>
  <c r="AB3158" i="5"/>
  <c r="AH3158" i="5" s="1"/>
  <c r="AC3159" i="5"/>
  <c r="AD3158" i="5"/>
  <c r="AB3159" i="5"/>
  <c r="AH3159" i="5" s="1"/>
  <c r="AC3160" i="5"/>
  <c r="AD3159" i="5"/>
  <c r="AB3160" i="5"/>
  <c r="AH3160" i="5" s="1"/>
  <c r="AC3161" i="5"/>
  <c r="AD3160" i="5"/>
  <c r="AB3161" i="5"/>
  <c r="AH3161" i="5" s="1"/>
  <c r="AC3162" i="5"/>
  <c r="AD3161" i="5"/>
  <c r="AB3162" i="5"/>
  <c r="AH3162" i="5" s="1"/>
  <c r="AC3163" i="5"/>
  <c r="AD3162" i="5"/>
  <c r="AB3163" i="5"/>
  <c r="AH3163" i="5" s="1"/>
  <c r="AC3164" i="5"/>
  <c r="AD3163" i="5"/>
  <c r="AB3164" i="5"/>
  <c r="AH3164" i="5" s="1"/>
  <c r="AC3165" i="5"/>
  <c r="AD3164" i="5"/>
  <c r="AB3165" i="5"/>
  <c r="AH3165" i="5" s="1"/>
  <c r="AC3166" i="5"/>
  <c r="AD3165" i="5"/>
  <c r="AB3166" i="5"/>
  <c r="AH3166" i="5" s="1"/>
  <c r="AC3167" i="5"/>
  <c r="AD3166" i="5"/>
  <c r="AB3167" i="5"/>
  <c r="AH3167" i="5" s="1"/>
  <c r="AC3168" i="5"/>
  <c r="AD3167" i="5"/>
  <c r="AB3168" i="5"/>
  <c r="AH3168" i="5" s="1"/>
  <c r="AC3169" i="5"/>
  <c r="AD3168" i="5"/>
  <c r="AB3169" i="5"/>
  <c r="AH3169" i="5" s="1"/>
  <c r="AC3170" i="5"/>
  <c r="AD3169" i="5"/>
  <c r="AB3170" i="5"/>
  <c r="AH3170" i="5" s="1"/>
  <c r="AC3171" i="5"/>
  <c r="AD3170" i="5"/>
  <c r="AB3171" i="5"/>
  <c r="AH3171" i="5" s="1"/>
  <c r="AC3172" i="5"/>
  <c r="AD3171" i="5"/>
  <c r="AB3172" i="5"/>
  <c r="AH3172" i="5" s="1"/>
  <c r="AC3173" i="5"/>
  <c r="AD3172" i="5"/>
  <c r="AB3173" i="5"/>
  <c r="AH3173" i="5" s="1"/>
  <c r="AC3174" i="5"/>
  <c r="AD3173" i="5"/>
  <c r="AB3174" i="5"/>
  <c r="AH3174" i="5" s="1"/>
  <c r="AC3175" i="5"/>
  <c r="AD3174" i="5"/>
  <c r="AB3175" i="5"/>
  <c r="AH3175" i="5" s="1"/>
  <c r="AC3176" i="5"/>
  <c r="AD3175" i="5"/>
  <c r="AB3176" i="5"/>
  <c r="AH3176" i="5" s="1"/>
  <c r="AC3177" i="5"/>
  <c r="AD3176" i="5"/>
  <c r="AB3177" i="5"/>
  <c r="AH3177" i="5" s="1"/>
  <c r="AC3178" i="5"/>
  <c r="AD3177" i="5"/>
  <c r="AB3178" i="5"/>
  <c r="AH3178" i="5" s="1"/>
  <c r="AC3179" i="5"/>
  <c r="AD3178" i="5"/>
  <c r="AB3179" i="5"/>
  <c r="AH3179" i="5" s="1"/>
  <c r="AC3180" i="5"/>
  <c r="AD3179" i="5"/>
  <c r="AB3180" i="5"/>
  <c r="AH3180" i="5" s="1"/>
  <c r="AC3181" i="5"/>
  <c r="AD3180" i="5"/>
  <c r="AB3181" i="5"/>
  <c r="AH3181" i="5" s="1"/>
  <c r="AC3182" i="5"/>
  <c r="AD3181" i="5"/>
  <c r="AB3182" i="5"/>
  <c r="AH3182" i="5" s="1"/>
  <c r="AC3183" i="5"/>
  <c r="AD3182" i="5"/>
  <c r="AB3183" i="5"/>
  <c r="AH3183" i="5" s="1"/>
  <c r="AC3184" i="5"/>
  <c r="AD3183" i="5"/>
  <c r="AB3184" i="5"/>
  <c r="AH3184" i="5" s="1"/>
  <c r="AC3185" i="5"/>
  <c r="AD3184" i="5"/>
  <c r="AB3185" i="5"/>
  <c r="AH3185" i="5" s="1"/>
  <c r="AC3186" i="5"/>
  <c r="AD3185" i="5"/>
  <c r="AB3186" i="5"/>
  <c r="AH3186" i="5" s="1"/>
  <c r="AC3187" i="5"/>
  <c r="AD3186" i="5"/>
  <c r="AB3187" i="5"/>
  <c r="AH3187" i="5" s="1"/>
  <c r="AC3188" i="5"/>
  <c r="AD3187" i="5"/>
  <c r="AB3188" i="5"/>
  <c r="AH3188" i="5" s="1"/>
  <c r="AC3189" i="5"/>
  <c r="AD3188" i="5"/>
  <c r="AB3189" i="5"/>
  <c r="AH3189" i="5" s="1"/>
  <c r="AC3190" i="5"/>
  <c r="AD3189" i="5"/>
  <c r="AB3190" i="5"/>
  <c r="AH3190" i="5" s="1"/>
  <c r="AC3191" i="5"/>
  <c r="AD3190" i="5"/>
  <c r="AB3191" i="5"/>
  <c r="AH3191" i="5" s="1"/>
  <c r="AC3192" i="5"/>
  <c r="AD3191" i="5"/>
  <c r="AB3192" i="5"/>
  <c r="AH3192" i="5" s="1"/>
  <c r="AC3193" i="5"/>
  <c r="AD3192" i="5"/>
  <c r="AB3193" i="5"/>
  <c r="AH3193" i="5" s="1"/>
  <c r="AC3194" i="5"/>
  <c r="AD3193" i="5"/>
  <c r="AB3194" i="5"/>
  <c r="AH3194" i="5" s="1"/>
  <c r="AC3195" i="5"/>
  <c r="AD3194" i="5"/>
  <c r="AB3195" i="5"/>
  <c r="AH3195" i="5" s="1"/>
  <c r="AC3196" i="5"/>
  <c r="AD3195" i="5"/>
  <c r="AB3196" i="5"/>
  <c r="AH3196" i="5" s="1"/>
  <c r="AC3197" i="5"/>
  <c r="AD3196" i="5"/>
  <c r="AB3197" i="5"/>
  <c r="AH3197" i="5" s="1"/>
  <c r="AC3198" i="5"/>
  <c r="AD3197" i="5"/>
  <c r="AD3198" i="5"/>
  <c r="AC3199" i="5"/>
  <c r="AB3198" i="5"/>
  <c r="AH3198" i="5" s="1"/>
  <c r="AC3200" i="5"/>
  <c r="AB3199" i="5"/>
  <c r="AH3199" i="5" s="1"/>
  <c r="AD3199" i="5"/>
  <c r="AD3200" i="5"/>
  <c r="AC3201" i="5"/>
  <c r="AB3200" i="5"/>
  <c r="AH3200" i="5" s="1"/>
  <c r="AC3202" i="5"/>
  <c r="AB3201" i="5"/>
  <c r="AH3201" i="5" s="1"/>
  <c r="AD3201" i="5"/>
  <c r="AD3202" i="5"/>
  <c r="AC3203" i="5"/>
  <c r="AB3202" i="5"/>
  <c r="AH3202" i="5" s="1"/>
  <c r="AC3204" i="5"/>
  <c r="AB3203" i="5"/>
  <c r="AH3203" i="5" s="1"/>
  <c r="AD3203" i="5"/>
  <c r="AD3204" i="5"/>
  <c r="AC3205" i="5"/>
  <c r="AB3204" i="5"/>
  <c r="AH3204" i="5" s="1"/>
  <c r="AC3206" i="5"/>
  <c r="AB3205" i="5"/>
  <c r="AH3205" i="5" s="1"/>
  <c r="AD3205" i="5"/>
  <c r="AD3206" i="5"/>
  <c r="AC3207" i="5"/>
  <c r="AB3206" i="5"/>
  <c r="AH3206" i="5" s="1"/>
  <c r="AC3208" i="5"/>
  <c r="AB3207" i="5"/>
  <c r="AH3207" i="5" s="1"/>
  <c r="AD3207" i="5"/>
  <c r="AD3208" i="5"/>
  <c r="AC3209" i="5"/>
  <c r="AB3208" i="5"/>
  <c r="AH3208" i="5" s="1"/>
  <c r="AC3210" i="5"/>
  <c r="AB3209" i="5"/>
  <c r="AH3209" i="5" s="1"/>
  <c r="AD3209" i="5"/>
  <c r="AD3210" i="5"/>
  <c r="AC3211" i="5"/>
  <c r="AB3210" i="5"/>
  <c r="AH3210" i="5" s="1"/>
  <c r="AB3211" i="5"/>
  <c r="AH3211" i="5" s="1"/>
  <c r="AD3211" i="5"/>
  <c r="AC3212" i="5"/>
  <c r="AB3212" i="5"/>
  <c r="AH3212" i="5" s="1"/>
  <c r="AC3213" i="5"/>
  <c r="AD3212" i="5"/>
  <c r="AB3213" i="5"/>
  <c r="AH3213" i="5" s="1"/>
  <c r="AC3214" i="5"/>
  <c r="AD3213" i="5"/>
  <c r="AB3214" i="5"/>
  <c r="AH3214" i="5" s="1"/>
  <c r="AC3215" i="5"/>
  <c r="AD3214" i="5"/>
  <c r="AB3215" i="5"/>
  <c r="AH3215" i="5" s="1"/>
  <c r="AC3216" i="5"/>
  <c r="AD3215" i="5"/>
  <c r="AC3217" i="5"/>
  <c r="AD3216" i="5"/>
  <c r="AB3216" i="5"/>
  <c r="AH3216" i="5" s="1"/>
  <c r="AC3218" i="5"/>
  <c r="AD3217" i="5"/>
  <c r="AB3217" i="5"/>
  <c r="AH3217" i="5" s="1"/>
  <c r="AC3219" i="5"/>
  <c r="AD3218" i="5"/>
  <c r="AB3218" i="5"/>
  <c r="AH3218" i="5" s="1"/>
  <c r="AC3220" i="5"/>
  <c r="AD3219" i="5"/>
  <c r="AB3219" i="5"/>
  <c r="AH3219" i="5" s="1"/>
  <c r="AC3221" i="5"/>
  <c r="AD3220" i="5"/>
  <c r="AB3220" i="5"/>
  <c r="AH3220" i="5" s="1"/>
  <c r="AC3222" i="5"/>
  <c r="AD3221" i="5"/>
  <c r="AB3221" i="5"/>
  <c r="AH3221" i="5" s="1"/>
  <c r="AC3223" i="5"/>
  <c r="AD3222" i="5"/>
  <c r="AB3222" i="5"/>
  <c r="AH3222" i="5" s="1"/>
  <c r="AC3224" i="5"/>
  <c r="AD3223" i="5"/>
  <c r="AB3223" i="5"/>
  <c r="AH3223" i="5" s="1"/>
  <c r="AC3225" i="5"/>
  <c r="AD3224" i="5"/>
  <c r="AB3224" i="5"/>
  <c r="AH3224" i="5" s="1"/>
  <c r="AC3226" i="5"/>
  <c r="AD3225" i="5"/>
  <c r="AB3225" i="5"/>
  <c r="AH3225" i="5" s="1"/>
  <c r="AC3227" i="5"/>
  <c r="AD3226" i="5"/>
  <c r="AB3226" i="5"/>
  <c r="AH3226" i="5" s="1"/>
  <c r="AC3228" i="5"/>
  <c r="AD3227" i="5"/>
  <c r="AB3227" i="5"/>
  <c r="AH3227" i="5" s="1"/>
  <c r="AC3229" i="5"/>
  <c r="AD3228" i="5"/>
  <c r="AB3228" i="5"/>
  <c r="AH3228" i="5" s="1"/>
  <c r="AC3230" i="5"/>
  <c r="AD3229" i="5"/>
  <c r="AB3229" i="5"/>
  <c r="AH3229" i="5" s="1"/>
  <c r="AC3231" i="5"/>
  <c r="AD3230" i="5"/>
  <c r="AB3230" i="5"/>
  <c r="AH3230" i="5" s="1"/>
  <c r="AC3232" i="5"/>
  <c r="AD3231" i="5"/>
  <c r="AB3231" i="5"/>
  <c r="AH3231" i="5" s="1"/>
  <c r="AC3233" i="5"/>
  <c r="AD3232" i="5"/>
  <c r="AB3232" i="5"/>
  <c r="AH3232" i="5" s="1"/>
  <c r="AC3234" i="5"/>
  <c r="AD3233" i="5"/>
  <c r="AB3233" i="5"/>
  <c r="AH3233" i="5" s="1"/>
  <c r="AC3235" i="5"/>
  <c r="AD3234" i="5"/>
  <c r="AB3234" i="5"/>
  <c r="AH3234" i="5" s="1"/>
  <c r="AC3236" i="5"/>
  <c r="AD3235" i="5"/>
  <c r="AB3235" i="5"/>
  <c r="AH3235" i="5" s="1"/>
  <c r="AD3236" i="5"/>
  <c r="AB3236" i="5"/>
  <c r="AH3236" i="5" s="1"/>
  <c r="AC3237" i="5"/>
  <c r="AD3237" i="5"/>
  <c r="AB3237" i="5"/>
  <c r="AH3237" i="5" s="1"/>
  <c r="AC3238" i="5"/>
  <c r="AD3238" i="5"/>
  <c r="AB3238" i="5"/>
  <c r="AH3238" i="5" s="1"/>
  <c r="AC3239" i="5"/>
  <c r="AD3239" i="5"/>
  <c r="AB3239" i="5"/>
  <c r="AH3239" i="5" s="1"/>
  <c r="AC3240" i="5"/>
  <c r="AD3240" i="5"/>
  <c r="AB3240" i="5"/>
  <c r="AH3240" i="5" s="1"/>
  <c r="AC3241" i="5"/>
  <c r="AD3241" i="5"/>
  <c r="AB3241" i="5"/>
  <c r="AH3241" i="5" s="1"/>
  <c r="AC3242" i="5"/>
  <c r="AD3242" i="5"/>
  <c r="AB3242" i="5"/>
  <c r="AH3242" i="5" s="1"/>
  <c r="AC3243" i="5"/>
  <c r="AD3243" i="5"/>
  <c r="AB3243" i="5"/>
  <c r="AH3243" i="5" s="1"/>
  <c r="AC3244" i="5"/>
  <c r="AD3244" i="5"/>
  <c r="AB3244" i="5"/>
  <c r="AH3244" i="5" s="1"/>
  <c r="AC3245" i="5"/>
  <c r="AD3245" i="5"/>
  <c r="AB3245" i="5"/>
  <c r="AH3245" i="5" s="1"/>
  <c r="AC3246" i="5"/>
  <c r="AD3246" i="5"/>
  <c r="AB3246" i="5"/>
  <c r="AH3246" i="5" s="1"/>
  <c r="AC3247" i="5"/>
  <c r="AD3247" i="5"/>
  <c r="AB3247" i="5"/>
  <c r="AH3247" i="5" s="1"/>
  <c r="AC3248" i="5"/>
  <c r="AD3248" i="5"/>
  <c r="AB3248" i="5"/>
  <c r="AH3248" i="5" s="1"/>
  <c r="AC3249" i="5"/>
  <c r="AD3249" i="5"/>
  <c r="AB3249" i="5"/>
  <c r="AH3249" i="5" s="1"/>
  <c r="AC3250" i="5"/>
  <c r="AD3250" i="5"/>
  <c r="AB3250" i="5"/>
  <c r="AH3250" i="5" s="1"/>
  <c r="AC3251" i="5"/>
  <c r="AD3251" i="5"/>
  <c r="AB3251" i="5"/>
  <c r="AH3251" i="5" s="1"/>
  <c r="AC3252" i="5"/>
  <c r="AD3252" i="5"/>
  <c r="AB3252" i="5"/>
  <c r="AH3252" i="5" s="1"/>
  <c r="AC3253" i="5"/>
  <c r="AD3253" i="5"/>
  <c r="AB3253" i="5"/>
  <c r="AH3253" i="5" s="1"/>
  <c r="AC3254" i="5"/>
  <c r="AD3254" i="5"/>
  <c r="AB3254" i="5"/>
  <c r="AH3254" i="5" s="1"/>
  <c r="AC3255" i="5"/>
  <c r="AD3255" i="5"/>
  <c r="AB3255" i="5"/>
  <c r="AH3255" i="5" s="1"/>
  <c r="AC3256" i="5"/>
  <c r="AD3256" i="5"/>
  <c r="AB3256" i="5"/>
  <c r="AH3256" i="5" s="1"/>
  <c r="AC3257" i="5"/>
  <c r="AD3257" i="5"/>
  <c r="AB3257" i="5"/>
  <c r="AH3257" i="5" s="1"/>
  <c r="AC3258" i="5"/>
  <c r="AD3258" i="5"/>
  <c r="AB3258" i="5"/>
  <c r="AH3258" i="5" s="1"/>
  <c r="AC3259" i="5"/>
  <c r="AD3259" i="5"/>
  <c r="AB3259" i="5"/>
  <c r="AH3259" i="5" s="1"/>
  <c r="AC3260" i="5"/>
  <c r="AD3260" i="5"/>
  <c r="AB3260" i="5"/>
  <c r="AH3260" i="5" s="1"/>
  <c r="AC3261" i="5"/>
  <c r="AD3261" i="5"/>
  <c r="AB3261" i="5"/>
  <c r="AH3261" i="5" s="1"/>
  <c r="AC3262" i="5"/>
  <c r="AD3262" i="5"/>
  <c r="AB3262" i="5"/>
  <c r="AH3262" i="5" s="1"/>
  <c r="AC3263" i="5"/>
  <c r="AD3263" i="5"/>
  <c r="AB3263" i="5"/>
  <c r="AH3263" i="5" s="1"/>
  <c r="AC3264" i="5"/>
  <c r="AD3264" i="5"/>
  <c r="AB3264" i="5"/>
  <c r="AH3264" i="5" s="1"/>
  <c r="AC3265" i="5"/>
  <c r="AD3265" i="5"/>
  <c r="AB3265" i="5"/>
  <c r="AH3265" i="5" s="1"/>
  <c r="AC3266" i="5"/>
  <c r="AD3266" i="5"/>
  <c r="AB3266" i="5"/>
  <c r="AH3266" i="5" s="1"/>
  <c r="AC3267" i="5"/>
  <c r="AD3267" i="5"/>
  <c r="AB3267" i="5"/>
  <c r="AH3267" i="5" s="1"/>
  <c r="AC3268" i="5"/>
  <c r="AD3268" i="5"/>
  <c r="AB3268" i="5"/>
  <c r="AH3268" i="5" s="1"/>
  <c r="AC3269" i="5"/>
  <c r="AD3269" i="5"/>
  <c r="AB3269" i="5"/>
  <c r="AH3269" i="5" s="1"/>
  <c r="AC3270" i="5"/>
  <c r="AD3270" i="5"/>
  <c r="AB3270" i="5"/>
  <c r="AH3270" i="5" s="1"/>
  <c r="AC3271" i="5"/>
  <c r="AD3271" i="5"/>
  <c r="AB3271" i="5"/>
  <c r="AH3271" i="5" s="1"/>
  <c r="AC3272" i="5"/>
  <c r="AD3272" i="5"/>
  <c r="AB3272" i="5"/>
  <c r="AH3272" i="5" s="1"/>
  <c r="AC3273" i="5"/>
  <c r="AD3273" i="5"/>
  <c r="AB3273" i="5"/>
  <c r="AH3273" i="5" s="1"/>
  <c r="AC3274" i="5"/>
  <c r="AD3274" i="5"/>
  <c r="AB3274" i="5"/>
  <c r="AH3274" i="5" s="1"/>
  <c r="AC3275" i="5"/>
  <c r="AD3275" i="5"/>
  <c r="AB3275" i="5"/>
  <c r="AH3275" i="5" s="1"/>
  <c r="AC3276" i="5"/>
  <c r="AD3276" i="5"/>
  <c r="AB3276" i="5"/>
  <c r="AH3276" i="5" s="1"/>
  <c r="AC3277" i="5"/>
  <c r="AD3277" i="5"/>
  <c r="AB3277" i="5"/>
  <c r="AH3277" i="5" s="1"/>
  <c r="AC3278" i="5"/>
  <c r="AD3278" i="5"/>
  <c r="AB3278" i="5"/>
  <c r="AH3278" i="5" s="1"/>
  <c r="AC3279" i="5"/>
  <c r="AD3279" i="5"/>
  <c r="AB3279" i="5"/>
  <c r="AH3279" i="5" s="1"/>
  <c r="AC3280" i="5"/>
  <c r="AD3280" i="5"/>
  <c r="AB3280" i="5"/>
  <c r="AH3280" i="5" s="1"/>
  <c r="AC3281" i="5"/>
  <c r="AD3281" i="5"/>
  <c r="AB3281" i="5"/>
  <c r="AH3281" i="5" s="1"/>
  <c r="AC3282" i="5"/>
  <c r="AD3282" i="5"/>
  <c r="AB3282" i="5"/>
  <c r="AH3282" i="5" s="1"/>
  <c r="AC3283" i="5"/>
  <c r="AD3283" i="5"/>
  <c r="AB3283" i="5"/>
  <c r="AH3283" i="5" s="1"/>
  <c r="AC3284" i="5"/>
  <c r="AD3284" i="5"/>
  <c r="AB3284" i="5"/>
  <c r="AH3284" i="5" s="1"/>
  <c r="AC3285" i="5"/>
  <c r="AD3285" i="5"/>
  <c r="AB3285" i="5"/>
  <c r="AH3285" i="5" s="1"/>
  <c r="AC3286" i="5"/>
  <c r="AD3286" i="5"/>
  <c r="AB3286" i="5"/>
  <c r="AH3286" i="5" s="1"/>
  <c r="AC3287" i="5"/>
  <c r="AD3287" i="5"/>
  <c r="AB3287" i="5"/>
  <c r="AH3287" i="5" s="1"/>
  <c r="AC3288" i="5"/>
  <c r="AD3288" i="5"/>
  <c r="AB3288" i="5"/>
  <c r="AH3288" i="5" s="1"/>
  <c r="AC3289" i="5"/>
  <c r="AD3289" i="5"/>
  <c r="AB3289" i="5"/>
  <c r="AH3289" i="5" s="1"/>
  <c r="AC3290" i="5"/>
  <c r="AD3290" i="5"/>
  <c r="AC3291" i="5"/>
  <c r="AB3290" i="5"/>
  <c r="AH3290" i="5" s="1"/>
  <c r="AB3291" i="5"/>
  <c r="AH3291" i="5" s="1"/>
  <c r="AD3291" i="5"/>
  <c r="AC3292" i="5"/>
  <c r="AD3292" i="5"/>
  <c r="AC3293" i="5"/>
  <c r="AB3292" i="5"/>
  <c r="AH3292" i="5" s="1"/>
  <c r="AB3293" i="5"/>
  <c r="AH3293" i="5" s="1"/>
  <c r="AD3293" i="5"/>
  <c r="AC3294" i="5"/>
  <c r="AD3294" i="5"/>
  <c r="AC3295" i="5"/>
  <c r="AB3294" i="5"/>
  <c r="AH3294" i="5" s="1"/>
  <c r="AB3295" i="5"/>
  <c r="AH3295" i="5" s="1"/>
  <c r="AD3295" i="5"/>
  <c r="AC3296" i="5"/>
  <c r="AD3296" i="5"/>
  <c r="AC3297" i="5"/>
  <c r="AB3296" i="5"/>
  <c r="AH3296" i="5" s="1"/>
  <c r="AB3297" i="5"/>
  <c r="AH3297" i="5" s="1"/>
  <c r="AD3297" i="5"/>
  <c r="AC3298" i="5"/>
  <c r="AD3298" i="5"/>
  <c r="AC3299" i="5"/>
  <c r="AB3298" i="5"/>
  <c r="AH3298" i="5" s="1"/>
  <c r="AB3299" i="5"/>
  <c r="AH3299" i="5" s="1"/>
  <c r="AD3299" i="5"/>
  <c r="AC3300" i="5"/>
  <c r="AD3300" i="5"/>
  <c r="AC3301" i="5"/>
  <c r="AB3300" i="5"/>
  <c r="AH3300" i="5" s="1"/>
  <c r="AC3302" i="5"/>
  <c r="AD3301" i="5"/>
  <c r="AB3301" i="5"/>
  <c r="AH3301" i="5" s="1"/>
  <c r="AC3303" i="5"/>
  <c r="AB3302" i="5"/>
  <c r="AH3302" i="5" s="1"/>
  <c r="AD3302" i="5"/>
  <c r="AC3304" i="5"/>
  <c r="AB3303" i="5"/>
  <c r="AH3303" i="5" s="1"/>
  <c r="AD3303" i="5"/>
  <c r="AC3305" i="5"/>
  <c r="AB3304" i="5"/>
  <c r="AH3304" i="5" s="1"/>
  <c r="AD3304" i="5"/>
  <c r="AC3306" i="5"/>
  <c r="AB3305" i="5"/>
  <c r="AH3305" i="5" s="1"/>
  <c r="AD3305" i="5"/>
  <c r="AC3307" i="5"/>
  <c r="AB3306" i="5"/>
  <c r="AH3306" i="5" s="1"/>
  <c r="AD3306" i="5"/>
  <c r="AC3308" i="5"/>
  <c r="AB3307" i="5"/>
  <c r="AH3307" i="5" s="1"/>
  <c r="AD3307" i="5"/>
  <c r="AC3309" i="5"/>
  <c r="AB3308" i="5"/>
  <c r="AH3308" i="5" s="1"/>
  <c r="AD3308" i="5"/>
  <c r="AC3310" i="5"/>
  <c r="AB3309" i="5"/>
  <c r="AH3309" i="5" s="1"/>
  <c r="AD3309" i="5"/>
  <c r="AC3311" i="5"/>
  <c r="AB3310" i="5"/>
  <c r="AH3310" i="5" s="1"/>
  <c r="AD3310" i="5"/>
  <c r="AC3312" i="5"/>
  <c r="AB3311" i="5"/>
  <c r="AH3311" i="5" s="1"/>
  <c r="AD3311" i="5"/>
  <c r="AC3313" i="5"/>
  <c r="AB3312" i="5"/>
  <c r="AH3312" i="5" s="1"/>
  <c r="AD3312" i="5"/>
  <c r="AC3314" i="5"/>
  <c r="AB3313" i="5"/>
  <c r="AH3313" i="5" s="1"/>
  <c r="AD3313" i="5"/>
  <c r="AC3315" i="5"/>
  <c r="AB3314" i="5"/>
  <c r="AH3314" i="5" s="1"/>
  <c r="AD3314" i="5"/>
  <c r="AB3315" i="5"/>
  <c r="AH3315" i="5" s="1"/>
  <c r="AC3316" i="5"/>
  <c r="AD3315" i="5"/>
  <c r="AB3316" i="5"/>
  <c r="AH3316" i="5" s="1"/>
  <c r="AC3317" i="5"/>
  <c r="AD3316" i="5"/>
  <c r="AB3317" i="5"/>
  <c r="AH3317" i="5" s="1"/>
  <c r="AC3318" i="5"/>
  <c r="AD3317" i="5"/>
  <c r="AB3318" i="5"/>
  <c r="AH3318" i="5" s="1"/>
  <c r="AC3319" i="5"/>
  <c r="AD3318" i="5"/>
  <c r="AB3319" i="5"/>
  <c r="AH3319" i="5" s="1"/>
  <c r="AC3320" i="5"/>
  <c r="AD3319" i="5"/>
  <c r="AB3320" i="5"/>
  <c r="AH3320" i="5" s="1"/>
  <c r="AC3321" i="5"/>
  <c r="AD3320" i="5"/>
  <c r="AB3321" i="5"/>
  <c r="AH3321" i="5" s="1"/>
  <c r="AC3322" i="5"/>
  <c r="AD3321" i="5"/>
  <c r="AB3322" i="5"/>
  <c r="AH3322" i="5" s="1"/>
  <c r="AC3323" i="5"/>
  <c r="AD3322" i="5"/>
  <c r="AB3323" i="5"/>
  <c r="AH3323" i="5" s="1"/>
  <c r="AC3324" i="5"/>
  <c r="AD3323" i="5"/>
  <c r="AB3324" i="5"/>
  <c r="AH3324" i="5" s="1"/>
  <c r="AC3325" i="5"/>
  <c r="AD3324" i="5"/>
  <c r="AB3325" i="5"/>
  <c r="AH3325" i="5" s="1"/>
  <c r="AC3326" i="5"/>
  <c r="AD3325" i="5"/>
  <c r="AB3326" i="5"/>
  <c r="AH3326" i="5" s="1"/>
  <c r="AC3327" i="5"/>
  <c r="AD3326" i="5"/>
  <c r="AB3327" i="5"/>
  <c r="AH3327" i="5" s="1"/>
  <c r="AC3328" i="5"/>
  <c r="AD3327" i="5"/>
  <c r="AB3328" i="5"/>
  <c r="AH3328" i="5" s="1"/>
  <c r="AC3329" i="5"/>
  <c r="AD3328" i="5"/>
  <c r="AB3329" i="5"/>
  <c r="AH3329" i="5" s="1"/>
  <c r="AC3330" i="5"/>
  <c r="AD3329" i="5"/>
  <c r="AB3330" i="5"/>
  <c r="AH3330" i="5" s="1"/>
  <c r="AC3331" i="5"/>
  <c r="AD3330" i="5"/>
  <c r="AB3331" i="5"/>
  <c r="AH3331" i="5" s="1"/>
  <c r="AC3332" i="5"/>
  <c r="AD3331" i="5"/>
  <c r="AB3332" i="5"/>
  <c r="AH3332" i="5" s="1"/>
  <c r="AC3333" i="5"/>
  <c r="AD3332" i="5"/>
  <c r="AB3333" i="5"/>
  <c r="AH3333" i="5" s="1"/>
  <c r="AC3334" i="5"/>
  <c r="AD3333" i="5"/>
  <c r="AB3334" i="5"/>
  <c r="AH3334" i="5" s="1"/>
  <c r="AC3335" i="5"/>
  <c r="AD3334" i="5"/>
  <c r="AB3335" i="5"/>
  <c r="AH3335" i="5" s="1"/>
  <c r="AC3336" i="5"/>
  <c r="AD3335" i="5"/>
  <c r="AB3336" i="5"/>
  <c r="AH3336" i="5" s="1"/>
  <c r="AC3337" i="5"/>
  <c r="AD3336" i="5"/>
  <c r="AB3337" i="5"/>
  <c r="AH3337" i="5" s="1"/>
  <c r="AC3338" i="5"/>
  <c r="AD3337" i="5"/>
  <c r="AB3338" i="5"/>
  <c r="AH3338" i="5" s="1"/>
  <c r="AC3339" i="5"/>
  <c r="AD3338" i="5"/>
  <c r="AB3339" i="5"/>
  <c r="AH3339" i="5" s="1"/>
  <c r="AC3340" i="5"/>
  <c r="AD3339" i="5"/>
  <c r="AB3340" i="5"/>
  <c r="AH3340" i="5" s="1"/>
  <c r="AC3341" i="5"/>
  <c r="AD3340" i="5"/>
  <c r="AB3341" i="5"/>
  <c r="AH3341" i="5" s="1"/>
  <c r="AC3342" i="5"/>
  <c r="AD3341" i="5"/>
  <c r="AB3342" i="5"/>
  <c r="AH3342" i="5" s="1"/>
  <c r="AC3343" i="5"/>
  <c r="AD3342" i="5"/>
  <c r="AB3343" i="5"/>
  <c r="AH3343" i="5" s="1"/>
  <c r="AC3344" i="5"/>
  <c r="AD3343" i="5"/>
  <c r="AB3344" i="5"/>
  <c r="AH3344" i="5" s="1"/>
  <c r="AC3345" i="5"/>
  <c r="AD3344" i="5"/>
  <c r="AB3345" i="5"/>
  <c r="AH3345" i="5" s="1"/>
  <c r="AC3346" i="5"/>
  <c r="AD3345" i="5"/>
  <c r="AB3346" i="5"/>
  <c r="AH3346" i="5" s="1"/>
  <c r="AC3347" i="5"/>
  <c r="AD3346" i="5"/>
  <c r="AB3347" i="5"/>
  <c r="AH3347" i="5" s="1"/>
  <c r="AC3348" i="5"/>
  <c r="AD3347" i="5"/>
  <c r="AB3348" i="5"/>
  <c r="AH3348" i="5" s="1"/>
  <c r="AC3349" i="5"/>
  <c r="AD3348" i="5"/>
  <c r="AB3349" i="5"/>
  <c r="AH3349" i="5" s="1"/>
  <c r="AC3350" i="5"/>
  <c r="AD3349" i="5"/>
  <c r="AB3350" i="5"/>
  <c r="AH3350" i="5" s="1"/>
  <c r="AC3351" i="5"/>
  <c r="AD3350" i="5"/>
  <c r="AB3351" i="5"/>
  <c r="AH3351" i="5" s="1"/>
  <c r="AC3352" i="5"/>
  <c r="AD3351" i="5"/>
  <c r="AB3352" i="5"/>
  <c r="AH3352" i="5" s="1"/>
  <c r="AC3353" i="5"/>
  <c r="AD3352" i="5"/>
  <c r="AB3353" i="5"/>
  <c r="AH3353" i="5" s="1"/>
  <c r="AC3354" i="5"/>
  <c r="AD3353" i="5"/>
  <c r="AC3355" i="5"/>
  <c r="AB3354" i="5"/>
  <c r="AH3354" i="5" s="1"/>
  <c r="AD3354" i="5"/>
  <c r="AD3355" i="5"/>
  <c r="AC3356" i="5"/>
  <c r="AB3355" i="5"/>
  <c r="AH3355" i="5" s="1"/>
  <c r="AC3357" i="5"/>
  <c r="AB3356" i="5"/>
  <c r="AH3356" i="5" s="1"/>
  <c r="AD3356" i="5"/>
  <c r="AD3357" i="5"/>
  <c r="AC3358" i="5"/>
  <c r="AB3357" i="5"/>
  <c r="AH3357" i="5" s="1"/>
  <c r="AC3359" i="5"/>
  <c r="AB3358" i="5"/>
  <c r="AH3358" i="5" s="1"/>
  <c r="AD3358" i="5"/>
  <c r="AD3359" i="5"/>
  <c r="AC3360" i="5"/>
  <c r="AB3359" i="5"/>
  <c r="AH3359" i="5" s="1"/>
  <c r="AC3361" i="5"/>
  <c r="AB3360" i="5"/>
  <c r="AH3360" i="5" s="1"/>
  <c r="AD3360" i="5"/>
  <c r="AD3361" i="5"/>
  <c r="AC3362" i="5"/>
  <c r="AB3361" i="5"/>
  <c r="AH3361" i="5" s="1"/>
  <c r="AC3363" i="5"/>
  <c r="AB3362" i="5"/>
  <c r="AH3362" i="5" s="1"/>
  <c r="AD3362" i="5"/>
  <c r="AD3363" i="5"/>
  <c r="AC3364" i="5"/>
  <c r="AB3363" i="5"/>
  <c r="AH3363" i="5" s="1"/>
  <c r="AB3364" i="5"/>
  <c r="AH3364" i="5" s="1"/>
  <c r="AD3364" i="5"/>
  <c r="AC3365" i="5"/>
  <c r="AC3366" i="5"/>
  <c r="AB3365" i="5"/>
  <c r="AH3365" i="5" s="1"/>
  <c r="AD3365" i="5"/>
  <c r="AC3367" i="5"/>
  <c r="AB3366" i="5"/>
  <c r="AH3366" i="5" s="1"/>
  <c r="AD3366" i="5"/>
  <c r="AC3368" i="5"/>
  <c r="AB3367" i="5"/>
  <c r="AH3367" i="5" s="1"/>
  <c r="AD3367" i="5"/>
  <c r="AC3369" i="5"/>
  <c r="AB3368" i="5"/>
  <c r="AH3368" i="5" s="1"/>
  <c r="AD3368" i="5"/>
  <c r="AC3370" i="5"/>
  <c r="AB3369" i="5"/>
  <c r="AH3369" i="5" s="1"/>
  <c r="AD3369" i="5"/>
  <c r="AC3371" i="5"/>
  <c r="AB3370" i="5"/>
  <c r="AH3370" i="5" s="1"/>
  <c r="AD3370" i="5"/>
  <c r="AC3372" i="5"/>
  <c r="AB3371" i="5"/>
  <c r="AH3371" i="5" s="1"/>
  <c r="AD3371" i="5"/>
  <c r="AC3373" i="5"/>
  <c r="AB3372" i="5"/>
  <c r="AH3372" i="5" s="1"/>
  <c r="AD3372" i="5"/>
  <c r="AB3373" i="5"/>
  <c r="AH3373" i="5" s="1"/>
  <c r="AC3374" i="5"/>
  <c r="AD3373" i="5"/>
  <c r="AB3374" i="5"/>
  <c r="AH3374" i="5" s="1"/>
  <c r="AC3375" i="5"/>
  <c r="AD3374" i="5"/>
  <c r="AB3375" i="5"/>
  <c r="AH3375" i="5" s="1"/>
  <c r="AC3376" i="5"/>
  <c r="AD3375" i="5"/>
  <c r="AB3376" i="5"/>
  <c r="AH3376" i="5" s="1"/>
  <c r="AC3377" i="5"/>
  <c r="AD3376" i="5"/>
  <c r="AB3377" i="5"/>
  <c r="AH3377" i="5" s="1"/>
  <c r="AC3378" i="5"/>
  <c r="AD3377" i="5"/>
  <c r="AB3378" i="5"/>
  <c r="AH3378" i="5" s="1"/>
  <c r="AC3379" i="5"/>
  <c r="AD3378" i="5"/>
  <c r="AB3379" i="5"/>
  <c r="AH3379" i="5" s="1"/>
  <c r="AC3380" i="5"/>
  <c r="AD3379" i="5"/>
  <c r="AB3380" i="5"/>
  <c r="AH3380" i="5" s="1"/>
  <c r="AC3381" i="5"/>
  <c r="AD3380" i="5"/>
  <c r="AB3381" i="5"/>
  <c r="AH3381" i="5" s="1"/>
  <c r="AC3382" i="5"/>
  <c r="AD3381" i="5"/>
  <c r="AB3382" i="5"/>
  <c r="AH3382" i="5" s="1"/>
  <c r="AC3383" i="5"/>
  <c r="AD3382" i="5"/>
  <c r="AB3383" i="5"/>
  <c r="AH3383" i="5" s="1"/>
  <c r="AC3384" i="5"/>
  <c r="AD3383" i="5"/>
  <c r="AB3384" i="5"/>
  <c r="AH3384" i="5" s="1"/>
  <c r="AC3385" i="5"/>
  <c r="AD3384" i="5"/>
  <c r="AB3385" i="5"/>
  <c r="AH3385" i="5" s="1"/>
  <c r="AC3386" i="5"/>
  <c r="AD3385" i="5"/>
  <c r="AB3386" i="5"/>
  <c r="AH3386" i="5" s="1"/>
  <c r="AC3387" i="5"/>
  <c r="AD3386" i="5"/>
  <c r="AB3387" i="5"/>
  <c r="AH3387" i="5" s="1"/>
  <c r="AC3388" i="5"/>
  <c r="AD3387" i="5"/>
  <c r="AB3388" i="5"/>
  <c r="AH3388" i="5" s="1"/>
  <c r="AC3389" i="5"/>
  <c r="AD3388" i="5"/>
  <c r="AB3389" i="5"/>
  <c r="AH3389" i="5" s="1"/>
  <c r="AC3390" i="5"/>
  <c r="AD3389" i="5"/>
  <c r="AB3390" i="5"/>
  <c r="AH3390" i="5" s="1"/>
  <c r="AC3391" i="5"/>
  <c r="AD3390" i="5"/>
  <c r="AB3391" i="5"/>
  <c r="AH3391" i="5" s="1"/>
  <c r="AC3392" i="5"/>
  <c r="AD3391" i="5"/>
  <c r="AB3392" i="5"/>
  <c r="AH3392" i="5" s="1"/>
  <c r="AC3393" i="5"/>
  <c r="AD3392" i="5"/>
  <c r="AB3393" i="5"/>
  <c r="AH3393" i="5" s="1"/>
  <c r="AC3394" i="5"/>
  <c r="AD3393" i="5"/>
  <c r="AB3394" i="5"/>
  <c r="AH3394" i="5" s="1"/>
  <c r="AC3395" i="5"/>
  <c r="AD3394" i="5"/>
  <c r="AB3395" i="5"/>
  <c r="AH3395" i="5" s="1"/>
  <c r="AC3396" i="5"/>
  <c r="AD3395" i="5"/>
  <c r="AB3396" i="5"/>
  <c r="AH3396" i="5" s="1"/>
  <c r="AC3397" i="5"/>
  <c r="AD3396" i="5"/>
  <c r="AB3397" i="5"/>
  <c r="AH3397" i="5" s="1"/>
  <c r="AC3398" i="5"/>
  <c r="AD3397" i="5"/>
  <c r="AB3398" i="5"/>
  <c r="AH3398" i="5" s="1"/>
  <c r="AC3399" i="5"/>
  <c r="AD3398" i="5"/>
  <c r="AB3399" i="5"/>
  <c r="AH3399" i="5" s="1"/>
  <c r="AC3400" i="5"/>
  <c r="AD3399" i="5"/>
  <c r="AC3401" i="5"/>
  <c r="AB3400" i="5"/>
  <c r="AH3400" i="5" s="1"/>
  <c r="AD3400" i="5"/>
  <c r="AD3401" i="5"/>
  <c r="AC3402" i="5"/>
  <c r="AB3401" i="5"/>
  <c r="AH3401" i="5" s="1"/>
  <c r="AC3403" i="5"/>
  <c r="AB3402" i="5"/>
  <c r="AH3402" i="5" s="1"/>
  <c r="AD3402" i="5"/>
  <c r="AD3403" i="5"/>
  <c r="AC3404" i="5"/>
  <c r="AB3403" i="5"/>
  <c r="AH3403" i="5" s="1"/>
  <c r="AB3404" i="5"/>
  <c r="AH3404" i="5" s="1"/>
  <c r="AC3405" i="5"/>
  <c r="AD3404" i="5"/>
  <c r="AC3406" i="5"/>
  <c r="AB3405" i="5"/>
  <c r="AH3405" i="5" s="1"/>
  <c r="AD3405" i="5"/>
  <c r="AC3407" i="5"/>
  <c r="AB3406" i="5"/>
  <c r="AH3406" i="5" s="1"/>
  <c r="AD3406" i="5"/>
  <c r="AC3408" i="5"/>
  <c r="AB3407" i="5"/>
  <c r="AH3407" i="5" s="1"/>
  <c r="AD3407" i="5"/>
  <c r="AC3409" i="5"/>
  <c r="AB3408" i="5"/>
  <c r="AH3408" i="5" s="1"/>
  <c r="AD3408" i="5"/>
  <c r="AC3410" i="5"/>
  <c r="AB3409" i="5"/>
  <c r="AH3409" i="5" s="1"/>
  <c r="AD3409" i="5"/>
  <c r="AC3411" i="5"/>
  <c r="AB3410" i="5"/>
  <c r="AH3410" i="5" s="1"/>
  <c r="AD3410" i="5"/>
  <c r="AC3412" i="5"/>
  <c r="AB3411" i="5"/>
  <c r="AH3411" i="5" s="1"/>
  <c r="AD3411" i="5"/>
  <c r="AC3413" i="5"/>
  <c r="AB3412" i="5"/>
  <c r="AH3412" i="5" s="1"/>
  <c r="AD3412" i="5"/>
  <c r="AC3414" i="5"/>
  <c r="AB3413" i="5"/>
  <c r="AH3413" i="5" s="1"/>
  <c r="AD3413" i="5"/>
  <c r="AC3415" i="5"/>
  <c r="AB3414" i="5"/>
  <c r="AH3414" i="5" s="1"/>
  <c r="AD3414" i="5"/>
  <c r="AC3416" i="5"/>
  <c r="AB3415" i="5"/>
  <c r="AH3415" i="5" s="1"/>
  <c r="AD3415" i="5"/>
  <c r="AC3417" i="5"/>
  <c r="AB3416" i="5"/>
  <c r="AH3416" i="5" s="1"/>
  <c r="AD3416" i="5"/>
  <c r="AB3417" i="5"/>
  <c r="AH3417" i="5" s="1"/>
  <c r="AC3418" i="5"/>
  <c r="AD3417" i="5"/>
  <c r="AB3418" i="5"/>
  <c r="AH3418" i="5" s="1"/>
  <c r="AC3419" i="5"/>
  <c r="AD3418" i="5"/>
  <c r="AB3419" i="5"/>
  <c r="AH3419" i="5" s="1"/>
  <c r="AC3420" i="5"/>
  <c r="AD3419" i="5"/>
  <c r="AB3420" i="5"/>
  <c r="AH3420" i="5" s="1"/>
  <c r="AC3421" i="5"/>
  <c r="AD3420" i="5"/>
  <c r="AB3421" i="5"/>
  <c r="AH3421" i="5" s="1"/>
  <c r="AC3422" i="5"/>
  <c r="AD3421" i="5"/>
  <c r="AB3422" i="5"/>
  <c r="AH3422" i="5" s="1"/>
  <c r="AC3423" i="5"/>
  <c r="AD3422" i="5"/>
  <c r="AB3423" i="5"/>
  <c r="AH3423" i="5" s="1"/>
  <c r="AC3424" i="5"/>
  <c r="AD3423" i="5"/>
  <c r="AB3424" i="5"/>
  <c r="AH3424" i="5" s="1"/>
  <c r="AC3425" i="5"/>
  <c r="AD3424" i="5"/>
  <c r="AB3425" i="5"/>
  <c r="AH3425" i="5" s="1"/>
  <c r="AC3426" i="5"/>
  <c r="AD3425" i="5"/>
  <c r="AB3426" i="5"/>
  <c r="AH3426" i="5" s="1"/>
  <c r="AC3427" i="5"/>
  <c r="AD3426" i="5"/>
  <c r="AB3427" i="5"/>
  <c r="AH3427" i="5" s="1"/>
  <c r="AC3428" i="5"/>
  <c r="AD3427" i="5"/>
  <c r="AB3428" i="5"/>
  <c r="AH3428" i="5" s="1"/>
  <c r="AC3429" i="5"/>
  <c r="AD3428" i="5"/>
  <c r="AB3429" i="5"/>
  <c r="AH3429" i="5" s="1"/>
  <c r="AC3430" i="5"/>
  <c r="AD3429" i="5"/>
  <c r="AB3430" i="5"/>
  <c r="AH3430" i="5" s="1"/>
  <c r="AC3431" i="5"/>
  <c r="AD3430" i="5"/>
  <c r="AB3431" i="5"/>
  <c r="AH3431" i="5" s="1"/>
  <c r="AC3432" i="5"/>
  <c r="AD3431" i="5"/>
  <c r="AB3432" i="5"/>
  <c r="AH3432" i="5" s="1"/>
  <c r="AC3433" i="5"/>
  <c r="AD3432" i="5"/>
  <c r="AB3433" i="5"/>
  <c r="AH3433" i="5" s="1"/>
  <c r="AC3434" i="5"/>
  <c r="AD3433" i="5"/>
  <c r="AB3434" i="5"/>
  <c r="AH3434" i="5" s="1"/>
  <c r="AC3435" i="5"/>
  <c r="AD3434" i="5"/>
  <c r="AB3435" i="5"/>
  <c r="AH3435" i="5" s="1"/>
  <c r="AC3436" i="5"/>
  <c r="AD3435" i="5"/>
  <c r="AB3436" i="5"/>
  <c r="AH3436" i="5" s="1"/>
  <c r="AC3437" i="5"/>
  <c r="AD3436" i="5"/>
  <c r="AB3437" i="5"/>
  <c r="AH3437" i="5" s="1"/>
  <c r="AC3438" i="5"/>
  <c r="AD3437" i="5"/>
  <c r="AB3438" i="5"/>
  <c r="AH3438" i="5" s="1"/>
  <c r="AC3439" i="5"/>
  <c r="AD3438" i="5"/>
  <c r="AB3439" i="5"/>
  <c r="AH3439" i="5" s="1"/>
  <c r="AC3440" i="5"/>
  <c r="AD3439" i="5"/>
  <c r="AB3440" i="5"/>
  <c r="AH3440" i="5" s="1"/>
  <c r="AC3441" i="5"/>
  <c r="AD3440" i="5"/>
  <c r="AB3441" i="5"/>
  <c r="AH3441" i="5" s="1"/>
  <c r="AC3442" i="5"/>
  <c r="AD3441" i="5"/>
  <c r="AB3442" i="5"/>
  <c r="AH3442" i="5" s="1"/>
  <c r="AC3443" i="5"/>
  <c r="AD3442" i="5"/>
  <c r="AB3443" i="5"/>
  <c r="AH3443" i="5" s="1"/>
  <c r="AC3444" i="5"/>
  <c r="AD3443" i="5"/>
  <c r="AB3444" i="5"/>
  <c r="AH3444" i="5" s="1"/>
  <c r="AC3445" i="5"/>
  <c r="AD3444" i="5"/>
  <c r="AB3445" i="5"/>
  <c r="AH3445" i="5" s="1"/>
  <c r="AC3446" i="5"/>
  <c r="AD3445" i="5"/>
  <c r="AB3446" i="5"/>
  <c r="AH3446" i="5" s="1"/>
  <c r="AC3447" i="5"/>
  <c r="AD3446" i="5"/>
  <c r="AB3447" i="5"/>
  <c r="AH3447" i="5" s="1"/>
  <c r="AC3448" i="5"/>
  <c r="AD3447" i="5"/>
  <c r="AB3448" i="5"/>
  <c r="AH3448" i="5" s="1"/>
  <c r="AC3449" i="5"/>
  <c r="AD3448" i="5"/>
  <c r="AB3449" i="5"/>
  <c r="AH3449" i="5" s="1"/>
  <c r="AC3450" i="5"/>
  <c r="AD3449" i="5"/>
  <c r="AB3450" i="5"/>
  <c r="AH3450" i="5" s="1"/>
  <c r="AC3451" i="5"/>
  <c r="AD3450" i="5"/>
  <c r="AB3451" i="5"/>
  <c r="AH3451" i="5" s="1"/>
  <c r="AC3452" i="5"/>
  <c r="AD3451" i="5"/>
  <c r="AB3452" i="5"/>
  <c r="AH3452" i="5" s="1"/>
  <c r="AC3453" i="5"/>
  <c r="AD3452" i="5"/>
  <c r="AB3453" i="5"/>
  <c r="AH3453" i="5" s="1"/>
  <c r="AC3454" i="5"/>
  <c r="AD3453" i="5"/>
  <c r="AB3454" i="5"/>
  <c r="AH3454" i="5" s="1"/>
  <c r="AC3455" i="5"/>
  <c r="AD3454" i="5"/>
  <c r="AB3455" i="5"/>
  <c r="AH3455" i="5" s="1"/>
  <c r="AC3456" i="5"/>
  <c r="AD3455" i="5"/>
  <c r="AB3456" i="5"/>
  <c r="AH3456" i="5" s="1"/>
  <c r="AC3457" i="5"/>
  <c r="AD3456" i="5"/>
  <c r="AB3457" i="5"/>
  <c r="AH3457" i="5" s="1"/>
  <c r="AC3458" i="5"/>
  <c r="AD3457" i="5"/>
  <c r="AB3458" i="5"/>
  <c r="AH3458" i="5" s="1"/>
  <c r="AD3458" i="5"/>
  <c r="AC3459" i="5"/>
  <c r="AD3459" i="5"/>
  <c r="AC3460" i="5"/>
  <c r="AB3459" i="5"/>
  <c r="AH3459" i="5" s="1"/>
  <c r="AB3460" i="5"/>
  <c r="AH3460" i="5" s="1"/>
  <c r="AD3460" i="5"/>
  <c r="AC3461" i="5"/>
  <c r="AD3461" i="5"/>
  <c r="AC3462" i="5"/>
  <c r="AB3461" i="5"/>
  <c r="AH3461" i="5" s="1"/>
  <c r="AB3462" i="5"/>
  <c r="AH3462" i="5" s="1"/>
  <c r="AD3462" i="5"/>
  <c r="AC3463" i="5"/>
  <c r="AD3463" i="5"/>
  <c r="AC3464" i="5"/>
  <c r="AB3463" i="5"/>
  <c r="AH3463" i="5" s="1"/>
  <c r="AB3464" i="5"/>
  <c r="AH3464" i="5" s="1"/>
  <c r="AD3464" i="5"/>
  <c r="AC3465" i="5"/>
  <c r="AB3465" i="5"/>
  <c r="AH3465" i="5" s="1"/>
  <c r="AC3466" i="5"/>
  <c r="AD3465" i="5"/>
  <c r="AB3466" i="5"/>
  <c r="AH3466" i="5" s="1"/>
  <c r="AC3467" i="5"/>
  <c r="AD3466" i="5"/>
  <c r="AB3467" i="5"/>
  <c r="AH3467" i="5" s="1"/>
  <c r="AC3468" i="5"/>
  <c r="AD3467" i="5"/>
  <c r="AC3469" i="5"/>
  <c r="AB3468" i="5"/>
  <c r="AH3468" i="5" s="1"/>
  <c r="AD3468" i="5"/>
  <c r="AC3470" i="5"/>
  <c r="AB3469" i="5"/>
  <c r="AH3469" i="5" s="1"/>
  <c r="AD3469" i="5"/>
  <c r="AC3471" i="5"/>
  <c r="AB3470" i="5"/>
  <c r="AH3470" i="5" s="1"/>
  <c r="AD3470" i="5"/>
  <c r="AC3472" i="5"/>
  <c r="AB3471" i="5"/>
  <c r="AH3471" i="5" s="1"/>
  <c r="AD3471" i="5"/>
  <c r="AC3473" i="5"/>
  <c r="AB3472" i="5"/>
  <c r="AH3472" i="5" s="1"/>
  <c r="AD3472" i="5"/>
  <c r="AC3474" i="5"/>
  <c r="AB3473" i="5"/>
  <c r="AH3473" i="5" s="1"/>
  <c r="AD3473" i="5"/>
  <c r="AC3475" i="5"/>
  <c r="AB3474" i="5"/>
  <c r="AH3474" i="5" s="1"/>
  <c r="AD3474" i="5"/>
  <c r="AC3476" i="5"/>
  <c r="AB3475" i="5"/>
  <c r="AH3475" i="5" s="1"/>
  <c r="AD3475" i="5"/>
  <c r="AB3476" i="5"/>
  <c r="AH3476" i="5" s="1"/>
  <c r="AC3477" i="5"/>
  <c r="AD3476" i="5"/>
  <c r="AB3477" i="5"/>
  <c r="AH3477" i="5" s="1"/>
  <c r="AC3478" i="5"/>
  <c r="AD3477" i="5"/>
  <c r="AB3478" i="5"/>
  <c r="AH3478" i="5" s="1"/>
  <c r="AC3479" i="5"/>
  <c r="AD3478" i="5"/>
  <c r="AB3479" i="5"/>
  <c r="AH3479" i="5" s="1"/>
  <c r="AC3480" i="5"/>
  <c r="AD3479" i="5"/>
  <c r="AB3480" i="5"/>
  <c r="AH3480" i="5" s="1"/>
  <c r="AC3481" i="5"/>
  <c r="AD3480" i="5"/>
  <c r="AB3481" i="5"/>
  <c r="AH3481" i="5" s="1"/>
  <c r="AC3482" i="5"/>
  <c r="AD3481" i="5"/>
  <c r="AB3482" i="5"/>
  <c r="AH3482" i="5" s="1"/>
  <c r="AC3483" i="5"/>
  <c r="AD3482" i="5"/>
  <c r="AB3483" i="5"/>
  <c r="AH3483" i="5" s="1"/>
  <c r="AC3484" i="5"/>
  <c r="AD3483" i="5"/>
  <c r="AB3484" i="5"/>
  <c r="AH3484" i="5" s="1"/>
  <c r="AC3485" i="5"/>
  <c r="AD3484" i="5"/>
  <c r="AB3485" i="5"/>
  <c r="AH3485" i="5" s="1"/>
  <c r="AC3486" i="5"/>
  <c r="AD3485" i="5"/>
  <c r="AB3486" i="5"/>
  <c r="AH3486" i="5" s="1"/>
  <c r="AC3487" i="5"/>
  <c r="AD3486" i="5"/>
  <c r="AB3487" i="5"/>
  <c r="AH3487" i="5" s="1"/>
  <c r="AC3488" i="5"/>
  <c r="AD3487" i="5"/>
  <c r="AB3488" i="5"/>
  <c r="AH3488" i="5" s="1"/>
  <c r="AC3489" i="5"/>
  <c r="AD3488" i="5"/>
  <c r="AB3489" i="5"/>
  <c r="AH3489" i="5" s="1"/>
  <c r="AC3490" i="5"/>
  <c r="AD3489" i="5"/>
  <c r="AB3490" i="5"/>
  <c r="AH3490" i="5" s="1"/>
  <c r="AC3491" i="5"/>
  <c r="AD3490" i="5"/>
  <c r="AB3491" i="5"/>
  <c r="AH3491" i="5" s="1"/>
  <c r="AC3492" i="5"/>
  <c r="AD3491" i="5"/>
  <c r="AB3492" i="5"/>
  <c r="AH3492" i="5" s="1"/>
  <c r="AC3493" i="5"/>
  <c r="AD3492" i="5"/>
  <c r="AB3493" i="5"/>
  <c r="AH3493" i="5" s="1"/>
  <c r="AC3494" i="5"/>
  <c r="AD3493" i="5"/>
  <c r="AB3494" i="5"/>
  <c r="AH3494" i="5" s="1"/>
  <c r="AC3495" i="5"/>
  <c r="AD3494" i="5"/>
  <c r="AB3495" i="5"/>
  <c r="AH3495" i="5" s="1"/>
  <c r="AC3496" i="5"/>
  <c r="AD3495" i="5"/>
  <c r="AB3496" i="5"/>
  <c r="AH3496" i="5" s="1"/>
  <c r="AC3497" i="5"/>
  <c r="AD3496" i="5"/>
  <c r="AB3497" i="5"/>
  <c r="AH3497" i="5" s="1"/>
  <c r="AC3498" i="5"/>
  <c r="AD3497" i="5"/>
  <c r="AB3498" i="5"/>
  <c r="AH3498" i="5" s="1"/>
  <c r="AC3499" i="5"/>
  <c r="AD3498" i="5"/>
  <c r="AB3499" i="5"/>
  <c r="AH3499" i="5" s="1"/>
  <c r="AC3500" i="5"/>
  <c r="AD3499" i="5"/>
  <c r="AB3500" i="5"/>
  <c r="AH3500" i="5" s="1"/>
  <c r="AC3501" i="5"/>
  <c r="AD3500" i="5"/>
  <c r="AB3501" i="5"/>
  <c r="AH3501" i="5" s="1"/>
  <c r="AC3502" i="5"/>
  <c r="AD3501" i="5"/>
  <c r="AB3502" i="5"/>
  <c r="AH3502" i="5" s="1"/>
  <c r="AC3503" i="5"/>
  <c r="AD3502" i="5"/>
  <c r="AB3503" i="5"/>
  <c r="AH3503" i="5" s="1"/>
  <c r="AC3504" i="5"/>
  <c r="AD3503" i="5"/>
  <c r="AB3504" i="5"/>
  <c r="AH3504" i="5" s="1"/>
  <c r="AC3505" i="5"/>
  <c r="AD3504" i="5"/>
  <c r="AB3505" i="5"/>
  <c r="AH3505" i="5" s="1"/>
  <c r="AC3506" i="5"/>
  <c r="AD3505" i="5"/>
  <c r="AB3506" i="5"/>
  <c r="AH3506" i="5" s="1"/>
  <c r="AC3507" i="5"/>
  <c r="AD3506" i="5"/>
  <c r="AB3507" i="5"/>
  <c r="AH3507" i="5" s="1"/>
  <c r="AC3508" i="5"/>
  <c r="AD3507" i="5"/>
  <c r="AB3508" i="5"/>
  <c r="AH3508" i="5" s="1"/>
  <c r="AD3508" i="5"/>
  <c r="G19" i="5" l="1"/>
  <c r="G27" i="5"/>
  <c r="G31" i="5"/>
  <c r="G23" i="5"/>
  <c r="G22" i="5"/>
  <c r="G18" i="5"/>
  <c r="G28" i="5"/>
  <c r="G32" i="5"/>
  <c r="G21" i="5"/>
  <c r="G25" i="5"/>
  <c r="G29" i="5"/>
  <c r="G33" i="5"/>
  <c r="G24" i="5"/>
  <c r="G20" i="5"/>
  <c r="G26" i="5"/>
  <c r="G30" i="5"/>
  <c r="A21" i="5"/>
  <c r="I21" i="5" s="1"/>
  <c r="A25" i="5"/>
  <c r="I25" i="5" s="1"/>
  <c r="A29" i="5"/>
  <c r="I29" i="5" s="1"/>
  <c r="A33" i="5"/>
  <c r="I33" i="5" s="1"/>
  <c r="A20" i="5"/>
  <c r="I20" i="5" s="1"/>
  <c r="A18" i="5"/>
  <c r="I18" i="5" s="1"/>
  <c r="A22" i="5"/>
  <c r="I22" i="5" s="1"/>
  <c r="A26" i="5"/>
  <c r="I26" i="5" s="1"/>
  <c r="A30" i="5"/>
  <c r="I30" i="5" s="1"/>
  <c r="A19" i="5"/>
  <c r="A23" i="5"/>
  <c r="I23" i="5" s="1"/>
  <c r="A27" i="5"/>
  <c r="I27" i="5" s="1"/>
  <c r="A31" i="5"/>
  <c r="I31" i="5" s="1"/>
  <c r="A24" i="5"/>
  <c r="A28" i="5"/>
  <c r="I28" i="5" s="1"/>
  <c r="A32" i="5"/>
  <c r="I32" i="5" s="1"/>
  <c r="I24" i="5"/>
  <c r="I19" i="5"/>
  <c r="G15" i="5"/>
  <c r="G16" i="5"/>
  <c r="G8" i="5"/>
  <c r="G55" i="5"/>
  <c r="G57" i="5"/>
  <c r="G59" i="5"/>
  <c r="G61" i="5"/>
  <c r="G63" i="5"/>
  <c r="G36" i="5"/>
  <c r="G43" i="5"/>
  <c r="G50" i="5"/>
  <c r="G11" i="5"/>
  <c r="G12" i="5"/>
  <c r="G54" i="5"/>
  <c r="G56" i="5"/>
  <c r="G58" i="5"/>
  <c r="G60" i="5"/>
  <c r="G62" i="5"/>
  <c r="G64" i="5"/>
  <c r="G65" i="5"/>
  <c r="G66" i="5"/>
  <c r="G67" i="5"/>
  <c r="G68" i="5"/>
  <c r="G69" i="5"/>
  <c r="G70" i="5"/>
  <c r="G6" i="5"/>
  <c r="G9" i="5"/>
  <c r="G10" i="5"/>
  <c r="G37" i="5"/>
  <c r="G39" i="5"/>
  <c r="G41" i="5"/>
  <c r="G44" i="5"/>
  <c r="G46" i="5"/>
  <c r="G48" i="5"/>
  <c r="G51" i="5"/>
  <c r="G7" i="5"/>
  <c r="G13" i="5"/>
  <c r="G14" i="5"/>
  <c r="G17" i="5"/>
  <c r="G34" i="5"/>
  <c r="G52" i="5"/>
  <c r="G35" i="5"/>
  <c r="G38" i="5"/>
  <c r="G40" i="5"/>
  <c r="G42" i="5"/>
  <c r="G45" i="5"/>
  <c r="G47" i="5"/>
  <c r="G49" i="5"/>
  <c r="AZ17" i="1"/>
  <c r="AZ16" i="1"/>
  <c r="AZ15" i="1"/>
  <c r="AZ14" i="1"/>
  <c r="AZ13" i="1"/>
  <c r="AZ12" i="1"/>
  <c r="AZ11" i="1"/>
  <c r="AV10" i="1"/>
  <c r="AZ10" i="1" s="1"/>
  <c r="AZ9" i="1"/>
  <c r="AZ8" i="1"/>
  <c r="AZ7" i="1"/>
  <c r="AZ6" i="1"/>
  <c r="AZ5" i="1"/>
  <c r="AZ4" i="1"/>
  <c r="J30" i="5"/>
  <c r="J31" i="5"/>
  <c r="J25" i="5"/>
  <c r="J19" i="5"/>
  <c r="J22" i="5"/>
  <c r="J28" i="5"/>
  <c r="J33" i="5"/>
  <c r="J27" i="5"/>
  <c r="J21" i="5"/>
  <c r="J18" i="5"/>
  <c r="J29" i="5"/>
  <c r="J23" i="5"/>
  <c r="J24" i="5"/>
  <c r="J26" i="5"/>
  <c r="J32" i="5"/>
  <c r="J20" i="5"/>
  <c r="J15" i="5"/>
  <c r="J12" i="5"/>
  <c r="J16" i="5"/>
  <c r="J8" i="5"/>
  <c r="J11" i="5"/>
  <c r="J6" i="5"/>
  <c r="J9" i="5"/>
  <c r="J7" i="5"/>
  <c r="J10" i="5"/>
  <c r="AW10" i="5"/>
  <c r="J13" i="5"/>
  <c r="J14" i="5"/>
  <c r="J17" i="5"/>
  <c r="X32" i="1"/>
  <c r="X34" i="1" s="1"/>
  <c r="AW6" i="1"/>
  <c r="AW16" i="1"/>
  <c r="AW14" i="1"/>
  <c r="AW17" i="1"/>
  <c r="AW8" i="1"/>
  <c r="AW7" i="1"/>
  <c r="AW10" i="1"/>
  <c r="AW11" i="1"/>
  <c r="AW12" i="1"/>
  <c r="AW15" i="1"/>
  <c r="AW4" i="1"/>
  <c r="AW9" i="1"/>
  <c r="AW13" i="1"/>
  <c r="AW5" i="1"/>
  <c r="D7" i="4" l="1"/>
  <c r="X9" i="1"/>
  <c r="G8" i="1"/>
  <c r="G5" i="1"/>
  <c r="G4" i="1"/>
  <c r="G3" i="1"/>
  <c r="I8" i="1"/>
  <c r="I7" i="1"/>
  <c r="I6" i="1"/>
  <c r="I5" i="1"/>
  <c r="I4" i="1"/>
  <c r="J51" i="5"/>
  <c r="J48" i="5"/>
  <c r="J46" i="5"/>
  <c r="J44" i="5"/>
  <c r="J41" i="5"/>
  <c r="J39" i="5"/>
  <c r="J37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0" i="5"/>
  <c r="J43" i="5"/>
  <c r="J36" i="5"/>
  <c r="J34" i="5"/>
  <c r="J53" i="5"/>
  <c r="J49" i="5"/>
  <c r="J47" i="5"/>
  <c r="J45" i="5"/>
  <c r="J42" i="5"/>
  <c r="J40" i="5"/>
  <c r="J38" i="5"/>
  <c r="J35" i="5"/>
  <c r="J52" i="5"/>
  <c r="O4" i="5" s="1" a="1"/>
  <c r="G6" i="1"/>
  <c r="J5" i="1"/>
  <c r="J8" i="1"/>
  <c r="D9" i="4"/>
  <c r="G7" i="1"/>
  <c r="J4" i="1"/>
  <c r="O72" i="5" l="1"/>
  <c r="O64" i="5"/>
  <c r="O56" i="5"/>
  <c r="O40" i="5"/>
  <c r="O24" i="5"/>
  <c r="O16" i="5"/>
  <c r="O71" i="5"/>
  <c r="O67" i="5"/>
  <c r="O63" i="5"/>
  <c r="O59" i="5"/>
  <c r="O55" i="5"/>
  <c r="O51" i="5"/>
  <c r="O47" i="5"/>
  <c r="O43" i="5"/>
  <c r="O39" i="5"/>
  <c r="O35" i="5"/>
  <c r="O31" i="5"/>
  <c r="O27" i="5"/>
  <c r="O23" i="5"/>
  <c r="O19" i="5"/>
  <c r="O15" i="5"/>
  <c r="O11" i="5"/>
  <c r="O7" i="5"/>
  <c r="O41" i="5"/>
  <c r="O29" i="5"/>
  <c r="O17" i="5"/>
  <c r="O5" i="5"/>
  <c r="O32" i="5"/>
  <c r="O8" i="5"/>
  <c r="O70" i="5"/>
  <c r="O66" i="5"/>
  <c r="O62" i="5"/>
  <c r="O58" i="5"/>
  <c r="O54" i="5"/>
  <c r="O50" i="5"/>
  <c r="O46" i="5"/>
  <c r="O42" i="5"/>
  <c r="O38" i="5"/>
  <c r="O34" i="5"/>
  <c r="O30" i="5"/>
  <c r="O26" i="5"/>
  <c r="O22" i="5"/>
  <c r="O18" i="5"/>
  <c r="O14" i="5"/>
  <c r="O10" i="5"/>
  <c r="O6" i="5"/>
  <c r="O69" i="5"/>
  <c r="O61" i="5"/>
  <c r="O57" i="5"/>
  <c r="O53" i="5"/>
  <c r="O49" i="5"/>
  <c r="O45" i="5"/>
  <c r="O37" i="5"/>
  <c r="O33" i="5"/>
  <c r="O25" i="5"/>
  <c r="O13" i="5"/>
  <c r="O9" i="5"/>
  <c r="O48" i="5"/>
  <c r="O4" i="5"/>
  <c r="O65" i="5"/>
  <c r="O21" i="5"/>
  <c r="O68" i="5"/>
  <c r="O60" i="5"/>
  <c r="O52" i="5"/>
  <c r="O44" i="5"/>
  <c r="O36" i="5"/>
  <c r="O28" i="5"/>
  <c r="O20" i="5"/>
  <c r="O12" i="5"/>
  <c r="X10" i="1"/>
  <c r="X10" i="5"/>
  <c r="J1" i="1"/>
  <c r="AX6" i="5"/>
  <c r="Q64" i="5"/>
  <c r="R64" i="5"/>
  <c r="S64" i="5"/>
  <c r="P64" i="5"/>
  <c r="S16" i="5"/>
  <c r="P16" i="5"/>
  <c r="Q16" i="5"/>
  <c r="R16" i="5"/>
  <c r="Q59" i="5"/>
  <c r="R59" i="5"/>
  <c r="S59" i="5"/>
  <c r="P59" i="5"/>
  <c r="Q43" i="5"/>
  <c r="R43" i="5"/>
  <c r="S43" i="5"/>
  <c r="P43" i="5"/>
  <c r="S27" i="5"/>
  <c r="P27" i="5"/>
  <c r="Q27" i="5"/>
  <c r="R27" i="5"/>
  <c r="Q11" i="5"/>
  <c r="R11" i="5"/>
  <c r="S11" i="5"/>
  <c r="P11" i="5"/>
  <c r="S17" i="5"/>
  <c r="P17" i="5"/>
  <c r="Q17" i="5"/>
  <c r="R17" i="5"/>
  <c r="P70" i="5"/>
  <c r="Q70" i="5"/>
  <c r="R70" i="5"/>
  <c r="S70" i="5"/>
  <c r="Q54" i="5"/>
  <c r="R54" i="5"/>
  <c r="S54" i="5"/>
  <c r="P54" i="5"/>
  <c r="R38" i="5"/>
  <c r="S38" i="5"/>
  <c r="P38" i="5"/>
  <c r="Q38" i="5"/>
  <c r="P22" i="5"/>
  <c r="S22" i="5"/>
  <c r="Q22" i="5"/>
  <c r="R22" i="5"/>
  <c r="P6" i="5"/>
  <c r="Q6" i="5"/>
  <c r="S6" i="5"/>
  <c r="R6" i="5"/>
  <c r="Q53" i="5"/>
  <c r="R53" i="5"/>
  <c r="S53" i="5"/>
  <c r="P53" i="5"/>
  <c r="S33" i="5"/>
  <c r="R33" i="5"/>
  <c r="P33" i="5"/>
  <c r="Q33" i="5"/>
  <c r="Q48" i="5"/>
  <c r="R48" i="5"/>
  <c r="S48" i="5"/>
  <c r="P48" i="5"/>
  <c r="R68" i="5"/>
  <c r="S68" i="5"/>
  <c r="P68" i="5"/>
  <c r="Q68" i="5"/>
  <c r="Q36" i="5"/>
  <c r="R36" i="5"/>
  <c r="S36" i="5"/>
  <c r="P36" i="5"/>
  <c r="AX4" i="5"/>
  <c r="Q56" i="5"/>
  <c r="R56" i="5"/>
  <c r="S56" i="5"/>
  <c r="P56" i="5"/>
  <c r="S71" i="5"/>
  <c r="P71" i="5"/>
  <c r="Q71" i="5"/>
  <c r="R71" i="5"/>
  <c r="Q55" i="5"/>
  <c r="R55" i="5"/>
  <c r="S55" i="5"/>
  <c r="P55" i="5"/>
  <c r="Q39" i="5"/>
  <c r="P39" i="5"/>
  <c r="R39" i="5"/>
  <c r="S39" i="5"/>
  <c r="S23" i="5"/>
  <c r="P23" i="5"/>
  <c r="Q23" i="5"/>
  <c r="R23" i="5"/>
  <c r="Q7" i="5"/>
  <c r="R7" i="5"/>
  <c r="S7" i="5"/>
  <c r="P7" i="5"/>
  <c r="S5" i="5"/>
  <c r="R5" i="5"/>
  <c r="P5" i="5"/>
  <c r="Q5" i="5"/>
  <c r="P66" i="5"/>
  <c r="Q66" i="5"/>
  <c r="R66" i="5"/>
  <c r="S66" i="5"/>
  <c r="Q50" i="5"/>
  <c r="R50" i="5"/>
  <c r="S50" i="5"/>
  <c r="P50" i="5"/>
  <c r="Q34" i="5"/>
  <c r="P34" i="5"/>
  <c r="R34" i="5"/>
  <c r="S34" i="5"/>
  <c r="S18" i="5"/>
  <c r="R18" i="5"/>
  <c r="P18" i="5"/>
  <c r="Q18" i="5"/>
  <c r="Q69" i="5"/>
  <c r="R69" i="5"/>
  <c r="S69" i="5"/>
  <c r="P69" i="5"/>
  <c r="R49" i="5"/>
  <c r="Q49" i="5"/>
  <c r="S49" i="5"/>
  <c r="P49" i="5"/>
  <c r="P25" i="5"/>
  <c r="Q25" i="5"/>
  <c r="R25" i="5"/>
  <c r="S25" i="5"/>
  <c r="Q4" i="5"/>
  <c r="S4" i="5"/>
  <c r="P4" i="5"/>
  <c r="R4" i="5"/>
  <c r="Q60" i="5"/>
  <c r="R60" i="5"/>
  <c r="S60" i="5"/>
  <c r="P60" i="5"/>
  <c r="R28" i="5"/>
  <c r="S28" i="5"/>
  <c r="P28" i="5"/>
  <c r="Q28" i="5"/>
  <c r="T39" i="5"/>
  <c r="T66" i="5"/>
  <c r="T70" i="5"/>
  <c r="T34" i="5"/>
  <c r="T16" i="5"/>
  <c r="T17" i="5"/>
  <c r="T22" i="5"/>
  <c r="T23" i="5"/>
  <c r="T27" i="5"/>
  <c r="T71" i="5"/>
  <c r="T4" i="5"/>
  <c r="T6" i="5"/>
  <c r="T25" i="5"/>
  <c r="T5" i="5"/>
  <c r="T7" i="5"/>
  <c r="T18" i="5"/>
  <c r="T28" i="5"/>
  <c r="T33" i="5"/>
  <c r="T38" i="5"/>
  <c r="T68" i="5"/>
  <c r="T11" i="5"/>
  <c r="T36" i="5"/>
  <c r="T43" i="5"/>
  <c r="T48" i="5"/>
  <c r="T49" i="5"/>
  <c r="T50" i="5"/>
  <c r="T53" i="5"/>
  <c r="T54" i="5"/>
  <c r="T55" i="5"/>
  <c r="T56" i="5"/>
  <c r="T59" i="5"/>
  <c r="T60" i="5"/>
  <c r="T64" i="5"/>
  <c r="T69" i="5"/>
  <c r="AX5" i="5"/>
  <c r="R40" i="5"/>
  <c r="S40" i="5"/>
  <c r="T40" i="5" s="1"/>
  <c r="P40" i="5"/>
  <c r="Q40" i="5"/>
  <c r="S67" i="5"/>
  <c r="T67" i="5" s="1"/>
  <c r="P67" i="5"/>
  <c r="Q67" i="5"/>
  <c r="R67" i="5"/>
  <c r="Q51" i="5"/>
  <c r="R51" i="5"/>
  <c r="S51" i="5"/>
  <c r="T51" i="5" s="1"/>
  <c r="P51" i="5"/>
  <c r="R35" i="5"/>
  <c r="S35" i="5"/>
  <c r="T35" i="5" s="1"/>
  <c r="P35" i="5"/>
  <c r="Q35" i="5"/>
  <c r="S19" i="5"/>
  <c r="T19" i="5" s="1"/>
  <c r="R19" i="5"/>
  <c r="P19" i="5"/>
  <c r="Q19" i="5"/>
  <c r="Q41" i="5"/>
  <c r="P41" i="5"/>
  <c r="R41" i="5"/>
  <c r="S41" i="5"/>
  <c r="T41" i="5" s="1"/>
  <c r="P32" i="5"/>
  <c r="Q32" i="5"/>
  <c r="R32" i="5"/>
  <c r="S32" i="5"/>
  <c r="T32" i="5" s="1"/>
  <c r="Q62" i="5"/>
  <c r="R62" i="5"/>
  <c r="S62" i="5"/>
  <c r="T62" i="5" s="1"/>
  <c r="P62" i="5"/>
  <c r="R46" i="5"/>
  <c r="S46" i="5"/>
  <c r="T46" i="5" s="1"/>
  <c r="P46" i="5"/>
  <c r="Q46" i="5"/>
  <c r="P30" i="5"/>
  <c r="Q30" i="5"/>
  <c r="R30" i="5"/>
  <c r="S30" i="5"/>
  <c r="T30" i="5" s="1"/>
  <c r="Q14" i="5"/>
  <c r="R14" i="5"/>
  <c r="S14" i="5"/>
  <c r="T14" i="5" s="1"/>
  <c r="P14" i="5"/>
  <c r="Q61" i="5"/>
  <c r="R61" i="5"/>
  <c r="S61" i="5"/>
  <c r="T61" i="5" s="1"/>
  <c r="P61" i="5"/>
  <c r="P45" i="5"/>
  <c r="S45" i="5"/>
  <c r="T45" i="5" s="1"/>
  <c r="Q45" i="5"/>
  <c r="R45" i="5"/>
  <c r="P13" i="5"/>
  <c r="Q13" i="5"/>
  <c r="R13" i="5"/>
  <c r="S13" i="5"/>
  <c r="T13" i="5" s="1"/>
  <c r="Q65" i="5"/>
  <c r="R65" i="5"/>
  <c r="S65" i="5"/>
  <c r="T65" i="5" s="1"/>
  <c r="P65" i="5"/>
  <c r="Q52" i="5"/>
  <c r="R52" i="5"/>
  <c r="S52" i="5"/>
  <c r="T52" i="5" s="1"/>
  <c r="P52" i="5"/>
  <c r="S20" i="5"/>
  <c r="T20" i="5" s="1"/>
  <c r="P20" i="5"/>
  <c r="Q20" i="5"/>
  <c r="R20" i="5"/>
  <c r="R72" i="5"/>
  <c r="S72" i="5"/>
  <c r="T72" i="5" s="1"/>
  <c r="P72" i="5"/>
  <c r="Q72" i="5"/>
  <c r="P24" i="5"/>
  <c r="Q24" i="5"/>
  <c r="R24" i="5"/>
  <c r="S24" i="5"/>
  <c r="T24" i="5" s="1"/>
  <c r="Q63" i="5"/>
  <c r="R63" i="5"/>
  <c r="S63" i="5"/>
  <c r="T63" i="5" s="1"/>
  <c r="P63" i="5"/>
  <c r="R47" i="5"/>
  <c r="Q47" i="5"/>
  <c r="S47" i="5"/>
  <c r="T47" i="5" s="1"/>
  <c r="P47" i="5"/>
  <c r="R31" i="5"/>
  <c r="S31" i="5"/>
  <c r="T31" i="5" s="1"/>
  <c r="P31" i="5"/>
  <c r="Q31" i="5"/>
  <c r="R15" i="5"/>
  <c r="S15" i="5"/>
  <c r="T15" i="5" s="1"/>
  <c r="P15" i="5"/>
  <c r="Q15" i="5"/>
  <c r="Q29" i="5"/>
  <c r="R29" i="5"/>
  <c r="S29" i="5"/>
  <c r="T29" i="5" s="1"/>
  <c r="P29" i="5"/>
  <c r="P8" i="5"/>
  <c r="Q8" i="5"/>
  <c r="R8" i="5"/>
  <c r="S8" i="5"/>
  <c r="T8" i="5" s="1"/>
  <c r="Q58" i="5"/>
  <c r="R58" i="5"/>
  <c r="S58" i="5"/>
  <c r="T58" i="5" s="1"/>
  <c r="P58" i="5"/>
  <c r="S42" i="5"/>
  <c r="T42" i="5" s="1"/>
  <c r="R42" i="5"/>
  <c r="P42" i="5"/>
  <c r="Q42" i="5"/>
  <c r="P26" i="5"/>
  <c r="Q26" i="5"/>
  <c r="R26" i="5"/>
  <c r="S26" i="5"/>
  <c r="T26" i="5" s="1"/>
  <c r="S10" i="5"/>
  <c r="T10" i="5" s="1"/>
  <c r="P10" i="5"/>
  <c r="Q10" i="5"/>
  <c r="R10" i="5"/>
  <c r="Q57" i="5"/>
  <c r="R57" i="5"/>
  <c r="S57" i="5"/>
  <c r="T57" i="5" s="1"/>
  <c r="P57" i="5"/>
  <c r="P37" i="5"/>
  <c r="Q37" i="5"/>
  <c r="R37" i="5"/>
  <c r="S37" i="5"/>
  <c r="T37" i="5" s="1"/>
  <c r="P9" i="5"/>
  <c r="Q9" i="5"/>
  <c r="R9" i="5"/>
  <c r="S9" i="5"/>
  <c r="T9" i="5" s="1"/>
  <c r="S21" i="5"/>
  <c r="T21" i="5" s="1"/>
  <c r="P21" i="5"/>
  <c r="Q21" i="5"/>
  <c r="R21" i="5"/>
  <c r="P44" i="5"/>
  <c r="Q44" i="5"/>
  <c r="R44" i="5"/>
  <c r="S44" i="5"/>
  <c r="T44" i="5" s="1"/>
  <c r="Q12" i="5"/>
  <c r="P12" i="5"/>
  <c r="R12" i="5"/>
  <c r="S12" i="5"/>
  <c r="T12" i="5" s="1"/>
  <c r="AX5" i="1"/>
  <c r="X20" i="1"/>
  <c r="J7" i="1"/>
  <c r="X22" i="1"/>
  <c r="AX4" i="1"/>
  <c r="J6" i="1"/>
  <c r="AX6" i="1"/>
  <c r="D10" i="4"/>
  <c r="X21" i="1"/>
  <c r="AY13" i="5" l="1"/>
  <c r="AY12" i="5"/>
  <c r="AY11" i="5"/>
  <c r="AY8" i="5"/>
  <c r="AY14" i="5"/>
  <c r="AY10" i="5"/>
  <c r="AY9" i="5"/>
  <c r="AY6" i="5"/>
  <c r="AY4" i="5"/>
  <c r="AY17" i="5"/>
  <c r="AY15" i="5"/>
  <c r="AY7" i="5"/>
  <c r="AY5" i="5"/>
  <c r="S3" i="5"/>
  <c r="AY16" i="5"/>
  <c r="X11" i="5"/>
  <c r="AX12" i="5"/>
  <c r="AX11" i="5"/>
  <c r="AX13" i="5"/>
  <c r="AX7" i="5"/>
  <c r="AY17" i="1"/>
  <c r="AY16" i="1"/>
  <c r="AY12" i="1"/>
  <c r="AY8" i="1"/>
  <c r="AY4" i="1"/>
  <c r="AY7" i="1"/>
  <c r="AY15" i="1"/>
  <c r="AY14" i="1"/>
  <c r="AY10" i="1"/>
  <c r="AY6" i="1"/>
  <c r="AY13" i="1"/>
  <c r="AY9" i="1"/>
  <c r="AY5" i="1"/>
  <c r="AY11" i="1"/>
  <c r="AX7" i="1"/>
  <c r="AX13" i="1"/>
  <c r="AX11" i="1"/>
  <c r="AX12" i="1"/>
  <c r="S3" i="1"/>
  <c r="X11" i="1"/>
  <c r="G26" i="1"/>
  <c r="G58" i="1"/>
  <c r="G50" i="1"/>
  <c r="G42" i="1"/>
  <c r="G34" i="1"/>
  <c r="G65" i="1"/>
  <c r="G57" i="1"/>
  <c r="G49" i="1"/>
  <c r="G41" i="1"/>
  <c r="G35" i="1"/>
  <c r="G64" i="1"/>
  <c r="G56" i="1"/>
  <c r="G48" i="1"/>
  <c r="G40" i="1"/>
  <c r="G32" i="1"/>
  <c r="G63" i="1"/>
  <c r="G55" i="1"/>
  <c r="G47" i="1"/>
  <c r="G39" i="1"/>
  <c r="G31" i="1"/>
  <c r="G62" i="1"/>
  <c r="G54" i="1"/>
  <c r="G46" i="1"/>
  <c r="G38" i="1"/>
  <c r="G30" i="1"/>
  <c r="G61" i="1"/>
  <c r="G53" i="1"/>
  <c r="G45" i="1"/>
  <c r="G37" i="1"/>
  <c r="G29" i="1"/>
  <c r="G60" i="1"/>
  <c r="G52" i="1"/>
  <c r="G44" i="1"/>
  <c r="G36" i="1"/>
  <c r="G28" i="1"/>
  <c r="G59" i="1"/>
  <c r="G51" i="1"/>
  <c r="G43" i="1"/>
  <c r="G33" i="1"/>
  <c r="G27" i="1"/>
  <c r="G22" i="1"/>
  <c r="G23" i="1"/>
  <c r="G19" i="1"/>
  <c r="G12" i="1"/>
  <c r="G21" i="1"/>
  <c r="G15" i="1"/>
  <c r="G16" i="1"/>
  <c r="G24" i="1"/>
  <c r="G9" i="1"/>
  <c r="G17" i="1"/>
  <c r="G25" i="1"/>
  <c r="G11" i="1"/>
  <c r="G20" i="1"/>
  <c r="G13" i="1"/>
  <c r="G14" i="1"/>
  <c r="G10" i="1"/>
  <c r="G18" i="1"/>
  <c r="I3" i="1"/>
  <c r="T3" i="5"/>
  <c r="X17" i="5"/>
  <c r="X17" i="1"/>
  <c r="J3" i="1"/>
  <c r="T3" i="1"/>
  <c r="AX14" i="5" l="1"/>
  <c r="AX14" i="1"/>
  <c r="I65" i="1"/>
  <c r="I64" i="1"/>
  <c r="AX8" i="5"/>
  <c r="AX8" i="1"/>
  <c r="BJ11" i="1"/>
  <c r="BH8" i="1"/>
  <c r="BJ9" i="1"/>
  <c r="BJ3" i="1"/>
  <c r="BH11" i="1"/>
  <c r="BJ5" i="1"/>
  <c r="BH9" i="1"/>
  <c r="BH4" i="1"/>
  <c r="BH6" i="1"/>
  <c r="BJ6" i="1"/>
  <c r="BH10" i="1"/>
  <c r="BJ4" i="1"/>
  <c r="BH5" i="1"/>
  <c r="J65" i="1"/>
  <c r="BJ7" i="1"/>
  <c r="BJ8" i="1"/>
  <c r="BJ10" i="1"/>
  <c r="BJ12" i="1"/>
  <c r="BH12" i="1"/>
  <c r="J64" i="1"/>
  <c r="BH7" i="1"/>
  <c r="BH3" i="1"/>
  <c r="AX9" i="5" l="1"/>
  <c r="AX15" i="5"/>
  <c r="AX9" i="1"/>
  <c r="AX15" i="1"/>
  <c r="BI11" i="1"/>
  <c r="BI12" i="1"/>
  <c r="BI4" i="1"/>
  <c r="BI7" i="1"/>
  <c r="BI9" i="1"/>
  <c r="BI10" i="1"/>
  <c r="BI3" i="1"/>
  <c r="BI8" i="1"/>
  <c r="BI5" i="1"/>
  <c r="BI6" i="1"/>
  <c r="AX16" i="5" l="1"/>
  <c r="AX10" i="5"/>
  <c r="AX17" i="5" s="1"/>
  <c r="AX16" i="1"/>
  <c r="AX10" i="1"/>
  <c r="AX17" i="1" s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27" i="1"/>
  <c r="C26" i="1"/>
  <c r="I26" i="1" s="1"/>
  <c r="C25" i="1"/>
  <c r="I25" i="1" s="1"/>
  <c r="C24" i="1"/>
  <c r="I24" i="1" s="1"/>
  <c r="C23" i="1"/>
  <c r="I23" i="1" s="1"/>
  <c r="C22" i="1"/>
  <c r="I22" i="1" s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J60" i="1"/>
  <c r="J26" i="1"/>
  <c r="J15" i="1"/>
  <c r="J52" i="1"/>
  <c r="J53" i="1"/>
  <c r="J23" i="1"/>
  <c r="J25" i="1"/>
  <c r="J39" i="1"/>
  <c r="J48" i="1"/>
  <c r="J29" i="1"/>
  <c r="J31" i="1"/>
  <c r="J34" i="1"/>
  <c r="J28" i="1"/>
  <c r="J45" i="1"/>
  <c r="J33" i="1"/>
  <c r="J12" i="1"/>
  <c r="J11" i="1"/>
  <c r="J57" i="1"/>
  <c r="J40" i="1"/>
  <c r="J27" i="1"/>
  <c r="J19" i="1"/>
  <c r="J47" i="1"/>
  <c r="J56" i="1"/>
  <c r="J16" i="1"/>
  <c r="J13" i="1"/>
  <c r="J49" i="1"/>
  <c r="J37" i="1"/>
  <c r="J63" i="1"/>
  <c r="J55" i="1"/>
  <c r="J24" i="1"/>
  <c r="J20" i="1"/>
  <c r="J18" i="1"/>
  <c r="J42" i="1"/>
  <c r="J62" i="1"/>
  <c r="J14" i="1"/>
  <c r="J61" i="1"/>
  <c r="J32" i="1"/>
  <c r="J35" i="1"/>
  <c r="J59" i="1"/>
  <c r="J54" i="1"/>
  <c r="J21" i="1"/>
  <c r="J30" i="1"/>
  <c r="J17" i="1"/>
  <c r="J51" i="1"/>
  <c r="J10" i="1"/>
  <c r="J36" i="1"/>
  <c r="J41" i="1"/>
  <c r="J50" i="1"/>
  <c r="J9" i="1"/>
  <c r="J58" i="1"/>
  <c r="J44" i="1"/>
  <c r="J38" i="1"/>
  <c r="J43" i="1"/>
  <c r="J22" i="1"/>
  <c r="J46" i="1"/>
  <c r="AC3" i="1"/>
  <c r="AB3" i="1"/>
  <c r="AD3" i="1"/>
  <c r="O4" i="1" a="1"/>
  <c r="AC4" i="1"/>
  <c r="AD4" i="1"/>
  <c r="AC5" i="1"/>
  <c r="AB4" i="1"/>
  <c r="AD5" i="1"/>
  <c r="AB5" i="1"/>
  <c r="AC6" i="1"/>
  <c r="AB6" i="1"/>
  <c r="AD6" i="1"/>
  <c r="AC7" i="1"/>
  <c r="AB7" i="1"/>
  <c r="AD7" i="1"/>
  <c r="AC8" i="1"/>
  <c r="AB8" i="1"/>
  <c r="AD8" i="1"/>
  <c r="AC9" i="1"/>
  <c r="AB9" i="1"/>
  <c r="AD9" i="1"/>
  <c r="AC10" i="1"/>
  <c r="AB10" i="1"/>
  <c r="AD10" i="1"/>
  <c r="AC11" i="1"/>
  <c r="AD11" i="1"/>
  <c r="AB11" i="1"/>
  <c r="AC12" i="1"/>
  <c r="AD12" i="1"/>
  <c r="AB12" i="1"/>
  <c r="AC13" i="1"/>
  <c r="AB13" i="1"/>
  <c r="AD13" i="1"/>
  <c r="AC14" i="1"/>
  <c r="AB14" i="1"/>
  <c r="AD14" i="1"/>
  <c r="AC15" i="1"/>
  <c r="AD15" i="1"/>
  <c r="AB15" i="1"/>
  <c r="AC16" i="1"/>
  <c r="AB16" i="1"/>
  <c r="AD16" i="1"/>
  <c r="AC17" i="1"/>
  <c r="AB17" i="1"/>
  <c r="AD17" i="1"/>
  <c r="AC18" i="1"/>
  <c r="AD18" i="1"/>
  <c r="AB18" i="1"/>
  <c r="AC19" i="1"/>
  <c r="AD19" i="1"/>
  <c r="AB19" i="1"/>
  <c r="AC20" i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C438" i="1" s="1"/>
  <c r="AC439" i="1" s="1"/>
  <c r="AC440" i="1" s="1"/>
  <c r="AC441" i="1" s="1"/>
  <c r="AC442" i="1" s="1"/>
  <c r="AC443" i="1" s="1"/>
  <c r="AC444" i="1" s="1"/>
  <c r="AC445" i="1" s="1"/>
  <c r="AC446" i="1" s="1"/>
  <c r="AC447" i="1" s="1"/>
  <c r="AC448" i="1" s="1"/>
  <c r="AC449" i="1" s="1"/>
  <c r="AC450" i="1" s="1"/>
  <c r="AC451" i="1" s="1"/>
  <c r="AC452" i="1" s="1"/>
  <c r="AC453" i="1" s="1"/>
  <c r="AC454" i="1" s="1"/>
  <c r="AC455" i="1" s="1"/>
  <c r="AC456" i="1" s="1"/>
  <c r="AC457" i="1" s="1"/>
  <c r="AC458" i="1" s="1"/>
  <c r="AC459" i="1" s="1"/>
  <c r="AC460" i="1" s="1"/>
  <c r="AC461" i="1" s="1"/>
  <c r="AC462" i="1" s="1"/>
  <c r="AC463" i="1" s="1"/>
  <c r="AC464" i="1" s="1"/>
  <c r="AC465" i="1" s="1"/>
  <c r="AC466" i="1" s="1"/>
  <c r="AC467" i="1" s="1"/>
  <c r="AC468" i="1" s="1"/>
  <c r="AC469" i="1" s="1"/>
  <c r="AC470" i="1" s="1"/>
  <c r="AC471" i="1" s="1"/>
  <c r="AC472" i="1" s="1"/>
  <c r="AC473" i="1" s="1"/>
  <c r="AC474" i="1" s="1"/>
  <c r="AC475" i="1" s="1"/>
  <c r="AC476" i="1" s="1"/>
  <c r="AC477" i="1" s="1"/>
  <c r="AC478" i="1" s="1"/>
  <c r="AC479" i="1" s="1"/>
  <c r="AC480" i="1" s="1"/>
  <c r="AC481" i="1" s="1"/>
  <c r="AC482" i="1" s="1"/>
  <c r="AC483" i="1" s="1"/>
  <c r="AC484" i="1" s="1"/>
  <c r="AC485" i="1" s="1"/>
  <c r="AC486" i="1" s="1"/>
  <c r="AC487" i="1" s="1"/>
  <c r="AC488" i="1" s="1"/>
  <c r="AC489" i="1" s="1"/>
  <c r="AC490" i="1" s="1"/>
  <c r="AC491" i="1" s="1"/>
  <c r="AC492" i="1" s="1"/>
  <c r="AC493" i="1" s="1"/>
  <c r="AC494" i="1" s="1"/>
  <c r="AC495" i="1" s="1"/>
  <c r="AC496" i="1" s="1"/>
  <c r="AC497" i="1" s="1"/>
  <c r="AC498" i="1" s="1"/>
  <c r="AC499" i="1" s="1"/>
  <c r="AC500" i="1" s="1"/>
  <c r="AC501" i="1" s="1"/>
  <c r="AC502" i="1" s="1"/>
  <c r="AC503" i="1" s="1"/>
  <c r="AC504" i="1" s="1"/>
  <c r="AC505" i="1" s="1"/>
  <c r="AC506" i="1" s="1"/>
  <c r="AC507" i="1" s="1"/>
  <c r="AC508" i="1" s="1"/>
  <c r="AC509" i="1" s="1"/>
  <c r="AC510" i="1" s="1"/>
  <c r="AC511" i="1" s="1"/>
  <c r="AC512" i="1" s="1"/>
  <c r="AC513" i="1" s="1"/>
  <c r="AC514" i="1" s="1"/>
  <c r="AC515" i="1" s="1"/>
  <c r="AC516" i="1" s="1"/>
  <c r="AC517" i="1" s="1"/>
  <c r="AC518" i="1" s="1"/>
  <c r="AC519" i="1" s="1"/>
  <c r="AC520" i="1" s="1"/>
  <c r="AC521" i="1" s="1"/>
  <c r="AC522" i="1" s="1"/>
  <c r="AC523" i="1" s="1"/>
  <c r="AC524" i="1" s="1"/>
  <c r="AC525" i="1" s="1"/>
  <c r="AC526" i="1" s="1"/>
  <c r="AC527" i="1" s="1"/>
  <c r="AC528" i="1" s="1"/>
  <c r="AC529" i="1" s="1"/>
  <c r="AC530" i="1" s="1"/>
  <c r="AC531" i="1" s="1"/>
  <c r="AC532" i="1" s="1"/>
  <c r="AC533" i="1" s="1"/>
  <c r="AC534" i="1" s="1"/>
  <c r="AC535" i="1" s="1"/>
  <c r="AC536" i="1" s="1"/>
  <c r="AC537" i="1" s="1"/>
  <c r="AC538" i="1" s="1"/>
  <c r="AC539" i="1" s="1"/>
  <c r="AC540" i="1" s="1"/>
  <c r="AC541" i="1" s="1"/>
  <c r="AC542" i="1" s="1"/>
  <c r="AC543" i="1" s="1"/>
  <c r="AC544" i="1" s="1"/>
  <c r="AC545" i="1" s="1"/>
  <c r="AC546" i="1" s="1"/>
  <c r="AC547" i="1" s="1"/>
  <c r="AC548" i="1" s="1"/>
  <c r="AC549" i="1" s="1"/>
  <c r="AC550" i="1" s="1"/>
  <c r="AC551" i="1" s="1"/>
  <c r="AC552" i="1" s="1"/>
  <c r="AC553" i="1" s="1"/>
  <c r="AC554" i="1" s="1"/>
  <c r="AC555" i="1" s="1"/>
  <c r="AC556" i="1" s="1"/>
  <c r="AC557" i="1" s="1"/>
  <c r="AC558" i="1" s="1"/>
  <c r="AC559" i="1" s="1"/>
  <c r="AC560" i="1" s="1"/>
  <c r="AC561" i="1" s="1"/>
  <c r="AC562" i="1" s="1"/>
  <c r="AC563" i="1" s="1"/>
  <c r="AC564" i="1" s="1"/>
  <c r="AC565" i="1" s="1"/>
  <c r="AC566" i="1" s="1"/>
  <c r="AC567" i="1" s="1"/>
  <c r="AC568" i="1" s="1"/>
  <c r="AC569" i="1" s="1"/>
  <c r="AC570" i="1" s="1"/>
  <c r="AC571" i="1" s="1"/>
  <c r="AC572" i="1" s="1"/>
  <c r="AC573" i="1" s="1"/>
  <c r="AC574" i="1" s="1"/>
  <c r="AC575" i="1" s="1"/>
  <c r="AC576" i="1" s="1"/>
  <c r="AC577" i="1" s="1"/>
  <c r="AC578" i="1" s="1"/>
  <c r="AC579" i="1" s="1"/>
  <c r="AC580" i="1" s="1"/>
  <c r="AC581" i="1" s="1"/>
  <c r="AC582" i="1" s="1"/>
  <c r="AC583" i="1" s="1"/>
  <c r="AC584" i="1" s="1"/>
  <c r="AC585" i="1" s="1"/>
  <c r="AC586" i="1" s="1"/>
  <c r="AC587" i="1" s="1"/>
  <c r="AC588" i="1" s="1"/>
  <c r="AC589" i="1" s="1"/>
  <c r="AC590" i="1" s="1"/>
  <c r="AC591" i="1" s="1"/>
  <c r="AC592" i="1" s="1"/>
  <c r="AC593" i="1" s="1"/>
  <c r="AC594" i="1" s="1"/>
  <c r="AC595" i="1" s="1"/>
  <c r="AC596" i="1" s="1"/>
  <c r="AC597" i="1" s="1"/>
  <c r="AC598" i="1" s="1"/>
  <c r="AC599" i="1" s="1"/>
  <c r="AC600" i="1" s="1"/>
  <c r="AC601" i="1" s="1"/>
  <c r="AC602" i="1" s="1"/>
  <c r="AC603" i="1" s="1"/>
  <c r="AC604" i="1" s="1"/>
  <c r="AC605" i="1" s="1"/>
  <c r="AC606" i="1" s="1"/>
  <c r="AC607" i="1" s="1"/>
  <c r="AC608" i="1" s="1"/>
  <c r="AC609" i="1" s="1"/>
  <c r="AC610" i="1" s="1"/>
  <c r="AC611" i="1" s="1"/>
  <c r="AC612" i="1" s="1"/>
  <c r="AC613" i="1" s="1"/>
  <c r="AC614" i="1" s="1"/>
  <c r="AC615" i="1" s="1"/>
  <c r="AC616" i="1" s="1"/>
  <c r="AC617" i="1" s="1"/>
  <c r="AC618" i="1" s="1"/>
  <c r="AC619" i="1" s="1"/>
  <c r="AC620" i="1" s="1"/>
  <c r="AC621" i="1" s="1"/>
  <c r="AC622" i="1" s="1"/>
  <c r="AC623" i="1" s="1"/>
  <c r="AC624" i="1" s="1"/>
  <c r="AC625" i="1" s="1"/>
  <c r="AC626" i="1" s="1"/>
  <c r="AC627" i="1" s="1"/>
  <c r="AC628" i="1" s="1"/>
  <c r="AC629" i="1" s="1"/>
  <c r="AC630" i="1" s="1"/>
  <c r="AC631" i="1" s="1"/>
  <c r="AC632" i="1" s="1"/>
  <c r="AC633" i="1" s="1"/>
  <c r="AC634" i="1" s="1"/>
  <c r="AC635" i="1" s="1"/>
  <c r="AC636" i="1" s="1"/>
  <c r="AC637" i="1" s="1"/>
  <c r="AC638" i="1" s="1"/>
  <c r="AC639" i="1" s="1"/>
  <c r="AC640" i="1" s="1"/>
  <c r="AC641" i="1" s="1"/>
  <c r="AC642" i="1" s="1"/>
  <c r="AC643" i="1" s="1"/>
  <c r="AC644" i="1" s="1"/>
  <c r="AC645" i="1" s="1"/>
  <c r="AC646" i="1" s="1"/>
  <c r="AC647" i="1" s="1"/>
  <c r="AC648" i="1" s="1"/>
  <c r="AC649" i="1" s="1"/>
  <c r="AC650" i="1" s="1"/>
  <c r="AC651" i="1" s="1"/>
  <c r="AC652" i="1" s="1"/>
  <c r="AC653" i="1" s="1"/>
  <c r="AC654" i="1" s="1"/>
  <c r="AC655" i="1" s="1"/>
  <c r="AC656" i="1" s="1"/>
  <c r="AC657" i="1" s="1"/>
  <c r="AC658" i="1" s="1"/>
  <c r="AC659" i="1" s="1"/>
  <c r="AC660" i="1" s="1"/>
  <c r="AC661" i="1" s="1"/>
  <c r="AC662" i="1" s="1"/>
  <c r="AC663" i="1" s="1"/>
  <c r="AC664" i="1" s="1"/>
  <c r="AC665" i="1" s="1"/>
  <c r="AC666" i="1" s="1"/>
  <c r="AC667" i="1" s="1"/>
  <c r="AC668" i="1" s="1"/>
  <c r="AC669" i="1" s="1"/>
  <c r="AC670" i="1" s="1"/>
  <c r="AC671" i="1" s="1"/>
  <c r="AC672" i="1" s="1"/>
  <c r="AC673" i="1" s="1"/>
  <c r="AC674" i="1" s="1"/>
  <c r="AC675" i="1" s="1"/>
  <c r="AC676" i="1" s="1"/>
  <c r="AC677" i="1" s="1"/>
  <c r="AC678" i="1" s="1"/>
  <c r="AC679" i="1" s="1"/>
  <c r="AC680" i="1" s="1"/>
  <c r="AC681" i="1" s="1"/>
  <c r="AC682" i="1" s="1"/>
  <c r="AB682" i="1"/>
  <c r="AH682" i="1" s="1"/>
  <c r="AD682" i="1"/>
  <c r="AC683" i="1"/>
  <c r="AB683" i="1"/>
  <c r="AH683" i="1" s="1"/>
  <c r="AD683" i="1"/>
  <c r="AC684" i="1"/>
  <c r="AB684" i="1"/>
  <c r="AH684" i="1" s="1"/>
  <c r="AD684" i="1"/>
  <c r="AC685" i="1"/>
  <c r="AB685" i="1"/>
  <c r="AH685" i="1" s="1"/>
  <c r="AD685" i="1"/>
  <c r="AC686" i="1"/>
  <c r="AB686" i="1"/>
  <c r="AH686" i="1" s="1"/>
  <c r="AD686" i="1"/>
  <c r="AC687" i="1"/>
  <c r="AB687" i="1"/>
  <c r="AH687" i="1" s="1"/>
  <c r="AD687" i="1"/>
  <c r="AC688" i="1"/>
  <c r="AB688" i="1"/>
  <c r="AH688" i="1" s="1"/>
  <c r="AD688" i="1"/>
  <c r="AC689" i="1"/>
  <c r="AB689" i="1"/>
  <c r="AH689" i="1" s="1"/>
  <c r="AD689" i="1"/>
  <c r="AC690" i="1"/>
  <c r="AB690" i="1"/>
  <c r="AH690" i="1" s="1"/>
  <c r="AD690" i="1"/>
  <c r="AC691" i="1"/>
  <c r="AB691" i="1"/>
  <c r="AH691" i="1" s="1"/>
  <c r="AD691" i="1"/>
  <c r="AC692" i="1"/>
  <c r="AB692" i="1"/>
  <c r="AH692" i="1" s="1"/>
  <c r="AD692" i="1"/>
  <c r="AC693" i="1"/>
  <c r="AB693" i="1"/>
  <c r="AH693" i="1" s="1"/>
  <c r="AD693" i="1"/>
  <c r="AC694" i="1"/>
  <c r="AB694" i="1"/>
  <c r="AH694" i="1" s="1"/>
  <c r="AD694" i="1"/>
  <c r="AC695" i="1"/>
  <c r="AB695" i="1"/>
  <c r="AH695" i="1" s="1"/>
  <c r="AD695" i="1"/>
  <c r="AC696" i="1"/>
  <c r="AB696" i="1"/>
  <c r="AH696" i="1" s="1"/>
  <c r="AD696" i="1"/>
  <c r="AC697" i="1"/>
  <c r="AB697" i="1"/>
  <c r="AH697" i="1" s="1"/>
  <c r="AD697" i="1"/>
  <c r="AC698" i="1"/>
  <c r="AB698" i="1"/>
  <c r="AH698" i="1" s="1"/>
  <c r="AD698" i="1"/>
  <c r="AC699" i="1"/>
  <c r="AB699" i="1"/>
  <c r="AH699" i="1" s="1"/>
  <c r="AD699" i="1"/>
  <c r="AC700" i="1"/>
  <c r="AB700" i="1"/>
  <c r="AH700" i="1" s="1"/>
  <c r="AD700" i="1"/>
  <c r="AC701" i="1"/>
  <c r="AB701" i="1"/>
  <c r="AH701" i="1" s="1"/>
  <c r="AD701" i="1"/>
  <c r="AC702" i="1"/>
  <c r="AB702" i="1"/>
  <c r="AH702" i="1" s="1"/>
  <c r="AD702" i="1"/>
  <c r="AC703" i="1"/>
  <c r="AB703" i="1"/>
  <c r="AH703" i="1" s="1"/>
  <c r="AD703" i="1"/>
  <c r="AC704" i="1"/>
  <c r="AB704" i="1"/>
  <c r="AH704" i="1" s="1"/>
  <c r="AD704" i="1"/>
  <c r="AC705" i="1"/>
  <c r="AB705" i="1"/>
  <c r="AH705" i="1" s="1"/>
  <c r="AD705" i="1"/>
  <c r="AC706" i="1"/>
  <c r="AB706" i="1"/>
  <c r="AH706" i="1" s="1"/>
  <c r="AD706" i="1"/>
  <c r="AC707" i="1"/>
  <c r="AB707" i="1"/>
  <c r="AH707" i="1" s="1"/>
  <c r="AD707" i="1"/>
  <c r="AC708" i="1"/>
  <c r="AB708" i="1"/>
  <c r="AH708" i="1" s="1"/>
  <c r="AD708" i="1"/>
  <c r="AC709" i="1"/>
  <c r="AB709" i="1"/>
  <c r="AH709" i="1" s="1"/>
  <c r="AD709" i="1"/>
  <c r="AC710" i="1"/>
  <c r="AB710" i="1"/>
  <c r="AH710" i="1" s="1"/>
  <c r="AD710" i="1"/>
  <c r="AC711" i="1"/>
  <c r="AB711" i="1"/>
  <c r="AH711" i="1" s="1"/>
  <c r="AD711" i="1"/>
  <c r="AC712" i="1"/>
  <c r="AB712" i="1"/>
  <c r="AH712" i="1" s="1"/>
  <c r="AD712" i="1"/>
  <c r="AC713" i="1"/>
  <c r="AB713" i="1"/>
  <c r="AH713" i="1" s="1"/>
  <c r="AD713" i="1"/>
  <c r="AC714" i="1"/>
  <c r="AB714" i="1"/>
  <c r="AH714" i="1" s="1"/>
  <c r="AD714" i="1"/>
  <c r="AC715" i="1"/>
  <c r="AB715" i="1"/>
  <c r="AH715" i="1" s="1"/>
  <c r="AD715" i="1"/>
  <c r="AC716" i="1"/>
  <c r="AB716" i="1"/>
  <c r="AH716" i="1" s="1"/>
  <c r="AD716" i="1"/>
  <c r="AC717" i="1"/>
  <c r="AB717" i="1"/>
  <c r="AH717" i="1" s="1"/>
  <c r="AD717" i="1"/>
  <c r="AC718" i="1"/>
  <c r="AB718" i="1"/>
  <c r="AH718" i="1" s="1"/>
  <c r="AD718" i="1"/>
  <c r="AC719" i="1"/>
  <c r="AB719" i="1"/>
  <c r="AH719" i="1" s="1"/>
  <c r="AD719" i="1"/>
  <c r="AC720" i="1"/>
  <c r="AB720" i="1"/>
  <c r="AH720" i="1" s="1"/>
  <c r="AD720" i="1"/>
  <c r="AC721" i="1"/>
  <c r="AB721" i="1"/>
  <c r="AH721" i="1" s="1"/>
  <c r="AD721" i="1"/>
  <c r="AC722" i="1"/>
  <c r="AB722" i="1"/>
  <c r="AH722" i="1" s="1"/>
  <c r="AD722" i="1"/>
  <c r="AC723" i="1"/>
  <c r="AB723" i="1"/>
  <c r="AH723" i="1" s="1"/>
  <c r="AD723" i="1"/>
  <c r="AC724" i="1"/>
  <c r="AB724" i="1"/>
  <c r="AH724" i="1" s="1"/>
  <c r="AC725" i="1"/>
  <c r="AD724" i="1"/>
  <c r="AB725" i="1"/>
  <c r="AH725" i="1" s="1"/>
  <c r="AD725" i="1"/>
  <c r="AC726" i="1"/>
  <c r="AB726" i="1"/>
  <c r="AH726" i="1" s="1"/>
  <c r="AD726" i="1"/>
  <c r="AC727" i="1"/>
  <c r="AB727" i="1"/>
  <c r="AH727" i="1" s="1"/>
  <c r="AD727" i="1"/>
  <c r="AC728" i="1"/>
  <c r="AB728" i="1"/>
  <c r="AH728" i="1" s="1"/>
  <c r="AD728" i="1"/>
  <c r="AC729" i="1"/>
  <c r="AB729" i="1"/>
  <c r="AH729" i="1" s="1"/>
  <c r="AD729" i="1"/>
  <c r="AC730" i="1"/>
  <c r="AB730" i="1"/>
  <c r="AH730" i="1" s="1"/>
  <c r="AD730" i="1"/>
  <c r="AC731" i="1"/>
  <c r="AD731" i="1"/>
  <c r="AC732" i="1"/>
  <c r="AB731" i="1"/>
  <c r="AH731" i="1" s="1"/>
  <c r="AD732" i="1"/>
  <c r="AC733" i="1"/>
  <c r="AB732" i="1"/>
  <c r="AH732" i="1" s="1"/>
  <c r="AD733" i="1"/>
  <c r="AC734" i="1"/>
  <c r="AB733" i="1"/>
  <c r="AH733" i="1" s="1"/>
  <c r="AD734" i="1"/>
  <c r="AC735" i="1"/>
  <c r="AB734" i="1"/>
  <c r="AH734" i="1" s="1"/>
  <c r="AD735" i="1"/>
  <c r="AC736" i="1"/>
  <c r="AB735" i="1"/>
  <c r="AH735" i="1" s="1"/>
  <c r="AD736" i="1"/>
  <c r="AC737" i="1"/>
  <c r="AB736" i="1"/>
  <c r="AH736" i="1" s="1"/>
  <c r="AD737" i="1"/>
  <c r="AC738" i="1"/>
  <c r="AB737" i="1"/>
  <c r="AH737" i="1" s="1"/>
  <c r="AD738" i="1"/>
  <c r="AC739" i="1"/>
  <c r="AB738" i="1"/>
  <c r="AH738" i="1" s="1"/>
  <c r="AD739" i="1"/>
  <c r="AC740" i="1"/>
  <c r="AB739" i="1"/>
  <c r="AH739" i="1" s="1"/>
  <c r="AD740" i="1"/>
  <c r="AC741" i="1"/>
  <c r="AB740" i="1"/>
  <c r="AH740" i="1" s="1"/>
  <c r="AD741" i="1"/>
  <c r="AC742" i="1"/>
  <c r="AB741" i="1"/>
  <c r="AH741" i="1" s="1"/>
  <c r="AD742" i="1"/>
  <c r="AC743" i="1"/>
  <c r="AB742" i="1"/>
  <c r="AH742" i="1" s="1"/>
  <c r="AD743" i="1"/>
  <c r="AC744" i="1"/>
  <c r="AB743" i="1"/>
  <c r="AH743" i="1" s="1"/>
  <c r="AD744" i="1"/>
  <c r="AC745" i="1"/>
  <c r="AB744" i="1"/>
  <c r="AH744" i="1" s="1"/>
  <c r="AD745" i="1"/>
  <c r="AB745" i="1"/>
  <c r="AH745" i="1" s="1"/>
  <c r="AC746" i="1"/>
  <c r="AD746" i="1"/>
  <c r="AB746" i="1"/>
  <c r="AH746" i="1" s="1"/>
  <c r="AC747" i="1"/>
  <c r="AD747" i="1"/>
  <c r="AB747" i="1"/>
  <c r="AH747" i="1" s="1"/>
  <c r="AC748" i="1"/>
  <c r="AD748" i="1"/>
  <c r="AB748" i="1"/>
  <c r="AH748" i="1" s="1"/>
  <c r="AC749" i="1"/>
  <c r="AD749" i="1"/>
  <c r="AB749" i="1"/>
  <c r="AH749" i="1" s="1"/>
  <c r="AC750" i="1"/>
  <c r="AD750" i="1"/>
  <c r="AB750" i="1"/>
  <c r="AH750" i="1" s="1"/>
  <c r="AC751" i="1"/>
  <c r="AD751" i="1"/>
  <c r="AB751" i="1"/>
  <c r="AH751" i="1" s="1"/>
  <c r="AC752" i="1"/>
  <c r="AB752" i="1"/>
  <c r="AH752" i="1" s="1"/>
  <c r="AD752" i="1"/>
  <c r="AC753" i="1"/>
  <c r="AB753" i="1"/>
  <c r="AH753" i="1" s="1"/>
  <c r="AD753" i="1"/>
  <c r="AC754" i="1"/>
  <c r="AB754" i="1"/>
  <c r="AH754" i="1" s="1"/>
  <c r="AD754" i="1"/>
  <c r="AC755" i="1"/>
  <c r="AB755" i="1"/>
  <c r="AH755" i="1" s="1"/>
  <c r="AD755" i="1"/>
  <c r="AC756" i="1"/>
  <c r="AB756" i="1"/>
  <c r="AH756" i="1" s="1"/>
  <c r="AD756" i="1"/>
  <c r="AC757" i="1"/>
  <c r="AB757" i="1"/>
  <c r="AH757" i="1" s="1"/>
  <c r="AD757" i="1"/>
  <c r="AC758" i="1"/>
  <c r="AB758" i="1"/>
  <c r="AH758" i="1" s="1"/>
  <c r="AD758" i="1"/>
  <c r="AC759" i="1"/>
  <c r="AB759" i="1"/>
  <c r="AH759" i="1" s="1"/>
  <c r="AD759" i="1"/>
  <c r="AC760" i="1"/>
  <c r="AB760" i="1"/>
  <c r="AH760" i="1" s="1"/>
  <c r="AD760" i="1"/>
  <c r="AC761" i="1"/>
  <c r="AB761" i="1"/>
  <c r="AH761" i="1" s="1"/>
  <c r="AD761" i="1"/>
  <c r="AC762" i="1"/>
  <c r="AB762" i="1"/>
  <c r="AH762" i="1" s="1"/>
  <c r="AD762" i="1"/>
  <c r="AC763" i="1"/>
  <c r="AB763" i="1"/>
  <c r="AH763" i="1" s="1"/>
  <c r="AD763" i="1"/>
  <c r="AC764" i="1"/>
  <c r="AD764" i="1"/>
  <c r="AC765" i="1"/>
  <c r="AB764" i="1"/>
  <c r="AH764" i="1" s="1"/>
  <c r="AC766" i="1"/>
  <c r="AB765" i="1"/>
  <c r="AH765" i="1" s="1"/>
  <c r="AD765" i="1"/>
  <c r="AD766" i="1"/>
  <c r="AC767" i="1"/>
  <c r="AB766" i="1"/>
  <c r="AH766" i="1" s="1"/>
  <c r="AC768" i="1"/>
  <c r="AB767" i="1"/>
  <c r="AH767" i="1" s="1"/>
  <c r="AD767" i="1"/>
  <c r="AD768" i="1"/>
  <c r="AC769" i="1"/>
  <c r="AB768" i="1"/>
  <c r="AH768" i="1" s="1"/>
  <c r="AC770" i="1"/>
  <c r="AB769" i="1"/>
  <c r="AH769" i="1" s="1"/>
  <c r="AD769" i="1"/>
  <c r="AD770" i="1"/>
  <c r="AC771" i="1"/>
  <c r="AB770" i="1"/>
  <c r="AH770" i="1" s="1"/>
  <c r="AC772" i="1"/>
  <c r="AB771" i="1"/>
  <c r="AH771" i="1" s="1"/>
  <c r="AD771" i="1"/>
  <c r="AC773" i="1"/>
  <c r="AD772" i="1"/>
  <c r="AB772" i="1"/>
  <c r="AH772" i="1" s="1"/>
  <c r="AC774" i="1"/>
  <c r="AD773" i="1"/>
  <c r="AB773" i="1"/>
  <c r="AH773" i="1" s="1"/>
  <c r="AC775" i="1"/>
  <c r="AD774" i="1"/>
  <c r="AB774" i="1"/>
  <c r="AH774" i="1" s="1"/>
  <c r="AC776" i="1"/>
  <c r="AD775" i="1"/>
  <c r="AB775" i="1"/>
  <c r="AH775" i="1" s="1"/>
  <c r="AC777" i="1"/>
  <c r="AD776" i="1"/>
  <c r="AB776" i="1"/>
  <c r="AH776" i="1" s="1"/>
  <c r="AC778" i="1"/>
  <c r="AD777" i="1"/>
  <c r="AB777" i="1"/>
  <c r="AH777" i="1" s="1"/>
  <c r="AC779" i="1"/>
  <c r="AD778" i="1"/>
  <c r="AB778" i="1"/>
  <c r="AH778" i="1" s="1"/>
  <c r="AC780" i="1"/>
  <c r="AD779" i="1"/>
  <c r="AB779" i="1"/>
  <c r="AH779" i="1" s="1"/>
  <c r="AC781" i="1"/>
  <c r="AD780" i="1"/>
  <c r="AB780" i="1"/>
  <c r="AH780" i="1" s="1"/>
  <c r="AC782" i="1"/>
  <c r="AD781" i="1"/>
  <c r="AB781" i="1"/>
  <c r="AH781" i="1" s="1"/>
  <c r="AC783" i="1"/>
  <c r="AD782" i="1"/>
  <c r="AB782" i="1"/>
  <c r="AH782" i="1" s="1"/>
  <c r="AC784" i="1"/>
  <c r="AD783" i="1"/>
  <c r="AB783" i="1"/>
  <c r="AH783" i="1" s="1"/>
  <c r="AC785" i="1"/>
  <c r="AD784" i="1"/>
  <c r="AB784" i="1"/>
  <c r="AH784" i="1" s="1"/>
  <c r="AC786" i="1"/>
  <c r="AD785" i="1"/>
  <c r="AB785" i="1"/>
  <c r="AH785" i="1" s="1"/>
  <c r="AC787" i="1"/>
  <c r="AD786" i="1"/>
  <c r="AB786" i="1"/>
  <c r="AH786" i="1" s="1"/>
  <c r="AC788" i="1"/>
  <c r="AD787" i="1"/>
  <c r="AB787" i="1"/>
  <c r="AH787" i="1" s="1"/>
  <c r="AC789" i="1"/>
  <c r="AD788" i="1"/>
  <c r="AB788" i="1"/>
  <c r="AH788" i="1" s="1"/>
  <c r="AC790" i="1"/>
  <c r="AD789" i="1"/>
  <c r="AB789" i="1"/>
  <c r="AH789" i="1" s="1"/>
  <c r="AC791" i="1"/>
  <c r="AD790" i="1"/>
  <c r="AB790" i="1"/>
  <c r="AH790" i="1" s="1"/>
  <c r="AC792" i="1"/>
  <c r="AD791" i="1"/>
  <c r="AB791" i="1"/>
  <c r="AH791" i="1" s="1"/>
  <c r="AC793" i="1"/>
  <c r="AD792" i="1"/>
  <c r="AB792" i="1"/>
  <c r="AH792" i="1" s="1"/>
  <c r="AC794" i="1"/>
  <c r="AD793" i="1"/>
  <c r="AB793" i="1"/>
  <c r="AH793" i="1" s="1"/>
  <c r="AC795" i="1"/>
  <c r="AD794" i="1"/>
  <c r="AB794" i="1"/>
  <c r="AH794" i="1" s="1"/>
  <c r="AC796" i="1"/>
  <c r="AD795" i="1"/>
  <c r="AB795" i="1"/>
  <c r="AH795" i="1" s="1"/>
  <c r="AC797" i="1"/>
  <c r="AD796" i="1"/>
  <c r="AB796" i="1"/>
  <c r="AH796" i="1" s="1"/>
  <c r="AC798" i="1"/>
  <c r="AD797" i="1"/>
  <c r="AB797" i="1"/>
  <c r="AH797" i="1" s="1"/>
  <c r="AC799" i="1"/>
  <c r="AD798" i="1"/>
  <c r="AB798" i="1"/>
  <c r="AH798" i="1" s="1"/>
  <c r="AC800" i="1"/>
  <c r="AD799" i="1"/>
  <c r="AB799" i="1"/>
  <c r="AH799" i="1" s="1"/>
  <c r="AC801" i="1"/>
  <c r="AD800" i="1"/>
  <c r="AB800" i="1"/>
  <c r="AH800" i="1" s="1"/>
  <c r="AC802" i="1"/>
  <c r="AD801" i="1"/>
  <c r="AB801" i="1"/>
  <c r="AH801" i="1" s="1"/>
  <c r="AC803" i="1"/>
  <c r="AD802" i="1"/>
  <c r="AB802" i="1"/>
  <c r="AH802" i="1" s="1"/>
  <c r="AC804" i="1"/>
  <c r="AD803" i="1"/>
  <c r="AB803" i="1"/>
  <c r="AH803" i="1" s="1"/>
  <c r="AC805" i="1"/>
  <c r="AD804" i="1"/>
  <c r="AB804" i="1"/>
  <c r="AH804" i="1" s="1"/>
  <c r="AC806" i="1"/>
  <c r="AD805" i="1"/>
  <c r="AB805" i="1"/>
  <c r="AH805" i="1" s="1"/>
  <c r="AC807" i="1"/>
  <c r="AD806" i="1"/>
  <c r="AB806" i="1"/>
  <c r="AH806" i="1" s="1"/>
  <c r="AC808" i="1"/>
  <c r="AD807" i="1"/>
  <c r="AB807" i="1"/>
  <c r="AH807" i="1" s="1"/>
  <c r="AC809" i="1"/>
  <c r="AD808" i="1"/>
  <c r="AB808" i="1"/>
  <c r="AH808" i="1" s="1"/>
  <c r="AC810" i="1"/>
  <c r="AD809" i="1"/>
  <c r="AB809" i="1"/>
  <c r="AH809" i="1" s="1"/>
  <c r="AC811" i="1"/>
  <c r="AD810" i="1"/>
  <c r="AB810" i="1"/>
  <c r="AH810" i="1" s="1"/>
  <c r="AC812" i="1"/>
  <c r="AD811" i="1"/>
  <c r="AB811" i="1"/>
  <c r="AH811" i="1" s="1"/>
  <c r="AC813" i="1"/>
  <c r="AD812" i="1"/>
  <c r="AB812" i="1"/>
  <c r="AH812" i="1" s="1"/>
  <c r="AD813" i="1"/>
  <c r="AC814" i="1"/>
  <c r="AB813" i="1"/>
  <c r="AH813" i="1" s="1"/>
  <c r="AD814" i="1"/>
  <c r="AC815" i="1"/>
  <c r="AB814" i="1"/>
  <c r="AH814" i="1" s="1"/>
  <c r="AD815" i="1"/>
  <c r="AC816" i="1"/>
  <c r="AB815" i="1"/>
  <c r="AH815" i="1" s="1"/>
  <c r="AD816" i="1"/>
  <c r="AC817" i="1"/>
  <c r="AB816" i="1"/>
  <c r="AH816" i="1" s="1"/>
  <c r="AD817" i="1"/>
  <c r="AC818" i="1"/>
  <c r="AB817" i="1"/>
  <c r="AH817" i="1" s="1"/>
  <c r="AD818" i="1"/>
  <c r="AC819" i="1"/>
  <c r="AB818" i="1"/>
  <c r="AH818" i="1" s="1"/>
  <c r="AD819" i="1"/>
  <c r="AC820" i="1"/>
  <c r="AB819" i="1"/>
  <c r="AH819" i="1" s="1"/>
  <c r="AD820" i="1"/>
  <c r="AC821" i="1"/>
  <c r="AB820" i="1"/>
  <c r="AH820" i="1" s="1"/>
  <c r="AD821" i="1"/>
  <c r="AC822" i="1"/>
  <c r="AB821" i="1"/>
  <c r="AH821" i="1" s="1"/>
  <c r="AD822" i="1"/>
  <c r="AC823" i="1"/>
  <c r="AB822" i="1"/>
  <c r="AH822" i="1" s="1"/>
  <c r="AD823" i="1"/>
  <c r="AC824" i="1"/>
  <c r="AB823" i="1"/>
  <c r="AH823" i="1" s="1"/>
  <c r="AD824" i="1"/>
  <c r="AC825" i="1"/>
  <c r="AB824" i="1"/>
  <c r="AH824" i="1" s="1"/>
  <c r="AD825" i="1"/>
  <c r="AC826" i="1"/>
  <c r="AB825" i="1"/>
  <c r="AH825" i="1" s="1"/>
  <c r="AD826" i="1"/>
  <c r="AC827" i="1"/>
  <c r="AB826" i="1"/>
  <c r="AH826" i="1" s="1"/>
  <c r="AD827" i="1"/>
  <c r="AC828" i="1"/>
  <c r="AB827" i="1"/>
  <c r="AH827" i="1" s="1"/>
  <c r="AD828" i="1"/>
  <c r="AC829" i="1"/>
  <c r="AB828" i="1"/>
  <c r="AH828" i="1" s="1"/>
  <c r="AD829" i="1"/>
  <c r="AC830" i="1"/>
  <c r="AB829" i="1"/>
  <c r="AH829" i="1" s="1"/>
  <c r="AD830" i="1"/>
  <c r="AC831" i="1"/>
  <c r="AB830" i="1"/>
  <c r="AH830" i="1" s="1"/>
  <c r="AD831" i="1"/>
  <c r="AC832" i="1"/>
  <c r="AB831" i="1"/>
  <c r="AH831" i="1" s="1"/>
  <c r="AB832" i="1"/>
  <c r="AH832" i="1" s="1"/>
  <c r="AC833" i="1"/>
  <c r="AD832" i="1"/>
  <c r="AB833" i="1"/>
  <c r="AH833" i="1" s="1"/>
  <c r="AC834" i="1"/>
  <c r="AD833" i="1"/>
  <c r="AB834" i="1"/>
  <c r="AH834" i="1" s="1"/>
  <c r="AC835" i="1"/>
  <c r="AD834" i="1"/>
  <c r="AB835" i="1"/>
  <c r="AH835" i="1" s="1"/>
  <c r="AC836" i="1"/>
  <c r="AD835" i="1"/>
  <c r="AB836" i="1"/>
  <c r="AH836" i="1" s="1"/>
  <c r="AC837" i="1"/>
  <c r="AD836" i="1"/>
  <c r="AB837" i="1"/>
  <c r="AH837" i="1" s="1"/>
  <c r="AC838" i="1"/>
  <c r="AD837" i="1"/>
  <c r="AB838" i="1"/>
  <c r="AH838" i="1" s="1"/>
  <c r="AC839" i="1"/>
  <c r="AD838" i="1"/>
  <c r="AB839" i="1"/>
  <c r="AH839" i="1" s="1"/>
  <c r="AC840" i="1"/>
  <c r="AD839" i="1"/>
  <c r="AB840" i="1"/>
  <c r="AH840" i="1" s="1"/>
  <c r="AC841" i="1"/>
  <c r="AD840" i="1"/>
  <c r="AB841" i="1"/>
  <c r="AH841" i="1" s="1"/>
  <c r="AC842" i="1"/>
  <c r="AD841" i="1"/>
  <c r="AB842" i="1"/>
  <c r="AH842" i="1" s="1"/>
  <c r="AC843" i="1"/>
  <c r="AD842" i="1"/>
  <c r="AB843" i="1"/>
  <c r="AH843" i="1" s="1"/>
  <c r="AC844" i="1"/>
  <c r="AD843" i="1"/>
  <c r="AB844" i="1"/>
  <c r="AH844" i="1" s="1"/>
  <c r="AC845" i="1"/>
  <c r="AD844" i="1"/>
  <c r="AB845" i="1"/>
  <c r="AH845" i="1" s="1"/>
  <c r="AC846" i="1"/>
  <c r="AD845" i="1"/>
  <c r="AB846" i="1"/>
  <c r="AH846" i="1" s="1"/>
  <c r="AC847" i="1"/>
  <c r="AD846" i="1"/>
  <c r="AB847" i="1"/>
  <c r="AH847" i="1" s="1"/>
  <c r="AC848" i="1"/>
  <c r="AD847" i="1"/>
  <c r="AB848" i="1"/>
  <c r="AH848" i="1" s="1"/>
  <c r="AC849" i="1"/>
  <c r="AD848" i="1"/>
  <c r="AB849" i="1"/>
  <c r="AH849" i="1" s="1"/>
  <c r="AC850" i="1"/>
  <c r="AD849" i="1"/>
  <c r="AB850" i="1"/>
  <c r="AH850" i="1" s="1"/>
  <c r="AC851" i="1"/>
  <c r="AD850" i="1"/>
  <c r="AB851" i="1"/>
  <c r="AH851" i="1" s="1"/>
  <c r="AC852" i="1"/>
  <c r="AD851" i="1"/>
  <c r="AB852" i="1"/>
  <c r="AH852" i="1" s="1"/>
  <c r="AC853" i="1"/>
  <c r="AD852" i="1"/>
  <c r="AB853" i="1"/>
  <c r="AH853" i="1" s="1"/>
  <c r="AC854" i="1"/>
  <c r="AD853" i="1"/>
  <c r="AB854" i="1"/>
  <c r="AH854" i="1" s="1"/>
  <c r="AC855" i="1"/>
  <c r="AD854" i="1"/>
  <c r="AB855" i="1"/>
  <c r="AH855" i="1" s="1"/>
  <c r="AC856" i="1"/>
  <c r="AD855" i="1"/>
  <c r="AB856" i="1"/>
  <c r="AH856" i="1" s="1"/>
  <c r="AC857" i="1"/>
  <c r="AD856" i="1"/>
  <c r="AB857" i="1"/>
  <c r="AH857" i="1" s="1"/>
  <c r="AC858" i="1"/>
  <c r="AD857" i="1"/>
  <c r="AB858" i="1"/>
  <c r="AH858" i="1" s="1"/>
  <c r="AC859" i="1"/>
  <c r="AD858" i="1"/>
  <c r="AB859" i="1"/>
  <c r="AH859" i="1" s="1"/>
  <c r="AC860" i="1"/>
  <c r="AD859" i="1"/>
  <c r="AB860" i="1"/>
  <c r="AH860" i="1" s="1"/>
  <c r="AC861" i="1"/>
  <c r="AD860" i="1"/>
  <c r="AB861" i="1"/>
  <c r="AH861" i="1" s="1"/>
  <c r="AC862" i="1"/>
  <c r="AD861" i="1"/>
  <c r="AB862" i="1"/>
  <c r="AH862" i="1" s="1"/>
  <c r="AC863" i="1"/>
  <c r="AD862" i="1"/>
  <c r="AB863" i="1"/>
  <c r="AH863" i="1" s="1"/>
  <c r="AC864" i="1"/>
  <c r="AD863" i="1"/>
  <c r="AB864" i="1"/>
  <c r="AH864" i="1" s="1"/>
  <c r="AC865" i="1"/>
  <c r="AD864" i="1"/>
  <c r="AB865" i="1"/>
  <c r="AH865" i="1" s="1"/>
  <c r="AC866" i="1"/>
  <c r="AD865" i="1"/>
  <c r="AB866" i="1"/>
  <c r="AH866" i="1" s="1"/>
  <c r="AC867" i="1"/>
  <c r="AD866" i="1"/>
  <c r="AB867" i="1"/>
  <c r="AH867" i="1" s="1"/>
  <c r="AC868" i="1"/>
  <c r="AD867" i="1"/>
  <c r="AB868" i="1"/>
  <c r="AH868" i="1" s="1"/>
  <c r="AC869" i="1"/>
  <c r="AD868" i="1"/>
  <c r="AB869" i="1"/>
  <c r="AH869" i="1" s="1"/>
  <c r="AC870" i="1"/>
  <c r="AD869" i="1"/>
  <c r="AB870" i="1"/>
  <c r="AH870" i="1" s="1"/>
  <c r="AC871" i="1"/>
  <c r="AD870" i="1"/>
  <c r="AB871" i="1"/>
  <c r="AH871" i="1" s="1"/>
  <c r="AC872" i="1"/>
  <c r="AD871" i="1"/>
  <c r="AB872" i="1"/>
  <c r="AH872" i="1" s="1"/>
  <c r="AC873" i="1"/>
  <c r="AD872" i="1"/>
  <c r="AB873" i="1"/>
  <c r="AH873" i="1" s="1"/>
  <c r="AC874" i="1"/>
  <c r="AD873" i="1"/>
  <c r="AB874" i="1"/>
  <c r="AH874" i="1" s="1"/>
  <c r="AC875" i="1"/>
  <c r="AD874" i="1"/>
  <c r="AB875" i="1"/>
  <c r="AH875" i="1" s="1"/>
  <c r="AC876" i="1"/>
  <c r="AD875" i="1"/>
  <c r="AB876" i="1"/>
  <c r="AH876" i="1" s="1"/>
  <c r="AC877" i="1"/>
  <c r="AD876" i="1"/>
  <c r="AB877" i="1"/>
  <c r="AH877" i="1" s="1"/>
  <c r="AC878" i="1"/>
  <c r="AD877" i="1"/>
  <c r="AB878" i="1"/>
  <c r="AH878" i="1" s="1"/>
  <c r="AD878" i="1"/>
  <c r="AC879" i="1"/>
  <c r="AB879" i="1"/>
  <c r="AH879" i="1" s="1"/>
  <c r="AD879" i="1"/>
  <c r="AC880" i="1"/>
  <c r="AB880" i="1"/>
  <c r="AH880" i="1" s="1"/>
  <c r="AD880" i="1"/>
  <c r="AC881" i="1"/>
  <c r="AB881" i="1"/>
  <c r="AH881" i="1" s="1"/>
  <c r="AD881" i="1"/>
  <c r="AC882" i="1"/>
  <c r="AB882" i="1"/>
  <c r="AH882" i="1" s="1"/>
  <c r="AD882" i="1"/>
  <c r="AC883" i="1"/>
  <c r="AB883" i="1"/>
  <c r="AH883" i="1" s="1"/>
  <c r="AD883" i="1"/>
  <c r="AC884" i="1"/>
  <c r="AB884" i="1"/>
  <c r="AH884" i="1" s="1"/>
  <c r="AD884" i="1"/>
  <c r="AC885" i="1"/>
  <c r="AB885" i="1"/>
  <c r="AH885" i="1" s="1"/>
  <c r="AD885" i="1"/>
  <c r="AC886" i="1"/>
  <c r="AB886" i="1"/>
  <c r="AH886" i="1" s="1"/>
  <c r="AD886" i="1"/>
  <c r="AC887" i="1"/>
  <c r="AB887" i="1"/>
  <c r="AH887" i="1" s="1"/>
  <c r="AD887" i="1"/>
  <c r="AC888" i="1"/>
  <c r="AB888" i="1"/>
  <c r="AH888" i="1" s="1"/>
  <c r="AD888" i="1"/>
  <c r="AC889" i="1"/>
  <c r="AB889" i="1"/>
  <c r="AH889" i="1" s="1"/>
  <c r="AD889" i="1"/>
  <c r="AC890" i="1"/>
  <c r="AB890" i="1"/>
  <c r="AH890" i="1" s="1"/>
  <c r="AD890" i="1"/>
  <c r="AC891" i="1"/>
  <c r="AB891" i="1"/>
  <c r="AH891" i="1" s="1"/>
  <c r="AD891" i="1"/>
  <c r="AC892" i="1"/>
  <c r="AB892" i="1"/>
  <c r="AH892" i="1" s="1"/>
  <c r="AD892" i="1"/>
  <c r="AC893" i="1"/>
  <c r="AB893" i="1"/>
  <c r="AH893" i="1" s="1"/>
  <c r="AD893" i="1"/>
  <c r="AC894" i="1"/>
  <c r="AB894" i="1"/>
  <c r="AH894" i="1" s="1"/>
  <c r="AD894" i="1"/>
  <c r="AC895" i="1"/>
  <c r="AB895" i="1"/>
  <c r="AH895" i="1" s="1"/>
  <c r="AD895" i="1"/>
  <c r="AC896" i="1"/>
  <c r="AB896" i="1"/>
  <c r="AH896" i="1" s="1"/>
  <c r="AD896" i="1"/>
  <c r="AC897" i="1"/>
  <c r="AB897" i="1"/>
  <c r="AH897" i="1" s="1"/>
  <c r="AD897" i="1"/>
  <c r="AC898" i="1"/>
  <c r="AB898" i="1"/>
  <c r="AH898" i="1" s="1"/>
  <c r="AD898" i="1"/>
  <c r="AC899" i="1"/>
  <c r="AB899" i="1"/>
  <c r="AH899" i="1" s="1"/>
  <c r="AD899" i="1"/>
  <c r="AC900" i="1"/>
  <c r="AB900" i="1"/>
  <c r="AH900" i="1" s="1"/>
  <c r="AD900" i="1"/>
  <c r="AC901" i="1"/>
  <c r="AB901" i="1"/>
  <c r="AH901" i="1" s="1"/>
  <c r="AD901" i="1"/>
  <c r="AC902" i="1"/>
  <c r="AB902" i="1"/>
  <c r="AH902" i="1" s="1"/>
  <c r="AD902" i="1"/>
  <c r="AC903" i="1"/>
  <c r="AB903" i="1"/>
  <c r="AH903" i="1" s="1"/>
  <c r="AD903" i="1"/>
  <c r="AC904" i="1"/>
  <c r="AB904" i="1"/>
  <c r="AH904" i="1" s="1"/>
  <c r="AD904" i="1"/>
  <c r="AC905" i="1"/>
  <c r="AB905" i="1"/>
  <c r="AH905" i="1" s="1"/>
  <c r="AD905" i="1"/>
  <c r="AC906" i="1"/>
  <c r="AB906" i="1"/>
  <c r="AH906" i="1" s="1"/>
  <c r="AD906" i="1"/>
  <c r="AC907" i="1"/>
  <c r="AB907" i="1"/>
  <c r="AH907" i="1" s="1"/>
  <c r="AD907" i="1"/>
  <c r="AC908" i="1"/>
  <c r="AB908" i="1"/>
  <c r="AH908" i="1" s="1"/>
  <c r="AD908" i="1"/>
  <c r="AC909" i="1"/>
  <c r="AD909" i="1"/>
  <c r="AC910" i="1"/>
  <c r="AB909" i="1"/>
  <c r="AH909" i="1" s="1"/>
  <c r="AB910" i="1"/>
  <c r="AH910" i="1" s="1"/>
  <c r="AD910" i="1"/>
  <c r="AC911" i="1"/>
  <c r="AD911" i="1"/>
  <c r="AC912" i="1"/>
  <c r="AB911" i="1"/>
  <c r="AH911" i="1" s="1"/>
  <c r="AB912" i="1"/>
  <c r="AH912" i="1" s="1"/>
  <c r="AD912" i="1"/>
  <c r="AC913" i="1"/>
  <c r="AD913" i="1"/>
  <c r="AB913" i="1"/>
  <c r="AH913" i="1" s="1"/>
  <c r="AC914" i="1"/>
  <c r="AB914" i="1"/>
  <c r="AH914" i="1" s="1"/>
  <c r="AC915" i="1"/>
  <c r="AD914" i="1"/>
  <c r="AB915" i="1"/>
  <c r="AH915" i="1" s="1"/>
  <c r="AC916" i="1"/>
  <c r="AD915" i="1"/>
  <c r="AB916" i="1"/>
  <c r="AH916" i="1" s="1"/>
  <c r="AC917" i="1"/>
  <c r="AD916" i="1"/>
  <c r="AB917" i="1"/>
  <c r="AH917" i="1" s="1"/>
  <c r="AC918" i="1"/>
  <c r="AD917" i="1"/>
  <c r="AB918" i="1"/>
  <c r="AH918" i="1" s="1"/>
  <c r="AC919" i="1"/>
  <c r="AD918" i="1"/>
  <c r="AB919" i="1"/>
  <c r="AH919" i="1" s="1"/>
  <c r="AC920" i="1"/>
  <c r="AD919" i="1"/>
  <c r="AB920" i="1"/>
  <c r="AH920" i="1" s="1"/>
  <c r="AC921" i="1"/>
  <c r="AD920" i="1"/>
  <c r="AB921" i="1"/>
  <c r="AH921" i="1" s="1"/>
  <c r="AC922" i="1"/>
  <c r="AD921" i="1"/>
  <c r="AB922" i="1"/>
  <c r="AH922" i="1" s="1"/>
  <c r="AC923" i="1"/>
  <c r="AD922" i="1"/>
  <c r="AB923" i="1"/>
  <c r="AH923" i="1" s="1"/>
  <c r="AC924" i="1"/>
  <c r="AD923" i="1"/>
  <c r="AB924" i="1"/>
  <c r="AH924" i="1" s="1"/>
  <c r="AC925" i="1"/>
  <c r="AD924" i="1"/>
  <c r="AB925" i="1"/>
  <c r="AH925" i="1" s="1"/>
  <c r="AC926" i="1"/>
  <c r="AD925" i="1"/>
  <c r="AB926" i="1"/>
  <c r="AH926" i="1" s="1"/>
  <c r="AC927" i="1"/>
  <c r="AD926" i="1"/>
  <c r="AB927" i="1"/>
  <c r="AH927" i="1" s="1"/>
  <c r="AC928" i="1"/>
  <c r="AD927" i="1"/>
  <c r="AB928" i="1"/>
  <c r="AH928" i="1" s="1"/>
  <c r="AC929" i="1"/>
  <c r="AD928" i="1"/>
  <c r="AB929" i="1"/>
  <c r="AH929" i="1" s="1"/>
  <c r="AC930" i="1"/>
  <c r="AD929" i="1"/>
  <c r="AB930" i="1"/>
  <c r="AH930" i="1" s="1"/>
  <c r="AC931" i="1"/>
  <c r="AD930" i="1"/>
  <c r="AB931" i="1"/>
  <c r="AH931" i="1" s="1"/>
  <c r="AC932" i="1"/>
  <c r="AD931" i="1"/>
  <c r="AB932" i="1"/>
  <c r="AH932" i="1" s="1"/>
  <c r="AC933" i="1"/>
  <c r="AD932" i="1"/>
  <c r="AB933" i="1"/>
  <c r="AH933" i="1" s="1"/>
  <c r="AC934" i="1"/>
  <c r="AD933" i="1"/>
  <c r="AB934" i="1"/>
  <c r="AH934" i="1" s="1"/>
  <c r="AC935" i="1"/>
  <c r="AD934" i="1"/>
  <c r="AB935" i="1"/>
  <c r="AH935" i="1" s="1"/>
  <c r="AC936" i="1"/>
  <c r="AD935" i="1"/>
  <c r="AB936" i="1"/>
  <c r="AH936" i="1" s="1"/>
  <c r="AC937" i="1"/>
  <c r="AD936" i="1"/>
  <c r="AB937" i="1"/>
  <c r="AH937" i="1" s="1"/>
  <c r="AC938" i="1"/>
  <c r="AD937" i="1"/>
  <c r="AB938" i="1"/>
  <c r="AH938" i="1" s="1"/>
  <c r="AC939" i="1"/>
  <c r="AD938" i="1"/>
  <c r="AB939" i="1"/>
  <c r="AH939" i="1" s="1"/>
  <c r="AC940" i="1"/>
  <c r="AD939" i="1"/>
  <c r="AB940" i="1"/>
  <c r="AH940" i="1" s="1"/>
  <c r="AC941" i="1"/>
  <c r="AD940" i="1"/>
  <c r="AB941" i="1"/>
  <c r="AH941" i="1" s="1"/>
  <c r="AC942" i="1"/>
  <c r="AD941" i="1"/>
  <c r="AB942" i="1"/>
  <c r="AH942" i="1" s="1"/>
  <c r="AC943" i="1"/>
  <c r="AD942" i="1"/>
  <c r="AB943" i="1"/>
  <c r="AH943" i="1" s="1"/>
  <c r="AC944" i="1"/>
  <c r="AD943" i="1"/>
  <c r="AB944" i="1"/>
  <c r="AH944" i="1" s="1"/>
  <c r="AC945" i="1"/>
  <c r="AD944" i="1"/>
  <c r="AB945" i="1"/>
  <c r="AH945" i="1" s="1"/>
  <c r="AC946" i="1"/>
  <c r="AD945" i="1"/>
  <c r="AB946" i="1"/>
  <c r="AH946" i="1" s="1"/>
  <c r="AC947" i="1"/>
  <c r="AD946" i="1"/>
  <c r="AB947" i="1"/>
  <c r="AH947" i="1" s="1"/>
  <c r="AC948" i="1"/>
  <c r="AD947" i="1"/>
  <c r="AB948" i="1"/>
  <c r="AH948" i="1" s="1"/>
  <c r="AC949" i="1"/>
  <c r="AD948" i="1"/>
  <c r="AB949" i="1"/>
  <c r="AH949" i="1" s="1"/>
  <c r="AC950" i="1"/>
  <c r="AD949" i="1"/>
  <c r="AB950" i="1"/>
  <c r="AH950" i="1" s="1"/>
  <c r="AC951" i="1"/>
  <c r="AD950" i="1"/>
  <c r="AB951" i="1"/>
  <c r="AH951" i="1" s="1"/>
  <c r="AC952" i="1"/>
  <c r="AD951" i="1"/>
  <c r="AB952" i="1"/>
  <c r="AH952" i="1" s="1"/>
  <c r="AC953" i="1"/>
  <c r="AD952" i="1"/>
  <c r="AB953" i="1"/>
  <c r="AH953" i="1" s="1"/>
  <c r="AC954" i="1"/>
  <c r="AD953" i="1"/>
  <c r="AB954" i="1"/>
  <c r="AH954" i="1" s="1"/>
  <c r="AC955" i="1"/>
  <c r="AD954" i="1"/>
  <c r="AB955" i="1"/>
  <c r="AH955" i="1" s="1"/>
  <c r="AC956" i="1"/>
  <c r="AD955" i="1"/>
  <c r="AB956" i="1"/>
  <c r="AH956" i="1" s="1"/>
  <c r="AC957" i="1"/>
  <c r="AD956" i="1"/>
  <c r="AB957" i="1"/>
  <c r="AH957" i="1" s="1"/>
  <c r="AC958" i="1"/>
  <c r="AD957" i="1"/>
  <c r="AB958" i="1"/>
  <c r="AH958" i="1" s="1"/>
  <c r="AC959" i="1"/>
  <c r="AD958" i="1"/>
  <c r="AB959" i="1"/>
  <c r="AH959" i="1" s="1"/>
  <c r="AC960" i="1"/>
  <c r="AD959" i="1"/>
  <c r="AB960" i="1"/>
  <c r="AH960" i="1" s="1"/>
  <c r="AC961" i="1"/>
  <c r="AD960" i="1"/>
  <c r="AB961" i="1"/>
  <c r="AH961" i="1" s="1"/>
  <c r="AC962" i="1"/>
  <c r="AD961" i="1"/>
  <c r="AB962" i="1"/>
  <c r="AH962" i="1" s="1"/>
  <c r="AC963" i="1"/>
  <c r="AD962" i="1"/>
  <c r="AB963" i="1"/>
  <c r="AH963" i="1" s="1"/>
  <c r="AC964" i="1"/>
  <c r="AD963" i="1"/>
  <c r="AB964" i="1"/>
  <c r="AH964" i="1" s="1"/>
  <c r="AC965" i="1"/>
  <c r="AD964" i="1"/>
  <c r="AB965" i="1"/>
  <c r="AH965" i="1" s="1"/>
  <c r="AC966" i="1"/>
  <c r="AD965" i="1"/>
  <c r="AB966" i="1"/>
  <c r="AH966" i="1" s="1"/>
  <c r="AC967" i="1"/>
  <c r="AD966" i="1"/>
  <c r="AB967" i="1"/>
  <c r="AH967" i="1" s="1"/>
  <c r="AC968" i="1"/>
  <c r="AD967" i="1"/>
  <c r="AB968" i="1"/>
  <c r="AH968" i="1" s="1"/>
  <c r="AC969" i="1"/>
  <c r="AD968" i="1"/>
  <c r="AB969" i="1"/>
  <c r="AH969" i="1" s="1"/>
  <c r="AC970" i="1"/>
  <c r="AD969" i="1"/>
  <c r="AB970" i="1"/>
  <c r="AH970" i="1" s="1"/>
  <c r="AC971" i="1"/>
  <c r="AD970" i="1"/>
  <c r="AB971" i="1"/>
  <c r="AH971" i="1" s="1"/>
  <c r="AC972" i="1"/>
  <c r="AD971" i="1"/>
  <c r="AB972" i="1"/>
  <c r="AH972" i="1" s="1"/>
  <c r="AC973" i="1"/>
  <c r="AD972" i="1"/>
  <c r="AB973" i="1"/>
  <c r="AH973" i="1" s="1"/>
  <c r="AC974" i="1"/>
  <c r="AD973" i="1"/>
  <c r="AB974" i="1"/>
  <c r="AH974" i="1" s="1"/>
  <c r="AC975" i="1"/>
  <c r="AD974" i="1"/>
  <c r="AB975" i="1"/>
  <c r="AH975" i="1" s="1"/>
  <c r="AD975" i="1"/>
  <c r="AC976" i="1"/>
  <c r="AB976" i="1"/>
  <c r="AH976" i="1" s="1"/>
  <c r="AC977" i="1"/>
  <c r="AD976" i="1"/>
  <c r="AB977" i="1"/>
  <c r="AH977" i="1" s="1"/>
  <c r="AC978" i="1"/>
  <c r="AD977" i="1"/>
  <c r="AB978" i="1"/>
  <c r="AH978" i="1" s="1"/>
  <c r="AC979" i="1"/>
  <c r="AD978" i="1"/>
  <c r="AB979" i="1"/>
  <c r="AH979" i="1" s="1"/>
  <c r="AC980" i="1"/>
  <c r="AD979" i="1"/>
  <c r="AB980" i="1"/>
  <c r="AH980" i="1" s="1"/>
  <c r="AC981" i="1"/>
  <c r="AD980" i="1"/>
  <c r="AB981" i="1"/>
  <c r="AH981" i="1" s="1"/>
  <c r="AC982" i="1"/>
  <c r="AD981" i="1"/>
  <c r="AB982" i="1"/>
  <c r="AH982" i="1" s="1"/>
  <c r="AC983" i="1"/>
  <c r="AD982" i="1"/>
  <c r="AB983" i="1"/>
  <c r="AH983" i="1" s="1"/>
  <c r="AC984" i="1"/>
  <c r="AD983" i="1"/>
  <c r="AB984" i="1"/>
  <c r="AH984" i="1" s="1"/>
  <c r="AC985" i="1"/>
  <c r="AD984" i="1"/>
  <c r="AB985" i="1"/>
  <c r="AH985" i="1" s="1"/>
  <c r="AC986" i="1"/>
  <c r="AD985" i="1"/>
  <c r="AB986" i="1"/>
  <c r="AH986" i="1" s="1"/>
  <c r="AC987" i="1"/>
  <c r="AD986" i="1"/>
  <c r="AB987" i="1"/>
  <c r="AH987" i="1" s="1"/>
  <c r="AC988" i="1"/>
  <c r="AD987" i="1"/>
  <c r="AB988" i="1"/>
  <c r="AH988" i="1" s="1"/>
  <c r="AC989" i="1"/>
  <c r="AD988" i="1"/>
  <c r="AB989" i="1"/>
  <c r="AH989" i="1" s="1"/>
  <c r="AC990" i="1"/>
  <c r="AD989" i="1"/>
  <c r="AB990" i="1"/>
  <c r="AH990" i="1" s="1"/>
  <c r="AC991" i="1"/>
  <c r="AD990" i="1"/>
  <c r="AB991" i="1"/>
  <c r="AH991" i="1" s="1"/>
  <c r="AC992" i="1"/>
  <c r="AD991" i="1"/>
  <c r="AB992" i="1"/>
  <c r="AH992" i="1" s="1"/>
  <c r="AC993" i="1"/>
  <c r="AD992" i="1"/>
  <c r="AB993" i="1"/>
  <c r="AH993" i="1" s="1"/>
  <c r="AC994" i="1"/>
  <c r="AD993" i="1"/>
  <c r="AB994" i="1"/>
  <c r="AH994" i="1" s="1"/>
  <c r="AC995" i="1"/>
  <c r="AD994" i="1"/>
  <c r="AB995" i="1"/>
  <c r="AH995" i="1" s="1"/>
  <c r="AC996" i="1"/>
  <c r="AD995" i="1"/>
  <c r="AB996" i="1"/>
  <c r="AH996" i="1" s="1"/>
  <c r="AC997" i="1"/>
  <c r="AD996" i="1"/>
  <c r="AB997" i="1"/>
  <c r="AH997" i="1" s="1"/>
  <c r="AC998" i="1"/>
  <c r="AD997" i="1"/>
  <c r="AB998" i="1"/>
  <c r="AH998" i="1" s="1"/>
  <c r="AC999" i="1"/>
  <c r="AD998" i="1"/>
  <c r="AB999" i="1"/>
  <c r="AH999" i="1" s="1"/>
  <c r="AC1000" i="1"/>
  <c r="AD999" i="1"/>
  <c r="AB1000" i="1"/>
  <c r="AH1000" i="1" s="1"/>
  <c r="AC1001" i="1"/>
  <c r="AD1000" i="1"/>
  <c r="AB1001" i="1"/>
  <c r="AH1001" i="1" s="1"/>
  <c r="AC1002" i="1"/>
  <c r="AD1001" i="1"/>
  <c r="AB1002" i="1"/>
  <c r="AH1002" i="1" s="1"/>
  <c r="AC1003" i="1"/>
  <c r="AD1002" i="1"/>
  <c r="AB1003" i="1"/>
  <c r="AH1003" i="1" s="1"/>
  <c r="AC1004" i="1"/>
  <c r="AD1003" i="1"/>
  <c r="AB1004" i="1"/>
  <c r="AH1004" i="1" s="1"/>
  <c r="AC1005" i="1"/>
  <c r="AD1004" i="1"/>
  <c r="AD1005" i="1"/>
  <c r="AC1006" i="1"/>
  <c r="AB1005" i="1"/>
  <c r="AH1005" i="1" s="1"/>
  <c r="AC1007" i="1"/>
  <c r="AB1006" i="1"/>
  <c r="AH1006" i="1" s="1"/>
  <c r="AD1006" i="1"/>
  <c r="AD1007" i="1"/>
  <c r="AC1008" i="1"/>
  <c r="AB1007" i="1"/>
  <c r="AH1007" i="1" s="1"/>
  <c r="AC1009" i="1"/>
  <c r="AB1008" i="1"/>
  <c r="AH1008" i="1" s="1"/>
  <c r="AD1008" i="1"/>
  <c r="AD1009" i="1"/>
  <c r="AC1010" i="1"/>
  <c r="AB1009" i="1"/>
  <c r="AH1009" i="1" s="1"/>
  <c r="AC1011" i="1"/>
  <c r="AB1010" i="1"/>
  <c r="AH1010" i="1" s="1"/>
  <c r="AD1010" i="1"/>
  <c r="AD1011" i="1"/>
  <c r="AC1012" i="1"/>
  <c r="AB1011" i="1"/>
  <c r="AH1011" i="1" s="1"/>
  <c r="AC1013" i="1"/>
  <c r="AB1012" i="1"/>
  <c r="AH1012" i="1" s="1"/>
  <c r="AD1012" i="1"/>
  <c r="AD1013" i="1"/>
  <c r="AC1014" i="1"/>
  <c r="AB1013" i="1"/>
  <c r="AH1013" i="1" s="1"/>
  <c r="AC1015" i="1"/>
  <c r="AB1014" i="1"/>
  <c r="AH1014" i="1" s="1"/>
  <c r="AD1014" i="1"/>
  <c r="AD1015" i="1"/>
  <c r="AC1016" i="1"/>
  <c r="AB1015" i="1"/>
  <c r="AH1015" i="1" s="1"/>
  <c r="AC1017" i="1"/>
  <c r="AB1016" i="1"/>
  <c r="AH1016" i="1" s="1"/>
  <c r="AD1016" i="1"/>
  <c r="AD1017" i="1"/>
  <c r="AC1018" i="1"/>
  <c r="AB1017" i="1"/>
  <c r="AH1017" i="1" s="1"/>
  <c r="AC1019" i="1"/>
  <c r="AB1018" i="1"/>
  <c r="AH1018" i="1" s="1"/>
  <c r="AD1018" i="1"/>
  <c r="AD1019" i="1"/>
  <c r="AC1020" i="1"/>
  <c r="AB1019" i="1"/>
  <c r="AH1019" i="1" s="1"/>
  <c r="AC1021" i="1"/>
  <c r="AB1020" i="1"/>
  <c r="AH1020" i="1" s="1"/>
  <c r="AD1020" i="1"/>
  <c r="AD1021" i="1"/>
  <c r="AC1022" i="1"/>
  <c r="AB1021" i="1"/>
  <c r="AH1021" i="1" s="1"/>
  <c r="AC1023" i="1"/>
  <c r="AB1022" i="1"/>
  <c r="AH1022" i="1" s="1"/>
  <c r="AD1022" i="1"/>
  <c r="AD1023" i="1"/>
  <c r="AC1024" i="1"/>
  <c r="AB1023" i="1"/>
  <c r="AH1023" i="1" s="1"/>
  <c r="AC1025" i="1"/>
  <c r="AB1024" i="1"/>
  <c r="AH1024" i="1" s="1"/>
  <c r="AD1024" i="1"/>
  <c r="AD1025" i="1"/>
  <c r="AC1026" i="1"/>
  <c r="AB1025" i="1"/>
  <c r="AH1025" i="1" s="1"/>
  <c r="AC1027" i="1"/>
  <c r="AB1026" i="1"/>
  <c r="AH1026" i="1" s="1"/>
  <c r="AD1026" i="1"/>
  <c r="AD1027" i="1"/>
  <c r="AC1028" i="1"/>
  <c r="AB1027" i="1"/>
  <c r="AH1027" i="1" s="1"/>
  <c r="AC1029" i="1"/>
  <c r="AB1028" i="1"/>
  <c r="AH1028" i="1" s="1"/>
  <c r="AD1028" i="1"/>
  <c r="AD1029" i="1"/>
  <c r="AC1030" i="1"/>
  <c r="AB1029" i="1"/>
  <c r="AH1029" i="1" s="1"/>
  <c r="AC1031" i="1"/>
  <c r="AB1030" i="1"/>
  <c r="AH1030" i="1" s="1"/>
  <c r="AD1030" i="1"/>
  <c r="AD1031" i="1"/>
  <c r="AB1031" i="1"/>
  <c r="AH1031" i="1" s="1"/>
  <c r="AC1032" i="1"/>
  <c r="AD1032" i="1"/>
  <c r="AB1032" i="1"/>
  <c r="AH1032" i="1" s="1"/>
  <c r="AC1033" i="1"/>
  <c r="AD1033" i="1"/>
  <c r="AB1033" i="1"/>
  <c r="AH1033" i="1" s="1"/>
  <c r="AC1034" i="1"/>
  <c r="AD1034" i="1"/>
  <c r="AB1034" i="1"/>
  <c r="AH1034" i="1" s="1"/>
  <c r="AC1035" i="1"/>
  <c r="AD1035" i="1"/>
  <c r="AB1035" i="1"/>
  <c r="AH1035" i="1" s="1"/>
  <c r="AC1036" i="1"/>
  <c r="AD1036" i="1"/>
  <c r="AB1036" i="1"/>
  <c r="AH1036" i="1" s="1"/>
  <c r="AC1037" i="1"/>
  <c r="AD1037" i="1"/>
  <c r="AB1037" i="1"/>
  <c r="AH1037" i="1" s="1"/>
  <c r="AC1038" i="1"/>
  <c r="AD1038" i="1"/>
  <c r="AB1038" i="1"/>
  <c r="AH1038" i="1" s="1"/>
  <c r="AC1039" i="1"/>
  <c r="AD1039" i="1"/>
  <c r="AB1039" i="1"/>
  <c r="AH1039" i="1" s="1"/>
  <c r="AC1040" i="1"/>
  <c r="AD1040" i="1"/>
  <c r="AB1040" i="1"/>
  <c r="AH1040" i="1" s="1"/>
  <c r="AC1041" i="1"/>
  <c r="AD1041" i="1"/>
  <c r="AB1041" i="1"/>
  <c r="AH1041" i="1" s="1"/>
  <c r="AC1042" i="1"/>
  <c r="AD1042" i="1"/>
  <c r="AB1042" i="1"/>
  <c r="AH1042" i="1" s="1"/>
  <c r="AC1043" i="1"/>
  <c r="AD1043" i="1"/>
  <c r="AB1043" i="1"/>
  <c r="AH1043" i="1" s="1"/>
  <c r="AC1044" i="1"/>
  <c r="AD1044" i="1"/>
  <c r="AB1044" i="1"/>
  <c r="AH1044" i="1" s="1"/>
  <c r="AC1045" i="1"/>
  <c r="AD1045" i="1"/>
  <c r="AB1045" i="1"/>
  <c r="AH1045" i="1" s="1"/>
  <c r="AC1046" i="1"/>
  <c r="AD1046" i="1"/>
  <c r="AB1046" i="1"/>
  <c r="AH1046" i="1" s="1"/>
  <c r="AC1047" i="1"/>
  <c r="AD1047" i="1"/>
  <c r="AB1047" i="1"/>
  <c r="AH1047" i="1" s="1"/>
  <c r="AC1048" i="1"/>
  <c r="AD1048" i="1"/>
  <c r="AB1048" i="1"/>
  <c r="AH1048" i="1" s="1"/>
  <c r="AC1049" i="1"/>
  <c r="AD1049" i="1"/>
  <c r="AB1049" i="1"/>
  <c r="AH1049" i="1" s="1"/>
  <c r="AC1050" i="1"/>
  <c r="AD1050" i="1"/>
  <c r="AB1050" i="1"/>
  <c r="AH1050" i="1" s="1"/>
  <c r="AC1051" i="1"/>
  <c r="AD1051" i="1"/>
  <c r="AB1051" i="1"/>
  <c r="AH1051" i="1" s="1"/>
  <c r="AC1052" i="1"/>
  <c r="AD1052" i="1"/>
  <c r="AB1052" i="1"/>
  <c r="AH1052" i="1" s="1"/>
  <c r="AC1053" i="1"/>
  <c r="AD1053" i="1"/>
  <c r="AB1053" i="1"/>
  <c r="AH1053" i="1" s="1"/>
  <c r="AC1054" i="1"/>
  <c r="AD1054" i="1"/>
  <c r="AB1054" i="1"/>
  <c r="AH1054" i="1" s="1"/>
  <c r="AC1055" i="1"/>
  <c r="AD1055" i="1"/>
  <c r="AB1055" i="1"/>
  <c r="AH1055" i="1" s="1"/>
  <c r="AC1056" i="1"/>
  <c r="AD1056" i="1"/>
  <c r="AB1056" i="1"/>
  <c r="AH1056" i="1" s="1"/>
  <c r="AC1057" i="1"/>
  <c r="AD1057" i="1"/>
  <c r="AB1057" i="1"/>
  <c r="AH1057" i="1" s="1"/>
  <c r="AC1058" i="1"/>
  <c r="AD1058" i="1"/>
  <c r="AB1058" i="1"/>
  <c r="AH1058" i="1" s="1"/>
  <c r="AC1059" i="1"/>
  <c r="AD1059" i="1"/>
  <c r="AB1059" i="1"/>
  <c r="AH1059" i="1" s="1"/>
  <c r="AC1060" i="1"/>
  <c r="AD1060" i="1"/>
  <c r="AB1060" i="1"/>
  <c r="AH1060" i="1" s="1"/>
  <c r="AC1061" i="1"/>
  <c r="AD1061" i="1"/>
  <c r="AB1061" i="1"/>
  <c r="AH1061" i="1" s="1"/>
  <c r="AC1062" i="1"/>
  <c r="AD1062" i="1"/>
  <c r="AB1062" i="1"/>
  <c r="AH1062" i="1" s="1"/>
  <c r="AC1063" i="1"/>
  <c r="AD1063" i="1"/>
  <c r="AB1063" i="1"/>
  <c r="AH1063" i="1" s="1"/>
  <c r="AC1064" i="1"/>
  <c r="AD1064" i="1"/>
  <c r="AB1064" i="1"/>
  <c r="AH1064" i="1" s="1"/>
  <c r="AC1065" i="1"/>
  <c r="AD1065" i="1"/>
  <c r="AB1065" i="1"/>
  <c r="AH1065" i="1" s="1"/>
  <c r="AC1066" i="1"/>
  <c r="AD1066" i="1"/>
  <c r="AB1066" i="1"/>
  <c r="AH1066" i="1" s="1"/>
  <c r="AC1067" i="1"/>
  <c r="AD1067" i="1"/>
  <c r="AB1067" i="1"/>
  <c r="AH1067" i="1" s="1"/>
  <c r="AC1068" i="1"/>
  <c r="AD1068" i="1"/>
  <c r="AB1068" i="1"/>
  <c r="AH1068" i="1" s="1"/>
  <c r="AC1069" i="1"/>
  <c r="AD1069" i="1"/>
  <c r="AB1069" i="1"/>
  <c r="AH1069" i="1" s="1"/>
  <c r="AC1070" i="1"/>
  <c r="AD1070" i="1"/>
  <c r="AB1070" i="1"/>
  <c r="AH1070" i="1" s="1"/>
  <c r="AC1071" i="1"/>
  <c r="AD1071" i="1"/>
  <c r="AB1071" i="1"/>
  <c r="AH1071" i="1" s="1"/>
  <c r="AC1072" i="1"/>
  <c r="AD1072" i="1"/>
  <c r="AB1072" i="1"/>
  <c r="AH1072" i="1" s="1"/>
  <c r="AC1073" i="1"/>
  <c r="AD1073" i="1"/>
  <c r="AB1073" i="1"/>
  <c r="AH1073" i="1" s="1"/>
  <c r="AC1074" i="1"/>
  <c r="AD1074" i="1"/>
  <c r="AB1074" i="1"/>
  <c r="AH1074" i="1" s="1"/>
  <c r="AC1075" i="1"/>
  <c r="AD1075" i="1"/>
  <c r="AB1075" i="1"/>
  <c r="AH1075" i="1" s="1"/>
  <c r="AC1076" i="1"/>
  <c r="AD1076" i="1"/>
  <c r="AB1076" i="1"/>
  <c r="AH1076" i="1" s="1"/>
  <c r="AC1077" i="1"/>
  <c r="AD1077" i="1"/>
  <c r="AB1077" i="1"/>
  <c r="AH1077" i="1" s="1"/>
  <c r="AC1078" i="1"/>
  <c r="AD1078" i="1"/>
  <c r="AB1078" i="1"/>
  <c r="AH1078" i="1" s="1"/>
  <c r="AC1079" i="1"/>
  <c r="AD1079" i="1"/>
  <c r="AB1079" i="1"/>
  <c r="AH1079" i="1" s="1"/>
  <c r="AC1080" i="1"/>
  <c r="AD1080" i="1"/>
  <c r="AB1080" i="1"/>
  <c r="AH1080" i="1" s="1"/>
  <c r="AC1081" i="1"/>
  <c r="AD1081" i="1"/>
  <c r="AB1081" i="1"/>
  <c r="AH1081" i="1" s="1"/>
  <c r="AC1082" i="1"/>
  <c r="AD1082" i="1"/>
  <c r="AB1082" i="1"/>
  <c r="AH1082" i="1" s="1"/>
  <c r="AC1083" i="1"/>
  <c r="AD1083" i="1"/>
  <c r="AB1083" i="1"/>
  <c r="AH1083" i="1" s="1"/>
  <c r="AC1084" i="1"/>
  <c r="AD1084" i="1"/>
  <c r="AB1084" i="1"/>
  <c r="AH1084" i="1" s="1"/>
  <c r="AC1085" i="1"/>
  <c r="AD1085" i="1"/>
  <c r="AB1085" i="1"/>
  <c r="AH1085" i="1" s="1"/>
  <c r="AC1086" i="1"/>
  <c r="AD1086" i="1"/>
  <c r="AB1086" i="1"/>
  <c r="AH1086" i="1" s="1"/>
  <c r="AC1087" i="1"/>
  <c r="AD1087" i="1"/>
  <c r="AB1087" i="1"/>
  <c r="AH1087" i="1" s="1"/>
  <c r="AC1088" i="1"/>
  <c r="AD1088" i="1"/>
  <c r="AB1088" i="1"/>
  <c r="AH1088" i="1" s="1"/>
  <c r="AC1089" i="1"/>
  <c r="AD1089" i="1"/>
  <c r="AB1089" i="1"/>
  <c r="AH1089" i="1" s="1"/>
  <c r="AC1090" i="1"/>
  <c r="AD1090" i="1"/>
  <c r="AB1090" i="1"/>
  <c r="AH1090" i="1" s="1"/>
  <c r="AC1091" i="1"/>
  <c r="AD1091" i="1"/>
  <c r="AB1091" i="1"/>
  <c r="AH1091" i="1" s="1"/>
  <c r="AC1092" i="1"/>
  <c r="AD1092" i="1"/>
  <c r="AB1092" i="1"/>
  <c r="AH1092" i="1" s="1"/>
  <c r="AC1093" i="1"/>
  <c r="AD1093" i="1"/>
  <c r="AB1093" i="1"/>
  <c r="AH1093" i="1" s="1"/>
  <c r="AC1094" i="1"/>
  <c r="AD1094" i="1"/>
  <c r="AB1094" i="1"/>
  <c r="AH1094" i="1" s="1"/>
  <c r="AC1095" i="1"/>
  <c r="AD1095" i="1"/>
  <c r="AB1095" i="1"/>
  <c r="AH1095" i="1" s="1"/>
  <c r="AC1096" i="1"/>
  <c r="AD1096" i="1"/>
  <c r="AB1096" i="1"/>
  <c r="AH1096" i="1" s="1"/>
  <c r="AC1097" i="1"/>
  <c r="AD1097" i="1"/>
  <c r="AB1097" i="1"/>
  <c r="AH1097" i="1" s="1"/>
  <c r="AC1098" i="1"/>
  <c r="AD1098" i="1"/>
  <c r="AB1098" i="1"/>
  <c r="AH1098" i="1" s="1"/>
  <c r="AC1099" i="1"/>
  <c r="AD1099" i="1"/>
  <c r="AB1099" i="1"/>
  <c r="AH1099" i="1" s="1"/>
  <c r="AC1100" i="1"/>
  <c r="AD1100" i="1"/>
  <c r="AC1101" i="1"/>
  <c r="AB1100" i="1"/>
  <c r="AH1100" i="1" s="1"/>
  <c r="AD1101" i="1"/>
  <c r="AC1102" i="1"/>
  <c r="AB1101" i="1"/>
  <c r="AH1101" i="1" s="1"/>
  <c r="AD1102" i="1"/>
  <c r="AC1103" i="1"/>
  <c r="AB1102" i="1"/>
  <c r="AH1102" i="1" s="1"/>
  <c r="AD1103" i="1"/>
  <c r="AC1104" i="1"/>
  <c r="AB1103" i="1"/>
  <c r="AH1103" i="1" s="1"/>
  <c r="AD1104" i="1"/>
  <c r="AC1105" i="1"/>
  <c r="AB1104" i="1"/>
  <c r="AH1104" i="1" s="1"/>
  <c r="AD1105" i="1"/>
  <c r="AC1106" i="1"/>
  <c r="AB1105" i="1"/>
  <c r="AH1105" i="1" s="1"/>
  <c r="AD1106" i="1"/>
  <c r="AC1107" i="1"/>
  <c r="AB1106" i="1"/>
  <c r="AH1106" i="1" s="1"/>
  <c r="AD1107" i="1"/>
  <c r="AC1108" i="1"/>
  <c r="AB1107" i="1"/>
  <c r="AH1107" i="1" s="1"/>
  <c r="AD1108" i="1"/>
  <c r="AC1109" i="1"/>
  <c r="AB1108" i="1"/>
  <c r="AH1108" i="1" s="1"/>
  <c r="AD1109" i="1"/>
  <c r="AC1110" i="1"/>
  <c r="AB1109" i="1"/>
  <c r="AH1109" i="1" s="1"/>
  <c r="AD1110" i="1"/>
  <c r="AC1111" i="1"/>
  <c r="AB1110" i="1"/>
  <c r="AH1110" i="1" s="1"/>
  <c r="AC1112" i="1"/>
  <c r="AB1111" i="1"/>
  <c r="AH1111" i="1" s="1"/>
  <c r="AD1111" i="1"/>
  <c r="AD1112" i="1"/>
  <c r="AC1113" i="1"/>
  <c r="AB1112" i="1"/>
  <c r="AH1112" i="1" s="1"/>
  <c r="AC1114" i="1"/>
  <c r="AB1113" i="1"/>
  <c r="AH1113" i="1" s="1"/>
  <c r="AD1113" i="1"/>
  <c r="AD1114" i="1"/>
  <c r="AC1115" i="1"/>
  <c r="AB1114" i="1"/>
  <c r="AH1114" i="1" s="1"/>
  <c r="AC1116" i="1"/>
  <c r="AB1115" i="1"/>
  <c r="AH1115" i="1" s="1"/>
  <c r="AD1115" i="1"/>
  <c r="AD1116" i="1"/>
  <c r="AC1117" i="1"/>
  <c r="AB1116" i="1"/>
  <c r="AH1116" i="1" s="1"/>
  <c r="AC1118" i="1"/>
  <c r="AB1117" i="1"/>
  <c r="AH1117" i="1" s="1"/>
  <c r="AD1117" i="1"/>
  <c r="AD1118" i="1"/>
  <c r="AC1119" i="1"/>
  <c r="AB1118" i="1"/>
  <c r="AH1118" i="1" s="1"/>
  <c r="AC1120" i="1"/>
  <c r="AB1119" i="1"/>
  <c r="AH1119" i="1" s="1"/>
  <c r="AD1119" i="1"/>
  <c r="AD1120" i="1"/>
  <c r="AC1121" i="1"/>
  <c r="AB1120" i="1"/>
  <c r="AH1120" i="1" s="1"/>
  <c r="AC1122" i="1"/>
  <c r="AB1121" i="1"/>
  <c r="AH1121" i="1" s="1"/>
  <c r="AD1121" i="1"/>
  <c r="AD1122" i="1"/>
  <c r="AC1123" i="1"/>
  <c r="AB1122" i="1"/>
  <c r="AH1122" i="1" s="1"/>
  <c r="AC1124" i="1"/>
  <c r="AB1123" i="1"/>
  <c r="AH1123" i="1" s="1"/>
  <c r="AD1123" i="1"/>
  <c r="AD1124" i="1"/>
  <c r="AC1125" i="1"/>
  <c r="AB1124" i="1"/>
  <c r="AH1124" i="1" s="1"/>
  <c r="AC1126" i="1"/>
  <c r="AB1125" i="1"/>
  <c r="AH1125" i="1" s="1"/>
  <c r="AD1125" i="1"/>
  <c r="AD1126" i="1"/>
  <c r="AC1127" i="1"/>
  <c r="AB1126" i="1"/>
  <c r="AH1126" i="1" s="1"/>
  <c r="AC1128" i="1"/>
  <c r="AB1127" i="1"/>
  <c r="AH1127" i="1" s="1"/>
  <c r="AD1127" i="1"/>
  <c r="AD1128" i="1"/>
  <c r="AC1129" i="1"/>
  <c r="AB1128" i="1"/>
  <c r="AH1128" i="1" s="1"/>
  <c r="AC1130" i="1"/>
  <c r="AB1129" i="1"/>
  <c r="AH1129" i="1" s="1"/>
  <c r="AD1129" i="1"/>
  <c r="AD1130" i="1"/>
  <c r="AC1131" i="1"/>
  <c r="AB1130" i="1"/>
  <c r="AH1130" i="1" s="1"/>
  <c r="AC1132" i="1"/>
  <c r="AB1131" i="1"/>
  <c r="AH1131" i="1" s="1"/>
  <c r="AD1131" i="1"/>
  <c r="AD1132" i="1"/>
  <c r="AB1132" i="1"/>
  <c r="AH1132" i="1" s="1"/>
  <c r="AC1133" i="1"/>
  <c r="AD1133" i="1"/>
  <c r="AB1133" i="1"/>
  <c r="AH1133" i="1" s="1"/>
  <c r="AC1134" i="1"/>
  <c r="AD1134" i="1"/>
  <c r="AB1134" i="1"/>
  <c r="AH1134" i="1" s="1"/>
  <c r="AC1135" i="1"/>
  <c r="AD1135" i="1"/>
  <c r="AB1135" i="1"/>
  <c r="AH1135" i="1" s="1"/>
  <c r="AC1136" i="1"/>
  <c r="AD1136" i="1"/>
  <c r="AB1136" i="1"/>
  <c r="AH1136" i="1" s="1"/>
  <c r="AC1137" i="1"/>
  <c r="AD1137" i="1"/>
  <c r="AB1137" i="1"/>
  <c r="AH1137" i="1" s="1"/>
  <c r="AC1138" i="1"/>
  <c r="AD1138" i="1"/>
  <c r="AB1138" i="1"/>
  <c r="AH1138" i="1" s="1"/>
  <c r="AC1139" i="1"/>
  <c r="AD1139" i="1"/>
  <c r="AB1139" i="1"/>
  <c r="AH1139" i="1" s="1"/>
  <c r="AC1140" i="1"/>
  <c r="AD1140" i="1"/>
  <c r="AB1140" i="1"/>
  <c r="AH1140" i="1" s="1"/>
  <c r="AC1141" i="1"/>
  <c r="AD1141" i="1"/>
  <c r="AB1141" i="1"/>
  <c r="AH1141" i="1" s="1"/>
  <c r="AC1142" i="1"/>
  <c r="AD1142" i="1"/>
  <c r="AB1142" i="1"/>
  <c r="AH1142" i="1" s="1"/>
  <c r="AC1143" i="1"/>
  <c r="AD1143" i="1"/>
  <c r="AB1143" i="1"/>
  <c r="AH1143" i="1" s="1"/>
  <c r="AC1144" i="1"/>
  <c r="AD1144" i="1"/>
  <c r="AB1144" i="1"/>
  <c r="AH1144" i="1" s="1"/>
  <c r="AC1145" i="1"/>
  <c r="AD1145" i="1"/>
  <c r="AB1145" i="1"/>
  <c r="AH1145" i="1" s="1"/>
  <c r="AC1146" i="1"/>
  <c r="AD1146" i="1"/>
  <c r="AB1146" i="1"/>
  <c r="AH1146" i="1" s="1"/>
  <c r="AC1147" i="1"/>
  <c r="AD1147" i="1"/>
  <c r="AB1147" i="1"/>
  <c r="AH1147" i="1" s="1"/>
  <c r="AC1148" i="1"/>
  <c r="AD1148" i="1"/>
  <c r="AB1148" i="1"/>
  <c r="AH1148" i="1" s="1"/>
  <c r="AC1149" i="1"/>
  <c r="AD1149" i="1"/>
  <c r="AB1149" i="1"/>
  <c r="AH1149" i="1" s="1"/>
  <c r="AC1150" i="1"/>
  <c r="AD1150" i="1"/>
  <c r="AB1150" i="1"/>
  <c r="AH1150" i="1" s="1"/>
  <c r="AC1151" i="1"/>
  <c r="AD1151" i="1"/>
  <c r="AB1151" i="1"/>
  <c r="AH1151" i="1" s="1"/>
  <c r="AC1152" i="1"/>
  <c r="AD1152" i="1"/>
  <c r="AB1152" i="1"/>
  <c r="AH1152" i="1" s="1"/>
  <c r="AC1153" i="1"/>
  <c r="AD1153" i="1"/>
  <c r="AB1153" i="1"/>
  <c r="AH1153" i="1" s="1"/>
  <c r="AC1154" i="1"/>
  <c r="AD1154" i="1"/>
  <c r="AB1154" i="1"/>
  <c r="AH1154" i="1" s="1"/>
  <c r="AC1155" i="1"/>
  <c r="AD1155" i="1"/>
  <c r="AB1155" i="1"/>
  <c r="AH1155" i="1" s="1"/>
  <c r="AC1156" i="1"/>
  <c r="AD1156" i="1"/>
  <c r="AB1156" i="1"/>
  <c r="AH1156" i="1" s="1"/>
  <c r="AC1157" i="1"/>
  <c r="AD1157" i="1"/>
  <c r="AB1157" i="1"/>
  <c r="AH1157" i="1" s="1"/>
  <c r="AC1158" i="1"/>
  <c r="AD1158" i="1"/>
  <c r="AB1158" i="1"/>
  <c r="AH1158" i="1" s="1"/>
  <c r="AC1159" i="1"/>
  <c r="AD1159" i="1"/>
  <c r="AB1159" i="1"/>
  <c r="AH1159" i="1" s="1"/>
  <c r="AC1160" i="1"/>
  <c r="AD1160" i="1"/>
  <c r="AB1160" i="1"/>
  <c r="AH1160" i="1" s="1"/>
  <c r="AC1161" i="1"/>
  <c r="AD1161" i="1"/>
  <c r="AB1161" i="1"/>
  <c r="AH1161" i="1" s="1"/>
  <c r="AC1162" i="1"/>
  <c r="AD1162" i="1"/>
  <c r="AB1162" i="1"/>
  <c r="AH1162" i="1" s="1"/>
  <c r="AC1163" i="1"/>
  <c r="AD1163" i="1"/>
  <c r="AB1163" i="1"/>
  <c r="AH1163" i="1" s="1"/>
  <c r="AC1164" i="1"/>
  <c r="AD1164" i="1"/>
  <c r="AB1164" i="1"/>
  <c r="AH1164" i="1" s="1"/>
  <c r="AC1165" i="1"/>
  <c r="AD1165" i="1"/>
  <c r="AB1165" i="1"/>
  <c r="AH1165" i="1" s="1"/>
  <c r="AC1166" i="1"/>
  <c r="AD1166" i="1"/>
  <c r="AB1166" i="1"/>
  <c r="AH1166" i="1" s="1"/>
  <c r="AC1167" i="1"/>
  <c r="AD1167" i="1"/>
  <c r="AB1167" i="1"/>
  <c r="AH1167" i="1" s="1"/>
  <c r="AC1168" i="1"/>
  <c r="AD1168" i="1"/>
  <c r="AB1168" i="1"/>
  <c r="AH1168" i="1" s="1"/>
  <c r="AC1169" i="1"/>
  <c r="AD1169" i="1"/>
  <c r="AB1169" i="1"/>
  <c r="AH1169" i="1" s="1"/>
  <c r="AC1170" i="1"/>
  <c r="AD1170" i="1"/>
  <c r="AB1170" i="1"/>
  <c r="AH1170" i="1" s="1"/>
  <c r="AC1171" i="1"/>
  <c r="AD1171" i="1"/>
  <c r="AB1171" i="1"/>
  <c r="AH1171" i="1" s="1"/>
  <c r="AC1172" i="1"/>
  <c r="AD1172" i="1"/>
  <c r="AB1172" i="1"/>
  <c r="AH1172" i="1" s="1"/>
  <c r="AC1173" i="1"/>
  <c r="AD1173" i="1"/>
  <c r="AB1173" i="1"/>
  <c r="AH1173" i="1" s="1"/>
  <c r="AC1174" i="1"/>
  <c r="AD1174" i="1"/>
  <c r="AB1174" i="1"/>
  <c r="AH1174" i="1" s="1"/>
  <c r="AC1175" i="1"/>
  <c r="AD1175" i="1"/>
  <c r="AB1175" i="1"/>
  <c r="AH1175" i="1" s="1"/>
  <c r="AC1176" i="1"/>
  <c r="AD1176" i="1"/>
  <c r="AB1176" i="1"/>
  <c r="AH1176" i="1" s="1"/>
  <c r="AC1177" i="1"/>
  <c r="AD1177" i="1"/>
  <c r="AB1177" i="1"/>
  <c r="AH1177" i="1" s="1"/>
  <c r="AC1178" i="1"/>
  <c r="AD1178" i="1"/>
  <c r="AB1178" i="1"/>
  <c r="AH1178" i="1" s="1"/>
  <c r="AC1179" i="1"/>
  <c r="AD1179" i="1"/>
  <c r="AB1179" i="1"/>
  <c r="AH1179" i="1" s="1"/>
  <c r="AC1180" i="1"/>
  <c r="AD1180" i="1"/>
  <c r="AB1180" i="1"/>
  <c r="AH1180" i="1" s="1"/>
  <c r="AC1181" i="1"/>
  <c r="AD1181" i="1"/>
  <c r="AB1181" i="1"/>
  <c r="AH1181" i="1" s="1"/>
  <c r="AC1182" i="1"/>
  <c r="AD1182" i="1"/>
  <c r="AB1182" i="1"/>
  <c r="AH1182" i="1" s="1"/>
  <c r="AC1183" i="1"/>
  <c r="AD1183" i="1"/>
  <c r="AB1183" i="1"/>
  <c r="AH1183" i="1" s="1"/>
  <c r="AC1184" i="1"/>
  <c r="AD1184" i="1"/>
  <c r="AB1184" i="1"/>
  <c r="AH1184" i="1" s="1"/>
  <c r="AC1185" i="1"/>
  <c r="AD1185" i="1"/>
  <c r="AB1185" i="1"/>
  <c r="AH1185" i="1" s="1"/>
  <c r="AC1186" i="1"/>
  <c r="AD1186" i="1"/>
  <c r="AB1186" i="1"/>
  <c r="AH1186" i="1" s="1"/>
  <c r="AC1187" i="1"/>
  <c r="AD1187" i="1"/>
  <c r="AB1187" i="1"/>
  <c r="AH1187" i="1" s="1"/>
  <c r="AC1188" i="1"/>
  <c r="AD1188" i="1"/>
  <c r="AB1188" i="1"/>
  <c r="AH1188" i="1" s="1"/>
  <c r="AC1189" i="1"/>
  <c r="AD1189" i="1"/>
  <c r="AB1189" i="1"/>
  <c r="AH1189" i="1" s="1"/>
  <c r="AC1190" i="1"/>
  <c r="AD1190" i="1"/>
  <c r="AB1190" i="1"/>
  <c r="AH1190" i="1" s="1"/>
  <c r="AC1191" i="1"/>
  <c r="AD1191" i="1"/>
  <c r="AB1191" i="1"/>
  <c r="AH1191" i="1" s="1"/>
  <c r="AC1192" i="1"/>
  <c r="AD1192" i="1"/>
  <c r="AB1192" i="1"/>
  <c r="AH1192" i="1" s="1"/>
  <c r="AC1193" i="1"/>
  <c r="AD1193" i="1"/>
  <c r="AB1193" i="1"/>
  <c r="AH1193" i="1" s="1"/>
  <c r="AC1194" i="1"/>
  <c r="AD1194" i="1"/>
  <c r="AB1194" i="1"/>
  <c r="AH1194" i="1" s="1"/>
  <c r="AC1195" i="1"/>
  <c r="AD1195" i="1"/>
  <c r="AB1195" i="1"/>
  <c r="AH1195" i="1" s="1"/>
  <c r="AC1196" i="1"/>
  <c r="AD1196" i="1"/>
  <c r="AB1196" i="1"/>
  <c r="AH1196" i="1" s="1"/>
  <c r="AC1197" i="1"/>
  <c r="AD1197" i="1"/>
  <c r="AB1197" i="1"/>
  <c r="AH1197" i="1" s="1"/>
  <c r="AC1198" i="1"/>
  <c r="AD1198" i="1"/>
  <c r="AB1198" i="1"/>
  <c r="AH1198" i="1" s="1"/>
  <c r="AC1199" i="1"/>
  <c r="AD1199" i="1"/>
  <c r="AB1199" i="1"/>
  <c r="AH1199" i="1" s="1"/>
  <c r="AC1200" i="1"/>
  <c r="AD1200" i="1"/>
  <c r="AB1200" i="1"/>
  <c r="AH1200" i="1" s="1"/>
  <c r="AC1201" i="1"/>
  <c r="AD1201" i="1"/>
  <c r="AB1201" i="1"/>
  <c r="AH1201" i="1" s="1"/>
  <c r="AC1202" i="1"/>
  <c r="AD1202" i="1"/>
  <c r="AB1202" i="1"/>
  <c r="AH1202" i="1" s="1"/>
  <c r="AC1203" i="1"/>
  <c r="AD1203" i="1"/>
  <c r="AB1203" i="1"/>
  <c r="AH1203" i="1" s="1"/>
  <c r="AC1204" i="1"/>
  <c r="AD1204" i="1"/>
  <c r="AB1204" i="1"/>
  <c r="AH1204" i="1" s="1"/>
  <c r="AC1205" i="1"/>
  <c r="AD1205" i="1"/>
  <c r="AB1205" i="1"/>
  <c r="AH1205" i="1" s="1"/>
  <c r="AC1206" i="1"/>
  <c r="AD1206" i="1"/>
  <c r="AB1206" i="1"/>
  <c r="AH1206" i="1" s="1"/>
  <c r="AC1207" i="1"/>
  <c r="AD1207" i="1"/>
  <c r="AB1207" i="1"/>
  <c r="AH1207" i="1" s="1"/>
  <c r="AC1208" i="1"/>
  <c r="AD1208" i="1"/>
  <c r="AB1208" i="1"/>
  <c r="AH1208" i="1" s="1"/>
  <c r="AC1209" i="1"/>
  <c r="AD1209" i="1"/>
  <c r="AB1209" i="1"/>
  <c r="AH1209" i="1" s="1"/>
  <c r="AC1210" i="1"/>
  <c r="AD1210" i="1"/>
  <c r="AB1210" i="1"/>
  <c r="AH1210" i="1" s="1"/>
  <c r="AC1211" i="1"/>
  <c r="AD1211" i="1"/>
  <c r="AB1211" i="1"/>
  <c r="AH1211" i="1" s="1"/>
  <c r="AC1212" i="1"/>
  <c r="AD1212" i="1"/>
  <c r="AB1212" i="1"/>
  <c r="AH1212" i="1" s="1"/>
  <c r="AC1213" i="1"/>
  <c r="AD1213" i="1"/>
  <c r="AB1213" i="1"/>
  <c r="AH1213" i="1" s="1"/>
  <c r="AC1214" i="1"/>
  <c r="AD1214" i="1"/>
  <c r="AB1214" i="1"/>
  <c r="AH1214" i="1" s="1"/>
  <c r="AC1215" i="1"/>
  <c r="AD1215" i="1"/>
  <c r="AB1215" i="1"/>
  <c r="AH1215" i="1" s="1"/>
  <c r="AC1216" i="1"/>
  <c r="AD1216" i="1"/>
  <c r="AB1216" i="1"/>
  <c r="AH1216" i="1" s="1"/>
  <c r="AC1217" i="1"/>
  <c r="AD1217" i="1"/>
  <c r="AB1217" i="1"/>
  <c r="AH1217" i="1" s="1"/>
  <c r="AC1218" i="1"/>
  <c r="AD1218" i="1"/>
  <c r="AB1218" i="1"/>
  <c r="AH1218" i="1" s="1"/>
  <c r="AC1219" i="1"/>
  <c r="AD1219" i="1"/>
  <c r="AB1219" i="1"/>
  <c r="AH1219" i="1" s="1"/>
  <c r="AC1220" i="1"/>
  <c r="AD1220" i="1"/>
  <c r="AB1220" i="1"/>
  <c r="AH1220" i="1" s="1"/>
  <c r="AC1221" i="1"/>
  <c r="AD1221" i="1"/>
  <c r="AB1221" i="1"/>
  <c r="AH1221" i="1" s="1"/>
  <c r="AC1222" i="1"/>
  <c r="AD1222" i="1"/>
  <c r="AB1222" i="1"/>
  <c r="AH1222" i="1" s="1"/>
  <c r="AC1223" i="1"/>
  <c r="AD1223" i="1"/>
  <c r="AB1223" i="1"/>
  <c r="AH1223" i="1" s="1"/>
  <c r="AC1224" i="1"/>
  <c r="AD1224" i="1"/>
  <c r="AB1224" i="1"/>
  <c r="AH1224" i="1" s="1"/>
  <c r="AC1225" i="1"/>
  <c r="AD1225" i="1"/>
  <c r="AB1225" i="1"/>
  <c r="AH1225" i="1" s="1"/>
  <c r="AC1226" i="1"/>
  <c r="AD1226" i="1"/>
  <c r="AB1226" i="1"/>
  <c r="AH1226" i="1" s="1"/>
  <c r="AC1227" i="1"/>
  <c r="AD1227" i="1"/>
  <c r="AB1227" i="1"/>
  <c r="AH1227" i="1" s="1"/>
  <c r="AC1228" i="1"/>
  <c r="AD1228" i="1"/>
  <c r="AB1228" i="1"/>
  <c r="AH1228" i="1" s="1"/>
  <c r="AC1229" i="1"/>
  <c r="AD1229" i="1"/>
  <c r="AB1229" i="1"/>
  <c r="AH1229" i="1" s="1"/>
  <c r="AC1230" i="1"/>
  <c r="AD1230" i="1"/>
  <c r="AB1230" i="1"/>
  <c r="AH1230" i="1" s="1"/>
  <c r="AC1231" i="1"/>
  <c r="AD1231" i="1"/>
  <c r="AB1231" i="1"/>
  <c r="AH1231" i="1" s="1"/>
  <c r="AC1232" i="1"/>
  <c r="AD1232" i="1"/>
  <c r="AB1232" i="1"/>
  <c r="AH1232" i="1" s="1"/>
  <c r="AC1233" i="1"/>
  <c r="AD1233" i="1"/>
  <c r="AB1233" i="1"/>
  <c r="AH1233" i="1" s="1"/>
  <c r="AC1234" i="1"/>
  <c r="AD1234" i="1"/>
  <c r="AB1234" i="1"/>
  <c r="AH1234" i="1" s="1"/>
  <c r="AC1235" i="1"/>
  <c r="AD1235" i="1"/>
  <c r="AB1235" i="1"/>
  <c r="AH1235" i="1" s="1"/>
  <c r="AC1236" i="1"/>
  <c r="AD1236" i="1"/>
  <c r="AB1236" i="1"/>
  <c r="AH1236" i="1" s="1"/>
  <c r="AC1237" i="1"/>
  <c r="AD1237" i="1"/>
  <c r="AB1237" i="1"/>
  <c r="AH1237" i="1" s="1"/>
  <c r="AC1238" i="1"/>
  <c r="AD1238" i="1"/>
  <c r="AB1238" i="1"/>
  <c r="AH1238" i="1" s="1"/>
  <c r="AC1239" i="1"/>
  <c r="AD1239" i="1"/>
  <c r="AB1239" i="1"/>
  <c r="AH1239" i="1" s="1"/>
  <c r="AC1240" i="1"/>
  <c r="AD1240" i="1"/>
  <c r="AB1240" i="1"/>
  <c r="AH1240" i="1" s="1"/>
  <c r="AC1241" i="1"/>
  <c r="AD1241" i="1"/>
  <c r="AB1241" i="1"/>
  <c r="AH1241" i="1" s="1"/>
  <c r="AC1242" i="1"/>
  <c r="AD1242" i="1"/>
  <c r="AB1242" i="1"/>
  <c r="AH1242" i="1" s="1"/>
  <c r="AC1243" i="1"/>
  <c r="AB1243" i="1"/>
  <c r="AH1243" i="1" s="1"/>
  <c r="AD1243" i="1"/>
  <c r="AC1244" i="1"/>
  <c r="AB1244" i="1"/>
  <c r="AH1244" i="1" s="1"/>
  <c r="AD1244" i="1"/>
  <c r="AC1245" i="1"/>
  <c r="AB1245" i="1"/>
  <c r="AH1245" i="1" s="1"/>
  <c r="AD1245" i="1"/>
  <c r="AC1246" i="1"/>
  <c r="AB1246" i="1"/>
  <c r="AH1246" i="1" s="1"/>
  <c r="AD1246" i="1"/>
  <c r="AC1247" i="1"/>
  <c r="AB1247" i="1"/>
  <c r="AH1247" i="1" s="1"/>
  <c r="AD1247" i="1"/>
  <c r="AC1248" i="1"/>
  <c r="AB1248" i="1"/>
  <c r="AH1248" i="1" s="1"/>
  <c r="AD1248" i="1"/>
  <c r="AC1249" i="1"/>
  <c r="AB1249" i="1"/>
  <c r="AH1249" i="1" s="1"/>
  <c r="AD1249" i="1"/>
  <c r="AC1250" i="1"/>
  <c r="AB1250" i="1"/>
  <c r="AH1250" i="1" s="1"/>
  <c r="AD1250" i="1"/>
  <c r="AC1251" i="1"/>
  <c r="AB1251" i="1"/>
  <c r="AH1251" i="1" s="1"/>
  <c r="AD1251" i="1"/>
  <c r="AC1252" i="1"/>
  <c r="AB1252" i="1"/>
  <c r="AH1252" i="1" s="1"/>
  <c r="AD1252" i="1"/>
  <c r="AC1253" i="1"/>
  <c r="AB1253" i="1"/>
  <c r="AH1253" i="1" s="1"/>
  <c r="AD1253" i="1"/>
  <c r="AC1254" i="1"/>
  <c r="AB1254" i="1"/>
  <c r="AH1254" i="1" s="1"/>
  <c r="AD1254" i="1"/>
  <c r="AC1255" i="1"/>
  <c r="AB1255" i="1"/>
  <c r="AH1255" i="1" s="1"/>
  <c r="AD1255" i="1"/>
  <c r="AC1256" i="1"/>
  <c r="AB1256" i="1"/>
  <c r="AH1256" i="1" s="1"/>
  <c r="AD1256" i="1"/>
  <c r="AC1257" i="1"/>
  <c r="AB1257" i="1"/>
  <c r="AH1257" i="1" s="1"/>
  <c r="AD1257" i="1"/>
  <c r="AC1258" i="1"/>
  <c r="AB1258" i="1"/>
  <c r="AH1258" i="1" s="1"/>
  <c r="AD1258" i="1"/>
  <c r="AC1259" i="1"/>
  <c r="AB1259" i="1"/>
  <c r="AH1259" i="1" s="1"/>
  <c r="AD1259" i="1"/>
  <c r="AC1260" i="1"/>
  <c r="AB1260" i="1"/>
  <c r="AH1260" i="1" s="1"/>
  <c r="AD1260" i="1"/>
  <c r="AC1261" i="1"/>
  <c r="AB1261" i="1"/>
  <c r="AH1261" i="1" s="1"/>
  <c r="AD1261" i="1"/>
  <c r="AC1262" i="1"/>
  <c r="AB1262" i="1"/>
  <c r="AH1262" i="1" s="1"/>
  <c r="AD1262" i="1"/>
  <c r="AC1263" i="1"/>
  <c r="AB1263" i="1"/>
  <c r="AH1263" i="1" s="1"/>
  <c r="AD1263" i="1"/>
  <c r="AC1264" i="1"/>
  <c r="AB1264" i="1"/>
  <c r="AH1264" i="1" s="1"/>
  <c r="AD1264" i="1"/>
  <c r="AC1265" i="1"/>
  <c r="AB1265" i="1"/>
  <c r="AH1265" i="1" s="1"/>
  <c r="AD1265" i="1"/>
  <c r="AC1266" i="1"/>
  <c r="AB1266" i="1"/>
  <c r="AH1266" i="1" s="1"/>
  <c r="AD1266" i="1"/>
  <c r="AC1267" i="1"/>
  <c r="AB1267" i="1"/>
  <c r="AH1267" i="1" s="1"/>
  <c r="AD1267" i="1"/>
  <c r="AC1268" i="1"/>
  <c r="AD1268" i="1"/>
  <c r="AC1269" i="1"/>
  <c r="AB1268" i="1"/>
  <c r="AH1268" i="1" s="1"/>
  <c r="AC1270" i="1"/>
  <c r="AB1269" i="1"/>
  <c r="AH1269" i="1" s="1"/>
  <c r="AD1269" i="1"/>
  <c r="AD1270" i="1"/>
  <c r="AC1271" i="1"/>
  <c r="AB1270" i="1"/>
  <c r="AH1270" i="1" s="1"/>
  <c r="AC1272" i="1"/>
  <c r="AB1271" i="1"/>
  <c r="AH1271" i="1" s="1"/>
  <c r="AD1271" i="1"/>
  <c r="AD1272" i="1"/>
  <c r="AC1273" i="1"/>
  <c r="AB1272" i="1"/>
  <c r="AH1272" i="1" s="1"/>
  <c r="AC1274" i="1"/>
  <c r="AB1273" i="1"/>
  <c r="AH1273" i="1" s="1"/>
  <c r="AD1273" i="1"/>
  <c r="AD1274" i="1"/>
  <c r="AC1275" i="1"/>
  <c r="AB1274" i="1"/>
  <c r="AH1274" i="1" s="1"/>
  <c r="AC1276" i="1"/>
  <c r="AB1275" i="1"/>
  <c r="AH1275" i="1" s="1"/>
  <c r="AD1275" i="1"/>
  <c r="AD1276" i="1"/>
  <c r="AC1277" i="1"/>
  <c r="AB1276" i="1"/>
  <c r="AH1276" i="1" s="1"/>
  <c r="AC1278" i="1"/>
  <c r="AB1277" i="1"/>
  <c r="AH1277" i="1" s="1"/>
  <c r="AD1277" i="1"/>
  <c r="AD1278" i="1"/>
  <c r="AC1279" i="1"/>
  <c r="AB1278" i="1"/>
  <c r="AH1278" i="1" s="1"/>
  <c r="AB1279" i="1"/>
  <c r="AH1279" i="1" s="1"/>
  <c r="AD1279" i="1"/>
  <c r="AC1280" i="1"/>
  <c r="AC1281" i="1"/>
  <c r="AD1280" i="1"/>
  <c r="AB1280" i="1"/>
  <c r="AH1280" i="1" s="1"/>
  <c r="AB1281" i="1"/>
  <c r="AH1281" i="1" s="1"/>
  <c r="AD1281" i="1"/>
  <c r="AC1282" i="1"/>
  <c r="AC1283" i="1"/>
  <c r="AB1282" i="1"/>
  <c r="AH1282" i="1" s="1"/>
  <c r="AD1282" i="1"/>
  <c r="AD1283" i="1"/>
  <c r="AC1284" i="1"/>
  <c r="AB1283" i="1"/>
  <c r="AH1283" i="1" s="1"/>
  <c r="AC1285" i="1"/>
  <c r="AB1284" i="1"/>
  <c r="AH1284" i="1" s="1"/>
  <c r="AD1284" i="1"/>
  <c r="AD1285" i="1"/>
  <c r="AC1286" i="1"/>
  <c r="AB1285" i="1"/>
  <c r="AH1285" i="1" s="1"/>
  <c r="AC1287" i="1"/>
  <c r="AB1286" i="1"/>
  <c r="AH1286" i="1" s="1"/>
  <c r="AD1286" i="1"/>
  <c r="AD1287" i="1"/>
  <c r="AC1288" i="1"/>
  <c r="AB1287" i="1"/>
  <c r="AH1287" i="1" s="1"/>
  <c r="AC1289" i="1"/>
  <c r="AB1288" i="1"/>
  <c r="AH1288" i="1" s="1"/>
  <c r="AD1288" i="1"/>
  <c r="AD1289" i="1"/>
  <c r="AC1290" i="1"/>
  <c r="AB1289" i="1"/>
  <c r="AH1289" i="1" s="1"/>
  <c r="AC1291" i="1"/>
  <c r="AB1290" i="1"/>
  <c r="AH1290" i="1" s="1"/>
  <c r="AD1290" i="1"/>
  <c r="AD1291" i="1"/>
  <c r="AC1292" i="1"/>
  <c r="AB1291" i="1"/>
  <c r="AH1291" i="1" s="1"/>
  <c r="AC1293" i="1"/>
  <c r="AB1292" i="1"/>
  <c r="AH1292" i="1" s="1"/>
  <c r="AD1292" i="1"/>
  <c r="AD1293" i="1"/>
  <c r="AC1294" i="1"/>
  <c r="AB1293" i="1"/>
  <c r="AH1293" i="1" s="1"/>
  <c r="AB1294" i="1"/>
  <c r="AH1294" i="1" s="1"/>
  <c r="AC1295" i="1"/>
  <c r="AD1294" i="1"/>
  <c r="AB1295" i="1"/>
  <c r="AH1295" i="1" s="1"/>
  <c r="AC1296" i="1"/>
  <c r="AD1295" i="1"/>
  <c r="AB1296" i="1"/>
  <c r="AH1296" i="1" s="1"/>
  <c r="AC1297" i="1"/>
  <c r="AD1296" i="1"/>
  <c r="AB1297" i="1"/>
  <c r="AH1297" i="1" s="1"/>
  <c r="AC1298" i="1"/>
  <c r="AD1297" i="1"/>
  <c r="AB1298" i="1"/>
  <c r="AH1298" i="1" s="1"/>
  <c r="AC1299" i="1"/>
  <c r="AD1298" i="1"/>
  <c r="AB1299" i="1"/>
  <c r="AH1299" i="1" s="1"/>
  <c r="AC1300" i="1"/>
  <c r="AD1299" i="1"/>
  <c r="AB1300" i="1"/>
  <c r="AH1300" i="1" s="1"/>
  <c r="AC1301" i="1"/>
  <c r="AD1300" i="1"/>
  <c r="AB1301" i="1"/>
  <c r="AH1301" i="1" s="1"/>
  <c r="AC1302" i="1"/>
  <c r="AD1301" i="1"/>
  <c r="AB1302" i="1"/>
  <c r="AH1302" i="1" s="1"/>
  <c r="AC1303" i="1"/>
  <c r="AD1302" i="1"/>
  <c r="AB1303" i="1"/>
  <c r="AH1303" i="1" s="1"/>
  <c r="AC1304" i="1"/>
  <c r="AD1303" i="1"/>
  <c r="AB1304" i="1"/>
  <c r="AH1304" i="1" s="1"/>
  <c r="AC1305" i="1"/>
  <c r="AD1304" i="1"/>
  <c r="AB1305" i="1"/>
  <c r="AH1305" i="1" s="1"/>
  <c r="AC1306" i="1"/>
  <c r="AD1305" i="1"/>
  <c r="AB1306" i="1"/>
  <c r="AH1306" i="1" s="1"/>
  <c r="AC1307" i="1"/>
  <c r="AD1306" i="1"/>
  <c r="AB1307" i="1"/>
  <c r="AH1307" i="1" s="1"/>
  <c r="AC1308" i="1"/>
  <c r="AD1307" i="1"/>
  <c r="AB1308" i="1"/>
  <c r="AH1308" i="1" s="1"/>
  <c r="AC1309" i="1"/>
  <c r="AD1308" i="1"/>
  <c r="AB1309" i="1"/>
  <c r="AH1309" i="1" s="1"/>
  <c r="AC1310" i="1"/>
  <c r="AD1309" i="1"/>
  <c r="AB1310" i="1"/>
  <c r="AH1310" i="1" s="1"/>
  <c r="AC1311" i="1"/>
  <c r="AD1310" i="1"/>
  <c r="AB1311" i="1"/>
  <c r="AH1311" i="1" s="1"/>
  <c r="AC1312" i="1"/>
  <c r="AD1311" i="1"/>
  <c r="AB1312" i="1"/>
  <c r="AH1312" i="1" s="1"/>
  <c r="AC1313" i="1"/>
  <c r="AD1312" i="1"/>
  <c r="AB1313" i="1"/>
  <c r="AH1313" i="1" s="1"/>
  <c r="AC1314" i="1"/>
  <c r="AD1313" i="1"/>
  <c r="AB1314" i="1"/>
  <c r="AH1314" i="1" s="1"/>
  <c r="AC1315" i="1"/>
  <c r="AD1314" i="1"/>
  <c r="AB1315" i="1"/>
  <c r="AH1315" i="1" s="1"/>
  <c r="AC1316" i="1"/>
  <c r="AD1315" i="1"/>
  <c r="AB1316" i="1"/>
  <c r="AH1316" i="1" s="1"/>
  <c r="AC1317" i="1"/>
  <c r="AD1316" i="1"/>
  <c r="AB1317" i="1"/>
  <c r="AH1317" i="1" s="1"/>
  <c r="AC1318" i="1"/>
  <c r="AD1317" i="1"/>
  <c r="AB1318" i="1"/>
  <c r="AH1318" i="1" s="1"/>
  <c r="AC1319" i="1"/>
  <c r="AD1318" i="1"/>
  <c r="AB1319" i="1"/>
  <c r="AH1319" i="1" s="1"/>
  <c r="AC1320" i="1"/>
  <c r="AD1319" i="1"/>
  <c r="AB1320" i="1"/>
  <c r="AH1320" i="1" s="1"/>
  <c r="AC1321" i="1"/>
  <c r="AD1320" i="1"/>
  <c r="AB1321" i="1"/>
  <c r="AH1321" i="1" s="1"/>
  <c r="AC1322" i="1"/>
  <c r="AD1321" i="1"/>
  <c r="AB1322" i="1"/>
  <c r="AH1322" i="1" s="1"/>
  <c r="AC1323" i="1"/>
  <c r="AD1322" i="1"/>
  <c r="AB1323" i="1"/>
  <c r="AH1323" i="1" s="1"/>
  <c r="AC1324" i="1"/>
  <c r="AD1323" i="1"/>
  <c r="AB1324" i="1"/>
  <c r="AH1324" i="1" s="1"/>
  <c r="AC1325" i="1"/>
  <c r="AD1324" i="1"/>
  <c r="AB1325" i="1"/>
  <c r="AH1325" i="1" s="1"/>
  <c r="AC1326" i="1"/>
  <c r="AD1325" i="1"/>
  <c r="AB1326" i="1"/>
  <c r="AH1326" i="1" s="1"/>
  <c r="AC1327" i="1"/>
  <c r="AD1326" i="1"/>
  <c r="AB1327" i="1"/>
  <c r="AH1327" i="1" s="1"/>
  <c r="AC1328" i="1"/>
  <c r="AD1327" i="1"/>
  <c r="AB1328" i="1"/>
  <c r="AH1328" i="1" s="1"/>
  <c r="AC1329" i="1"/>
  <c r="AD1328" i="1"/>
  <c r="AB1329" i="1"/>
  <c r="AH1329" i="1" s="1"/>
  <c r="AC1330" i="1"/>
  <c r="AD1329" i="1"/>
  <c r="AB1330" i="1"/>
  <c r="AH1330" i="1" s="1"/>
  <c r="AC1331" i="1"/>
  <c r="AD1330" i="1"/>
  <c r="AB1331" i="1"/>
  <c r="AH1331" i="1" s="1"/>
  <c r="AC1332" i="1"/>
  <c r="AD1331" i="1"/>
  <c r="AB1332" i="1"/>
  <c r="AH1332" i="1" s="1"/>
  <c r="AC1333" i="1"/>
  <c r="AD1332" i="1"/>
  <c r="AB1333" i="1"/>
  <c r="AH1333" i="1" s="1"/>
  <c r="AC1334" i="1"/>
  <c r="AD1333" i="1"/>
  <c r="AB1334" i="1"/>
  <c r="AH1334" i="1" s="1"/>
  <c r="AC1335" i="1"/>
  <c r="AD1334" i="1"/>
  <c r="AB1335" i="1"/>
  <c r="AH1335" i="1" s="1"/>
  <c r="AC1336" i="1"/>
  <c r="AD1335" i="1"/>
  <c r="AB1336" i="1"/>
  <c r="AH1336" i="1" s="1"/>
  <c r="AC1337" i="1"/>
  <c r="AD1336" i="1"/>
  <c r="AB1337" i="1"/>
  <c r="AH1337" i="1" s="1"/>
  <c r="AC1338" i="1"/>
  <c r="AD1337" i="1"/>
  <c r="AB1338" i="1"/>
  <c r="AH1338" i="1" s="1"/>
  <c r="AC1339" i="1"/>
  <c r="AD1338" i="1"/>
  <c r="AB1339" i="1"/>
  <c r="AH1339" i="1" s="1"/>
  <c r="AC1340" i="1"/>
  <c r="AD1339" i="1"/>
  <c r="AB1340" i="1"/>
  <c r="AH1340" i="1" s="1"/>
  <c r="AC1341" i="1"/>
  <c r="AD1340" i="1"/>
  <c r="AB1341" i="1"/>
  <c r="AH1341" i="1" s="1"/>
  <c r="AC1342" i="1"/>
  <c r="AD1341" i="1"/>
  <c r="AB1342" i="1"/>
  <c r="AH1342" i="1" s="1"/>
  <c r="AC1343" i="1"/>
  <c r="AD1342" i="1"/>
  <c r="AB1343" i="1"/>
  <c r="AH1343" i="1" s="1"/>
  <c r="AC1344" i="1"/>
  <c r="AD1343" i="1"/>
  <c r="AB1344" i="1"/>
  <c r="AH1344" i="1" s="1"/>
  <c r="AC1345" i="1"/>
  <c r="AD1344" i="1"/>
  <c r="AB1345" i="1"/>
  <c r="AH1345" i="1" s="1"/>
  <c r="AC1346" i="1"/>
  <c r="AD1345" i="1"/>
  <c r="AB1346" i="1"/>
  <c r="AH1346" i="1" s="1"/>
  <c r="AC1347" i="1"/>
  <c r="AD1346" i="1"/>
  <c r="AB1347" i="1"/>
  <c r="AH1347" i="1" s="1"/>
  <c r="AC1348" i="1"/>
  <c r="AD1347" i="1"/>
  <c r="AB1348" i="1"/>
  <c r="AH1348" i="1" s="1"/>
  <c r="AC1349" i="1"/>
  <c r="AD1348" i="1"/>
  <c r="AB1349" i="1"/>
  <c r="AH1349" i="1" s="1"/>
  <c r="AC1350" i="1"/>
  <c r="AD1349" i="1"/>
  <c r="AB1350" i="1"/>
  <c r="AH1350" i="1" s="1"/>
  <c r="AC1351" i="1"/>
  <c r="AD1350" i="1"/>
  <c r="AB1351" i="1"/>
  <c r="AH1351" i="1" s="1"/>
  <c r="AC1352" i="1"/>
  <c r="AD1351" i="1"/>
  <c r="AB1352" i="1"/>
  <c r="AH1352" i="1" s="1"/>
  <c r="AC1353" i="1"/>
  <c r="AD1352" i="1"/>
  <c r="AB1353" i="1"/>
  <c r="AH1353" i="1" s="1"/>
  <c r="AC1354" i="1"/>
  <c r="AD1353" i="1"/>
  <c r="AB1354" i="1"/>
  <c r="AH1354" i="1" s="1"/>
  <c r="AC1355" i="1"/>
  <c r="AD1354" i="1"/>
  <c r="AB1355" i="1"/>
  <c r="AH1355" i="1" s="1"/>
  <c r="AC1356" i="1"/>
  <c r="AD1355" i="1"/>
  <c r="AB1356" i="1"/>
  <c r="AH1356" i="1" s="1"/>
  <c r="AC1357" i="1"/>
  <c r="AD1356" i="1"/>
  <c r="AB1357" i="1"/>
  <c r="AH1357" i="1" s="1"/>
  <c r="AC1358" i="1"/>
  <c r="AD1357" i="1"/>
  <c r="AB1358" i="1"/>
  <c r="AH1358" i="1" s="1"/>
  <c r="AC1359" i="1"/>
  <c r="AD1358" i="1"/>
  <c r="AB1359" i="1"/>
  <c r="AH1359" i="1" s="1"/>
  <c r="AC1360" i="1"/>
  <c r="AD1359" i="1"/>
  <c r="AB1360" i="1"/>
  <c r="AH1360" i="1" s="1"/>
  <c r="AC1361" i="1"/>
  <c r="AD1360" i="1"/>
  <c r="AB1361" i="1"/>
  <c r="AH1361" i="1" s="1"/>
  <c r="AC1362" i="1"/>
  <c r="AD1361" i="1"/>
  <c r="AB1362" i="1"/>
  <c r="AH1362" i="1" s="1"/>
  <c r="AC1363" i="1"/>
  <c r="AD1362" i="1"/>
  <c r="AB1363" i="1"/>
  <c r="AH1363" i="1" s="1"/>
  <c r="AC1364" i="1"/>
  <c r="AD1363" i="1"/>
  <c r="AB1364" i="1"/>
  <c r="AH1364" i="1" s="1"/>
  <c r="AC1365" i="1"/>
  <c r="AD1364" i="1"/>
  <c r="AB1365" i="1"/>
  <c r="AH1365" i="1" s="1"/>
  <c r="AC1366" i="1"/>
  <c r="AD1365" i="1"/>
  <c r="AB1366" i="1"/>
  <c r="AH1366" i="1" s="1"/>
  <c r="AC1367" i="1"/>
  <c r="AD1366" i="1"/>
  <c r="AB1367" i="1"/>
  <c r="AH1367" i="1" s="1"/>
  <c r="AC1368" i="1"/>
  <c r="AD1367" i="1"/>
  <c r="AB1368" i="1"/>
  <c r="AH1368" i="1" s="1"/>
  <c r="AC1369" i="1"/>
  <c r="AD1368" i="1"/>
  <c r="AB1369" i="1"/>
  <c r="AH1369" i="1" s="1"/>
  <c r="AC1370" i="1"/>
  <c r="AD1369" i="1"/>
  <c r="AB1370" i="1"/>
  <c r="AH1370" i="1" s="1"/>
  <c r="AC1371" i="1"/>
  <c r="AD1370" i="1"/>
  <c r="AB1371" i="1"/>
  <c r="AH1371" i="1" s="1"/>
  <c r="AC1372" i="1"/>
  <c r="AD1371" i="1"/>
  <c r="AB1372" i="1"/>
  <c r="AH1372" i="1" s="1"/>
  <c r="AC1373" i="1"/>
  <c r="AD1372" i="1"/>
  <c r="AB1373" i="1"/>
  <c r="AH1373" i="1" s="1"/>
  <c r="AC1374" i="1"/>
  <c r="AD1373" i="1"/>
  <c r="AB1374" i="1"/>
  <c r="AH1374" i="1" s="1"/>
  <c r="AC1375" i="1"/>
  <c r="AD1374" i="1"/>
  <c r="AB1375" i="1"/>
  <c r="AH1375" i="1" s="1"/>
  <c r="AC1376" i="1"/>
  <c r="AD1375" i="1"/>
  <c r="AB1376" i="1"/>
  <c r="AH1376" i="1" s="1"/>
  <c r="AC1377" i="1"/>
  <c r="AD1376" i="1"/>
  <c r="AB1377" i="1"/>
  <c r="AH1377" i="1" s="1"/>
  <c r="AC1378" i="1"/>
  <c r="AD1377" i="1"/>
  <c r="AB1378" i="1"/>
  <c r="AH1378" i="1" s="1"/>
  <c r="AC1379" i="1"/>
  <c r="AD1378" i="1"/>
  <c r="AB1379" i="1"/>
  <c r="AH1379" i="1" s="1"/>
  <c r="AC1380" i="1"/>
  <c r="AD1379" i="1"/>
  <c r="AB1380" i="1"/>
  <c r="AH1380" i="1" s="1"/>
  <c r="AC1381" i="1"/>
  <c r="AD1380" i="1"/>
  <c r="AB1381" i="1"/>
  <c r="AH1381" i="1" s="1"/>
  <c r="AC1382" i="1"/>
  <c r="AD1381" i="1"/>
  <c r="AB1382" i="1"/>
  <c r="AH1382" i="1" s="1"/>
  <c r="AC1383" i="1"/>
  <c r="AD1382" i="1"/>
  <c r="AB1383" i="1"/>
  <c r="AH1383" i="1" s="1"/>
  <c r="AC1384" i="1"/>
  <c r="AD1383" i="1"/>
  <c r="AB1384" i="1"/>
  <c r="AH1384" i="1" s="1"/>
  <c r="AC1385" i="1"/>
  <c r="AD1384" i="1"/>
  <c r="AB1385" i="1"/>
  <c r="AH1385" i="1" s="1"/>
  <c r="AC1386" i="1"/>
  <c r="AD1385" i="1"/>
  <c r="AB1386" i="1"/>
  <c r="AH1386" i="1" s="1"/>
  <c r="AC1387" i="1"/>
  <c r="AD1386" i="1"/>
  <c r="AB1387" i="1"/>
  <c r="AH1387" i="1" s="1"/>
  <c r="AC1388" i="1"/>
  <c r="AD1387" i="1"/>
  <c r="AB1388" i="1"/>
  <c r="AH1388" i="1" s="1"/>
  <c r="AC1389" i="1"/>
  <c r="AD1388" i="1"/>
  <c r="AB1389" i="1"/>
  <c r="AH1389" i="1" s="1"/>
  <c r="AC1390" i="1"/>
  <c r="AD1389" i="1"/>
  <c r="AB1390" i="1"/>
  <c r="AH1390" i="1" s="1"/>
  <c r="AC1391" i="1"/>
  <c r="AD1390" i="1"/>
  <c r="AB1391" i="1"/>
  <c r="AH1391" i="1" s="1"/>
  <c r="AC1392" i="1"/>
  <c r="AD1391" i="1"/>
  <c r="AB1392" i="1"/>
  <c r="AH1392" i="1" s="1"/>
  <c r="AC1393" i="1"/>
  <c r="AD1392" i="1"/>
  <c r="AB1393" i="1"/>
  <c r="AH1393" i="1" s="1"/>
  <c r="AC1394" i="1"/>
  <c r="AD1393" i="1"/>
  <c r="AB1394" i="1"/>
  <c r="AH1394" i="1" s="1"/>
  <c r="AC1395" i="1"/>
  <c r="AD1394" i="1"/>
  <c r="AB1395" i="1"/>
  <c r="AH1395" i="1" s="1"/>
  <c r="AC1396" i="1"/>
  <c r="AD1395" i="1"/>
  <c r="AB1396" i="1"/>
  <c r="AH1396" i="1" s="1"/>
  <c r="AC1397" i="1"/>
  <c r="AD1396" i="1"/>
  <c r="AB1397" i="1"/>
  <c r="AH1397" i="1" s="1"/>
  <c r="AC1398" i="1"/>
  <c r="AD1397" i="1"/>
  <c r="AB1398" i="1"/>
  <c r="AH1398" i="1" s="1"/>
  <c r="AC1399" i="1"/>
  <c r="AD1398" i="1"/>
  <c r="AB1399" i="1"/>
  <c r="AH1399" i="1" s="1"/>
  <c r="AC1400" i="1"/>
  <c r="AD1399" i="1"/>
  <c r="AB1400" i="1"/>
  <c r="AH1400" i="1" s="1"/>
  <c r="AC1401" i="1"/>
  <c r="AD1400" i="1"/>
  <c r="AB1401" i="1"/>
  <c r="AH1401" i="1" s="1"/>
  <c r="AC1402" i="1"/>
  <c r="AD1401" i="1"/>
  <c r="AB1402" i="1"/>
  <c r="AH1402" i="1" s="1"/>
  <c r="AC1403" i="1"/>
  <c r="AD1402" i="1"/>
  <c r="AB1403" i="1"/>
  <c r="AH1403" i="1" s="1"/>
  <c r="AC1404" i="1"/>
  <c r="AD1403" i="1"/>
  <c r="AB1404" i="1"/>
  <c r="AH1404" i="1" s="1"/>
  <c r="AC1405" i="1"/>
  <c r="AD1404" i="1"/>
  <c r="AB1405" i="1"/>
  <c r="AH1405" i="1" s="1"/>
  <c r="AC1406" i="1"/>
  <c r="AD1405" i="1"/>
  <c r="AB1406" i="1"/>
  <c r="AH1406" i="1" s="1"/>
  <c r="AC1407" i="1"/>
  <c r="AD1406" i="1"/>
  <c r="AB1407" i="1"/>
  <c r="AH1407" i="1" s="1"/>
  <c r="AC1408" i="1"/>
  <c r="AD1407" i="1"/>
  <c r="AB1408" i="1"/>
  <c r="AH1408" i="1" s="1"/>
  <c r="AD1408" i="1"/>
  <c r="AC1409" i="1"/>
  <c r="AB1409" i="1"/>
  <c r="AH1409" i="1" s="1"/>
  <c r="AD1409" i="1"/>
  <c r="AC1410" i="1"/>
  <c r="AB1410" i="1"/>
  <c r="AH1410" i="1" s="1"/>
  <c r="AD1410" i="1"/>
  <c r="AC1411" i="1"/>
  <c r="AB1411" i="1"/>
  <c r="AH1411" i="1" s="1"/>
  <c r="AD1411" i="1"/>
  <c r="AC1412" i="1"/>
  <c r="AB1412" i="1"/>
  <c r="AH1412" i="1" s="1"/>
  <c r="AD1412" i="1"/>
  <c r="AC1413" i="1"/>
  <c r="AB1413" i="1"/>
  <c r="AH1413" i="1" s="1"/>
  <c r="AD1413" i="1"/>
  <c r="AC1414" i="1"/>
  <c r="AB1414" i="1"/>
  <c r="AH1414" i="1" s="1"/>
  <c r="AD1414" i="1"/>
  <c r="AC1415" i="1"/>
  <c r="AB1415" i="1"/>
  <c r="AH1415" i="1" s="1"/>
  <c r="AD1415" i="1"/>
  <c r="AC1416" i="1"/>
  <c r="AB1416" i="1"/>
  <c r="AH1416" i="1" s="1"/>
  <c r="AD1416" i="1"/>
  <c r="AC1417" i="1"/>
  <c r="AB1417" i="1"/>
  <c r="AH1417" i="1" s="1"/>
  <c r="AD1417" i="1"/>
  <c r="AC1418" i="1"/>
  <c r="AB1418" i="1"/>
  <c r="AH1418" i="1" s="1"/>
  <c r="AD1418" i="1"/>
  <c r="AC1419" i="1"/>
  <c r="AB1419" i="1"/>
  <c r="AH1419" i="1" s="1"/>
  <c r="AD1419" i="1"/>
  <c r="AC1420" i="1"/>
  <c r="AB1420" i="1"/>
  <c r="AH1420" i="1" s="1"/>
  <c r="AD1420" i="1"/>
  <c r="AC1421" i="1"/>
  <c r="AB1421" i="1"/>
  <c r="AH1421" i="1" s="1"/>
  <c r="AD1421" i="1"/>
  <c r="AC1422" i="1"/>
  <c r="AB1422" i="1"/>
  <c r="AH1422" i="1" s="1"/>
  <c r="AD1422" i="1"/>
  <c r="AC1423" i="1"/>
  <c r="AB1423" i="1"/>
  <c r="AH1423" i="1" s="1"/>
  <c r="AD1423" i="1"/>
  <c r="AC1424" i="1"/>
  <c r="AB1424" i="1"/>
  <c r="AH1424" i="1" s="1"/>
  <c r="AD1424" i="1"/>
  <c r="AC1425" i="1"/>
  <c r="AB1425" i="1"/>
  <c r="AH1425" i="1" s="1"/>
  <c r="AD1425" i="1"/>
  <c r="AC1426" i="1"/>
  <c r="AB1426" i="1"/>
  <c r="AH1426" i="1" s="1"/>
  <c r="AD1426" i="1"/>
  <c r="AC1427" i="1"/>
  <c r="AB1427" i="1"/>
  <c r="AH1427" i="1" s="1"/>
  <c r="AD1427" i="1"/>
  <c r="AC1428" i="1"/>
  <c r="AB1428" i="1"/>
  <c r="AH1428" i="1" s="1"/>
  <c r="AD1428" i="1"/>
  <c r="AC1429" i="1"/>
  <c r="AB1429" i="1"/>
  <c r="AH1429" i="1" s="1"/>
  <c r="AD1429" i="1"/>
  <c r="AC1430" i="1"/>
  <c r="AB1430" i="1"/>
  <c r="AH1430" i="1" s="1"/>
  <c r="AD1430" i="1"/>
  <c r="AC1431" i="1"/>
  <c r="AB1431" i="1"/>
  <c r="AH1431" i="1" s="1"/>
  <c r="AD1431" i="1"/>
  <c r="AC1432" i="1"/>
  <c r="AB1432" i="1"/>
  <c r="AH1432" i="1" s="1"/>
  <c r="AD1432" i="1"/>
  <c r="AC1433" i="1"/>
  <c r="AB1433" i="1"/>
  <c r="AH1433" i="1" s="1"/>
  <c r="AD1433" i="1"/>
  <c r="AC1434" i="1"/>
  <c r="AB1434" i="1"/>
  <c r="AH1434" i="1" s="1"/>
  <c r="AD1434" i="1"/>
  <c r="AC1435" i="1"/>
  <c r="AB1435" i="1"/>
  <c r="AH1435" i="1" s="1"/>
  <c r="AD1435" i="1"/>
  <c r="AC1436" i="1"/>
  <c r="AB1436" i="1"/>
  <c r="AH1436" i="1" s="1"/>
  <c r="AD1436" i="1"/>
  <c r="AC1437" i="1"/>
  <c r="AB1437" i="1"/>
  <c r="AH1437" i="1" s="1"/>
  <c r="AD1437" i="1"/>
  <c r="AC1438" i="1"/>
  <c r="AB1438" i="1"/>
  <c r="AH1438" i="1" s="1"/>
  <c r="AD1438" i="1"/>
  <c r="AC1439" i="1"/>
  <c r="AB1439" i="1"/>
  <c r="AH1439" i="1" s="1"/>
  <c r="AD1439" i="1"/>
  <c r="AC1440" i="1"/>
  <c r="AB1440" i="1"/>
  <c r="AH1440" i="1" s="1"/>
  <c r="AD1440" i="1"/>
  <c r="AC1441" i="1"/>
  <c r="AB1441" i="1"/>
  <c r="AH1441" i="1" s="1"/>
  <c r="AD1441" i="1"/>
  <c r="AC1442" i="1"/>
  <c r="AB1442" i="1"/>
  <c r="AH1442" i="1" s="1"/>
  <c r="AD1442" i="1"/>
  <c r="AC1443" i="1"/>
  <c r="AB1443" i="1"/>
  <c r="AH1443" i="1" s="1"/>
  <c r="AD1443" i="1"/>
  <c r="AC1444" i="1"/>
  <c r="AB1444" i="1"/>
  <c r="AH1444" i="1" s="1"/>
  <c r="AD1444" i="1"/>
  <c r="AC1445" i="1"/>
  <c r="AB1445" i="1"/>
  <c r="AH1445" i="1" s="1"/>
  <c r="AD1445" i="1"/>
  <c r="AC1446" i="1"/>
  <c r="AB1446" i="1"/>
  <c r="AH1446" i="1" s="1"/>
  <c r="AD1446" i="1"/>
  <c r="AC1447" i="1"/>
  <c r="AB1447" i="1"/>
  <c r="AH1447" i="1" s="1"/>
  <c r="AD1447" i="1"/>
  <c r="AC1448" i="1"/>
  <c r="AB1448" i="1"/>
  <c r="AH1448" i="1" s="1"/>
  <c r="AD1448" i="1"/>
  <c r="AC1449" i="1"/>
  <c r="AB1449" i="1"/>
  <c r="AH1449" i="1" s="1"/>
  <c r="AD1449" i="1"/>
  <c r="AC1450" i="1"/>
  <c r="AB1450" i="1"/>
  <c r="AH1450" i="1" s="1"/>
  <c r="AD1450" i="1"/>
  <c r="AC1451" i="1"/>
  <c r="AB1451" i="1"/>
  <c r="AH1451" i="1" s="1"/>
  <c r="AD1451" i="1"/>
  <c r="AC1452" i="1"/>
  <c r="AB1452" i="1"/>
  <c r="AH1452" i="1" s="1"/>
  <c r="AD1452" i="1"/>
  <c r="AC1453" i="1"/>
  <c r="AB1453" i="1"/>
  <c r="AH1453" i="1" s="1"/>
  <c r="AD1453" i="1"/>
  <c r="AC1454" i="1"/>
  <c r="AB1454" i="1"/>
  <c r="AH1454" i="1" s="1"/>
  <c r="AD1454" i="1"/>
  <c r="AC1455" i="1"/>
  <c r="AB1455" i="1"/>
  <c r="AH1455" i="1" s="1"/>
  <c r="AD1455" i="1"/>
  <c r="AC1456" i="1"/>
  <c r="AB1456" i="1"/>
  <c r="AH1456" i="1" s="1"/>
  <c r="AD1456" i="1"/>
  <c r="AC1457" i="1"/>
  <c r="AB1457" i="1"/>
  <c r="AH1457" i="1" s="1"/>
  <c r="AD1457" i="1"/>
  <c r="AC1458" i="1"/>
  <c r="AB1458" i="1"/>
  <c r="AH1458" i="1" s="1"/>
  <c r="AD1458" i="1"/>
  <c r="AC1459" i="1"/>
  <c r="AB1459" i="1"/>
  <c r="AH1459" i="1" s="1"/>
  <c r="AD1459" i="1"/>
  <c r="AC1460" i="1"/>
  <c r="AD1460" i="1"/>
  <c r="AC1461" i="1"/>
  <c r="AB1460" i="1"/>
  <c r="AH1460" i="1" s="1"/>
  <c r="AB1461" i="1"/>
  <c r="AH1461" i="1" s="1"/>
  <c r="AD1461" i="1"/>
  <c r="AC1462" i="1"/>
  <c r="AD1462" i="1"/>
  <c r="AC1463" i="1"/>
  <c r="AB1462" i="1"/>
  <c r="AH1462" i="1" s="1"/>
  <c r="AB1463" i="1"/>
  <c r="AH1463" i="1" s="1"/>
  <c r="AD1463" i="1"/>
  <c r="AC1464" i="1"/>
  <c r="AD1464" i="1"/>
  <c r="AC1465" i="1"/>
  <c r="AB1464" i="1"/>
  <c r="AH1464" i="1" s="1"/>
  <c r="AB1465" i="1"/>
  <c r="AH1465" i="1" s="1"/>
  <c r="AD1465" i="1"/>
  <c r="AC1466" i="1"/>
  <c r="AD1466" i="1"/>
  <c r="AC1467" i="1"/>
  <c r="AB1466" i="1"/>
  <c r="AH1466" i="1" s="1"/>
  <c r="AB1467" i="1"/>
  <c r="AH1467" i="1" s="1"/>
  <c r="AD1467" i="1"/>
  <c r="AC1468" i="1"/>
  <c r="AD1468" i="1"/>
  <c r="AC1469" i="1"/>
  <c r="AB1468" i="1"/>
  <c r="AH1468" i="1" s="1"/>
  <c r="AB1469" i="1"/>
  <c r="AH1469" i="1" s="1"/>
  <c r="AD1469" i="1"/>
  <c r="AC1470" i="1"/>
  <c r="AD1470" i="1"/>
  <c r="AC1471" i="1"/>
  <c r="AB1470" i="1"/>
  <c r="AH1470" i="1" s="1"/>
  <c r="AB1471" i="1"/>
  <c r="AH1471" i="1" s="1"/>
  <c r="AD1471" i="1"/>
  <c r="AC1472" i="1"/>
  <c r="AD1472" i="1"/>
  <c r="AC1473" i="1"/>
  <c r="AB1472" i="1"/>
  <c r="AH1472" i="1" s="1"/>
  <c r="AB1473" i="1"/>
  <c r="AH1473" i="1" s="1"/>
  <c r="AD1473" i="1"/>
  <c r="AC1474" i="1"/>
  <c r="AD1474" i="1"/>
  <c r="AC1475" i="1"/>
  <c r="AB1474" i="1"/>
  <c r="AH1474" i="1" s="1"/>
  <c r="AB1475" i="1"/>
  <c r="AH1475" i="1" s="1"/>
  <c r="AD1475" i="1"/>
  <c r="AC1476" i="1"/>
  <c r="AD1476" i="1"/>
  <c r="AC1477" i="1"/>
  <c r="AB1476" i="1"/>
  <c r="AH1476" i="1" s="1"/>
  <c r="AB1477" i="1"/>
  <c r="AH1477" i="1" s="1"/>
  <c r="AC1478" i="1"/>
  <c r="AD1477" i="1"/>
  <c r="AC1479" i="1"/>
  <c r="AD1478" i="1"/>
  <c r="AB1478" i="1"/>
  <c r="AH1478" i="1" s="1"/>
  <c r="AC1480" i="1"/>
  <c r="AD1479" i="1"/>
  <c r="AB1479" i="1"/>
  <c r="AH1479" i="1" s="1"/>
  <c r="AC1481" i="1"/>
  <c r="AD1480" i="1"/>
  <c r="AB1480" i="1"/>
  <c r="AH1480" i="1" s="1"/>
  <c r="AC1482" i="1"/>
  <c r="AD1481" i="1"/>
  <c r="AB1481" i="1"/>
  <c r="AH1481" i="1" s="1"/>
  <c r="AC1483" i="1"/>
  <c r="AD1482" i="1"/>
  <c r="AB1482" i="1"/>
  <c r="AH1482" i="1" s="1"/>
  <c r="AC1484" i="1"/>
  <c r="AD1483" i="1"/>
  <c r="AB1483" i="1"/>
  <c r="AH1483" i="1" s="1"/>
  <c r="AC1485" i="1"/>
  <c r="AD1484" i="1"/>
  <c r="AB1484" i="1"/>
  <c r="AH1484" i="1" s="1"/>
  <c r="AC1486" i="1"/>
  <c r="AD1485" i="1"/>
  <c r="AB1485" i="1"/>
  <c r="AH1485" i="1" s="1"/>
  <c r="AC1487" i="1"/>
  <c r="AD1486" i="1"/>
  <c r="AB1486" i="1"/>
  <c r="AH1486" i="1" s="1"/>
  <c r="AC1488" i="1"/>
  <c r="AD1487" i="1"/>
  <c r="AB1487" i="1"/>
  <c r="AH1487" i="1" s="1"/>
  <c r="AC1489" i="1"/>
  <c r="AD1488" i="1"/>
  <c r="AB1488" i="1"/>
  <c r="AH1488" i="1" s="1"/>
  <c r="AC1490" i="1"/>
  <c r="AD1489" i="1"/>
  <c r="AB1489" i="1"/>
  <c r="AH1489" i="1" s="1"/>
  <c r="AC1491" i="1"/>
  <c r="AD1490" i="1"/>
  <c r="AB1490" i="1"/>
  <c r="AH1490" i="1" s="1"/>
  <c r="AC1492" i="1"/>
  <c r="AD1491" i="1"/>
  <c r="AB1491" i="1"/>
  <c r="AH1491" i="1" s="1"/>
  <c r="AC1493" i="1"/>
  <c r="AD1492" i="1"/>
  <c r="AB1492" i="1"/>
  <c r="AH1492" i="1" s="1"/>
  <c r="AC1494" i="1"/>
  <c r="AD1493" i="1"/>
  <c r="AB1493" i="1"/>
  <c r="AH1493" i="1" s="1"/>
  <c r="AC1495" i="1"/>
  <c r="AD1494" i="1"/>
  <c r="AB1494" i="1"/>
  <c r="AH1494" i="1" s="1"/>
  <c r="AC1496" i="1"/>
  <c r="AD1495" i="1"/>
  <c r="AB1495" i="1"/>
  <c r="AH1495" i="1" s="1"/>
  <c r="AC1497" i="1"/>
  <c r="AD1496" i="1"/>
  <c r="AB1496" i="1"/>
  <c r="AH1496" i="1" s="1"/>
  <c r="AC1498" i="1"/>
  <c r="AD1497" i="1"/>
  <c r="AB1497" i="1"/>
  <c r="AH1497" i="1" s="1"/>
  <c r="AC1499" i="1"/>
  <c r="AD1498" i="1"/>
  <c r="AB1498" i="1"/>
  <c r="AH1498" i="1" s="1"/>
  <c r="AC1500" i="1"/>
  <c r="AD1499" i="1"/>
  <c r="AB1499" i="1"/>
  <c r="AH1499" i="1" s="1"/>
  <c r="AC1501" i="1"/>
  <c r="AD1500" i="1"/>
  <c r="AB1500" i="1"/>
  <c r="AH1500" i="1" s="1"/>
  <c r="AC1502" i="1"/>
  <c r="AD1501" i="1"/>
  <c r="AB1501" i="1"/>
  <c r="AH1501" i="1" s="1"/>
  <c r="AC1503" i="1"/>
  <c r="AD1502" i="1"/>
  <c r="AB1502" i="1"/>
  <c r="AH1502" i="1" s="1"/>
  <c r="AC1504" i="1"/>
  <c r="AD1503" i="1"/>
  <c r="AB1503" i="1"/>
  <c r="AH1503" i="1" s="1"/>
  <c r="AC1505" i="1"/>
  <c r="AD1504" i="1"/>
  <c r="AB1504" i="1"/>
  <c r="AH1504" i="1" s="1"/>
  <c r="AC1506" i="1"/>
  <c r="AD1505" i="1"/>
  <c r="AB1505" i="1"/>
  <c r="AH1505" i="1" s="1"/>
  <c r="AC1507" i="1"/>
  <c r="AD1506" i="1"/>
  <c r="AB1506" i="1"/>
  <c r="AH1506" i="1" s="1"/>
  <c r="AC1508" i="1"/>
  <c r="AD1507" i="1"/>
  <c r="AB1507" i="1"/>
  <c r="AH1507" i="1" s="1"/>
  <c r="AC1509" i="1"/>
  <c r="AD1508" i="1"/>
  <c r="AB1508" i="1"/>
  <c r="AH1508" i="1" s="1"/>
  <c r="AC1510" i="1"/>
  <c r="AD1509" i="1"/>
  <c r="AB1509" i="1"/>
  <c r="AH1509" i="1" s="1"/>
  <c r="AC1511" i="1"/>
  <c r="AD1510" i="1"/>
  <c r="AB1510" i="1"/>
  <c r="AH1510" i="1" s="1"/>
  <c r="AC1512" i="1"/>
  <c r="AD1511" i="1"/>
  <c r="AB1511" i="1"/>
  <c r="AH1511" i="1" s="1"/>
  <c r="AC1513" i="1"/>
  <c r="AD1512" i="1"/>
  <c r="AB1512" i="1"/>
  <c r="AH1512" i="1" s="1"/>
  <c r="AC1514" i="1"/>
  <c r="AD1513" i="1"/>
  <c r="AB1513" i="1"/>
  <c r="AH1513" i="1" s="1"/>
  <c r="AC1515" i="1"/>
  <c r="AD1514" i="1"/>
  <c r="AB1514" i="1"/>
  <c r="AH1514" i="1" s="1"/>
  <c r="AC1516" i="1"/>
  <c r="AD1515" i="1"/>
  <c r="AB1515" i="1"/>
  <c r="AH1515" i="1" s="1"/>
  <c r="AC1517" i="1"/>
  <c r="AD1516" i="1"/>
  <c r="AB1516" i="1"/>
  <c r="AH1516" i="1" s="1"/>
  <c r="AC1518" i="1"/>
  <c r="AD1517" i="1"/>
  <c r="AB1517" i="1"/>
  <c r="AH1517" i="1" s="1"/>
  <c r="AC1519" i="1"/>
  <c r="AD1518" i="1"/>
  <c r="AB1518" i="1"/>
  <c r="AH1518" i="1" s="1"/>
  <c r="AC1520" i="1"/>
  <c r="AD1519" i="1"/>
  <c r="AB1519" i="1"/>
  <c r="AH1519" i="1" s="1"/>
  <c r="AC1521" i="1"/>
  <c r="AD1520" i="1"/>
  <c r="AB1520" i="1"/>
  <c r="AH1520" i="1" s="1"/>
  <c r="AC1522" i="1"/>
  <c r="AD1521" i="1"/>
  <c r="AB1521" i="1"/>
  <c r="AH1521" i="1" s="1"/>
  <c r="AC1523" i="1"/>
  <c r="AD1522" i="1"/>
  <c r="AB1522" i="1"/>
  <c r="AH1522" i="1" s="1"/>
  <c r="AC1524" i="1"/>
  <c r="AD1523" i="1"/>
  <c r="AB1523" i="1"/>
  <c r="AH1523" i="1" s="1"/>
  <c r="AC1525" i="1"/>
  <c r="AD1524" i="1"/>
  <c r="AB1524" i="1"/>
  <c r="AH1524" i="1" s="1"/>
  <c r="AC1526" i="1"/>
  <c r="AD1525" i="1"/>
  <c r="AB1525" i="1"/>
  <c r="AH1525" i="1" s="1"/>
  <c r="AC1527" i="1"/>
  <c r="AD1526" i="1"/>
  <c r="AB1526" i="1"/>
  <c r="AH1526" i="1" s="1"/>
  <c r="AC1528" i="1"/>
  <c r="AD1527" i="1"/>
  <c r="AB1527" i="1"/>
  <c r="AH1527" i="1" s="1"/>
  <c r="AC1529" i="1"/>
  <c r="AD1528" i="1"/>
  <c r="AB1528" i="1"/>
  <c r="AH1528" i="1" s="1"/>
  <c r="AC1530" i="1"/>
  <c r="AD1529" i="1"/>
  <c r="AB1529" i="1"/>
  <c r="AH1529" i="1" s="1"/>
  <c r="AC1531" i="1"/>
  <c r="AD1530" i="1"/>
  <c r="AB1530" i="1"/>
  <c r="AH1530" i="1" s="1"/>
  <c r="AC1532" i="1"/>
  <c r="AD1531" i="1"/>
  <c r="AB1531" i="1"/>
  <c r="AH1531" i="1" s="1"/>
  <c r="AC1533" i="1"/>
  <c r="AD1532" i="1"/>
  <c r="AB1532" i="1"/>
  <c r="AH1532" i="1" s="1"/>
  <c r="AC1534" i="1"/>
  <c r="AD1533" i="1"/>
  <c r="AB1533" i="1"/>
  <c r="AH1533" i="1" s="1"/>
  <c r="AC1535" i="1"/>
  <c r="AD1534" i="1"/>
  <c r="AB1534" i="1"/>
  <c r="AH1534" i="1" s="1"/>
  <c r="AC1536" i="1"/>
  <c r="AD1535" i="1"/>
  <c r="AB1535" i="1"/>
  <c r="AH1535" i="1" s="1"/>
  <c r="AC1537" i="1"/>
  <c r="AD1536" i="1"/>
  <c r="AB1536" i="1"/>
  <c r="AH1536" i="1" s="1"/>
  <c r="AC1538" i="1"/>
  <c r="AD1537" i="1"/>
  <c r="AB1537" i="1"/>
  <c r="AH1537" i="1" s="1"/>
  <c r="AC1539" i="1"/>
  <c r="AD1538" i="1"/>
  <c r="AB1538" i="1"/>
  <c r="AH1538" i="1" s="1"/>
  <c r="AC1540" i="1"/>
  <c r="AD1539" i="1"/>
  <c r="AB1539" i="1"/>
  <c r="AH1539" i="1" s="1"/>
  <c r="AC1541" i="1"/>
  <c r="AD1540" i="1"/>
  <c r="AB1540" i="1"/>
  <c r="AH1540" i="1" s="1"/>
  <c r="AC1542" i="1"/>
  <c r="AD1541" i="1"/>
  <c r="AB1541" i="1"/>
  <c r="AH1541" i="1" s="1"/>
  <c r="AC1543" i="1"/>
  <c r="AD1542" i="1"/>
  <c r="AB1542" i="1"/>
  <c r="AH1542" i="1" s="1"/>
  <c r="AC1544" i="1"/>
  <c r="AD1543" i="1"/>
  <c r="AB1543" i="1"/>
  <c r="AH1543" i="1" s="1"/>
  <c r="AC1545" i="1"/>
  <c r="AD1544" i="1"/>
  <c r="AB1544" i="1"/>
  <c r="AH1544" i="1" s="1"/>
  <c r="AC1546" i="1"/>
  <c r="AD1545" i="1"/>
  <c r="AB1545" i="1"/>
  <c r="AH1545" i="1" s="1"/>
  <c r="AC1547" i="1"/>
  <c r="AD1546" i="1"/>
  <c r="AB1546" i="1"/>
  <c r="AH1546" i="1" s="1"/>
  <c r="AC1548" i="1"/>
  <c r="AD1547" i="1"/>
  <c r="AB1547" i="1"/>
  <c r="AH1547" i="1" s="1"/>
  <c r="AC1549" i="1"/>
  <c r="AD1548" i="1"/>
  <c r="AB1548" i="1"/>
  <c r="AH1548" i="1" s="1"/>
  <c r="AC1550" i="1"/>
  <c r="AD1549" i="1"/>
  <c r="AB1549" i="1"/>
  <c r="AH1549" i="1" s="1"/>
  <c r="AD1550" i="1"/>
  <c r="AC1551" i="1"/>
  <c r="AB1550" i="1"/>
  <c r="AH1550" i="1" s="1"/>
  <c r="AD1551" i="1"/>
  <c r="AC1552" i="1"/>
  <c r="AB1551" i="1"/>
  <c r="AH1551" i="1" s="1"/>
  <c r="AD1552" i="1"/>
  <c r="AC1553" i="1"/>
  <c r="AB1552" i="1"/>
  <c r="AH1552" i="1" s="1"/>
  <c r="AD1553" i="1"/>
  <c r="AC1554" i="1"/>
  <c r="AB1553" i="1"/>
  <c r="AH1553" i="1" s="1"/>
  <c r="AD1554" i="1"/>
  <c r="AC1555" i="1"/>
  <c r="AB1554" i="1"/>
  <c r="AH1554" i="1" s="1"/>
  <c r="AD1555" i="1"/>
  <c r="AC1556" i="1"/>
  <c r="AB1555" i="1"/>
  <c r="AH1555" i="1" s="1"/>
  <c r="AD1556" i="1"/>
  <c r="AC1557" i="1"/>
  <c r="AB1556" i="1"/>
  <c r="AH1556" i="1" s="1"/>
  <c r="AD1557" i="1"/>
  <c r="AC1558" i="1"/>
  <c r="AB1557" i="1"/>
  <c r="AH1557" i="1" s="1"/>
  <c r="AD1558" i="1"/>
  <c r="AC1559" i="1"/>
  <c r="AB1558" i="1"/>
  <c r="AH1558" i="1" s="1"/>
  <c r="AD1559" i="1"/>
  <c r="AC1560" i="1"/>
  <c r="AB1559" i="1"/>
  <c r="AH1559" i="1" s="1"/>
  <c r="AD1560" i="1"/>
  <c r="AC1561" i="1"/>
  <c r="AB1560" i="1"/>
  <c r="AH1560" i="1" s="1"/>
  <c r="AD1561" i="1"/>
  <c r="AC1562" i="1"/>
  <c r="AB1561" i="1"/>
  <c r="AH1561" i="1" s="1"/>
  <c r="AD1562" i="1"/>
  <c r="AC1563" i="1"/>
  <c r="AB1562" i="1"/>
  <c r="AH1562" i="1" s="1"/>
  <c r="AD1563" i="1"/>
  <c r="AC1564" i="1"/>
  <c r="AB1563" i="1"/>
  <c r="AH1563" i="1" s="1"/>
  <c r="AD1564" i="1"/>
  <c r="AC1565" i="1"/>
  <c r="AB1564" i="1"/>
  <c r="AH1564" i="1" s="1"/>
  <c r="AD1565" i="1"/>
  <c r="AC1566" i="1"/>
  <c r="AB1565" i="1"/>
  <c r="AH1565" i="1" s="1"/>
  <c r="AD1566" i="1"/>
  <c r="AC1567" i="1"/>
  <c r="AB1566" i="1"/>
  <c r="AH1566" i="1" s="1"/>
  <c r="AD1567" i="1"/>
  <c r="AC1568" i="1"/>
  <c r="AB1567" i="1"/>
  <c r="AH1567" i="1" s="1"/>
  <c r="AD1568" i="1"/>
  <c r="AC1569" i="1"/>
  <c r="AB1568" i="1"/>
  <c r="AH1568" i="1" s="1"/>
  <c r="AD1569" i="1"/>
  <c r="AC1570" i="1"/>
  <c r="AB1569" i="1"/>
  <c r="AH1569" i="1" s="1"/>
  <c r="AD1570" i="1"/>
  <c r="AC1571" i="1"/>
  <c r="AB1570" i="1"/>
  <c r="AH1570" i="1" s="1"/>
  <c r="AB1571" i="1"/>
  <c r="AH1571" i="1" s="1"/>
  <c r="AD1571" i="1"/>
  <c r="AC1572" i="1"/>
  <c r="AD1572" i="1"/>
  <c r="AC1573" i="1"/>
  <c r="AB1572" i="1"/>
  <c r="AH1572" i="1" s="1"/>
  <c r="AB1573" i="1"/>
  <c r="AH1573" i="1" s="1"/>
  <c r="AD1573" i="1"/>
  <c r="AC1574" i="1"/>
  <c r="AD1574" i="1"/>
  <c r="AC1575" i="1"/>
  <c r="AB1574" i="1"/>
  <c r="AH1574" i="1" s="1"/>
  <c r="AB1575" i="1"/>
  <c r="AH1575" i="1" s="1"/>
  <c r="AD1575" i="1"/>
  <c r="AC1576" i="1"/>
  <c r="AD1576" i="1"/>
  <c r="AC1577" i="1"/>
  <c r="AB1576" i="1"/>
  <c r="AH1576" i="1" s="1"/>
  <c r="AB1577" i="1"/>
  <c r="AH1577" i="1" s="1"/>
  <c r="AD1577" i="1"/>
  <c r="AC1578" i="1"/>
  <c r="AD1578" i="1"/>
  <c r="AC1579" i="1"/>
  <c r="AB1578" i="1"/>
  <c r="AH1578" i="1" s="1"/>
  <c r="AB1579" i="1"/>
  <c r="AH1579" i="1" s="1"/>
  <c r="AD1579" i="1"/>
  <c r="AC1580" i="1"/>
  <c r="AD1580" i="1"/>
  <c r="AC1581" i="1"/>
  <c r="AB1580" i="1"/>
  <c r="AH1580" i="1" s="1"/>
  <c r="AB1581" i="1"/>
  <c r="AH1581" i="1" s="1"/>
  <c r="AD1581" i="1"/>
  <c r="AC1582" i="1"/>
  <c r="AD1582" i="1"/>
  <c r="AC1583" i="1"/>
  <c r="AB1582" i="1"/>
  <c r="AH1582" i="1" s="1"/>
  <c r="AB1583" i="1"/>
  <c r="AH1583" i="1" s="1"/>
  <c r="AD1583" i="1"/>
  <c r="AC1584" i="1"/>
  <c r="AD1584" i="1"/>
  <c r="AC1585" i="1"/>
  <c r="AB1584" i="1"/>
  <c r="AH1584" i="1" s="1"/>
  <c r="AB1585" i="1"/>
  <c r="AH1585" i="1" s="1"/>
  <c r="AD1585" i="1"/>
  <c r="AC1586" i="1"/>
  <c r="AD1586" i="1"/>
  <c r="AC1587" i="1"/>
  <c r="AB1586" i="1"/>
  <c r="AH1586" i="1" s="1"/>
  <c r="AB1587" i="1"/>
  <c r="AH1587" i="1" s="1"/>
  <c r="AD1587" i="1"/>
  <c r="AC1588" i="1"/>
  <c r="AD1588" i="1"/>
  <c r="AC1589" i="1"/>
  <c r="AB1588" i="1"/>
  <c r="AH1588" i="1" s="1"/>
  <c r="AB1589" i="1"/>
  <c r="AH1589" i="1" s="1"/>
  <c r="AD1589" i="1"/>
  <c r="AC1590" i="1"/>
  <c r="AD1590" i="1"/>
  <c r="AC1591" i="1"/>
  <c r="AB1590" i="1"/>
  <c r="AH1590" i="1" s="1"/>
  <c r="AB1591" i="1"/>
  <c r="AH1591" i="1" s="1"/>
  <c r="AD1591" i="1"/>
  <c r="AC1592" i="1"/>
  <c r="AD1592" i="1"/>
  <c r="AC1593" i="1"/>
  <c r="AB1592" i="1"/>
  <c r="AH1592" i="1" s="1"/>
  <c r="AB1593" i="1"/>
  <c r="AH1593" i="1" s="1"/>
  <c r="AD1593" i="1"/>
  <c r="AC1594" i="1"/>
  <c r="AD1594" i="1"/>
  <c r="AC1595" i="1"/>
  <c r="AB1594" i="1"/>
  <c r="AH1594" i="1" s="1"/>
  <c r="AB1595" i="1"/>
  <c r="AH1595" i="1" s="1"/>
  <c r="AD1595" i="1"/>
  <c r="AC1596" i="1"/>
  <c r="AD1596" i="1"/>
  <c r="AC1597" i="1"/>
  <c r="AB1596" i="1"/>
  <c r="AH1596" i="1" s="1"/>
  <c r="AB1597" i="1"/>
  <c r="AH1597" i="1" s="1"/>
  <c r="AD1597" i="1"/>
  <c r="AC1598" i="1"/>
  <c r="AD1598" i="1"/>
  <c r="AC1599" i="1"/>
  <c r="AB1598" i="1"/>
  <c r="AH1598" i="1" s="1"/>
  <c r="AB1599" i="1"/>
  <c r="AH1599" i="1" s="1"/>
  <c r="AD1599" i="1"/>
  <c r="AC1600" i="1"/>
  <c r="AD1600" i="1"/>
  <c r="AC1601" i="1"/>
  <c r="AB1600" i="1"/>
  <c r="AH1600" i="1" s="1"/>
  <c r="AB1601" i="1"/>
  <c r="AH1601" i="1" s="1"/>
  <c r="AD1601" i="1"/>
  <c r="AC1602" i="1"/>
  <c r="AD1602" i="1"/>
  <c r="AC1603" i="1"/>
  <c r="AB1602" i="1"/>
  <c r="AH1602" i="1" s="1"/>
  <c r="AB1603" i="1"/>
  <c r="AH1603" i="1" s="1"/>
  <c r="AD1603" i="1"/>
  <c r="AC1604" i="1"/>
  <c r="AD1604" i="1"/>
  <c r="AC1605" i="1"/>
  <c r="AB1604" i="1"/>
  <c r="AH1604" i="1" s="1"/>
  <c r="AB1605" i="1"/>
  <c r="AH1605" i="1" s="1"/>
  <c r="AD1605" i="1"/>
  <c r="AC1606" i="1"/>
  <c r="AD1606" i="1"/>
  <c r="AC1607" i="1"/>
  <c r="AB1606" i="1"/>
  <c r="AH1606" i="1" s="1"/>
  <c r="AB1607" i="1"/>
  <c r="AH1607" i="1" s="1"/>
  <c r="AD1607" i="1"/>
  <c r="AC1608" i="1"/>
  <c r="AD1608" i="1"/>
  <c r="AC1609" i="1"/>
  <c r="AB1608" i="1"/>
  <c r="AH1608" i="1" s="1"/>
  <c r="AB1609" i="1"/>
  <c r="AH1609" i="1" s="1"/>
  <c r="AD1609" i="1"/>
  <c r="AC1610" i="1"/>
  <c r="AD1610" i="1"/>
  <c r="AC1611" i="1"/>
  <c r="AB1610" i="1"/>
  <c r="AH1610" i="1" s="1"/>
  <c r="AB1611" i="1"/>
  <c r="AH1611" i="1" s="1"/>
  <c r="AD1611" i="1"/>
  <c r="AC1612" i="1"/>
  <c r="AD1612" i="1"/>
  <c r="AC1613" i="1"/>
  <c r="AB1612" i="1"/>
  <c r="AH1612" i="1" s="1"/>
  <c r="AB1613" i="1"/>
  <c r="AH1613" i="1" s="1"/>
  <c r="AD1613" i="1"/>
  <c r="AC1614" i="1"/>
  <c r="AD1614" i="1"/>
  <c r="AC1615" i="1"/>
  <c r="AB1614" i="1"/>
  <c r="AH1614" i="1" s="1"/>
  <c r="AB1615" i="1"/>
  <c r="AH1615" i="1" s="1"/>
  <c r="AD1615" i="1"/>
  <c r="AC1616" i="1"/>
  <c r="AD1616" i="1"/>
  <c r="AC1617" i="1"/>
  <c r="AB1616" i="1"/>
  <c r="AH1616" i="1" s="1"/>
  <c r="AB1617" i="1"/>
  <c r="AH1617" i="1" s="1"/>
  <c r="AD1617" i="1"/>
  <c r="AC1618" i="1"/>
  <c r="AD1618" i="1"/>
  <c r="AC1619" i="1"/>
  <c r="AB1618" i="1"/>
  <c r="AH1618" i="1" s="1"/>
  <c r="AB1619" i="1"/>
  <c r="AH1619" i="1" s="1"/>
  <c r="AD1619" i="1"/>
  <c r="AC1620" i="1"/>
  <c r="AD1620" i="1"/>
  <c r="AC1621" i="1"/>
  <c r="AB1620" i="1"/>
  <c r="AH1620" i="1" s="1"/>
  <c r="AB1621" i="1"/>
  <c r="AH1621" i="1" s="1"/>
  <c r="AD1621" i="1"/>
  <c r="AC1622" i="1"/>
  <c r="AD1622" i="1"/>
  <c r="AB1622" i="1"/>
  <c r="AH1622" i="1" s="1"/>
  <c r="AC1623" i="1"/>
  <c r="AB1623" i="1"/>
  <c r="AH1623" i="1" s="1"/>
  <c r="AC1624" i="1"/>
  <c r="AD1623" i="1"/>
  <c r="AB1624" i="1"/>
  <c r="AH1624" i="1" s="1"/>
  <c r="AC1625" i="1"/>
  <c r="AD1624" i="1"/>
  <c r="AB1625" i="1"/>
  <c r="AH1625" i="1" s="1"/>
  <c r="AC1626" i="1"/>
  <c r="AD1625" i="1"/>
  <c r="AB1626" i="1"/>
  <c r="AH1626" i="1" s="1"/>
  <c r="AC1627" i="1"/>
  <c r="AD1626" i="1"/>
  <c r="AB1627" i="1"/>
  <c r="AH1627" i="1" s="1"/>
  <c r="AC1628" i="1"/>
  <c r="AD1627" i="1"/>
  <c r="AB1628" i="1"/>
  <c r="AH1628" i="1" s="1"/>
  <c r="AC1629" i="1"/>
  <c r="AD1628" i="1"/>
  <c r="AB1629" i="1"/>
  <c r="AH1629" i="1" s="1"/>
  <c r="AC1630" i="1"/>
  <c r="AD1629" i="1"/>
  <c r="AB1630" i="1"/>
  <c r="AH1630" i="1" s="1"/>
  <c r="AC1631" i="1"/>
  <c r="AD1630" i="1"/>
  <c r="AB1631" i="1"/>
  <c r="AH1631" i="1" s="1"/>
  <c r="AC1632" i="1"/>
  <c r="AD1631" i="1"/>
  <c r="AB1632" i="1"/>
  <c r="AH1632" i="1" s="1"/>
  <c r="AC1633" i="1"/>
  <c r="AD1632" i="1"/>
  <c r="AB1633" i="1"/>
  <c r="AH1633" i="1" s="1"/>
  <c r="AC1634" i="1"/>
  <c r="AD1633" i="1"/>
  <c r="AB1634" i="1"/>
  <c r="AH1634" i="1" s="1"/>
  <c r="AC1635" i="1"/>
  <c r="AD1634" i="1"/>
  <c r="AB1635" i="1"/>
  <c r="AH1635" i="1" s="1"/>
  <c r="AC1636" i="1"/>
  <c r="AD1635" i="1"/>
  <c r="AB1636" i="1"/>
  <c r="AH1636" i="1" s="1"/>
  <c r="AC1637" i="1"/>
  <c r="AD1636" i="1"/>
  <c r="AB1637" i="1"/>
  <c r="AH1637" i="1" s="1"/>
  <c r="AC1638" i="1"/>
  <c r="AD1637" i="1"/>
  <c r="AB1638" i="1"/>
  <c r="AH1638" i="1" s="1"/>
  <c r="AC1639" i="1"/>
  <c r="AD1638" i="1"/>
  <c r="AB1639" i="1"/>
  <c r="AH1639" i="1" s="1"/>
  <c r="AC1640" i="1"/>
  <c r="AD1639" i="1"/>
  <c r="AB1640" i="1"/>
  <c r="AH1640" i="1" s="1"/>
  <c r="AC1641" i="1"/>
  <c r="AD1640" i="1"/>
  <c r="AB1641" i="1"/>
  <c r="AH1641" i="1" s="1"/>
  <c r="AC1642" i="1"/>
  <c r="AD1641" i="1"/>
  <c r="AB1642" i="1"/>
  <c r="AH1642" i="1" s="1"/>
  <c r="AC1643" i="1"/>
  <c r="AD1642" i="1"/>
  <c r="AB1643" i="1"/>
  <c r="AH1643" i="1" s="1"/>
  <c r="AC1644" i="1"/>
  <c r="AD1643" i="1"/>
  <c r="AB1644" i="1"/>
  <c r="AH1644" i="1" s="1"/>
  <c r="AC1645" i="1"/>
  <c r="AD1644" i="1"/>
  <c r="AB1645" i="1"/>
  <c r="AH1645" i="1" s="1"/>
  <c r="AC1646" i="1"/>
  <c r="AD1645" i="1"/>
  <c r="AB1646" i="1"/>
  <c r="AH1646" i="1" s="1"/>
  <c r="AC1647" i="1"/>
  <c r="AD1646" i="1"/>
  <c r="AB1647" i="1"/>
  <c r="AH1647" i="1" s="1"/>
  <c r="AC1648" i="1"/>
  <c r="AD1647" i="1"/>
  <c r="AB1648" i="1"/>
  <c r="AH1648" i="1" s="1"/>
  <c r="AC1649" i="1"/>
  <c r="AD1648" i="1"/>
  <c r="AB1649" i="1"/>
  <c r="AH1649" i="1" s="1"/>
  <c r="AC1650" i="1"/>
  <c r="AD1649" i="1"/>
  <c r="AB1650" i="1"/>
  <c r="AH1650" i="1" s="1"/>
  <c r="AC1651" i="1"/>
  <c r="AD1650" i="1"/>
  <c r="AB1651" i="1"/>
  <c r="AH1651" i="1" s="1"/>
  <c r="AC1652" i="1"/>
  <c r="AD1651" i="1"/>
  <c r="AB1652" i="1"/>
  <c r="AH1652" i="1" s="1"/>
  <c r="AC1653" i="1"/>
  <c r="AD1652" i="1"/>
  <c r="AB1653" i="1"/>
  <c r="AH1653" i="1" s="1"/>
  <c r="AC1654" i="1"/>
  <c r="AD1653" i="1"/>
  <c r="AB1654" i="1"/>
  <c r="AH1654" i="1" s="1"/>
  <c r="AC1655" i="1"/>
  <c r="AD1654" i="1"/>
  <c r="AB1655" i="1"/>
  <c r="AH1655" i="1" s="1"/>
  <c r="AC1656" i="1"/>
  <c r="AD1655" i="1"/>
  <c r="AB1656" i="1"/>
  <c r="AH1656" i="1" s="1"/>
  <c r="AC1657" i="1"/>
  <c r="AD1656" i="1"/>
  <c r="AB1657" i="1"/>
  <c r="AH1657" i="1" s="1"/>
  <c r="AC1658" i="1"/>
  <c r="AD1657" i="1"/>
  <c r="AB1658" i="1"/>
  <c r="AH1658" i="1" s="1"/>
  <c r="AC1659" i="1"/>
  <c r="AD1658" i="1"/>
  <c r="AB1659" i="1"/>
  <c r="AH1659" i="1" s="1"/>
  <c r="AC1660" i="1"/>
  <c r="AD1659" i="1"/>
  <c r="AB1660" i="1"/>
  <c r="AH1660" i="1" s="1"/>
  <c r="AC1661" i="1"/>
  <c r="AD1660" i="1"/>
  <c r="AB1661" i="1"/>
  <c r="AH1661" i="1" s="1"/>
  <c r="AC1662" i="1"/>
  <c r="AD1661" i="1"/>
  <c r="AB1662" i="1"/>
  <c r="AH1662" i="1" s="1"/>
  <c r="AC1663" i="1"/>
  <c r="AD1662" i="1"/>
  <c r="AB1663" i="1"/>
  <c r="AH1663" i="1" s="1"/>
  <c r="AC1664" i="1"/>
  <c r="AD1663" i="1"/>
  <c r="AB1664" i="1"/>
  <c r="AH1664" i="1" s="1"/>
  <c r="AC1665" i="1"/>
  <c r="AD1664" i="1"/>
  <c r="AB1665" i="1"/>
  <c r="AH1665" i="1" s="1"/>
  <c r="AC1666" i="1"/>
  <c r="AD1665" i="1"/>
  <c r="AB1666" i="1"/>
  <c r="AH1666" i="1" s="1"/>
  <c r="AC1667" i="1"/>
  <c r="AD1666" i="1"/>
  <c r="AB1667" i="1"/>
  <c r="AH1667" i="1" s="1"/>
  <c r="AC1668" i="1"/>
  <c r="AD1667" i="1"/>
  <c r="AB1668" i="1"/>
  <c r="AH1668" i="1" s="1"/>
  <c r="AC1669" i="1"/>
  <c r="AD1668" i="1"/>
  <c r="AB1669" i="1"/>
  <c r="AH1669" i="1" s="1"/>
  <c r="AC1670" i="1"/>
  <c r="AD1669" i="1"/>
  <c r="AB1670" i="1"/>
  <c r="AH1670" i="1" s="1"/>
  <c r="AC1671" i="1"/>
  <c r="AD1670" i="1"/>
  <c r="AB1671" i="1"/>
  <c r="AH1671" i="1" s="1"/>
  <c r="AC1672" i="1"/>
  <c r="AD1671" i="1"/>
  <c r="AB1672" i="1"/>
  <c r="AH1672" i="1" s="1"/>
  <c r="AC1673" i="1"/>
  <c r="AD1672" i="1"/>
  <c r="AB1673" i="1"/>
  <c r="AH1673" i="1" s="1"/>
  <c r="AC1674" i="1"/>
  <c r="AD1673" i="1"/>
  <c r="AB1674" i="1"/>
  <c r="AH1674" i="1" s="1"/>
  <c r="AC1675" i="1"/>
  <c r="AD1674" i="1"/>
  <c r="AB1675" i="1"/>
  <c r="AH1675" i="1" s="1"/>
  <c r="AC1676" i="1"/>
  <c r="AD1675" i="1"/>
  <c r="AB1676" i="1"/>
  <c r="AH1676" i="1" s="1"/>
  <c r="AC1677" i="1"/>
  <c r="AD1676" i="1"/>
  <c r="AB1677" i="1"/>
  <c r="AH1677" i="1" s="1"/>
  <c r="AC1678" i="1"/>
  <c r="AD1677" i="1"/>
  <c r="AB1678" i="1"/>
  <c r="AH1678" i="1" s="1"/>
  <c r="AC1679" i="1"/>
  <c r="AD1678" i="1"/>
  <c r="AB1679" i="1"/>
  <c r="AH1679" i="1" s="1"/>
  <c r="AC1680" i="1"/>
  <c r="AD1679" i="1"/>
  <c r="AB1680" i="1"/>
  <c r="AH1680" i="1" s="1"/>
  <c r="AC1681" i="1"/>
  <c r="AD1680" i="1"/>
  <c r="AB1681" i="1"/>
  <c r="AH1681" i="1" s="1"/>
  <c r="AC1682" i="1"/>
  <c r="AD1681" i="1"/>
  <c r="AB1682" i="1"/>
  <c r="AH1682" i="1" s="1"/>
  <c r="AC1683" i="1"/>
  <c r="AD1682" i="1"/>
  <c r="AB1683" i="1"/>
  <c r="AH1683" i="1" s="1"/>
  <c r="AC1684" i="1"/>
  <c r="AD1683" i="1"/>
  <c r="AB1684" i="1"/>
  <c r="AH1684" i="1" s="1"/>
  <c r="AC1685" i="1"/>
  <c r="AD1684" i="1"/>
  <c r="AB1685" i="1"/>
  <c r="AH1685" i="1" s="1"/>
  <c r="AC1686" i="1"/>
  <c r="AD1685" i="1"/>
  <c r="AB1686" i="1"/>
  <c r="AH1686" i="1" s="1"/>
  <c r="AC1687" i="1"/>
  <c r="AD1686" i="1"/>
  <c r="AB1687" i="1"/>
  <c r="AH1687" i="1" s="1"/>
  <c r="AC1688" i="1"/>
  <c r="AD1687" i="1"/>
  <c r="AB1688" i="1"/>
  <c r="AH1688" i="1" s="1"/>
  <c r="AC1689" i="1"/>
  <c r="AD1688" i="1"/>
  <c r="AB1689" i="1"/>
  <c r="AH1689" i="1" s="1"/>
  <c r="AC1690" i="1"/>
  <c r="AD1689" i="1"/>
  <c r="AB1690" i="1"/>
  <c r="AH1690" i="1" s="1"/>
  <c r="AC1691" i="1"/>
  <c r="AD1690" i="1"/>
  <c r="AB1691" i="1"/>
  <c r="AH1691" i="1" s="1"/>
  <c r="AC1692" i="1"/>
  <c r="AD1691" i="1"/>
  <c r="AB1692" i="1"/>
  <c r="AH1692" i="1" s="1"/>
  <c r="AC1693" i="1"/>
  <c r="AD1692" i="1"/>
  <c r="AB1693" i="1"/>
  <c r="AH1693" i="1" s="1"/>
  <c r="AC1694" i="1"/>
  <c r="AD1693" i="1"/>
  <c r="AB1694" i="1"/>
  <c r="AH1694" i="1" s="1"/>
  <c r="AC1695" i="1"/>
  <c r="AD1694" i="1"/>
  <c r="AB1695" i="1"/>
  <c r="AH1695" i="1" s="1"/>
  <c r="AC1696" i="1"/>
  <c r="AD1695" i="1"/>
  <c r="AB1696" i="1"/>
  <c r="AH1696" i="1" s="1"/>
  <c r="AC1697" i="1"/>
  <c r="AD1696" i="1"/>
  <c r="AB1697" i="1"/>
  <c r="AH1697" i="1" s="1"/>
  <c r="AC1698" i="1"/>
  <c r="AD1697" i="1"/>
  <c r="AB1698" i="1"/>
  <c r="AH1698" i="1" s="1"/>
  <c r="AC1699" i="1"/>
  <c r="AD1698" i="1"/>
  <c r="AB1699" i="1"/>
  <c r="AH1699" i="1" s="1"/>
  <c r="AC1700" i="1"/>
  <c r="AD1699" i="1"/>
  <c r="AB1700" i="1"/>
  <c r="AH1700" i="1" s="1"/>
  <c r="AC1701" i="1"/>
  <c r="AD1700" i="1"/>
  <c r="AB1701" i="1"/>
  <c r="AH1701" i="1" s="1"/>
  <c r="AC1702" i="1"/>
  <c r="AD1701" i="1"/>
  <c r="AB1702" i="1"/>
  <c r="AH1702" i="1" s="1"/>
  <c r="AC1703" i="1"/>
  <c r="AD1702" i="1"/>
  <c r="AB1703" i="1"/>
  <c r="AH1703" i="1" s="1"/>
  <c r="AC1704" i="1"/>
  <c r="AD1703" i="1"/>
  <c r="AB1704" i="1"/>
  <c r="AH1704" i="1" s="1"/>
  <c r="AC1705" i="1"/>
  <c r="AD1704" i="1"/>
  <c r="AB1705" i="1"/>
  <c r="AH1705" i="1" s="1"/>
  <c r="AC1706" i="1"/>
  <c r="AD1705" i="1"/>
  <c r="AB1706" i="1"/>
  <c r="AH1706" i="1" s="1"/>
  <c r="AC1707" i="1"/>
  <c r="AD1706" i="1"/>
  <c r="AB1707" i="1"/>
  <c r="AH1707" i="1" s="1"/>
  <c r="AD1707" i="1"/>
  <c r="AC1708" i="1"/>
  <c r="AB1708" i="1"/>
  <c r="AH1708" i="1" s="1"/>
  <c r="AC1709" i="1"/>
  <c r="AD1708" i="1"/>
  <c r="AB1709" i="1"/>
  <c r="AH1709" i="1" s="1"/>
  <c r="AC1710" i="1"/>
  <c r="AD1709" i="1"/>
  <c r="AB1710" i="1"/>
  <c r="AH1710" i="1" s="1"/>
  <c r="AC1711" i="1"/>
  <c r="AD1710" i="1"/>
  <c r="AB1711" i="1"/>
  <c r="AH1711" i="1" s="1"/>
  <c r="AC1712" i="1"/>
  <c r="AD1711" i="1"/>
  <c r="AB1712" i="1"/>
  <c r="AH1712" i="1" s="1"/>
  <c r="AC1713" i="1"/>
  <c r="AD1712" i="1"/>
  <c r="AB1713" i="1"/>
  <c r="AH1713" i="1" s="1"/>
  <c r="AC1714" i="1"/>
  <c r="AD1713" i="1"/>
  <c r="AB1714" i="1"/>
  <c r="AH1714" i="1" s="1"/>
  <c r="AC1715" i="1"/>
  <c r="AD1714" i="1"/>
  <c r="AB1715" i="1"/>
  <c r="AH1715" i="1" s="1"/>
  <c r="AC1716" i="1"/>
  <c r="AD1715" i="1"/>
  <c r="AB1716" i="1"/>
  <c r="AH1716" i="1" s="1"/>
  <c r="AC1717" i="1"/>
  <c r="AD1716" i="1"/>
  <c r="AB1717" i="1"/>
  <c r="AH1717" i="1" s="1"/>
  <c r="AC1718" i="1"/>
  <c r="AD1717" i="1"/>
  <c r="AB1718" i="1"/>
  <c r="AH1718" i="1" s="1"/>
  <c r="AC1719" i="1"/>
  <c r="AD1718" i="1"/>
  <c r="AB1719" i="1"/>
  <c r="AH1719" i="1" s="1"/>
  <c r="AC1720" i="1"/>
  <c r="AD1719" i="1"/>
  <c r="AB1720" i="1"/>
  <c r="AH1720" i="1" s="1"/>
  <c r="AC1721" i="1"/>
  <c r="AD1720" i="1"/>
  <c r="AB1721" i="1"/>
  <c r="AH1721" i="1" s="1"/>
  <c r="AC1722" i="1"/>
  <c r="AD1721" i="1"/>
  <c r="AB1722" i="1"/>
  <c r="AH1722" i="1" s="1"/>
  <c r="AC1723" i="1"/>
  <c r="AD1722" i="1"/>
  <c r="AB1723" i="1"/>
  <c r="AH1723" i="1" s="1"/>
  <c r="AC1724" i="1"/>
  <c r="AD1723" i="1"/>
  <c r="AB1724" i="1"/>
  <c r="AH1724" i="1" s="1"/>
  <c r="AC1725" i="1"/>
  <c r="AD1724" i="1"/>
  <c r="AB1725" i="1"/>
  <c r="AH1725" i="1" s="1"/>
  <c r="AC1726" i="1"/>
  <c r="AD1725" i="1"/>
  <c r="AB1726" i="1"/>
  <c r="AH1726" i="1" s="1"/>
  <c r="AC1727" i="1"/>
  <c r="AD1726" i="1"/>
  <c r="AB1727" i="1"/>
  <c r="AH1727" i="1" s="1"/>
  <c r="AC1728" i="1"/>
  <c r="AD1727" i="1"/>
  <c r="AB1728" i="1"/>
  <c r="AH1728" i="1" s="1"/>
  <c r="AC1729" i="1"/>
  <c r="AD1728" i="1"/>
  <c r="AB1729" i="1"/>
  <c r="AH1729" i="1" s="1"/>
  <c r="AC1730" i="1"/>
  <c r="AD1729" i="1"/>
  <c r="AB1730" i="1"/>
  <c r="AH1730" i="1" s="1"/>
  <c r="AC1731" i="1"/>
  <c r="AD1730" i="1"/>
  <c r="AB1731" i="1"/>
  <c r="AH1731" i="1" s="1"/>
  <c r="AC1732" i="1"/>
  <c r="AD1731" i="1"/>
  <c r="AB1732" i="1"/>
  <c r="AH1732" i="1" s="1"/>
  <c r="AC1733" i="1"/>
  <c r="AD1732" i="1"/>
  <c r="AB1733" i="1"/>
  <c r="AH1733" i="1" s="1"/>
  <c r="AC1734" i="1"/>
  <c r="AD1733" i="1"/>
  <c r="AB1734" i="1"/>
  <c r="AH1734" i="1" s="1"/>
  <c r="AC1735" i="1"/>
  <c r="AD1734" i="1"/>
  <c r="AB1735" i="1"/>
  <c r="AH1735" i="1" s="1"/>
  <c r="AC1736" i="1"/>
  <c r="AD1735" i="1"/>
  <c r="AB1736" i="1"/>
  <c r="AH1736" i="1" s="1"/>
  <c r="AC1737" i="1"/>
  <c r="AD1736" i="1"/>
  <c r="AB1737" i="1"/>
  <c r="AH1737" i="1" s="1"/>
  <c r="AC1738" i="1"/>
  <c r="AD1737" i="1"/>
  <c r="AB1738" i="1"/>
  <c r="AH1738" i="1" s="1"/>
  <c r="AC1739" i="1"/>
  <c r="AD1738" i="1"/>
  <c r="AB1739" i="1"/>
  <c r="AH1739" i="1" s="1"/>
  <c r="AC1740" i="1"/>
  <c r="AD1739" i="1"/>
  <c r="AB1740" i="1"/>
  <c r="AH1740" i="1" s="1"/>
  <c r="AC1741" i="1"/>
  <c r="AD1740" i="1"/>
  <c r="AB1741" i="1"/>
  <c r="AH1741" i="1" s="1"/>
  <c r="AC1742" i="1"/>
  <c r="AD1741" i="1"/>
  <c r="AB1742" i="1"/>
  <c r="AH1742" i="1" s="1"/>
  <c r="AC1743" i="1"/>
  <c r="AD1742" i="1"/>
  <c r="AB1743" i="1"/>
  <c r="AH1743" i="1" s="1"/>
  <c r="AC1744" i="1"/>
  <c r="AD1743" i="1"/>
  <c r="AB1744" i="1"/>
  <c r="AH1744" i="1" s="1"/>
  <c r="AC1745" i="1"/>
  <c r="AD1744" i="1"/>
  <c r="AB1745" i="1"/>
  <c r="AH1745" i="1" s="1"/>
  <c r="AC1746" i="1"/>
  <c r="AD1745" i="1"/>
  <c r="AB1746" i="1"/>
  <c r="AH1746" i="1" s="1"/>
  <c r="AC1747" i="1"/>
  <c r="AD1746" i="1"/>
  <c r="AB1747" i="1"/>
  <c r="AH1747" i="1" s="1"/>
  <c r="AC1748" i="1"/>
  <c r="AD1747" i="1"/>
  <c r="AB1748" i="1"/>
  <c r="AH1748" i="1" s="1"/>
  <c r="AC1749" i="1"/>
  <c r="AD1748" i="1"/>
  <c r="AB1749" i="1"/>
  <c r="AH1749" i="1" s="1"/>
  <c r="AC1750" i="1"/>
  <c r="AD1749" i="1"/>
  <c r="AB1750" i="1"/>
  <c r="AH1750" i="1" s="1"/>
  <c r="AC1751" i="1"/>
  <c r="AD1750" i="1"/>
  <c r="AB1751" i="1"/>
  <c r="AH1751" i="1" s="1"/>
  <c r="AC1752" i="1"/>
  <c r="AD1751" i="1"/>
  <c r="AB1752" i="1"/>
  <c r="AH1752" i="1" s="1"/>
  <c r="AC1753" i="1"/>
  <c r="AD1752" i="1"/>
  <c r="AB1753" i="1"/>
  <c r="AH1753" i="1" s="1"/>
  <c r="AC1754" i="1"/>
  <c r="AD1753" i="1"/>
  <c r="AB1754" i="1"/>
  <c r="AH1754" i="1" s="1"/>
  <c r="AC1755" i="1"/>
  <c r="AD1754" i="1"/>
  <c r="AB1755" i="1"/>
  <c r="AH1755" i="1" s="1"/>
  <c r="AC1756" i="1"/>
  <c r="AD1755" i="1"/>
  <c r="AB1756" i="1"/>
  <c r="AH1756" i="1" s="1"/>
  <c r="AC1757" i="1"/>
  <c r="AD1756" i="1"/>
  <c r="AB1757" i="1"/>
  <c r="AH1757" i="1" s="1"/>
  <c r="AC1758" i="1"/>
  <c r="AD1757" i="1"/>
  <c r="AB1758" i="1"/>
  <c r="AH1758" i="1" s="1"/>
  <c r="AC1759" i="1"/>
  <c r="AD1758" i="1"/>
  <c r="AB1759" i="1"/>
  <c r="AH1759" i="1" s="1"/>
  <c r="AC1760" i="1"/>
  <c r="AD1759" i="1"/>
  <c r="AB1760" i="1"/>
  <c r="AH1760" i="1" s="1"/>
  <c r="AC1761" i="1"/>
  <c r="AD1760" i="1"/>
  <c r="AB1761" i="1"/>
  <c r="AH1761" i="1" s="1"/>
  <c r="AC1762" i="1"/>
  <c r="AD1761" i="1"/>
  <c r="AB1762" i="1"/>
  <c r="AH1762" i="1" s="1"/>
  <c r="AC1763" i="1"/>
  <c r="AD1762" i="1"/>
  <c r="AB1763" i="1"/>
  <c r="AH1763" i="1" s="1"/>
  <c r="AC1764" i="1"/>
  <c r="AD1763" i="1"/>
  <c r="AB1764" i="1"/>
  <c r="AH1764" i="1" s="1"/>
  <c r="AC1765" i="1"/>
  <c r="AD1764" i="1"/>
  <c r="AB1765" i="1"/>
  <c r="AH1765" i="1" s="1"/>
  <c r="AC1766" i="1"/>
  <c r="AD1765" i="1"/>
  <c r="AB1766" i="1"/>
  <c r="AH1766" i="1" s="1"/>
  <c r="AC1767" i="1"/>
  <c r="AD1766" i="1"/>
  <c r="AB1767" i="1"/>
  <c r="AH1767" i="1" s="1"/>
  <c r="AC1768" i="1"/>
  <c r="AD1767" i="1"/>
  <c r="AB1768" i="1"/>
  <c r="AH1768" i="1" s="1"/>
  <c r="AC1769" i="1"/>
  <c r="AD1768" i="1"/>
  <c r="AB1769" i="1"/>
  <c r="AH1769" i="1" s="1"/>
  <c r="AC1770" i="1"/>
  <c r="AD1769" i="1"/>
  <c r="AB1770" i="1"/>
  <c r="AH1770" i="1" s="1"/>
  <c r="AC1771" i="1"/>
  <c r="AD1770" i="1"/>
  <c r="AB1771" i="1"/>
  <c r="AH1771" i="1" s="1"/>
  <c r="AC1772" i="1"/>
  <c r="AD1771" i="1"/>
  <c r="AB1772" i="1"/>
  <c r="AH1772" i="1" s="1"/>
  <c r="AC1773" i="1"/>
  <c r="AD1772" i="1"/>
  <c r="AB1773" i="1"/>
  <c r="AH1773" i="1" s="1"/>
  <c r="AC1774" i="1"/>
  <c r="AD1773" i="1"/>
  <c r="AB1774" i="1"/>
  <c r="AH1774" i="1" s="1"/>
  <c r="AC1775" i="1"/>
  <c r="AD1774" i="1"/>
  <c r="AB1775" i="1"/>
  <c r="AH1775" i="1" s="1"/>
  <c r="AC1776" i="1"/>
  <c r="AD1775" i="1"/>
  <c r="AB1776" i="1"/>
  <c r="AH1776" i="1" s="1"/>
  <c r="AC1777" i="1"/>
  <c r="AD1776" i="1"/>
  <c r="AB1777" i="1"/>
  <c r="AH1777" i="1" s="1"/>
  <c r="AC1778" i="1"/>
  <c r="AD1777" i="1"/>
  <c r="AB1778" i="1"/>
  <c r="AH1778" i="1" s="1"/>
  <c r="AC1779" i="1"/>
  <c r="AD1778" i="1"/>
  <c r="AB1779" i="1"/>
  <c r="AH1779" i="1" s="1"/>
  <c r="AC1780" i="1"/>
  <c r="AD1779" i="1"/>
  <c r="AB1780" i="1"/>
  <c r="AH1780" i="1" s="1"/>
  <c r="AC1781" i="1"/>
  <c r="AD1780" i="1"/>
  <c r="AB1781" i="1"/>
  <c r="AH1781" i="1" s="1"/>
  <c r="AC1782" i="1"/>
  <c r="AD1781" i="1"/>
  <c r="AB1782" i="1"/>
  <c r="AH1782" i="1" s="1"/>
  <c r="AC1783" i="1"/>
  <c r="AD1782" i="1"/>
  <c r="AB1783" i="1"/>
  <c r="AH1783" i="1" s="1"/>
  <c r="AC1784" i="1"/>
  <c r="AD1783" i="1"/>
  <c r="AB1784" i="1"/>
  <c r="AH1784" i="1" s="1"/>
  <c r="AC1785" i="1"/>
  <c r="AD1784" i="1"/>
  <c r="AB1785" i="1"/>
  <c r="AH1785" i="1" s="1"/>
  <c r="AC1786" i="1"/>
  <c r="AD1785" i="1"/>
  <c r="AB1786" i="1"/>
  <c r="AH1786" i="1" s="1"/>
  <c r="AC1787" i="1"/>
  <c r="AD1786" i="1"/>
  <c r="AB1787" i="1"/>
  <c r="AH1787" i="1" s="1"/>
  <c r="AC1788" i="1"/>
  <c r="AD1787" i="1"/>
  <c r="AB1788" i="1"/>
  <c r="AH1788" i="1" s="1"/>
  <c r="AC1789" i="1"/>
  <c r="AD1788" i="1"/>
  <c r="AB1789" i="1"/>
  <c r="AH1789" i="1" s="1"/>
  <c r="AC1790" i="1"/>
  <c r="AD1789" i="1"/>
  <c r="AB1790" i="1"/>
  <c r="AH1790" i="1" s="1"/>
  <c r="AC1791" i="1"/>
  <c r="AD1790" i="1"/>
  <c r="AB1791" i="1"/>
  <c r="AH1791" i="1" s="1"/>
  <c r="AC1792" i="1"/>
  <c r="AD1791" i="1"/>
  <c r="AB1792" i="1"/>
  <c r="AH1792" i="1" s="1"/>
  <c r="AC1793" i="1"/>
  <c r="AD1792" i="1"/>
  <c r="AB1793" i="1"/>
  <c r="AH1793" i="1" s="1"/>
  <c r="AC1794" i="1"/>
  <c r="AD1793" i="1"/>
  <c r="AB1794" i="1"/>
  <c r="AH1794" i="1" s="1"/>
  <c r="AC1795" i="1"/>
  <c r="AD1794" i="1"/>
  <c r="AB1795" i="1"/>
  <c r="AH1795" i="1" s="1"/>
  <c r="AC1796" i="1"/>
  <c r="AD1795" i="1"/>
  <c r="AB1796" i="1"/>
  <c r="AH1796" i="1" s="1"/>
  <c r="AC1797" i="1"/>
  <c r="AD1796" i="1"/>
  <c r="AB1797" i="1"/>
  <c r="AH1797" i="1" s="1"/>
  <c r="AC1798" i="1"/>
  <c r="AD1797" i="1"/>
  <c r="AB1798" i="1"/>
  <c r="AH1798" i="1" s="1"/>
  <c r="AC1799" i="1"/>
  <c r="AD1798" i="1"/>
  <c r="AB1799" i="1"/>
  <c r="AH1799" i="1" s="1"/>
  <c r="AC1800" i="1"/>
  <c r="AD1799" i="1"/>
  <c r="AB1800" i="1"/>
  <c r="AH1800" i="1" s="1"/>
  <c r="AC1801" i="1"/>
  <c r="AD1800" i="1"/>
  <c r="AB1801" i="1"/>
  <c r="AH1801" i="1" s="1"/>
  <c r="AC1802" i="1"/>
  <c r="AD1801" i="1"/>
  <c r="AB1802" i="1"/>
  <c r="AH1802" i="1" s="1"/>
  <c r="AC1803" i="1"/>
  <c r="AD1802" i="1"/>
  <c r="AB1803" i="1"/>
  <c r="AH1803" i="1" s="1"/>
  <c r="AC1804" i="1"/>
  <c r="AD1803" i="1"/>
  <c r="AB1804" i="1"/>
  <c r="AH1804" i="1" s="1"/>
  <c r="AC1805" i="1"/>
  <c r="AD1804" i="1"/>
  <c r="AB1805" i="1"/>
  <c r="AH1805" i="1" s="1"/>
  <c r="AC1806" i="1"/>
  <c r="AD1805" i="1"/>
  <c r="AB1806" i="1"/>
  <c r="AH1806" i="1" s="1"/>
  <c r="AC1807" i="1"/>
  <c r="AD1806" i="1"/>
  <c r="AB1807" i="1"/>
  <c r="AH1807" i="1" s="1"/>
  <c r="AC1808" i="1"/>
  <c r="AD1807" i="1"/>
  <c r="AB1808" i="1"/>
  <c r="AH1808" i="1" s="1"/>
  <c r="AC1809" i="1"/>
  <c r="AD1808" i="1"/>
  <c r="AB1809" i="1"/>
  <c r="AH1809" i="1" s="1"/>
  <c r="AC1810" i="1"/>
  <c r="AD1809" i="1"/>
  <c r="AB1810" i="1"/>
  <c r="AH1810" i="1" s="1"/>
  <c r="AC1811" i="1"/>
  <c r="AD1810" i="1"/>
  <c r="AB1811" i="1"/>
  <c r="AH1811" i="1" s="1"/>
  <c r="AC1812" i="1"/>
  <c r="AD1811" i="1"/>
  <c r="AB1812" i="1"/>
  <c r="AH1812" i="1" s="1"/>
  <c r="AC1813" i="1"/>
  <c r="AD1812" i="1"/>
  <c r="AB1813" i="1"/>
  <c r="AH1813" i="1" s="1"/>
  <c r="AC1814" i="1"/>
  <c r="AD1813" i="1"/>
  <c r="AB1814" i="1"/>
  <c r="AH1814" i="1" s="1"/>
  <c r="AC1815" i="1"/>
  <c r="AD1814" i="1"/>
  <c r="AB1815" i="1"/>
  <c r="AH1815" i="1" s="1"/>
  <c r="AC1816" i="1"/>
  <c r="AD1815" i="1"/>
  <c r="AB1816" i="1"/>
  <c r="AH1816" i="1" s="1"/>
  <c r="AC1817" i="1"/>
  <c r="AD1816" i="1"/>
  <c r="AB1817" i="1"/>
  <c r="AH1817" i="1" s="1"/>
  <c r="AC1818" i="1"/>
  <c r="AD1817" i="1"/>
  <c r="AB1818" i="1"/>
  <c r="AH1818" i="1" s="1"/>
  <c r="AC1819" i="1"/>
  <c r="AD1818" i="1"/>
  <c r="AB1819" i="1"/>
  <c r="AH1819" i="1" s="1"/>
  <c r="AC1820" i="1"/>
  <c r="AD1819" i="1"/>
  <c r="AB1820" i="1"/>
  <c r="AH1820" i="1" s="1"/>
  <c r="AC1821" i="1"/>
  <c r="AD1820" i="1"/>
  <c r="AB1821" i="1"/>
  <c r="AH1821" i="1" s="1"/>
  <c r="AC1822" i="1"/>
  <c r="AD1821" i="1"/>
  <c r="AB1822" i="1"/>
  <c r="AH1822" i="1" s="1"/>
  <c r="AC1823" i="1"/>
  <c r="AD1822" i="1"/>
  <c r="AB1823" i="1"/>
  <c r="AH1823" i="1" s="1"/>
  <c r="AC1824" i="1"/>
  <c r="AD1823" i="1"/>
  <c r="AB1824" i="1"/>
  <c r="AH1824" i="1" s="1"/>
  <c r="AC1825" i="1"/>
  <c r="AD1824" i="1"/>
  <c r="AB1825" i="1"/>
  <c r="AH1825" i="1" s="1"/>
  <c r="AC1826" i="1"/>
  <c r="AD1825" i="1"/>
  <c r="AB1826" i="1"/>
  <c r="AH1826" i="1" s="1"/>
  <c r="AC1827" i="1"/>
  <c r="AD1826" i="1"/>
  <c r="AB1827" i="1"/>
  <c r="AH1827" i="1" s="1"/>
  <c r="AC1828" i="1"/>
  <c r="AD1827" i="1"/>
  <c r="AB1828" i="1"/>
  <c r="AH1828" i="1" s="1"/>
  <c r="AC1829" i="1"/>
  <c r="AD1828" i="1"/>
  <c r="AB1829" i="1"/>
  <c r="AH1829" i="1" s="1"/>
  <c r="AC1830" i="1"/>
  <c r="AD1829" i="1"/>
  <c r="AB1830" i="1"/>
  <c r="AH1830" i="1" s="1"/>
  <c r="AC1831" i="1"/>
  <c r="AD1830" i="1"/>
  <c r="AB1831" i="1"/>
  <c r="AH1831" i="1" s="1"/>
  <c r="AC1832" i="1"/>
  <c r="AD1831" i="1"/>
  <c r="AB1832" i="1"/>
  <c r="AH1832" i="1" s="1"/>
  <c r="AC1833" i="1"/>
  <c r="AD1832" i="1"/>
  <c r="AB1833" i="1"/>
  <c r="AH1833" i="1" s="1"/>
  <c r="AC1834" i="1"/>
  <c r="AD1833" i="1"/>
  <c r="AB1834" i="1"/>
  <c r="AH1834" i="1" s="1"/>
  <c r="AC1835" i="1"/>
  <c r="AD1834" i="1"/>
  <c r="AB1835" i="1"/>
  <c r="AH1835" i="1" s="1"/>
  <c r="AC1836" i="1"/>
  <c r="AD1835" i="1"/>
  <c r="AB1836" i="1"/>
  <c r="AH1836" i="1" s="1"/>
  <c r="AC1837" i="1"/>
  <c r="AD1836" i="1"/>
  <c r="AB1837" i="1"/>
  <c r="AH1837" i="1" s="1"/>
  <c r="AC1838" i="1"/>
  <c r="AD1837" i="1"/>
  <c r="AB1838" i="1"/>
  <c r="AH1838" i="1" s="1"/>
  <c r="AC1839" i="1"/>
  <c r="AD1838" i="1"/>
  <c r="AB1839" i="1"/>
  <c r="AH1839" i="1" s="1"/>
  <c r="AC1840" i="1"/>
  <c r="AD1839" i="1"/>
  <c r="AB1840" i="1"/>
  <c r="AH1840" i="1" s="1"/>
  <c r="AC1841" i="1"/>
  <c r="AD1840" i="1"/>
  <c r="AB1841" i="1"/>
  <c r="AH1841" i="1" s="1"/>
  <c r="AC1842" i="1"/>
  <c r="AD1841" i="1"/>
  <c r="AB1842" i="1"/>
  <c r="AH1842" i="1" s="1"/>
  <c r="AC1843" i="1"/>
  <c r="AD1842" i="1"/>
  <c r="AB1843" i="1"/>
  <c r="AH1843" i="1" s="1"/>
  <c r="AC1844" i="1"/>
  <c r="AD1843" i="1"/>
  <c r="AB1844" i="1"/>
  <c r="AH1844" i="1" s="1"/>
  <c r="AC1845" i="1"/>
  <c r="AD1844" i="1"/>
  <c r="AB1845" i="1"/>
  <c r="AH1845" i="1" s="1"/>
  <c r="AC1846" i="1"/>
  <c r="AD1845" i="1"/>
  <c r="AB1846" i="1"/>
  <c r="AH1846" i="1" s="1"/>
  <c r="AC1847" i="1"/>
  <c r="AD1846" i="1"/>
  <c r="AB1847" i="1"/>
  <c r="AH1847" i="1" s="1"/>
  <c r="AC1848" i="1"/>
  <c r="AD1847" i="1"/>
  <c r="AB1848" i="1"/>
  <c r="AH1848" i="1" s="1"/>
  <c r="AC1849" i="1"/>
  <c r="AD1848" i="1"/>
  <c r="AB1849" i="1"/>
  <c r="AH1849" i="1" s="1"/>
  <c r="AC1850" i="1"/>
  <c r="AD1849" i="1"/>
  <c r="AB1850" i="1"/>
  <c r="AH1850" i="1" s="1"/>
  <c r="AC1851" i="1"/>
  <c r="AD1850" i="1"/>
  <c r="AB1851" i="1"/>
  <c r="AH1851" i="1" s="1"/>
  <c r="AC1852" i="1"/>
  <c r="AD1851" i="1"/>
  <c r="AB1852" i="1"/>
  <c r="AH1852" i="1" s="1"/>
  <c r="AC1853" i="1"/>
  <c r="AD1852" i="1"/>
  <c r="AB1853" i="1"/>
  <c r="AH1853" i="1" s="1"/>
  <c r="AC1854" i="1"/>
  <c r="AD1853" i="1"/>
  <c r="AB1854" i="1"/>
  <c r="AH1854" i="1" s="1"/>
  <c r="AC1855" i="1"/>
  <c r="AD1854" i="1"/>
  <c r="AB1855" i="1"/>
  <c r="AH1855" i="1" s="1"/>
  <c r="AC1856" i="1"/>
  <c r="AD1855" i="1"/>
  <c r="AB1856" i="1"/>
  <c r="AH1856" i="1" s="1"/>
  <c r="AC1857" i="1"/>
  <c r="AD1856" i="1"/>
  <c r="AB1857" i="1"/>
  <c r="AH1857" i="1" s="1"/>
  <c r="AC1858" i="1"/>
  <c r="AD1857" i="1"/>
  <c r="AB1858" i="1"/>
  <c r="AH1858" i="1" s="1"/>
  <c r="AC1859" i="1"/>
  <c r="AD1858" i="1"/>
  <c r="AB1859" i="1"/>
  <c r="AH1859" i="1" s="1"/>
  <c r="AC1860" i="1"/>
  <c r="AD1859" i="1"/>
  <c r="AB1860" i="1"/>
  <c r="AH1860" i="1" s="1"/>
  <c r="AC1861" i="1"/>
  <c r="AD1860" i="1"/>
  <c r="AB1861" i="1"/>
  <c r="AH1861" i="1" s="1"/>
  <c r="AC1862" i="1"/>
  <c r="AD1861" i="1"/>
  <c r="AB1862" i="1"/>
  <c r="AH1862" i="1" s="1"/>
  <c r="AC1863" i="1"/>
  <c r="AD1862" i="1"/>
  <c r="AB1863" i="1"/>
  <c r="AH1863" i="1" s="1"/>
  <c r="AC1864" i="1"/>
  <c r="AD1863" i="1"/>
  <c r="AB1864" i="1"/>
  <c r="AH1864" i="1" s="1"/>
  <c r="AC1865" i="1"/>
  <c r="AD1864" i="1"/>
  <c r="AB1865" i="1"/>
  <c r="AH1865" i="1" s="1"/>
  <c r="AC1866" i="1"/>
  <c r="AD1865" i="1"/>
  <c r="AB1866" i="1"/>
  <c r="AH1866" i="1" s="1"/>
  <c r="AC1867" i="1"/>
  <c r="AD1866" i="1"/>
  <c r="AB1867" i="1"/>
  <c r="AH1867" i="1" s="1"/>
  <c r="AC1868" i="1"/>
  <c r="AD1867" i="1"/>
  <c r="AB1868" i="1"/>
  <c r="AH1868" i="1" s="1"/>
  <c r="AC1869" i="1"/>
  <c r="AD1868" i="1"/>
  <c r="AB1869" i="1"/>
  <c r="AH1869" i="1" s="1"/>
  <c r="AC1870" i="1"/>
  <c r="AD1869" i="1"/>
  <c r="AB1870" i="1"/>
  <c r="AH1870" i="1" s="1"/>
  <c r="AC1871" i="1"/>
  <c r="AD1870" i="1"/>
  <c r="AB1871" i="1"/>
  <c r="AH1871" i="1" s="1"/>
  <c r="AC1872" i="1"/>
  <c r="AD1871" i="1"/>
  <c r="AB1872" i="1"/>
  <c r="AH1872" i="1" s="1"/>
  <c r="AC1873" i="1"/>
  <c r="AD1872" i="1"/>
  <c r="AB1873" i="1"/>
  <c r="AH1873" i="1" s="1"/>
  <c r="AC1874" i="1"/>
  <c r="AD1873" i="1"/>
  <c r="AB1874" i="1"/>
  <c r="AH1874" i="1" s="1"/>
  <c r="AC1875" i="1"/>
  <c r="AD1874" i="1"/>
  <c r="AB1875" i="1"/>
  <c r="AH1875" i="1" s="1"/>
  <c r="AC1876" i="1"/>
  <c r="AD1875" i="1"/>
  <c r="AB1876" i="1"/>
  <c r="AH1876" i="1" s="1"/>
  <c r="AC1877" i="1"/>
  <c r="AD1876" i="1"/>
  <c r="AB1877" i="1"/>
  <c r="AH1877" i="1" s="1"/>
  <c r="AC1878" i="1"/>
  <c r="AD1877" i="1"/>
  <c r="AB1878" i="1"/>
  <c r="AH1878" i="1" s="1"/>
  <c r="AC1879" i="1"/>
  <c r="AD1878" i="1"/>
  <c r="AB1879" i="1"/>
  <c r="AH1879" i="1" s="1"/>
  <c r="AC1880" i="1"/>
  <c r="AD1879" i="1"/>
  <c r="AB1880" i="1"/>
  <c r="AH1880" i="1" s="1"/>
  <c r="AC1881" i="1"/>
  <c r="AD1880" i="1"/>
  <c r="AB1881" i="1"/>
  <c r="AH1881" i="1" s="1"/>
  <c r="AC1882" i="1"/>
  <c r="AD1881" i="1"/>
  <c r="AB1882" i="1"/>
  <c r="AH1882" i="1" s="1"/>
  <c r="AC1883" i="1"/>
  <c r="AD1882" i="1"/>
  <c r="AB1883" i="1"/>
  <c r="AH1883" i="1" s="1"/>
  <c r="AC1884" i="1"/>
  <c r="AD1883" i="1"/>
  <c r="AB1884" i="1"/>
  <c r="AH1884" i="1" s="1"/>
  <c r="AC1885" i="1"/>
  <c r="AD1884" i="1"/>
  <c r="AB1885" i="1"/>
  <c r="AH1885" i="1" s="1"/>
  <c r="AC1886" i="1"/>
  <c r="AD1885" i="1"/>
  <c r="AB1886" i="1"/>
  <c r="AH1886" i="1" s="1"/>
  <c r="AC1887" i="1"/>
  <c r="AD1886" i="1"/>
  <c r="AB1887" i="1"/>
  <c r="AH1887" i="1" s="1"/>
  <c r="AC1888" i="1"/>
  <c r="AD1887" i="1"/>
  <c r="AB1888" i="1"/>
  <c r="AH1888" i="1" s="1"/>
  <c r="AC1889" i="1"/>
  <c r="AD1888" i="1"/>
  <c r="AB1889" i="1"/>
  <c r="AH1889" i="1" s="1"/>
  <c r="AC1890" i="1"/>
  <c r="AD1889" i="1"/>
  <c r="AB1890" i="1"/>
  <c r="AH1890" i="1" s="1"/>
  <c r="AC1891" i="1"/>
  <c r="AD1890" i="1"/>
  <c r="AB1891" i="1"/>
  <c r="AH1891" i="1" s="1"/>
  <c r="AC1892" i="1"/>
  <c r="AD1891" i="1"/>
  <c r="AB1892" i="1"/>
  <c r="AH1892" i="1" s="1"/>
  <c r="AC1893" i="1"/>
  <c r="AD1892" i="1"/>
  <c r="AB1893" i="1"/>
  <c r="AH1893" i="1" s="1"/>
  <c r="AC1894" i="1"/>
  <c r="AD1893" i="1"/>
  <c r="AB1894" i="1"/>
  <c r="AH1894" i="1" s="1"/>
  <c r="AC1895" i="1"/>
  <c r="AD1894" i="1"/>
  <c r="AB1895" i="1"/>
  <c r="AH1895" i="1" s="1"/>
  <c r="AC1896" i="1"/>
  <c r="AD1895" i="1"/>
  <c r="AB1896" i="1"/>
  <c r="AH1896" i="1" s="1"/>
  <c r="AC1897" i="1"/>
  <c r="AD1896" i="1"/>
  <c r="AB1897" i="1"/>
  <c r="AH1897" i="1" s="1"/>
  <c r="AC1898" i="1"/>
  <c r="AD1897" i="1"/>
  <c r="AB1898" i="1"/>
  <c r="AH1898" i="1" s="1"/>
  <c r="AC1899" i="1"/>
  <c r="AD1898" i="1"/>
  <c r="AB1899" i="1"/>
  <c r="AH1899" i="1" s="1"/>
  <c r="AC1900" i="1"/>
  <c r="AD1899" i="1"/>
  <c r="AB1900" i="1"/>
  <c r="AH1900" i="1" s="1"/>
  <c r="AC1901" i="1"/>
  <c r="AD1900" i="1"/>
  <c r="AB1901" i="1"/>
  <c r="AH1901" i="1" s="1"/>
  <c r="AC1902" i="1"/>
  <c r="AD1901" i="1"/>
  <c r="AB1902" i="1"/>
  <c r="AH1902" i="1" s="1"/>
  <c r="AC1903" i="1"/>
  <c r="AD1902" i="1"/>
  <c r="AB1903" i="1"/>
  <c r="AH1903" i="1" s="1"/>
  <c r="AC1904" i="1"/>
  <c r="AD1903" i="1"/>
  <c r="AB1904" i="1"/>
  <c r="AH1904" i="1" s="1"/>
  <c r="AC1905" i="1"/>
  <c r="AD1904" i="1"/>
  <c r="AB1905" i="1"/>
  <c r="AH1905" i="1" s="1"/>
  <c r="AC1906" i="1"/>
  <c r="AD1905" i="1"/>
  <c r="AB1906" i="1"/>
  <c r="AH1906" i="1" s="1"/>
  <c r="AC1907" i="1"/>
  <c r="AD1906" i="1"/>
  <c r="AB1907" i="1"/>
  <c r="AH1907" i="1" s="1"/>
  <c r="AC1908" i="1"/>
  <c r="AD1907" i="1"/>
  <c r="AB1908" i="1"/>
  <c r="AH1908" i="1" s="1"/>
  <c r="AC1909" i="1"/>
  <c r="AD1908" i="1"/>
  <c r="AB1909" i="1"/>
  <c r="AH1909" i="1" s="1"/>
  <c r="AC1910" i="1"/>
  <c r="AD1909" i="1"/>
  <c r="AB1910" i="1"/>
  <c r="AH1910" i="1" s="1"/>
  <c r="AC1911" i="1"/>
  <c r="AD1910" i="1"/>
  <c r="AB1911" i="1"/>
  <c r="AH1911" i="1" s="1"/>
  <c r="AC1912" i="1"/>
  <c r="AD1911" i="1"/>
  <c r="AB1912" i="1"/>
  <c r="AH1912" i="1" s="1"/>
  <c r="AC1913" i="1"/>
  <c r="AD1912" i="1"/>
  <c r="AB1913" i="1"/>
  <c r="AH1913" i="1" s="1"/>
  <c r="AC1914" i="1"/>
  <c r="AD1913" i="1"/>
  <c r="AB1914" i="1"/>
  <c r="AH1914" i="1" s="1"/>
  <c r="AC1915" i="1"/>
  <c r="AD1914" i="1"/>
  <c r="AB1915" i="1"/>
  <c r="AH1915" i="1" s="1"/>
  <c r="AC1916" i="1"/>
  <c r="AD1915" i="1"/>
  <c r="AB1916" i="1"/>
  <c r="AH1916" i="1" s="1"/>
  <c r="AC1917" i="1"/>
  <c r="AD1916" i="1"/>
  <c r="AB1917" i="1"/>
  <c r="AH1917" i="1" s="1"/>
  <c r="AC1918" i="1"/>
  <c r="AD1917" i="1"/>
  <c r="AB1918" i="1"/>
  <c r="AH1918" i="1" s="1"/>
  <c r="AC1919" i="1"/>
  <c r="AD1918" i="1"/>
  <c r="AB1919" i="1"/>
  <c r="AH1919" i="1" s="1"/>
  <c r="AC1920" i="1"/>
  <c r="AD1919" i="1"/>
  <c r="AB1920" i="1"/>
  <c r="AH1920" i="1" s="1"/>
  <c r="AC1921" i="1"/>
  <c r="AD1920" i="1"/>
  <c r="AB1921" i="1"/>
  <c r="AH1921" i="1" s="1"/>
  <c r="AC1922" i="1"/>
  <c r="AD1921" i="1"/>
  <c r="AB1922" i="1"/>
  <c r="AH1922" i="1" s="1"/>
  <c r="AC1923" i="1"/>
  <c r="AD1922" i="1"/>
  <c r="AB1923" i="1"/>
  <c r="AH1923" i="1" s="1"/>
  <c r="AC1924" i="1"/>
  <c r="AD1923" i="1"/>
  <c r="AB1924" i="1"/>
  <c r="AH1924" i="1" s="1"/>
  <c r="AC1925" i="1"/>
  <c r="AD1924" i="1"/>
  <c r="AB1925" i="1"/>
  <c r="AH1925" i="1" s="1"/>
  <c r="AC1926" i="1"/>
  <c r="AD1925" i="1"/>
  <c r="AB1926" i="1"/>
  <c r="AH1926" i="1" s="1"/>
  <c r="AC1927" i="1"/>
  <c r="AD1926" i="1"/>
  <c r="AB1927" i="1"/>
  <c r="AH1927" i="1" s="1"/>
  <c r="AC1928" i="1"/>
  <c r="AD1927" i="1"/>
  <c r="AB1928" i="1"/>
  <c r="AH1928" i="1" s="1"/>
  <c r="AC1929" i="1"/>
  <c r="AD1928" i="1"/>
  <c r="AB1929" i="1"/>
  <c r="AH1929" i="1" s="1"/>
  <c r="AD1929" i="1"/>
  <c r="AC1930" i="1"/>
  <c r="AD1930" i="1"/>
  <c r="AC1931" i="1"/>
  <c r="AB1930" i="1"/>
  <c r="AH1930" i="1" s="1"/>
  <c r="AB1931" i="1"/>
  <c r="AH1931" i="1" s="1"/>
  <c r="AD1931" i="1"/>
  <c r="AC1932" i="1"/>
  <c r="AD1932" i="1"/>
  <c r="AC1933" i="1"/>
  <c r="AB1932" i="1"/>
  <c r="AH1932" i="1" s="1"/>
  <c r="AB1933" i="1"/>
  <c r="AH1933" i="1" s="1"/>
  <c r="AD1933" i="1"/>
  <c r="AC1934" i="1"/>
  <c r="AD1934" i="1"/>
  <c r="AC1935" i="1"/>
  <c r="AB1934" i="1"/>
  <c r="AH1934" i="1" s="1"/>
  <c r="AB1935" i="1"/>
  <c r="AH1935" i="1" s="1"/>
  <c r="AD1935" i="1"/>
  <c r="AC1936" i="1"/>
  <c r="AD1936" i="1"/>
  <c r="AC1937" i="1"/>
  <c r="AB1936" i="1"/>
  <c r="AH1936" i="1" s="1"/>
  <c r="AB1937" i="1"/>
  <c r="AH1937" i="1" s="1"/>
  <c r="AD1937" i="1"/>
  <c r="AC1938" i="1"/>
  <c r="AD1938" i="1"/>
  <c r="AC1939" i="1"/>
  <c r="AB1938" i="1"/>
  <c r="AH1938" i="1" s="1"/>
  <c r="AB1939" i="1"/>
  <c r="AH1939" i="1" s="1"/>
  <c r="AD1939" i="1"/>
  <c r="AC1940" i="1"/>
  <c r="AD1940" i="1"/>
  <c r="AC1941" i="1"/>
  <c r="AB1940" i="1"/>
  <c r="AH1940" i="1" s="1"/>
  <c r="AB1941" i="1"/>
  <c r="AH1941" i="1" s="1"/>
  <c r="AD1941" i="1"/>
  <c r="AC1942" i="1"/>
  <c r="AD1942" i="1"/>
  <c r="AC1943" i="1"/>
  <c r="AB1942" i="1"/>
  <c r="AH1942" i="1" s="1"/>
  <c r="AB1943" i="1"/>
  <c r="AH1943" i="1" s="1"/>
  <c r="AD1943" i="1"/>
  <c r="AC1944" i="1"/>
  <c r="AD1944" i="1"/>
  <c r="AC1945" i="1"/>
  <c r="AB1944" i="1"/>
  <c r="AH1944" i="1" s="1"/>
  <c r="AB1945" i="1"/>
  <c r="AH1945" i="1" s="1"/>
  <c r="AD1945" i="1"/>
  <c r="AC1946" i="1"/>
  <c r="AD1946" i="1"/>
  <c r="AC1947" i="1"/>
  <c r="AB1946" i="1"/>
  <c r="AH1946" i="1" s="1"/>
  <c r="AB1947" i="1"/>
  <c r="AH1947" i="1" s="1"/>
  <c r="AD1947" i="1"/>
  <c r="AC1948" i="1"/>
  <c r="AD1948" i="1"/>
  <c r="AC1949" i="1"/>
  <c r="AB1948" i="1"/>
  <c r="AH1948" i="1" s="1"/>
  <c r="AB1949" i="1"/>
  <c r="AH1949" i="1" s="1"/>
  <c r="AD1949" i="1"/>
  <c r="AC1950" i="1"/>
  <c r="AD1950" i="1"/>
  <c r="AC1951" i="1"/>
  <c r="AB1950" i="1"/>
  <c r="AH1950" i="1" s="1"/>
  <c r="AB1951" i="1"/>
  <c r="AH1951" i="1" s="1"/>
  <c r="AD1951" i="1"/>
  <c r="AC1952" i="1"/>
  <c r="AD1952" i="1"/>
  <c r="AC1953" i="1"/>
  <c r="AB1952" i="1"/>
  <c r="AH1952" i="1" s="1"/>
  <c r="AB1953" i="1"/>
  <c r="AH1953" i="1" s="1"/>
  <c r="AD1953" i="1"/>
  <c r="AC1954" i="1"/>
  <c r="AD1954" i="1"/>
  <c r="AC1955" i="1"/>
  <c r="AB1954" i="1"/>
  <c r="AH1954" i="1" s="1"/>
  <c r="AB1955" i="1"/>
  <c r="AH1955" i="1" s="1"/>
  <c r="AD1955" i="1"/>
  <c r="AC1956" i="1"/>
  <c r="AD1956" i="1"/>
  <c r="AC1957" i="1"/>
  <c r="AB1956" i="1"/>
  <c r="AH1956" i="1" s="1"/>
  <c r="AB1957" i="1"/>
  <c r="AH1957" i="1" s="1"/>
  <c r="AD1957" i="1"/>
  <c r="AC1958" i="1"/>
  <c r="AD1958" i="1"/>
  <c r="AC1959" i="1"/>
  <c r="AB1958" i="1"/>
  <c r="AH1958" i="1" s="1"/>
  <c r="AB1959" i="1"/>
  <c r="AH1959" i="1" s="1"/>
  <c r="AD1959" i="1"/>
  <c r="AC1960" i="1"/>
  <c r="AD1960" i="1"/>
  <c r="AC1961" i="1"/>
  <c r="AB1960" i="1"/>
  <c r="AH1960" i="1" s="1"/>
  <c r="AB1961" i="1"/>
  <c r="AH1961" i="1" s="1"/>
  <c r="AD1961" i="1"/>
  <c r="AC1962" i="1"/>
  <c r="AD1962" i="1"/>
  <c r="AC1963" i="1"/>
  <c r="AB1962" i="1"/>
  <c r="AH1962" i="1" s="1"/>
  <c r="AB1963" i="1"/>
  <c r="AH1963" i="1" s="1"/>
  <c r="AC1964" i="1"/>
  <c r="AD1963" i="1"/>
  <c r="AB1964" i="1"/>
  <c r="AH1964" i="1" s="1"/>
  <c r="AC1965" i="1"/>
  <c r="AD1964" i="1"/>
  <c r="AB1965" i="1"/>
  <c r="AH1965" i="1" s="1"/>
  <c r="AC1966" i="1"/>
  <c r="AD1965" i="1"/>
  <c r="AB1966" i="1"/>
  <c r="AH1966" i="1" s="1"/>
  <c r="AC1967" i="1"/>
  <c r="AD1966" i="1"/>
  <c r="AB1967" i="1"/>
  <c r="AH1967" i="1" s="1"/>
  <c r="AC1968" i="1"/>
  <c r="AD1967" i="1"/>
  <c r="AB1968" i="1"/>
  <c r="AH1968" i="1" s="1"/>
  <c r="AC1969" i="1"/>
  <c r="AD1968" i="1"/>
  <c r="AB1969" i="1"/>
  <c r="AH1969" i="1" s="1"/>
  <c r="AC1970" i="1"/>
  <c r="AD1969" i="1"/>
  <c r="AB1970" i="1"/>
  <c r="AH1970" i="1" s="1"/>
  <c r="AC1971" i="1"/>
  <c r="AD1970" i="1"/>
  <c r="AB1971" i="1"/>
  <c r="AH1971" i="1" s="1"/>
  <c r="AC1972" i="1"/>
  <c r="AD1971" i="1"/>
  <c r="AB1972" i="1"/>
  <c r="AH1972" i="1" s="1"/>
  <c r="AC1973" i="1"/>
  <c r="AD1972" i="1"/>
  <c r="AB1973" i="1"/>
  <c r="AH1973" i="1" s="1"/>
  <c r="AC1974" i="1"/>
  <c r="AD1973" i="1"/>
  <c r="AB1974" i="1"/>
  <c r="AH1974" i="1" s="1"/>
  <c r="AC1975" i="1"/>
  <c r="AD1974" i="1"/>
  <c r="AB1975" i="1"/>
  <c r="AH1975" i="1" s="1"/>
  <c r="AC1976" i="1"/>
  <c r="AD1975" i="1"/>
  <c r="AB1976" i="1"/>
  <c r="AH1976" i="1" s="1"/>
  <c r="AC1977" i="1"/>
  <c r="AD1976" i="1"/>
  <c r="AB1977" i="1"/>
  <c r="AH1977" i="1" s="1"/>
  <c r="AC1978" i="1"/>
  <c r="AD1977" i="1"/>
  <c r="AB1978" i="1"/>
  <c r="AH1978" i="1" s="1"/>
  <c r="AC1979" i="1"/>
  <c r="AD1978" i="1"/>
  <c r="AB1979" i="1"/>
  <c r="AH1979" i="1" s="1"/>
  <c r="AC1980" i="1"/>
  <c r="AD1979" i="1"/>
  <c r="AB1980" i="1"/>
  <c r="AH1980" i="1" s="1"/>
  <c r="AC1981" i="1"/>
  <c r="AD1980" i="1"/>
  <c r="AB1981" i="1"/>
  <c r="AH1981" i="1" s="1"/>
  <c r="AC1982" i="1"/>
  <c r="AD1981" i="1"/>
  <c r="AB1982" i="1"/>
  <c r="AH1982" i="1" s="1"/>
  <c r="AC1983" i="1"/>
  <c r="AD1982" i="1"/>
  <c r="AB1983" i="1"/>
  <c r="AH1983" i="1" s="1"/>
  <c r="AC1984" i="1"/>
  <c r="AD1983" i="1"/>
  <c r="AB1984" i="1"/>
  <c r="AH1984" i="1" s="1"/>
  <c r="AC1985" i="1"/>
  <c r="AD1984" i="1"/>
  <c r="AB1985" i="1"/>
  <c r="AH1985" i="1" s="1"/>
  <c r="AC1986" i="1"/>
  <c r="AD1985" i="1"/>
  <c r="AB1986" i="1"/>
  <c r="AH1986" i="1" s="1"/>
  <c r="AC1987" i="1"/>
  <c r="AD1986" i="1"/>
  <c r="AB1987" i="1"/>
  <c r="AH1987" i="1" s="1"/>
  <c r="AC1988" i="1"/>
  <c r="AD1987" i="1"/>
  <c r="AB1988" i="1"/>
  <c r="AH1988" i="1" s="1"/>
  <c r="AC1989" i="1"/>
  <c r="AD1988" i="1"/>
  <c r="AB1989" i="1"/>
  <c r="AH1989" i="1" s="1"/>
  <c r="AC1990" i="1"/>
  <c r="AD1989" i="1"/>
  <c r="AB1990" i="1"/>
  <c r="AH1990" i="1" s="1"/>
  <c r="AC1991" i="1"/>
  <c r="AD1990" i="1"/>
  <c r="AB1991" i="1"/>
  <c r="AH1991" i="1" s="1"/>
  <c r="AC1992" i="1"/>
  <c r="AD1991" i="1"/>
  <c r="AB1992" i="1"/>
  <c r="AH1992" i="1" s="1"/>
  <c r="AC1993" i="1"/>
  <c r="AD1992" i="1"/>
  <c r="AB1993" i="1"/>
  <c r="AH1993" i="1" s="1"/>
  <c r="AC1994" i="1"/>
  <c r="AD1993" i="1"/>
  <c r="AB1994" i="1"/>
  <c r="AH1994" i="1" s="1"/>
  <c r="AC1995" i="1"/>
  <c r="AD1994" i="1"/>
  <c r="AB1995" i="1"/>
  <c r="AH1995" i="1" s="1"/>
  <c r="AC1996" i="1"/>
  <c r="AD1995" i="1"/>
  <c r="AB1996" i="1"/>
  <c r="AH1996" i="1" s="1"/>
  <c r="AC1997" i="1"/>
  <c r="AD1996" i="1"/>
  <c r="AB1997" i="1"/>
  <c r="AH1997" i="1" s="1"/>
  <c r="AC1998" i="1"/>
  <c r="AD1997" i="1"/>
  <c r="AB1998" i="1"/>
  <c r="AH1998" i="1" s="1"/>
  <c r="AC1999" i="1"/>
  <c r="AD1998" i="1"/>
  <c r="AB1999" i="1"/>
  <c r="AH1999" i="1" s="1"/>
  <c r="AC2000" i="1"/>
  <c r="AD1999" i="1"/>
  <c r="AB2000" i="1"/>
  <c r="AH2000" i="1" s="1"/>
  <c r="AC2001" i="1"/>
  <c r="AD2000" i="1"/>
  <c r="AB2001" i="1"/>
  <c r="AH2001" i="1" s="1"/>
  <c r="AC2002" i="1"/>
  <c r="AD2001" i="1"/>
  <c r="AB2002" i="1"/>
  <c r="AH2002" i="1" s="1"/>
  <c r="AC2003" i="1"/>
  <c r="AD2002" i="1"/>
  <c r="AB2003" i="1"/>
  <c r="AH2003" i="1" s="1"/>
  <c r="AC2004" i="1"/>
  <c r="AD2003" i="1"/>
  <c r="AB2004" i="1"/>
  <c r="AH2004" i="1" s="1"/>
  <c r="AC2005" i="1"/>
  <c r="AD2004" i="1"/>
  <c r="AB2005" i="1"/>
  <c r="AH2005" i="1" s="1"/>
  <c r="AC2006" i="1"/>
  <c r="AD2005" i="1"/>
  <c r="AB2006" i="1"/>
  <c r="AH2006" i="1" s="1"/>
  <c r="AC2007" i="1"/>
  <c r="AD2006" i="1"/>
  <c r="AB2007" i="1"/>
  <c r="AH2007" i="1" s="1"/>
  <c r="AC2008" i="1"/>
  <c r="AD2007" i="1"/>
  <c r="AB2008" i="1"/>
  <c r="AH2008" i="1" s="1"/>
  <c r="AC2009" i="1"/>
  <c r="AD2008" i="1"/>
  <c r="AB2009" i="1"/>
  <c r="AH2009" i="1" s="1"/>
  <c r="AC2010" i="1"/>
  <c r="AD2009" i="1"/>
  <c r="AB2010" i="1"/>
  <c r="AH2010" i="1" s="1"/>
  <c r="AC2011" i="1"/>
  <c r="AD2010" i="1"/>
  <c r="AB2011" i="1"/>
  <c r="AH2011" i="1" s="1"/>
  <c r="AC2012" i="1"/>
  <c r="AD2011" i="1"/>
  <c r="AB2012" i="1"/>
  <c r="AH2012" i="1" s="1"/>
  <c r="AC2013" i="1"/>
  <c r="AD2012" i="1"/>
  <c r="AB2013" i="1"/>
  <c r="AH2013" i="1" s="1"/>
  <c r="AC2014" i="1"/>
  <c r="AD2013" i="1"/>
  <c r="AB2014" i="1"/>
  <c r="AH2014" i="1" s="1"/>
  <c r="AC2015" i="1"/>
  <c r="AD2014" i="1"/>
  <c r="AB2015" i="1"/>
  <c r="AH2015" i="1" s="1"/>
  <c r="AC2016" i="1"/>
  <c r="AD2015" i="1"/>
  <c r="AB2016" i="1"/>
  <c r="AH2016" i="1" s="1"/>
  <c r="AC2017" i="1"/>
  <c r="AD2016" i="1"/>
  <c r="AB2017" i="1"/>
  <c r="AH2017" i="1" s="1"/>
  <c r="AC2018" i="1"/>
  <c r="AD2017" i="1"/>
  <c r="AB2018" i="1"/>
  <c r="AH2018" i="1" s="1"/>
  <c r="AC2019" i="1"/>
  <c r="AD2018" i="1"/>
  <c r="AB2019" i="1"/>
  <c r="AH2019" i="1" s="1"/>
  <c r="AC2020" i="1"/>
  <c r="AD2019" i="1"/>
  <c r="AB2020" i="1"/>
  <c r="AH2020" i="1" s="1"/>
  <c r="AC2021" i="1"/>
  <c r="AD2020" i="1"/>
  <c r="AB2021" i="1"/>
  <c r="AH2021" i="1" s="1"/>
  <c r="AC2022" i="1"/>
  <c r="AD2021" i="1"/>
  <c r="AB2022" i="1"/>
  <c r="AH2022" i="1" s="1"/>
  <c r="AC2023" i="1"/>
  <c r="AD2022" i="1"/>
  <c r="AB2023" i="1"/>
  <c r="AH2023" i="1" s="1"/>
  <c r="AC2024" i="1"/>
  <c r="AD2023" i="1"/>
  <c r="AB2024" i="1"/>
  <c r="AH2024" i="1" s="1"/>
  <c r="AC2025" i="1"/>
  <c r="AD2024" i="1"/>
  <c r="AB2025" i="1"/>
  <c r="AH2025" i="1" s="1"/>
  <c r="AC2026" i="1"/>
  <c r="AD2025" i="1"/>
  <c r="AB2026" i="1"/>
  <c r="AH2026" i="1" s="1"/>
  <c r="AC2027" i="1"/>
  <c r="AD2026" i="1"/>
  <c r="AB2027" i="1"/>
  <c r="AH2027" i="1" s="1"/>
  <c r="AC2028" i="1"/>
  <c r="AD2027" i="1"/>
  <c r="AB2028" i="1"/>
  <c r="AH2028" i="1" s="1"/>
  <c r="AC2029" i="1"/>
  <c r="AD2028" i="1"/>
  <c r="AB2029" i="1"/>
  <c r="AH2029" i="1" s="1"/>
  <c r="AC2030" i="1"/>
  <c r="AD2029" i="1"/>
  <c r="AB2030" i="1"/>
  <c r="AH2030" i="1" s="1"/>
  <c r="AC2031" i="1"/>
  <c r="AD2030" i="1"/>
  <c r="AB2031" i="1"/>
  <c r="AH2031" i="1" s="1"/>
  <c r="AC2032" i="1"/>
  <c r="AD2031" i="1"/>
  <c r="AB2032" i="1"/>
  <c r="AH2032" i="1" s="1"/>
  <c r="AC2033" i="1"/>
  <c r="AD2032" i="1"/>
  <c r="AB2033" i="1"/>
  <c r="AH2033" i="1" s="1"/>
  <c r="AC2034" i="1"/>
  <c r="AD2033" i="1"/>
  <c r="AB2034" i="1"/>
  <c r="AH2034" i="1" s="1"/>
  <c r="AC2035" i="1"/>
  <c r="AD2034" i="1"/>
  <c r="AB2035" i="1"/>
  <c r="AH2035" i="1" s="1"/>
  <c r="AC2036" i="1"/>
  <c r="AD2035" i="1"/>
  <c r="AB2036" i="1"/>
  <c r="AH2036" i="1" s="1"/>
  <c r="AC2037" i="1"/>
  <c r="AD2036" i="1"/>
  <c r="AB2037" i="1"/>
  <c r="AH2037" i="1" s="1"/>
  <c r="AC2038" i="1"/>
  <c r="AD2037" i="1"/>
  <c r="AB2038" i="1"/>
  <c r="AH2038" i="1" s="1"/>
  <c r="AC2039" i="1"/>
  <c r="AD2038" i="1"/>
  <c r="AB2039" i="1"/>
  <c r="AH2039" i="1" s="1"/>
  <c r="AC2040" i="1"/>
  <c r="AD2039" i="1"/>
  <c r="AB2040" i="1"/>
  <c r="AH2040" i="1" s="1"/>
  <c r="AC2041" i="1"/>
  <c r="AD2040" i="1"/>
  <c r="AB2041" i="1"/>
  <c r="AH2041" i="1" s="1"/>
  <c r="AC2042" i="1"/>
  <c r="AD2041" i="1"/>
  <c r="AB2042" i="1"/>
  <c r="AH2042" i="1" s="1"/>
  <c r="AC2043" i="1"/>
  <c r="AD2042" i="1"/>
  <c r="AB2043" i="1"/>
  <c r="AH2043" i="1" s="1"/>
  <c r="AC2044" i="1"/>
  <c r="AD2043" i="1"/>
  <c r="AB2044" i="1"/>
  <c r="AH2044" i="1" s="1"/>
  <c r="AC2045" i="1"/>
  <c r="AD2044" i="1"/>
  <c r="AB2045" i="1"/>
  <c r="AH2045" i="1" s="1"/>
  <c r="AC2046" i="1"/>
  <c r="AD2045" i="1"/>
  <c r="AB2046" i="1"/>
  <c r="AH2046" i="1" s="1"/>
  <c r="AC2047" i="1"/>
  <c r="AD2046" i="1"/>
  <c r="AB2047" i="1"/>
  <c r="AH2047" i="1" s="1"/>
  <c r="AC2048" i="1"/>
  <c r="AD2047" i="1"/>
  <c r="AB2048" i="1"/>
  <c r="AH2048" i="1" s="1"/>
  <c r="AC2049" i="1"/>
  <c r="AD2048" i="1"/>
  <c r="AB2049" i="1"/>
  <c r="AH2049" i="1" s="1"/>
  <c r="AC2050" i="1"/>
  <c r="AD2049" i="1"/>
  <c r="AB2050" i="1"/>
  <c r="AH2050" i="1" s="1"/>
  <c r="AC2051" i="1"/>
  <c r="AD2050" i="1"/>
  <c r="AB2051" i="1"/>
  <c r="AH2051" i="1" s="1"/>
  <c r="AC2052" i="1"/>
  <c r="AD2051" i="1"/>
  <c r="AB2052" i="1"/>
  <c r="AH2052" i="1" s="1"/>
  <c r="AC2053" i="1"/>
  <c r="AD2052" i="1"/>
  <c r="AB2053" i="1"/>
  <c r="AH2053" i="1" s="1"/>
  <c r="AC2054" i="1"/>
  <c r="AD2053" i="1"/>
  <c r="AB2054" i="1"/>
  <c r="AH2054" i="1" s="1"/>
  <c r="AC2055" i="1"/>
  <c r="AD2054" i="1"/>
  <c r="AB2055" i="1"/>
  <c r="AH2055" i="1" s="1"/>
  <c r="AC2056" i="1"/>
  <c r="AD2055" i="1"/>
  <c r="AB2056" i="1"/>
  <c r="AH2056" i="1" s="1"/>
  <c r="AC2057" i="1"/>
  <c r="AD2056" i="1"/>
  <c r="AB2057" i="1"/>
  <c r="AH2057" i="1" s="1"/>
  <c r="AC2058" i="1"/>
  <c r="AD2057" i="1"/>
  <c r="AB2058" i="1"/>
  <c r="AH2058" i="1" s="1"/>
  <c r="AC2059" i="1"/>
  <c r="AD2058" i="1"/>
  <c r="AB2059" i="1"/>
  <c r="AH2059" i="1" s="1"/>
  <c r="AC2060" i="1"/>
  <c r="AD2059" i="1"/>
  <c r="AB2060" i="1"/>
  <c r="AH2060" i="1" s="1"/>
  <c r="AC2061" i="1"/>
  <c r="AD2060" i="1"/>
  <c r="AB2061" i="1"/>
  <c r="AH2061" i="1" s="1"/>
  <c r="AC2062" i="1"/>
  <c r="AD2061" i="1"/>
  <c r="AB2062" i="1"/>
  <c r="AH2062" i="1" s="1"/>
  <c r="AC2063" i="1"/>
  <c r="AD2062" i="1"/>
  <c r="AB2063" i="1"/>
  <c r="AH2063" i="1" s="1"/>
  <c r="AC2064" i="1"/>
  <c r="AD2063" i="1"/>
  <c r="AB2064" i="1"/>
  <c r="AH2064" i="1" s="1"/>
  <c r="AC2065" i="1"/>
  <c r="AD2064" i="1"/>
  <c r="AB2065" i="1"/>
  <c r="AH2065" i="1" s="1"/>
  <c r="AC2066" i="1"/>
  <c r="AD2065" i="1"/>
  <c r="AB2066" i="1"/>
  <c r="AH2066" i="1" s="1"/>
  <c r="AC2067" i="1"/>
  <c r="AD2066" i="1"/>
  <c r="AB2067" i="1"/>
  <c r="AH2067" i="1" s="1"/>
  <c r="AC2068" i="1"/>
  <c r="AD2067" i="1"/>
  <c r="AB2068" i="1"/>
  <c r="AH2068" i="1" s="1"/>
  <c r="AC2069" i="1"/>
  <c r="AD2068" i="1"/>
  <c r="AB2069" i="1"/>
  <c r="AH2069" i="1" s="1"/>
  <c r="AC2070" i="1"/>
  <c r="AD2069" i="1"/>
  <c r="AB2070" i="1"/>
  <c r="AH2070" i="1" s="1"/>
  <c r="AC2071" i="1"/>
  <c r="AD2070" i="1"/>
  <c r="AB2071" i="1"/>
  <c r="AH2071" i="1" s="1"/>
  <c r="AC2072" i="1"/>
  <c r="AD2071" i="1"/>
  <c r="AB2072" i="1"/>
  <c r="AH2072" i="1" s="1"/>
  <c r="AC2073" i="1"/>
  <c r="AD2072" i="1"/>
  <c r="AB2073" i="1"/>
  <c r="AH2073" i="1" s="1"/>
  <c r="AC2074" i="1"/>
  <c r="AD2073" i="1"/>
  <c r="AB2074" i="1"/>
  <c r="AH2074" i="1" s="1"/>
  <c r="AC2075" i="1"/>
  <c r="AD2074" i="1"/>
  <c r="AB2075" i="1"/>
  <c r="AH2075" i="1" s="1"/>
  <c r="AC2076" i="1"/>
  <c r="AD2075" i="1"/>
  <c r="AB2076" i="1"/>
  <c r="AH2076" i="1" s="1"/>
  <c r="AC2077" i="1"/>
  <c r="AD2076" i="1"/>
  <c r="AB2077" i="1"/>
  <c r="AH2077" i="1" s="1"/>
  <c r="AC2078" i="1"/>
  <c r="AD2077" i="1"/>
  <c r="AB2078" i="1"/>
  <c r="AH2078" i="1" s="1"/>
  <c r="AC2079" i="1"/>
  <c r="AD2078" i="1"/>
  <c r="AB2079" i="1"/>
  <c r="AH2079" i="1" s="1"/>
  <c r="AC2080" i="1"/>
  <c r="AD2079" i="1"/>
  <c r="AB2080" i="1"/>
  <c r="AH2080" i="1" s="1"/>
  <c r="AC2081" i="1"/>
  <c r="AD2080" i="1"/>
  <c r="AB2081" i="1"/>
  <c r="AH2081" i="1" s="1"/>
  <c r="AC2082" i="1"/>
  <c r="AD2081" i="1"/>
  <c r="AB2082" i="1"/>
  <c r="AH2082" i="1" s="1"/>
  <c r="AC2083" i="1"/>
  <c r="AD2082" i="1"/>
  <c r="AB2083" i="1"/>
  <c r="AH2083" i="1" s="1"/>
  <c r="AC2084" i="1"/>
  <c r="AD2083" i="1"/>
  <c r="AB2084" i="1"/>
  <c r="AH2084" i="1" s="1"/>
  <c r="AC2085" i="1"/>
  <c r="AD2084" i="1"/>
  <c r="AB2085" i="1"/>
  <c r="AH2085" i="1" s="1"/>
  <c r="AC2086" i="1"/>
  <c r="AD2085" i="1"/>
  <c r="AB2086" i="1"/>
  <c r="AH2086" i="1" s="1"/>
  <c r="AC2087" i="1"/>
  <c r="AD2086" i="1"/>
  <c r="AB2087" i="1"/>
  <c r="AH2087" i="1" s="1"/>
  <c r="AC2088" i="1"/>
  <c r="AD2087" i="1"/>
  <c r="AB2088" i="1"/>
  <c r="AH2088" i="1" s="1"/>
  <c r="AC2089" i="1"/>
  <c r="AD2088" i="1"/>
  <c r="AB2089" i="1"/>
  <c r="AH2089" i="1" s="1"/>
  <c r="AC2090" i="1"/>
  <c r="AD2089" i="1"/>
  <c r="AB2090" i="1"/>
  <c r="AH2090" i="1" s="1"/>
  <c r="AC2091" i="1"/>
  <c r="AD2090" i="1"/>
  <c r="AB2091" i="1"/>
  <c r="AH2091" i="1" s="1"/>
  <c r="AC2092" i="1"/>
  <c r="AD2091" i="1"/>
  <c r="AB2092" i="1"/>
  <c r="AH2092" i="1" s="1"/>
  <c r="AC2093" i="1"/>
  <c r="AD2092" i="1"/>
  <c r="AB2093" i="1"/>
  <c r="AH2093" i="1" s="1"/>
  <c r="AC2094" i="1"/>
  <c r="AD2093" i="1"/>
  <c r="AB2094" i="1"/>
  <c r="AH2094" i="1" s="1"/>
  <c r="AC2095" i="1"/>
  <c r="AD2094" i="1"/>
  <c r="AB2095" i="1"/>
  <c r="AH2095" i="1" s="1"/>
  <c r="AC2096" i="1"/>
  <c r="AD2095" i="1"/>
  <c r="AB2096" i="1"/>
  <c r="AH2096" i="1" s="1"/>
  <c r="AC2097" i="1"/>
  <c r="AD2096" i="1"/>
  <c r="AB2097" i="1"/>
  <c r="AH2097" i="1" s="1"/>
  <c r="AC2098" i="1"/>
  <c r="AD2097" i="1"/>
  <c r="AB2098" i="1"/>
  <c r="AH2098" i="1" s="1"/>
  <c r="AC2099" i="1"/>
  <c r="AD2098" i="1"/>
  <c r="AB2099" i="1"/>
  <c r="AH2099" i="1" s="1"/>
  <c r="AC2100" i="1"/>
  <c r="AD2099" i="1"/>
  <c r="AB2100" i="1"/>
  <c r="AH2100" i="1" s="1"/>
  <c r="AC2101" i="1"/>
  <c r="AD2100" i="1"/>
  <c r="AB2101" i="1"/>
  <c r="AH2101" i="1" s="1"/>
  <c r="AC2102" i="1"/>
  <c r="AD2101" i="1"/>
  <c r="AB2102" i="1"/>
  <c r="AH2102" i="1" s="1"/>
  <c r="AC2103" i="1"/>
  <c r="AD2102" i="1"/>
  <c r="AB2103" i="1"/>
  <c r="AH2103" i="1" s="1"/>
  <c r="AC2104" i="1"/>
  <c r="AD2103" i="1"/>
  <c r="AB2104" i="1"/>
  <c r="AH2104" i="1" s="1"/>
  <c r="AC2105" i="1"/>
  <c r="AD2104" i="1"/>
  <c r="AB2105" i="1"/>
  <c r="AH2105" i="1" s="1"/>
  <c r="AC2106" i="1"/>
  <c r="AD2105" i="1"/>
  <c r="AB2106" i="1"/>
  <c r="AH2106" i="1" s="1"/>
  <c r="AC2107" i="1"/>
  <c r="AD2106" i="1"/>
  <c r="AB2107" i="1"/>
  <c r="AH2107" i="1" s="1"/>
  <c r="AC2108" i="1"/>
  <c r="AD2107" i="1"/>
  <c r="AB2108" i="1"/>
  <c r="AH2108" i="1" s="1"/>
  <c r="AC2109" i="1"/>
  <c r="AD2108" i="1"/>
  <c r="AB2109" i="1"/>
  <c r="AH2109" i="1" s="1"/>
  <c r="AC2110" i="1"/>
  <c r="AD2109" i="1"/>
  <c r="AB2110" i="1"/>
  <c r="AH2110" i="1" s="1"/>
  <c r="AC2111" i="1"/>
  <c r="AD2110" i="1"/>
  <c r="AB2111" i="1"/>
  <c r="AH2111" i="1" s="1"/>
  <c r="AC2112" i="1"/>
  <c r="AD2111" i="1"/>
  <c r="AB2112" i="1"/>
  <c r="AH2112" i="1" s="1"/>
  <c r="AC2113" i="1"/>
  <c r="AD2112" i="1"/>
  <c r="AB2113" i="1"/>
  <c r="AH2113" i="1" s="1"/>
  <c r="AC2114" i="1"/>
  <c r="AD2113" i="1"/>
  <c r="AB2114" i="1"/>
  <c r="AH2114" i="1" s="1"/>
  <c r="AC2115" i="1"/>
  <c r="AD2114" i="1"/>
  <c r="AB2115" i="1"/>
  <c r="AH2115" i="1" s="1"/>
  <c r="AC2116" i="1"/>
  <c r="AD2115" i="1"/>
  <c r="AB2116" i="1"/>
  <c r="AH2116" i="1" s="1"/>
  <c r="AC2117" i="1"/>
  <c r="AD2116" i="1"/>
  <c r="AB2117" i="1"/>
  <c r="AH2117" i="1" s="1"/>
  <c r="AC2118" i="1"/>
  <c r="AD2117" i="1"/>
  <c r="AB2118" i="1"/>
  <c r="AH2118" i="1" s="1"/>
  <c r="AC2119" i="1"/>
  <c r="AD2118" i="1"/>
  <c r="AB2119" i="1"/>
  <c r="AH2119" i="1" s="1"/>
  <c r="AC2120" i="1"/>
  <c r="AD2119" i="1"/>
  <c r="AB2120" i="1"/>
  <c r="AH2120" i="1" s="1"/>
  <c r="AC2121" i="1"/>
  <c r="AD2120" i="1"/>
  <c r="AB2121" i="1"/>
  <c r="AH2121" i="1" s="1"/>
  <c r="AC2122" i="1"/>
  <c r="AD2121" i="1"/>
  <c r="AB2122" i="1"/>
  <c r="AH2122" i="1" s="1"/>
  <c r="AC2123" i="1"/>
  <c r="AD2122" i="1"/>
  <c r="AB2123" i="1"/>
  <c r="AH2123" i="1" s="1"/>
  <c r="AC2124" i="1"/>
  <c r="AD2123" i="1"/>
  <c r="AB2124" i="1"/>
  <c r="AH2124" i="1" s="1"/>
  <c r="AC2125" i="1"/>
  <c r="AD2124" i="1"/>
  <c r="AB2125" i="1"/>
  <c r="AH2125" i="1" s="1"/>
  <c r="AC2126" i="1"/>
  <c r="AD2125" i="1"/>
  <c r="AB2126" i="1"/>
  <c r="AH2126" i="1" s="1"/>
  <c r="AC2127" i="1"/>
  <c r="AD2126" i="1"/>
  <c r="AB2127" i="1"/>
  <c r="AH2127" i="1" s="1"/>
  <c r="AC2128" i="1"/>
  <c r="AD2127" i="1"/>
  <c r="AB2128" i="1"/>
  <c r="AH2128" i="1" s="1"/>
  <c r="AC2129" i="1"/>
  <c r="AD2128" i="1"/>
  <c r="AB2129" i="1"/>
  <c r="AH2129" i="1" s="1"/>
  <c r="AC2130" i="1"/>
  <c r="AD2129" i="1"/>
  <c r="AB2130" i="1"/>
  <c r="AH2130" i="1" s="1"/>
  <c r="AC2131" i="1"/>
  <c r="AD2130" i="1"/>
  <c r="AB2131" i="1"/>
  <c r="AH2131" i="1" s="1"/>
  <c r="AC2132" i="1"/>
  <c r="AD2131" i="1"/>
  <c r="AB2132" i="1"/>
  <c r="AH2132" i="1" s="1"/>
  <c r="AC2133" i="1"/>
  <c r="AD2132" i="1"/>
  <c r="AB2133" i="1"/>
  <c r="AH2133" i="1" s="1"/>
  <c r="AC2134" i="1"/>
  <c r="AD2133" i="1"/>
  <c r="AB2134" i="1"/>
  <c r="AH2134" i="1" s="1"/>
  <c r="AC2135" i="1"/>
  <c r="AD2134" i="1"/>
  <c r="AB2135" i="1"/>
  <c r="AH2135" i="1" s="1"/>
  <c r="AC2136" i="1"/>
  <c r="AD2135" i="1"/>
  <c r="AB2136" i="1"/>
  <c r="AH2136" i="1" s="1"/>
  <c r="AC2137" i="1"/>
  <c r="AD2136" i="1"/>
  <c r="AB2137" i="1"/>
  <c r="AH2137" i="1" s="1"/>
  <c r="AC2138" i="1"/>
  <c r="AD2137" i="1"/>
  <c r="AB2138" i="1"/>
  <c r="AH2138" i="1" s="1"/>
  <c r="AC2139" i="1"/>
  <c r="AD2138" i="1"/>
  <c r="AB2139" i="1"/>
  <c r="AH2139" i="1" s="1"/>
  <c r="AC2140" i="1"/>
  <c r="AD2139" i="1"/>
  <c r="AB2140" i="1"/>
  <c r="AH2140" i="1" s="1"/>
  <c r="AC2141" i="1"/>
  <c r="AD2140" i="1"/>
  <c r="AB2141" i="1"/>
  <c r="AH2141" i="1" s="1"/>
  <c r="AC2142" i="1"/>
  <c r="AD2141" i="1"/>
  <c r="AB2142" i="1"/>
  <c r="AH2142" i="1" s="1"/>
  <c r="AC2143" i="1"/>
  <c r="AD2142" i="1"/>
  <c r="AB2143" i="1"/>
  <c r="AH2143" i="1" s="1"/>
  <c r="AC2144" i="1"/>
  <c r="AD2143" i="1"/>
  <c r="AB2144" i="1"/>
  <c r="AH2144" i="1" s="1"/>
  <c r="AC2145" i="1"/>
  <c r="AD2144" i="1"/>
  <c r="AB2145" i="1"/>
  <c r="AH2145" i="1" s="1"/>
  <c r="AC2146" i="1"/>
  <c r="AD2145" i="1"/>
  <c r="AB2146" i="1"/>
  <c r="AH2146" i="1" s="1"/>
  <c r="AC2147" i="1"/>
  <c r="AD2146" i="1"/>
  <c r="AB2147" i="1"/>
  <c r="AH2147" i="1" s="1"/>
  <c r="AC2148" i="1"/>
  <c r="AD2147" i="1"/>
  <c r="AB2148" i="1"/>
  <c r="AH2148" i="1" s="1"/>
  <c r="AC2149" i="1"/>
  <c r="AD2148" i="1"/>
  <c r="AB2149" i="1"/>
  <c r="AH2149" i="1" s="1"/>
  <c r="AC2150" i="1"/>
  <c r="AD2149" i="1"/>
  <c r="AB2150" i="1"/>
  <c r="AH2150" i="1" s="1"/>
  <c r="AC2151" i="1"/>
  <c r="AD2150" i="1"/>
  <c r="AB2151" i="1"/>
  <c r="AH2151" i="1" s="1"/>
  <c r="AC2152" i="1"/>
  <c r="AD2151" i="1"/>
  <c r="AB2152" i="1"/>
  <c r="AH2152" i="1" s="1"/>
  <c r="AC2153" i="1"/>
  <c r="AD2152" i="1"/>
  <c r="AB2153" i="1"/>
  <c r="AH2153" i="1" s="1"/>
  <c r="AC2154" i="1"/>
  <c r="AD2153" i="1"/>
  <c r="AB2154" i="1"/>
  <c r="AH2154" i="1" s="1"/>
  <c r="AC2155" i="1"/>
  <c r="AD2154" i="1"/>
  <c r="AB2155" i="1"/>
  <c r="AH2155" i="1" s="1"/>
  <c r="AC2156" i="1"/>
  <c r="AD2155" i="1"/>
  <c r="AB2156" i="1"/>
  <c r="AH2156" i="1" s="1"/>
  <c r="AC2157" i="1"/>
  <c r="AD2156" i="1"/>
  <c r="AB2157" i="1"/>
  <c r="AH2157" i="1" s="1"/>
  <c r="AC2158" i="1"/>
  <c r="AD2157" i="1"/>
  <c r="AB2158" i="1"/>
  <c r="AH2158" i="1" s="1"/>
  <c r="AC2159" i="1"/>
  <c r="AD2158" i="1"/>
  <c r="AB2159" i="1"/>
  <c r="AH2159" i="1" s="1"/>
  <c r="AC2160" i="1"/>
  <c r="AD2159" i="1"/>
  <c r="AB2160" i="1"/>
  <c r="AH2160" i="1" s="1"/>
  <c r="AC2161" i="1"/>
  <c r="AD2160" i="1"/>
  <c r="AB2161" i="1"/>
  <c r="AH2161" i="1" s="1"/>
  <c r="AC2162" i="1"/>
  <c r="AD2161" i="1"/>
  <c r="AB2162" i="1"/>
  <c r="AH2162" i="1" s="1"/>
  <c r="AC2163" i="1"/>
  <c r="AD2162" i="1"/>
  <c r="AB2163" i="1"/>
  <c r="AH2163" i="1" s="1"/>
  <c r="AC2164" i="1"/>
  <c r="AD2163" i="1"/>
  <c r="AB2164" i="1"/>
  <c r="AH2164" i="1" s="1"/>
  <c r="AC2165" i="1"/>
  <c r="AD2164" i="1"/>
  <c r="AB2165" i="1"/>
  <c r="AH2165" i="1" s="1"/>
  <c r="AC2166" i="1"/>
  <c r="AD2165" i="1"/>
  <c r="AB2166" i="1"/>
  <c r="AH2166" i="1" s="1"/>
  <c r="AC2167" i="1"/>
  <c r="AD2166" i="1"/>
  <c r="AB2167" i="1"/>
  <c r="AH2167" i="1" s="1"/>
  <c r="AC2168" i="1"/>
  <c r="AD2167" i="1"/>
  <c r="AB2168" i="1"/>
  <c r="AH2168" i="1" s="1"/>
  <c r="AC2169" i="1"/>
  <c r="AD2168" i="1"/>
  <c r="AB2169" i="1"/>
  <c r="AH2169" i="1" s="1"/>
  <c r="AC2170" i="1"/>
  <c r="AD2169" i="1"/>
  <c r="AB2170" i="1"/>
  <c r="AH2170" i="1" s="1"/>
  <c r="AC2171" i="1"/>
  <c r="AD2170" i="1"/>
  <c r="AB2171" i="1"/>
  <c r="AH2171" i="1" s="1"/>
  <c r="AC2172" i="1"/>
  <c r="AD2171" i="1"/>
  <c r="AB2172" i="1"/>
  <c r="AH2172" i="1" s="1"/>
  <c r="AC2173" i="1"/>
  <c r="AD2172" i="1"/>
  <c r="AB2173" i="1"/>
  <c r="AH2173" i="1" s="1"/>
  <c r="AC2174" i="1"/>
  <c r="AD2173" i="1"/>
  <c r="AB2174" i="1"/>
  <c r="AH2174" i="1" s="1"/>
  <c r="AC2175" i="1"/>
  <c r="AD2174" i="1"/>
  <c r="AB2175" i="1"/>
  <c r="AH2175" i="1" s="1"/>
  <c r="AC2176" i="1"/>
  <c r="AD2175" i="1"/>
  <c r="AB2176" i="1"/>
  <c r="AH2176" i="1" s="1"/>
  <c r="AC2177" i="1"/>
  <c r="AD2176" i="1"/>
  <c r="AB2177" i="1"/>
  <c r="AH2177" i="1" s="1"/>
  <c r="AC2178" i="1"/>
  <c r="AD2177" i="1"/>
  <c r="AB2178" i="1"/>
  <c r="AH2178" i="1" s="1"/>
  <c r="AC2179" i="1"/>
  <c r="AD2178" i="1"/>
  <c r="AB2179" i="1"/>
  <c r="AH2179" i="1" s="1"/>
  <c r="AC2180" i="1"/>
  <c r="AD2179" i="1"/>
  <c r="AB2180" i="1"/>
  <c r="AH2180" i="1" s="1"/>
  <c r="AC2181" i="1"/>
  <c r="AD2180" i="1"/>
  <c r="AB2181" i="1"/>
  <c r="AH2181" i="1" s="1"/>
  <c r="AC2182" i="1"/>
  <c r="AD2181" i="1"/>
  <c r="AB2182" i="1"/>
  <c r="AH2182" i="1" s="1"/>
  <c r="AC2183" i="1"/>
  <c r="AD2182" i="1"/>
  <c r="AB2183" i="1"/>
  <c r="AH2183" i="1" s="1"/>
  <c r="AC2184" i="1"/>
  <c r="AD2183" i="1"/>
  <c r="AB2184" i="1"/>
  <c r="AH2184" i="1" s="1"/>
  <c r="AC2185" i="1"/>
  <c r="AD2184" i="1"/>
  <c r="AB2185" i="1"/>
  <c r="AH2185" i="1" s="1"/>
  <c r="AC2186" i="1"/>
  <c r="AD2185" i="1"/>
  <c r="AB2186" i="1"/>
  <c r="AH2186" i="1" s="1"/>
  <c r="AC2187" i="1"/>
  <c r="AD2186" i="1"/>
  <c r="AB2187" i="1"/>
  <c r="AH2187" i="1" s="1"/>
  <c r="AC2188" i="1"/>
  <c r="AD2187" i="1"/>
  <c r="AB2188" i="1"/>
  <c r="AH2188" i="1" s="1"/>
  <c r="AC2189" i="1"/>
  <c r="AD2188" i="1"/>
  <c r="AB2189" i="1"/>
  <c r="AH2189" i="1" s="1"/>
  <c r="AC2190" i="1"/>
  <c r="AD2189" i="1"/>
  <c r="AB2190" i="1"/>
  <c r="AH2190" i="1" s="1"/>
  <c r="AC2191" i="1"/>
  <c r="AD2190" i="1"/>
  <c r="AB2191" i="1"/>
  <c r="AH2191" i="1" s="1"/>
  <c r="AC2192" i="1"/>
  <c r="AD2191" i="1"/>
  <c r="AB2192" i="1"/>
  <c r="AH2192" i="1" s="1"/>
  <c r="AC2193" i="1"/>
  <c r="AD2192" i="1"/>
  <c r="AB2193" i="1"/>
  <c r="AH2193" i="1" s="1"/>
  <c r="AC2194" i="1"/>
  <c r="AD2193" i="1"/>
  <c r="AB2194" i="1"/>
  <c r="AH2194" i="1" s="1"/>
  <c r="AD2194" i="1"/>
  <c r="AC2195" i="1"/>
  <c r="AB2195" i="1"/>
  <c r="AH2195" i="1" s="1"/>
  <c r="AD2195" i="1"/>
  <c r="AC2196" i="1"/>
  <c r="AB2196" i="1"/>
  <c r="AH2196" i="1" s="1"/>
  <c r="AD2196" i="1"/>
  <c r="AC2197" i="1"/>
  <c r="AB2197" i="1"/>
  <c r="AH2197" i="1" s="1"/>
  <c r="AD2197" i="1"/>
  <c r="AC2198" i="1"/>
  <c r="AB2198" i="1"/>
  <c r="AH2198" i="1" s="1"/>
  <c r="AD2198" i="1"/>
  <c r="AC2199" i="1"/>
  <c r="AB2199" i="1"/>
  <c r="AH2199" i="1" s="1"/>
  <c r="AD2199" i="1"/>
  <c r="AC2200" i="1"/>
  <c r="AB2200" i="1"/>
  <c r="AH2200" i="1" s="1"/>
  <c r="AD2200" i="1"/>
  <c r="AC2201" i="1"/>
  <c r="AB2201" i="1"/>
  <c r="AH2201" i="1" s="1"/>
  <c r="AD2201" i="1"/>
  <c r="AC2202" i="1"/>
  <c r="AB2202" i="1"/>
  <c r="AH2202" i="1" s="1"/>
  <c r="AD2202" i="1"/>
  <c r="AC2203" i="1"/>
  <c r="AB2203" i="1"/>
  <c r="AH2203" i="1" s="1"/>
  <c r="AD2203" i="1"/>
  <c r="AC2204" i="1"/>
  <c r="AB2204" i="1"/>
  <c r="AH2204" i="1" s="1"/>
  <c r="AD2204" i="1"/>
  <c r="AC2205" i="1"/>
  <c r="AB2205" i="1"/>
  <c r="AH2205" i="1" s="1"/>
  <c r="AD2205" i="1"/>
  <c r="AC2206" i="1"/>
  <c r="AB2206" i="1"/>
  <c r="AH2206" i="1" s="1"/>
  <c r="AD2206" i="1"/>
  <c r="AC2207" i="1"/>
  <c r="AB2207" i="1"/>
  <c r="AH2207" i="1" s="1"/>
  <c r="AD2207" i="1"/>
  <c r="AC2208" i="1"/>
  <c r="AB2208" i="1"/>
  <c r="AH2208" i="1" s="1"/>
  <c r="AD2208" i="1"/>
  <c r="AC2209" i="1"/>
  <c r="AB2209" i="1"/>
  <c r="AH2209" i="1" s="1"/>
  <c r="AD2209" i="1"/>
  <c r="AC2210" i="1"/>
  <c r="AB2210" i="1"/>
  <c r="AH2210" i="1" s="1"/>
  <c r="AD2210" i="1"/>
  <c r="AC2211" i="1"/>
  <c r="AB2211" i="1"/>
  <c r="AH2211" i="1" s="1"/>
  <c r="AD2211" i="1"/>
  <c r="AC2212" i="1"/>
  <c r="AB2212" i="1"/>
  <c r="AH2212" i="1" s="1"/>
  <c r="AD2212" i="1"/>
  <c r="AC2213" i="1"/>
  <c r="AB2213" i="1"/>
  <c r="AH2213" i="1" s="1"/>
  <c r="AD2213" i="1"/>
  <c r="AC2214" i="1"/>
  <c r="AB2214" i="1"/>
  <c r="AH2214" i="1" s="1"/>
  <c r="AD2214" i="1"/>
  <c r="AC2215" i="1"/>
  <c r="AB2215" i="1"/>
  <c r="AH2215" i="1" s="1"/>
  <c r="AD2215" i="1"/>
  <c r="AC2216" i="1"/>
  <c r="AB2216" i="1"/>
  <c r="AH2216" i="1" s="1"/>
  <c r="AD2216" i="1"/>
  <c r="AC2217" i="1"/>
  <c r="AB2217" i="1"/>
  <c r="AH2217" i="1" s="1"/>
  <c r="AD2217" i="1"/>
  <c r="AC2218" i="1"/>
  <c r="AB2218" i="1"/>
  <c r="AH2218" i="1" s="1"/>
  <c r="AD2218" i="1"/>
  <c r="AC2219" i="1"/>
  <c r="AB2219" i="1"/>
  <c r="AH2219" i="1" s="1"/>
  <c r="AD2219" i="1"/>
  <c r="AC2220" i="1"/>
  <c r="AB2220" i="1"/>
  <c r="AH2220" i="1" s="1"/>
  <c r="AD2220" i="1"/>
  <c r="AC2221" i="1"/>
  <c r="AB2221" i="1"/>
  <c r="AH2221" i="1" s="1"/>
  <c r="AD2221" i="1"/>
  <c r="AC2222" i="1"/>
  <c r="AB2222" i="1"/>
  <c r="AH2222" i="1" s="1"/>
  <c r="AD2222" i="1"/>
  <c r="AC2223" i="1"/>
  <c r="AB2223" i="1"/>
  <c r="AH2223" i="1" s="1"/>
  <c r="AD2223" i="1"/>
  <c r="AC2224" i="1"/>
  <c r="AB2224" i="1"/>
  <c r="AH2224" i="1" s="1"/>
  <c r="AD2224" i="1"/>
  <c r="AC2225" i="1"/>
  <c r="AB2225" i="1"/>
  <c r="AH2225" i="1" s="1"/>
  <c r="AD2225" i="1"/>
  <c r="AC2226" i="1"/>
  <c r="AB2226" i="1"/>
  <c r="AH2226" i="1" s="1"/>
  <c r="AD2226" i="1"/>
  <c r="AC2227" i="1"/>
  <c r="AB2227" i="1"/>
  <c r="AH2227" i="1" s="1"/>
  <c r="AD2227" i="1"/>
  <c r="AC2228" i="1"/>
  <c r="AB2228" i="1"/>
  <c r="AH2228" i="1" s="1"/>
  <c r="AD2228" i="1"/>
  <c r="AC2229" i="1"/>
  <c r="AB2229" i="1"/>
  <c r="AH2229" i="1" s="1"/>
  <c r="AD2229" i="1"/>
  <c r="AC2230" i="1"/>
  <c r="AB2230" i="1"/>
  <c r="AH2230" i="1" s="1"/>
  <c r="AD2230" i="1"/>
  <c r="AC2231" i="1"/>
  <c r="AB2231" i="1"/>
  <c r="AH2231" i="1" s="1"/>
  <c r="AD2231" i="1"/>
  <c r="AC2232" i="1"/>
  <c r="AB2232" i="1"/>
  <c r="AH2232" i="1" s="1"/>
  <c r="AD2232" i="1"/>
  <c r="AC2233" i="1"/>
  <c r="AB2233" i="1"/>
  <c r="AH2233" i="1" s="1"/>
  <c r="AD2233" i="1"/>
  <c r="AC2234" i="1"/>
  <c r="AB2234" i="1"/>
  <c r="AH2234" i="1" s="1"/>
  <c r="AD2234" i="1"/>
  <c r="AC2235" i="1"/>
  <c r="AB2235" i="1"/>
  <c r="AH2235" i="1" s="1"/>
  <c r="AD2235" i="1"/>
  <c r="AC2236" i="1"/>
  <c r="AB2236" i="1"/>
  <c r="AH2236" i="1" s="1"/>
  <c r="AD2236" i="1"/>
  <c r="AC2237" i="1"/>
  <c r="AD2237" i="1"/>
  <c r="AC2238" i="1"/>
  <c r="AB2237" i="1"/>
  <c r="AH2237" i="1" s="1"/>
  <c r="AD2238" i="1"/>
  <c r="AC2239" i="1"/>
  <c r="AB2238" i="1"/>
  <c r="AH2238" i="1" s="1"/>
  <c r="AD2239" i="1"/>
  <c r="AC2240" i="1"/>
  <c r="AB2239" i="1"/>
  <c r="AH2239" i="1" s="1"/>
  <c r="AD2240" i="1"/>
  <c r="AC2241" i="1"/>
  <c r="AB2240" i="1"/>
  <c r="AH2240" i="1" s="1"/>
  <c r="AD2241" i="1"/>
  <c r="AC2242" i="1"/>
  <c r="AB2241" i="1"/>
  <c r="AH2241" i="1" s="1"/>
  <c r="AD2242" i="1"/>
  <c r="AC2243" i="1"/>
  <c r="AB2242" i="1"/>
  <c r="AH2242" i="1" s="1"/>
  <c r="AD2243" i="1"/>
  <c r="AC2244" i="1"/>
  <c r="AB2243" i="1"/>
  <c r="AH2243" i="1" s="1"/>
  <c r="AD2244" i="1"/>
  <c r="AC2245" i="1"/>
  <c r="AB2244" i="1"/>
  <c r="AH2244" i="1" s="1"/>
  <c r="AD2245" i="1"/>
  <c r="AC2246" i="1"/>
  <c r="AB2245" i="1"/>
  <c r="AH2245" i="1" s="1"/>
  <c r="AD2246" i="1"/>
  <c r="AC2247" i="1"/>
  <c r="AB2246" i="1"/>
  <c r="AH2246" i="1" s="1"/>
  <c r="AD2247" i="1"/>
  <c r="AC2248" i="1"/>
  <c r="AB2247" i="1"/>
  <c r="AH2247" i="1" s="1"/>
  <c r="AD2248" i="1"/>
  <c r="AC2249" i="1"/>
  <c r="AB2248" i="1"/>
  <c r="AH2248" i="1" s="1"/>
  <c r="AD2249" i="1"/>
  <c r="AC2250" i="1"/>
  <c r="AB2249" i="1"/>
  <c r="AH2249" i="1" s="1"/>
  <c r="AD2250" i="1"/>
  <c r="AC2251" i="1"/>
  <c r="AB2250" i="1"/>
  <c r="AH2250" i="1" s="1"/>
  <c r="AD2251" i="1"/>
  <c r="AC2252" i="1"/>
  <c r="AB2251" i="1"/>
  <c r="AH2251" i="1" s="1"/>
  <c r="AD2252" i="1"/>
  <c r="AC2253" i="1"/>
  <c r="AB2252" i="1"/>
  <c r="AH2252" i="1" s="1"/>
  <c r="AD2253" i="1"/>
  <c r="AC2254" i="1"/>
  <c r="AB2253" i="1"/>
  <c r="AH2253" i="1" s="1"/>
  <c r="AD2254" i="1"/>
  <c r="AC2255" i="1"/>
  <c r="AB2254" i="1"/>
  <c r="AH2254" i="1" s="1"/>
  <c r="AD2255" i="1"/>
  <c r="AC2256" i="1"/>
  <c r="AB2255" i="1"/>
  <c r="AH2255" i="1" s="1"/>
  <c r="AD2256" i="1"/>
  <c r="AC2257" i="1"/>
  <c r="AB2256" i="1"/>
  <c r="AH2256" i="1" s="1"/>
  <c r="AD2257" i="1"/>
  <c r="AC2258" i="1"/>
  <c r="AB2257" i="1"/>
  <c r="AH2257" i="1" s="1"/>
  <c r="AD2258" i="1"/>
  <c r="AC2259" i="1"/>
  <c r="AB2258" i="1"/>
  <c r="AH2258" i="1" s="1"/>
  <c r="AD2259" i="1"/>
  <c r="AC2260" i="1"/>
  <c r="AB2259" i="1"/>
  <c r="AH2259" i="1" s="1"/>
  <c r="AD2260" i="1"/>
  <c r="AC2261" i="1"/>
  <c r="AB2260" i="1"/>
  <c r="AH2260" i="1" s="1"/>
  <c r="AD2261" i="1"/>
  <c r="AC2262" i="1"/>
  <c r="AB2261" i="1"/>
  <c r="AH2261" i="1" s="1"/>
  <c r="AD2262" i="1"/>
  <c r="AC2263" i="1"/>
  <c r="AB2262" i="1"/>
  <c r="AH2262" i="1" s="1"/>
  <c r="AD2263" i="1"/>
  <c r="AC2264" i="1"/>
  <c r="AB2263" i="1"/>
  <c r="AH2263" i="1" s="1"/>
  <c r="AD2264" i="1"/>
  <c r="AC2265" i="1"/>
  <c r="AB2264" i="1"/>
  <c r="AH2264" i="1" s="1"/>
  <c r="AD2265" i="1"/>
  <c r="AC2266" i="1"/>
  <c r="AB2265" i="1"/>
  <c r="AH2265" i="1" s="1"/>
  <c r="AD2266" i="1"/>
  <c r="AC2267" i="1"/>
  <c r="AB2266" i="1"/>
  <c r="AH2266" i="1" s="1"/>
  <c r="AD2267" i="1"/>
  <c r="AC2268" i="1"/>
  <c r="AB2267" i="1"/>
  <c r="AH2267" i="1" s="1"/>
  <c r="AD2268" i="1"/>
  <c r="AC2269" i="1"/>
  <c r="AB2268" i="1"/>
  <c r="AH2268" i="1" s="1"/>
  <c r="AD2269" i="1"/>
  <c r="AC2270" i="1"/>
  <c r="AB2269" i="1"/>
  <c r="AH2269" i="1" s="1"/>
  <c r="AD2270" i="1"/>
  <c r="AC2271" i="1"/>
  <c r="AB2270" i="1"/>
  <c r="AH2270" i="1" s="1"/>
  <c r="AD2271" i="1"/>
  <c r="AC2272" i="1"/>
  <c r="AB2271" i="1"/>
  <c r="AH2271" i="1" s="1"/>
  <c r="AD2272" i="1"/>
  <c r="AC2273" i="1"/>
  <c r="AB2272" i="1"/>
  <c r="AH2272" i="1" s="1"/>
  <c r="AD2273" i="1"/>
  <c r="AC2274" i="1"/>
  <c r="AB2273" i="1"/>
  <c r="AH2273" i="1" s="1"/>
  <c r="AD2274" i="1"/>
  <c r="AC2275" i="1"/>
  <c r="AB2274" i="1"/>
  <c r="AH2274" i="1" s="1"/>
  <c r="AD2275" i="1"/>
  <c r="AC2276" i="1"/>
  <c r="AB2275" i="1"/>
  <c r="AH2275" i="1" s="1"/>
  <c r="AD2276" i="1"/>
  <c r="AC2277" i="1"/>
  <c r="AB2276" i="1"/>
  <c r="AH2276" i="1" s="1"/>
  <c r="AD2277" i="1"/>
  <c r="AC2278" i="1"/>
  <c r="AB2277" i="1"/>
  <c r="AH2277" i="1" s="1"/>
  <c r="AD2278" i="1"/>
  <c r="AC2279" i="1"/>
  <c r="AB2278" i="1"/>
  <c r="AH2278" i="1" s="1"/>
  <c r="AD2279" i="1"/>
  <c r="AC2280" i="1"/>
  <c r="AB2279" i="1"/>
  <c r="AH2279" i="1" s="1"/>
  <c r="AD2280" i="1"/>
  <c r="AC2281" i="1"/>
  <c r="AB2280" i="1"/>
  <c r="AH2280" i="1" s="1"/>
  <c r="AD2281" i="1"/>
  <c r="AC2282" i="1"/>
  <c r="AB2281" i="1"/>
  <c r="AH2281" i="1" s="1"/>
  <c r="AD2282" i="1"/>
  <c r="AC2283" i="1"/>
  <c r="AB2282" i="1"/>
  <c r="AH2282" i="1" s="1"/>
  <c r="AD2283" i="1"/>
  <c r="AC2284" i="1"/>
  <c r="AB2283" i="1"/>
  <c r="AH2283" i="1" s="1"/>
  <c r="AD2284" i="1"/>
  <c r="AC2285" i="1"/>
  <c r="AB2284" i="1"/>
  <c r="AH2284" i="1" s="1"/>
  <c r="AD2285" i="1"/>
  <c r="AC2286" i="1"/>
  <c r="AB2285" i="1"/>
  <c r="AH2285" i="1" s="1"/>
  <c r="AD2286" i="1"/>
  <c r="AC2287" i="1"/>
  <c r="AB2286" i="1"/>
  <c r="AH2286" i="1" s="1"/>
  <c r="AD2287" i="1"/>
  <c r="AC2288" i="1"/>
  <c r="AB2287" i="1"/>
  <c r="AH2287" i="1" s="1"/>
  <c r="AD2288" i="1"/>
  <c r="AC2289" i="1"/>
  <c r="AB2288" i="1"/>
  <c r="AH2288" i="1" s="1"/>
  <c r="AD2289" i="1"/>
  <c r="AC2290" i="1"/>
  <c r="AB2289" i="1"/>
  <c r="AH2289" i="1" s="1"/>
  <c r="AD2290" i="1"/>
  <c r="AC2291" i="1"/>
  <c r="AB2290" i="1"/>
  <c r="AH2290" i="1" s="1"/>
  <c r="AD2291" i="1"/>
  <c r="AC2292" i="1"/>
  <c r="AB2291" i="1"/>
  <c r="AH2291" i="1" s="1"/>
  <c r="AD2292" i="1"/>
  <c r="AC2293" i="1"/>
  <c r="AB2292" i="1"/>
  <c r="AH2292" i="1" s="1"/>
  <c r="AD2293" i="1"/>
  <c r="AC2294" i="1"/>
  <c r="AB2293" i="1"/>
  <c r="AH2293" i="1" s="1"/>
  <c r="AD2294" i="1"/>
  <c r="AC2295" i="1"/>
  <c r="AB2294" i="1"/>
  <c r="AH2294" i="1" s="1"/>
  <c r="AD2295" i="1"/>
  <c r="AC2296" i="1"/>
  <c r="AB2295" i="1"/>
  <c r="AH2295" i="1" s="1"/>
  <c r="AC2297" i="1"/>
  <c r="AD2296" i="1"/>
  <c r="AB2296" i="1"/>
  <c r="AH2296" i="1" s="1"/>
  <c r="AC2298" i="1"/>
  <c r="AD2297" i="1"/>
  <c r="AB2297" i="1"/>
  <c r="AH2297" i="1" s="1"/>
  <c r="AC2299" i="1"/>
  <c r="AD2298" i="1"/>
  <c r="AB2298" i="1"/>
  <c r="AH2298" i="1" s="1"/>
  <c r="AC2300" i="1"/>
  <c r="AD2299" i="1"/>
  <c r="AB2299" i="1"/>
  <c r="AH2299" i="1" s="1"/>
  <c r="AC2301" i="1"/>
  <c r="AD2300" i="1"/>
  <c r="AB2300" i="1"/>
  <c r="AH2300" i="1" s="1"/>
  <c r="AC2302" i="1"/>
  <c r="AD2301" i="1"/>
  <c r="AB2301" i="1"/>
  <c r="AH2301" i="1" s="1"/>
  <c r="AC2303" i="1"/>
  <c r="AD2302" i="1"/>
  <c r="AB2302" i="1"/>
  <c r="AH2302" i="1" s="1"/>
  <c r="AC2304" i="1"/>
  <c r="AD2303" i="1"/>
  <c r="AB2303" i="1"/>
  <c r="AH2303" i="1" s="1"/>
  <c r="AC2305" i="1"/>
  <c r="AD2304" i="1"/>
  <c r="AB2304" i="1"/>
  <c r="AH2304" i="1" s="1"/>
  <c r="AC2306" i="1"/>
  <c r="AD2305" i="1"/>
  <c r="AB2305" i="1"/>
  <c r="AH2305" i="1" s="1"/>
  <c r="AC2307" i="1"/>
  <c r="AD2306" i="1"/>
  <c r="AB2306" i="1"/>
  <c r="AH2306" i="1" s="1"/>
  <c r="AC2308" i="1"/>
  <c r="AD2307" i="1"/>
  <c r="AB2307" i="1"/>
  <c r="AH2307" i="1" s="1"/>
  <c r="AC2309" i="1"/>
  <c r="AD2308" i="1"/>
  <c r="AB2308" i="1"/>
  <c r="AH2308" i="1" s="1"/>
  <c r="AC2310" i="1"/>
  <c r="AD2309" i="1"/>
  <c r="AB2309" i="1"/>
  <c r="AH2309" i="1" s="1"/>
  <c r="AC2311" i="1"/>
  <c r="AD2310" i="1"/>
  <c r="AB2310" i="1"/>
  <c r="AH2310" i="1" s="1"/>
  <c r="AC2312" i="1"/>
  <c r="AD2311" i="1"/>
  <c r="AB2311" i="1"/>
  <c r="AH2311" i="1" s="1"/>
  <c r="AC2313" i="1"/>
  <c r="AD2312" i="1"/>
  <c r="AB2312" i="1"/>
  <c r="AH2312" i="1" s="1"/>
  <c r="AC2314" i="1"/>
  <c r="AD2313" i="1"/>
  <c r="AB2313" i="1"/>
  <c r="AH2313" i="1" s="1"/>
  <c r="AC2315" i="1"/>
  <c r="AD2314" i="1"/>
  <c r="AB2314" i="1"/>
  <c r="AH2314" i="1" s="1"/>
  <c r="AC2316" i="1"/>
  <c r="AD2315" i="1"/>
  <c r="AB2315" i="1"/>
  <c r="AH2315" i="1" s="1"/>
  <c r="AC2317" i="1"/>
  <c r="AD2316" i="1"/>
  <c r="AB2316" i="1"/>
  <c r="AH2316" i="1" s="1"/>
  <c r="AC2318" i="1"/>
  <c r="AD2317" i="1"/>
  <c r="AB2317" i="1"/>
  <c r="AH2317" i="1" s="1"/>
  <c r="AC2319" i="1"/>
  <c r="AD2318" i="1"/>
  <c r="AB2318" i="1"/>
  <c r="AH2318" i="1" s="1"/>
  <c r="AC2320" i="1"/>
  <c r="AD2319" i="1"/>
  <c r="AB2319" i="1"/>
  <c r="AH2319" i="1" s="1"/>
  <c r="AC2321" i="1"/>
  <c r="AD2320" i="1"/>
  <c r="AB2320" i="1"/>
  <c r="AH2320" i="1" s="1"/>
  <c r="AC2322" i="1"/>
  <c r="AD2321" i="1"/>
  <c r="AB2321" i="1"/>
  <c r="AH2321" i="1" s="1"/>
  <c r="AC2323" i="1"/>
  <c r="AD2322" i="1"/>
  <c r="AB2322" i="1"/>
  <c r="AH2322" i="1" s="1"/>
  <c r="AC2324" i="1"/>
  <c r="AD2323" i="1"/>
  <c r="AB2323" i="1"/>
  <c r="AH2323" i="1" s="1"/>
  <c r="AC2325" i="1"/>
  <c r="AD2324" i="1"/>
  <c r="AB2324" i="1"/>
  <c r="AH2324" i="1" s="1"/>
  <c r="AC2326" i="1"/>
  <c r="AD2325" i="1"/>
  <c r="AB2325" i="1"/>
  <c r="AH2325" i="1" s="1"/>
  <c r="AC2327" i="1"/>
  <c r="AD2326" i="1"/>
  <c r="AB2326" i="1"/>
  <c r="AH2326" i="1" s="1"/>
  <c r="AC2328" i="1"/>
  <c r="AD2327" i="1"/>
  <c r="AB2327" i="1"/>
  <c r="AH2327" i="1" s="1"/>
  <c r="AC2329" i="1"/>
  <c r="AD2328" i="1"/>
  <c r="AB2328" i="1"/>
  <c r="AH2328" i="1" s="1"/>
  <c r="AC2330" i="1"/>
  <c r="AD2329" i="1"/>
  <c r="AB2329" i="1"/>
  <c r="AH2329" i="1" s="1"/>
  <c r="AC2331" i="1"/>
  <c r="AD2330" i="1"/>
  <c r="AB2330" i="1"/>
  <c r="AH2330" i="1" s="1"/>
  <c r="AC2332" i="1"/>
  <c r="AD2331" i="1"/>
  <c r="AB2331" i="1"/>
  <c r="AH2331" i="1" s="1"/>
  <c r="AC2333" i="1"/>
  <c r="AD2332" i="1"/>
  <c r="AB2332" i="1"/>
  <c r="AH2332" i="1" s="1"/>
  <c r="AC2334" i="1"/>
  <c r="AD2333" i="1"/>
  <c r="AB2333" i="1"/>
  <c r="AH2333" i="1" s="1"/>
  <c r="AC2335" i="1"/>
  <c r="AD2334" i="1"/>
  <c r="AB2334" i="1"/>
  <c r="AH2334" i="1" s="1"/>
  <c r="AC2336" i="1"/>
  <c r="AD2335" i="1"/>
  <c r="AB2335" i="1"/>
  <c r="AH2335" i="1" s="1"/>
  <c r="AC2337" i="1"/>
  <c r="AD2336" i="1"/>
  <c r="AB2336" i="1"/>
  <c r="AH2336" i="1" s="1"/>
  <c r="AC2338" i="1"/>
  <c r="AD2337" i="1"/>
  <c r="AB2337" i="1"/>
  <c r="AH2337" i="1" s="1"/>
  <c r="AC2339" i="1"/>
  <c r="AD2338" i="1"/>
  <c r="AB2338" i="1"/>
  <c r="AH2338" i="1" s="1"/>
  <c r="AC2340" i="1"/>
  <c r="AD2339" i="1"/>
  <c r="AB2339" i="1"/>
  <c r="AH2339" i="1" s="1"/>
  <c r="AC2341" i="1"/>
  <c r="AD2340" i="1"/>
  <c r="AB2340" i="1"/>
  <c r="AH2340" i="1" s="1"/>
  <c r="AC2342" i="1"/>
  <c r="AD2341" i="1"/>
  <c r="AB2341" i="1"/>
  <c r="AH2341" i="1" s="1"/>
  <c r="AC2343" i="1"/>
  <c r="AD2342" i="1"/>
  <c r="AB2342" i="1"/>
  <c r="AH2342" i="1" s="1"/>
  <c r="AC2344" i="1"/>
  <c r="AD2343" i="1"/>
  <c r="AB2343" i="1"/>
  <c r="AH2343" i="1" s="1"/>
  <c r="AC2345" i="1"/>
  <c r="AD2344" i="1"/>
  <c r="AB2344" i="1"/>
  <c r="AH2344" i="1" s="1"/>
  <c r="AC2346" i="1"/>
  <c r="AD2345" i="1"/>
  <c r="AB2345" i="1"/>
  <c r="AH2345" i="1" s="1"/>
  <c r="AC2347" i="1"/>
  <c r="AD2346" i="1"/>
  <c r="AB2346" i="1"/>
  <c r="AH2346" i="1" s="1"/>
  <c r="AC2348" i="1"/>
  <c r="AD2347" i="1"/>
  <c r="AB2347" i="1"/>
  <c r="AH2347" i="1" s="1"/>
  <c r="AC2349" i="1"/>
  <c r="AD2348" i="1"/>
  <c r="AB2348" i="1"/>
  <c r="AH2348" i="1" s="1"/>
  <c r="AC2350" i="1"/>
  <c r="AD2349" i="1"/>
  <c r="AB2349" i="1"/>
  <c r="AH2349" i="1" s="1"/>
  <c r="AC2351" i="1"/>
  <c r="AD2350" i="1"/>
  <c r="AB2350" i="1"/>
  <c r="AH2350" i="1" s="1"/>
  <c r="AC2352" i="1"/>
  <c r="AD2351" i="1"/>
  <c r="AB2351" i="1"/>
  <c r="AH2351" i="1" s="1"/>
  <c r="AC2353" i="1"/>
  <c r="AD2352" i="1"/>
  <c r="AB2352" i="1"/>
  <c r="AH2352" i="1" s="1"/>
  <c r="AC2354" i="1"/>
  <c r="AD2353" i="1"/>
  <c r="AB2353" i="1"/>
  <c r="AH2353" i="1" s="1"/>
  <c r="AC2355" i="1"/>
  <c r="AD2354" i="1"/>
  <c r="AB2354" i="1"/>
  <c r="AH2354" i="1" s="1"/>
  <c r="AC2356" i="1"/>
  <c r="AD2355" i="1"/>
  <c r="AB2355" i="1"/>
  <c r="AH2355" i="1" s="1"/>
  <c r="AC2357" i="1"/>
  <c r="AD2356" i="1"/>
  <c r="AB2356" i="1"/>
  <c r="AH2356" i="1" s="1"/>
  <c r="AC2358" i="1"/>
  <c r="AD2357" i="1"/>
  <c r="AB2357" i="1"/>
  <c r="AH2357" i="1" s="1"/>
  <c r="AC2359" i="1"/>
  <c r="AD2358" i="1"/>
  <c r="AB2358" i="1"/>
  <c r="AH2358" i="1" s="1"/>
  <c r="AC2360" i="1"/>
  <c r="AD2359" i="1"/>
  <c r="AB2359" i="1"/>
  <c r="AH2359" i="1" s="1"/>
  <c r="AC2361" i="1"/>
  <c r="AD2360" i="1"/>
  <c r="AB2360" i="1"/>
  <c r="AH2360" i="1" s="1"/>
  <c r="AC2362" i="1"/>
  <c r="AD2361" i="1"/>
  <c r="AB2361" i="1"/>
  <c r="AH2361" i="1" s="1"/>
  <c r="AC2363" i="1"/>
  <c r="AD2362" i="1"/>
  <c r="AB2362" i="1"/>
  <c r="AH2362" i="1" s="1"/>
  <c r="AC2364" i="1"/>
  <c r="AD2363" i="1"/>
  <c r="AB2363" i="1"/>
  <c r="AH2363" i="1" s="1"/>
  <c r="AC2365" i="1"/>
  <c r="AD2364" i="1"/>
  <c r="AB2364" i="1"/>
  <c r="AH2364" i="1" s="1"/>
  <c r="AC2366" i="1"/>
  <c r="AD2365" i="1"/>
  <c r="AB2365" i="1"/>
  <c r="AH2365" i="1" s="1"/>
  <c r="AC2367" i="1"/>
  <c r="AD2366" i="1"/>
  <c r="AB2366" i="1"/>
  <c r="AH2366" i="1" s="1"/>
  <c r="AC2368" i="1"/>
  <c r="AD2367" i="1"/>
  <c r="AB2367" i="1"/>
  <c r="AH2367" i="1" s="1"/>
  <c r="AC2369" i="1"/>
  <c r="AD2368" i="1"/>
  <c r="AB2368" i="1"/>
  <c r="AH2368" i="1" s="1"/>
  <c r="AC2370" i="1"/>
  <c r="AD2369" i="1"/>
  <c r="AB2369" i="1"/>
  <c r="AH2369" i="1" s="1"/>
  <c r="AC2371" i="1"/>
  <c r="AD2370" i="1"/>
  <c r="AB2370" i="1"/>
  <c r="AH2370" i="1" s="1"/>
  <c r="AC2372" i="1"/>
  <c r="AD2371" i="1"/>
  <c r="AB2371" i="1"/>
  <c r="AH2371" i="1" s="1"/>
  <c r="AC2373" i="1"/>
  <c r="AD2372" i="1"/>
  <c r="AB2372" i="1"/>
  <c r="AH2372" i="1" s="1"/>
  <c r="AC2374" i="1"/>
  <c r="AD2373" i="1"/>
  <c r="AB2373" i="1"/>
  <c r="AH2373" i="1" s="1"/>
  <c r="AC2375" i="1"/>
  <c r="AD2374" i="1"/>
  <c r="AB2374" i="1"/>
  <c r="AH2374" i="1" s="1"/>
  <c r="AC2376" i="1"/>
  <c r="AD2375" i="1"/>
  <c r="AB2375" i="1"/>
  <c r="AH2375" i="1" s="1"/>
  <c r="AC2377" i="1"/>
  <c r="AD2376" i="1"/>
  <c r="AB2376" i="1"/>
  <c r="AH2376" i="1" s="1"/>
  <c r="AC2378" i="1"/>
  <c r="AD2377" i="1"/>
  <c r="AB2377" i="1"/>
  <c r="AH2377" i="1" s="1"/>
  <c r="AC2379" i="1"/>
  <c r="AD2378" i="1"/>
  <c r="AB2378" i="1"/>
  <c r="AH2378" i="1" s="1"/>
  <c r="AC2380" i="1"/>
  <c r="AD2379" i="1"/>
  <c r="AB2379" i="1"/>
  <c r="AH2379" i="1" s="1"/>
  <c r="AC2381" i="1"/>
  <c r="AD2380" i="1"/>
  <c r="AB2380" i="1"/>
  <c r="AH2380" i="1" s="1"/>
  <c r="AC2382" i="1"/>
  <c r="AD2381" i="1"/>
  <c r="AB2381" i="1"/>
  <c r="AH2381" i="1" s="1"/>
  <c r="AC2383" i="1"/>
  <c r="AD2382" i="1"/>
  <c r="AB2382" i="1"/>
  <c r="AH2382" i="1" s="1"/>
  <c r="AC2384" i="1"/>
  <c r="AD2383" i="1"/>
  <c r="AB2383" i="1"/>
  <c r="AH2383" i="1" s="1"/>
  <c r="AC2385" i="1"/>
  <c r="AD2384" i="1"/>
  <c r="AB2384" i="1"/>
  <c r="AH2384" i="1" s="1"/>
  <c r="AC2386" i="1"/>
  <c r="AD2385" i="1"/>
  <c r="AB2385" i="1"/>
  <c r="AH2385" i="1" s="1"/>
  <c r="AC2387" i="1"/>
  <c r="AD2386" i="1"/>
  <c r="AB2386" i="1"/>
  <c r="AH2386" i="1" s="1"/>
  <c r="AC2388" i="1"/>
  <c r="AD2387" i="1"/>
  <c r="AB2387" i="1"/>
  <c r="AH2387" i="1" s="1"/>
  <c r="AC2389" i="1"/>
  <c r="AD2388" i="1"/>
  <c r="AB2388" i="1"/>
  <c r="AH2388" i="1" s="1"/>
  <c r="AC2390" i="1"/>
  <c r="AD2389" i="1"/>
  <c r="AB2389" i="1"/>
  <c r="AH2389" i="1" s="1"/>
  <c r="AC2391" i="1"/>
  <c r="AD2390" i="1"/>
  <c r="AB2390" i="1"/>
  <c r="AH2390" i="1" s="1"/>
  <c r="AC2392" i="1"/>
  <c r="AD2391" i="1"/>
  <c r="AB2391" i="1"/>
  <c r="AH2391" i="1" s="1"/>
  <c r="AC2393" i="1"/>
  <c r="AD2392" i="1"/>
  <c r="AB2392" i="1"/>
  <c r="AH2392" i="1" s="1"/>
  <c r="AC2394" i="1"/>
  <c r="AD2393" i="1"/>
  <c r="AB2393" i="1"/>
  <c r="AH2393" i="1" s="1"/>
  <c r="AC2395" i="1"/>
  <c r="AD2394" i="1"/>
  <c r="AB2394" i="1"/>
  <c r="AH2394" i="1" s="1"/>
  <c r="AC2396" i="1"/>
  <c r="AD2395" i="1"/>
  <c r="AB2395" i="1"/>
  <c r="AH2395" i="1" s="1"/>
  <c r="AC2397" i="1"/>
  <c r="AD2396" i="1"/>
  <c r="AB2396" i="1"/>
  <c r="AH2396" i="1" s="1"/>
  <c r="AC2398" i="1"/>
  <c r="AD2397" i="1"/>
  <c r="AB2397" i="1"/>
  <c r="AH2397" i="1" s="1"/>
  <c r="AC2399" i="1"/>
  <c r="AD2398" i="1"/>
  <c r="AB2398" i="1"/>
  <c r="AH2398" i="1" s="1"/>
  <c r="AC2400" i="1"/>
  <c r="AD2399" i="1"/>
  <c r="AB2399" i="1"/>
  <c r="AH2399" i="1" s="1"/>
  <c r="AC2401" i="1"/>
  <c r="AD2400" i="1"/>
  <c r="AB2400" i="1"/>
  <c r="AH2400" i="1" s="1"/>
  <c r="AC2402" i="1"/>
  <c r="AD2401" i="1"/>
  <c r="AB2401" i="1"/>
  <c r="AH2401" i="1" s="1"/>
  <c r="AC2403" i="1"/>
  <c r="AD2402" i="1"/>
  <c r="AB2402" i="1"/>
  <c r="AH2402" i="1" s="1"/>
  <c r="AC2404" i="1"/>
  <c r="AD2403" i="1"/>
  <c r="AB2403" i="1"/>
  <c r="AH2403" i="1" s="1"/>
  <c r="AC2405" i="1"/>
  <c r="AD2404" i="1"/>
  <c r="AB2404" i="1"/>
  <c r="AH2404" i="1" s="1"/>
  <c r="AC2406" i="1"/>
  <c r="AD2405" i="1"/>
  <c r="AB2405" i="1"/>
  <c r="AH2405" i="1" s="1"/>
  <c r="AC2407" i="1"/>
  <c r="AD2406" i="1"/>
  <c r="AB2406" i="1"/>
  <c r="AH2406" i="1" s="1"/>
  <c r="AC2408" i="1"/>
  <c r="AD2407" i="1"/>
  <c r="AB2407" i="1"/>
  <c r="AH2407" i="1" s="1"/>
  <c r="AC2409" i="1"/>
  <c r="AD2408" i="1"/>
  <c r="AB2408" i="1"/>
  <c r="AH2408" i="1" s="1"/>
  <c r="AC2410" i="1"/>
  <c r="AD2409" i="1"/>
  <c r="AB2409" i="1"/>
  <c r="AH2409" i="1" s="1"/>
  <c r="AC2411" i="1"/>
  <c r="AD2410" i="1"/>
  <c r="AB2410" i="1"/>
  <c r="AH2410" i="1" s="1"/>
  <c r="AC2412" i="1"/>
  <c r="AD2411" i="1"/>
  <c r="AB2411" i="1"/>
  <c r="AH2411" i="1" s="1"/>
  <c r="AC2413" i="1"/>
  <c r="AD2412" i="1"/>
  <c r="AB2412" i="1"/>
  <c r="AH2412" i="1" s="1"/>
  <c r="AC2414" i="1"/>
  <c r="AD2413" i="1"/>
  <c r="AB2413" i="1"/>
  <c r="AH2413" i="1" s="1"/>
  <c r="AC2415" i="1"/>
  <c r="AD2414" i="1"/>
  <c r="AB2414" i="1"/>
  <c r="AH2414" i="1" s="1"/>
  <c r="AC2416" i="1"/>
  <c r="AD2415" i="1"/>
  <c r="AB2415" i="1"/>
  <c r="AH2415" i="1" s="1"/>
  <c r="AC2417" i="1"/>
  <c r="AD2416" i="1"/>
  <c r="AB2416" i="1"/>
  <c r="AH2416" i="1" s="1"/>
  <c r="AC2418" i="1"/>
  <c r="AD2417" i="1"/>
  <c r="AB2417" i="1"/>
  <c r="AH2417" i="1" s="1"/>
  <c r="AC2419" i="1"/>
  <c r="AD2418" i="1"/>
  <c r="AB2418" i="1"/>
  <c r="AH2418" i="1" s="1"/>
  <c r="AC2420" i="1"/>
  <c r="AD2419" i="1"/>
  <c r="AB2419" i="1"/>
  <c r="AH2419" i="1" s="1"/>
  <c r="AC2421" i="1"/>
  <c r="AD2420" i="1"/>
  <c r="AB2420" i="1"/>
  <c r="AH2420" i="1" s="1"/>
  <c r="AC2422" i="1"/>
  <c r="AD2421" i="1"/>
  <c r="AB2421" i="1"/>
  <c r="AH2421" i="1" s="1"/>
  <c r="AC2423" i="1"/>
  <c r="AD2422" i="1"/>
  <c r="AB2422" i="1"/>
  <c r="AH2422" i="1" s="1"/>
  <c r="AC2424" i="1"/>
  <c r="AD2423" i="1"/>
  <c r="AB2423" i="1"/>
  <c r="AH2423" i="1" s="1"/>
  <c r="AC2425" i="1"/>
  <c r="AD2424" i="1"/>
  <c r="AB2424" i="1"/>
  <c r="AH2424" i="1" s="1"/>
  <c r="AC2426" i="1"/>
  <c r="AD2425" i="1"/>
  <c r="AB2425" i="1"/>
  <c r="AH2425" i="1" s="1"/>
  <c r="AC2427" i="1"/>
  <c r="AD2426" i="1"/>
  <c r="AB2426" i="1"/>
  <c r="AH2426" i="1" s="1"/>
  <c r="AC2428" i="1"/>
  <c r="AD2427" i="1"/>
  <c r="AB2427" i="1"/>
  <c r="AH2427" i="1" s="1"/>
  <c r="AC2429" i="1"/>
  <c r="AD2428" i="1"/>
  <c r="AB2428" i="1"/>
  <c r="AH2428" i="1" s="1"/>
  <c r="AC2430" i="1"/>
  <c r="AD2429" i="1"/>
  <c r="AB2429" i="1"/>
  <c r="AH2429" i="1" s="1"/>
  <c r="AC2431" i="1"/>
  <c r="AD2430" i="1"/>
  <c r="AB2430" i="1"/>
  <c r="AH2430" i="1" s="1"/>
  <c r="AC2432" i="1"/>
  <c r="AD2431" i="1"/>
  <c r="AB2431" i="1"/>
  <c r="AH2431" i="1" s="1"/>
  <c r="AC2433" i="1"/>
  <c r="AD2432" i="1"/>
  <c r="AB2432" i="1"/>
  <c r="AH2432" i="1" s="1"/>
  <c r="AC2434" i="1"/>
  <c r="AD2433" i="1"/>
  <c r="AB2433" i="1"/>
  <c r="AH2433" i="1" s="1"/>
  <c r="AC2435" i="1"/>
  <c r="AD2434" i="1"/>
  <c r="AB2434" i="1"/>
  <c r="AH2434" i="1" s="1"/>
  <c r="AC2436" i="1"/>
  <c r="AD2435" i="1"/>
  <c r="AB2435" i="1"/>
  <c r="AH2435" i="1" s="1"/>
  <c r="AC2437" i="1"/>
  <c r="AD2436" i="1"/>
  <c r="AB2436" i="1"/>
  <c r="AH2436" i="1" s="1"/>
  <c r="AC2438" i="1"/>
  <c r="AD2437" i="1"/>
  <c r="AB2437" i="1"/>
  <c r="AH2437" i="1" s="1"/>
  <c r="AC2439" i="1"/>
  <c r="AD2438" i="1"/>
  <c r="AB2438" i="1"/>
  <c r="AH2438" i="1" s="1"/>
  <c r="AC2440" i="1"/>
  <c r="AD2439" i="1"/>
  <c r="AB2439" i="1"/>
  <c r="AH2439" i="1" s="1"/>
  <c r="AC2441" i="1"/>
  <c r="AD2440" i="1"/>
  <c r="AB2440" i="1"/>
  <c r="AH2440" i="1" s="1"/>
  <c r="AC2442" i="1"/>
  <c r="AD2441" i="1"/>
  <c r="AB2441" i="1"/>
  <c r="AH2441" i="1" s="1"/>
  <c r="AC2443" i="1"/>
  <c r="AD2442" i="1"/>
  <c r="AB2442" i="1"/>
  <c r="AH2442" i="1" s="1"/>
  <c r="AC2444" i="1"/>
  <c r="AD2443" i="1"/>
  <c r="AB2443" i="1"/>
  <c r="AH2443" i="1" s="1"/>
  <c r="AC2445" i="1"/>
  <c r="AD2444" i="1"/>
  <c r="AB2444" i="1"/>
  <c r="AH2444" i="1" s="1"/>
  <c r="AC2446" i="1"/>
  <c r="AD2445" i="1"/>
  <c r="AB2445" i="1"/>
  <c r="AH2445" i="1" s="1"/>
  <c r="AC2447" i="1"/>
  <c r="AD2446" i="1"/>
  <c r="AB2446" i="1"/>
  <c r="AH2446" i="1" s="1"/>
  <c r="AC2448" i="1"/>
  <c r="AD2447" i="1"/>
  <c r="AB2447" i="1"/>
  <c r="AH2447" i="1" s="1"/>
  <c r="AC2449" i="1"/>
  <c r="AD2448" i="1"/>
  <c r="AB2448" i="1"/>
  <c r="AH2448" i="1" s="1"/>
  <c r="AC2450" i="1"/>
  <c r="AD2449" i="1"/>
  <c r="AB2449" i="1"/>
  <c r="AH2449" i="1" s="1"/>
  <c r="AC2451" i="1"/>
  <c r="AD2450" i="1"/>
  <c r="AB2450" i="1"/>
  <c r="AH2450" i="1" s="1"/>
  <c r="AC2452" i="1"/>
  <c r="AD2451" i="1"/>
  <c r="AB2451" i="1"/>
  <c r="AH2451" i="1" s="1"/>
  <c r="AC2453" i="1"/>
  <c r="AD2452" i="1"/>
  <c r="AB2452" i="1"/>
  <c r="AH2452" i="1" s="1"/>
  <c r="AC2454" i="1"/>
  <c r="AD2453" i="1"/>
  <c r="AB2453" i="1"/>
  <c r="AH2453" i="1" s="1"/>
  <c r="AC2455" i="1"/>
  <c r="AD2454" i="1"/>
  <c r="AB2454" i="1"/>
  <c r="AH2454" i="1" s="1"/>
  <c r="AC2456" i="1"/>
  <c r="AD2455" i="1"/>
  <c r="AB2455" i="1"/>
  <c r="AH2455" i="1" s="1"/>
  <c r="AC2457" i="1"/>
  <c r="AD2456" i="1"/>
  <c r="AB2456" i="1"/>
  <c r="AH2456" i="1" s="1"/>
  <c r="AC2458" i="1"/>
  <c r="AD2457" i="1"/>
  <c r="AB2457" i="1"/>
  <c r="AH2457" i="1" s="1"/>
  <c r="AC2459" i="1"/>
  <c r="AD2458" i="1"/>
  <c r="AB2458" i="1"/>
  <c r="AH2458" i="1" s="1"/>
  <c r="AC2460" i="1"/>
  <c r="AD2459" i="1"/>
  <c r="AB2459" i="1"/>
  <c r="AH2459" i="1" s="1"/>
  <c r="AC2461" i="1"/>
  <c r="AD2460" i="1"/>
  <c r="AB2460" i="1"/>
  <c r="AH2460" i="1" s="1"/>
  <c r="AC2462" i="1"/>
  <c r="AD2461" i="1"/>
  <c r="AB2461" i="1"/>
  <c r="AH2461" i="1" s="1"/>
  <c r="AC2463" i="1"/>
  <c r="AD2462" i="1"/>
  <c r="AB2462" i="1"/>
  <c r="AH2462" i="1" s="1"/>
  <c r="AC2464" i="1"/>
  <c r="AD2463" i="1"/>
  <c r="AB2463" i="1"/>
  <c r="AH2463" i="1" s="1"/>
  <c r="AC2465" i="1"/>
  <c r="AD2464" i="1"/>
  <c r="AB2464" i="1"/>
  <c r="AH2464" i="1" s="1"/>
  <c r="AC2466" i="1"/>
  <c r="AD2465" i="1"/>
  <c r="AB2465" i="1"/>
  <c r="AH2465" i="1" s="1"/>
  <c r="AC2467" i="1"/>
  <c r="AD2466" i="1"/>
  <c r="AB2466" i="1"/>
  <c r="AH2466" i="1" s="1"/>
  <c r="AC2468" i="1"/>
  <c r="AD2467" i="1"/>
  <c r="AB2467" i="1"/>
  <c r="AH2467" i="1" s="1"/>
  <c r="AC2469" i="1"/>
  <c r="AD2468" i="1"/>
  <c r="AB2468" i="1"/>
  <c r="AH2468" i="1" s="1"/>
  <c r="AC2470" i="1"/>
  <c r="AD2469" i="1"/>
  <c r="AB2469" i="1"/>
  <c r="AH2469" i="1" s="1"/>
  <c r="AC2471" i="1"/>
  <c r="AD2470" i="1"/>
  <c r="AB2470" i="1"/>
  <c r="AH2470" i="1" s="1"/>
  <c r="AC2472" i="1"/>
  <c r="AD2471" i="1"/>
  <c r="AB2471" i="1"/>
  <c r="AH2471" i="1" s="1"/>
  <c r="AC2473" i="1"/>
  <c r="AD2472" i="1"/>
  <c r="AB2472" i="1"/>
  <c r="AH2472" i="1" s="1"/>
  <c r="AC2474" i="1"/>
  <c r="AD2473" i="1"/>
  <c r="AB2473" i="1"/>
  <c r="AH2473" i="1" s="1"/>
  <c r="AC2475" i="1"/>
  <c r="AD2474" i="1"/>
  <c r="AB2474" i="1"/>
  <c r="AH2474" i="1" s="1"/>
  <c r="AC2476" i="1"/>
  <c r="AD2475" i="1"/>
  <c r="AB2475" i="1"/>
  <c r="AH2475" i="1" s="1"/>
  <c r="AC2477" i="1"/>
  <c r="AD2476" i="1"/>
  <c r="AB2476" i="1"/>
  <c r="AH2476" i="1" s="1"/>
  <c r="AC2478" i="1"/>
  <c r="AD2477" i="1"/>
  <c r="AB2477" i="1"/>
  <c r="AH2477" i="1" s="1"/>
  <c r="AC2479" i="1"/>
  <c r="AD2478" i="1"/>
  <c r="AB2478" i="1"/>
  <c r="AH2478" i="1" s="1"/>
  <c r="AC2480" i="1"/>
  <c r="AD2479" i="1"/>
  <c r="AB2479" i="1"/>
  <c r="AH2479" i="1" s="1"/>
  <c r="AC2481" i="1"/>
  <c r="AD2480" i="1"/>
  <c r="AB2480" i="1"/>
  <c r="AH2480" i="1" s="1"/>
  <c r="AC2482" i="1"/>
  <c r="AD2481" i="1"/>
  <c r="AB2481" i="1"/>
  <c r="AH2481" i="1" s="1"/>
  <c r="AC2483" i="1"/>
  <c r="AD2482" i="1"/>
  <c r="AB2482" i="1"/>
  <c r="AH2482" i="1" s="1"/>
  <c r="AC2484" i="1"/>
  <c r="AD2483" i="1"/>
  <c r="AB2483" i="1"/>
  <c r="AH2483" i="1" s="1"/>
  <c r="AC2485" i="1"/>
  <c r="AD2484" i="1"/>
  <c r="AB2484" i="1"/>
  <c r="AH2484" i="1" s="1"/>
  <c r="AC2486" i="1"/>
  <c r="AD2485" i="1"/>
  <c r="AB2485" i="1"/>
  <c r="AH2485" i="1" s="1"/>
  <c r="AC2487" i="1"/>
  <c r="AD2486" i="1"/>
  <c r="AB2486" i="1"/>
  <c r="AH2486" i="1" s="1"/>
  <c r="AC2488" i="1"/>
  <c r="AD2487" i="1"/>
  <c r="AB2487" i="1"/>
  <c r="AH2487" i="1" s="1"/>
  <c r="AC2489" i="1"/>
  <c r="AD2488" i="1"/>
  <c r="AB2488" i="1"/>
  <c r="AH2488" i="1" s="1"/>
  <c r="AC2490" i="1"/>
  <c r="AD2489" i="1"/>
  <c r="AB2489" i="1"/>
  <c r="AH2489" i="1" s="1"/>
  <c r="AC2491" i="1"/>
  <c r="AD2490" i="1"/>
  <c r="AB2490" i="1"/>
  <c r="AH2490" i="1" s="1"/>
  <c r="AC2492" i="1"/>
  <c r="AD2491" i="1"/>
  <c r="AB2491" i="1"/>
  <c r="AH2491" i="1" s="1"/>
  <c r="AC2493" i="1"/>
  <c r="AD2492" i="1"/>
  <c r="AB2492" i="1"/>
  <c r="AH2492" i="1" s="1"/>
  <c r="AC2494" i="1"/>
  <c r="AD2493" i="1"/>
  <c r="AB2493" i="1"/>
  <c r="AH2493" i="1" s="1"/>
  <c r="AC2495" i="1"/>
  <c r="AD2494" i="1"/>
  <c r="AB2494" i="1"/>
  <c r="AH2494" i="1" s="1"/>
  <c r="AC2496" i="1"/>
  <c r="AD2495" i="1"/>
  <c r="AB2495" i="1"/>
  <c r="AH2495" i="1" s="1"/>
  <c r="AC2497" i="1"/>
  <c r="AD2496" i="1"/>
  <c r="AB2496" i="1"/>
  <c r="AH2496" i="1" s="1"/>
  <c r="AC2498" i="1"/>
  <c r="AD2497" i="1"/>
  <c r="AB2497" i="1"/>
  <c r="AH2497" i="1" s="1"/>
  <c r="AC2499" i="1"/>
  <c r="AD2498" i="1"/>
  <c r="AB2498" i="1"/>
  <c r="AH2498" i="1" s="1"/>
  <c r="AC2500" i="1"/>
  <c r="AD2499" i="1"/>
  <c r="AB2499" i="1"/>
  <c r="AH2499" i="1" s="1"/>
  <c r="AC2501" i="1"/>
  <c r="AD2500" i="1"/>
  <c r="AB2500" i="1"/>
  <c r="AH2500" i="1" s="1"/>
  <c r="AC2502" i="1"/>
  <c r="AD2501" i="1"/>
  <c r="AB2501" i="1"/>
  <c r="AH2501" i="1" s="1"/>
  <c r="AC2503" i="1"/>
  <c r="AD2502" i="1"/>
  <c r="AB2502" i="1"/>
  <c r="AH2502" i="1" s="1"/>
  <c r="AC2504" i="1"/>
  <c r="AD2503" i="1"/>
  <c r="AB2503" i="1"/>
  <c r="AH2503" i="1" s="1"/>
  <c r="AC2505" i="1"/>
  <c r="AD2504" i="1"/>
  <c r="AB2504" i="1"/>
  <c r="AH2504" i="1" s="1"/>
  <c r="AC2506" i="1"/>
  <c r="AD2505" i="1"/>
  <c r="AB2505" i="1"/>
  <c r="AH2505" i="1" s="1"/>
  <c r="AC2507" i="1"/>
  <c r="AD2506" i="1"/>
  <c r="AB2506" i="1"/>
  <c r="AH2506" i="1" s="1"/>
  <c r="AC2508" i="1"/>
  <c r="AD2507" i="1"/>
  <c r="AB2507" i="1"/>
  <c r="AH2507" i="1" s="1"/>
  <c r="AC2509" i="1"/>
  <c r="AD2508" i="1"/>
  <c r="AB2508" i="1"/>
  <c r="AH2508" i="1" s="1"/>
  <c r="AC2510" i="1"/>
  <c r="AD2509" i="1"/>
  <c r="AB2509" i="1"/>
  <c r="AH2509" i="1" s="1"/>
  <c r="AC2511" i="1"/>
  <c r="AD2510" i="1"/>
  <c r="AB2510" i="1"/>
  <c r="AH2510" i="1" s="1"/>
  <c r="AC2512" i="1"/>
  <c r="AD2511" i="1"/>
  <c r="AB2511" i="1"/>
  <c r="AH2511" i="1" s="1"/>
  <c r="AC2513" i="1"/>
  <c r="AD2512" i="1"/>
  <c r="AB2512" i="1"/>
  <c r="AH2512" i="1" s="1"/>
  <c r="AC2514" i="1"/>
  <c r="AD2513" i="1"/>
  <c r="AB2513" i="1"/>
  <c r="AH2513" i="1" s="1"/>
  <c r="AC2515" i="1"/>
  <c r="AD2514" i="1"/>
  <c r="AB2514" i="1"/>
  <c r="AH2514" i="1" s="1"/>
  <c r="AC2516" i="1"/>
  <c r="AD2515" i="1"/>
  <c r="AB2515" i="1"/>
  <c r="AH2515" i="1" s="1"/>
  <c r="AC2517" i="1"/>
  <c r="AD2516" i="1"/>
  <c r="AB2516" i="1"/>
  <c r="AH2516" i="1" s="1"/>
  <c r="AC2518" i="1"/>
  <c r="AD2517" i="1"/>
  <c r="AB2517" i="1"/>
  <c r="AH2517" i="1" s="1"/>
  <c r="AC2519" i="1"/>
  <c r="AD2518" i="1"/>
  <c r="AB2518" i="1"/>
  <c r="AH2518" i="1" s="1"/>
  <c r="AC2520" i="1"/>
  <c r="AD2519" i="1"/>
  <c r="AB2519" i="1"/>
  <c r="AH2519" i="1" s="1"/>
  <c r="AC2521" i="1"/>
  <c r="AD2520" i="1"/>
  <c r="AB2520" i="1"/>
  <c r="AH2520" i="1" s="1"/>
  <c r="AC2522" i="1"/>
  <c r="AD2521" i="1"/>
  <c r="AB2521" i="1"/>
  <c r="AH2521" i="1" s="1"/>
  <c r="AC2523" i="1"/>
  <c r="AD2522" i="1"/>
  <c r="AB2522" i="1"/>
  <c r="AH2522" i="1" s="1"/>
  <c r="AC2524" i="1"/>
  <c r="AD2523" i="1"/>
  <c r="AB2523" i="1"/>
  <c r="AH2523" i="1" s="1"/>
  <c r="AC2525" i="1"/>
  <c r="AD2524" i="1"/>
  <c r="AB2524" i="1"/>
  <c r="AH2524" i="1" s="1"/>
  <c r="AC2526" i="1"/>
  <c r="AD2525" i="1"/>
  <c r="AB2525" i="1"/>
  <c r="AH2525" i="1" s="1"/>
  <c r="AC2527" i="1"/>
  <c r="AD2526" i="1"/>
  <c r="AB2526" i="1"/>
  <c r="AH2526" i="1" s="1"/>
  <c r="AC2528" i="1"/>
  <c r="AD2527" i="1"/>
  <c r="AB2527" i="1"/>
  <c r="AH2527" i="1" s="1"/>
  <c r="AC2529" i="1"/>
  <c r="AD2528" i="1"/>
  <c r="AB2528" i="1"/>
  <c r="AH2528" i="1" s="1"/>
  <c r="AC2530" i="1"/>
  <c r="AD2529" i="1"/>
  <c r="AB2529" i="1"/>
  <c r="AH2529" i="1" s="1"/>
  <c r="AC2531" i="1"/>
  <c r="AD2530" i="1"/>
  <c r="AB2530" i="1"/>
  <c r="AH2530" i="1" s="1"/>
  <c r="AC2532" i="1"/>
  <c r="AD2531" i="1"/>
  <c r="AB2531" i="1"/>
  <c r="AH2531" i="1" s="1"/>
  <c r="AC2533" i="1"/>
  <c r="AD2532" i="1"/>
  <c r="AB2532" i="1"/>
  <c r="AH2532" i="1" s="1"/>
  <c r="AC2534" i="1"/>
  <c r="AD2533" i="1"/>
  <c r="AB2533" i="1"/>
  <c r="AH2533" i="1" s="1"/>
  <c r="AC2535" i="1"/>
  <c r="AD2534" i="1"/>
  <c r="AB2534" i="1"/>
  <c r="AH2534" i="1" s="1"/>
  <c r="AC2536" i="1"/>
  <c r="AD2535" i="1"/>
  <c r="AB2535" i="1"/>
  <c r="AH2535" i="1" s="1"/>
  <c r="AC2537" i="1"/>
  <c r="AD2536" i="1"/>
  <c r="AB2536" i="1"/>
  <c r="AH2536" i="1" s="1"/>
  <c r="AC2538" i="1"/>
  <c r="AD2537" i="1"/>
  <c r="AB2537" i="1"/>
  <c r="AH2537" i="1" s="1"/>
  <c r="AC2539" i="1"/>
  <c r="AD2538" i="1"/>
  <c r="AB2538" i="1"/>
  <c r="AH2538" i="1" s="1"/>
  <c r="AC2540" i="1"/>
  <c r="AD2539" i="1"/>
  <c r="AB2539" i="1"/>
  <c r="AH2539" i="1" s="1"/>
  <c r="AC2541" i="1"/>
  <c r="AD2540" i="1"/>
  <c r="AB2540" i="1"/>
  <c r="AH2540" i="1" s="1"/>
  <c r="AC2542" i="1"/>
  <c r="AD2541" i="1"/>
  <c r="AB2541" i="1"/>
  <c r="AH2541" i="1" s="1"/>
  <c r="AC2543" i="1"/>
  <c r="AD2542" i="1"/>
  <c r="AB2542" i="1"/>
  <c r="AH2542" i="1" s="1"/>
  <c r="AC2544" i="1"/>
  <c r="AD2543" i="1"/>
  <c r="AB2543" i="1"/>
  <c r="AH2543" i="1" s="1"/>
  <c r="AC2545" i="1"/>
  <c r="AD2544" i="1"/>
  <c r="AB2544" i="1"/>
  <c r="AH2544" i="1" s="1"/>
  <c r="AC2546" i="1"/>
  <c r="AD2545" i="1"/>
  <c r="AB2545" i="1"/>
  <c r="AH2545" i="1" s="1"/>
  <c r="AC2547" i="1"/>
  <c r="AD2546" i="1"/>
  <c r="AB2546" i="1"/>
  <c r="AH2546" i="1" s="1"/>
  <c r="AC2548" i="1"/>
  <c r="AD2547" i="1"/>
  <c r="AB2547" i="1"/>
  <c r="AH2547" i="1" s="1"/>
  <c r="AC2549" i="1"/>
  <c r="AD2548" i="1"/>
  <c r="AB2548" i="1"/>
  <c r="AH2548" i="1" s="1"/>
  <c r="AC2550" i="1"/>
  <c r="AD2549" i="1"/>
  <c r="AB2549" i="1"/>
  <c r="AH2549" i="1" s="1"/>
  <c r="AC2551" i="1"/>
  <c r="AD2550" i="1"/>
  <c r="AB2550" i="1"/>
  <c r="AH2550" i="1" s="1"/>
  <c r="AC2552" i="1"/>
  <c r="AD2551" i="1"/>
  <c r="AB2551" i="1"/>
  <c r="AH2551" i="1" s="1"/>
  <c r="AC2553" i="1"/>
  <c r="AD2552" i="1"/>
  <c r="AB2552" i="1"/>
  <c r="AH2552" i="1" s="1"/>
  <c r="AC2554" i="1"/>
  <c r="AD2553" i="1"/>
  <c r="AB2553" i="1"/>
  <c r="AH2553" i="1" s="1"/>
  <c r="AC2555" i="1"/>
  <c r="AD2554" i="1"/>
  <c r="AB2554" i="1"/>
  <c r="AH2554" i="1" s="1"/>
  <c r="AC2556" i="1"/>
  <c r="AD2555" i="1"/>
  <c r="AB2555" i="1"/>
  <c r="AH2555" i="1" s="1"/>
  <c r="AC2557" i="1"/>
  <c r="AD2556" i="1"/>
  <c r="AB2556" i="1"/>
  <c r="AH2556" i="1" s="1"/>
  <c r="AC2558" i="1"/>
  <c r="AD2557" i="1"/>
  <c r="AB2557" i="1"/>
  <c r="AH2557" i="1" s="1"/>
  <c r="AC2559" i="1"/>
  <c r="AD2558" i="1"/>
  <c r="AB2558" i="1"/>
  <c r="AH2558" i="1" s="1"/>
  <c r="AC2560" i="1"/>
  <c r="AD2559" i="1"/>
  <c r="AB2559" i="1"/>
  <c r="AH2559" i="1" s="1"/>
  <c r="AC2561" i="1"/>
  <c r="AD2560" i="1"/>
  <c r="AB2560" i="1"/>
  <c r="AH2560" i="1" s="1"/>
  <c r="AC2562" i="1"/>
  <c r="AD2561" i="1"/>
  <c r="AB2561" i="1"/>
  <c r="AH2561" i="1" s="1"/>
  <c r="AC2563" i="1"/>
  <c r="AD2562" i="1"/>
  <c r="AB2562" i="1"/>
  <c r="AH2562" i="1" s="1"/>
  <c r="AC2564" i="1"/>
  <c r="AD2563" i="1"/>
  <c r="AB2563" i="1"/>
  <c r="AH2563" i="1" s="1"/>
  <c r="AC2565" i="1"/>
  <c r="AD2564" i="1"/>
  <c r="AB2564" i="1"/>
  <c r="AH2564" i="1" s="1"/>
  <c r="AC2566" i="1"/>
  <c r="AD2565" i="1"/>
  <c r="AB2565" i="1"/>
  <c r="AH2565" i="1" s="1"/>
  <c r="AC2567" i="1"/>
  <c r="AD2566" i="1"/>
  <c r="AB2566" i="1"/>
  <c r="AH2566" i="1" s="1"/>
  <c r="AC2568" i="1"/>
  <c r="AD2567" i="1"/>
  <c r="AB2567" i="1"/>
  <c r="AH2567" i="1" s="1"/>
  <c r="AC2569" i="1"/>
  <c r="AD2568" i="1"/>
  <c r="AB2568" i="1"/>
  <c r="AH2568" i="1" s="1"/>
  <c r="AC2570" i="1"/>
  <c r="AD2569" i="1"/>
  <c r="AB2569" i="1"/>
  <c r="AH2569" i="1" s="1"/>
  <c r="AC2571" i="1"/>
  <c r="AD2570" i="1"/>
  <c r="AB2570" i="1"/>
  <c r="AH2570" i="1" s="1"/>
  <c r="AC2572" i="1"/>
  <c r="AD2571" i="1"/>
  <c r="AB2571" i="1"/>
  <c r="AH2571" i="1" s="1"/>
  <c r="AC2573" i="1"/>
  <c r="AD2572" i="1"/>
  <c r="AB2572" i="1"/>
  <c r="AH2572" i="1" s="1"/>
  <c r="AC2574" i="1"/>
  <c r="AD2573" i="1"/>
  <c r="AB2573" i="1"/>
  <c r="AH2573" i="1" s="1"/>
  <c r="AC2575" i="1"/>
  <c r="AD2574" i="1"/>
  <c r="AB2574" i="1"/>
  <c r="AH2574" i="1" s="1"/>
  <c r="AC2576" i="1"/>
  <c r="AD2575" i="1"/>
  <c r="AB2575" i="1"/>
  <c r="AH2575" i="1" s="1"/>
  <c r="AC2577" i="1"/>
  <c r="AD2576" i="1"/>
  <c r="AB2576" i="1"/>
  <c r="AH2576" i="1" s="1"/>
  <c r="AC2578" i="1"/>
  <c r="AD2577" i="1"/>
  <c r="AB2577" i="1"/>
  <c r="AH2577" i="1" s="1"/>
  <c r="AC2579" i="1"/>
  <c r="AD2578" i="1"/>
  <c r="AB2578" i="1"/>
  <c r="AH2578" i="1" s="1"/>
  <c r="AC2580" i="1"/>
  <c r="AD2579" i="1"/>
  <c r="AB2579" i="1"/>
  <c r="AH2579" i="1" s="1"/>
  <c r="AC2581" i="1"/>
  <c r="AD2580" i="1"/>
  <c r="AB2580" i="1"/>
  <c r="AH2580" i="1" s="1"/>
  <c r="AC2582" i="1"/>
  <c r="AD2581" i="1"/>
  <c r="AB2581" i="1"/>
  <c r="AH2581" i="1" s="1"/>
  <c r="AD2582" i="1"/>
  <c r="AC2583" i="1"/>
  <c r="AB2582" i="1"/>
  <c r="AH2582" i="1" s="1"/>
  <c r="AD2583" i="1"/>
  <c r="AB2583" i="1"/>
  <c r="AH2583" i="1" s="1"/>
  <c r="AC2584" i="1"/>
  <c r="AD2584" i="1"/>
  <c r="AB2584" i="1"/>
  <c r="AH2584" i="1" s="1"/>
  <c r="AC2585" i="1"/>
  <c r="AD2585" i="1"/>
  <c r="AB2585" i="1"/>
  <c r="AH2585" i="1" s="1"/>
  <c r="AC2586" i="1"/>
  <c r="AD2586" i="1"/>
  <c r="AB2586" i="1"/>
  <c r="AH2586" i="1" s="1"/>
  <c r="AC2587" i="1"/>
  <c r="AD2587" i="1"/>
  <c r="AB2587" i="1"/>
  <c r="AH2587" i="1" s="1"/>
  <c r="AC2588" i="1"/>
  <c r="AD2588" i="1"/>
  <c r="AB2588" i="1"/>
  <c r="AH2588" i="1" s="1"/>
  <c r="AC2589" i="1"/>
  <c r="AD2589" i="1"/>
  <c r="AB2589" i="1"/>
  <c r="AH2589" i="1" s="1"/>
  <c r="AC2590" i="1"/>
  <c r="AD2590" i="1"/>
  <c r="AB2590" i="1"/>
  <c r="AH2590" i="1" s="1"/>
  <c r="AC2591" i="1"/>
  <c r="AD2591" i="1"/>
  <c r="AB2591" i="1"/>
  <c r="AH2591" i="1" s="1"/>
  <c r="AC2592" i="1"/>
  <c r="AD2592" i="1"/>
  <c r="AB2592" i="1"/>
  <c r="AH2592" i="1" s="1"/>
  <c r="AC2593" i="1"/>
  <c r="AD2593" i="1"/>
  <c r="AB2593" i="1"/>
  <c r="AH2593" i="1" s="1"/>
  <c r="AC2594" i="1"/>
  <c r="AD2594" i="1"/>
  <c r="AB2594" i="1"/>
  <c r="AH2594" i="1" s="1"/>
  <c r="AC2595" i="1"/>
  <c r="AD2595" i="1"/>
  <c r="AB2595" i="1"/>
  <c r="AH2595" i="1" s="1"/>
  <c r="AC2596" i="1"/>
  <c r="AD2596" i="1"/>
  <c r="AB2596" i="1"/>
  <c r="AH2596" i="1" s="1"/>
  <c r="AC2597" i="1"/>
  <c r="AD2597" i="1"/>
  <c r="AB2597" i="1"/>
  <c r="AH2597" i="1" s="1"/>
  <c r="AC2598" i="1"/>
  <c r="AD2598" i="1"/>
  <c r="AB2598" i="1"/>
  <c r="AH2598" i="1" s="1"/>
  <c r="AC2599" i="1"/>
  <c r="AD2599" i="1"/>
  <c r="AB2599" i="1"/>
  <c r="AH2599" i="1" s="1"/>
  <c r="AC2600" i="1"/>
  <c r="AD2600" i="1"/>
  <c r="AB2600" i="1"/>
  <c r="AH2600" i="1" s="1"/>
  <c r="AC2601" i="1"/>
  <c r="AD2601" i="1"/>
  <c r="AB2601" i="1"/>
  <c r="AH2601" i="1" s="1"/>
  <c r="AC2602" i="1"/>
  <c r="AD2602" i="1"/>
  <c r="AB2602" i="1"/>
  <c r="AH2602" i="1" s="1"/>
  <c r="AC2603" i="1"/>
  <c r="AD2603" i="1"/>
  <c r="AB2603" i="1"/>
  <c r="AH2603" i="1" s="1"/>
  <c r="AC2604" i="1"/>
  <c r="AD2604" i="1"/>
  <c r="AB2604" i="1"/>
  <c r="AH2604" i="1" s="1"/>
  <c r="AC2605" i="1"/>
  <c r="AD2605" i="1"/>
  <c r="AB2605" i="1"/>
  <c r="AH2605" i="1" s="1"/>
  <c r="AC2606" i="1"/>
  <c r="AD2606" i="1"/>
  <c r="AB2606" i="1"/>
  <c r="AH2606" i="1" s="1"/>
  <c r="AC2607" i="1"/>
  <c r="AD2607" i="1"/>
  <c r="AB2607" i="1"/>
  <c r="AH2607" i="1" s="1"/>
  <c r="AC2608" i="1"/>
  <c r="AD2608" i="1"/>
  <c r="AB2608" i="1"/>
  <c r="AH2608" i="1" s="1"/>
  <c r="AC2609" i="1"/>
  <c r="AD2609" i="1"/>
  <c r="AB2609" i="1"/>
  <c r="AH2609" i="1" s="1"/>
  <c r="AC2610" i="1"/>
  <c r="AD2610" i="1"/>
  <c r="AB2610" i="1"/>
  <c r="AH2610" i="1" s="1"/>
  <c r="AC2611" i="1"/>
  <c r="AD2611" i="1"/>
  <c r="AB2611" i="1"/>
  <c r="AH2611" i="1" s="1"/>
  <c r="AC2612" i="1"/>
  <c r="AD2612" i="1"/>
  <c r="AB2612" i="1"/>
  <c r="AH2612" i="1" s="1"/>
  <c r="AC2613" i="1"/>
  <c r="AD2613" i="1"/>
  <c r="AB2613" i="1"/>
  <c r="AH2613" i="1" s="1"/>
  <c r="AC2614" i="1"/>
  <c r="AD2614" i="1"/>
  <c r="AB2614" i="1"/>
  <c r="AH2614" i="1" s="1"/>
  <c r="AC2615" i="1"/>
  <c r="AD2615" i="1"/>
  <c r="AB2615" i="1"/>
  <c r="AH2615" i="1" s="1"/>
  <c r="AC2616" i="1"/>
  <c r="AD2616" i="1"/>
  <c r="AB2616" i="1"/>
  <c r="AH2616" i="1" s="1"/>
  <c r="AC2617" i="1"/>
  <c r="AD2617" i="1"/>
  <c r="AB2617" i="1"/>
  <c r="AH2617" i="1" s="1"/>
  <c r="AC2618" i="1"/>
  <c r="AD2618" i="1"/>
  <c r="AB2618" i="1"/>
  <c r="AH2618" i="1" s="1"/>
  <c r="AC2619" i="1"/>
  <c r="AD2619" i="1"/>
  <c r="AB2619" i="1"/>
  <c r="AH2619" i="1" s="1"/>
  <c r="AC2620" i="1"/>
  <c r="AD2620" i="1"/>
  <c r="AB2620" i="1"/>
  <c r="AH2620" i="1" s="1"/>
  <c r="AC2621" i="1"/>
  <c r="AD2621" i="1"/>
  <c r="AB2621" i="1"/>
  <c r="AH2621" i="1" s="1"/>
  <c r="AC2622" i="1"/>
  <c r="AD2622" i="1"/>
  <c r="AB2622" i="1"/>
  <c r="AH2622" i="1" s="1"/>
  <c r="AC2623" i="1"/>
  <c r="AD2623" i="1"/>
  <c r="AB2623" i="1"/>
  <c r="AH2623" i="1" s="1"/>
  <c r="AC2624" i="1"/>
  <c r="AD2624" i="1"/>
  <c r="AB2624" i="1"/>
  <c r="AH2624" i="1" s="1"/>
  <c r="AC2625" i="1"/>
  <c r="AD2625" i="1"/>
  <c r="AB2625" i="1"/>
  <c r="AH2625" i="1" s="1"/>
  <c r="AC2626" i="1"/>
  <c r="AD2626" i="1"/>
  <c r="AB2626" i="1"/>
  <c r="AH2626" i="1" s="1"/>
  <c r="AC2627" i="1"/>
  <c r="AD2627" i="1"/>
  <c r="AB2627" i="1"/>
  <c r="AH2627" i="1" s="1"/>
  <c r="AC2628" i="1"/>
  <c r="AD2628" i="1"/>
  <c r="AB2628" i="1"/>
  <c r="AH2628" i="1" s="1"/>
  <c r="AC2629" i="1"/>
  <c r="AD2629" i="1"/>
  <c r="AB2629" i="1"/>
  <c r="AH2629" i="1" s="1"/>
  <c r="AC2630" i="1"/>
  <c r="AD2630" i="1"/>
  <c r="AB2630" i="1"/>
  <c r="AH2630" i="1" s="1"/>
  <c r="AC2631" i="1"/>
  <c r="AD2631" i="1"/>
  <c r="AB2631" i="1"/>
  <c r="AH2631" i="1" s="1"/>
  <c r="AC2632" i="1"/>
  <c r="AD2632" i="1"/>
  <c r="AB2632" i="1"/>
  <c r="AH2632" i="1" s="1"/>
  <c r="AC2633" i="1"/>
  <c r="AD2633" i="1"/>
  <c r="AB2633" i="1"/>
  <c r="AH2633" i="1" s="1"/>
  <c r="AC2634" i="1"/>
  <c r="AD2634" i="1"/>
  <c r="AB2634" i="1"/>
  <c r="AH2634" i="1" s="1"/>
  <c r="AC2635" i="1"/>
  <c r="AD2635" i="1"/>
  <c r="AB2635" i="1"/>
  <c r="AH2635" i="1" s="1"/>
  <c r="AC2636" i="1"/>
  <c r="AD2636" i="1"/>
  <c r="AB2636" i="1"/>
  <c r="AH2636" i="1" s="1"/>
  <c r="AC2637" i="1"/>
  <c r="AD2637" i="1"/>
  <c r="AB2637" i="1"/>
  <c r="AH2637" i="1" s="1"/>
  <c r="AC2638" i="1"/>
  <c r="AD2638" i="1"/>
  <c r="AB2638" i="1"/>
  <c r="AH2638" i="1" s="1"/>
  <c r="AC2639" i="1"/>
  <c r="AD2639" i="1"/>
  <c r="AB2639" i="1"/>
  <c r="AH2639" i="1" s="1"/>
  <c r="AC2640" i="1"/>
  <c r="AD2640" i="1"/>
  <c r="AC2641" i="1"/>
  <c r="AB2640" i="1"/>
  <c r="AH2640" i="1" s="1"/>
  <c r="AB2641" i="1"/>
  <c r="AH2641" i="1" s="1"/>
  <c r="AD2641" i="1"/>
  <c r="AC2642" i="1"/>
  <c r="AD2642" i="1"/>
  <c r="AC2643" i="1"/>
  <c r="AB2642" i="1"/>
  <c r="AH2642" i="1" s="1"/>
  <c r="AB2643" i="1"/>
  <c r="AH2643" i="1" s="1"/>
  <c r="AD2643" i="1"/>
  <c r="AC2644" i="1"/>
  <c r="AD2644" i="1"/>
  <c r="AC2645" i="1"/>
  <c r="AB2644" i="1"/>
  <c r="AH2644" i="1" s="1"/>
  <c r="AB2645" i="1"/>
  <c r="AH2645" i="1" s="1"/>
  <c r="AD2645" i="1"/>
  <c r="AC2646" i="1"/>
  <c r="AD2646" i="1"/>
  <c r="AC2647" i="1"/>
  <c r="AB2646" i="1"/>
  <c r="AH2646" i="1" s="1"/>
  <c r="AB2647" i="1"/>
  <c r="AH2647" i="1" s="1"/>
  <c r="AD2647" i="1"/>
  <c r="AC2648" i="1"/>
  <c r="AD2648" i="1"/>
  <c r="AC2649" i="1"/>
  <c r="AB2648" i="1"/>
  <c r="AH2648" i="1" s="1"/>
  <c r="AB2649" i="1"/>
  <c r="AH2649" i="1" s="1"/>
  <c r="AD2649" i="1"/>
  <c r="AC2650" i="1"/>
  <c r="AD2650" i="1"/>
  <c r="AC2651" i="1"/>
  <c r="AB2650" i="1"/>
  <c r="AH2650" i="1" s="1"/>
  <c r="AB2651" i="1"/>
  <c r="AH2651" i="1" s="1"/>
  <c r="AD2651" i="1"/>
  <c r="AC2652" i="1"/>
  <c r="AD2652" i="1"/>
  <c r="AC2653" i="1"/>
  <c r="AB2652" i="1"/>
  <c r="AH2652" i="1" s="1"/>
  <c r="AB2653" i="1"/>
  <c r="AH2653" i="1" s="1"/>
  <c r="AD2653" i="1"/>
  <c r="AC2654" i="1"/>
  <c r="AD2654" i="1"/>
  <c r="AC2655" i="1"/>
  <c r="AB2654" i="1"/>
  <c r="AH2654" i="1" s="1"/>
  <c r="AB2655" i="1"/>
  <c r="AH2655" i="1" s="1"/>
  <c r="AD2655" i="1"/>
  <c r="AC2656" i="1"/>
  <c r="AD2656" i="1"/>
  <c r="AC2657" i="1"/>
  <c r="AB2656" i="1"/>
  <c r="AH2656" i="1" s="1"/>
  <c r="AB2657" i="1"/>
  <c r="AH2657" i="1" s="1"/>
  <c r="AD2657" i="1"/>
  <c r="AC2658" i="1"/>
  <c r="AD2658" i="1"/>
  <c r="AC2659" i="1"/>
  <c r="AB2658" i="1"/>
  <c r="AH2658" i="1" s="1"/>
  <c r="AB2659" i="1"/>
  <c r="AH2659" i="1" s="1"/>
  <c r="AD2659" i="1"/>
  <c r="AC2660" i="1"/>
  <c r="AD2660" i="1"/>
  <c r="AC2661" i="1"/>
  <c r="AB2660" i="1"/>
  <c r="AH2660" i="1" s="1"/>
  <c r="AB2661" i="1"/>
  <c r="AH2661" i="1" s="1"/>
  <c r="AD2661" i="1"/>
  <c r="AC2662" i="1"/>
  <c r="AD2662" i="1"/>
  <c r="AC2663" i="1"/>
  <c r="AB2662" i="1"/>
  <c r="AH2662" i="1" s="1"/>
  <c r="AB2663" i="1"/>
  <c r="AH2663" i="1" s="1"/>
  <c r="AD2663" i="1"/>
  <c r="AC2664" i="1"/>
  <c r="AD2664" i="1"/>
  <c r="AC2665" i="1"/>
  <c r="AB2664" i="1"/>
  <c r="AH2664" i="1" s="1"/>
  <c r="AB2665" i="1"/>
  <c r="AH2665" i="1" s="1"/>
  <c r="AD2665" i="1"/>
  <c r="AC2666" i="1"/>
  <c r="AD2666" i="1"/>
  <c r="AC2667" i="1"/>
  <c r="AB2666" i="1"/>
  <c r="AH2666" i="1" s="1"/>
  <c r="AB2667" i="1"/>
  <c r="AH2667" i="1" s="1"/>
  <c r="AD2667" i="1"/>
  <c r="AC2668" i="1"/>
  <c r="AD2668" i="1"/>
  <c r="AC2669" i="1"/>
  <c r="AB2668" i="1"/>
  <c r="AH2668" i="1" s="1"/>
  <c r="AB2669" i="1"/>
  <c r="AH2669" i="1" s="1"/>
  <c r="AD2669" i="1"/>
  <c r="AC2670" i="1"/>
  <c r="AD2670" i="1"/>
  <c r="AC2671" i="1"/>
  <c r="AB2670" i="1"/>
  <c r="AH2670" i="1" s="1"/>
  <c r="AB2671" i="1"/>
  <c r="AH2671" i="1" s="1"/>
  <c r="AD2671" i="1"/>
  <c r="AC2672" i="1"/>
  <c r="AD2672" i="1"/>
  <c r="AC2673" i="1"/>
  <c r="AB2672" i="1"/>
  <c r="AH2672" i="1" s="1"/>
  <c r="AB2673" i="1"/>
  <c r="AH2673" i="1" s="1"/>
  <c r="AD2673" i="1"/>
  <c r="AC2674" i="1"/>
  <c r="AD2674" i="1"/>
  <c r="AC2675" i="1"/>
  <c r="AB2674" i="1"/>
  <c r="AH2674" i="1" s="1"/>
  <c r="AB2675" i="1"/>
  <c r="AH2675" i="1" s="1"/>
  <c r="AD2675" i="1"/>
  <c r="AC2676" i="1"/>
  <c r="AD2676" i="1"/>
  <c r="AC2677" i="1"/>
  <c r="AB2676" i="1"/>
  <c r="AH2676" i="1" s="1"/>
  <c r="AB2677" i="1"/>
  <c r="AH2677" i="1" s="1"/>
  <c r="AD2677" i="1"/>
  <c r="AC2678" i="1"/>
  <c r="AD2678" i="1"/>
  <c r="AC2679" i="1"/>
  <c r="AB2678" i="1"/>
  <c r="AH2678" i="1" s="1"/>
  <c r="AB2679" i="1"/>
  <c r="AH2679" i="1" s="1"/>
  <c r="AD2679" i="1"/>
  <c r="AC2680" i="1"/>
  <c r="AD2680" i="1"/>
  <c r="AC2681" i="1"/>
  <c r="AB2680" i="1"/>
  <c r="AH2680" i="1" s="1"/>
  <c r="AB2681" i="1"/>
  <c r="AH2681" i="1" s="1"/>
  <c r="AD2681" i="1"/>
  <c r="AC2682" i="1"/>
  <c r="AD2682" i="1"/>
  <c r="AC2683" i="1"/>
  <c r="AB2682" i="1"/>
  <c r="AH2682" i="1" s="1"/>
  <c r="AB2683" i="1"/>
  <c r="AH2683" i="1" s="1"/>
  <c r="AD2683" i="1"/>
  <c r="AC2684" i="1"/>
  <c r="AD2684" i="1"/>
  <c r="AC2685" i="1"/>
  <c r="AB2684" i="1"/>
  <c r="AH2684" i="1" s="1"/>
  <c r="AB2685" i="1"/>
  <c r="AH2685" i="1" s="1"/>
  <c r="AD2685" i="1"/>
  <c r="AC2686" i="1"/>
  <c r="AD2686" i="1"/>
  <c r="AC2687" i="1"/>
  <c r="AB2686" i="1"/>
  <c r="AH2686" i="1" s="1"/>
  <c r="AB2687" i="1"/>
  <c r="AH2687" i="1" s="1"/>
  <c r="AD2687" i="1"/>
  <c r="AC2688" i="1"/>
  <c r="AD2688" i="1"/>
  <c r="AC2689" i="1"/>
  <c r="AB2688" i="1"/>
  <c r="AH2688" i="1" s="1"/>
  <c r="AB2689" i="1"/>
  <c r="AH2689" i="1" s="1"/>
  <c r="AD2689" i="1"/>
  <c r="AC2690" i="1"/>
  <c r="AD2690" i="1"/>
  <c r="AC2691" i="1"/>
  <c r="AB2690" i="1"/>
  <c r="AH2690" i="1" s="1"/>
  <c r="AB2691" i="1"/>
  <c r="AH2691" i="1" s="1"/>
  <c r="AD2691" i="1"/>
  <c r="AC2692" i="1"/>
  <c r="AD2692" i="1"/>
  <c r="AC2693" i="1"/>
  <c r="AB2692" i="1"/>
  <c r="AH2692" i="1" s="1"/>
  <c r="AB2693" i="1"/>
  <c r="AH2693" i="1" s="1"/>
  <c r="AD2693" i="1"/>
  <c r="AC2694" i="1"/>
  <c r="AD2694" i="1"/>
  <c r="AC2695" i="1"/>
  <c r="AB2694" i="1"/>
  <c r="AH2694" i="1" s="1"/>
  <c r="AB2695" i="1"/>
  <c r="AH2695" i="1" s="1"/>
  <c r="AD2695" i="1"/>
  <c r="AC2696" i="1"/>
  <c r="AD2696" i="1"/>
  <c r="AC2697" i="1"/>
  <c r="AB2696" i="1"/>
  <c r="AH2696" i="1" s="1"/>
  <c r="AB2697" i="1"/>
  <c r="AH2697" i="1" s="1"/>
  <c r="AD2697" i="1"/>
  <c r="AC2698" i="1"/>
  <c r="AD2698" i="1"/>
  <c r="AC2699" i="1"/>
  <c r="AB2698" i="1"/>
  <c r="AH2698" i="1" s="1"/>
  <c r="AB2699" i="1"/>
  <c r="AH2699" i="1" s="1"/>
  <c r="AD2699" i="1"/>
  <c r="AC2700" i="1"/>
  <c r="AD2700" i="1"/>
  <c r="AC2701" i="1"/>
  <c r="AB2700" i="1"/>
  <c r="AH2700" i="1" s="1"/>
  <c r="AB2701" i="1"/>
  <c r="AH2701" i="1" s="1"/>
  <c r="AD2701" i="1"/>
  <c r="AC2702" i="1"/>
  <c r="AD2702" i="1"/>
  <c r="AC2703" i="1"/>
  <c r="AB2702" i="1"/>
  <c r="AH2702" i="1" s="1"/>
  <c r="AB2703" i="1"/>
  <c r="AH2703" i="1" s="1"/>
  <c r="AD2703" i="1"/>
  <c r="AC2704" i="1"/>
  <c r="AD2704" i="1"/>
  <c r="AC2705" i="1"/>
  <c r="AB2704" i="1"/>
  <c r="AH2704" i="1" s="1"/>
  <c r="AB2705" i="1"/>
  <c r="AH2705" i="1" s="1"/>
  <c r="AD2705" i="1"/>
  <c r="AC2706" i="1"/>
  <c r="AD2706" i="1"/>
  <c r="AC2707" i="1"/>
  <c r="AB2706" i="1"/>
  <c r="AH2706" i="1" s="1"/>
  <c r="AB2707" i="1"/>
  <c r="AH2707" i="1" s="1"/>
  <c r="AD2707" i="1"/>
  <c r="AC2708" i="1"/>
  <c r="AD2708" i="1"/>
  <c r="AC2709" i="1"/>
  <c r="AB2708" i="1"/>
  <c r="AH2708" i="1" s="1"/>
  <c r="AB2709" i="1"/>
  <c r="AH2709" i="1" s="1"/>
  <c r="AD2709" i="1"/>
  <c r="AC2710" i="1"/>
  <c r="AD2710" i="1"/>
  <c r="AC2711" i="1"/>
  <c r="AB2710" i="1"/>
  <c r="AH2710" i="1" s="1"/>
  <c r="AB2711" i="1"/>
  <c r="AH2711" i="1" s="1"/>
  <c r="AD2711" i="1"/>
  <c r="AC2712" i="1"/>
  <c r="AD2712" i="1"/>
  <c r="AC2713" i="1"/>
  <c r="AB2712" i="1"/>
  <c r="AH2712" i="1" s="1"/>
  <c r="AB2713" i="1"/>
  <c r="AH2713" i="1" s="1"/>
  <c r="AD2713" i="1"/>
  <c r="AC2714" i="1"/>
  <c r="AD2714" i="1"/>
  <c r="AC2715" i="1"/>
  <c r="AB2714" i="1"/>
  <c r="AH2714" i="1" s="1"/>
  <c r="AB2715" i="1"/>
  <c r="AH2715" i="1" s="1"/>
  <c r="AD2715" i="1"/>
  <c r="AC2716" i="1"/>
  <c r="AD2716" i="1"/>
  <c r="AC2717" i="1"/>
  <c r="AB2716" i="1"/>
  <c r="AH2716" i="1" s="1"/>
  <c r="AB2717" i="1"/>
  <c r="AH2717" i="1" s="1"/>
  <c r="AD2717" i="1"/>
  <c r="AC2718" i="1"/>
  <c r="AD2718" i="1"/>
  <c r="AC2719" i="1"/>
  <c r="AB2718" i="1"/>
  <c r="AH2718" i="1" s="1"/>
  <c r="AB2719" i="1"/>
  <c r="AH2719" i="1" s="1"/>
  <c r="AD2719" i="1"/>
  <c r="AC2720" i="1"/>
  <c r="AD2720" i="1"/>
  <c r="AC2721" i="1"/>
  <c r="AB2720" i="1"/>
  <c r="AH2720" i="1" s="1"/>
  <c r="AB2721" i="1"/>
  <c r="AH2721" i="1" s="1"/>
  <c r="AD2721" i="1"/>
  <c r="AC2722" i="1"/>
  <c r="AD2722" i="1"/>
  <c r="AC2723" i="1"/>
  <c r="AB2722" i="1"/>
  <c r="AH2722" i="1" s="1"/>
  <c r="AB2723" i="1"/>
  <c r="AH2723" i="1" s="1"/>
  <c r="AD2723" i="1"/>
  <c r="AC2724" i="1"/>
  <c r="AD2724" i="1"/>
  <c r="AC2725" i="1"/>
  <c r="AB2724" i="1"/>
  <c r="AH2724" i="1" s="1"/>
  <c r="AB2725" i="1"/>
  <c r="AH2725" i="1" s="1"/>
  <c r="AD2725" i="1"/>
  <c r="AC2726" i="1"/>
  <c r="AD2726" i="1"/>
  <c r="AC2727" i="1"/>
  <c r="AB2726" i="1"/>
  <c r="AH2726" i="1" s="1"/>
  <c r="AB2727" i="1"/>
  <c r="AH2727" i="1" s="1"/>
  <c r="AD2727" i="1"/>
  <c r="AC2728" i="1"/>
  <c r="AD2728" i="1"/>
  <c r="AC2729" i="1"/>
  <c r="AB2728" i="1"/>
  <c r="AH2728" i="1" s="1"/>
  <c r="AB2729" i="1"/>
  <c r="AH2729" i="1" s="1"/>
  <c r="AD2729" i="1"/>
  <c r="AC2730" i="1"/>
  <c r="AD2730" i="1"/>
  <c r="AC2731" i="1"/>
  <c r="AB2730" i="1"/>
  <c r="AH2730" i="1" s="1"/>
  <c r="AB2731" i="1"/>
  <c r="AH2731" i="1" s="1"/>
  <c r="AD2731" i="1"/>
  <c r="AC2732" i="1"/>
  <c r="AD2732" i="1"/>
  <c r="AC2733" i="1"/>
  <c r="AB2732" i="1"/>
  <c r="AH2732" i="1" s="1"/>
  <c r="AB2733" i="1"/>
  <c r="AH2733" i="1" s="1"/>
  <c r="AD2733" i="1"/>
  <c r="AC2734" i="1"/>
  <c r="AD2734" i="1"/>
  <c r="AC2735" i="1"/>
  <c r="AB2734" i="1"/>
  <c r="AH2734" i="1" s="1"/>
  <c r="AB2735" i="1"/>
  <c r="AH2735" i="1" s="1"/>
  <c r="AD2735" i="1"/>
  <c r="AC2736" i="1"/>
  <c r="AD2736" i="1"/>
  <c r="AC2737" i="1"/>
  <c r="AB2736" i="1"/>
  <c r="AH2736" i="1" s="1"/>
  <c r="AB2737" i="1"/>
  <c r="AH2737" i="1" s="1"/>
  <c r="AD2737" i="1"/>
  <c r="AC2738" i="1"/>
  <c r="AD2738" i="1"/>
  <c r="AC2739" i="1"/>
  <c r="AB2738" i="1"/>
  <c r="AH2738" i="1" s="1"/>
  <c r="AB2739" i="1"/>
  <c r="AH2739" i="1" s="1"/>
  <c r="AD2739" i="1"/>
  <c r="AC2740" i="1"/>
  <c r="AD2740" i="1"/>
  <c r="AC2741" i="1"/>
  <c r="AB2740" i="1"/>
  <c r="AH2740" i="1" s="1"/>
  <c r="AB2741" i="1"/>
  <c r="AH2741" i="1" s="1"/>
  <c r="AD2741" i="1"/>
  <c r="AC2742" i="1"/>
  <c r="AD2742" i="1"/>
  <c r="AC2743" i="1"/>
  <c r="AB2742" i="1"/>
  <c r="AH2742" i="1" s="1"/>
  <c r="AB2743" i="1"/>
  <c r="AH2743" i="1" s="1"/>
  <c r="AD2743" i="1"/>
  <c r="AC2744" i="1"/>
  <c r="AD2744" i="1"/>
  <c r="AC2745" i="1"/>
  <c r="AB2744" i="1"/>
  <c r="AH2744" i="1" s="1"/>
  <c r="AB2745" i="1"/>
  <c r="AH2745" i="1" s="1"/>
  <c r="AD2745" i="1"/>
  <c r="AC2746" i="1"/>
  <c r="AD2746" i="1"/>
  <c r="AC2747" i="1"/>
  <c r="AB2746" i="1"/>
  <c r="AH2746" i="1" s="1"/>
  <c r="AB2747" i="1"/>
  <c r="AH2747" i="1" s="1"/>
  <c r="AD2747" i="1"/>
  <c r="AC2748" i="1"/>
  <c r="AD2748" i="1"/>
  <c r="AC2749" i="1"/>
  <c r="AB2748" i="1"/>
  <c r="AH2748" i="1" s="1"/>
  <c r="AB2749" i="1"/>
  <c r="AH2749" i="1" s="1"/>
  <c r="AC2750" i="1"/>
  <c r="AD2749" i="1"/>
  <c r="AC2751" i="1"/>
  <c r="AD2750" i="1"/>
  <c r="AB2750" i="1"/>
  <c r="AH2750" i="1" s="1"/>
  <c r="AC2752" i="1"/>
  <c r="AD2751" i="1"/>
  <c r="AB2751" i="1"/>
  <c r="AH2751" i="1" s="1"/>
  <c r="AC2753" i="1"/>
  <c r="AD2752" i="1"/>
  <c r="AB2752" i="1"/>
  <c r="AH2752" i="1" s="1"/>
  <c r="AC2754" i="1"/>
  <c r="AD2753" i="1"/>
  <c r="AB2753" i="1"/>
  <c r="AH2753" i="1" s="1"/>
  <c r="AC2755" i="1"/>
  <c r="AD2754" i="1"/>
  <c r="AB2754" i="1"/>
  <c r="AH2754" i="1" s="1"/>
  <c r="AC2756" i="1"/>
  <c r="AD2755" i="1"/>
  <c r="AB2755" i="1"/>
  <c r="AH2755" i="1" s="1"/>
  <c r="AC2757" i="1"/>
  <c r="AD2756" i="1"/>
  <c r="AB2756" i="1"/>
  <c r="AH2756" i="1" s="1"/>
  <c r="AC2758" i="1"/>
  <c r="AD2757" i="1"/>
  <c r="AB2757" i="1"/>
  <c r="AH2757" i="1" s="1"/>
  <c r="AC2759" i="1"/>
  <c r="AD2758" i="1"/>
  <c r="AB2758" i="1"/>
  <c r="AH2758" i="1" s="1"/>
  <c r="AC2760" i="1"/>
  <c r="AD2759" i="1"/>
  <c r="AB2759" i="1"/>
  <c r="AH2759" i="1" s="1"/>
  <c r="AC2761" i="1"/>
  <c r="AD2760" i="1"/>
  <c r="AB2760" i="1"/>
  <c r="AH2760" i="1" s="1"/>
  <c r="AC2762" i="1"/>
  <c r="AD2761" i="1"/>
  <c r="AB2761" i="1"/>
  <c r="AH2761" i="1" s="1"/>
  <c r="AC2763" i="1"/>
  <c r="AD2762" i="1"/>
  <c r="AB2762" i="1"/>
  <c r="AH2762" i="1" s="1"/>
  <c r="AC2764" i="1"/>
  <c r="AD2763" i="1"/>
  <c r="AB2763" i="1"/>
  <c r="AH2763" i="1" s="1"/>
  <c r="AC2765" i="1"/>
  <c r="AD2764" i="1"/>
  <c r="AB2764" i="1"/>
  <c r="AH2764" i="1" s="1"/>
  <c r="AC2766" i="1"/>
  <c r="AD2765" i="1"/>
  <c r="AB2765" i="1"/>
  <c r="AH2765" i="1" s="1"/>
  <c r="AC2767" i="1"/>
  <c r="AD2766" i="1"/>
  <c r="AB2766" i="1"/>
  <c r="AH2766" i="1" s="1"/>
  <c r="AC2768" i="1"/>
  <c r="AD2767" i="1"/>
  <c r="AB2767" i="1"/>
  <c r="AH2767" i="1" s="1"/>
  <c r="AC2769" i="1"/>
  <c r="AD2768" i="1"/>
  <c r="AB2768" i="1"/>
  <c r="AH2768" i="1" s="1"/>
  <c r="AC2770" i="1"/>
  <c r="AD2769" i="1"/>
  <c r="AB2769" i="1"/>
  <c r="AH2769" i="1" s="1"/>
  <c r="AC2771" i="1"/>
  <c r="AD2770" i="1"/>
  <c r="AB2770" i="1"/>
  <c r="AH2770" i="1" s="1"/>
  <c r="AC2772" i="1"/>
  <c r="AD2771" i="1"/>
  <c r="AB2771" i="1"/>
  <c r="AH2771" i="1" s="1"/>
  <c r="AC2773" i="1"/>
  <c r="AD2772" i="1"/>
  <c r="AB2772" i="1"/>
  <c r="AH2772" i="1" s="1"/>
  <c r="AC2774" i="1"/>
  <c r="AD2773" i="1"/>
  <c r="AB2773" i="1"/>
  <c r="AH2773" i="1" s="1"/>
  <c r="AC2775" i="1"/>
  <c r="AD2774" i="1"/>
  <c r="AB2774" i="1"/>
  <c r="AH2774" i="1" s="1"/>
  <c r="AC2776" i="1"/>
  <c r="AD2775" i="1"/>
  <c r="AB2775" i="1"/>
  <c r="AH2775" i="1" s="1"/>
  <c r="AC2777" i="1"/>
  <c r="AD2776" i="1"/>
  <c r="AB2776" i="1"/>
  <c r="AH2776" i="1" s="1"/>
  <c r="AC2778" i="1"/>
  <c r="AD2777" i="1"/>
  <c r="AB2777" i="1"/>
  <c r="AH2777" i="1" s="1"/>
  <c r="AC2779" i="1"/>
  <c r="AD2778" i="1"/>
  <c r="AB2778" i="1"/>
  <c r="AH2778" i="1" s="1"/>
  <c r="AC2780" i="1"/>
  <c r="AD2779" i="1"/>
  <c r="AB2779" i="1"/>
  <c r="AH2779" i="1" s="1"/>
  <c r="AC2781" i="1"/>
  <c r="AD2780" i="1"/>
  <c r="AB2780" i="1"/>
  <c r="AH2780" i="1" s="1"/>
  <c r="AC2782" i="1"/>
  <c r="AD2781" i="1"/>
  <c r="AB2781" i="1"/>
  <c r="AH2781" i="1" s="1"/>
  <c r="AC2783" i="1"/>
  <c r="AD2782" i="1"/>
  <c r="AB2782" i="1"/>
  <c r="AH2782" i="1" s="1"/>
  <c r="AC2784" i="1"/>
  <c r="AD2783" i="1"/>
  <c r="AB2783" i="1"/>
  <c r="AH2783" i="1" s="1"/>
  <c r="AC2785" i="1"/>
  <c r="AD2784" i="1"/>
  <c r="AB2784" i="1"/>
  <c r="AH2784" i="1" s="1"/>
  <c r="AC2786" i="1"/>
  <c r="AD2785" i="1"/>
  <c r="AB2785" i="1"/>
  <c r="AH2785" i="1" s="1"/>
  <c r="AC2787" i="1"/>
  <c r="AD2786" i="1"/>
  <c r="AB2786" i="1"/>
  <c r="AH2786" i="1" s="1"/>
  <c r="AC2788" i="1"/>
  <c r="AD2787" i="1"/>
  <c r="AB2787" i="1"/>
  <c r="AH2787" i="1" s="1"/>
  <c r="AC2789" i="1"/>
  <c r="AD2788" i="1"/>
  <c r="AB2788" i="1"/>
  <c r="AH2788" i="1" s="1"/>
  <c r="AC2790" i="1"/>
  <c r="AD2789" i="1"/>
  <c r="AB2789" i="1"/>
  <c r="AH2789" i="1" s="1"/>
  <c r="AC2791" i="1"/>
  <c r="AD2790" i="1"/>
  <c r="AB2790" i="1"/>
  <c r="AH2790" i="1" s="1"/>
  <c r="AC2792" i="1"/>
  <c r="AD2791" i="1"/>
  <c r="AB2791" i="1"/>
  <c r="AH2791" i="1" s="1"/>
  <c r="AC2793" i="1"/>
  <c r="AD2792" i="1"/>
  <c r="AB2792" i="1"/>
  <c r="AH2792" i="1" s="1"/>
  <c r="AC2794" i="1"/>
  <c r="AD2793" i="1"/>
  <c r="AB2793" i="1"/>
  <c r="AH2793" i="1" s="1"/>
  <c r="AC2795" i="1"/>
  <c r="AD2794" i="1"/>
  <c r="AB2794" i="1"/>
  <c r="AH2794" i="1" s="1"/>
  <c r="AC2796" i="1"/>
  <c r="AD2795" i="1"/>
  <c r="AB2795" i="1"/>
  <c r="AH2795" i="1" s="1"/>
  <c r="AC2797" i="1"/>
  <c r="AD2796" i="1"/>
  <c r="AB2796" i="1"/>
  <c r="AH2796" i="1" s="1"/>
  <c r="AC2798" i="1"/>
  <c r="AD2797" i="1"/>
  <c r="AB2797" i="1"/>
  <c r="AH2797" i="1" s="1"/>
  <c r="AC2799" i="1"/>
  <c r="AD2798" i="1"/>
  <c r="AB2798" i="1"/>
  <c r="AH2798" i="1" s="1"/>
  <c r="AC2800" i="1"/>
  <c r="AD2799" i="1"/>
  <c r="AB2799" i="1"/>
  <c r="AH2799" i="1" s="1"/>
  <c r="AC2801" i="1"/>
  <c r="AD2800" i="1"/>
  <c r="AB2800" i="1"/>
  <c r="AH2800" i="1" s="1"/>
  <c r="AC2802" i="1"/>
  <c r="AD2801" i="1"/>
  <c r="AB2801" i="1"/>
  <c r="AH2801" i="1" s="1"/>
  <c r="AC2803" i="1"/>
  <c r="AD2802" i="1"/>
  <c r="AB2802" i="1"/>
  <c r="AH2802" i="1" s="1"/>
  <c r="AC2804" i="1"/>
  <c r="AD2803" i="1"/>
  <c r="AB2803" i="1"/>
  <c r="AH2803" i="1" s="1"/>
  <c r="AC2805" i="1"/>
  <c r="AD2804" i="1"/>
  <c r="AB2804" i="1"/>
  <c r="AH2804" i="1" s="1"/>
  <c r="AC2806" i="1"/>
  <c r="AD2805" i="1"/>
  <c r="AB2805" i="1"/>
  <c r="AH2805" i="1" s="1"/>
  <c r="AC2807" i="1"/>
  <c r="AD2806" i="1"/>
  <c r="AB2806" i="1"/>
  <c r="AH2806" i="1" s="1"/>
  <c r="AC2808" i="1"/>
  <c r="AD2807" i="1"/>
  <c r="AB2807" i="1"/>
  <c r="AH2807" i="1" s="1"/>
  <c r="AC2809" i="1"/>
  <c r="AD2808" i="1"/>
  <c r="AB2808" i="1"/>
  <c r="AH2808" i="1" s="1"/>
  <c r="AC2810" i="1"/>
  <c r="AD2809" i="1"/>
  <c r="AB2809" i="1"/>
  <c r="AH2809" i="1" s="1"/>
  <c r="AC2811" i="1"/>
  <c r="AD2810" i="1"/>
  <c r="AB2810" i="1"/>
  <c r="AH2810" i="1" s="1"/>
  <c r="AC2812" i="1"/>
  <c r="AD2811" i="1"/>
  <c r="AB2811" i="1"/>
  <c r="AH2811" i="1" s="1"/>
  <c r="AC2813" i="1"/>
  <c r="AD2812" i="1"/>
  <c r="AB2812" i="1"/>
  <c r="AH2812" i="1" s="1"/>
  <c r="AC2814" i="1"/>
  <c r="AD2813" i="1"/>
  <c r="AB2813" i="1"/>
  <c r="AH2813" i="1" s="1"/>
  <c r="AC2815" i="1"/>
  <c r="AD2814" i="1"/>
  <c r="AB2814" i="1"/>
  <c r="AH2814" i="1" s="1"/>
  <c r="AC2816" i="1"/>
  <c r="AD2815" i="1"/>
  <c r="AB2815" i="1"/>
  <c r="AH2815" i="1" s="1"/>
  <c r="AC2817" i="1"/>
  <c r="AD2816" i="1"/>
  <c r="AB2816" i="1"/>
  <c r="AH2816" i="1" s="1"/>
  <c r="AC2818" i="1"/>
  <c r="AD2817" i="1"/>
  <c r="AB2817" i="1"/>
  <c r="AH2817" i="1" s="1"/>
  <c r="AC2819" i="1"/>
  <c r="AD2818" i="1"/>
  <c r="AB2818" i="1"/>
  <c r="AH2818" i="1" s="1"/>
  <c r="AC2820" i="1"/>
  <c r="AD2819" i="1"/>
  <c r="AB2819" i="1"/>
  <c r="AH2819" i="1" s="1"/>
  <c r="AC2821" i="1"/>
  <c r="AD2820" i="1"/>
  <c r="AB2820" i="1"/>
  <c r="AH2820" i="1" s="1"/>
  <c r="AC2822" i="1"/>
  <c r="AD2821" i="1"/>
  <c r="AB2821" i="1"/>
  <c r="AH2821" i="1" s="1"/>
  <c r="AC2823" i="1"/>
  <c r="AD2822" i="1"/>
  <c r="AB2822" i="1"/>
  <c r="AH2822" i="1" s="1"/>
  <c r="AC2824" i="1"/>
  <c r="AD2823" i="1"/>
  <c r="AB2823" i="1"/>
  <c r="AH2823" i="1" s="1"/>
  <c r="AC2825" i="1"/>
  <c r="AD2824" i="1"/>
  <c r="AB2824" i="1"/>
  <c r="AH2824" i="1" s="1"/>
  <c r="AC2826" i="1"/>
  <c r="AD2825" i="1"/>
  <c r="AB2825" i="1"/>
  <c r="AH2825" i="1" s="1"/>
  <c r="AC2827" i="1"/>
  <c r="AD2826" i="1"/>
  <c r="AB2826" i="1"/>
  <c r="AH2826" i="1" s="1"/>
  <c r="AC2828" i="1"/>
  <c r="AD2827" i="1"/>
  <c r="AB2827" i="1"/>
  <c r="AH2827" i="1" s="1"/>
  <c r="AC2829" i="1"/>
  <c r="AD2828" i="1"/>
  <c r="AB2828" i="1"/>
  <c r="AH2828" i="1" s="1"/>
  <c r="AC2830" i="1"/>
  <c r="AD2829" i="1"/>
  <c r="AB2829" i="1"/>
  <c r="AH2829" i="1" s="1"/>
  <c r="AC2831" i="1"/>
  <c r="AD2830" i="1"/>
  <c r="AB2830" i="1"/>
  <c r="AH2830" i="1" s="1"/>
  <c r="AC2832" i="1"/>
  <c r="AD2831" i="1"/>
  <c r="AB2831" i="1"/>
  <c r="AH2831" i="1" s="1"/>
  <c r="AC2833" i="1"/>
  <c r="AD2832" i="1"/>
  <c r="AB2832" i="1"/>
  <c r="AH2832" i="1" s="1"/>
  <c r="AC2834" i="1"/>
  <c r="AD2833" i="1"/>
  <c r="AB2833" i="1"/>
  <c r="AH2833" i="1" s="1"/>
  <c r="AC2835" i="1"/>
  <c r="AD2834" i="1"/>
  <c r="AB2834" i="1"/>
  <c r="AH2834" i="1" s="1"/>
  <c r="AC2836" i="1"/>
  <c r="AD2835" i="1"/>
  <c r="AB2835" i="1"/>
  <c r="AH2835" i="1" s="1"/>
  <c r="AC2837" i="1"/>
  <c r="AD2836" i="1"/>
  <c r="AB2836" i="1"/>
  <c r="AH2836" i="1" s="1"/>
  <c r="AC2838" i="1"/>
  <c r="AD2837" i="1"/>
  <c r="AB2837" i="1"/>
  <c r="AH2837" i="1" s="1"/>
  <c r="AC2839" i="1"/>
  <c r="AD2838" i="1"/>
  <c r="AB2838" i="1"/>
  <c r="AH2838" i="1" s="1"/>
  <c r="AC2840" i="1"/>
  <c r="AD2839" i="1"/>
  <c r="AB2839" i="1"/>
  <c r="AH2839" i="1" s="1"/>
  <c r="AC2841" i="1"/>
  <c r="AD2840" i="1"/>
  <c r="AB2840" i="1"/>
  <c r="AH2840" i="1" s="1"/>
  <c r="AC2842" i="1"/>
  <c r="AD2841" i="1"/>
  <c r="AB2841" i="1"/>
  <c r="AH2841" i="1" s="1"/>
  <c r="AC2843" i="1"/>
  <c r="AD2842" i="1"/>
  <c r="AB2842" i="1"/>
  <c r="AH2842" i="1" s="1"/>
  <c r="AC2844" i="1"/>
  <c r="AD2843" i="1"/>
  <c r="AB2843" i="1"/>
  <c r="AH2843" i="1" s="1"/>
  <c r="AC2845" i="1"/>
  <c r="AD2844" i="1"/>
  <c r="AB2844" i="1"/>
  <c r="AH2844" i="1" s="1"/>
  <c r="AC2846" i="1"/>
  <c r="AD2845" i="1"/>
  <c r="AB2845" i="1"/>
  <c r="AH2845" i="1" s="1"/>
  <c r="AC2847" i="1"/>
  <c r="AD2846" i="1"/>
  <c r="AB2846" i="1"/>
  <c r="AH2846" i="1" s="1"/>
  <c r="AC2848" i="1"/>
  <c r="AD2847" i="1"/>
  <c r="AB2847" i="1"/>
  <c r="AH2847" i="1" s="1"/>
  <c r="AC2849" i="1"/>
  <c r="AD2848" i="1"/>
  <c r="AB2848" i="1"/>
  <c r="AH2848" i="1" s="1"/>
  <c r="AC2850" i="1"/>
  <c r="AD2849" i="1"/>
  <c r="AB2849" i="1"/>
  <c r="AH2849" i="1" s="1"/>
  <c r="AC2851" i="1"/>
  <c r="AD2850" i="1"/>
  <c r="AB2850" i="1"/>
  <c r="AH2850" i="1" s="1"/>
  <c r="AC2852" i="1"/>
  <c r="AD2851" i="1"/>
  <c r="AB2851" i="1"/>
  <c r="AH2851" i="1" s="1"/>
  <c r="AC2853" i="1"/>
  <c r="AD2852" i="1"/>
  <c r="AB2852" i="1"/>
  <c r="AH2852" i="1" s="1"/>
  <c r="AC2854" i="1"/>
  <c r="AD2853" i="1"/>
  <c r="AB2853" i="1"/>
  <c r="AH2853" i="1" s="1"/>
  <c r="AC2855" i="1"/>
  <c r="AD2854" i="1"/>
  <c r="AB2854" i="1"/>
  <c r="AH2854" i="1" s="1"/>
  <c r="AC2856" i="1"/>
  <c r="AD2855" i="1"/>
  <c r="AB2855" i="1"/>
  <c r="AH2855" i="1" s="1"/>
  <c r="AC2857" i="1"/>
  <c r="AD2856" i="1"/>
  <c r="AB2856" i="1"/>
  <c r="AH2856" i="1" s="1"/>
  <c r="AC2858" i="1"/>
  <c r="AD2857" i="1"/>
  <c r="AB2857" i="1"/>
  <c r="AH2857" i="1" s="1"/>
  <c r="AC2859" i="1"/>
  <c r="AD2858" i="1"/>
  <c r="AB2858" i="1"/>
  <c r="AH2858" i="1" s="1"/>
  <c r="AC2860" i="1"/>
  <c r="AD2859" i="1"/>
  <c r="AB2859" i="1"/>
  <c r="AH2859" i="1" s="1"/>
  <c r="AC2861" i="1"/>
  <c r="AD2860" i="1"/>
  <c r="AB2860" i="1"/>
  <c r="AH2860" i="1" s="1"/>
  <c r="AC2862" i="1"/>
  <c r="AD2861" i="1"/>
  <c r="AB2861" i="1"/>
  <c r="AH2861" i="1" s="1"/>
  <c r="AC2863" i="1"/>
  <c r="AD2862" i="1"/>
  <c r="AB2862" i="1"/>
  <c r="AH2862" i="1" s="1"/>
  <c r="AC2864" i="1"/>
  <c r="AD2863" i="1"/>
  <c r="AB2863" i="1"/>
  <c r="AH2863" i="1" s="1"/>
  <c r="AC2865" i="1"/>
  <c r="AD2864" i="1"/>
  <c r="AB2864" i="1"/>
  <c r="AH2864" i="1" s="1"/>
  <c r="AC2866" i="1"/>
  <c r="AD2865" i="1"/>
  <c r="AB2865" i="1"/>
  <c r="AH2865" i="1" s="1"/>
  <c r="AC2867" i="1"/>
  <c r="AD2866" i="1"/>
  <c r="AB2866" i="1"/>
  <c r="AH2866" i="1" s="1"/>
  <c r="AC2868" i="1"/>
  <c r="AD2867" i="1"/>
  <c r="AB2867" i="1"/>
  <c r="AH2867" i="1" s="1"/>
  <c r="AC2869" i="1"/>
  <c r="AD2868" i="1"/>
  <c r="AB2868" i="1"/>
  <c r="AH2868" i="1" s="1"/>
  <c r="AC2870" i="1"/>
  <c r="AD2869" i="1"/>
  <c r="AB2869" i="1"/>
  <c r="AH2869" i="1" s="1"/>
  <c r="AC2871" i="1"/>
  <c r="AD2870" i="1"/>
  <c r="AB2870" i="1"/>
  <c r="AH2870" i="1" s="1"/>
  <c r="AC2872" i="1"/>
  <c r="AD2871" i="1"/>
  <c r="AB2871" i="1"/>
  <c r="AH2871" i="1" s="1"/>
  <c r="AC2873" i="1"/>
  <c r="AD2872" i="1"/>
  <c r="AB2872" i="1"/>
  <c r="AH2872" i="1" s="1"/>
  <c r="AC2874" i="1"/>
  <c r="AD2873" i="1"/>
  <c r="AB2873" i="1"/>
  <c r="AH2873" i="1" s="1"/>
  <c r="AC2875" i="1"/>
  <c r="AD2874" i="1"/>
  <c r="AB2874" i="1"/>
  <c r="AH2874" i="1" s="1"/>
  <c r="AC2876" i="1"/>
  <c r="AD2875" i="1"/>
  <c r="AB2875" i="1"/>
  <c r="AH2875" i="1" s="1"/>
  <c r="AC2877" i="1"/>
  <c r="AD2876" i="1"/>
  <c r="AB2876" i="1"/>
  <c r="AH2876" i="1" s="1"/>
  <c r="AC2878" i="1"/>
  <c r="AD2877" i="1"/>
  <c r="AB2877" i="1"/>
  <c r="AH2877" i="1" s="1"/>
  <c r="AC2879" i="1"/>
  <c r="AD2878" i="1"/>
  <c r="AB2878" i="1"/>
  <c r="AH2878" i="1" s="1"/>
  <c r="AC2880" i="1"/>
  <c r="AD2879" i="1"/>
  <c r="AB2879" i="1"/>
  <c r="AH2879" i="1" s="1"/>
  <c r="AC2881" i="1"/>
  <c r="AD2880" i="1"/>
  <c r="AB2880" i="1"/>
  <c r="AH2880" i="1" s="1"/>
  <c r="AC2882" i="1"/>
  <c r="AD2881" i="1"/>
  <c r="AB2881" i="1"/>
  <c r="AH2881" i="1" s="1"/>
  <c r="AC2883" i="1"/>
  <c r="AD2882" i="1"/>
  <c r="AB2882" i="1"/>
  <c r="AH2882" i="1" s="1"/>
  <c r="AC2884" i="1"/>
  <c r="AD2883" i="1"/>
  <c r="AB2883" i="1"/>
  <c r="AH2883" i="1" s="1"/>
  <c r="AC2885" i="1"/>
  <c r="AD2884" i="1"/>
  <c r="AB2884" i="1"/>
  <c r="AH2884" i="1" s="1"/>
  <c r="AC2886" i="1"/>
  <c r="AD2885" i="1"/>
  <c r="AB2885" i="1"/>
  <c r="AH2885" i="1" s="1"/>
  <c r="AC2887" i="1"/>
  <c r="AD2886" i="1"/>
  <c r="AB2886" i="1"/>
  <c r="AH2886" i="1" s="1"/>
  <c r="AC2888" i="1"/>
  <c r="AD2887" i="1"/>
  <c r="AB2887" i="1"/>
  <c r="AH2887" i="1" s="1"/>
  <c r="AC2889" i="1"/>
  <c r="AD2888" i="1"/>
  <c r="AB2888" i="1"/>
  <c r="AH2888" i="1" s="1"/>
  <c r="AC2890" i="1"/>
  <c r="AD2889" i="1"/>
  <c r="AB2889" i="1"/>
  <c r="AH2889" i="1" s="1"/>
  <c r="AC2891" i="1"/>
  <c r="AD2890" i="1"/>
  <c r="AB2890" i="1"/>
  <c r="AH2890" i="1" s="1"/>
  <c r="AC2892" i="1"/>
  <c r="AD2891" i="1"/>
  <c r="AB2891" i="1"/>
  <c r="AH2891" i="1" s="1"/>
  <c r="AC2893" i="1"/>
  <c r="AD2892" i="1"/>
  <c r="AB2892" i="1"/>
  <c r="AH2892" i="1" s="1"/>
  <c r="AC2894" i="1"/>
  <c r="AD2893" i="1"/>
  <c r="AB2893" i="1"/>
  <c r="AH2893" i="1" s="1"/>
  <c r="AC2895" i="1"/>
  <c r="AD2894" i="1"/>
  <c r="AB2894" i="1"/>
  <c r="AH2894" i="1" s="1"/>
  <c r="AC2896" i="1"/>
  <c r="AD2895" i="1"/>
  <c r="AB2895" i="1"/>
  <c r="AH2895" i="1" s="1"/>
  <c r="AC2897" i="1"/>
  <c r="AD2896" i="1"/>
  <c r="AB2896" i="1"/>
  <c r="AH2896" i="1" s="1"/>
  <c r="AC2898" i="1"/>
  <c r="AD2897" i="1"/>
  <c r="AB2897" i="1"/>
  <c r="AH2897" i="1" s="1"/>
  <c r="AC2899" i="1"/>
  <c r="AD2898" i="1"/>
  <c r="AB2898" i="1"/>
  <c r="AH2898" i="1" s="1"/>
  <c r="AC2900" i="1"/>
  <c r="AD2899" i="1"/>
  <c r="AB2899" i="1"/>
  <c r="AH2899" i="1" s="1"/>
  <c r="AC2901" i="1"/>
  <c r="AD2900" i="1"/>
  <c r="AB2900" i="1"/>
  <c r="AH2900" i="1" s="1"/>
  <c r="AC2902" i="1"/>
  <c r="AD2901" i="1"/>
  <c r="AB2901" i="1"/>
  <c r="AH2901" i="1" s="1"/>
  <c r="AC2903" i="1"/>
  <c r="AD2902" i="1"/>
  <c r="AB2902" i="1"/>
  <c r="AH2902" i="1" s="1"/>
  <c r="AC2904" i="1"/>
  <c r="AD2903" i="1"/>
  <c r="AB2903" i="1"/>
  <c r="AH2903" i="1" s="1"/>
  <c r="AC2905" i="1"/>
  <c r="AD2904" i="1"/>
  <c r="AB2904" i="1"/>
  <c r="AH2904" i="1" s="1"/>
  <c r="AC2906" i="1"/>
  <c r="AD2905" i="1"/>
  <c r="AB2905" i="1"/>
  <c r="AH2905" i="1" s="1"/>
  <c r="AC2907" i="1"/>
  <c r="AD2906" i="1"/>
  <c r="AB2906" i="1"/>
  <c r="AH2906" i="1" s="1"/>
  <c r="AC2908" i="1"/>
  <c r="AD2907" i="1"/>
  <c r="AB2907" i="1"/>
  <c r="AH2907" i="1" s="1"/>
  <c r="AC2909" i="1"/>
  <c r="AD2908" i="1"/>
  <c r="AB2908" i="1"/>
  <c r="AH2908" i="1" s="1"/>
  <c r="AC2910" i="1"/>
  <c r="AD2909" i="1"/>
  <c r="AB2909" i="1"/>
  <c r="AH2909" i="1" s="1"/>
  <c r="AC2911" i="1"/>
  <c r="AD2910" i="1"/>
  <c r="AB2910" i="1"/>
  <c r="AH2910" i="1" s="1"/>
  <c r="AC2912" i="1"/>
  <c r="AD2911" i="1"/>
  <c r="AB2911" i="1"/>
  <c r="AH2911" i="1" s="1"/>
  <c r="AC2913" i="1"/>
  <c r="AD2912" i="1"/>
  <c r="AB2912" i="1"/>
  <c r="AH2912" i="1" s="1"/>
  <c r="AC2914" i="1"/>
  <c r="AD2913" i="1"/>
  <c r="AB2913" i="1"/>
  <c r="AH2913" i="1" s="1"/>
  <c r="AC2915" i="1"/>
  <c r="AD2914" i="1"/>
  <c r="AB2914" i="1"/>
  <c r="AH2914" i="1" s="1"/>
  <c r="AC2916" i="1"/>
  <c r="AD2915" i="1"/>
  <c r="AB2915" i="1"/>
  <c r="AH2915" i="1" s="1"/>
  <c r="AC2917" i="1"/>
  <c r="AD2916" i="1"/>
  <c r="AB2916" i="1"/>
  <c r="AH2916" i="1" s="1"/>
  <c r="AC2918" i="1"/>
  <c r="AD2917" i="1"/>
  <c r="AB2917" i="1"/>
  <c r="AH2917" i="1" s="1"/>
  <c r="AC2919" i="1"/>
  <c r="AD2918" i="1"/>
  <c r="AB2918" i="1"/>
  <c r="AH2918" i="1" s="1"/>
  <c r="AC2920" i="1"/>
  <c r="AD2919" i="1"/>
  <c r="AB2919" i="1"/>
  <c r="AH2919" i="1" s="1"/>
  <c r="AC2921" i="1"/>
  <c r="AD2920" i="1"/>
  <c r="AB2920" i="1"/>
  <c r="AH2920" i="1" s="1"/>
  <c r="AC2922" i="1"/>
  <c r="AD2921" i="1"/>
  <c r="AB2921" i="1"/>
  <c r="AH2921" i="1" s="1"/>
  <c r="AC2923" i="1"/>
  <c r="AD2922" i="1"/>
  <c r="AB2922" i="1"/>
  <c r="AH2922" i="1" s="1"/>
  <c r="AC2924" i="1"/>
  <c r="AD2923" i="1"/>
  <c r="AB2923" i="1"/>
  <c r="AH2923" i="1" s="1"/>
  <c r="AC2925" i="1"/>
  <c r="AD2924" i="1"/>
  <c r="AB2924" i="1"/>
  <c r="AH2924" i="1" s="1"/>
  <c r="AC2926" i="1"/>
  <c r="AD2925" i="1"/>
  <c r="AB2925" i="1"/>
  <c r="AH2925" i="1" s="1"/>
  <c r="AC2927" i="1"/>
  <c r="AD2926" i="1"/>
  <c r="AB2926" i="1"/>
  <c r="AH2926" i="1" s="1"/>
  <c r="AC2928" i="1"/>
  <c r="AD2927" i="1"/>
  <c r="AB2927" i="1"/>
  <c r="AH2927" i="1" s="1"/>
  <c r="AC2929" i="1"/>
  <c r="AD2928" i="1"/>
  <c r="AB2928" i="1"/>
  <c r="AH2928" i="1" s="1"/>
  <c r="AC2930" i="1"/>
  <c r="AD2929" i="1"/>
  <c r="AB2929" i="1"/>
  <c r="AH2929" i="1" s="1"/>
  <c r="AC2931" i="1"/>
  <c r="AD2930" i="1"/>
  <c r="AB2930" i="1"/>
  <c r="AH2930" i="1" s="1"/>
  <c r="AC2932" i="1"/>
  <c r="AD2931" i="1"/>
  <c r="AB2931" i="1"/>
  <c r="AH2931" i="1" s="1"/>
  <c r="AC2933" i="1"/>
  <c r="AD2932" i="1"/>
  <c r="AB2932" i="1"/>
  <c r="AH2932" i="1" s="1"/>
  <c r="AC2934" i="1"/>
  <c r="AD2933" i="1"/>
  <c r="AB2933" i="1"/>
  <c r="AH2933" i="1" s="1"/>
  <c r="AC2935" i="1"/>
  <c r="AD2934" i="1"/>
  <c r="AB2934" i="1"/>
  <c r="AH2934" i="1" s="1"/>
  <c r="AC2936" i="1"/>
  <c r="AD2935" i="1"/>
  <c r="AB2935" i="1"/>
  <c r="AH2935" i="1" s="1"/>
  <c r="AC2937" i="1"/>
  <c r="AD2936" i="1"/>
  <c r="AB2936" i="1"/>
  <c r="AH2936" i="1" s="1"/>
  <c r="AC2938" i="1"/>
  <c r="AD2937" i="1"/>
  <c r="AB2937" i="1"/>
  <c r="AH2937" i="1" s="1"/>
  <c r="AC2939" i="1"/>
  <c r="AD2938" i="1"/>
  <c r="AB2938" i="1"/>
  <c r="AH2938" i="1" s="1"/>
  <c r="AC2940" i="1"/>
  <c r="AD2939" i="1"/>
  <c r="AB2939" i="1"/>
  <c r="AH2939" i="1" s="1"/>
  <c r="AC2941" i="1"/>
  <c r="AD2940" i="1"/>
  <c r="AB2940" i="1"/>
  <c r="AH2940" i="1" s="1"/>
  <c r="AC2942" i="1"/>
  <c r="AD2941" i="1"/>
  <c r="AB2941" i="1"/>
  <c r="AH2941" i="1" s="1"/>
  <c r="AC2943" i="1"/>
  <c r="AD2942" i="1"/>
  <c r="AB2942" i="1"/>
  <c r="AH2942" i="1" s="1"/>
  <c r="AC2944" i="1"/>
  <c r="AD2943" i="1"/>
  <c r="AB2943" i="1"/>
  <c r="AH2943" i="1" s="1"/>
  <c r="AC2945" i="1"/>
  <c r="AD2944" i="1"/>
  <c r="AB2944" i="1"/>
  <c r="AH2944" i="1" s="1"/>
  <c r="AC2946" i="1"/>
  <c r="AD2945" i="1"/>
  <c r="AB2945" i="1"/>
  <c r="AH2945" i="1" s="1"/>
  <c r="AC2947" i="1"/>
  <c r="AD2946" i="1"/>
  <c r="AB2946" i="1"/>
  <c r="AH2946" i="1" s="1"/>
  <c r="AC2948" i="1"/>
  <c r="AD2947" i="1"/>
  <c r="AB2947" i="1"/>
  <c r="AH2947" i="1" s="1"/>
  <c r="AC2949" i="1"/>
  <c r="AD2948" i="1"/>
  <c r="AB2948" i="1"/>
  <c r="AH2948" i="1" s="1"/>
  <c r="AC2950" i="1"/>
  <c r="AD2949" i="1"/>
  <c r="AB2949" i="1"/>
  <c r="AH2949" i="1" s="1"/>
  <c r="AC2951" i="1"/>
  <c r="AD2950" i="1"/>
  <c r="AB2950" i="1"/>
  <c r="AH2950" i="1" s="1"/>
  <c r="AC2952" i="1"/>
  <c r="AD2951" i="1"/>
  <c r="AB2951" i="1"/>
  <c r="AH2951" i="1" s="1"/>
  <c r="AC2953" i="1"/>
  <c r="AD2952" i="1"/>
  <c r="AB2952" i="1"/>
  <c r="AH2952" i="1" s="1"/>
  <c r="AC2954" i="1"/>
  <c r="AD2953" i="1"/>
  <c r="AB2953" i="1"/>
  <c r="AH2953" i="1" s="1"/>
  <c r="AC2955" i="1"/>
  <c r="AD2954" i="1"/>
  <c r="AB2954" i="1"/>
  <c r="AH2954" i="1" s="1"/>
  <c r="AC2956" i="1"/>
  <c r="AD2955" i="1"/>
  <c r="AB2955" i="1"/>
  <c r="AH2955" i="1" s="1"/>
  <c r="AC2957" i="1"/>
  <c r="AD2956" i="1"/>
  <c r="AB2956" i="1"/>
  <c r="AH2956" i="1" s="1"/>
  <c r="AC2958" i="1"/>
  <c r="AD2957" i="1"/>
  <c r="AB2957" i="1"/>
  <c r="AH2957" i="1" s="1"/>
  <c r="AC2959" i="1"/>
  <c r="AD2958" i="1"/>
  <c r="AB2958" i="1"/>
  <c r="AH2958" i="1" s="1"/>
  <c r="AC2960" i="1"/>
  <c r="AD2959" i="1"/>
  <c r="AB2959" i="1"/>
  <c r="AH2959" i="1" s="1"/>
  <c r="AC2961" i="1"/>
  <c r="AD2960" i="1"/>
  <c r="AB2960" i="1"/>
  <c r="AH2960" i="1" s="1"/>
  <c r="AC2962" i="1"/>
  <c r="AD2961" i="1"/>
  <c r="AB2961" i="1"/>
  <c r="AH2961" i="1" s="1"/>
  <c r="AC2963" i="1"/>
  <c r="AD2962" i="1"/>
  <c r="AB2962" i="1"/>
  <c r="AH2962" i="1" s="1"/>
  <c r="AC2964" i="1"/>
  <c r="AD2963" i="1"/>
  <c r="AB2963" i="1"/>
  <c r="AH2963" i="1" s="1"/>
  <c r="AC2965" i="1"/>
  <c r="AD2964" i="1"/>
  <c r="AB2964" i="1"/>
  <c r="AH2964" i="1" s="1"/>
  <c r="AC2966" i="1"/>
  <c r="AD2965" i="1"/>
  <c r="AB2965" i="1"/>
  <c r="AH2965" i="1" s="1"/>
  <c r="AC2967" i="1"/>
  <c r="AD2966" i="1"/>
  <c r="AB2966" i="1"/>
  <c r="AH2966" i="1" s="1"/>
  <c r="AC2968" i="1"/>
  <c r="AD2967" i="1"/>
  <c r="AB2967" i="1"/>
  <c r="AH2967" i="1" s="1"/>
  <c r="AC2969" i="1"/>
  <c r="AD2968" i="1"/>
  <c r="AB2968" i="1"/>
  <c r="AH2968" i="1" s="1"/>
  <c r="AC2970" i="1"/>
  <c r="AD2969" i="1"/>
  <c r="AB2969" i="1"/>
  <c r="AH2969" i="1" s="1"/>
  <c r="AC2971" i="1"/>
  <c r="AD2970" i="1"/>
  <c r="AB2970" i="1"/>
  <c r="AH2970" i="1" s="1"/>
  <c r="AC2972" i="1"/>
  <c r="AD2971" i="1"/>
  <c r="AB2971" i="1"/>
  <c r="AH2971" i="1" s="1"/>
  <c r="AC2973" i="1"/>
  <c r="AD2972" i="1"/>
  <c r="AB2972" i="1"/>
  <c r="AH2972" i="1" s="1"/>
  <c r="AC2974" i="1"/>
  <c r="AD2973" i="1"/>
  <c r="AB2973" i="1"/>
  <c r="AH2973" i="1" s="1"/>
  <c r="AC2975" i="1"/>
  <c r="AD2974" i="1"/>
  <c r="AB2974" i="1"/>
  <c r="AH2974" i="1" s="1"/>
  <c r="AC2976" i="1"/>
  <c r="AD2975" i="1"/>
  <c r="AB2975" i="1"/>
  <c r="AH2975" i="1" s="1"/>
  <c r="AC2977" i="1"/>
  <c r="AD2976" i="1"/>
  <c r="AB2976" i="1"/>
  <c r="AH2976" i="1" s="1"/>
  <c r="AC2978" i="1"/>
  <c r="AD2977" i="1"/>
  <c r="AB2977" i="1"/>
  <c r="AH2977" i="1" s="1"/>
  <c r="AC2979" i="1"/>
  <c r="AD2978" i="1"/>
  <c r="AB2978" i="1"/>
  <c r="AH2978" i="1" s="1"/>
  <c r="AC2980" i="1"/>
  <c r="AD2979" i="1"/>
  <c r="AB2979" i="1"/>
  <c r="AH2979" i="1" s="1"/>
  <c r="AC2981" i="1"/>
  <c r="AD2980" i="1"/>
  <c r="AB2980" i="1"/>
  <c r="AH2980" i="1" s="1"/>
  <c r="AC2982" i="1"/>
  <c r="AD2981" i="1"/>
  <c r="AB2981" i="1"/>
  <c r="AH2981" i="1" s="1"/>
  <c r="AC2983" i="1"/>
  <c r="AD2982" i="1"/>
  <c r="AB2982" i="1"/>
  <c r="AH2982" i="1" s="1"/>
  <c r="AC2984" i="1"/>
  <c r="AD2983" i="1"/>
  <c r="AB2983" i="1"/>
  <c r="AH2983" i="1" s="1"/>
  <c r="AC2985" i="1"/>
  <c r="AD2984" i="1"/>
  <c r="AB2984" i="1"/>
  <c r="AH2984" i="1" s="1"/>
  <c r="AC2986" i="1"/>
  <c r="AD2985" i="1"/>
  <c r="AB2985" i="1"/>
  <c r="AH2985" i="1" s="1"/>
  <c r="AC2987" i="1"/>
  <c r="AD2986" i="1"/>
  <c r="AB2986" i="1"/>
  <c r="AH2986" i="1" s="1"/>
  <c r="AC2988" i="1"/>
  <c r="AD2987" i="1"/>
  <c r="AB2987" i="1"/>
  <c r="AH2987" i="1" s="1"/>
  <c r="AC2989" i="1"/>
  <c r="AD2988" i="1"/>
  <c r="AB2988" i="1"/>
  <c r="AH2988" i="1" s="1"/>
  <c r="AC2990" i="1"/>
  <c r="AD2989" i="1"/>
  <c r="AB2989" i="1"/>
  <c r="AH2989" i="1" s="1"/>
  <c r="AC2991" i="1"/>
  <c r="AD2990" i="1"/>
  <c r="AB2990" i="1"/>
  <c r="AH2990" i="1" s="1"/>
  <c r="AC2992" i="1"/>
  <c r="AD2991" i="1"/>
  <c r="AB2991" i="1"/>
  <c r="AH2991" i="1" s="1"/>
  <c r="AC2993" i="1"/>
  <c r="AD2992" i="1"/>
  <c r="AB2992" i="1"/>
  <c r="AH2992" i="1" s="1"/>
  <c r="AC2994" i="1"/>
  <c r="AD2993" i="1"/>
  <c r="AB2993" i="1"/>
  <c r="AH2993" i="1" s="1"/>
  <c r="AC2995" i="1"/>
  <c r="AD2994" i="1"/>
  <c r="AB2994" i="1"/>
  <c r="AH2994" i="1" s="1"/>
  <c r="AC2996" i="1"/>
  <c r="AD2995" i="1"/>
  <c r="AB2995" i="1"/>
  <c r="AH2995" i="1" s="1"/>
  <c r="AC2997" i="1"/>
  <c r="AD2996" i="1"/>
  <c r="AB2996" i="1"/>
  <c r="AH2996" i="1" s="1"/>
  <c r="AC2998" i="1"/>
  <c r="AD2997" i="1"/>
  <c r="AB2997" i="1"/>
  <c r="AH2997" i="1" s="1"/>
  <c r="AC2999" i="1"/>
  <c r="AD2998" i="1"/>
  <c r="AB2998" i="1"/>
  <c r="AH2998" i="1" s="1"/>
  <c r="AC3000" i="1"/>
  <c r="AD2999" i="1"/>
  <c r="AB2999" i="1"/>
  <c r="AH2999" i="1" s="1"/>
  <c r="AC3001" i="1"/>
  <c r="AD3000" i="1"/>
  <c r="AB3000" i="1"/>
  <c r="AH3000" i="1" s="1"/>
  <c r="AC3002" i="1"/>
  <c r="AD3001" i="1"/>
  <c r="AB3001" i="1"/>
  <c r="AH3001" i="1" s="1"/>
  <c r="AC3003" i="1"/>
  <c r="AD3002" i="1"/>
  <c r="AB3002" i="1"/>
  <c r="AH3002" i="1" s="1"/>
  <c r="AC3004" i="1"/>
  <c r="AD3003" i="1"/>
  <c r="AB3003" i="1"/>
  <c r="AH3003" i="1" s="1"/>
  <c r="AC3005" i="1"/>
  <c r="AD3004" i="1"/>
  <c r="AB3004" i="1"/>
  <c r="AH3004" i="1" s="1"/>
  <c r="AC3006" i="1"/>
  <c r="AD3005" i="1"/>
  <c r="AB3005" i="1"/>
  <c r="AH3005" i="1" s="1"/>
  <c r="AC3007" i="1"/>
  <c r="AD3006" i="1"/>
  <c r="AB3006" i="1"/>
  <c r="AH3006" i="1" s="1"/>
  <c r="AC3008" i="1"/>
  <c r="AD3007" i="1"/>
  <c r="AB3007" i="1"/>
  <c r="AH3007" i="1" s="1"/>
  <c r="AC3009" i="1"/>
  <c r="AD3008" i="1"/>
  <c r="AB3008" i="1"/>
  <c r="AH3008" i="1" s="1"/>
  <c r="AC3010" i="1"/>
  <c r="AD3009" i="1"/>
  <c r="AB3009" i="1"/>
  <c r="AH3009" i="1" s="1"/>
  <c r="AC3011" i="1"/>
  <c r="AD3010" i="1"/>
  <c r="AB3010" i="1"/>
  <c r="AH3010" i="1" s="1"/>
  <c r="AC3012" i="1"/>
  <c r="AD3011" i="1"/>
  <c r="AB3011" i="1"/>
  <c r="AH3011" i="1" s="1"/>
  <c r="AC3013" i="1"/>
  <c r="AD3012" i="1"/>
  <c r="AB3012" i="1"/>
  <c r="AH3012" i="1" s="1"/>
  <c r="AC3014" i="1"/>
  <c r="AD3013" i="1"/>
  <c r="AB3013" i="1"/>
  <c r="AH3013" i="1" s="1"/>
  <c r="AC3015" i="1"/>
  <c r="AD3014" i="1"/>
  <c r="AB3014" i="1"/>
  <c r="AH3014" i="1" s="1"/>
  <c r="AC3016" i="1"/>
  <c r="AD3015" i="1"/>
  <c r="AB3015" i="1"/>
  <c r="AH3015" i="1" s="1"/>
  <c r="AC3017" i="1"/>
  <c r="AD3016" i="1"/>
  <c r="AB3016" i="1"/>
  <c r="AH3016" i="1" s="1"/>
  <c r="AC3018" i="1"/>
  <c r="AD3017" i="1"/>
  <c r="AB3017" i="1"/>
  <c r="AH3017" i="1" s="1"/>
  <c r="AC3019" i="1"/>
  <c r="AD3018" i="1"/>
  <c r="AB3018" i="1"/>
  <c r="AH3018" i="1" s="1"/>
  <c r="AC3020" i="1"/>
  <c r="AD3019" i="1"/>
  <c r="AB3019" i="1"/>
  <c r="AH3019" i="1" s="1"/>
  <c r="AC3021" i="1"/>
  <c r="AD3020" i="1"/>
  <c r="AB3020" i="1"/>
  <c r="AH3020" i="1" s="1"/>
  <c r="AC3022" i="1"/>
  <c r="AD3021" i="1"/>
  <c r="AB3021" i="1"/>
  <c r="AH3021" i="1" s="1"/>
  <c r="AC3023" i="1"/>
  <c r="AD3022" i="1"/>
  <c r="AB3022" i="1"/>
  <c r="AH3022" i="1" s="1"/>
  <c r="AC3024" i="1"/>
  <c r="AD3023" i="1"/>
  <c r="AB3023" i="1"/>
  <c r="AH3023" i="1" s="1"/>
  <c r="AC3025" i="1"/>
  <c r="AD3024" i="1"/>
  <c r="AB3024" i="1"/>
  <c r="AH3024" i="1" s="1"/>
  <c r="AC3026" i="1"/>
  <c r="AD3025" i="1"/>
  <c r="AB3025" i="1"/>
  <c r="AH3025" i="1" s="1"/>
  <c r="AC3027" i="1"/>
  <c r="AD3026" i="1"/>
  <c r="AB3026" i="1"/>
  <c r="AH3026" i="1" s="1"/>
  <c r="AC3028" i="1"/>
  <c r="AD3027" i="1"/>
  <c r="AB3027" i="1"/>
  <c r="AH3027" i="1" s="1"/>
  <c r="AC3029" i="1"/>
  <c r="AD3028" i="1"/>
  <c r="AB3028" i="1"/>
  <c r="AH3028" i="1" s="1"/>
  <c r="AC3030" i="1"/>
  <c r="AD3029" i="1"/>
  <c r="AB3029" i="1"/>
  <c r="AH3029" i="1" s="1"/>
  <c r="AC3031" i="1"/>
  <c r="AD3030" i="1"/>
  <c r="AB3030" i="1"/>
  <c r="AH3030" i="1" s="1"/>
  <c r="AC3032" i="1"/>
  <c r="AD3031" i="1"/>
  <c r="AB3031" i="1"/>
  <c r="AH3031" i="1" s="1"/>
  <c r="AC3033" i="1"/>
  <c r="AD3032" i="1"/>
  <c r="AB3032" i="1"/>
  <c r="AH3032" i="1" s="1"/>
  <c r="AC3034" i="1"/>
  <c r="AD3033" i="1"/>
  <c r="AB3033" i="1"/>
  <c r="AH3033" i="1" s="1"/>
  <c r="AC3035" i="1"/>
  <c r="AD3034" i="1"/>
  <c r="AB3034" i="1"/>
  <c r="AH3034" i="1" s="1"/>
  <c r="AC3036" i="1"/>
  <c r="AD3035" i="1"/>
  <c r="AB3035" i="1"/>
  <c r="AH3035" i="1" s="1"/>
  <c r="AC3037" i="1"/>
  <c r="AD3036" i="1"/>
  <c r="AB3036" i="1"/>
  <c r="AH3036" i="1" s="1"/>
  <c r="AC3038" i="1"/>
  <c r="AD3037" i="1"/>
  <c r="AB3037" i="1"/>
  <c r="AH3037" i="1" s="1"/>
  <c r="AC3039" i="1"/>
  <c r="AD3038" i="1"/>
  <c r="AB3038" i="1"/>
  <c r="AH3038" i="1" s="1"/>
  <c r="AC3040" i="1"/>
  <c r="AD3039" i="1"/>
  <c r="AB3039" i="1"/>
  <c r="AH3039" i="1" s="1"/>
  <c r="AC3041" i="1"/>
  <c r="AD3040" i="1"/>
  <c r="AB3040" i="1"/>
  <c r="AH3040" i="1" s="1"/>
  <c r="AC3042" i="1"/>
  <c r="AD3041" i="1"/>
  <c r="AB3041" i="1"/>
  <c r="AH3041" i="1" s="1"/>
  <c r="AC3043" i="1"/>
  <c r="AD3042" i="1"/>
  <c r="AB3042" i="1"/>
  <c r="AH3042" i="1" s="1"/>
  <c r="AC3044" i="1"/>
  <c r="AD3043" i="1"/>
  <c r="AB3043" i="1"/>
  <c r="AH3043" i="1" s="1"/>
  <c r="AC3045" i="1"/>
  <c r="AD3044" i="1"/>
  <c r="AB3044" i="1"/>
  <c r="AH3044" i="1" s="1"/>
  <c r="AC3046" i="1"/>
  <c r="AD3045" i="1"/>
  <c r="AB3045" i="1"/>
  <c r="AH3045" i="1" s="1"/>
  <c r="AC3047" i="1"/>
  <c r="AD3046" i="1"/>
  <c r="AB3046" i="1"/>
  <c r="AH3046" i="1" s="1"/>
  <c r="AC3048" i="1"/>
  <c r="AD3047" i="1"/>
  <c r="AB3047" i="1"/>
  <c r="AH3047" i="1" s="1"/>
  <c r="AC3049" i="1"/>
  <c r="AD3048" i="1"/>
  <c r="AB3048" i="1"/>
  <c r="AH3048" i="1" s="1"/>
  <c r="AC3050" i="1"/>
  <c r="AD3049" i="1"/>
  <c r="AB3049" i="1"/>
  <c r="AH3049" i="1" s="1"/>
  <c r="AC3051" i="1"/>
  <c r="AD3050" i="1"/>
  <c r="AB3050" i="1"/>
  <c r="AH3050" i="1" s="1"/>
  <c r="AC3052" i="1"/>
  <c r="AD3051" i="1"/>
  <c r="AB3051" i="1"/>
  <c r="AH3051" i="1" s="1"/>
  <c r="AC3053" i="1"/>
  <c r="AD3052" i="1"/>
  <c r="AB3052" i="1"/>
  <c r="AH3052" i="1" s="1"/>
  <c r="AC3054" i="1"/>
  <c r="AD3053" i="1"/>
  <c r="AB3053" i="1"/>
  <c r="AH3053" i="1" s="1"/>
  <c r="AC3055" i="1"/>
  <c r="AD3054" i="1"/>
  <c r="AB3054" i="1"/>
  <c r="AH3054" i="1" s="1"/>
  <c r="AC3056" i="1"/>
  <c r="AD3055" i="1"/>
  <c r="AB3055" i="1"/>
  <c r="AH3055" i="1" s="1"/>
  <c r="AC3057" i="1"/>
  <c r="AD3056" i="1"/>
  <c r="AB3056" i="1"/>
  <c r="AH3056" i="1" s="1"/>
  <c r="AC3058" i="1"/>
  <c r="AD3057" i="1"/>
  <c r="AB3057" i="1"/>
  <c r="AH3057" i="1" s="1"/>
  <c r="AC3059" i="1"/>
  <c r="AD3058" i="1"/>
  <c r="AB3058" i="1"/>
  <c r="AH3058" i="1" s="1"/>
  <c r="AC3060" i="1"/>
  <c r="AD3059" i="1"/>
  <c r="AB3059" i="1"/>
  <c r="AH3059" i="1" s="1"/>
  <c r="AC3061" i="1"/>
  <c r="AD3060" i="1"/>
  <c r="AB3060" i="1"/>
  <c r="AH3060" i="1" s="1"/>
  <c r="AC3062" i="1"/>
  <c r="AD3061" i="1"/>
  <c r="AB3061" i="1"/>
  <c r="AH3061" i="1" s="1"/>
  <c r="AC3063" i="1"/>
  <c r="AD3062" i="1"/>
  <c r="AB3062" i="1"/>
  <c r="AH3062" i="1" s="1"/>
  <c r="AC3064" i="1"/>
  <c r="AD3063" i="1"/>
  <c r="AB3063" i="1"/>
  <c r="AH3063" i="1" s="1"/>
  <c r="AC3065" i="1"/>
  <c r="AD3064" i="1"/>
  <c r="AB3064" i="1"/>
  <c r="AH3064" i="1" s="1"/>
  <c r="AC3066" i="1"/>
  <c r="AD3065" i="1"/>
  <c r="AB3065" i="1"/>
  <c r="AH3065" i="1" s="1"/>
  <c r="AC3067" i="1"/>
  <c r="AD3066" i="1"/>
  <c r="AB3066" i="1"/>
  <c r="AH3066" i="1" s="1"/>
  <c r="AC3068" i="1"/>
  <c r="AD3067" i="1"/>
  <c r="AB3067" i="1"/>
  <c r="AH3067" i="1" s="1"/>
  <c r="AC3069" i="1"/>
  <c r="AD3068" i="1"/>
  <c r="AB3068" i="1"/>
  <c r="AH3068" i="1" s="1"/>
  <c r="AC3070" i="1"/>
  <c r="AD3069" i="1"/>
  <c r="AB3069" i="1"/>
  <c r="AH3069" i="1" s="1"/>
  <c r="AC3071" i="1"/>
  <c r="AD3070" i="1"/>
  <c r="AB3070" i="1"/>
  <c r="AH3070" i="1" s="1"/>
  <c r="AC3072" i="1"/>
  <c r="AD3071" i="1"/>
  <c r="AB3071" i="1"/>
  <c r="AH3071" i="1" s="1"/>
  <c r="AC3073" i="1"/>
  <c r="AD3072" i="1"/>
  <c r="AB3072" i="1"/>
  <c r="AH3072" i="1" s="1"/>
  <c r="AC3074" i="1"/>
  <c r="AD3073" i="1"/>
  <c r="AB3073" i="1"/>
  <c r="AH3073" i="1" s="1"/>
  <c r="AC3075" i="1"/>
  <c r="AD3074" i="1"/>
  <c r="AB3074" i="1"/>
  <c r="AH3074" i="1" s="1"/>
  <c r="AC3076" i="1"/>
  <c r="AD3075" i="1"/>
  <c r="AB3075" i="1"/>
  <c r="AH3075" i="1" s="1"/>
  <c r="AC3077" i="1"/>
  <c r="AD3076" i="1"/>
  <c r="AB3076" i="1"/>
  <c r="AH3076" i="1" s="1"/>
  <c r="AC3078" i="1"/>
  <c r="AD3077" i="1"/>
  <c r="AB3077" i="1"/>
  <c r="AH3077" i="1" s="1"/>
  <c r="AC3079" i="1"/>
  <c r="AD3078" i="1"/>
  <c r="AB3078" i="1"/>
  <c r="AH3078" i="1" s="1"/>
  <c r="AC3080" i="1"/>
  <c r="AD3079" i="1"/>
  <c r="AB3079" i="1"/>
  <c r="AH3079" i="1" s="1"/>
  <c r="AC3081" i="1"/>
  <c r="AD3080" i="1"/>
  <c r="AB3080" i="1"/>
  <c r="AH3080" i="1" s="1"/>
  <c r="AC3082" i="1"/>
  <c r="AD3081" i="1"/>
  <c r="AB3081" i="1"/>
  <c r="AH3081" i="1" s="1"/>
  <c r="AC3083" i="1"/>
  <c r="AD3082" i="1"/>
  <c r="AB3082" i="1"/>
  <c r="AH3082" i="1" s="1"/>
  <c r="AC3084" i="1"/>
  <c r="AD3083" i="1"/>
  <c r="AB3083" i="1"/>
  <c r="AH3083" i="1" s="1"/>
  <c r="AC3085" i="1"/>
  <c r="AD3084" i="1"/>
  <c r="AB3084" i="1"/>
  <c r="AH3084" i="1" s="1"/>
  <c r="AC3086" i="1"/>
  <c r="AD3085" i="1"/>
  <c r="AB3085" i="1"/>
  <c r="AH3085" i="1" s="1"/>
  <c r="AC3087" i="1"/>
  <c r="AD3086" i="1"/>
  <c r="AB3086" i="1"/>
  <c r="AH3086" i="1" s="1"/>
  <c r="AC3088" i="1"/>
  <c r="AD3087" i="1"/>
  <c r="AB3087" i="1"/>
  <c r="AH3087" i="1" s="1"/>
  <c r="AC3089" i="1"/>
  <c r="AD3088" i="1"/>
  <c r="AB3088" i="1"/>
  <c r="AH3088" i="1" s="1"/>
  <c r="AC3090" i="1"/>
  <c r="AD3089" i="1"/>
  <c r="AB3089" i="1"/>
  <c r="AH3089" i="1" s="1"/>
  <c r="AC3091" i="1"/>
  <c r="AD3090" i="1"/>
  <c r="AB3090" i="1"/>
  <c r="AH3090" i="1" s="1"/>
  <c r="AC3092" i="1"/>
  <c r="AD3091" i="1"/>
  <c r="AB3091" i="1"/>
  <c r="AH3091" i="1" s="1"/>
  <c r="AC3093" i="1"/>
  <c r="AD3092" i="1"/>
  <c r="AB3092" i="1"/>
  <c r="AH3092" i="1" s="1"/>
  <c r="AC3094" i="1"/>
  <c r="AD3093" i="1"/>
  <c r="AB3093" i="1"/>
  <c r="AH3093" i="1" s="1"/>
  <c r="AC3095" i="1"/>
  <c r="AD3094" i="1"/>
  <c r="AB3094" i="1"/>
  <c r="AH3094" i="1" s="1"/>
  <c r="AC3096" i="1"/>
  <c r="AD3095" i="1"/>
  <c r="AB3095" i="1"/>
  <c r="AH3095" i="1" s="1"/>
  <c r="AC3097" i="1"/>
  <c r="AD3096" i="1"/>
  <c r="AB3096" i="1"/>
  <c r="AH3096" i="1" s="1"/>
  <c r="AC3098" i="1"/>
  <c r="AD3097" i="1"/>
  <c r="AB3097" i="1"/>
  <c r="AH3097" i="1" s="1"/>
  <c r="AC3099" i="1"/>
  <c r="AD3098" i="1"/>
  <c r="AB3098" i="1"/>
  <c r="AH3098" i="1" s="1"/>
  <c r="AC3100" i="1"/>
  <c r="AD3099" i="1"/>
  <c r="AB3099" i="1"/>
  <c r="AH3099" i="1" s="1"/>
  <c r="AC3101" i="1"/>
  <c r="AD3100" i="1"/>
  <c r="AB3100" i="1"/>
  <c r="AH3100" i="1" s="1"/>
  <c r="AC3102" i="1"/>
  <c r="AD3101" i="1"/>
  <c r="AB3101" i="1"/>
  <c r="AH3101" i="1" s="1"/>
  <c r="AC3103" i="1"/>
  <c r="AD3102" i="1"/>
  <c r="AB3102" i="1"/>
  <c r="AH3102" i="1" s="1"/>
  <c r="AC3104" i="1"/>
  <c r="AD3103" i="1"/>
  <c r="AB3103" i="1"/>
  <c r="AH3103" i="1" s="1"/>
  <c r="AC3105" i="1"/>
  <c r="AD3104" i="1"/>
  <c r="AB3104" i="1"/>
  <c r="AH3104" i="1" s="1"/>
  <c r="AC3106" i="1"/>
  <c r="AD3105" i="1"/>
  <c r="AB3105" i="1"/>
  <c r="AH3105" i="1" s="1"/>
  <c r="AC3107" i="1"/>
  <c r="AD3106" i="1"/>
  <c r="AB3106" i="1"/>
  <c r="AH3106" i="1" s="1"/>
  <c r="AC3108" i="1"/>
  <c r="AD3107" i="1"/>
  <c r="AB3107" i="1"/>
  <c r="AH3107" i="1" s="1"/>
  <c r="AC3109" i="1"/>
  <c r="AD3108" i="1"/>
  <c r="AB3108" i="1"/>
  <c r="AH3108" i="1" s="1"/>
  <c r="AC3110" i="1"/>
  <c r="AD3109" i="1"/>
  <c r="AB3109" i="1"/>
  <c r="AH3109" i="1" s="1"/>
  <c r="AC3111" i="1"/>
  <c r="AD3110" i="1"/>
  <c r="AB3110" i="1"/>
  <c r="AH3110" i="1" s="1"/>
  <c r="AC3112" i="1"/>
  <c r="AD3111" i="1"/>
  <c r="AB3111" i="1"/>
  <c r="AH3111" i="1" s="1"/>
  <c r="AC3113" i="1"/>
  <c r="AD3112" i="1"/>
  <c r="AB3112" i="1"/>
  <c r="AH3112" i="1" s="1"/>
  <c r="AC3114" i="1"/>
  <c r="AD3113" i="1"/>
  <c r="AB3113" i="1"/>
  <c r="AH3113" i="1" s="1"/>
  <c r="AC3115" i="1"/>
  <c r="AD3114" i="1"/>
  <c r="AB3114" i="1"/>
  <c r="AH3114" i="1" s="1"/>
  <c r="AC3116" i="1"/>
  <c r="AD3115" i="1"/>
  <c r="AB3115" i="1"/>
  <c r="AH3115" i="1" s="1"/>
  <c r="AC3117" i="1"/>
  <c r="AD3116" i="1"/>
  <c r="AB3116" i="1"/>
  <c r="AH3116" i="1" s="1"/>
  <c r="AC3118" i="1"/>
  <c r="AD3117" i="1"/>
  <c r="AB3117" i="1"/>
  <c r="AH3117" i="1" s="1"/>
  <c r="AC3119" i="1"/>
  <c r="AD3118" i="1"/>
  <c r="AB3118" i="1"/>
  <c r="AH3118" i="1" s="1"/>
  <c r="AC3120" i="1"/>
  <c r="AD3119" i="1"/>
  <c r="AB3119" i="1"/>
  <c r="AH3119" i="1" s="1"/>
  <c r="AC3121" i="1"/>
  <c r="AD3120" i="1"/>
  <c r="AB3120" i="1"/>
  <c r="AH3120" i="1" s="1"/>
  <c r="AC3122" i="1"/>
  <c r="AD3121" i="1"/>
  <c r="AB3121" i="1"/>
  <c r="AH3121" i="1" s="1"/>
  <c r="AC3123" i="1"/>
  <c r="AD3122" i="1"/>
  <c r="AB3122" i="1"/>
  <c r="AH3122" i="1" s="1"/>
  <c r="AC3124" i="1"/>
  <c r="AD3123" i="1"/>
  <c r="AB3123" i="1"/>
  <c r="AH3123" i="1" s="1"/>
  <c r="AC3125" i="1"/>
  <c r="AD3124" i="1"/>
  <c r="AB3124" i="1"/>
  <c r="AH3124" i="1" s="1"/>
  <c r="AC3126" i="1"/>
  <c r="AD3125" i="1"/>
  <c r="AB3125" i="1"/>
  <c r="AH3125" i="1" s="1"/>
  <c r="AC3127" i="1"/>
  <c r="AD3126" i="1"/>
  <c r="AB3126" i="1"/>
  <c r="AH3126" i="1" s="1"/>
  <c r="AC3128" i="1"/>
  <c r="AD3127" i="1"/>
  <c r="AB3127" i="1"/>
  <c r="AH3127" i="1" s="1"/>
  <c r="AC3129" i="1"/>
  <c r="AD3128" i="1"/>
  <c r="AB3128" i="1"/>
  <c r="AH3128" i="1" s="1"/>
  <c r="AC3130" i="1"/>
  <c r="AD3129" i="1"/>
  <c r="AB3129" i="1"/>
  <c r="AH3129" i="1" s="1"/>
  <c r="AC3131" i="1"/>
  <c r="AD3130" i="1"/>
  <c r="AB3130" i="1"/>
  <c r="AH3130" i="1" s="1"/>
  <c r="AC3132" i="1"/>
  <c r="AD3131" i="1"/>
  <c r="AB3131" i="1"/>
  <c r="AH3131" i="1" s="1"/>
  <c r="AC3133" i="1"/>
  <c r="AD3132" i="1"/>
  <c r="AB3132" i="1"/>
  <c r="AH3132" i="1" s="1"/>
  <c r="AC3134" i="1"/>
  <c r="AD3133" i="1"/>
  <c r="AB3133" i="1"/>
  <c r="AH3133" i="1" s="1"/>
  <c r="AC3135" i="1"/>
  <c r="AD3134" i="1"/>
  <c r="AB3134" i="1"/>
  <c r="AH3134" i="1" s="1"/>
  <c r="AC3136" i="1"/>
  <c r="AD3135" i="1"/>
  <c r="AB3135" i="1"/>
  <c r="AH3135" i="1" s="1"/>
  <c r="AC3137" i="1"/>
  <c r="AD3136" i="1"/>
  <c r="AB3136" i="1"/>
  <c r="AH3136" i="1" s="1"/>
  <c r="AC3138" i="1"/>
  <c r="AD3137" i="1"/>
  <c r="AB3137" i="1"/>
  <c r="AH3137" i="1" s="1"/>
  <c r="AC3139" i="1"/>
  <c r="AD3138" i="1"/>
  <c r="AB3138" i="1"/>
  <c r="AH3138" i="1" s="1"/>
  <c r="AC3140" i="1"/>
  <c r="AD3139" i="1"/>
  <c r="AB3139" i="1"/>
  <c r="AH3139" i="1" s="1"/>
  <c r="AD3140" i="1"/>
  <c r="AC3141" i="1"/>
  <c r="AB3140" i="1"/>
  <c r="AH3140" i="1" s="1"/>
  <c r="AD3141" i="1"/>
  <c r="AC3142" i="1"/>
  <c r="AB3141" i="1"/>
  <c r="AH3141" i="1" s="1"/>
  <c r="AD3142" i="1"/>
  <c r="AC3143" i="1"/>
  <c r="AB3142" i="1"/>
  <c r="AH3142" i="1" s="1"/>
  <c r="AD3143" i="1"/>
  <c r="AC3144" i="1"/>
  <c r="AB3143" i="1"/>
  <c r="AH3143" i="1" s="1"/>
  <c r="AD3144" i="1"/>
  <c r="AC3145" i="1"/>
  <c r="AB3144" i="1"/>
  <c r="AH3144" i="1" s="1"/>
  <c r="AD3145" i="1"/>
  <c r="AC3146" i="1"/>
  <c r="AB3145" i="1"/>
  <c r="AH3145" i="1" s="1"/>
  <c r="AD3146" i="1"/>
  <c r="AC3147" i="1"/>
  <c r="AB3146" i="1"/>
  <c r="AH3146" i="1" s="1"/>
  <c r="AD3147" i="1"/>
  <c r="AC3148" i="1"/>
  <c r="AB3147" i="1"/>
  <c r="AH3147" i="1" s="1"/>
  <c r="AD3148" i="1"/>
  <c r="AC3149" i="1"/>
  <c r="AB3148" i="1"/>
  <c r="AH3148" i="1" s="1"/>
  <c r="AD3149" i="1"/>
  <c r="AC3150" i="1"/>
  <c r="AB3149" i="1"/>
  <c r="AH3149" i="1" s="1"/>
  <c r="AD3150" i="1"/>
  <c r="AC3151" i="1"/>
  <c r="AB3150" i="1"/>
  <c r="AH3150" i="1" s="1"/>
  <c r="AD3151" i="1"/>
  <c r="AC3152" i="1"/>
  <c r="AB3151" i="1"/>
  <c r="AH3151" i="1" s="1"/>
  <c r="AD3152" i="1"/>
  <c r="AC3153" i="1"/>
  <c r="AB3152" i="1"/>
  <c r="AH3152" i="1" s="1"/>
  <c r="AD3153" i="1"/>
  <c r="AC3154" i="1"/>
  <c r="AB3153" i="1"/>
  <c r="AH3153" i="1" s="1"/>
  <c r="AD3154" i="1"/>
  <c r="AC3155" i="1"/>
  <c r="AB3154" i="1"/>
  <c r="AH3154" i="1" s="1"/>
  <c r="AD3155" i="1"/>
  <c r="AC3156" i="1"/>
  <c r="AB3155" i="1"/>
  <c r="AH3155" i="1" s="1"/>
  <c r="AD3156" i="1"/>
  <c r="AC3157" i="1"/>
  <c r="AB3156" i="1"/>
  <c r="AH3156" i="1" s="1"/>
  <c r="AD3157" i="1"/>
  <c r="AC3158" i="1"/>
  <c r="AB3157" i="1"/>
  <c r="AH3157" i="1" s="1"/>
  <c r="AD3158" i="1"/>
  <c r="AC3159" i="1"/>
  <c r="AB3158" i="1"/>
  <c r="AH3158" i="1" s="1"/>
  <c r="AD3159" i="1"/>
  <c r="AC3160" i="1"/>
  <c r="AB3159" i="1"/>
  <c r="AH3159" i="1" s="1"/>
  <c r="AD3160" i="1"/>
  <c r="AC3161" i="1"/>
  <c r="AB3160" i="1"/>
  <c r="AH3160" i="1" s="1"/>
  <c r="AD3161" i="1"/>
  <c r="AC3162" i="1"/>
  <c r="AB3161" i="1"/>
  <c r="AH3161" i="1" s="1"/>
  <c r="AD3162" i="1"/>
  <c r="AC3163" i="1"/>
  <c r="AB3162" i="1"/>
  <c r="AH3162" i="1" s="1"/>
  <c r="AD3163" i="1"/>
  <c r="AC3164" i="1"/>
  <c r="AB3163" i="1"/>
  <c r="AH3163" i="1" s="1"/>
  <c r="AD3164" i="1"/>
  <c r="AC3165" i="1"/>
  <c r="AB3164" i="1"/>
  <c r="AH3164" i="1" s="1"/>
  <c r="AD3165" i="1"/>
  <c r="AC3166" i="1"/>
  <c r="AB3165" i="1"/>
  <c r="AH3165" i="1" s="1"/>
  <c r="AD3166" i="1"/>
  <c r="AC3167" i="1"/>
  <c r="AB3166" i="1"/>
  <c r="AH3166" i="1" s="1"/>
  <c r="AD3167" i="1"/>
  <c r="AC3168" i="1"/>
  <c r="AB3167" i="1"/>
  <c r="AH3167" i="1" s="1"/>
  <c r="AD3168" i="1"/>
  <c r="AC3169" i="1"/>
  <c r="AB3168" i="1"/>
  <c r="AH3168" i="1" s="1"/>
  <c r="AD3169" i="1"/>
  <c r="AC3170" i="1"/>
  <c r="AB3169" i="1"/>
  <c r="AH3169" i="1" s="1"/>
  <c r="AD3170" i="1"/>
  <c r="AC3171" i="1"/>
  <c r="AB3170" i="1"/>
  <c r="AH3170" i="1" s="1"/>
  <c r="AD3171" i="1"/>
  <c r="AC3172" i="1"/>
  <c r="AB3171" i="1"/>
  <c r="AH3171" i="1" s="1"/>
  <c r="AD3172" i="1"/>
  <c r="AC3173" i="1"/>
  <c r="AB3172" i="1"/>
  <c r="AH3172" i="1" s="1"/>
  <c r="AD3173" i="1"/>
  <c r="AC3174" i="1"/>
  <c r="AB3173" i="1"/>
  <c r="AH3173" i="1" s="1"/>
  <c r="AD3174" i="1"/>
  <c r="AC3175" i="1"/>
  <c r="AB3174" i="1"/>
  <c r="AH3174" i="1" s="1"/>
  <c r="AD3175" i="1"/>
  <c r="AC3176" i="1"/>
  <c r="AB3175" i="1"/>
  <c r="AH3175" i="1" s="1"/>
  <c r="AD3176" i="1"/>
  <c r="AC3177" i="1"/>
  <c r="AB3176" i="1"/>
  <c r="AH3176" i="1" s="1"/>
  <c r="AD3177" i="1"/>
  <c r="AC3178" i="1"/>
  <c r="AB3177" i="1"/>
  <c r="AH3177" i="1" s="1"/>
  <c r="AD3178" i="1"/>
  <c r="AC3179" i="1"/>
  <c r="AB3178" i="1"/>
  <c r="AH3178" i="1" s="1"/>
  <c r="AD3179" i="1"/>
  <c r="AC3180" i="1"/>
  <c r="AB3179" i="1"/>
  <c r="AH3179" i="1" s="1"/>
  <c r="AD3180" i="1"/>
  <c r="AC3181" i="1"/>
  <c r="AB3180" i="1"/>
  <c r="AH3180" i="1" s="1"/>
  <c r="AD3181" i="1"/>
  <c r="AC3182" i="1"/>
  <c r="AB3181" i="1"/>
  <c r="AH3181" i="1" s="1"/>
  <c r="AD3182" i="1"/>
  <c r="AC3183" i="1"/>
  <c r="AB3182" i="1"/>
  <c r="AH3182" i="1" s="1"/>
  <c r="AD3183" i="1"/>
  <c r="AC3184" i="1"/>
  <c r="AB3183" i="1"/>
  <c r="AH3183" i="1" s="1"/>
  <c r="AD3184" i="1"/>
  <c r="AC3185" i="1"/>
  <c r="AB3184" i="1"/>
  <c r="AH3184" i="1" s="1"/>
  <c r="AD3185" i="1"/>
  <c r="AC3186" i="1"/>
  <c r="AB3185" i="1"/>
  <c r="AH3185" i="1" s="1"/>
  <c r="AD3186" i="1"/>
  <c r="AC3187" i="1"/>
  <c r="AB3186" i="1"/>
  <c r="AH3186" i="1" s="1"/>
  <c r="AD3187" i="1"/>
  <c r="AC3188" i="1"/>
  <c r="AB3187" i="1"/>
  <c r="AH3187" i="1" s="1"/>
  <c r="AD3188" i="1"/>
  <c r="AC3189" i="1"/>
  <c r="AB3188" i="1"/>
  <c r="AH3188" i="1" s="1"/>
  <c r="AD3189" i="1"/>
  <c r="AC3190" i="1"/>
  <c r="AB3189" i="1"/>
  <c r="AH3189" i="1" s="1"/>
  <c r="AD3190" i="1"/>
  <c r="AC3191" i="1"/>
  <c r="AB3190" i="1"/>
  <c r="AH3190" i="1" s="1"/>
  <c r="AD3191" i="1"/>
  <c r="AC3192" i="1"/>
  <c r="AB3191" i="1"/>
  <c r="AH3191" i="1" s="1"/>
  <c r="AD3192" i="1"/>
  <c r="AC3193" i="1"/>
  <c r="AB3192" i="1"/>
  <c r="AH3192" i="1" s="1"/>
  <c r="AD3193" i="1"/>
  <c r="AC3194" i="1"/>
  <c r="AB3193" i="1"/>
  <c r="AH3193" i="1" s="1"/>
  <c r="AD3194" i="1"/>
  <c r="AC3195" i="1"/>
  <c r="AB3194" i="1"/>
  <c r="AH3194" i="1" s="1"/>
  <c r="AD3195" i="1"/>
  <c r="AC3196" i="1"/>
  <c r="AB3195" i="1"/>
  <c r="AH3195" i="1" s="1"/>
  <c r="AD3196" i="1"/>
  <c r="AC3197" i="1"/>
  <c r="AB3196" i="1"/>
  <c r="AH3196" i="1" s="1"/>
  <c r="AD3197" i="1"/>
  <c r="AC3198" i="1"/>
  <c r="AB3197" i="1"/>
  <c r="AH3197" i="1" s="1"/>
  <c r="AD3198" i="1"/>
  <c r="AC3199" i="1"/>
  <c r="AB3198" i="1"/>
  <c r="AH3198" i="1" s="1"/>
  <c r="AD3199" i="1"/>
  <c r="AC3200" i="1"/>
  <c r="AB3199" i="1"/>
  <c r="AH3199" i="1" s="1"/>
  <c r="AD3200" i="1"/>
  <c r="AC3201" i="1"/>
  <c r="AB3200" i="1"/>
  <c r="AH3200" i="1" s="1"/>
  <c r="AD3201" i="1"/>
  <c r="AC3202" i="1"/>
  <c r="AB3201" i="1"/>
  <c r="AH3201" i="1" s="1"/>
  <c r="AD3202" i="1"/>
  <c r="AC3203" i="1"/>
  <c r="AB3202" i="1"/>
  <c r="AH3202" i="1" s="1"/>
  <c r="AD3203" i="1"/>
  <c r="AC3204" i="1"/>
  <c r="AB3203" i="1"/>
  <c r="AH3203" i="1" s="1"/>
  <c r="AD3204" i="1"/>
  <c r="AC3205" i="1"/>
  <c r="AB3204" i="1"/>
  <c r="AH3204" i="1" s="1"/>
  <c r="AD3205" i="1"/>
  <c r="AC3206" i="1"/>
  <c r="AB3205" i="1"/>
  <c r="AH3205" i="1" s="1"/>
  <c r="AD3206" i="1"/>
  <c r="AC3207" i="1"/>
  <c r="AB3206" i="1"/>
  <c r="AH3206" i="1" s="1"/>
  <c r="AD3207" i="1"/>
  <c r="AC3208" i="1"/>
  <c r="AB3207" i="1"/>
  <c r="AH3207" i="1" s="1"/>
  <c r="AD3208" i="1"/>
  <c r="AC3209" i="1"/>
  <c r="AB3208" i="1"/>
  <c r="AH3208" i="1" s="1"/>
  <c r="AD3209" i="1"/>
  <c r="AC3210" i="1"/>
  <c r="AB3209" i="1"/>
  <c r="AH3209" i="1" s="1"/>
  <c r="AD3210" i="1"/>
  <c r="AC3211" i="1"/>
  <c r="AB3210" i="1"/>
  <c r="AH3210" i="1" s="1"/>
  <c r="AD3211" i="1"/>
  <c r="AC3212" i="1"/>
  <c r="AB3211" i="1"/>
  <c r="AH3211" i="1" s="1"/>
  <c r="AD3212" i="1"/>
  <c r="AC3213" i="1"/>
  <c r="AB3212" i="1"/>
  <c r="AH3212" i="1" s="1"/>
  <c r="AD3213" i="1"/>
  <c r="AC3214" i="1"/>
  <c r="AB3213" i="1"/>
  <c r="AH3213" i="1" s="1"/>
  <c r="AD3214" i="1"/>
  <c r="AC3215" i="1"/>
  <c r="AB3214" i="1"/>
  <c r="AH3214" i="1" s="1"/>
  <c r="AD3215" i="1"/>
  <c r="AC3216" i="1"/>
  <c r="AB3215" i="1"/>
  <c r="AH3215" i="1" s="1"/>
  <c r="AD3216" i="1"/>
  <c r="AC3217" i="1"/>
  <c r="AB3216" i="1"/>
  <c r="AH3216" i="1" s="1"/>
  <c r="AD3217" i="1"/>
  <c r="AC3218" i="1"/>
  <c r="AB3217" i="1"/>
  <c r="AH3217" i="1" s="1"/>
  <c r="AD3218" i="1"/>
  <c r="AC3219" i="1"/>
  <c r="AB3218" i="1"/>
  <c r="AH3218" i="1" s="1"/>
  <c r="AD3219" i="1"/>
  <c r="AC3220" i="1"/>
  <c r="AB3219" i="1"/>
  <c r="AH3219" i="1" s="1"/>
  <c r="AD3220" i="1"/>
  <c r="AC3221" i="1"/>
  <c r="AB3220" i="1"/>
  <c r="AH3220" i="1" s="1"/>
  <c r="AD3221" i="1"/>
  <c r="AC3222" i="1"/>
  <c r="AB3221" i="1"/>
  <c r="AH3221" i="1" s="1"/>
  <c r="AD3222" i="1"/>
  <c r="AC3223" i="1"/>
  <c r="AB3222" i="1"/>
  <c r="AH3222" i="1" s="1"/>
  <c r="AD3223" i="1"/>
  <c r="AC3224" i="1"/>
  <c r="AB3223" i="1"/>
  <c r="AH3223" i="1" s="1"/>
  <c r="AD3224" i="1"/>
  <c r="AC3225" i="1"/>
  <c r="AB3224" i="1"/>
  <c r="AH3224" i="1" s="1"/>
  <c r="AD3225" i="1"/>
  <c r="AC3226" i="1"/>
  <c r="AB3225" i="1"/>
  <c r="AH3225" i="1" s="1"/>
  <c r="AD3226" i="1"/>
  <c r="AC3227" i="1"/>
  <c r="AB3226" i="1"/>
  <c r="AH3226" i="1" s="1"/>
  <c r="AD3227" i="1"/>
  <c r="AC3228" i="1"/>
  <c r="AB3227" i="1"/>
  <c r="AH3227" i="1" s="1"/>
  <c r="AD3228" i="1"/>
  <c r="AC3229" i="1"/>
  <c r="AB3228" i="1"/>
  <c r="AH3228" i="1" s="1"/>
  <c r="AD3229" i="1"/>
  <c r="AC3230" i="1"/>
  <c r="AB3229" i="1"/>
  <c r="AH3229" i="1" s="1"/>
  <c r="AD3230" i="1"/>
  <c r="AC3231" i="1"/>
  <c r="AB3230" i="1"/>
  <c r="AH3230" i="1" s="1"/>
  <c r="AD3231" i="1"/>
  <c r="AC3232" i="1"/>
  <c r="AB3231" i="1"/>
  <c r="AH3231" i="1" s="1"/>
  <c r="AD3232" i="1"/>
  <c r="AC3233" i="1"/>
  <c r="AB3232" i="1"/>
  <c r="AH3232" i="1" s="1"/>
  <c r="AD3233" i="1"/>
  <c r="AC3234" i="1"/>
  <c r="AB3233" i="1"/>
  <c r="AH3233" i="1" s="1"/>
  <c r="AD3234" i="1"/>
  <c r="AC3235" i="1"/>
  <c r="AB3234" i="1"/>
  <c r="AH3234" i="1" s="1"/>
  <c r="AD3235" i="1"/>
  <c r="AC3236" i="1"/>
  <c r="AB3235" i="1"/>
  <c r="AH3235" i="1" s="1"/>
  <c r="AD3236" i="1"/>
  <c r="AC3237" i="1"/>
  <c r="AB3236" i="1"/>
  <c r="AH3236" i="1" s="1"/>
  <c r="AD3237" i="1"/>
  <c r="AC3238" i="1"/>
  <c r="AB3237" i="1"/>
  <c r="AH3237" i="1" s="1"/>
  <c r="AD3238" i="1"/>
  <c r="AC3239" i="1"/>
  <c r="AB3238" i="1"/>
  <c r="AH3238" i="1" s="1"/>
  <c r="AD3239" i="1"/>
  <c r="AC3240" i="1"/>
  <c r="AB3239" i="1"/>
  <c r="AH3239" i="1" s="1"/>
  <c r="AD3240" i="1"/>
  <c r="AC3241" i="1"/>
  <c r="AB3240" i="1"/>
  <c r="AH3240" i="1" s="1"/>
  <c r="AD3241" i="1"/>
  <c r="AC3242" i="1"/>
  <c r="AB3241" i="1"/>
  <c r="AH3241" i="1" s="1"/>
  <c r="AD3242" i="1"/>
  <c r="AC3243" i="1"/>
  <c r="AB3242" i="1"/>
  <c r="AH3242" i="1" s="1"/>
  <c r="AD3243" i="1"/>
  <c r="AC3244" i="1"/>
  <c r="AB3243" i="1"/>
  <c r="AH3243" i="1" s="1"/>
  <c r="AD3244" i="1"/>
  <c r="AC3245" i="1"/>
  <c r="AB3244" i="1"/>
  <c r="AH3244" i="1" s="1"/>
  <c r="AD3245" i="1"/>
  <c r="AC3246" i="1"/>
  <c r="AB3245" i="1"/>
  <c r="AH3245" i="1" s="1"/>
  <c r="AD3246" i="1"/>
  <c r="AC3247" i="1"/>
  <c r="AB3246" i="1"/>
  <c r="AH3246" i="1" s="1"/>
  <c r="AD3247" i="1"/>
  <c r="AC3248" i="1"/>
  <c r="AB3247" i="1"/>
  <c r="AH3247" i="1" s="1"/>
  <c r="AD3248" i="1"/>
  <c r="AC3249" i="1"/>
  <c r="AB3248" i="1"/>
  <c r="AH3248" i="1" s="1"/>
  <c r="AD3249" i="1"/>
  <c r="AC3250" i="1"/>
  <c r="AB3249" i="1"/>
  <c r="AH3249" i="1" s="1"/>
  <c r="AD3250" i="1"/>
  <c r="AC3251" i="1"/>
  <c r="AB3250" i="1"/>
  <c r="AH3250" i="1" s="1"/>
  <c r="AD3251" i="1"/>
  <c r="AC3252" i="1"/>
  <c r="AB3251" i="1"/>
  <c r="AH3251" i="1" s="1"/>
  <c r="AD3252" i="1"/>
  <c r="AC3253" i="1"/>
  <c r="AB3252" i="1"/>
  <c r="AH3252" i="1" s="1"/>
  <c r="AD3253" i="1"/>
  <c r="AC3254" i="1"/>
  <c r="AB3253" i="1"/>
  <c r="AH3253" i="1" s="1"/>
  <c r="AD3254" i="1"/>
  <c r="AC3255" i="1"/>
  <c r="AB3254" i="1"/>
  <c r="AH3254" i="1" s="1"/>
  <c r="AD3255" i="1"/>
  <c r="AC3256" i="1"/>
  <c r="AB3255" i="1"/>
  <c r="AH3255" i="1" s="1"/>
  <c r="AD3256" i="1"/>
  <c r="AC3257" i="1"/>
  <c r="AB3256" i="1"/>
  <c r="AH3256" i="1" s="1"/>
  <c r="AD3257" i="1"/>
  <c r="AC3258" i="1"/>
  <c r="AB3257" i="1"/>
  <c r="AH3257" i="1" s="1"/>
  <c r="AD3258" i="1"/>
  <c r="AC3259" i="1"/>
  <c r="AB3258" i="1"/>
  <c r="AH3258" i="1" s="1"/>
  <c r="AD3259" i="1"/>
  <c r="AC3260" i="1"/>
  <c r="AB3259" i="1"/>
  <c r="AH3259" i="1" s="1"/>
  <c r="AD3260" i="1"/>
  <c r="AC3261" i="1"/>
  <c r="AB3260" i="1"/>
  <c r="AH3260" i="1" s="1"/>
  <c r="AD3261" i="1"/>
  <c r="AC3262" i="1"/>
  <c r="AB3261" i="1"/>
  <c r="AH3261" i="1" s="1"/>
  <c r="AD3262" i="1"/>
  <c r="AC3263" i="1"/>
  <c r="AB3262" i="1"/>
  <c r="AH3262" i="1" s="1"/>
  <c r="AD3263" i="1"/>
  <c r="AC3264" i="1"/>
  <c r="AB3263" i="1"/>
  <c r="AH3263" i="1" s="1"/>
  <c r="AD3264" i="1"/>
  <c r="AC3265" i="1"/>
  <c r="AB3264" i="1"/>
  <c r="AH3264" i="1" s="1"/>
  <c r="AD3265" i="1"/>
  <c r="AC3266" i="1"/>
  <c r="AB3265" i="1"/>
  <c r="AH3265" i="1" s="1"/>
  <c r="AD3266" i="1"/>
  <c r="AC3267" i="1"/>
  <c r="AB3266" i="1"/>
  <c r="AH3266" i="1" s="1"/>
  <c r="AD3267" i="1"/>
  <c r="AC3268" i="1"/>
  <c r="AB3267" i="1"/>
  <c r="AH3267" i="1" s="1"/>
  <c r="AD3268" i="1"/>
  <c r="AC3269" i="1"/>
  <c r="AB3268" i="1"/>
  <c r="AH3268" i="1" s="1"/>
  <c r="AD3269" i="1"/>
  <c r="AC3270" i="1"/>
  <c r="AB3269" i="1"/>
  <c r="AH3269" i="1" s="1"/>
  <c r="AD3270" i="1"/>
  <c r="AC3271" i="1"/>
  <c r="AB3270" i="1"/>
  <c r="AH3270" i="1" s="1"/>
  <c r="AD3271" i="1"/>
  <c r="AC3272" i="1"/>
  <c r="AB3271" i="1"/>
  <c r="AH3271" i="1" s="1"/>
  <c r="AD3272" i="1"/>
  <c r="AC3273" i="1"/>
  <c r="AB3272" i="1"/>
  <c r="AH3272" i="1" s="1"/>
  <c r="AD3273" i="1"/>
  <c r="AC3274" i="1"/>
  <c r="AB3273" i="1"/>
  <c r="AH3273" i="1" s="1"/>
  <c r="AD3274" i="1"/>
  <c r="AC3275" i="1"/>
  <c r="AB3274" i="1"/>
  <c r="AH3274" i="1" s="1"/>
  <c r="AD3275" i="1"/>
  <c r="AC3276" i="1"/>
  <c r="AB3275" i="1"/>
  <c r="AH3275" i="1" s="1"/>
  <c r="AD3276" i="1"/>
  <c r="AC3277" i="1"/>
  <c r="AB3276" i="1"/>
  <c r="AH3276" i="1" s="1"/>
  <c r="AD3277" i="1"/>
  <c r="AC3278" i="1"/>
  <c r="AB3277" i="1"/>
  <c r="AH3277" i="1" s="1"/>
  <c r="AD3278" i="1"/>
  <c r="AC3279" i="1"/>
  <c r="AB3278" i="1"/>
  <c r="AH3278" i="1" s="1"/>
  <c r="AD3279" i="1"/>
  <c r="AC3280" i="1"/>
  <c r="AB3279" i="1"/>
  <c r="AH3279" i="1" s="1"/>
  <c r="AD3280" i="1"/>
  <c r="AC3281" i="1"/>
  <c r="AB3280" i="1"/>
  <c r="AH3280" i="1" s="1"/>
  <c r="AD3281" i="1"/>
  <c r="AC3282" i="1"/>
  <c r="AB3281" i="1"/>
  <c r="AH3281" i="1" s="1"/>
  <c r="AD3282" i="1"/>
  <c r="AC3283" i="1"/>
  <c r="AB3282" i="1"/>
  <c r="AH3282" i="1" s="1"/>
  <c r="AD3283" i="1"/>
  <c r="AC3284" i="1"/>
  <c r="AB3283" i="1"/>
  <c r="AH3283" i="1" s="1"/>
  <c r="AD3284" i="1"/>
  <c r="AC3285" i="1"/>
  <c r="AB3284" i="1"/>
  <c r="AH3284" i="1" s="1"/>
  <c r="AD3285" i="1"/>
  <c r="AC3286" i="1"/>
  <c r="AB3285" i="1"/>
  <c r="AH3285" i="1" s="1"/>
  <c r="AD3286" i="1"/>
  <c r="AC3287" i="1"/>
  <c r="AB3286" i="1"/>
  <c r="AH3286" i="1" s="1"/>
  <c r="AD3287" i="1"/>
  <c r="AC3288" i="1"/>
  <c r="AB3287" i="1"/>
  <c r="AH3287" i="1" s="1"/>
  <c r="AD3288" i="1"/>
  <c r="AC3289" i="1"/>
  <c r="AB3288" i="1"/>
  <c r="AH3288" i="1" s="1"/>
  <c r="AD3289" i="1"/>
  <c r="AC3290" i="1"/>
  <c r="AB3289" i="1"/>
  <c r="AH3289" i="1" s="1"/>
  <c r="AD3290" i="1"/>
  <c r="AC3291" i="1"/>
  <c r="AB3290" i="1"/>
  <c r="AH3290" i="1" s="1"/>
  <c r="AD3291" i="1"/>
  <c r="AC3292" i="1"/>
  <c r="AB3291" i="1"/>
  <c r="AH3291" i="1" s="1"/>
  <c r="AD3292" i="1"/>
  <c r="AC3293" i="1"/>
  <c r="AB3292" i="1"/>
  <c r="AH3292" i="1" s="1"/>
  <c r="AD3293" i="1"/>
  <c r="AC3294" i="1"/>
  <c r="AB3293" i="1"/>
  <c r="AH3293" i="1" s="1"/>
  <c r="AD3294" i="1"/>
  <c r="AC3295" i="1"/>
  <c r="AB3294" i="1"/>
  <c r="AH3294" i="1" s="1"/>
  <c r="AD3295" i="1"/>
  <c r="AC3296" i="1"/>
  <c r="AB3295" i="1"/>
  <c r="AH3295" i="1" s="1"/>
  <c r="AD3296" i="1"/>
  <c r="AC3297" i="1"/>
  <c r="AB3296" i="1"/>
  <c r="AH3296" i="1" s="1"/>
  <c r="AD3297" i="1"/>
  <c r="AC3298" i="1"/>
  <c r="AB3297" i="1"/>
  <c r="AH3297" i="1" s="1"/>
  <c r="AD3298" i="1"/>
  <c r="AC3299" i="1"/>
  <c r="AB3298" i="1"/>
  <c r="AH3298" i="1" s="1"/>
  <c r="AD3299" i="1"/>
  <c r="AC3300" i="1"/>
  <c r="AB3299" i="1"/>
  <c r="AH3299" i="1" s="1"/>
  <c r="AD3300" i="1"/>
  <c r="AC3301" i="1"/>
  <c r="AB3300" i="1"/>
  <c r="AH3300" i="1" s="1"/>
  <c r="AD3301" i="1"/>
  <c r="AC3302" i="1"/>
  <c r="AB3301" i="1"/>
  <c r="AH3301" i="1" s="1"/>
  <c r="AD3302" i="1"/>
  <c r="AC3303" i="1"/>
  <c r="AB3302" i="1"/>
  <c r="AH3302" i="1" s="1"/>
  <c r="AD3303" i="1"/>
  <c r="AC3304" i="1"/>
  <c r="AB3303" i="1"/>
  <c r="AH3303" i="1" s="1"/>
  <c r="AD3304" i="1"/>
  <c r="AC3305" i="1"/>
  <c r="AB3304" i="1"/>
  <c r="AH3304" i="1" s="1"/>
  <c r="AD3305" i="1"/>
  <c r="AC3306" i="1"/>
  <c r="AB3305" i="1"/>
  <c r="AH3305" i="1" s="1"/>
  <c r="AD3306" i="1"/>
  <c r="AC3307" i="1"/>
  <c r="AB3306" i="1"/>
  <c r="AH3306" i="1" s="1"/>
  <c r="AD3307" i="1"/>
  <c r="AC3308" i="1"/>
  <c r="AB3307" i="1"/>
  <c r="AH3307" i="1" s="1"/>
  <c r="AD3308" i="1"/>
  <c r="AC3309" i="1"/>
  <c r="AB3308" i="1"/>
  <c r="AH3308" i="1" s="1"/>
  <c r="AD3309" i="1"/>
  <c r="AC3310" i="1"/>
  <c r="AB3309" i="1"/>
  <c r="AH3309" i="1" s="1"/>
  <c r="AD3310" i="1"/>
  <c r="AC3311" i="1"/>
  <c r="AB3310" i="1"/>
  <c r="AH3310" i="1" s="1"/>
  <c r="AD3311" i="1"/>
  <c r="AC3312" i="1"/>
  <c r="AB3311" i="1"/>
  <c r="AH3311" i="1" s="1"/>
  <c r="AD3312" i="1"/>
  <c r="AC3313" i="1"/>
  <c r="AB3312" i="1"/>
  <c r="AH3312" i="1" s="1"/>
  <c r="AD3313" i="1"/>
  <c r="AC3314" i="1"/>
  <c r="AB3313" i="1"/>
  <c r="AH3313" i="1" s="1"/>
  <c r="AD3314" i="1"/>
  <c r="AC3315" i="1"/>
  <c r="AB3314" i="1"/>
  <c r="AH3314" i="1" s="1"/>
  <c r="AD3315" i="1"/>
  <c r="AC3316" i="1"/>
  <c r="AB3315" i="1"/>
  <c r="AH3315" i="1" s="1"/>
  <c r="AD3316" i="1"/>
  <c r="AC3317" i="1"/>
  <c r="AB3316" i="1"/>
  <c r="AH3316" i="1" s="1"/>
  <c r="AD3317" i="1"/>
  <c r="AC3318" i="1"/>
  <c r="AB3317" i="1"/>
  <c r="AH3317" i="1" s="1"/>
  <c r="AD3318" i="1"/>
  <c r="AC3319" i="1"/>
  <c r="AB3318" i="1"/>
  <c r="AH3318" i="1" s="1"/>
  <c r="AD3319" i="1"/>
  <c r="AC3320" i="1"/>
  <c r="AB3319" i="1"/>
  <c r="AH3319" i="1" s="1"/>
  <c r="AD3320" i="1"/>
  <c r="AC3321" i="1"/>
  <c r="AB3320" i="1"/>
  <c r="AH3320" i="1" s="1"/>
  <c r="AD3321" i="1"/>
  <c r="AC3322" i="1"/>
  <c r="AB3321" i="1"/>
  <c r="AH3321" i="1" s="1"/>
  <c r="AD3322" i="1"/>
  <c r="AC3323" i="1"/>
  <c r="AB3322" i="1"/>
  <c r="AH3322" i="1" s="1"/>
  <c r="AD3323" i="1"/>
  <c r="AC3324" i="1"/>
  <c r="AB3323" i="1"/>
  <c r="AH3323" i="1" s="1"/>
  <c r="AD3324" i="1"/>
  <c r="AC3325" i="1"/>
  <c r="AB3324" i="1"/>
  <c r="AH3324" i="1" s="1"/>
  <c r="AD3325" i="1"/>
  <c r="AC3326" i="1"/>
  <c r="AB3325" i="1"/>
  <c r="AH3325" i="1" s="1"/>
  <c r="AD3326" i="1"/>
  <c r="AC3327" i="1"/>
  <c r="AB3326" i="1"/>
  <c r="AH3326" i="1" s="1"/>
  <c r="AD3327" i="1"/>
  <c r="AC3328" i="1"/>
  <c r="AB3327" i="1"/>
  <c r="AH3327" i="1" s="1"/>
  <c r="AD3328" i="1"/>
  <c r="AC3329" i="1"/>
  <c r="AB3328" i="1"/>
  <c r="AH3328" i="1" s="1"/>
  <c r="AD3329" i="1"/>
  <c r="AC3330" i="1"/>
  <c r="AB3329" i="1"/>
  <c r="AH3329" i="1" s="1"/>
  <c r="AD3330" i="1"/>
  <c r="AC3331" i="1"/>
  <c r="AB3330" i="1"/>
  <c r="AH3330" i="1" s="1"/>
  <c r="AD3331" i="1"/>
  <c r="AC3332" i="1"/>
  <c r="AB3331" i="1"/>
  <c r="AH3331" i="1" s="1"/>
  <c r="AD3332" i="1"/>
  <c r="AC3333" i="1"/>
  <c r="AB3332" i="1"/>
  <c r="AH3332" i="1" s="1"/>
  <c r="AD3333" i="1"/>
  <c r="AC3334" i="1"/>
  <c r="AB3333" i="1"/>
  <c r="AH3333" i="1" s="1"/>
  <c r="AD3334" i="1"/>
  <c r="AC3335" i="1"/>
  <c r="AB3334" i="1"/>
  <c r="AH3334" i="1" s="1"/>
  <c r="AD3335" i="1"/>
  <c r="AC3336" i="1"/>
  <c r="AB3335" i="1"/>
  <c r="AH3335" i="1" s="1"/>
  <c r="AD3336" i="1"/>
  <c r="AC3337" i="1"/>
  <c r="AB3336" i="1"/>
  <c r="AH3336" i="1" s="1"/>
  <c r="AD3337" i="1"/>
  <c r="AC3338" i="1"/>
  <c r="AB3337" i="1"/>
  <c r="AH3337" i="1" s="1"/>
  <c r="AD3338" i="1"/>
  <c r="AC3339" i="1"/>
  <c r="AB3338" i="1"/>
  <c r="AH3338" i="1" s="1"/>
  <c r="AD3339" i="1"/>
  <c r="AC3340" i="1"/>
  <c r="AB3339" i="1"/>
  <c r="AH3339" i="1" s="1"/>
  <c r="AD3340" i="1"/>
  <c r="AC3341" i="1"/>
  <c r="AB3340" i="1"/>
  <c r="AH3340" i="1" s="1"/>
  <c r="AD3341" i="1"/>
  <c r="AC3342" i="1"/>
  <c r="AB3341" i="1"/>
  <c r="AH3341" i="1" s="1"/>
  <c r="AD3342" i="1"/>
  <c r="AC3343" i="1"/>
  <c r="AB3342" i="1"/>
  <c r="AH3342" i="1" s="1"/>
  <c r="AD3343" i="1"/>
  <c r="AC3344" i="1"/>
  <c r="AB3343" i="1"/>
  <c r="AH3343" i="1" s="1"/>
  <c r="AD3344" i="1"/>
  <c r="AC3345" i="1"/>
  <c r="AB3344" i="1"/>
  <c r="AH3344" i="1" s="1"/>
  <c r="AD3345" i="1"/>
  <c r="AC3346" i="1"/>
  <c r="AB3345" i="1"/>
  <c r="AH3345" i="1" s="1"/>
  <c r="AD3346" i="1"/>
  <c r="AC3347" i="1"/>
  <c r="AB3346" i="1"/>
  <c r="AH3346" i="1" s="1"/>
  <c r="AD3347" i="1"/>
  <c r="AC3348" i="1"/>
  <c r="AB3347" i="1"/>
  <c r="AH3347" i="1" s="1"/>
  <c r="AD3348" i="1"/>
  <c r="AC3349" i="1"/>
  <c r="AB3348" i="1"/>
  <c r="AH3348" i="1" s="1"/>
  <c r="AD3349" i="1"/>
  <c r="AB3349" i="1"/>
  <c r="AH3349" i="1" s="1"/>
  <c r="AC3350" i="1"/>
  <c r="AC3351" i="1"/>
  <c r="AB3350" i="1"/>
  <c r="AH3350" i="1" s="1"/>
  <c r="AD3350" i="1"/>
  <c r="AD3351" i="1"/>
  <c r="AB3351" i="1"/>
  <c r="AH3351" i="1" s="1"/>
  <c r="AC3352" i="1"/>
  <c r="AC3353" i="1"/>
  <c r="AB3352" i="1"/>
  <c r="AH3352" i="1" s="1"/>
  <c r="AD3352" i="1"/>
  <c r="AD3353" i="1"/>
  <c r="AB3353" i="1"/>
  <c r="AH3353" i="1" s="1"/>
  <c r="AC3354" i="1"/>
  <c r="AC3355" i="1"/>
  <c r="AB3354" i="1"/>
  <c r="AH3354" i="1" s="1"/>
  <c r="AD3354" i="1"/>
  <c r="AD3355" i="1"/>
  <c r="AC3356" i="1"/>
  <c r="AB3355" i="1"/>
  <c r="AH3355" i="1" s="1"/>
  <c r="AC3357" i="1"/>
  <c r="AB3356" i="1"/>
  <c r="AH3356" i="1" s="1"/>
  <c r="AD3356" i="1"/>
  <c r="AD3357" i="1"/>
  <c r="AC3358" i="1"/>
  <c r="AB3357" i="1"/>
  <c r="AH3357" i="1" s="1"/>
  <c r="AC3359" i="1"/>
  <c r="AB3358" i="1"/>
  <c r="AH3358" i="1" s="1"/>
  <c r="AD3358" i="1"/>
  <c r="AD3359" i="1"/>
  <c r="AB3359" i="1"/>
  <c r="AH3359" i="1" s="1"/>
  <c r="AC3360" i="1"/>
  <c r="AC3361" i="1"/>
  <c r="AB3360" i="1"/>
  <c r="AH3360" i="1" s="1"/>
  <c r="AD3360" i="1"/>
  <c r="AD3361" i="1"/>
  <c r="AC3362" i="1"/>
  <c r="AB3361" i="1"/>
  <c r="AH3361" i="1" s="1"/>
  <c r="AC3363" i="1"/>
  <c r="AB3362" i="1"/>
  <c r="AH3362" i="1" s="1"/>
  <c r="AD3362" i="1"/>
  <c r="AD3363" i="1"/>
  <c r="AC3364" i="1"/>
  <c r="AB3363" i="1"/>
  <c r="AH3363" i="1" s="1"/>
  <c r="AC3365" i="1"/>
  <c r="AB3364" i="1"/>
  <c r="AH3364" i="1" s="1"/>
  <c r="AD3364" i="1"/>
  <c r="AD3365" i="1"/>
  <c r="AC3366" i="1"/>
  <c r="AB3365" i="1"/>
  <c r="AH3365" i="1" s="1"/>
  <c r="AC3367" i="1"/>
  <c r="AB3366" i="1"/>
  <c r="AH3366" i="1" s="1"/>
  <c r="AD3366" i="1"/>
  <c r="AD3367" i="1"/>
  <c r="AC3368" i="1"/>
  <c r="AB3367" i="1"/>
  <c r="AH3367" i="1" s="1"/>
  <c r="AC3369" i="1"/>
  <c r="AB3368" i="1"/>
  <c r="AH3368" i="1" s="1"/>
  <c r="AD3368" i="1"/>
  <c r="AD3369" i="1"/>
  <c r="AC3370" i="1"/>
  <c r="AB3369" i="1"/>
  <c r="AH3369" i="1" s="1"/>
  <c r="AC3371" i="1"/>
  <c r="AB3370" i="1"/>
  <c r="AH3370" i="1" s="1"/>
  <c r="AD3370" i="1"/>
  <c r="AD3371" i="1"/>
  <c r="AB3371" i="1"/>
  <c r="AH3371" i="1" s="1"/>
  <c r="AC3372" i="1"/>
  <c r="AC3373" i="1"/>
  <c r="AB3372" i="1"/>
  <c r="AH3372" i="1" s="1"/>
  <c r="AD3372" i="1"/>
  <c r="AD3373" i="1"/>
  <c r="AC3374" i="1"/>
  <c r="AB3373" i="1"/>
  <c r="AH3373" i="1" s="1"/>
  <c r="AC3375" i="1"/>
  <c r="AB3374" i="1"/>
  <c r="AH3374" i="1" s="1"/>
  <c r="AD3374" i="1"/>
  <c r="AD3375" i="1"/>
  <c r="AB3375" i="1"/>
  <c r="AH3375" i="1" s="1"/>
  <c r="AC3376" i="1"/>
  <c r="AC3377" i="1"/>
  <c r="AB3376" i="1"/>
  <c r="AH3376" i="1" s="1"/>
  <c r="AD3376" i="1"/>
  <c r="AD3377" i="1"/>
  <c r="AC3378" i="1"/>
  <c r="AB3377" i="1"/>
  <c r="AH3377" i="1" s="1"/>
  <c r="AC3379" i="1"/>
  <c r="AB3378" i="1"/>
  <c r="AH3378" i="1" s="1"/>
  <c r="AD3378" i="1"/>
  <c r="AD3379" i="1"/>
  <c r="AC3380" i="1"/>
  <c r="AB3379" i="1"/>
  <c r="AH3379" i="1" s="1"/>
  <c r="AC3381" i="1"/>
  <c r="AB3380" i="1"/>
  <c r="AH3380" i="1" s="1"/>
  <c r="AD3380" i="1"/>
  <c r="AD3381" i="1"/>
  <c r="AC3382" i="1"/>
  <c r="AB3381" i="1"/>
  <c r="AH3381" i="1" s="1"/>
  <c r="AC3383" i="1"/>
  <c r="AB3382" i="1"/>
  <c r="AH3382" i="1" s="1"/>
  <c r="AD3382" i="1"/>
  <c r="AD3383" i="1"/>
  <c r="AC3384" i="1"/>
  <c r="AB3383" i="1"/>
  <c r="AH3383" i="1" s="1"/>
  <c r="AC3385" i="1"/>
  <c r="AB3384" i="1"/>
  <c r="AH3384" i="1" s="1"/>
  <c r="AD3384" i="1"/>
  <c r="AD3385" i="1"/>
  <c r="AB3385" i="1"/>
  <c r="AH3385" i="1" s="1"/>
  <c r="AC3386" i="1"/>
  <c r="AC3387" i="1"/>
  <c r="AB3386" i="1"/>
  <c r="AH3386" i="1" s="1"/>
  <c r="AD3386" i="1"/>
  <c r="AD3387" i="1"/>
  <c r="AC3388" i="1"/>
  <c r="AB3387" i="1"/>
  <c r="AH3387" i="1" s="1"/>
  <c r="AC3389" i="1"/>
  <c r="AB3388" i="1"/>
  <c r="AH3388" i="1" s="1"/>
  <c r="AD3388" i="1"/>
  <c r="AC3390" i="1"/>
  <c r="AD3389" i="1"/>
  <c r="AB3389" i="1"/>
  <c r="AH3389" i="1" s="1"/>
  <c r="AC3391" i="1"/>
  <c r="AD3390" i="1"/>
  <c r="AB3390" i="1"/>
  <c r="AH3390" i="1" s="1"/>
  <c r="AC3392" i="1"/>
  <c r="AD3391" i="1"/>
  <c r="AB3391" i="1"/>
  <c r="AH3391" i="1" s="1"/>
  <c r="AC3393" i="1"/>
  <c r="AD3392" i="1"/>
  <c r="AB3392" i="1"/>
  <c r="AH3392" i="1" s="1"/>
  <c r="AC3394" i="1"/>
  <c r="AD3393" i="1"/>
  <c r="AB3393" i="1"/>
  <c r="AH3393" i="1" s="1"/>
  <c r="AC3395" i="1"/>
  <c r="AD3394" i="1"/>
  <c r="AB3394" i="1"/>
  <c r="AH3394" i="1" s="1"/>
  <c r="AC3396" i="1"/>
  <c r="AD3395" i="1"/>
  <c r="AB3395" i="1"/>
  <c r="AH3395" i="1" s="1"/>
  <c r="AC3397" i="1"/>
  <c r="AD3396" i="1"/>
  <c r="AB3396" i="1"/>
  <c r="AH3396" i="1" s="1"/>
  <c r="AC3398" i="1"/>
  <c r="AD3397" i="1"/>
  <c r="AB3397" i="1"/>
  <c r="AH3397" i="1" s="1"/>
  <c r="AC3399" i="1"/>
  <c r="AD3398" i="1"/>
  <c r="AB3398" i="1"/>
  <c r="AH3398" i="1" s="1"/>
  <c r="AC3400" i="1"/>
  <c r="AD3399" i="1"/>
  <c r="AB3399" i="1"/>
  <c r="AH3399" i="1" s="1"/>
  <c r="AC3401" i="1"/>
  <c r="AD3400" i="1"/>
  <c r="AB3400" i="1"/>
  <c r="AH3400" i="1" s="1"/>
  <c r="AC3402" i="1"/>
  <c r="AD3401" i="1"/>
  <c r="AB3401" i="1"/>
  <c r="AH3401" i="1" s="1"/>
  <c r="AC3403" i="1"/>
  <c r="AD3402" i="1"/>
  <c r="AB3402" i="1"/>
  <c r="AH3402" i="1" s="1"/>
  <c r="AC3404" i="1"/>
  <c r="AD3403" i="1"/>
  <c r="AB3403" i="1"/>
  <c r="AH3403" i="1" s="1"/>
  <c r="AC3405" i="1"/>
  <c r="AD3404" i="1"/>
  <c r="AB3404" i="1"/>
  <c r="AH3404" i="1" s="1"/>
  <c r="AC3406" i="1"/>
  <c r="AD3405" i="1"/>
  <c r="AB3405" i="1"/>
  <c r="AH3405" i="1" s="1"/>
  <c r="AC3407" i="1"/>
  <c r="AD3406" i="1"/>
  <c r="AB3406" i="1"/>
  <c r="AH3406" i="1" s="1"/>
  <c r="AC3408" i="1"/>
  <c r="AD3407" i="1"/>
  <c r="AB3407" i="1"/>
  <c r="AH3407" i="1" s="1"/>
  <c r="AC3409" i="1"/>
  <c r="AD3408" i="1"/>
  <c r="AB3408" i="1"/>
  <c r="AH3408" i="1" s="1"/>
  <c r="AC3410" i="1"/>
  <c r="AD3409" i="1"/>
  <c r="AB3409" i="1"/>
  <c r="AH3409" i="1" s="1"/>
  <c r="AC3411" i="1"/>
  <c r="AD3410" i="1"/>
  <c r="AB3410" i="1"/>
  <c r="AH3410" i="1" s="1"/>
  <c r="AC3412" i="1"/>
  <c r="AD3411" i="1"/>
  <c r="AB3411" i="1"/>
  <c r="AH3411" i="1" s="1"/>
  <c r="AC3413" i="1"/>
  <c r="AD3412" i="1"/>
  <c r="AB3412" i="1"/>
  <c r="AH3412" i="1" s="1"/>
  <c r="AC3414" i="1"/>
  <c r="AD3413" i="1"/>
  <c r="AB3413" i="1"/>
  <c r="AH3413" i="1" s="1"/>
  <c r="AC3415" i="1"/>
  <c r="AD3414" i="1"/>
  <c r="AB3414" i="1"/>
  <c r="AH3414" i="1" s="1"/>
  <c r="AC3416" i="1"/>
  <c r="AD3415" i="1"/>
  <c r="AB3415" i="1"/>
  <c r="AH3415" i="1" s="1"/>
  <c r="AC3417" i="1"/>
  <c r="AD3416" i="1"/>
  <c r="AB3416" i="1"/>
  <c r="AH3416" i="1" s="1"/>
  <c r="AC3418" i="1"/>
  <c r="AD3417" i="1"/>
  <c r="AB3417" i="1"/>
  <c r="AH3417" i="1" s="1"/>
  <c r="AC3419" i="1"/>
  <c r="AD3418" i="1"/>
  <c r="AB3418" i="1"/>
  <c r="AH3418" i="1" s="1"/>
  <c r="AC3420" i="1"/>
  <c r="AD3419" i="1"/>
  <c r="AB3419" i="1"/>
  <c r="AH3419" i="1" s="1"/>
  <c r="AC3421" i="1"/>
  <c r="AD3420" i="1"/>
  <c r="AB3420" i="1"/>
  <c r="AH3420" i="1" s="1"/>
  <c r="AC3422" i="1"/>
  <c r="AD3421" i="1"/>
  <c r="AB3421" i="1"/>
  <c r="AH3421" i="1" s="1"/>
  <c r="AC3423" i="1"/>
  <c r="AD3422" i="1"/>
  <c r="AB3422" i="1"/>
  <c r="AH3422" i="1" s="1"/>
  <c r="AC3424" i="1"/>
  <c r="AD3423" i="1"/>
  <c r="AB3423" i="1"/>
  <c r="AH3423" i="1" s="1"/>
  <c r="AC3425" i="1"/>
  <c r="AD3424" i="1"/>
  <c r="AB3424" i="1"/>
  <c r="AH3424" i="1" s="1"/>
  <c r="AC3426" i="1"/>
  <c r="AD3425" i="1"/>
  <c r="AB3425" i="1"/>
  <c r="AH3425" i="1" s="1"/>
  <c r="AC3427" i="1"/>
  <c r="AD3426" i="1"/>
  <c r="AB3426" i="1"/>
  <c r="AH3426" i="1" s="1"/>
  <c r="AC3428" i="1"/>
  <c r="AD3427" i="1"/>
  <c r="AB3427" i="1"/>
  <c r="AH3427" i="1" s="1"/>
  <c r="AC3429" i="1"/>
  <c r="AD3428" i="1"/>
  <c r="AB3428" i="1"/>
  <c r="AH3428" i="1" s="1"/>
  <c r="AC3430" i="1"/>
  <c r="AD3429" i="1"/>
  <c r="AB3429" i="1"/>
  <c r="AH3429" i="1" s="1"/>
  <c r="AC3431" i="1"/>
  <c r="AD3430" i="1"/>
  <c r="AB3430" i="1"/>
  <c r="AH3430" i="1" s="1"/>
  <c r="AC3432" i="1"/>
  <c r="AD3431" i="1"/>
  <c r="AB3431" i="1"/>
  <c r="AH3431" i="1" s="1"/>
  <c r="AC3433" i="1"/>
  <c r="AD3432" i="1"/>
  <c r="AB3432" i="1"/>
  <c r="AH3432" i="1" s="1"/>
  <c r="AC3434" i="1"/>
  <c r="AD3433" i="1"/>
  <c r="AB3433" i="1"/>
  <c r="AH3433" i="1" s="1"/>
  <c r="AC3435" i="1"/>
  <c r="AD3434" i="1"/>
  <c r="AB3434" i="1"/>
  <c r="AH3434" i="1" s="1"/>
  <c r="AC3436" i="1"/>
  <c r="AD3435" i="1"/>
  <c r="AB3435" i="1"/>
  <c r="AH3435" i="1" s="1"/>
  <c r="AC3437" i="1"/>
  <c r="AD3436" i="1"/>
  <c r="AB3436" i="1"/>
  <c r="AH3436" i="1" s="1"/>
  <c r="AC3438" i="1"/>
  <c r="AD3437" i="1"/>
  <c r="AB3437" i="1"/>
  <c r="AH3437" i="1" s="1"/>
  <c r="AC3439" i="1"/>
  <c r="AB3438" i="1"/>
  <c r="AH3438" i="1" s="1"/>
  <c r="AD3438" i="1"/>
  <c r="AC3440" i="1"/>
  <c r="AD3439" i="1"/>
  <c r="AB3439" i="1"/>
  <c r="AH3439" i="1" s="1"/>
  <c r="AC3441" i="1"/>
  <c r="AD3440" i="1"/>
  <c r="AB3440" i="1"/>
  <c r="AH3440" i="1" s="1"/>
  <c r="AC3442" i="1"/>
  <c r="AD3441" i="1"/>
  <c r="AB3441" i="1"/>
  <c r="AH3441" i="1" s="1"/>
  <c r="AC3443" i="1"/>
  <c r="AD3442" i="1"/>
  <c r="AB3442" i="1"/>
  <c r="AH3442" i="1" s="1"/>
  <c r="AC3444" i="1"/>
  <c r="AB3443" i="1"/>
  <c r="AH3443" i="1" s="1"/>
  <c r="AD3443" i="1"/>
  <c r="AC3445" i="1"/>
  <c r="AD3444" i="1"/>
  <c r="AB3444" i="1"/>
  <c r="AH3444" i="1" s="1"/>
  <c r="AC3446" i="1"/>
  <c r="AD3445" i="1"/>
  <c r="AB3445" i="1"/>
  <c r="AH3445" i="1" s="1"/>
  <c r="AC3447" i="1"/>
  <c r="AD3446" i="1"/>
  <c r="AB3446" i="1"/>
  <c r="AH3446" i="1" s="1"/>
  <c r="AC3448" i="1"/>
  <c r="AD3447" i="1"/>
  <c r="AB3447" i="1"/>
  <c r="AH3447" i="1" s="1"/>
  <c r="AC3449" i="1"/>
  <c r="AD3448" i="1"/>
  <c r="AB3448" i="1"/>
  <c r="AH3448" i="1" s="1"/>
  <c r="AC3450" i="1"/>
  <c r="AD3449" i="1"/>
  <c r="AB3449" i="1"/>
  <c r="AH3449" i="1" s="1"/>
  <c r="AC3451" i="1"/>
  <c r="AD3450" i="1"/>
  <c r="AB3450" i="1"/>
  <c r="AH3450" i="1" s="1"/>
  <c r="AC3452" i="1"/>
  <c r="AD3451" i="1"/>
  <c r="AB3451" i="1"/>
  <c r="AH3451" i="1" s="1"/>
  <c r="AC3453" i="1"/>
  <c r="AD3452" i="1"/>
  <c r="AB3452" i="1"/>
  <c r="AH3452" i="1" s="1"/>
  <c r="AC3454" i="1"/>
  <c r="AD3453" i="1"/>
  <c r="AB3453" i="1"/>
  <c r="AH3453" i="1" s="1"/>
  <c r="AC3455" i="1"/>
  <c r="AD3454" i="1"/>
  <c r="AB3454" i="1"/>
  <c r="AH3454" i="1" s="1"/>
  <c r="AC3456" i="1"/>
  <c r="AD3455" i="1"/>
  <c r="AB3455" i="1"/>
  <c r="AH3455" i="1" s="1"/>
  <c r="AC3457" i="1"/>
  <c r="AD3456" i="1"/>
  <c r="AB3456" i="1"/>
  <c r="AH3456" i="1" s="1"/>
  <c r="AC3458" i="1"/>
  <c r="AD3457" i="1"/>
  <c r="AB3457" i="1"/>
  <c r="AH3457" i="1" s="1"/>
  <c r="AC3459" i="1"/>
  <c r="AD3458" i="1"/>
  <c r="AB3458" i="1"/>
  <c r="AH3458" i="1" s="1"/>
  <c r="AC3460" i="1"/>
  <c r="AD3459" i="1"/>
  <c r="AB3459" i="1"/>
  <c r="AH3459" i="1" s="1"/>
  <c r="AC3461" i="1"/>
  <c r="AD3460" i="1"/>
  <c r="AB3460" i="1"/>
  <c r="AH3460" i="1" s="1"/>
  <c r="AC3462" i="1"/>
  <c r="AB3461" i="1"/>
  <c r="AH3461" i="1" s="1"/>
  <c r="AD3461" i="1"/>
  <c r="AC3463" i="1"/>
  <c r="AD3462" i="1"/>
  <c r="AB3462" i="1"/>
  <c r="AH3462" i="1" s="1"/>
  <c r="AC3464" i="1"/>
  <c r="AD3463" i="1"/>
  <c r="AB3463" i="1"/>
  <c r="AH3463" i="1" s="1"/>
  <c r="AC3465" i="1"/>
  <c r="AD3464" i="1"/>
  <c r="AB3464" i="1"/>
  <c r="AH3464" i="1" s="1"/>
  <c r="AC3466" i="1"/>
  <c r="AD3465" i="1"/>
  <c r="AB3465" i="1"/>
  <c r="AH3465" i="1" s="1"/>
  <c r="AC3467" i="1"/>
  <c r="AD3466" i="1"/>
  <c r="AB3466" i="1"/>
  <c r="AH3466" i="1" s="1"/>
  <c r="AC3468" i="1"/>
  <c r="AD3467" i="1"/>
  <c r="AB3467" i="1"/>
  <c r="AH3467" i="1" s="1"/>
  <c r="AC3469" i="1"/>
  <c r="AD3468" i="1"/>
  <c r="AB3468" i="1"/>
  <c r="AH3468" i="1" s="1"/>
  <c r="AC3470" i="1"/>
  <c r="AD3469" i="1"/>
  <c r="AB3469" i="1"/>
  <c r="AH3469" i="1" s="1"/>
  <c r="AC3471" i="1"/>
  <c r="AD3470" i="1"/>
  <c r="AB3470" i="1"/>
  <c r="AH3470" i="1" s="1"/>
  <c r="AC3472" i="1"/>
  <c r="AD3471" i="1"/>
  <c r="AB3471" i="1"/>
  <c r="AH3471" i="1" s="1"/>
  <c r="AC3473" i="1"/>
  <c r="AD3472" i="1"/>
  <c r="AB3472" i="1"/>
  <c r="AH3472" i="1" s="1"/>
  <c r="AC3474" i="1"/>
  <c r="AD3473" i="1"/>
  <c r="AB3473" i="1"/>
  <c r="AH3473" i="1" s="1"/>
  <c r="AC3475" i="1"/>
  <c r="AD3474" i="1"/>
  <c r="AB3474" i="1"/>
  <c r="AH3474" i="1" s="1"/>
  <c r="AC3476" i="1"/>
  <c r="AD3475" i="1"/>
  <c r="AB3475" i="1"/>
  <c r="AH3475" i="1" s="1"/>
  <c r="AC3477" i="1"/>
  <c r="AD3476" i="1"/>
  <c r="AB3476" i="1"/>
  <c r="AH3476" i="1" s="1"/>
  <c r="AC3478" i="1"/>
  <c r="AD3477" i="1"/>
  <c r="AB3477" i="1"/>
  <c r="AH3477" i="1" s="1"/>
  <c r="AC3479" i="1"/>
  <c r="AD3478" i="1"/>
  <c r="AB3478" i="1"/>
  <c r="AH3478" i="1" s="1"/>
  <c r="AC3480" i="1"/>
  <c r="AD3479" i="1"/>
  <c r="AB3479" i="1"/>
  <c r="AH3479" i="1" s="1"/>
  <c r="AC3481" i="1"/>
  <c r="AD3480" i="1"/>
  <c r="AB3480" i="1"/>
  <c r="AH3480" i="1" s="1"/>
  <c r="AC3482" i="1"/>
  <c r="AD3481" i="1"/>
  <c r="AB3481" i="1"/>
  <c r="AH3481" i="1" s="1"/>
  <c r="AC3483" i="1"/>
  <c r="AD3482" i="1"/>
  <c r="AB3482" i="1"/>
  <c r="AH3482" i="1" s="1"/>
  <c r="AC3484" i="1"/>
  <c r="AD3483" i="1"/>
  <c r="AB3483" i="1"/>
  <c r="AH3483" i="1" s="1"/>
  <c r="AC3485" i="1"/>
  <c r="AD3484" i="1"/>
  <c r="AB3484" i="1"/>
  <c r="AH3484" i="1" s="1"/>
  <c r="AC3486" i="1"/>
  <c r="AD3485" i="1"/>
  <c r="AB3485" i="1"/>
  <c r="AH3485" i="1" s="1"/>
  <c r="AC3487" i="1"/>
  <c r="AD3486" i="1"/>
  <c r="AB3486" i="1"/>
  <c r="AH3486" i="1" s="1"/>
  <c r="AC3488" i="1"/>
  <c r="AD3487" i="1"/>
  <c r="AB3487" i="1"/>
  <c r="AH3487" i="1" s="1"/>
  <c r="AC3489" i="1"/>
  <c r="AD3488" i="1"/>
  <c r="AB3488" i="1"/>
  <c r="AH3488" i="1" s="1"/>
  <c r="AC3490" i="1"/>
  <c r="AD3489" i="1"/>
  <c r="AB3489" i="1"/>
  <c r="AH3489" i="1" s="1"/>
  <c r="AC3491" i="1"/>
  <c r="AD3490" i="1"/>
  <c r="AB3490" i="1"/>
  <c r="AH3490" i="1" s="1"/>
  <c r="AC3492" i="1"/>
  <c r="AB3491" i="1"/>
  <c r="AH3491" i="1" s="1"/>
  <c r="AD3491" i="1"/>
  <c r="AC3493" i="1"/>
  <c r="AD3492" i="1"/>
  <c r="AB3492" i="1"/>
  <c r="AH3492" i="1" s="1"/>
  <c r="AC3494" i="1"/>
  <c r="AD3493" i="1"/>
  <c r="AB3493" i="1"/>
  <c r="AH3493" i="1" s="1"/>
  <c r="AC3495" i="1"/>
  <c r="AD3494" i="1"/>
  <c r="AB3494" i="1"/>
  <c r="AH3494" i="1" s="1"/>
  <c r="AC3496" i="1"/>
  <c r="AD3495" i="1"/>
  <c r="AB3495" i="1"/>
  <c r="AH3495" i="1" s="1"/>
  <c r="AC3497" i="1"/>
  <c r="AD3496" i="1"/>
  <c r="AB3496" i="1"/>
  <c r="AH3496" i="1" s="1"/>
  <c r="AC3498" i="1"/>
  <c r="AD3497" i="1"/>
  <c r="AB3497" i="1"/>
  <c r="AH3497" i="1" s="1"/>
  <c r="AC3499" i="1"/>
  <c r="AD3498" i="1"/>
  <c r="AB3498" i="1"/>
  <c r="AH3498" i="1" s="1"/>
  <c r="AC3500" i="1"/>
  <c r="AD3499" i="1"/>
  <c r="AB3499" i="1"/>
  <c r="AH3499" i="1" s="1"/>
  <c r="AC3501" i="1"/>
  <c r="AD3500" i="1"/>
  <c r="AB3500" i="1"/>
  <c r="AH3500" i="1" s="1"/>
  <c r="AC3502" i="1"/>
  <c r="AD3501" i="1"/>
  <c r="AB3501" i="1"/>
  <c r="AH3501" i="1" s="1"/>
  <c r="AC3503" i="1"/>
  <c r="AD3502" i="1"/>
  <c r="AB3502" i="1"/>
  <c r="AH3502" i="1" s="1"/>
  <c r="AC3504" i="1"/>
  <c r="AD3503" i="1"/>
  <c r="AB3503" i="1"/>
  <c r="AH3503" i="1" s="1"/>
  <c r="AC3505" i="1"/>
  <c r="AD3504" i="1"/>
  <c r="AB3504" i="1"/>
  <c r="AH3504" i="1" s="1"/>
  <c r="AC3506" i="1"/>
  <c r="AD3505" i="1"/>
  <c r="AB3505" i="1"/>
  <c r="AH3505" i="1" s="1"/>
  <c r="AC3507" i="1"/>
  <c r="AD3506" i="1"/>
  <c r="AB3506" i="1"/>
  <c r="AH3506" i="1" s="1"/>
  <c r="AC3508" i="1"/>
  <c r="AD3507" i="1"/>
  <c r="AB3507" i="1"/>
  <c r="AH3507" i="1" s="1"/>
  <c r="AD3508" i="1"/>
  <c r="AB3508" i="1"/>
  <c r="AH3508" i="1" s="1"/>
  <c r="O72" i="1" l="1"/>
  <c r="O10" i="1"/>
  <c r="O70" i="1"/>
  <c r="O13" i="1"/>
  <c r="O58" i="1"/>
  <c r="O34" i="1"/>
  <c r="O61" i="1"/>
  <c r="O37" i="1"/>
  <c r="O11" i="1"/>
  <c r="O19" i="1"/>
  <c r="O48" i="1"/>
  <c r="O39" i="1"/>
  <c r="O41" i="1"/>
  <c r="O22" i="1"/>
  <c r="O24" i="1"/>
  <c r="O57" i="1"/>
  <c r="O21" i="1"/>
  <c r="O47" i="1"/>
  <c r="O12" i="1"/>
  <c r="O40" i="1"/>
  <c r="O9" i="1"/>
  <c r="O33" i="1"/>
  <c r="O7" i="1"/>
  <c r="O63" i="1"/>
  <c r="O6" i="1"/>
  <c r="O46" i="1"/>
  <c r="O45" i="1"/>
  <c r="O50" i="1"/>
  <c r="O52" i="1"/>
  <c r="O55" i="1"/>
  <c r="O5" i="1"/>
  <c r="O59" i="1"/>
  <c r="O16" i="1"/>
  <c r="O15" i="1"/>
  <c r="O62" i="1"/>
  <c r="O30" i="1"/>
  <c r="O23" i="1"/>
  <c r="O49" i="1"/>
  <c r="O51" i="1"/>
  <c r="O42" i="1"/>
  <c r="O18" i="1"/>
  <c r="O27" i="1"/>
  <c r="O14" i="1"/>
  <c r="O29" i="1"/>
  <c r="O66" i="1"/>
  <c r="O35" i="1"/>
  <c r="O44" i="1"/>
  <c r="O64" i="1"/>
  <c r="O31" i="1"/>
  <c r="O65" i="1"/>
  <c r="O43" i="1"/>
  <c r="O32" i="1"/>
  <c r="O20" i="1"/>
  <c r="O67" i="1"/>
  <c r="O54" i="1"/>
  <c r="O28" i="1"/>
  <c r="O56" i="1"/>
  <c r="O25" i="1"/>
  <c r="O71" i="1"/>
  <c r="O38" i="1"/>
  <c r="O17" i="1"/>
  <c r="O69" i="1"/>
  <c r="O26" i="1"/>
  <c r="O68" i="1"/>
  <c r="O60" i="1"/>
  <c r="O8" i="1"/>
  <c r="O53" i="1"/>
  <c r="O4" i="1"/>
  <c r="O36" i="1"/>
  <c r="AH10" i="1"/>
  <c r="AH12" i="1"/>
  <c r="R70" i="1"/>
  <c r="P70" i="1"/>
  <c r="S70" i="1"/>
  <c r="T70" i="1" s="1"/>
  <c r="Q70" i="1"/>
  <c r="P61" i="1"/>
  <c r="Q61" i="1"/>
  <c r="R61" i="1"/>
  <c r="S61" i="1"/>
  <c r="S48" i="1"/>
  <c r="P48" i="1"/>
  <c r="Q48" i="1"/>
  <c r="R48" i="1"/>
  <c r="R24" i="1"/>
  <c r="P24" i="1"/>
  <c r="S24" i="1"/>
  <c r="Q24" i="1"/>
  <c r="R12" i="1"/>
  <c r="S12" i="1"/>
  <c r="Q12" i="1"/>
  <c r="P12" i="1"/>
  <c r="Q7" i="1"/>
  <c r="P7" i="1"/>
  <c r="R7" i="1"/>
  <c r="S7" i="1"/>
  <c r="T7" i="1" s="1"/>
  <c r="S45" i="1"/>
  <c r="T45" i="1" s="1"/>
  <c r="Q45" i="1"/>
  <c r="P45" i="1"/>
  <c r="R45" i="1"/>
  <c r="R5" i="1"/>
  <c r="S5" i="1"/>
  <c r="Q5" i="1"/>
  <c r="P5" i="1"/>
  <c r="S62" i="1"/>
  <c r="P62" i="1"/>
  <c r="Q62" i="1"/>
  <c r="R62" i="1"/>
  <c r="P51" i="1"/>
  <c r="Q51" i="1"/>
  <c r="S51" i="1"/>
  <c r="R51" i="1"/>
  <c r="P14" i="1"/>
  <c r="R14" i="1"/>
  <c r="Q14" i="1"/>
  <c r="S14" i="1"/>
  <c r="T14" i="1" s="1"/>
  <c r="S44" i="1"/>
  <c r="T44" i="1" s="1"/>
  <c r="P44" i="1"/>
  <c r="Q44" i="1"/>
  <c r="R44" i="1"/>
  <c r="R43" i="1"/>
  <c r="Q43" i="1"/>
  <c r="P43" i="1"/>
  <c r="S43" i="1"/>
  <c r="T43" i="1" s="1"/>
  <c r="P54" i="1"/>
  <c r="Q54" i="1"/>
  <c r="R54" i="1"/>
  <c r="S54" i="1"/>
  <c r="P71" i="1"/>
  <c r="R71" i="1"/>
  <c r="S71" i="1"/>
  <c r="Q71" i="1"/>
  <c r="P26" i="1"/>
  <c r="Q26" i="1"/>
  <c r="S26" i="1"/>
  <c r="T26" i="1" s="1"/>
  <c r="R26" i="1"/>
  <c r="Q53" i="1"/>
  <c r="S53" i="1"/>
  <c r="R53" i="1"/>
  <c r="P53" i="1"/>
  <c r="AH8" i="1"/>
  <c r="AH13" i="1"/>
  <c r="AH15" i="1"/>
  <c r="AH3" i="1"/>
  <c r="AH17" i="1"/>
  <c r="AH9" i="1"/>
  <c r="AH4" i="1"/>
  <c r="Q13" i="1"/>
  <c r="R13" i="1"/>
  <c r="S13" i="1"/>
  <c r="T13" i="1" s="1"/>
  <c r="P13" i="1"/>
  <c r="S37" i="1"/>
  <c r="T37" i="1" s="1"/>
  <c r="R37" i="1"/>
  <c r="Q37" i="1"/>
  <c r="P37" i="1"/>
  <c r="Q39" i="1"/>
  <c r="S39" i="1"/>
  <c r="R39" i="1"/>
  <c r="P39" i="1"/>
  <c r="S57" i="1"/>
  <c r="T57" i="1" s="1"/>
  <c r="P57" i="1"/>
  <c r="R57" i="1"/>
  <c r="Q57" i="1"/>
  <c r="S40" i="1"/>
  <c r="P40" i="1"/>
  <c r="Q40" i="1"/>
  <c r="R40" i="1"/>
  <c r="R63" i="1"/>
  <c r="Q63" i="1"/>
  <c r="P63" i="1"/>
  <c r="S63" i="1"/>
  <c r="R50" i="1"/>
  <c r="P50" i="1"/>
  <c r="S50" i="1"/>
  <c r="Q50" i="1"/>
  <c r="Q59" i="1"/>
  <c r="S59" i="1"/>
  <c r="P59" i="1"/>
  <c r="R59" i="1"/>
  <c r="P30" i="1"/>
  <c r="R30" i="1"/>
  <c r="S30" i="1"/>
  <c r="T30" i="1" s="1"/>
  <c r="Q30" i="1"/>
  <c r="Q42" i="1"/>
  <c r="R42" i="1"/>
  <c r="S42" i="1"/>
  <c r="P42" i="1"/>
  <c r="S29" i="1"/>
  <c r="T29" i="1" s="1"/>
  <c r="R29" i="1"/>
  <c r="Q29" i="1"/>
  <c r="P29" i="1"/>
  <c r="R64" i="1"/>
  <c r="Q64" i="1"/>
  <c r="P64" i="1"/>
  <c r="S64" i="1"/>
  <c r="T64" i="1" s="1"/>
  <c r="Q32" i="1"/>
  <c r="S32" i="1"/>
  <c r="R32" i="1"/>
  <c r="P32" i="1"/>
  <c r="P28" i="1"/>
  <c r="R28" i="1"/>
  <c r="S28" i="1"/>
  <c r="Q28" i="1"/>
  <c r="Q38" i="1"/>
  <c r="P38" i="1"/>
  <c r="S38" i="1"/>
  <c r="R38" i="1"/>
  <c r="P68" i="1"/>
  <c r="S68" i="1"/>
  <c r="T68" i="1" s="1"/>
  <c r="R68" i="1"/>
  <c r="Q68" i="1"/>
  <c r="P4" i="1"/>
  <c r="Q4" i="1"/>
  <c r="R4" i="1"/>
  <c r="S4" i="1"/>
  <c r="T4" i="1" s="1"/>
  <c r="AH18" i="1"/>
  <c r="T38" i="1"/>
  <c r="AH7" i="1"/>
  <c r="S72" i="1"/>
  <c r="P72" i="1"/>
  <c r="Q72" i="1"/>
  <c r="R72" i="1"/>
  <c r="S58" i="1"/>
  <c r="R58" i="1"/>
  <c r="P58" i="1"/>
  <c r="Q58" i="1"/>
  <c r="R11" i="1"/>
  <c r="S11" i="1"/>
  <c r="Q11" i="1"/>
  <c r="P11" i="1"/>
  <c r="R41" i="1"/>
  <c r="Q41" i="1"/>
  <c r="P41" i="1"/>
  <c r="S41" i="1"/>
  <c r="Q21" i="1"/>
  <c r="R21" i="1"/>
  <c r="S21" i="1"/>
  <c r="T21" i="1" s="1"/>
  <c r="P21" i="1"/>
  <c r="R9" i="1"/>
  <c r="S9" i="1"/>
  <c r="Q9" i="1"/>
  <c r="P9" i="1"/>
  <c r="Q6" i="1"/>
  <c r="P6" i="1"/>
  <c r="S6" i="1"/>
  <c r="T6" i="1" s="1"/>
  <c r="R6" i="1"/>
  <c r="R52" i="1"/>
  <c r="Q52" i="1"/>
  <c r="S52" i="1"/>
  <c r="P52" i="1"/>
  <c r="S16" i="1"/>
  <c r="R16" i="1"/>
  <c r="Q16" i="1"/>
  <c r="P16" i="1"/>
  <c r="R23" i="1"/>
  <c r="S23" i="1"/>
  <c r="Q23" i="1"/>
  <c r="P23" i="1"/>
  <c r="Q18" i="1"/>
  <c r="R18" i="1"/>
  <c r="S18" i="1"/>
  <c r="T18" i="1" s="1"/>
  <c r="P18" i="1"/>
  <c r="P66" i="1"/>
  <c r="R66" i="1"/>
  <c r="S66" i="1"/>
  <c r="T66" i="1" s="1"/>
  <c r="Q66" i="1"/>
  <c r="R31" i="1"/>
  <c r="S31" i="1"/>
  <c r="P31" i="1"/>
  <c r="Q31" i="1"/>
  <c r="S20" i="1"/>
  <c r="R20" i="1"/>
  <c r="P20" i="1"/>
  <c r="Q20" i="1"/>
  <c r="R56" i="1"/>
  <c r="Q56" i="1"/>
  <c r="P56" i="1"/>
  <c r="S56" i="1"/>
  <c r="T56" i="1" s="1"/>
  <c r="Q17" i="1"/>
  <c r="R17" i="1"/>
  <c r="S17" i="1"/>
  <c r="P17" i="1"/>
  <c r="S60" i="1"/>
  <c r="T60" i="1" s="1"/>
  <c r="Q60" i="1"/>
  <c r="R60" i="1"/>
  <c r="P60" i="1"/>
  <c r="P36" i="1"/>
  <c r="Q36" i="1"/>
  <c r="S36" i="1"/>
  <c r="R36" i="1"/>
  <c r="AH11" i="1"/>
  <c r="AH5" i="1"/>
  <c r="T31" i="1"/>
  <c r="T42" i="1"/>
  <c r="AH19" i="1"/>
  <c r="P10" i="1"/>
  <c r="Q10" i="1"/>
  <c r="R10" i="1"/>
  <c r="S10" i="1"/>
  <c r="R34" i="1"/>
  <c r="S34" i="1"/>
  <c r="T34" i="1" s="1"/>
  <c r="P34" i="1"/>
  <c r="Q34" i="1"/>
  <c r="Q19" i="1"/>
  <c r="P19" i="1"/>
  <c r="S19" i="1"/>
  <c r="R19" i="1"/>
  <c r="S22" i="1"/>
  <c r="T22" i="1" s="1"/>
  <c r="P22" i="1"/>
  <c r="R22" i="1"/>
  <c r="Q22" i="1"/>
  <c r="P47" i="1"/>
  <c r="S47" i="1"/>
  <c r="Q47" i="1"/>
  <c r="R47" i="1"/>
  <c r="S33" i="1"/>
  <c r="P33" i="1"/>
  <c r="Q33" i="1"/>
  <c r="R33" i="1"/>
  <c r="P46" i="1"/>
  <c r="S46" i="1"/>
  <c r="Q46" i="1"/>
  <c r="R46" i="1"/>
  <c r="R55" i="1"/>
  <c r="Q55" i="1"/>
  <c r="S55" i="1"/>
  <c r="P55" i="1"/>
  <c r="Q15" i="1"/>
  <c r="R15" i="1"/>
  <c r="S15" i="1"/>
  <c r="P15" i="1"/>
  <c r="R49" i="1"/>
  <c r="Q49" i="1"/>
  <c r="P49" i="1"/>
  <c r="S49" i="1"/>
  <c r="T49" i="1" s="1"/>
  <c r="S27" i="1"/>
  <c r="T27" i="1" s="1"/>
  <c r="Q27" i="1"/>
  <c r="P27" i="1"/>
  <c r="R27" i="1"/>
  <c r="Q35" i="1"/>
  <c r="R35" i="1"/>
  <c r="S35" i="1"/>
  <c r="T35" i="1" s="1"/>
  <c r="P35" i="1"/>
  <c r="P65" i="1"/>
  <c r="Q65" i="1"/>
  <c r="S65" i="1"/>
  <c r="T65" i="1" s="1"/>
  <c r="R65" i="1"/>
  <c r="Q67" i="1"/>
  <c r="P67" i="1"/>
  <c r="R67" i="1"/>
  <c r="S67" i="1"/>
  <c r="T67" i="1" s="1"/>
  <c r="S25" i="1"/>
  <c r="Q25" i="1"/>
  <c r="P25" i="1"/>
  <c r="R25" i="1"/>
  <c r="P69" i="1"/>
  <c r="R69" i="1"/>
  <c r="Q69" i="1"/>
  <c r="S69" i="1"/>
  <c r="S8" i="1"/>
  <c r="R8" i="1"/>
  <c r="Q8" i="1"/>
  <c r="P8" i="1"/>
  <c r="AH14" i="1"/>
  <c r="AH6" i="1"/>
  <c r="AH16" i="1"/>
  <c r="T47" i="1"/>
  <c r="T28" i="1"/>
  <c r="AB20" i="1"/>
  <c r="AH20" i="1"/>
  <c r="T15" i="1"/>
  <c r="T19" i="1"/>
  <c r="T17" i="1"/>
  <c r="T52" i="1"/>
  <c r="T58" i="1"/>
  <c r="T59" i="1"/>
  <c r="T39" i="1"/>
  <c r="T51" i="1"/>
  <c r="T24" i="1"/>
  <c r="T8" i="1"/>
  <c r="T55" i="1"/>
  <c r="T10" i="1"/>
  <c r="T20" i="1"/>
  <c r="T9" i="1"/>
  <c r="T72" i="1"/>
  <c r="T50" i="1"/>
  <c r="T53" i="1"/>
  <c r="T62" i="1"/>
  <c r="T48" i="1"/>
  <c r="AB22" i="1"/>
  <c r="T71" i="1"/>
  <c r="AD22" i="1"/>
  <c r="T69" i="1"/>
  <c r="T46" i="1"/>
  <c r="AD20" i="1"/>
  <c r="T23" i="1"/>
  <c r="T41" i="1"/>
  <c r="T63" i="1"/>
  <c r="T5" i="1"/>
  <c r="T61" i="1"/>
  <c r="T25" i="1"/>
  <c r="T33" i="1"/>
  <c r="T36" i="1"/>
  <c r="T16" i="1"/>
  <c r="T11" i="1"/>
  <c r="T32" i="1"/>
  <c r="T40" i="1"/>
  <c r="T54" i="1"/>
  <c r="T12" i="1"/>
  <c r="AD21" i="1"/>
  <c r="AB21" i="1"/>
  <c r="AH21" i="1"/>
  <c r="AH22" i="1"/>
  <c r="AB23" i="1"/>
  <c r="AD23" i="1"/>
  <c r="AH23" i="1"/>
  <c r="AB24" i="1"/>
  <c r="AD24" i="1"/>
  <c r="AH24" i="1"/>
  <c r="AD25" i="1"/>
  <c r="AB26" i="1"/>
  <c r="AB25" i="1"/>
  <c r="AD26" i="1"/>
  <c r="AH26" i="1"/>
  <c r="AD27" i="1"/>
  <c r="AH25" i="1"/>
  <c r="AB27" i="1"/>
  <c r="AD28" i="1"/>
  <c r="AB28" i="1"/>
  <c r="AH27" i="1"/>
  <c r="AH28" i="1"/>
  <c r="AB29" i="1"/>
  <c r="AD29" i="1"/>
  <c r="AH29" i="1"/>
  <c r="AB30" i="1"/>
  <c r="AD30" i="1"/>
  <c r="AB31" i="1"/>
  <c r="AD31" i="1"/>
  <c r="AH30" i="1"/>
  <c r="AH31" i="1"/>
  <c r="AB32" i="1"/>
  <c r="AD32" i="1"/>
  <c r="AH32" i="1"/>
  <c r="AB33" i="1"/>
  <c r="AD33" i="1"/>
  <c r="AD34" i="1"/>
  <c r="AB34" i="1"/>
  <c r="AH33" i="1"/>
  <c r="AH34" i="1"/>
  <c r="AD35" i="1"/>
  <c r="AD36" i="1"/>
  <c r="AB36" i="1"/>
  <c r="AB35" i="1"/>
  <c r="AH36" i="1"/>
  <c r="AD37" i="1"/>
  <c r="AH35" i="1"/>
  <c r="AB37" i="1"/>
  <c r="AH37" i="1"/>
  <c r="AB38" i="1"/>
  <c r="AD38" i="1"/>
  <c r="AD39" i="1"/>
  <c r="AB39" i="1"/>
  <c r="AH38" i="1"/>
  <c r="AD40" i="1"/>
  <c r="AB40" i="1"/>
  <c r="AH39" i="1"/>
  <c r="AB41" i="1"/>
  <c r="AD41" i="1"/>
  <c r="AH40" i="1"/>
  <c r="AH41" i="1"/>
  <c r="AD42" i="1"/>
  <c r="AD43" i="1"/>
  <c r="AB42" i="1"/>
  <c r="AB43" i="1"/>
  <c r="AH43" i="1"/>
  <c r="AH42" i="1"/>
  <c r="AD44" i="1"/>
  <c r="AB44" i="1"/>
  <c r="AB45" i="1"/>
  <c r="AD45" i="1"/>
  <c r="AH45" i="1"/>
  <c r="AD46" i="1"/>
  <c r="AH44" i="1"/>
  <c r="AB46" i="1"/>
  <c r="AH46" i="1"/>
  <c r="AB47" i="1"/>
  <c r="AD47" i="1"/>
  <c r="AH47" i="1"/>
  <c r="AD48" i="1"/>
  <c r="AB48" i="1"/>
  <c r="AH48" i="1"/>
  <c r="AB49" i="1"/>
  <c r="AD49" i="1"/>
  <c r="AH49" i="1"/>
  <c r="AD50" i="1"/>
  <c r="AB50" i="1"/>
  <c r="AH50" i="1"/>
  <c r="AD51" i="1"/>
  <c r="AB51" i="1"/>
  <c r="AH51" i="1"/>
  <c r="AD52" i="1"/>
  <c r="AB52" i="1"/>
  <c r="AB53" i="1"/>
  <c r="AD53" i="1"/>
  <c r="AH52" i="1"/>
  <c r="AH53" i="1"/>
  <c r="AD54" i="1"/>
  <c r="AB54" i="1"/>
  <c r="AB55" i="1"/>
  <c r="AH54" i="1"/>
  <c r="AD55" i="1"/>
  <c r="AD56" i="1"/>
  <c r="AH55" i="1"/>
  <c r="AB56" i="1"/>
  <c r="AH56" i="1"/>
  <c r="AB57" i="1"/>
  <c r="AD57" i="1"/>
  <c r="AH57" i="1"/>
  <c r="AB58" i="1"/>
  <c r="AD58" i="1"/>
  <c r="AH58" i="1"/>
  <c r="AB59" i="1"/>
  <c r="AD59" i="1"/>
  <c r="AD60" i="1"/>
  <c r="AB60" i="1"/>
  <c r="AH59" i="1"/>
  <c r="AD61" i="1"/>
  <c r="AB61" i="1"/>
  <c r="AH60" i="1"/>
  <c r="AH61" i="1"/>
  <c r="AB62" i="1"/>
  <c r="AD62" i="1"/>
  <c r="AH62" i="1"/>
  <c r="AD63" i="1"/>
  <c r="AB63" i="1"/>
  <c r="AD64" i="1"/>
  <c r="AB64" i="1"/>
  <c r="AH63" i="1"/>
  <c r="AH64" i="1"/>
  <c r="AD65" i="1"/>
  <c r="AB66" i="1"/>
  <c r="AB65" i="1"/>
  <c r="AD66" i="1"/>
  <c r="AH66" i="1"/>
  <c r="AD67" i="1"/>
  <c r="AH65" i="1"/>
  <c r="AB67" i="1"/>
  <c r="AB68" i="1"/>
  <c r="AD68" i="1"/>
  <c r="AH67" i="1"/>
  <c r="AD69" i="1"/>
  <c r="AH68" i="1"/>
  <c r="AB69" i="1"/>
  <c r="AD70" i="1"/>
  <c r="AB70" i="1"/>
  <c r="AH69" i="1"/>
  <c r="AD71" i="1"/>
  <c r="AB71" i="1"/>
  <c r="AH70" i="1"/>
  <c r="AD72" i="1"/>
  <c r="AB72" i="1"/>
  <c r="AH71" i="1"/>
  <c r="AH72" i="1"/>
  <c r="AB73" i="1"/>
  <c r="AD73" i="1"/>
  <c r="AH73" i="1"/>
  <c r="AB74" i="1"/>
  <c r="AD74" i="1"/>
  <c r="AH74" i="1"/>
  <c r="AB75" i="1"/>
  <c r="AD75" i="1"/>
  <c r="AH75" i="1"/>
  <c r="AB76" i="1"/>
  <c r="AD76" i="1"/>
  <c r="AH76" i="1"/>
  <c r="AB77" i="1"/>
  <c r="AD77" i="1"/>
  <c r="AD78" i="1"/>
  <c r="AB78" i="1"/>
  <c r="AH77" i="1"/>
  <c r="AD79" i="1"/>
  <c r="AB79" i="1"/>
  <c r="AH78" i="1"/>
  <c r="AH79" i="1"/>
  <c r="AD80" i="1"/>
  <c r="AB80" i="1"/>
  <c r="AD81" i="1"/>
  <c r="AB81" i="1"/>
  <c r="AH80" i="1"/>
  <c r="AD82" i="1"/>
  <c r="AH81" i="1"/>
  <c r="AB82" i="1"/>
  <c r="AH82" i="1"/>
  <c r="AB83" i="1"/>
  <c r="AD83" i="1"/>
  <c r="AH83" i="1"/>
  <c r="AD84" i="1"/>
  <c r="AB84" i="1"/>
  <c r="AB85" i="1"/>
  <c r="AH84" i="1"/>
  <c r="AD85" i="1"/>
  <c r="AD86" i="1"/>
  <c r="AB86" i="1"/>
  <c r="AH85" i="1"/>
  <c r="AH86" i="1"/>
  <c r="AB87" i="1"/>
  <c r="AD87" i="1"/>
  <c r="AH87" i="1"/>
  <c r="AB88" i="1"/>
  <c r="AD88" i="1"/>
  <c r="AD89" i="1"/>
  <c r="AB89" i="1"/>
  <c r="AH88" i="1"/>
  <c r="AD90" i="1"/>
  <c r="AH89" i="1"/>
  <c r="AB90" i="1"/>
  <c r="AH90" i="1"/>
  <c r="AB91" i="1"/>
  <c r="AD91" i="1"/>
  <c r="AD92" i="1"/>
  <c r="AB92" i="1"/>
  <c r="AH91" i="1"/>
  <c r="AD93" i="1"/>
  <c r="AB93" i="1"/>
  <c r="AH92" i="1"/>
  <c r="AD94" i="1"/>
  <c r="AB94" i="1"/>
  <c r="AH93" i="1"/>
  <c r="AD95" i="1"/>
  <c r="AB95" i="1"/>
  <c r="AH94" i="1"/>
  <c r="AD96" i="1"/>
  <c r="AB96" i="1"/>
  <c r="AH95" i="1"/>
  <c r="AB97" i="1"/>
  <c r="AD97" i="1"/>
  <c r="AH96" i="1"/>
  <c r="AD98" i="1"/>
  <c r="AB98" i="1"/>
  <c r="AH97" i="1"/>
  <c r="AD99" i="1"/>
  <c r="AH98" i="1"/>
  <c r="AB99" i="1"/>
  <c r="AB100" i="1"/>
  <c r="AH99" i="1"/>
  <c r="AD100" i="1"/>
  <c r="AD101" i="1"/>
  <c r="AB101" i="1"/>
  <c r="AH100" i="1"/>
  <c r="AD102" i="1"/>
  <c r="AB102" i="1"/>
  <c r="AH101" i="1"/>
  <c r="AH102" i="1"/>
  <c r="AB103" i="1"/>
  <c r="AD103" i="1"/>
  <c r="AD104" i="1"/>
  <c r="AB104" i="1"/>
  <c r="AH103" i="1"/>
  <c r="AH104" i="1"/>
  <c r="AB105" i="1"/>
  <c r="AD105" i="1"/>
  <c r="AH105" i="1"/>
  <c r="AD106" i="1"/>
  <c r="AB106" i="1"/>
  <c r="AH106" i="1"/>
  <c r="AB107" i="1"/>
  <c r="AD107" i="1"/>
  <c r="AH107" i="1"/>
  <c r="AD108" i="1"/>
  <c r="AB108" i="1"/>
  <c r="AH108" i="1"/>
  <c r="AB109" i="1"/>
  <c r="AD109" i="1"/>
  <c r="AD110" i="1"/>
  <c r="AH109" i="1"/>
  <c r="AB110" i="1"/>
  <c r="AH110" i="1"/>
  <c r="AB111" i="1"/>
  <c r="AD111" i="1"/>
  <c r="AH111" i="1"/>
  <c r="AB112" i="1"/>
  <c r="AD112" i="1"/>
  <c r="AH112" i="1"/>
  <c r="AB113" i="1"/>
  <c r="AD113" i="1"/>
  <c r="AH113" i="1"/>
  <c r="AD114" i="1"/>
  <c r="AB114" i="1"/>
  <c r="AH114" i="1"/>
  <c r="AD115" i="1"/>
  <c r="AB115" i="1"/>
  <c r="AH115" i="1"/>
  <c r="AD116" i="1"/>
  <c r="AB116" i="1"/>
  <c r="AB117" i="1"/>
  <c r="AH116" i="1"/>
  <c r="AD117" i="1"/>
  <c r="AH117" i="1"/>
  <c r="AD118" i="1"/>
  <c r="AB118" i="1"/>
  <c r="AH118" i="1"/>
  <c r="AB119" i="1"/>
  <c r="AD119" i="1"/>
  <c r="AH119" i="1"/>
  <c r="AD120" i="1"/>
  <c r="AB120" i="1"/>
  <c r="AB121" i="1"/>
  <c r="AH120" i="1"/>
  <c r="AD121" i="1"/>
  <c r="AB122" i="1"/>
  <c r="AD122" i="1"/>
  <c r="AH121" i="1"/>
  <c r="AH122" i="1"/>
  <c r="AB123" i="1"/>
  <c r="AD123" i="1"/>
  <c r="AH123" i="1"/>
  <c r="AD124" i="1"/>
  <c r="AB124" i="1"/>
  <c r="AH124" i="1"/>
  <c r="AB125" i="1"/>
  <c r="AD125" i="1"/>
  <c r="AH125" i="1"/>
  <c r="AD126" i="1"/>
  <c r="AB127" i="1"/>
  <c r="AB126" i="1"/>
  <c r="AD127" i="1"/>
  <c r="AH127" i="1"/>
  <c r="AH126" i="1"/>
  <c r="AB128" i="1"/>
  <c r="AD128" i="1"/>
  <c r="AD129" i="1"/>
  <c r="AB129" i="1"/>
  <c r="AH128" i="1"/>
  <c r="AD130" i="1"/>
  <c r="AH129" i="1"/>
  <c r="AB130" i="1"/>
  <c r="AB131" i="1"/>
  <c r="AD131" i="1"/>
  <c r="AH130" i="1"/>
  <c r="AH131" i="1"/>
  <c r="AB132" i="1"/>
  <c r="AD132" i="1"/>
  <c r="AH132" i="1"/>
  <c r="AB133" i="1"/>
  <c r="AD133" i="1"/>
  <c r="AB134" i="1"/>
  <c r="AH133" i="1"/>
  <c r="AD134" i="1"/>
  <c r="AH134" i="1"/>
  <c r="AB135" i="1"/>
  <c r="AD135" i="1"/>
  <c r="AB136" i="1"/>
  <c r="AD136" i="1"/>
  <c r="AH135" i="1"/>
  <c r="AH136" i="1"/>
  <c r="AB137" i="1"/>
  <c r="AD137" i="1"/>
  <c r="AD138" i="1"/>
  <c r="AB138" i="1"/>
  <c r="AH137" i="1"/>
  <c r="AD139" i="1"/>
  <c r="AH138" i="1"/>
  <c r="AB139" i="1"/>
  <c r="AD140" i="1"/>
  <c r="AH139" i="1"/>
  <c r="AB140" i="1"/>
  <c r="AH140" i="1"/>
  <c r="AD141" i="1"/>
  <c r="AB142" i="1"/>
  <c r="AD142" i="1"/>
  <c r="AB141" i="1"/>
  <c r="AH142" i="1"/>
  <c r="AH141" i="1"/>
  <c r="AD143" i="1"/>
  <c r="AB143" i="1"/>
  <c r="AD144" i="1"/>
  <c r="AH143" i="1"/>
  <c r="AB144" i="1"/>
  <c r="AD145" i="1"/>
  <c r="AB145" i="1"/>
  <c r="AH144" i="1"/>
  <c r="AD146" i="1"/>
  <c r="AB146" i="1"/>
  <c r="AH145" i="1"/>
  <c r="AD147" i="1"/>
  <c r="AB147" i="1"/>
  <c r="AH146" i="1"/>
  <c r="AD148" i="1"/>
  <c r="AB148" i="1"/>
  <c r="AH147" i="1"/>
  <c r="AH148" i="1"/>
  <c r="AD149" i="1"/>
  <c r="AB149" i="1"/>
  <c r="AB150" i="1"/>
  <c r="AD150" i="1"/>
  <c r="AH149" i="1"/>
  <c r="AH150" i="1"/>
  <c r="AD151" i="1"/>
  <c r="AB151" i="1"/>
  <c r="AD152" i="1"/>
  <c r="AB152" i="1"/>
  <c r="AH151" i="1"/>
  <c r="AD153" i="1"/>
  <c r="AB153" i="1"/>
  <c r="AH152" i="1"/>
  <c r="AH153" i="1"/>
  <c r="AB154" i="1"/>
  <c r="AD154" i="1"/>
  <c r="AB155" i="1"/>
  <c r="AD155" i="1"/>
  <c r="AH154" i="1"/>
  <c r="AH155" i="1"/>
  <c r="AB156" i="1"/>
  <c r="AD156" i="1"/>
  <c r="AH156" i="1"/>
  <c r="AD157" i="1"/>
  <c r="AD158" i="1"/>
  <c r="AB158" i="1"/>
  <c r="AB157" i="1"/>
  <c r="AH158" i="1"/>
  <c r="AH157" i="1"/>
  <c r="AB159" i="1"/>
  <c r="AD159" i="1"/>
  <c r="AD160" i="1"/>
  <c r="AB160" i="1"/>
  <c r="AH159" i="1"/>
  <c r="AD161" i="1"/>
  <c r="AB161" i="1"/>
  <c r="AH160" i="1"/>
  <c r="AD162" i="1"/>
  <c r="AB162" i="1"/>
  <c r="AH161" i="1"/>
  <c r="AH162" i="1"/>
  <c r="AB163" i="1"/>
  <c r="AD163" i="1"/>
  <c r="AH163" i="1"/>
  <c r="AD164" i="1"/>
  <c r="AB164" i="1"/>
  <c r="AB165" i="1"/>
  <c r="AD165" i="1"/>
  <c r="AH164" i="1"/>
  <c r="AD166" i="1"/>
  <c r="AH165" i="1"/>
  <c r="AB166" i="1"/>
  <c r="AH166" i="1"/>
  <c r="AB167" i="1"/>
  <c r="AD167" i="1"/>
  <c r="AH167" i="1"/>
  <c r="AB168" i="1"/>
  <c r="AD168" i="1"/>
  <c r="AH168" i="1"/>
  <c r="AB169" i="1"/>
  <c r="AD169" i="1"/>
  <c r="AB170" i="1"/>
  <c r="AH169" i="1"/>
  <c r="AD170" i="1"/>
  <c r="AH170" i="1"/>
  <c r="AB171" i="1"/>
  <c r="AD171" i="1"/>
  <c r="AB172" i="1"/>
  <c r="AD172" i="1"/>
  <c r="AH171" i="1"/>
  <c r="AH172" i="1"/>
  <c r="AB173" i="1"/>
  <c r="AD173" i="1"/>
  <c r="AD174" i="1"/>
  <c r="AB174" i="1"/>
  <c r="AH173" i="1"/>
  <c r="AH174" i="1"/>
  <c r="AB175" i="1"/>
  <c r="AD175" i="1"/>
  <c r="AD176" i="1"/>
  <c r="AH175" i="1"/>
  <c r="AB176" i="1"/>
  <c r="AD177" i="1"/>
  <c r="AB177" i="1"/>
  <c r="AH176" i="1"/>
  <c r="AD178" i="1"/>
  <c r="AH177" i="1"/>
  <c r="AB178" i="1"/>
  <c r="AD179" i="1"/>
  <c r="AB179" i="1"/>
  <c r="AH178" i="1"/>
  <c r="AD180" i="1"/>
  <c r="AH179" i="1"/>
  <c r="AB180" i="1"/>
  <c r="AH180" i="1"/>
  <c r="AB181" i="1"/>
  <c r="AD181" i="1"/>
  <c r="AD182" i="1"/>
  <c r="AB182" i="1"/>
  <c r="AH181" i="1"/>
  <c r="AH182" i="1"/>
  <c r="AD183" i="1"/>
  <c r="AB183" i="1"/>
  <c r="AH183" i="1"/>
  <c r="AB184" i="1"/>
  <c r="AD184" i="1"/>
  <c r="AD185" i="1"/>
  <c r="AH184" i="1"/>
  <c r="AB185" i="1"/>
  <c r="AB186" i="1"/>
  <c r="AD186" i="1"/>
  <c r="AH186" i="1"/>
  <c r="AH185" i="1"/>
  <c r="AD187" i="1"/>
  <c r="AB187" i="1"/>
  <c r="AH187" i="1"/>
  <c r="AB188" i="1"/>
  <c r="AD188" i="1"/>
  <c r="AD189" i="1"/>
  <c r="AB189" i="1"/>
  <c r="AH188" i="1"/>
  <c r="AD190" i="1"/>
  <c r="AB190" i="1"/>
  <c r="AH189" i="1"/>
  <c r="AD191" i="1"/>
  <c r="AB191" i="1"/>
  <c r="AH190" i="1"/>
  <c r="AH191" i="1"/>
  <c r="AB192" i="1"/>
  <c r="AD192" i="1"/>
  <c r="AH192" i="1"/>
  <c r="AD193" i="1"/>
  <c r="AB193" i="1"/>
  <c r="AD194" i="1"/>
  <c r="AH193" i="1"/>
  <c r="AD195" i="1"/>
  <c r="AB194" i="1"/>
  <c r="AB195" i="1"/>
  <c r="AH194" i="1"/>
  <c r="AD196" i="1"/>
  <c r="AH195" i="1"/>
  <c r="AB196" i="1"/>
  <c r="AH196" i="1"/>
  <c r="AB197" i="1"/>
  <c r="AD197" i="1"/>
  <c r="AD198" i="1"/>
  <c r="AB198" i="1"/>
  <c r="AH197" i="1"/>
  <c r="AH198" i="1"/>
  <c r="AD199" i="1"/>
  <c r="AB199" i="1"/>
  <c r="AB200" i="1"/>
  <c r="AD200" i="1"/>
  <c r="AH199" i="1"/>
  <c r="AH200" i="1"/>
  <c r="AD201" i="1"/>
  <c r="AD202" i="1"/>
  <c r="AB201" i="1"/>
  <c r="AB202" i="1"/>
  <c r="AH201" i="1"/>
  <c r="AB203" i="1"/>
  <c r="AD203" i="1"/>
  <c r="AH202" i="1"/>
  <c r="AH203" i="1"/>
  <c r="AD204" i="1"/>
  <c r="AB204" i="1"/>
  <c r="AH204" i="1"/>
  <c r="AD205" i="1"/>
  <c r="AD206" i="1"/>
  <c r="AB206" i="1"/>
  <c r="AB205" i="1"/>
  <c r="AH206" i="1"/>
  <c r="AH205" i="1"/>
  <c r="AB207" i="1"/>
  <c r="AD207" i="1"/>
  <c r="AH207" i="1"/>
  <c r="AB208" i="1"/>
  <c r="AD208" i="1"/>
  <c r="AH208" i="1"/>
  <c r="AD209" i="1"/>
  <c r="AD210" i="1"/>
  <c r="AB210" i="1"/>
  <c r="AB209" i="1"/>
  <c r="AH209" i="1"/>
  <c r="AD211" i="1"/>
  <c r="AB211" i="1"/>
  <c r="AH210" i="1"/>
  <c r="AD212" i="1"/>
  <c r="AH211" i="1"/>
  <c r="AB212" i="1"/>
  <c r="AD213" i="1"/>
  <c r="AB213" i="1"/>
  <c r="AH212" i="1"/>
  <c r="AD214" i="1"/>
  <c r="AB214" i="1"/>
  <c r="AH213" i="1"/>
  <c r="AH214" i="1"/>
  <c r="AD215" i="1"/>
  <c r="AB215" i="1"/>
  <c r="AH215" i="1"/>
  <c r="AB216" i="1"/>
  <c r="AD216" i="1"/>
  <c r="AH216" i="1"/>
  <c r="AD217" i="1"/>
  <c r="AB217" i="1"/>
  <c r="AH217" i="1"/>
  <c r="AB218" i="1"/>
  <c r="AD218" i="1"/>
  <c r="AH218" i="1"/>
  <c r="AB219" i="1"/>
  <c r="AD219" i="1"/>
  <c r="AH219" i="1"/>
  <c r="AB220" i="1"/>
  <c r="AD220" i="1"/>
  <c r="AH220" i="1"/>
  <c r="AD221" i="1"/>
  <c r="AB221" i="1"/>
  <c r="AB222" i="1"/>
  <c r="AD222" i="1"/>
  <c r="AH222" i="1"/>
  <c r="AB223" i="1"/>
  <c r="AH221" i="1"/>
  <c r="AD223" i="1"/>
  <c r="AH223" i="1"/>
  <c r="AD224" i="1"/>
  <c r="AB224" i="1"/>
  <c r="AD225" i="1"/>
  <c r="AB225" i="1"/>
  <c r="AH225" i="1"/>
  <c r="AH224" i="1"/>
  <c r="AB226" i="1"/>
  <c r="AD226" i="1"/>
  <c r="AH226" i="1"/>
  <c r="AD227" i="1"/>
  <c r="AB227" i="1"/>
  <c r="AH227" i="1"/>
  <c r="AD228" i="1"/>
  <c r="AB228" i="1"/>
  <c r="AH228" i="1"/>
  <c r="AB229" i="1"/>
  <c r="AD229" i="1"/>
  <c r="AH229" i="1"/>
  <c r="AB230" i="1"/>
  <c r="AD230" i="1"/>
  <c r="AH230" i="1"/>
  <c r="AD231" i="1"/>
  <c r="AB231" i="1"/>
  <c r="AB232" i="1"/>
  <c r="AD232" i="1"/>
  <c r="AH231" i="1"/>
  <c r="AB233" i="1"/>
  <c r="AH232" i="1"/>
  <c r="AD233" i="1"/>
  <c r="AH233" i="1"/>
  <c r="AD234" i="1"/>
  <c r="AB234" i="1"/>
  <c r="AH234" i="1"/>
  <c r="AB235" i="1"/>
  <c r="AD235" i="1"/>
  <c r="AD236" i="1"/>
  <c r="AH235" i="1"/>
  <c r="AB236" i="1"/>
  <c r="AH236" i="1"/>
  <c r="AD237" i="1"/>
  <c r="AB237" i="1"/>
  <c r="AD238" i="1"/>
  <c r="AB238" i="1"/>
  <c r="AH237" i="1"/>
  <c r="AH238" i="1"/>
  <c r="AD239" i="1"/>
  <c r="AB239" i="1"/>
  <c r="AB240" i="1"/>
  <c r="AD240" i="1"/>
  <c r="AD241" i="1"/>
  <c r="AB241" i="1"/>
  <c r="AH240" i="1"/>
  <c r="AH239" i="1"/>
  <c r="AH241" i="1"/>
  <c r="AD242" i="1"/>
  <c r="AB242" i="1"/>
  <c r="AD243" i="1"/>
  <c r="AB243" i="1"/>
  <c r="AH242" i="1"/>
  <c r="AB244" i="1"/>
  <c r="AD244" i="1"/>
  <c r="AH243" i="1"/>
  <c r="AH244" i="1"/>
  <c r="AD245" i="1"/>
  <c r="AB245" i="1"/>
  <c r="AH245" i="1"/>
  <c r="AB246" i="1"/>
  <c r="AD246" i="1"/>
  <c r="AB247" i="1"/>
  <c r="AD247" i="1"/>
  <c r="AH246" i="1"/>
  <c r="AH247" i="1"/>
  <c r="AD248" i="1"/>
  <c r="AB248" i="1"/>
  <c r="AB249" i="1"/>
  <c r="AD249" i="1"/>
  <c r="AH248" i="1"/>
  <c r="AH249" i="1"/>
  <c r="AD250" i="1"/>
  <c r="AB250" i="1"/>
  <c r="AH250" i="1"/>
  <c r="AB251" i="1"/>
  <c r="AD251" i="1"/>
  <c r="AD252" i="1"/>
  <c r="AB252" i="1"/>
  <c r="AH251" i="1"/>
  <c r="AH252" i="1"/>
  <c r="AD253" i="1"/>
  <c r="AB253" i="1"/>
  <c r="AH253" i="1"/>
  <c r="AD254" i="1"/>
  <c r="AB254" i="1"/>
  <c r="AD255" i="1"/>
  <c r="AH254" i="1"/>
  <c r="AD256" i="1"/>
  <c r="AB255" i="1"/>
  <c r="AB256" i="1"/>
  <c r="AH255" i="1"/>
  <c r="AD257" i="1"/>
  <c r="AH256" i="1"/>
  <c r="AB257" i="1"/>
  <c r="AD258" i="1"/>
  <c r="AH257" i="1"/>
  <c r="AB258" i="1"/>
  <c r="AD259" i="1"/>
  <c r="AB259" i="1"/>
  <c r="AH259" i="1"/>
  <c r="AH258" i="1"/>
  <c r="AB260" i="1"/>
  <c r="AD260" i="1"/>
  <c r="AH260" i="1"/>
  <c r="AD261" i="1"/>
  <c r="AB261" i="1"/>
  <c r="AH261" i="1"/>
  <c r="AD262" i="1"/>
  <c r="AB262" i="1"/>
  <c r="AD263" i="1"/>
  <c r="AB263" i="1"/>
  <c r="AH262" i="1"/>
  <c r="AH263" i="1"/>
  <c r="AD264" i="1"/>
  <c r="AB264" i="1"/>
  <c r="AH264" i="1"/>
  <c r="AB265" i="1"/>
  <c r="AD265" i="1"/>
  <c r="AD266" i="1"/>
  <c r="AB266" i="1"/>
  <c r="AH265" i="1"/>
  <c r="AD267" i="1"/>
  <c r="AH266" i="1"/>
  <c r="AB267" i="1"/>
  <c r="AH267" i="1"/>
  <c r="AB268" i="1"/>
  <c r="AD268" i="1"/>
  <c r="AD269" i="1"/>
  <c r="AB269" i="1"/>
  <c r="AH268" i="1"/>
  <c r="AD270" i="1"/>
  <c r="AH269" i="1"/>
  <c r="AB270" i="1"/>
  <c r="AD271" i="1"/>
  <c r="AB271" i="1"/>
  <c r="AH270" i="1"/>
  <c r="AD272" i="1"/>
  <c r="AH271" i="1"/>
  <c r="AB272" i="1"/>
  <c r="AD273" i="1"/>
  <c r="AH272" i="1"/>
  <c r="AB273" i="1"/>
  <c r="AD274" i="1"/>
  <c r="AB274" i="1"/>
  <c r="AH273" i="1"/>
  <c r="AH274" i="1"/>
  <c r="AB275" i="1"/>
  <c r="AD275" i="1"/>
  <c r="AH275" i="1"/>
  <c r="AD276" i="1"/>
  <c r="AB276" i="1"/>
  <c r="AH276" i="1"/>
  <c r="AB277" i="1"/>
  <c r="AD277" i="1"/>
  <c r="AH277" i="1"/>
  <c r="AD278" i="1"/>
  <c r="AD279" i="1"/>
  <c r="AB278" i="1"/>
  <c r="AB279" i="1"/>
  <c r="AD280" i="1"/>
  <c r="AH279" i="1"/>
  <c r="AB280" i="1"/>
  <c r="AH278" i="1"/>
  <c r="AD281" i="1"/>
  <c r="AB281" i="1"/>
  <c r="AH280" i="1"/>
  <c r="AD282" i="1"/>
  <c r="AB282" i="1"/>
  <c r="AH281" i="1"/>
  <c r="AD283" i="1"/>
  <c r="AB283" i="1"/>
  <c r="AH282" i="1"/>
  <c r="AH283" i="1"/>
  <c r="AB284" i="1"/>
  <c r="AD284" i="1"/>
  <c r="AH284" i="1"/>
  <c r="AB285" i="1"/>
  <c r="AD285" i="1"/>
  <c r="AH285" i="1"/>
  <c r="AB286" i="1"/>
  <c r="AD286" i="1"/>
  <c r="AB287" i="1"/>
  <c r="AH286" i="1"/>
  <c r="AD287" i="1"/>
  <c r="AH287" i="1"/>
  <c r="AB288" i="1"/>
  <c r="AD288" i="1"/>
  <c r="AB289" i="1"/>
  <c r="AD289" i="1"/>
  <c r="AH288" i="1"/>
  <c r="AH289" i="1"/>
  <c r="AD290" i="1"/>
  <c r="AB290" i="1"/>
  <c r="AB291" i="1"/>
  <c r="AD291" i="1"/>
  <c r="AH290" i="1"/>
  <c r="AD292" i="1"/>
  <c r="AB292" i="1"/>
  <c r="AH291" i="1"/>
  <c r="AH292" i="1"/>
  <c r="AB293" i="1"/>
  <c r="AD293" i="1"/>
  <c r="AD294" i="1"/>
  <c r="AB294" i="1"/>
  <c r="AH293" i="1"/>
  <c r="AH294" i="1"/>
  <c r="AB295" i="1"/>
  <c r="AD295" i="1"/>
  <c r="AH295" i="1"/>
  <c r="AD296" i="1"/>
  <c r="AB296" i="1"/>
  <c r="AB297" i="1"/>
  <c r="AH296" i="1"/>
  <c r="AD297" i="1"/>
  <c r="AB298" i="1"/>
  <c r="AD298" i="1"/>
  <c r="AH297" i="1"/>
  <c r="AH298" i="1"/>
  <c r="AB299" i="1"/>
  <c r="AD299" i="1"/>
  <c r="AH299" i="1"/>
  <c r="AB300" i="1"/>
  <c r="AD300" i="1"/>
  <c r="AD301" i="1"/>
  <c r="AB301" i="1"/>
  <c r="AH300" i="1"/>
  <c r="AH301" i="1"/>
  <c r="AB302" i="1"/>
  <c r="AD302" i="1"/>
  <c r="AD303" i="1"/>
  <c r="AB303" i="1"/>
  <c r="AH302" i="1"/>
  <c r="AD304" i="1"/>
  <c r="AH303" i="1"/>
  <c r="AB304" i="1"/>
  <c r="AD305" i="1"/>
  <c r="AH304" i="1"/>
  <c r="AB305" i="1"/>
  <c r="AH305" i="1"/>
  <c r="AB306" i="1"/>
  <c r="AD306" i="1"/>
  <c r="AD307" i="1"/>
  <c r="AH306" i="1"/>
  <c r="AB307" i="1"/>
  <c r="AB308" i="1"/>
  <c r="AD308" i="1"/>
  <c r="AH308" i="1"/>
  <c r="AH307" i="1"/>
  <c r="AB309" i="1"/>
  <c r="AD309" i="1"/>
  <c r="AH309" i="1"/>
  <c r="AB310" i="1"/>
  <c r="AD310" i="1"/>
  <c r="AD311" i="1"/>
  <c r="AH310" i="1"/>
  <c r="AB311" i="1"/>
  <c r="AD312" i="1"/>
  <c r="AH311" i="1"/>
  <c r="AB312" i="1"/>
  <c r="AD313" i="1"/>
  <c r="AB313" i="1"/>
  <c r="AH312" i="1"/>
  <c r="AD314" i="1"/>
  <c r="AB314" i="1"/>
  <c r="AH313" i="1"/>
  <c r="AH314" i="1"/>
  <c r="AB315" i="1"/>
  <c r="AD315" i="1"/>
  <c r="AB316" i="1"/>
  <c r="AH315" i="1"/>
  <c r="AD316" i="1"/>
  <c r="AD317" i="1"/>
  <c r="AB317" i="1"/>
  <c r="AH316" i="1"/>
  <c r="AD318" i="1"/>
  <c r="AH317" i="1"/>
  <c r="AB318" i="1"/>
  <c r="AD319" i="1"/>
  <c r="AB319" i="1"/>
  <c r="AH318" i="1"/>
  <c r="AD320" i="1"/>
  <c r="AH319" i="1"/>
  <c r="AB320" i="1"/>
  <c r="AH320" i="1"/>
  <c r="AD321" i="1"/>
  <c r="AB321" i="1"/>
  <c r="AH321" i="1"/>
  <c r="AB322" i="1"/>
  <c r="AD322" i="1"/>
  <c r="AH322" i="1"/>
  <c r="AB323" i="1"/>
  <c r="AD323" i="1"/>
  <c r="AH323" i="1"/>
  <c r="AB324" i="1"/>
  <c r="AD324" i="1"/>
  <c r="AH324" i="1"/>
  <c r="AD325" i="1"/>
  <c r="AB325" i="1"/>
  <c r="AB326" i="1"/>
  <c r="AD326" i="1"/>
  <c r="AH325" i="1"/>
  <c r="AH326" i="1"/>
  <c r="AB327" i="1"/>
  <c r="AD327" i="1"/>
  <c r="AD328" i="1"/>
  <c r="AH327" i="1"/>
  <c r="AB328" i="1"/>
  <c r="AH328" i="1"/>
  <c r="AB329" i="1"/>
  <c r="AD329" i="1"/>
  <c r="AH329" i="1"/>
  <c r="AB330" i="1"/>
  <c r="AD330" i="1"/>
  <c r="AD331" i="1"/>
  <c r="AB331" i="1"/>
  <c r="AH330" i="1"/>
  <c r="AD332" i="1"/>
  <c r="AB332" i="1"/>
  <c r="AH331" i="1"/>
  <c r="AD333" i="1"/>
  <c r="AB333" i="1"/>
  <c r="AH332" i="1"/>
  <c r="AH333" i="1"/>
  <c r="AD334" i="1"/>
  <c r="AB334" i="1"/>
  <c r="AH334" i="1"/>
  <c r="AB335" i="1"/>
  <c r="AD335" i="1"/>
  <c r="AD336" i="1"/>
  <c r="AH335" i="1"/>
  <c r="AB336" i="1"/>
  <c r="AH336" i="1"/>
  <c r="AB337" i="1"/>
  <c r="AD337" i="1"/>
  <c r="AD338" i="1"/>
  <c r="AB338" i="1"/>
  <c r="AH337" i="1"/>
  <c r="AD339" i="1"/>
  <c r="AB339" i="1"/>
  <c r="AH338" i="1"/>
  <c r="AH339" i="1"/>
  <c r="AD340" i="1"/>
  <c r="AB340" i="1"/>
  <c r="AB341" i="1"/>
  <c r="AD341" i="1"/>
  <c r="AH340" i="1"/>
  <c r="AH341" i="1"/>
  <c r="AB342" i="1"/>
  <c r="AD342" i="1"/>
  <c r="AD343" i="1"/>
  <c r="AB343" i="1"/>
  <c r="AH342" i="1"/>
  <c r="AH343" i="1"/>
  <c r="AB344" i="1"/>
  <c r="AD344" i="1"/>
  <c r="AD345" i="1"/>
  <c r="AH344" i="1"/>
  <c r="AB345" i="1"/>
  <c r="AH345" i="1"/>
  <c r="AB346" i="1"/>
  <c r="AH346" i="1"/>
  <c r="AD346" i="1"/>
  <c r="AB347" i="1"/>
  <c r="AH347" i="1"/>
  <c r="AD347" i="1"/>
  <c r="AB348" i="1"/>
  <c r="AH348" i="1"/>
  <c r="AD348" i="1"/>
  <c r="AB349" i="1"/>
  <c r="AD349" i="1"/>
  <c r="AH349" i="1"/>
  <c r="AD350" i="1"/>
  <c r="AB350" i="1"/>
  <c r="AH350" i="1"/>
  <c r="AB351" i="1"/>
  <c r="AD351" i="1"/>
  <c r="AH351" i="1"/>
  <c r="AD352" i="1"/>
  <c r="AB352" i="1"/>
  <c r="AH352" i="1"/>
  <c r="AB353" i="1"/>
  <c r="AH353" i="1"/>
  <c r="AD353" i="1"/>
  <c r="AB354" i="1"/>
  <c r="AD354" i="1"/>
  <c r="AH354" i="1"/>
  <c r="AD355" i="1"/>
  <c r="AB355" i="1"/>
  <c r="AH355" i="1"/>
  <c r="AB356" i="1"/>
  <c r="AD356" i="1"/>
  <c r="AH356" i="1"/>
  <c r="AB357" i="1"/>
  <c r="AD357" i="1"/>
  <c r="AH357" i="1"/>
  <c r="AB358" i="1"/>
  <c r="AD358" i="1"/>
  <c r="AH358" i="1"/>
  <c r="AB359" i="1"/>
  <c r="AH359" i="1"/>
  <c r="AD359" i="1"/>
  <c r="AD360" i="1"/>
  <c r="AB360" i="1"/>
  <c r="AH360" i="1"/>
  <c r="AB361" i="1"/>
  <c r="AD361" i="1"/>
  <c r="AH361" i="1"/>
  <c r="AB362" i="1"/>
  <c r="AD362" i="1"/>
  <c r="AH362" i="1"/>
  <c r="AB363" i="1"/>
  <c r="AH363" i="1"/>
  <c r="AD363" i="1"/>
  <c r="AD364" i="1"/>
  <c r="AB364" i="1"/>
  <c r="AD365" i="1"/>
  <c r="AH364" i="1"/>
  <c r="AB365" i="1"/>
  <c r="AH365" i="1"/>
  <c r="AB366" i="1"/>
  <c r="AH366" i="1"/>
  <c r="AD366" i="1"/>
  <c r="AB367" i="1"/>
  <c r="AH367" i="1"/>
  <c r="AD367" i="1"/>
  <c r="AB368" i="1"/>
  <c r="AH368" i="1"/>
  <c r="AD368" i="1"/>
  <c r="AB369" i="1"/>
  <c r="AH369" i="1"/>
  <c r="AD369" i="1"/>
  <c r="AB370" i="1"/>
  <c r="AH370" i="1"/>
  <c r="AD370" i="1"/>
  <c r="AD371" i="1"/>
  <c r="AB371" i="1"/>
  <c r="AH371" i="1"/>
  <c r="AB372" i="1"/>
  <c r="AD372" i="1"/>
  <c r="AH372" i="1"/>
  <c r="AB373" i="1"/>
  <c r="AD373" i="1"/>
  <c r="AH373" i="1"/>
  <c r="AB374" i="1"/>
  <c r="AD374" i="1"/>
  <c r="AH374" i="1"/>
  <c r="AD375" i="1"/>
  <c r="AB375" i="1"/>
  <c r="AH375" i="1"/>
  <c r="AD376" i="1"/>
  <c r="AB376" i="1"/>
  <c r="AH376" i="1"/>
  <c r="AD377" i="1"/>
  <c r="AB377" i="1"/>
  <c r="AH377" i="1"/>
  <c r="AB378" i="1"/>
  <c r="AD378" i="1"/>
  <c r="AH378" i="1"/>
  <c r="AB379" i="1"/>
  <c r="AH379" i="1"/>
  <c r="AD379" i="1"/>
  <c r="AB380" i="1"/>
  <c r="AH380" i="1"/>
  <c r="AD380" i="1"/>
  <c r="AB381" i="1"/>
  <c r="AH381" i="1"/>
  <c r="AD381" i="1"/>
  <c r="AB382" i="1"/>
  <c r="AH382" i="1"/>
  <c r="AD382" i="1"/>
  <c r="AB383" i="1"/>
  <c r="AH383" i="1"/>
  <c r="AD383" i="1"/>
  <c r="AB384" i="1"/>
  <c r="AH384" i="1"/>
  <c r="AD384" i="1"/>
  <c r="AB385" i="1"/>
  <c r="AH385" i="1"/>
  <c r="AD385" i="1"/>
  <c r="AD386" i="1"/>
  <c r="AB386" i="1"/>
  <c r="AH386" i="1"/>
  <c r="AB387" i="1"/>
  <c r="AH387" i="1"/>
  <c r="AD387" i="1"/>
  <c r="AD388" i="1"/>
  <c r="AB388" i="1"/>
  <c r="AH388" i="1"/>
  <c r="AB389" i="1"/>
  <c r="AH389" i="1"/>
  <c r="AD389" i="1"/>
  <c r="AB390" i="1"/>
  <c r="AH390" i="1"/>
  <c r="AD390" i="1"/>
  <c r="AD391" i="1"/>
  <c r="AB391" i="1"/>
  <c r="AH391" i="1"/>
  <c r="AB392" i="1"/>
  <c r="AH392" i="1"/>
  <c r="AD392" i="1"/>
  <c r="AB393" i="1"/>
  <c r="AH393" i="1"/>
  <c r="AD393" i="1"/>
  <c r="AD394" i="1"/>
  <c r="AB394" i="1"/>
  <c r="AH394" i="1"/>
  <c r="AD395" i="1"/>
  <c r="AB395" i="1"/>
  <c r="AH395" i="1"/>
  <c r="AB396" i="1"/>
  <c r="AH396" i="1"/>
  <c r="AD396" i="1"/>
  <c r="AD397" i="1"/>
  <c r="AB397" i="1"/>
  <c r="AH397" i="1"/>
  <c r="AB398" i="1"/>
  <c r="AD398" i="1"/>
  <c r="AH398" i="1"/>
  <c r="AB399" i="1"/>
  <c r="AH399" i="1"/>
  <c r="AD399" i="1"/>
  <c r="AD400" i="1"/>
  <c r="AB400" i="1"/>
  <c r="AH400" i="1"/>
  <c r="AB401" i="1"/>
  <c r="AH401" i="1"/>
  <c r="AD401" i="1"/>
  <c r="AD402" i="1"/>
  <c r="AB402" i="1"/>
  <c r="AH402" i="1"/>
  <c r="AB403" i="1"/>
  <c r="AD403" i="1"/>
  <c r="AH403" i="1"/>
  <c r="AB404" i="1"/>
  <c r="AH404" i="1"/>
  <c r="AD404" i="1"/>
  <c r="AB405" i="1"/>
  <c r="AH405" i="1"/>
  <c r="AD405" i="1"/>
  <c r="AB406" i="1"/>
  <c r="AH406" i="1"/>
  <c r="AD406" i="1"/>
  <c r="AD407" i="1"/>
  <c r="AB407" i="1"/>
  <c r="AH407" i="1"/>
  <c r="AD408" i="1"/>
  <c r="AB408" i="1"/>
  <c r="AH408" i="1"/>
  <c r="AB409" i="1"/>
  <c r="AH409" i="1"/>
  <c r="AD409" i="1"/>
  <c r="AD410" i="1"/>
  <c r="AB410" i="1"/>
  <c r="AH410" i="1"/>
  <c r="AB411" i="1"/>
  <c r="AH411" i="1"/>
  <c r="AD411" i="1"/>
  <c r="AD412" i="1"/>
  <c r="AB412" i="1"/>
  <c r="AH412" i="1"/>
  <c r="AB413" i="1"/>
  <c r="AH413" i="1"/>
  <c r="AD413" i="1"/>
  <c r="AB414" i="1"/>
  <c r="AH414" i="1"/>
  <c r="AD414" i="1"/>
  <c r="AB415" i="1"/>
  <c r="AH415" i="1"/>
  <c r="AD415" i="1"/>
  <c r="AD416" i="1"/>
  <c r="AB416" i="1"/>
  <c r="AH416" i="1"/>
  <c r="AB417" i="1"/>
  <c r="AD417" i="1"/>
  <c r="AH417" i="1"/>
  <c r="AB418" i="1"/>
  <c r="AH418" i="1"/>
  <c r="AD418" i="1"/>
  <c r="AD419" i="1"/>
  <c r="AB419" i="1"/>
  <c r="AH419" i="1"/>
  <c r="AB420" i="1"/>
  <c r="AH420" i="1"/>
  <c r="AD420" i="1"/>
  <c r="AB421" i="1"/>
  <c r="AH421" i="1"/>
  <c r="AD421" i="1"/>
  <c r="AD422" i="1"/>
  <c r="AB422" i="1"/>
  <c r="AH422" i="1"/>
  <c r="AB423" i="1"/>
  <c r="AH423" i="1"/>
  <c r="AD423" i="1"/>
  <c r="AB424" i="1"/>
  <c r="AH424" i="1"/>
  <c r="AD424" i="1"/>
  <c r="AB425" i="1"/>
  <c r="AH425" i="1"/>
  <c r="AD425" i="1"/>
  <c r="AD426" i="1"/>
  <c r="AB426" i="1"/>
  <c r="AH426" i="1"/>
  <c r="AB427" i="1"/>
  <c r="AD427" i="1"/>
  <c r="AH427" i="1"/>
  <c r="AB428" i="1"/>
  <c r="AD428" i="1"/>
  <c r="AH428" i="1"/>
  <c r="AD429" i="1"/>
  <c r="AB429" i="1"/>
  <c r="AH429" i="1"/>
  <c r="AB430" i="1"/>
  <c r="AH430" i="1"/>
  <c r="AD430" i="1"/>
  <c r="AD431" i="1"/>
  <c r="AB431" i="1"/>
  <c r="AH431" i="1"/>
  <c r="AD432" i="1"/>
  <c r="AB432" i="1"/>
  <c r="AH432" i="1"/>
  <c r="AB433" i="1"/>
  <c r="AH433" i="1"/>
  <c r="AD433" i="1"/>
  <c r="AD434" i="1"/>
  <c r="AB434" i="1"/>
  <c r="AH434" i="1"/>
  <c r="AD435" i="1"/>
  <c r="AB435" i="1"/>
  <c r="AH435" i="1"/>
  <c r="AD436" i="1"/>
  <c r="AB436" i="1"/>
  <c r="AH436" i="1"/>
  <c r="AD437" i="1"/>
  <c r="AB437" i="1"/>
  <c r="AH437" i="1"/>
  <c r="AB438" i="1"/>
  <c r="AD438" i="1"/>
  <c r="AH438" i="1"/>
  <c r="AB439" i="1"/>
  <c r="AD439" i="1"/>
  <c r="AH439" i="1"/>
  <c r="AB440" i="1"/>
  <c r="AD440" i="1"/>
  <c r="AH440" i="1"/>
  <c r="AB441" i="1"/>
  <c r="AH441" i="1"/>
  <c r="AD441" i="1"/>
  <c r="AB442" i="1"/>
  <c r="AH442" i="1"/>
  <c r="AD442" i="1"/>
  <c r="AD443" i="1"/>
  <c r="AB443" i="1"/>
  <c r="AH443" i="1"/>
  <c r="AB444" i="1"/>
  <c r="AD444" i="1"/>
  <c r="AH444" i="1"/>
  <c r="AB445" i="1"/>
  <c r="AD445" i="1"/>
  <c r="AH445" i="1"/>
  <c r="AB446" i="1"/>
  <c r="AD446" i="1"/>
  <c r="AH446" i="1"/>
  <c r="AB447" i="1"/>
  <c r="AD447" i="1"/>
  <c r="AH447" i="1"/>
  <c r="AB448" i="1"/>
  <c r="AH448" i="1"/>
  <c r="AD448" i="1"/>
  <c r="AD449" i="1"/>
  <c r="AB449" i="1"/>
  <c r="AH449" i="1"/>
  <c r="AB450" i="1"/>
  <c r="AD450" i="1"/>
  <c r="AH450" i="1"/>
  <c r="AB451" i="1"/>
  <c r="AD451" i="1"/>
  <c r="AH451" i="1"/>
  <c r="AB452" i="1"/>
  <c r="AH452" i="1"/>
  <c r="AD452" i="1"/>
  <c r="AD453" i="1"/>
  <c r="AB453" i="1"/>
  <c r="AH453" i="1"/>
  <c r="AB454" i="1"/>
  <c r="AD454" i="1"/>
  <c r="AH454" i="1"/>
  <c r="AB455" i="1"/>
  <c r="AH455" i="1"/>
  <c r="AD455" i="1"/>
  <c r="AB456" i="1"/>
  <c r="AD456" i="1"/>
  <c r="AH456" i="1"/>
  <c r="AD457" i="1"/>
  <c r="AB457" i="1"/>
  <c r="AH457" i="1"/>
  <c r="AB458" i="1"/>
  <c r="AD458" i="1"/>
  <c r="AH458" i="1"/>
  <c r="AB459" i="1"/>
  <c r="AH459" i="1"/>
  <c r="AD459" i="1"/>
  <c r="AB460" i="1"/>
  <c r="AH460" i="1"/>
  <c r="AD460" i="1"/>
  <c r="AD461" i="1"/>
  <c r="AB461" i="1"/>
  <c r="AH461" i="1"/>
  <c r="AB462" i="1"/>
  <c r="AD462" i="1"/>
  <c r="AH462" i="1"/>
  <c r="AB463" i="1"/>
  <c r="AD463" i="1"/>
  <c r="AH463" i="1"/>
  <c r="AB464" i="1"/>
  <c r="AD464" i="1"/>
  <c r="AH464" i="1"/>
  <c r="AB465" i="1"/>
  <c r="AD465" i="1"/>
  <c r="AH465" i="1"/>
  <c r="AD466" i="1"/>
  <c r="AB466" i="1"/>
  <c r="AD467" i="1"/>
  <c r="AH466" i="1"/>
  <c r="AB467" i="1"/>
  <c r="AH467" i="1"/>
  <c r="AB468" i="1"/>
  <c r="AH468" i="1"/>
  <c r="AD468" i="1"/>
  <c r="AD469" i="1"/>
  <c r="AB469" i="1"/>
  <c r="AH469" i="1"/>
  <c r="AB470" i="1"/>
  <c r="AH470" i="1"/>
  <c r="AD470" i="1"/>
  <c r="AB471" i="1"/>
  <c r="AH471" i="1"/>
  <c r="AD471" i="1"/>
  <c r="AB472" i="1"/>
  <c r="AH472" i="1"/>
  <c r="AD472" i="1"/>
  <c r="AB473" i="1"/>
  <c r="AH473" i="1"/>
  <c r="AD473" i="1"/>
  <c r="AD474" i="1"/>
  <c r="AB474" i="1"/>
  <c r="AH474" i="1"/>
  <c r="AB475" i="1"/>
  <c r="AH475" i="1"/>
  <c r="AD475" i="1"/>
  <c r="AB476" i="1"/>
  <c r="AH476" i="1"/>
  <c r="AD476" i="1"/>
  <c r="AB477" i="1"/>
  <c r="AH477" i="1"/>
  <c r="AD477" i="1"/>
  <c r="AD478" i="1"/>
  <c r="AB478" i="1"/>
  <c r="AH478" i="1"/>
  <c r="AB479" i="1"/>
  <c r="AD479" i="1"/>
  <c r="AH479" i="1"/>
  <c r="AB480" i="1"/>
  <c r="AD480" i="1"/>
  <c r="AH480" i="1"/>
  <c r="AB481" i="1"/>
  <c r="AD481" i="1"/>
  <c r="AH481" i="1"/>
  <c r="AD482" i="1"/>
  <c r="AB482" i="1"/>
  <c r="AH482" i="1"/>
  <c r="AD483" i="1"/>
  <c r="AB483" i="1"/>
  <c r="AH483" i="1"/>
  <c r="AB484" i="1"/>
  <c r="AH484" i="1"/>
  <c r="AD484" i="1"/>
  <c r="AB485" i="1"/>
  <c r="AH485" i="1"/>
  <c r="AD485" i="1"/>
  <c r="AB486" i="1"/>
  <c r="AH486" i="1"/>
  <c r="AD486" i="1"/>
  <c r="AB487" i="1"/>
  <c r="AH487" i="1"/>
  <c r="AD487" i="1"/>
  <c r="AB488" i="1"/>
  <c r="AH488" i="1"/>
  <c r="AD488" i="1"/>
  <c r="AD489" i="1"/>
  <c r="AB489" i="1"/>
  <c r="AH489" i="1"/>
  <c r="AB490" i="1"/>
  <c r="AH490" i="1"/>
  <c r="AD490" i="1"/>
  <c r="AB491" i="1"/>
  <c r="AH491" i="1"/>
  <c r="AD491" i="1"/>
  <c r="AB492" i="1"/>
  <c r="AH492" i="1"/>
  <c r="AD492" i="1"/>
  <c r="AB493" i="1"/>
  <c r="AH493" i="1"/>
  <c r="AD493" i="1"/>
  <c r="AB494" i="1"/>
  <c r="AH494" i="1"/>
  <c r="AD494" i="1"/>
  <c r="AB495" i="1"/>
  <c r="AH495" i="1"/>
  <c r="AD495" i="1"/>
  <c r="AD496" i="1"/>
  <c r="AB496" i="1"/>
  <c r="AH496" i="1"/>
  <c r="AB497" i="1"/>
  <c r="AD497" i="1"/>
  <c r="AH497" i="1"/>
  <c r="AD498" i="1"/>
  <c r="AB498" i="1"/>
  <c r="AH498" i="1"/>
  <c r="AD499" i="1"/>
  <c r="AB499" i="1"/>
  <c r="AH499" i="1"/>
  <c r="AD500" i="1"/>
  <c r="AB500" i="1"/>
  <c r="AH500" i="1"/>
  <c r="AD501" i="1"/>
  <c r="AB501" i="1"/>
  <c r="AH501" i="1"/>
  <c r="AB502" i="1"/>
  <c r="AH502" i="1"/>
  <c r="AD502" i="1"/>
  <c r="AB503" i="1"/>
  <c r="AH503" i="1"/>
  <c r="AD503" i="1"/>
  <c r="AB504" i="1"/>
  <c r="AH504" i="1"/>
  <c r="AD504" i="1"/>
  <c r="AB505" i="1"/>
  <c r="AH505" i="1"/>
  <c r="AD505" i="1"/>
  <c r="AB506" i="1"/>
  <c r="AH506" i="1"/>
  <c r="AD506" i="1"/>
  <c r="AB507" i="1"/>
  <c r="AH507" i="1"/>
  <c r="AD507" i="1"/>
  <c r="AD508" i="1"/>
  <c r="AB508" i="1"/>
  <c r="AH508" i="1"/>
  <c r="AB509" i="1"/>
  <c r="AH509" i="1"/>
  <c r="AD509" i="1"/>
  <c r="AB510" i="1"/>
  <c r="AH510" i="1"/>
  <c r="AD510" i="1"/>
  <c r="AB511" i="1"/>
  <c r="AH511" i="1"/>
  <c r="AD511" i="1"/>
  <c r="AB512" i="1"/>
  <c r="AH512" i="1"/>
  <c r="AD512" i="1"/>
  <c r="AB513" i="1"/>
  <c r="AH513" i="1"/>
  <c r="AD513" i="1"/>
  <c r="AB514" i="1"/>
  <c r="AH514" i="1"/>
  <c r="AD514" i="1"/>
  <c r="AB515" i="1"/>
  <c r="AH515" i="1"/>
  <c r="AD515" i="1"/>
  <c r="AB516" i="1"/>
  <c r="AH516" i="1"/>
  <c r="AD516" i="1"/>
  <c r="AB517" i="1"/>
  <c r="AH517" i="1"/>
  <c r="AD517" i="1"/>
  <c r="AD518" i="1"/>
  <c r="AB518" i="1"/>
  <c r="AH518" i="1"/>
  <c r="AB519" i="1"/>
  <c r="AH519" i="1"/>
  <c r="AD519" i="1"/>
  <c r="AB520" i="1"/>
  <c r="AH520" i="1"/>
  <c r="AD520" i="1"/>
  <c r="AB521" i="1"/>
  <c r="AH521" i="1"/>
  <c r="AD521" i="1"/>
  <c r="AB522" i="1"/>
  <c r="AH522" i="1"/>
  <c r="AD522" i="1"/>
  <c r="AB523" i="1"/>
  <c r="AH523" i="1"/>
  <c r="AD523" i="1"/>
  <c r="AB524" i="1"/>
  <c r="AH524" i="1"/>
  <c r="AD524" i="1"/>
  <c r="AD525" i="1"/>
  <c r="AB525" i="1"/>
  <c r="AH525" i="1"/>
  <c r="AD526" i="1"/>
  <c r="AB526" i="1"/>
  <c r="AH526" i="1"/>
  <c r="AB527" i="1"/>
  <c r="AH527" i="1"/>
  <c r="AD527" i="1"/>
  <c r="AB528" i="1"/>
  <c r="AH528" i="1"/>
  <c r="AD528" i="1"/>
  <c r="AB529" i="1"/>
  <c r="AH529" i="1"/>
  <c r="AD529" i="1"/>
  <c r="AB530" i="1"/>
  <c r="AH530" i="1"/>
  <c r="AD530" i="1"/>
  <c r="AB531" i="1"/>
  <c r="AH531" i="1"/>
  <c r="AD531" i="1"/>
  <c r="AD532" i="1"/>
  <c r="AB532" i="1"/>
  <c r="AH532" i="1"/>
  <c r="AB533" i="1"/>
  <c r="AH533" i="1"/>
  <c r="AD533" i="1"/>
  <c r="AB534" i="1"/>
  <c r="AH534" i="1"/>
  <c r="AD534" i="1"/>
  <c r="AB535" i="1"/>
  <c r="AH535" i="1"/>
  <c r="AD535" i="1"/>
  <c r="AB536" i="1"/>
  <c r="AH536" i="1"/>
  <c r="AD536" i="1"/>
  <c r="AB537" i="1"/>
  <c r="AH537" i="1"/>
  <c r="AD537" i="1"/>
  <c r="AB538" i="1"/>
  <c r="AD538" i="1"/>
  <c r="AH538" i="1"/>
  <c r="AD539" i="1"/>
  <c r="AB539" i="1"/>
  <c r="AH539" i="1"/>
  <c r="AB540" i="1"/>
  <c r="AH540" i="1"/>
  <c r="AD540" i="1"/>
  <c r="AB541" i="1"/>
  <c r="AH541" i="1"/>
  <c r="AD541" i="1"/>
  <c r="AB542" i="1"/>
  <c r="AH542" i="1"/>
  <c r="AD542" i="1"/>
  <c r="AB543" i="1"/>
  <c r="AH543" i="1"/>
  <c r="AD543" i="1"/>
  <c r="AB544" i="1"/>
  <c r="AH544" i="1"/>
  <c r="AD544" i="1"/>
  <c r="AB545" i="1"/>
  <c r="AD546" i="1"/>
  <c r="AH545" i="1"/>
  <c r="AD545" i="1"/>
  <c r="AB546" i="1"/>
  <c r="AH546" i="1"/>
  <c r="AB547" i="1"/>
  <c r="AH547" i="1"/>
  <c r="AD547" i="1"/>
  <c r="AD548" i="1"/>
  <c r="AB548" i="1"/>
  <c r="AH548" i="1"/>
  <c r="AB549" i="1"/>
  <c r="AD549" i="1"/>
  <c r="AH549" i="1"/>
  <c r="AB550" i="1"/>
  <c r="AD550" i="1"/>
  <c r="AH550" i="1"/>
  <c r="AB551" i="1"/>
  <c r="AD551" i="1"/>
  <c r="AH551" i="1"/>
  <c r="AB552" i="1"/>
  <c r="AD552" i="1"/>
  <c r="AH552" i="1"/>
  <c r="AB553" i="1"/>
  <c r="AH553" i="1"/>
  <c r="AD553" i="1"/>
  <c r="AB554" i="1"/>
  <c r="AH554" i="1"/>
  <c r="AD554" i="1"/>
  <c r="AB555" i="1"/>
  <c r="AH555" i="1"/>
  <c r="AD555" i="1"/>
  <c r="AD556" i="1"/>
  <c r="AB556" i="1"/>
  <c r="AH556" i="1"/>
  <c r="AB557" i="1"/>
  <c r="AH557" i="1"/>
  <c r="AD557" i="1"/>
  <c r="AB558" i="1"/>
  <c r="AH558" i="1"/>
  <c r="AD558" i="1"/>
  <c r="AD559" i="1"/>
  <c r="AB559" i="1"/>
  <c r="AH559" i="1"/>
  <c r="AB560" i="1"/>
  <c r="AH560" i="1"/>
  <c r="AD560" i="1"/>
  <c r="AB561" i="1"/>
  <c r="AH561" i="1"/>
  <c r="AD561" i="1"/>
  <c r="AB562" i="1"/>
  <c r="AH562" i="1"/>
  <c r="AD562" i="1"/>
  <c r="AD563" i="1"/>
  <c r="AB563" i="1"/>
  <c r="AH563" i="1"/>
  <c r="AB564" i="1"/>
  <c r="AH564" i="1"/>
  <c r="AD564" i="1"/>
  <c r="AB565" i="1"/>
  <c r="AH565" i="1"/>
  <c r="AD565" i="1"/>
  <c r="AB566" i="1"/>
  <c r="AH566" i="1"/>
  <c r="AD566" i="1"/>
  <c r="AB567" i="1"/>
  <c r="AH567" i="1"/>
  <c r="AD567" i="1"/>
  <c r="AB568" i="1"/>
  <c r="AH568" i="1"/>
  <c r="AD568" i="1"/>
  <c r="AB569" i="1"/>
  <c r="AH569" i="1"/>
  <c r="AD569" i="1"/>
  <c r="AD570" i="1"/>
  <c r="AB570" i="1"/>
  <c r="AH570" i="1"/>
  <c r="AB571" i="1"/>
  <c r="AD571" i="1"/>
  <c r="AH571" i="1"/>
  <c r="AB572" i="1"/>
  <c r="AH572" i="1"/>
  <c r="AD572" i="1"/>
  <c r="AB573" i="1"/>
  <c r="AH573" i="1"/>
  <c r="AD573" i="1"/>
  <c r="AD574" i="1"/>
  <c r="AB574" i="1"/>
  <c r="AH574" i="1"/>
  <c r="AB575" i="1"/>
  <c r="AH575" i="1"/>
  <c r="AD575" i="1"/>
  <c r="AD576" i="1"/>
  <c r="AB576" i="1"/>
  <c r="AH576" i="1"/>
  <c r="AB577" i="1"/>
  <c r="AH577" i="1"/>
  <c r="AD577" i="1"/>
  <c r="AD578" i="1"/>
  <c r="AB578" i="1"/>
  <c r="AH578" i="1"/>
  <c r="AB579" i="1"/>
  <c r="AH579" i="1"/>
  <c r="AD579" i="1"/>
  <c r="AB580" i="1"/>
  <c r="AD580" i="1"/>
  <c r="AH580" i="1"/>
  <c r="AB581" i="1"/>
  <c r="AH581" i="1"/>
  <c r="AD581" i="1"/>
  <c r="AD582" i="1"/>
  <c r="AB582" i="1"/>
  <c r="AH582" i="1"/>
  <c r="AB583" i="1"/>
  <c r="AD583" i="1"/>
  <c r="AH583" i="1"/>
  <c r="AD584" i="1"/>
  <c r="AB584" i="1"/>
  <c r="AH584" i="1"/>
  <c r="AB585" i="1"/>
  <c r="AH585" i="1"/>
  <c r="AD585" i="1"/>
  <c r="AB586" i="1"/>
  <c r="AD586" i="1"/>
  <c r="AH586" i="1"/>
  <c r="AB587" i="1"/>
  <c r="AD587" i="1"/>
  <c r="AH587" i="1"/>
  <c r="AB588" i="1"/>
  <c r="AD588" i="1"/>
  <c r="AH588" i="1"/>
  <c r="AB589" i="1"/>
  <c r="AD589" i="1"/>
  <c r="AH589" i="1"/>
  <c r="AB590" i="1"/>
  <c r="AD590" i="1"/>
  <c r="AH590" i="1"/>
  <c r="AB591" i="1"/>
  <c r="AD591" i="1"/>
  <c r="AH591" i="1"/>
  <c r="AB592" i="1"/>
  <c r="AD592" i="1"/>
  <c r="AH592" i="1"/>
  <c r="AB593" i="1"/>
  <c r="AD593" i="1"/>
  <c r="AH593" i="1"/>
  <c r="AD594" i="1"/>
  <c r="AB594" i="1"/>
  <c r="AH594" i="1"/>
  <c r="AB595" i="1"/>
  <c r="AD595" i="1"/>
  <c r="AH595" i="1"/>
  <c r="AB596" i="1"/>
  <c r="AD596" i="1"/>
  <c r="AH596" i="1"/>
  <c r="AB597" i="1"/>
  <c r="AD597" i="1"/>
  <c r="AH597" i="1"/>
  <c r="AB598" i="1"/>
  <c r="AD598" i="1"/>
  <c r="AH598" i="1"/>
  <c r="AB599" i="1"/>
  <c r="AD599" i="1"/>
  <c r="AH599" i="1"/>
  <c r="AB600" i="1"/>
  <c r="AD600" i="1"/>
  <c r="AH600" i="1"/>
  <c r="AB601" i="1"/>
  <c r="AD601" i="1"/>
  <c r="AH601" i="1"/>
  <c r="AB602" i="1"/>
  <c r="AD602" i="1"/>
  <c r="AH602" i="1"/>
  <c r="AB603" i="1"/>
  <c r="AD603" i="1"/>
  <c r="AH603" i="1"/>
  <c r="AB604" i="1"/>
  <c r="AD604" i="1"/>
  <c r="AH604" i="1"/>
  <c r="AB605" i="1"/>
  <c r="AD605" i="1"/>
  <c r="AH605" i="1"/>
  <c r="AB606" i="1"/>
  <c r="AD606" i="1"/>
  <c r="AH606" i="1"/>
  <c r="AB607" i="1"/>
  <c r="AD607" i="1"/>
  <c r="AH607" i="1"/>
  <c r="AB608" i="1"/>
  <c r="AD608" i="1"/>
  <c r="AH608" i="1"/>
  <c r="AB609" i="1"/>
  <c r="AD609" i="1"/>
  <c r="AH609" i="1"/>
  <c r="AB610" i="1"/>
  <c r="AD610" i="1"/>
  <c r="AH610" i="1"/>
  <c r="AD611" i="1"/>
  <c r="AB611" i="1"/>
  <c r="AH611" i="1"/>
  <c r="AB612" i="1"/>
  <c r="AD612" i="1"/>
  <c r="AH612" i="1"/>
  <c r="AB613" i="1"/>
  <c r="AD613" i="1"/>
  <c r="AH613" i="1"/>
  <c r="AD614" i="1"/>
  <c r="AB614" i="1"/>
  <c r="AH614" i="1"/>
  <c r="AB615" i="1"/>
  <c r="AD615" i="1"/>
  <c r="AH615" i="1"/>
  <c r="AB616" i="1"/>
  <c r="AD616" i="1"/>
  <c r="AH616" i="1"/>
  <c r="AB617" i="1"/>
  <c r="AD617" i="1"/>
  <c r="AH617" i="1"/>
  <c r="AB618" i="1"/>
  <c r="AD618" i="1"/>
  <c r="AH618" i="1"/>
  <c r="AB619" i="1"/>
  <c r="AD619" i="1"/>
  <c r="AH619" i="1"/>
  <c r="AB620" i="1"/>
  <c r="AD620" i="1"/>
  <c r="AH620" i="1"/>
  <c r="AB621" i="1"/>
  <c r="AD621" i="1"/>
  <c r="AH621" i="1"/>
  <c r="AB622" i="1"/>
  <c r="AD622" i="1"/>
  <c r="AH622" i="1"/>
  <c r="AD623" i="1"/>
  <c r="AB623" i="1"/>
  <c r="AH623" i="1"/>
  <c r="AB624" i="1"/>
  <c r="AD624" i="1"/>
  <c r="AH624" i="1"/>
  <c r="AB625" i="1"/>
  <c r="AD625" i="1"/>
  <c r="AH625" i="1"/>
  <c r="AB626" i="1"/>
  <c r="AD626" i="1"/>
  <c r="AH626" i="1"/>
  <c r="AB627" i="1"/>
  <c r="AD627" i="1"/>
  <c r="AH627" i="1"/>
  <c r="AB628" i="1"/>
  <c r="AD628" i="1"/>
  <c r="AH628" i="1"/>
  <c r="AB629" i="1"/>
  <c r="AD629" i="1"/>
  <c r="AH629" i="1"/>
  <c r="AB630" i="1"/>
  <c r="AD630" i="1"/>
  <c r="AH630" i="1"/>
  <c r="AB631" i="1"/>
  <c r="AD631" i="1"/>
  <c r="AH631" i="1"/>
  <c r="AB632" i="1"/>
  <c r="AD632" i="1"/>
  <c r="AH632" i="1"/>
  <c r="AB633" i="1"/>
  <c r="AD633" i="1"/>
  <c r="AH633" i="1"/>
  <c r="AB634" i="1"/>
  <c r="AD634" i="1"/>
  <c r="AH634" i="1"/>
  <c r="AB635" i="1"/>
  <c r="AD635" i="1"/>
  <c r="AH635" i="1"/>
  <c r="AB636" i="1"/>
  <c r="AD636" i="1"/>
  <c r="AH636" i="1"/>
  <c r="AB637" i="1"/>
  <c r="AD637" i="1"/>
  <c r="AH637" i="1"/>
  <c r="AB638" i="1"/>
  <c r="AD638" i="1"/>
  <c r="AH638" i="1"/>
  <c r="AB639" i="1"/>
  <c r="AD639" i="1"/>
  <c r="AH639" i="1"/>
  <c r="AB640" i="1"/>
  <c r="AD640" i="1"/>
  <c r="AH640" i="1"/>
  <c r="AD641" i="1"/>
  <c r="AB641" i="1"/>
  <c r="AH641" i="1"/>
  <c r="AB642" i="1"/>
  <c r="AD642" i="1"/>
  <c r="AH642" i="1"/>
  <c r="AB643" i="1"/>
  <c r="AD643" i="1"/>
  <c r="AH643" i="1"/>
  <c r="AB644" i="1"/>
  <c r="AD644" i="1"/>
  <c r="AH644" i="1"/>
  <c r="AB645" i="1"/>
  <c r="AD645" i="1"/>
  <c r="AH645" i="1"/>
  <c r="AB646" i="1"/>
  <c r="AD646" i="1"/>
  <c r="AH646" i="1"/>
  <c r="AB647" i="1"/>
  <c r="AD647" i="1"/>
  <c r="AH647" i="1"/>
  <c r="AB648" i="1"/>
  <c r="AD648" i="1"/>
  <c r="AH648" i="1"/>
  <c r="AB649" i="1"/>
  <c r="AD649" i="1"/>
  <c r="AH649" i="1"/>
  <c r="AD650" i="1"/>
  <c r="AB650" i="1"/>
  <c r="AH650" i="1"/>
  <c r="AB651" i="1"/>
  <c r="AD651" i="1"/>
  <c r="AH651" i="1"/>
  <c r="AB652" i="1"/>
  <c r="AD652" i="1"/>
  <c r="AH652" i="1"/>
  <c r="AB653" i="1"/>
  <c r="AD653" i="1"/>
  <c r="AH653" i="1"/>
  <c r="AB654" i="1"/>
  <c r="AD654" i="1"/>
  <c r="AH654" i="1"/>
  <c r="AD655" i="1"/>
  <c r="AB655" i="1"/>
  <c r="AH655" i="1"/>
  <c r="AB656" i="1"/>
  <c r="AD656" i="1"/>
  <c r="AH656" i="1"/>
  <c r="AB657" i="1"/>
  <c r="AD657" i="1"/>
  <c r="AH657" i="1"/>
  <c r="AB658" i="1"/>
  <c r="AD658" i="1"/>
  <c r="AH658" i="1"/>
  <c r="AB659" i="1"/>
  <c r="AD659" i="1"/>
  <c r="AH659" i="1"/>
  <c r="AB660" i="1"/>
  <c r="AD660" i="1"/>
  <c r="AH660" i="1"/>
  <c r="AB661" i="1"/>
  <c r="AD661" i="1"/>
  <c r="AH661" i="1"/>
  <c r="AB662" i="1"/>
  <c r="AD662" i="1"/>
  <c r="AH662" i="1"/>
  <c r="AB663" i="1"/>
  <c r="AD663" i="1"/>
  <c r="AH663" i="1"/>
  <c r="AB664" i="1"/>
  <c r="AD664" i="1"/>
  <c r="AH664" i="1"/>
  <c r="AD665" i="1"/>
  <c r="AB665" i="1"/>
  <c r="AH665" i="1"/>
  <c r="AB666" i="1"/>
  <c r="AD666" i="1"/>
  <c r="AH666" i="1"/>
  <c r="AB667" i="1"/>
  <c r="AD667" i="1"/>
  <c r="AH667" i="1"/>
  <c r="AB668" i="1"/>
  <c r="AH668" i="1"/>
  <c r="AD668" i="1"/>
  <c r="AB669" i="1"/>
  <c r="AH669" i="1"/>
  <c r="AD669" i="1"/>
  <c r="AB670" i="1"/>
  <c r="AD670" i="1"/>
  <c r="AH670" i="1"/>
  <c r="AB671" i="1"/>
  <c r="AD671" i="1"/>
  <c r="AH671" i="1"/>
  <c r="AB672" i="1"/>
  <c r="AD672" i="1"/>
  <c r="AH672" i="1"/>
  <c r="AB673" i="1"/>
  <c r="AD673" i="1"/>
  <c r="AH673" i="1"/>
  <c r="AB674" i="1"/>
  <c r="AD674" i="1"/>
  <c r="AH674" i="1"/>
  <c r="AD675" i="1"/>
  <c r="AB675" i="1"/>
  <c r="AH675" i="1"/>
  <c r="AB676" i="1"/>
  <c r="AD676" i="1"/>
  <c r="AH676" i="1"/>
  <c r="AB677" i="1"/>
  <c r="AD677" i="1"/>
  <c r="AH677" i="1"/>
  <c r="AB678" i="1"/>
  <c r="AD678" i="1"/>
  <c r="AH678" i="1"/>
  <c r="AD679" i="1"/>
  <c r="AB679" i="1"/>
  <c r="AH679" i="1"/>
  <c r="AB680" i="1"/>
  <c r="AD680" i="1"/>
  <c r="AH680" i="1"/>
  <c r="AB681" i="1"/>
  <c r="AD681" i="1"/>
  <c r="AH681" i="1"/>
  <c r="X24" i="1" l="1"/>
  <c r="X30" i="1"/>
  <c r="X31" i="1"/>
  <c r="X33" i="1"/>
  <c r="X25" i="1" a="1"/>
  <c r="BJ16" i="1"/>
  <c r="BJ23" i="1"/>
  <c r="BJ35" i="1"/>
  <c r="BJ43" i="1"/>
  <c r="BJ20" i="1"/>
  <c r="BJ24" i="1"/>
  <c r="BJ28" i="1"/>
  <c r="BJ32" i="1"/>
  <c r="BJ36" i="1"/>
  <c r="BJ40" i="1"/>
  <c r="BJ44" i="1"/>
  <c r="BJ19" i="1"/>
  <c r="BJ31" i="1"/>
  <c r="BJ17" i="1"/>
  <c r="BJ21" i="1"/>
  <c r="BJ25" i="1"/>
  <c r="BJ29" i="1"/>
  <c r="BJ33" i="1"/>
  <c r="BJ37" i="1"/>
  <c r="BJ41" i="1"/>
  <c r="BJ45" i="1"/>
  <c r="BJ27" i="1"/>
  <c r="BJ39" i="1"/>
  <c r="BJ18" i="1"/>
  <c r="BJ22" i="1"/>
  <c r="BJ26" i="1"/>
  <c r="BJ30" i="1"/>
  <c r="BJ34" i="1"/>
  <c r="BJ38" i="1"/>
  <c r="BJ42" i="1"/>
  <c r="BJ46" i="1"/>
  <c r="X27" i="1"/>
  <c r="X26" i="1"/>
  <c r="X28" i="1"/>
  <c r="X25" i="1"/>
  <c r="U3" i="1" a="1"/>
  <c r="AG3" i="1"/>
  <c r="AG4" i="1"/>
  <c r="AG20" i="1"/>
  <c r="AG32" i="1"/>
  <c r="AG44" i="1"/>
  <c r="AG56" i="1"/>
  <c r="AG68" i="1"/>
  <c r="AG76" i="1"/>
  <c r="AG88" i="1"/>
  <c r="AG100" i="1"/>
  <c r="AG108" i="1"/>
  <c r="AG120" i="1"/>
  <c r="AG132" i="1"/>
  <c r="AG144" i="1"/>
  <c r="AG156" i="1"/>
  <c r="AG168" i="1"/>
  <c r="AG180" i="1"/>
  <c r="AG188" i="1"/>
  <c r="AG200" i="1"/>
  <c r="AG212" i="1"/>
  <c r="AG220" i="1"/>
  <c r="AG232" i="1"/>
  <c r="AG244" i="1"/>
  <c r="AG256" i="1"/>
  <c r="AG268" i="1"/>
  <c r="AG276" i="1"/>
  <c r="AG288" i="1"/>
  <c r="AG300" i="1"/>
  <c r="AG308" i="1"/>
  <c r="AG320" i="1"/>
  <c r="AG336" i="1"/>
  <c r="AG348" i="1"/>
  <c r="AG360" i="1"/>
  <c r="AG372" i="1"/>
  <c r="AG380" i="1"/>
  <c r="AG388" i="1"/>
  <c r="AG400" i="1"/>
  <c r="AG412" i="1"/>
  <c r="AG424" i="1"/>
  <c r="AG436" i="1"/>
  <c r="AG448" i="1"/>
  <c r="AG456" i="1"/>
  <c r="AG468" i="1"/>
  <c r="AG480" i="1"/>
  <c r="AG492" i="1"/>
  <c r="AG504" i="1"/>
  <c r="AG516" i="1"/>
  <c r="AG524" i="1"/>
  <c r="AG536" i="1"/>
  <c r="AG548" i="1"/>
  <c r="AG560" i="1"/>
  <c r="AG572" i="1"/>
  <c r="AG584" i="1"/>
  <c r="AG596" i="1"/>
  <c r="AG608" i="1"/>
  <c r="AG620" i="1"/>
  <c r="AG632" i="1"/>
  <c r="AG640" i="1"/>
  <c r="AG648" i="1"/>
  <c r="AG664" i="1"/>
  <c r="AG676" i="1"/>
  <c r="AG688" i="1"/>
  <c r="AG696" i="1"/>
  <c r="AG708" i="1"/>
  <c r="AG724" i="1"/>
  <c r="AG736" i="1"/>
  <c r="AG744" i="1"/>
  <c r="AG760" i="1"/>
  <c r="AG772" i="1"/>
  <c r="AG780" i="1"/>
  <c r="AG796" i="1"/>
  <c r="AG810" i="1"/>
  <c r="AG821" i="1"/>
  <c r="AG837" i="1"/>
  <c r="AG853" i="1"/>
  <c r="AG869" i="1"/>
  <c r="AG898" i="1"/>
  <c r="AG930" i="1"/>
  <c r="AG994" i="1"/>
  <c r="AG1042" i="1"/>
  <c r="AG1074" i="1"/>
  <c r="AG1122" i="1"/>
  <c r="AG1170" i="1"/>
  <c r="AG1218" i="1"/>
  <c r="AG1266" i="1"/>
  <c r="AG1314" i="1"/>
  <c r="AG1362" i="1"/>
  <c r="AG1410" i="1"/>
  <c r="AG1458" i="1"/>
  <c r="AG1490" i="1"/>
  <c r="AG1538" i="1"/>
  <c r="AG1586" i="1"/>
  <c r="AG1618" i="1"/>
  <c r="AG1666" i="1"/>
  <c r="AG1759" i="1"/>
  <c r="AG1887" i="1"/>
  <c r="AG2015" i="1"/>
  <c r="AG2143" i="1"/>
  <c r="AG2271" i="1"/>
  <c r="AG2399" i="1"/>
  <c r="AG2750" i="1"/>
  <c r="AG5" i="1"/>
  <c r="AG9" i="1"/>
  <c r="AG13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5" i="1"/>
  <c r="AG109" i="1"/>
  <c r="AG113" i="1"/>
  <c r="AG117" i="1"/>
  <c r="AG121" i="1"/>
  <c r="AG125" i="1"/>
  <c r="AG129" i="1"/>
  <c r="AG133" i="1"/>
  <c r="AG137" i="1"/>
  <c r="AG141" i="1"/>
  <c r="AG145" i="1"/>
  <c r="AG149" i="1"/>
  <c r="AG153" i="1"/>
  <c r="AG157" i="1"/>
  <c r="AG161" i="1"/>
  <c r="AG165" i="1"/>
  <c r="AG169" i="1"/>
  <c r="AG173" i="1"/>
  <c r="AG177" i="1"/>
  <c r="AG181" i="1"/>
  <c r="AG185" i="1"/>
  <c r="AG189" i="1"/>
  <c r="AG193" i="1"/>
  <c r="AG197" i="1"/>
  <c r="AG201" i="1"/>
  <c r="AG205" i="1"/>
  <c r="AG209" i="1"/>
  <c r="AG213" i="1"/>
  <c r="AG217" i="1"/>
  <c r="AG221" i="1"/>
  <c r="AG225" i="1"/>
  <c r="AG229" i="1"/>
  <c r="AG233" i="1"/>
  <c r="AG237" i="1"/>
  <c r="AG241" i="1"/>
  <c r="AG245" i="1"/>
  <c r="AG249" i="1"/>
  <c r="AG253" i="1"/>
  <c r="AG257" i="1"/>
  <c r="AG261" i="1"/>
  <c r="AG265" i="1"/>
  <c r="AG269" i="1"/>
  <c r="AG273" i="1"/>
  <c r="AG277" i="1"/>
  <c r="AG281" i="1"/>
  <c r="AG285" i="1"/>
  <c r="AG289" i="1"/>
  <c r="AG293" i="1"/>
  <c r="AG297" i="1"/>
  <c r="AG301" i="1"/>
  <c r="AG305" i="1"/>
  <c r="AG309" i="1"/>
  <c r="AG313" i="1"/>
  <c r="AG317" i="1"/>
  <c r="AG321" i="1"/>
  <c r="AG325" i="1"/>
  <c r="AG329" i="1"/>
  <c r="AG333" i="1"/>
  <c r="AG337" i="1"/>
  <c r="AG341" i="1"/>
  <c r="AG345" i="1"/>
  <c r="AG349" i="1"/>
  <c r="AG353" i="1"/>
  <c r="AG357" i="1"/>
  <c r="AG361" i="1"/>
  <c r="AG365" i="1"/>
  <c r="AG369" i="1"/>
  <c r="AG373" i="1"/>
  <c r="AG377" i="1"/>
  <c r="AG381" i="1"/>
  <c r="AG385" i="1"/>
  <c r="AG389" i="1"/>
  <c r="AG393" i="1"/>
  <c r="AG397" i="1"/>
  <c r="AG401" i="1"/>
  <c r="AG405" i="1"/>
  <c r="AG409" i="1"/>
  <c r="AG413" i="1"/>
  <c r="AG417" i="1"/>
  <c r="AG421" i="1"/>
  <c r="AG425" i="1"/>
  <c r="AG429" i="1"/>
  <c r="AG433" i="1"/>
  <c r="AG437" i="1"/>
  <c r="AG441" i="1"/>
  <c r="AG445" i="1"/>
  <c r="AG449" i="1"/>
  <c r="AG453" i="1"/>
  <c r="AG457" i="1"/>
  <c r="AG461" i="1"/>
  <c r="AG465" i="1"/>
  <c r="AG469" i="1"/>
  <c r="AG473" i="1"/>
  <c r="AG477" i="1"/>
  <c r="AG481" i="1"/>
  <c r="AG485" i="1"/>
  <c r="AG489" i="1"/>
  <c r="AG493" i="1"/>
  <c r="AG497" i="1"/>
  <c r="AG501" i="1"/>
  <c r="AG505" i="1"/>
  <c r="AG509" i="1"/>
  <c r="AG513" i="1"/>
  <c r="AG517" i="1"/>
  <c r="AG521" i="1"/>
  <c r="AG525" i="1"/>
  <c r="AG529" i="1"/>
  <c r="AG533" i="1"/>
  <c r="AG537" i="1"/>
  <c r="AG541" i="1"/>
  <c r="AG545" i="1"/>
  <c r="AG549" i="1"/>
  <c r="AG553" i="1"/>
  <c r="AG557" i="1"/>
  <c r="AG561" i="1"/>
  <c r="AG565" i="1"/>
  <c r="AG569" i="1"/>
  <c r="AG573" i="1"/>
  <c r="AG577" i="1"/>
  <c r="AG581" i="1"/>
  <c r="AG585" i="1"/>
  <c r="AG589" i="1"/>
  <c r="AG593" i="1"/>
  <c r="AG597" i="1"/>
  <c r="AG601" i="1"/>
  <c r="AG605" i="1"/>
  <c r="AG609" i="1"/>
  <c r="AG613" i="1"/>
  <c r="AG617" i="1"/>
  <c r="AG621" i="1"/>
  <c r="AG625" i="1"/>
  <c r="AG629" i="1"/>
  <c r="AG633" i="1"/>
  <c r="AG637" i="1"/>
  <c r="AG641" i="1"/>
  <c r="AG645" i="1"/>
  <c r="AG649" i="1"/>
  <c r="AG653" i="1"/>
  <c r="AG657" i="1"/>
  <c r="AG661" i="1"/>
  <c r="AG665" i="1"/>
  <c r="AG669" i="1"/>
  <c r="AG673" i="1"/>
  <c r="AG677" i="1"/>
  <c r="AG681" i="1"/>
  <c r="AG685" i="1"/>
  <c r="AG689" i="1"/>
  <c r="AG693" i="1"/>
  <c r="AG697" i="1"/>
  <c r="AG701" i="1"/>
  <c r="AG705" i="1"/>
  <c r="AG709" i="1"/>
  <c r="AG713" i="1"/>
  <c r="AG717" i="1"/>
  <c r="AG721" i="1"/>
  <c r="AG725" i="1"/>
  <c r="AG729" i="1"/>
  <c r="AG733" i="1"/>
  <c r="AG737" i="1"/>
  <c r="AG741" i="1"/>
  <c r="AG745" i="1"/>
  <c r="AG749" i="1"/>
  <c r="AG753" i="1"/>
  <c r="AG757" i="1"/>
  <c r="AG761" i="1"/>
  <c r="AG765" i="1"/>
  <c r="AG769" i="1"/>
  <c r="AG773" i="1"/>
  <c r="AG777" i="1"/>
  <c r="AG781" i="1"/>
  <c r="AG785" i="1"/>
  <c r="AG789" i="1"/>
  <c r="AG793" i="1"/>
  <c r="AG797" i="1"/>
  <c r="AG801" i="1"/>
  <c r="AG806" i="1"/>
  <c r="AG812" i="1"/>
  <c r="AG817" i="1"/>
  <c r="AG822" i="1"/>
  <c r="AG828" i="1"/>
  <c r="AG833" i="1"/>
  <c r="AG838" i="1"/>
  <c r="AG844" i="1"/>
  <c r="AG849" i="1"/>
  <c r="AG854" i="1"/>
  <c r="AG860" i="1"/>
  <c r="AG865" i="1"/>
  <c r="AG870" i="1"/>
  <c r="AG878" i="1"/>
  <c r="AG886" i="1"/>
  <c r="AG902" i="1"/>
  <c r="AG918" i="1"/>
  <c r="AG934" i="1"/>
  <c r="AG950" i="1"/>
  <c r="AG966" i="1"/>
  <c r="AG982" i="1"/>
  <c r="AG998" i="1"/>
  <c r="AG1014" i="1"/>
  <c r="AG1030" i="1"/>
  <c r="AG1046" i="1"/>
  <c r="AG1062" i="1"/>
  <c r="AG1078" i="1"/>
  <c r="AG1094" i="1"/>
  <c r="AG1110" i="1"/>
  <c r="AG1126" i="1"/>
  <c r="AG1142" i="1"/>
  <c r="AG1158" i="1"/>
  <c r="AG1174" i="1"/>
  <c r="AG1190" i="1"/>
  <c r="AG1206" i="1"/>
  <c r="AG1222" i="1"/>
  <c r="AG1238" i="1"/>
  <c r="AG1254" i="1"/>
  <c r="AG1270" i="1"/>
  <c r="AG1286" i="1"/>
  <c r="AG1302" i="1"/>
  <c r="AG1318" i="1"/>
  <c r="AG1334" i="1"/>
  <c r="AG1350" i="1"/>
  <c r="AG1366" i="1"/>
  <c r="AG1382" i="1"/>
  <c r="AG1398" i="1"/>
  <c r="AG1414" i="1"/>
  <c r="AG1430" i="1"/>
  <c r="AG1446" i="1"/>
  <c r="AG1462" i="1"/>
  <c r="AG1478" i="1"/>
  <c r="AG1494" i="1"/>
  <c r="AG1510" i="1"/>
  <c r="AG1526" i="1"/>
  <c r="AG1542" i="1"/>
  <c r="AG1558" i="1"/>
  <c r="AG1574" i="1"/>
  <c r="AG1590" i="1"/>
  <c r="AG1606" i="1"/>
  <c r="AG1622" i="1"/>
  <c r="AG1642" i="1"/>
  <c r="AG1674" i="1"/>
  <c r="AG1711" i="1"/>
  <c r="AG1775" i="1"/>
  <c r="AG1839" i="1"/>
  <c r="AG1903" i="1"/>
  <c r="AG1967" i="1"/>
  <c r="AG2031" i="1"/>
  <c r="AG2095" i="1"/>
  <c r="AG2159" i="1"/>
  <c r="AG2223" i="1"/>
  <c r="AG2287" i="1"/>
  <c r="AG2351" i="1"/>
  <c r="AG2415" i="1"/>
  <c r="AG2479" i="1"/>
  <c r="AG2558" i="1"/>
  <c r="AG2814" i="1"/>
  <c r="AG12" i="1"/>
  <c r="AG24" i="1"/>
  <c r="AG36" i="1"/>
  <c r="AG48" i="1"/>
  <c r="AG60" i="1"/>
  <c r="AG72" i="1"/>
  <c r="AG84" i="1"/>
  <c r="AG96" i="1"/>
  <c r="AG112" i="1"/>
  <c r="AG124" i="1"/>
  <c r="AG136" i="1"/>
  <c r="AG152" i="1"/>
  <c r="AG164" i="1"/>
  <c r="AG176" i="1"/>
  <c r="AG192" i="1"/>
  <c r="AG204" i="1"/>
  <c r="AG216" i="1"/>
  <c r="AG228" i="1"/>
  <c r="AG240" i="1"/>
  <c r="AG252" i="1"/>
  <c r="AG264" i="1"/>
  <c r="AG280" i="1"/>
  <c r="AG292" i="1"/>
  <c r="AG304" i="1"/>
  <c r="AG316" i="1"/>
  <c r="AG328" i="1"/>
  <c r="AG340" i="1"/>
  <c r="AG352" i="1"/>
  <c r="AG364" i="1"/>
  <c r="AG384" i="1"/>
  <c r="AG396" i="1"/>
  <c r="AG408" i="1"/>
  <c r="AG420" i="1"/>
  <c r="AG432" i="1"/>
  <c r="AG444" i="1"/>
  <c r="AG460" i="1"/>
  <c r="AG472" i="1"/>
  <c r="AG484" i="1"/>
  <c r="AG496" i="1"/>
  <c r="AG512" i="1"/>
  <c r="AG528" i="1"/>
  <c r="AG540" i="1"/>
  <c r="AG552" i="1"/>
  <c r="AG564" i="1"/>
  <c r="AG576" i="1"/>
  <c r="AG588" i="1"/>
  <c r="AG600" i="1"/>
  <c r="AG612" i="1"/>
  <c r="AG628" i="1"/>
  <c r="AG644" i="1"/>
  <c r="AG656" i="1"/>
  <c r="AG668" i="1"/>
  <c r="AG680" i="1"/>
  <c r="AG692" i="1"/>
  <c r="AG704" i="1"/>
  <c r="AG716" i="1"/>
  <c r="AG728" i="1"/>
  <c r="AG740" i="1"/>
  <c r="AG752" i="1"/>
  <c r="AG764" i="1"/>
  <c r="AG776" i="1"/>
  <c r="AG788" i="1"/>
  <c r="AG805" i="1"/>
  <c r="AG826" i="1"/>
  <c r="AG842" i="1"/>
  <c r="AG858" i="1"/>
  <c r="AG877" i="1"/>
  <c r="AG914" i="1"/>
  <c r="AG962" i="1"/>
  <c r="AG1010" i="1"/>
  <c r="AG1058" i="1"/>
  <c r="AG1106" i="1"/>
  <c r="AG1154" i="1"/>
  <c r="AG1202" i="1"/>
  <c r="AG1250" i="1"/>
  <c r="AG1298" i="1"/>
  <c r="AG1346" i="1"/>
  <c r="AG1394" i="1"/>
  <c r="AG1442" i="1"/>
  <c r="AG1506" i="1"/>
  <c r="AG1570" i="1"/>
  <c r="AG2463" i="1"/>
  <c r="AG6" i="1"/>
  <c r="AG14" i="1"/>
  <c r="AG18" i="1"/>
  <c r="AG26" i="1"/>
  <c r="AG34" i="1"/>
  <c r="AG42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10" i="1"/>
  <c r="AG214" i="1"/>
  <c r="AG218" i="1"/>
  <c r="AG222" i="1"/>
  <c r="AG226" i="1"/>
  <c r="AG230" i="1"/>
  <c r="AG234" i="1"/>
  <c r="AG238" i="1"/>
  <c r="AG242" i="1"/>
  <c r="AG246" i="1"/>
  <c r="AG250" i="1"/>
  <c r="AG254" i="1"/>
  <c r="AG258" i="1"/>
  <c r="AG262" i="1"/>
  <c r="AG266" i="1"/>
  <c r="AG270" i="1"/>
  <c r="AG274" i="1"/>
  <c r="AG278" i="1"/>
  <c r="AG282" i="1"/>
  <c r="AG286" i="1"/>
  <c r="AG290" i="1"/>
  <c r="AG294" i="1"/>
  <c r="AG298" i="1"/>
  <c r="AG302" i="1"/>
  <c r="AG306" i="1"/>
  <c r="AG310" i="1"/>
  <c r="AG314" i="1"/>
  <c r="AG318" i="1"/>
  <c r="AG322" i="1"/>
  <c r="AG326" i="1"/>
  <c r="AG330" i="1"/>
  <c r="AG334" i="1"/>
  <c r="AG338" i="1"/>
  <c r="AG342" i="1"/>
  <c r="AG346" i="1"/>
  <c r="AG350" i="1"/>
  <c r="AG354" i="1"/>
  <c r="AG358" i="1"/>
  <c r="AG362" i="1"/>
  <c r="AG366" i="1"/>
  <c r="AG370" i="1"/>
  <c r="AG374" i="1"/>
  <c r="AG378" i="1"/>
  <c r="AG382" i="1"/>
  <c r="AG386" i="1"/>
  <c r="AG390" i="1"/>
  <c r="AG394" i="1"/>
  <c r="AG398" i="1"/>
  <c r="AG402" i="1"/>
  <c r="AG406" i="1"/>
  <c r="AG410" i="1"/>
  <c r="AG414" i="1"/>
  <c r="AG418" i="1"/>
  <c r="AG422" i="1"/>
  <c r="AG426" i="1"/>
  <c r="AG430" i="1"/>
  <c r="AG434" i="1"/>
  <c r="AG438" i="1"/>
  <c r="AG442" i="1"/>
  <c r="AG446" i="1"/>
  <c r="AG450" i="1"/>
  <c r="AG454" i="1"/>
  <c r="AG458" i="1"/>
  <c r="AG462" i="1"/>
  <c r="AG466" i="1"/>
  <c r="AG470" i="1"/>
  <c r="AG474" i="1"/>
  <c r="AG478" i="1"/>
  <c r="AG482" i="1"/>
  <c r="AG486" i="1"/>
  <c r="AG490" i="1"/>
  <c r="AG494" i="1"/>
  <c r="AG498" i="1"/>
  <c r="AG502" i="1"/>
  <c r="AG506" i="1"/>
  <c r="AG510" i="1"/>
  <c r="AG514" i="1"/>
  <c r="AG518" i="1"/>
  <c r="AG522" i="1"/>
  <c r="AG526" i="1"/>
  <c r="AG530" i="1"/>
  <c r="AG534" i="1"/>
  <c r="AG538" i="1"/>
  <c r="AG542" i="1"/>
  <c r="AG546" i="1"/>
  <c r="AG550" i="1"/>
  <c r="AG554" i="1"/>
  <c r="AG558" i="1"/>
  <c r="AG562" i="1"/>
  <c r="AG566" i="1"/>
  <c r="AG570" i="1"/>
  <c r="AG574" i="1"/>
  <c r="AG578" i="1"/>
  <c r="AG582" i="1"/>
  <c r="AG586" i="1"/>
  <c r="AG590" i="1"/>
  <c r="AG594" i="1"/>
  <c r="AG598" i="1"/>
  <c r="AG602" i="1"/>
  <c r="AG606" i="1"/>
  <c r="AG610" i="1"/>
  <c r="AG614" i="1"/>
  <c r="AG618" i="1"/>
  <c r="AG622" i="1"/>
  <c r="AG626" i="1"/>
  <c r="AG630" i="1"/>
  <c r="AG634" i="1"/>
  <c r="AG638" i="1"/>
  <c r="AG642" i="1"/>
  <c r="AG646" i="1"/>
  <c r="AG650" i="1"/>
  <c r="AG654" i="1"/>
  <c r="AG658" i="1"/>
  <c r="AG662" i="1"/>
  <c r="AG666" i="1"/>
  <c r="AG670" i="1"/>
  <c r="AG674" i="1"/>
  <c r="AG678" i="1"/>
  <c r="AG682" i="1"/>
  <c r="AG686" i="1"/>
  <c r="AG690" i="1"/>
  <c r="AG694" i="1"/>
  <c r="AG698" i="1"/>
  <c r="AG702" i="1"/>
  <c r="AG706" i="1"/>
  <c r="AG710" i="1"/>
  <c r="AG714" i="1"/>
  <c r="AG718" i="1"/>
  <c r="AG722" i="1"/>
  <c r="AG726" i="1"/>
  <c r="AG730" i="1"/>
  <c r="AG734" i="1"/>
  <c r="AG738" i="1"/>
  <c r="AG742" i="1"/>
  <c r="AG746" i="1"/>
  <c r="AG750" i="1"/>
  <c r="AG754" i="1"/>
  <c r="AG758" i="1"/>
  <c r="AG762" i="1"/>
  <c r="AG766" i="1"/>
  <c r="AG770" i="1"/>
  <c r="AG774" i="1"/>
  <c r="AG778" i="1"/>
  <c r="AG782" i="1"/>
  <c r="AG786" i="1"/>
  <c r="AG790" i="1"/>
  <c r="AG794" i="1"/>
  <c r="AG798" i="1"/>
  <c r="AG802" i="1"/>
  <c r="AG808" i="1"/>
  <c r="AG813" i="1"/>
  <c r="AG818" i="1"/>
  <c r="AG824" i="1"/>
  <c r="AG829" i="1"/>
  <c r="AG834" i="1"/>
  <c r="AG840" i="1"/>
  <c r="AG845" i="1"/>
  <c r="AG850" i="1"/>
  <c r="AG856" i="1"/>
  <c r="AG861" i="1"/>
  <c r="AG866" i="1"/>
  <c r="AG873" i="1"/>
  <c r="AG881" i="1"/>
  <c r="AG890" i="1"/>
  <c r="AG906" i="1"/>
  <c r="AG922" i="1"/>
  <c r="AG938" i="1"/>
  <c r="AG954" i="1"/>
  <c r="AG970" i="1"/>
  <c r="AG986" i="1"/>
  <c r="AG1002" i="1"/>
  <c r="AG1018" i="1"/>
  <c r="AG1034" i="1"/>
  <c r="AG1050" i="1"/>
  <c r="AG1066" i="1"/>
  <c r="AG1082" i="1"/>
  <c r="AG1098" i="1"/>
  <c r="AG1114" i="1"/>
  <c r="AG1130" i="1"/>
  <c r="AG1146" i="1"/>
  <c r="AG1162" i="1"/>
  <c r="AG1178" i="1"/>
  <c r="AG1194" i="1"/>
  <c r="AG1210" i="1"/>
  <c r="AG1226" i="1"/>
  <c r="AG1242" i="1"/>
  <c r="AG1258" i="1"/>
  <c r="AG1274" i="1"/>
  <c r="AG1290" i="1"/>
  <c r="AG1306" i="1"/>
  <c r="AG1322" i="1"/>
  <c r="AG1338" i="1"/>
  <c r="AG1354" i="1"/>
  <c r="AG1370" i="1"/>
  <c r="AG1386" i="1"/>
  <c r="AG1402" i="1"/>
  <c r="AG1418" i="1"/>
  <c r="AG1434" i="1"/>
  <c r="AG1450" i="1"/>
  <c r="AG1466" i="1"/>
  <c r="AG1482" i="1"/>
  <c r="AG1498" i="1"/>
  <c r="AG1514" i="1"/>
  <c r="AG1530" i="1"/>
  <c r="AG1546" i="1"/>
  <c r="AG1562" i="1"/>
  <c r="AG1578" i="1"/>
  <c r="AG1594" i="1"/>
  <c r="AG1610" i="1"/>
  <c r="AG1626" i="1"/>
  <c r="AG1650" i="1"/>
  <c r="AG1682" i="1"/>
  <c r="AG1727" i="1"/>
  <c r="AG1791" i="1"/>
  <c r="AG1855" i="1"/>
  <c r="AG1919" i="1"/>
  <c r="AG1983" i="1"/>
  <c r="AG2047" i="1"/>
  <c r="AG2111" i="1"/>
  <c r="AG2175" i="1"/>
  <c r="AG2239" i="1"/>
  <c r="AG2303" i="1"/>
  <c r="AG2367" i="1"/>
  <c r="AG2431" i="1"/>
  <c r="AG2495" i="1"/>
  <c r="AG2622" i="1"/>
  <c r="AG2879" i="1"/>
  <c r="AG8" i="1"/>
  <c r="AG16" i="1"/>
  <c r="AG28" i="1"/>
  <c r="AG40" i="1"/>
  <c r="AG52" i="1"/>
  <c r="AG64" i="1"/>
  <c r="AG80" i="1"/>
  <c r="AG92" i="1"/>
  <c r="AG104" i="1"/>
  <c r="AG116" i="1"/>
  <c r="AG128" i="1"/>
  <c r="AG140" i="1"/>
  <c r="AG148" i="1"/>
  <c r="AG160" i="1"/>
  <c r="AG172" i="1"/>
  <c r="AG184" i="1"/>
  <c r="AG196" i="1"/>
  <c r="AG208" i="1"/>
  <c r="AG224" i="1"/>
  <c r="AG236" i="1"/>
  <c r="AG248" i="1"/>
  <c r="AG260" i="1"/>
  <c r="AG272" i="1"/>
  <c r="AG284" i="1"/>
  <c r="AG296" i="1"/>
  <c r="AG312" i="1"/>
  <c r="AG324" i="1"/>
  <c r="AG332" i="1"/>
  <c r="AG344" i="1"/>
  <c r="AG356" i="1"/>
  <c r="AG368" i="1"/>
  <c r="AG376" i="1"/>
  <c r="AG392" i="1"/>
  <c r="AG404" i="1"/>
  <c r="AG416" i="1"/>
  <c r="AG428" i="1"/>
  <c r="AG440" i="1"/>
  <c r="AG452" i="1"/>
  <c r="AG464" i="1"/>
  <c r="AG476" i="1"/>
  <c r="AG488" i="1"/>
  <c r="AG500" i="1"/>
  <c r="AG508" i="1"/>
  <c r="AG520" i="1"/>
  <c r="AG532" i="1"/>
  <c r="AG544" i="1"/>
  <c r="AG556" i="1"/>
  <c r="AG568" i="1"/>
  <c r="AG580" i="1"/>
  <c r="AG592" i="1"/>
  <c r="AG604" i="1"/>
  <c r="AG616" i="1"/>
  <c r="AG624" i="1"/>
  <c r="AG636" i="1"/>
  <c r="AG652" i="1"/>
  <c r="AG660" i="1"/>
  <c r="AG672" i="1"/>
  <c r="AG684" i="1"/>
  <c r="AG700" i="1"/>
  <c r="AG712" i="1"/>
  <c r="AG720" i="1"/>
  <c r="AG732" i="1"/>
  <c r="AG748" i="1"/>
  <c r="AG756" i="1"/>
  <c r="AG768" i="1"/>
  <c r="AG784" i="1"/>
  <c r="AG792" i="1"/>
  <c r="AG800" i="1"/>
  <c r="AG816" i="1"/>
  <c r="AG832" i="1"/>
  <c r="AG848" i="1"/>
  <c r="AG864" i="1"/>
  <c r="AG885" i="1"/>
  <c r="AG946" i="1"/>
  <c r="AG978" i="1"/>
  <c r="AG1026" i="1"/>
  <c r="AG1090" i="1"/>
  <c r="AG1138" i="1"/>
  <c r="AG1186" i="1"/>
  <c r="AG1234" i="1"/>
  <c r="AG1282" i="1"/>
  <c r="AG1330" i="1"/>
  <c r="AG1378" i="1"/>
  <c r="AG1426" i="1"/>
  <c r="AG1474" i="1"/>
  <c r="AG1522" i="1"/>
  <c r="AG1554" i="1"/>
  <c r="AG1602" i="1"/>
  <c r="AG1634" i="1"/>
  <c r="AG1698" i="1"/>
  <c r="AG1823" i="1"/>
  <c r="AG1951" i="1"/>
  <c r="AG2079" i="1"/>
  <c r="AG2207" i="1"/>
  <c r="AG2335" i="1"/>
  <c r="AG2537" i="1"/>
  <c r="AG10" i="1"/>
  <c r="AG22" i="1"/>
  <c r="AG30" i="1"/>
  <c r="AG38" i="1"/>
  <c r="AG46" i="1"/>
  <c r="AG7" i="1"/>
  <c r="AG11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59" i="1"/>
  <c r="AG163" i="1"/>
  <c r="AG167" i="1"/>
  <c r="AG171" i="1"/>
  <c r="AG175" i="1"/>
  <c r="AG179" i="1"/>
  <c r="AG183" i="1"/>
  <c r="AG187" i="1"/>
  <c r="AG191" i="1"/>
  <c r="AG195" i="1"/>
  <c r="AG199" i="1"/>
  <c r="AG203" i="1"/>
  <c r="AG207" i="1"/>
  <c r="AG211" i="1"/>
  <c r="AG215" i="1"/>
  <c r="AG219" i="1"/>
  <c r="AG223" i="1"/>
  <c r="AG227" i="1"/>
  <c r="AG231" i="1"/>
  <c r="AG235" i="1"/>
  <c r="AG239" i="1"/>
  <c r="AG243" i="1"/>
  <c r="AG247" i="1"/>
  <c r="AG251" i="1"/>
  <c r="AG255" i="1"/>
  <c r="AG259" i="1"/>
  <c r="AG263" i="1"/>
  <c r="AG267" i="1"/>
  <c r="AG271" i="1"/>
  <c r="AG275" i="1"/>
  <c r="AG279" i="1"/>
  <c r="AG283" i="1"/>
  <c r="AG287" i="1"/>
  <c r="AG291" i="1"/>
  <c r="AG295" i="1"/>
  <c r="AG299" i="1"/>
  <c r="AG303" i="1"/>
  <c r="AG307" i="1"/>
  <c r="AG311" i="1"/>
  <c r="AG315" i="1"/>
  <c r="AG319" i="1"/>
  <c r="AG323" i="1"/>
  <c r="AG327" i="1"/>
  <c r="AG331" i="1"/>
  <c r="AG335" i="1"/>
  <c r="AG339" i="1"/>
  <c r="AG343" i="1"/>
  <c r="AG347" i="1"/>
  <c r="AG351" i="1"/>
  <c r="AG355" i="1"/>
  <c r="AG359" i="1"/>
  <c r="AG363" i="1"/>
  <c r="AG367" i="1"/>
  <c r="AG371" i="1"/>
  <c r="AG375" i="1"/>
  <c r="AG379" i="1"/>
  <c r="AG383" i="1"/>
  <c r="AG387" i="1"/>
  <c r="AG391" i="1"/>
  <c r="AG395" i="1"/>
  <c r="AG399" i="1"/>
  <c r="AG403" i="1"/>
  <c r="AG407" i="1"/>
  <c r="AG411" i="1"/>
  <c r="AG415" i="1"/>
  <c r="AG419" i="1"/>
  <c r="AG423" i="1"/>
  <c r="AG427" i="1"/>
  <c r="AG431" i="1"/>
  <c r="AG435" i="1"/>
  <c r="AG439" i="1"/>
  <c r="AG443" i="1"/>
  <c r="AG447" i="1"/>
  <c r="AG451" i="1"/>
  <c r="AG455" i="1"/>
  <c r="AG459" i="1"/>
  <c r="AG463" i="1"/>
  <c r="AG467" i="1"/>
  <c r="AG471" i="1"/>
  <c r="AG475" i="1"/>
  <c r="AG479" i="1"/>
  <c r="AG483" i="1"/>
  <c r="AG487" i="1"/>
  <c r="AG491" i="1"/>
  <c r="AG495" i="1"/>
  <c r="AG499" i="1"/>
  <c r="AG503" i="1"/>
  <c r="AG507" i="1"/>
  <c r="AG511" i="1"/>
  <c r="AG515" i="1"/>
  <c r="AG519" i="1"/>
  <c r="AG523" i="1"/>
  <c r="AG527" i="1"/>
  <c r="AG531" i="1"/>
  <c r="AG535" i="1"/>
  <c r="AG539" i="1"/>
  <c r="AG543" i="1"/>
  <c r="AG547" i="1"/>
  <c r="AG551" i="1"/>
  <c r="AG555" i="1"/>
  <c r="AG559" i="1"/>
  <c r="AG563" i="1"/>
  <c r="AG567" i="1"/>
  <c r="AG571" i="1"/>
  <c r="AG575" i="1"/>
  <c r="AG579" i="1"/>
  <c r="AG583" i="1"/>
  <c r="AG587" i="1"/>
  <c r="AG591" i="1"/>
  <c r="AG595" i="1"/>
  <c r="AG599" i="1"/>
  <c r="AG603" i="1"/>
  <c r="AG607" i="1"/>
  <c r="AG611" i="1"/>
  <c r="AG615" i="1"/>
  <c r="AG619" i="1"/>
  <c r="AG623" i="1"/>
  <c r="AG627" i="1"/>
  <c r="AG631" i="1"/>
  <c r="AG635" i="1"/>
  <c r="AG639" i="1"/>
  <c r="AG643" i="1"/>
  <c r="AG647" i="1"/>
  <c r="AG651" i="1"/>
  <c r="AG655" i="1"/>
  <c r="AG659" i="1"/>
  <c r="AG663" i="1"/>
  <c r="AG667" i="1"/>
  <c r="AG671" i="1"/>
  <c r="AG675" i="1"/>
  <c r="AG679" i="1"/>
  <c r="AG683" i="1"/>
  <c r="AG687" i="1"/>
  <c r="AG691" i="1"/>
  <c r="AG695" i="1"/>
  <c r="AG699" i="1"/>
  <c r="AG703" i="1"/>
  <c r="AG707" i="1"/>
  <c r="AG711" i="1"/>
  <c r="AG715" i="1"/>
  <c r="AG719" i="1"/>
  <c r="AG723" i="1"/>
  <c r="AG727" i="1"/>
  <c r="AG731" i="1"/>
  <c r="AG735" i="1"/>
  <c r="AG739" i="1"/>
  <c r="AG743" i="1"/>
  <c r="AG747" i="1"/>
  <c r="AG751" i="1"/>
  <c r="AG755" i="1"/>
  <c r="AG759" i="1"/>
  <c r="AG763" i="1"/>
  <c r="AG767" i="1"/>
  <c r="AG771" i="1"/>
  <c r="AG775" i="1"/>
  <c r="AG779" i="1"/>
  <c r="AG783" i="1"/>
  <c r="AG787" i="1"/>
  <c r="AG791" i="1"/>
  <c r="AG795" i="1"/>
  <c r="AG799" i="1"/>
  <c r="AG804" i="1"/>
  <c r="AG809" i="1"/>
  <c r="AG814" i="1"/>
  <c r="AG820" i="1"/>
  <c r="AG825" i="1"/>
  <c r="AG830" i="1"/>
  <c r="AG836" i="1"/>
  <c r="AG841" i="1"/>
  <c r="AG846" i="1"/>
  <c r="AG852" i="1"/>
  <c r="AG857" i="1"/>
  <c r="AG862" i="1"/>
  <c r="AG868" i="1"/>
  <c r="AG874" i="1"/>
  <c r="AG882" i="1"/>
  <c r="AG894" i="1"/>
  <c r="AG910" i="1"/>
  <c r="AG926" i="1"/>
  <c r="AG942" i="1"/>
  <c r="AG958" i="1"/>
  <c r="AG974" i="1"/>
  <c r="AG990" i="1"/>
  <c r="AG1006" i="1"/>
  <c r="AG1022" i="1"/>
  <c r="AG1038" i="1"/>
  <c r="AG1054" i="1"/>
  <c r="AG1070" i="1"/>
  <c r="AG1086" i="1"/>
  <c r="AG1102" i="1"/>
  <c r="AG1118" i="1"/>
  <c r="AG1134" i="1"/>
  <c r="AG1150" i="1"/>
  <c r="AG1166" i="1"/>
  <c r="AG1182" i="1"/>
  <c r="AG1198" i="1"/>
  <c r="AG1214" i="1"/>
  <c r="AG1230" i="1"/>
  <c r="AG1246" i="1"/>
  <c r="AG1262" i="1"/>
  <c r="AG1278" i="1"/>
  <c r="AG1294" i="1"/>
  <c r="AG1310" i="1"/>
  <c r="AG1326" i="1"/>
  <c r="AG1342" i="1"/>
  <c r="AG1358" i="1"/>
  <c r="AG1374" i="1"/>
  <c r="AG1390" i="1"/>
  <c r="AG1406" i="1"/>
  <c r="AG1422" i="1"/>
  <c r="AG1438" i="1"/>
  <c r="AG1454" i="1"/>
  <c r="AG1470" i="1"/>
  <c r="AG1486" i="1"/>
  <c r="AG1502" i="1"/>
  <c r="AG1518" i="1"/>
  <c r="AG1534" i="1"/>
  <c r="AG1550" i="1"/>
  <c r="AG1566" i="1"/>
  <c r="AG1582" i="1"/>
  <c r="AG1598" i="1"/>
  <c r="AG1614" i="1"/>
  <c r="AG1630" i="1"/>
  <c r="AG1658" i="1"/>
  <c r="AG1690" i="1"/>
  <c r="AG1743" i="1"/>
  <c r="AG1807" i="1"/>
  <c r="AG1871" i="1"/>
  <c r="AG1935" i="1"/>
  <c r="AG1999" i="1"/>
  <c r="AG2063" i="1"/>
  <c r="AG2127" i="1"/>
  <c r="AG2191" i="1"/>
  <c r="AG2255" i="1"/>
  <c r="AG2319" i="1"/>
  <c r="AG2383" i="1"/>
  <c r="AG2447" i="1"/>
  <c r="AG2516" i="1"/>
  <c r="AG2686" i="1"/>
  <c r="AG3167" i="1"/>
  <c r="AG803" i="1"/>
  <c r="AG807" i="1"/>
  <c r="AG811" i="1"/>
  <c r="AG815" i="1"/>
  <c r="AG819" i="1"/>
  <c r="AG823" i="1"/>
  <c r="AG827" i="1"/>
  <c r="AG831" i="1"/>
  <c r="AG835" i="1"/>
  <c r="AG839" i="1"/>
  <c r="AG843" i="1"/>
  <c r="AG847" i="1"/>
  <c r="AG851" i="1"/>
  <c r="AG855" i="1"/>
  <c r="AG859" i="1"/>
  <c r="AG863" i="1"/>
  <c r="AG867" i="1"/>
  <c r="AG871" i="1"/>
  <c r="AG875" i="1"/>
  <c r="AG879" i="1"/>
  <c r="AG883" i="1"/>
  <c r="AG887" i="1"/>
  <c r="AG891" i="1"/>
  <c r="AG895" i="1"/>
  <c r="AG899" i="1"/>
  <c r="AG903" i="1"/>
  <c r="AG907" i="1"/>
  <c r="AG911" i="1"/>
  <c r="AG915" i="1"/>
  <c r="AG919" i="1"/>
  <c r="AG923" i="1"/>
  <c r="AG927" i="1"/>
  <c r="AG931" i="1"/>
  <c r="AG935" i="1"/>
  <c r="AG939" i="1"/>
  <c r="AG943" i="1"/>
  <c r="AG947" i="1"/>
  <c r="AG951" i="1"/>
  <c r="AG955" i="1"/>
  <c r="AG959" i="1"/>
  <c r="AG963" i="1"/>
  <c r="AG967" i="1"/>
  <c r="AG971" i="1"/>
  <c r="AG975" i="1"/>
  <c r="AG979" i="1"/>
  <c r="AG983" i="1"/>
  <c r="AG987" i="1"/>
  <c r="AG991" i="1"/>
  <c r="AG995" i="1"/>
  <c r="AG999" i="1"/>
  <c r="AG1003" i="1"/>
  <c r="AG1007" i="1"/>
  <c r="AG1011" i="1"/>
  <c r="AG1015" i="1"/>
  <c r="AG1019" i="1"/>
  <c r="AG1023" i="1"/>
  <c r="AG1027" i="1"/>
  <c r="AG1031" i="1"/>
  <c r="AG1035" i="1"/>
  <c r="AG1039" i="1"/>
  <c r="AG1043" i="1"/>
  <c r="AG1047" i="1"/>
  <c r="AG1051" i="1"/>
  <c r="AG1055" i="1"/>
  <c r="AG1059" i="1"/>
  <c r="AG1063" i="1"/>
  <c r="AG1067" i="1"/>
  <c r="AG1071" i="1"/>
  <c r="AG1075" i="1"/>
  <c r="AG1079" i="1"/>
  <c r="AG1083" i="1"/>
  <c r="AG1087" i="1"/>
  <c r="AG1091" i="1"/>
  <c r="AG1095" i="1"/>
  <c r="AG1099" i="1"/>
  <c r="AG1103" i="1"/>
  <c r="AG1107" i="1"/>
  <c r="AG1111" i="1"/>
  <c r="AG1115" i="1"/>
  <c r="AG1119" i="1"/>
  <c r="AG1123" i="1"/>
  <c r="AG1127" i="1"/>
  <c r="AG1131" i="1"/>
  <c r="AG1135" i="1"/>
  <c r="AG1139" i="1"/>
  <c r="AG1143" i="1"/>
  <c r="AG1147" i="1"/>
  <c r="AG1151" i="1"/>
  <c r="AG1155" i="1"/>
  <c r="AG1159" i="1"/>
  <c r="AG1163" i="1"/>
  <c r="AG1167" i="1"/>
  <c r="AG1171" i="1"/>
  <c r="AG1175" i="1"/>
  <c r="AG1179" i="1"/>
  <c r="AG1183" i="1"/>
  <c r="AG1187" i="1"/>
  <c r="AG1191" i="1"/>
  <c r="AG1195" i="1"/>
  <c r="AG1199" i="1"/>
  <c r="AG1203" i="1"/>
  <c r="AG1207" i="1"/>
  <c r="AG1211" i="1"/>
  <c r="AG1215" i="1"/>
  <c r="AG1219" i="1"/>
  <c r="AG1223" i="1"/>
  <c r="AG1227" i="1"/>
  <c r="AG1231" i="1"/>
  <c r="AG1235" i="1"/>
  <c r="AG1239" i="1"/>
  <c r="AG1243" i="1"/>
  <c r="AG1247" i="1"/>
  <c r="AG1251" i="1"/>
  <c r="AG1255" i="1"/>
  <c r="AG1259" i="1"/>
  <c r="AG1263" i="1"/>
  <c r="AG1267" i="1"/>
  <c r="AG1271" i="1"/>
  <c r="AG1275" i="1"/>
  <c r="AG1279" i="1"/>
  <c r="AG1283" i="1"/>
  <c r="AG1287" i="1"/>
  <c r="AG1291" i="1"/>
  <c r="AG1295" i="1"/>
  <c r="AG1299" i="1"/>
  <c r="AG1303" i="1"/>
  <c r="AG1307" i="1"/>
  <c r="AG1311" i="1"/>
  <c r="AG1315" i="1"/>
  <c r="AG1319" i="1"/>
  <c r="AG1323" i="1"/>
  <c r="AG1327" i="1"/>
  <c r="AG1331" i="1"/>
  <c r="AG1335" i="1"/>
  <c r="AG1339" i="1"/>
  <c r="AG1343" i="1"/>
  <c r="AG1347" i="1"/>
  <c r="AG1351" i="1"/>
  <c r="AG1355" i="1"/>
  <c r="AG1359" i="1"/>
  <c r="AG1363" i="1"/>
  <c r="AG1367" i="1"/>
  <c r="AG1371" i="1"/>
  <c r="AG1375" i="1"/>
  <c r="AG1379" i="1"/>
  <c r="AG1383" i="1"/>
  <c r="AG1387" i="1"/>
  <c r="AG1391" i="1"/>
  <c r="AG1395" i="1"/>
  <c r="AG1399" i="1"/>
  <c r="AG1403" i="1"/>
  <c r="AG1407" i="1"/>
  <c r="AG1411" i="1"/>
  <c r="AG1415" i="1"/>
  <c r="AG1419" i="1"/>
  <c r="AG1423" i="1"/>
  <c r="AG1427" i="1"/>
  <c r="AG1431" i="1"/>
  <c r="AG1435" i="1"/>
  <c r="AG1439" i="1"/>
  <c r="AG1443" i="1"/>
  <c r="AG1447" i="1"/>
  <c r="AG1451" i="1"/>
  <c r="AG1455" i="1"/>
  <c r="AG1459" i="1"/>
  <c r="AG1463" i="1"/>
  <c r="AG1467" i="1"/>
  <c r="AG1471" i="1"/>
  <c r="AG1475" i="1"/>
  <c r="AG1479" i="1"/>
  <c r="AG1483" i="1"/>
  <c r="AG1487" i="1"/>
  <c r="AG1491" i="1"/>
  <c r="AG1495" i="1"/>
  <c r="AG1499" i="1"/>
  <c r="AG1503" i="1"/>
  <c r="AG1507" i="1"/>
  <c r="AG1511" i="1"/>
  <c r="AG1515" i="1"/>
  <c r="AG1519" i="1"/>
  <c r="AG1523" i="1"/>
  <c r="AG1527" i="1"/>
  <c r="AG1531" i="1"/>
  <c r="AG1535" i="1"/>
  <c r="AG1539" i="1"/>
  <c r="AG1543" i="1"/>
  <c r="AG1547" i="1"/>
  <c r="AG1551" i="1"/>
  <c r="AG1555" i="1"/>
  <c r="AG1559" i="1"/>
  <c r="AG1563" i="1"/>
  <c r="AG1567" i="1"/>
  <c r="AG1571" i="1"/>
  <c r="AG1575" i="1"/>
  <c r="AG1579" i="1"/>
  <c r="AG1583" i="1"/>
  <c r="AG1587" i="1"/>
  <c r="AG1591" i="1"/>
  <c r="AG1595" i="1"/>
  <c r="AG1599" i="1"/>
  <c r="AG1603" i="1"/>
  <c r="AG1607" i="1"/>
  <c r="AG1611" i="1"/>
  <c r="AG1615" i="1"/>
  <c r="AG1619" i="1"/>
  <c r="AG1623" i="1"/>
  <c r="AG1627" i="1"/>
  <c r="AG1631" i="1"/>
  <c r="AG1635" i="1"/>
  <c r="AG1643" i="1"/>
  <c r="AG1651" i="1"/>
  <c r="AG1659" i="1"/>
  <c r="AG1667" i="1"/>
  <c r="AG1675" i="1"/>
  <c r="AG1683" i="1"/>
  <c r="AG1691" i="1"/>
  <c r="AG1699" i="1"/>
  <c r="AG1715" i="1"/>
  <c r="AG1731" i="1"/>
  <c r="AG1747" i="1"/>
  <c r="AG1763" i="1"/>
  <c r="AG1779" i="1"/>
  <c r="AG1795" i="1"/>
  <c r="AG1811" i="1"/>
  <c r="AG1827" i="1"/>
  <c r="AG1843" i="1"/>
  <c r="AG1859" i="1"/>
  <c r="AG1875" i="1"/>
  <c r="AG1891" i="1"/>
  <c r="AG1907" i="1"/>
  <c r="AG1923" i="1"/>
  <c r="AG1939" i="1"/>
  <c r="AG1955" i="1"/>
  <c r="AG1971" i="1"/>
  <c r="AG1987" i="1"/>
  <c r="AG2003" i="1"/>
  <c r="AG2019" i="1"/>
  <c r="AG2035" i="1"/>
  <c r="AG2051" i="1"/>
  <c r="AG2067" i="1"/>
  <c r="AG2083" i="1"/>
  <c r="AG2099" i="1"/>
  <c r="AG2115" i="1"/>
  <c r="AG2131" i="1"/>
  <c r="AG2147" i="1"/>
  <c r="AG2163" i="1"/>
  <c r="AG2179" i="1"/>
  <c r="AG2195" i="1"/>
  <c r="AG2211" i="1"/>
  <c r="AG2227" i="1"/>
  <c r="AG2243" i="1"/>
  <c r="AG2259" i="1"/>
  <c r="AG2275" i="1"/>
  <c r="AG2291" i="1"/>
  <c r="AG2307" i="1"/>
  <c r="AG2323" i="1"/>
  <c r="AG2339" i="1"/>
  <c r="AG2355" i="1"/>
  <c r="AG2371" i="1"/>
  <c r="AG2387" i="1"/>
  <c r="AG2403" i="1"/>
  <c r="AG2419" i="1"/>
  <c r="AG2435" i="1"/>
  <c r="AG2451" i="1"/>
  <c r="AG2467" i="1"/>
  <c r="AG2483" i="1"/>
  <c r="AG2500" i="1"/>
  <c r="AG2521" i="1"/>
  <c r="AG2542" i="1"/>
  <c r="AG2574" i="1"/>
  <c r="AG2638" i="1"/>
  <c r="AG2702" i="1"/>
  <c r="AG2766" i="1"/>
  <c r="AG2830" i="1"/>
  <c r="AG2934" i="1"/>
  <c r="AG3253" i="1"/>
  <c r="AG872" i="1"/>
  <c r="AG876" i="1"/>
  <c r="AG880" i="1"/>
  <c r="AG884" i="1"/>
  <c r="AG888" i="1"/>
  <c r="AG892" i="1"/>
  <c r="AG896" i="1"/>
  <c r="AG900" i="1"/>
  <c r="AG904" i="1"/>
  <c r="AG908" i="1"/>
  <c r="AG912" i="1"/>
  <c r="AG916" i="1"/>
  <c r="AG920" i="1"/>
  <c r="AG924" i="1"/>
  <c r="AG928" i="1"/>
  <c r="AG932" i="1"/>
  <c r="AG936" i="1"/>
  <c r="AG940" i="1"/>
  <c r="AG944" i="1"/>
  <c r="AG948" i="1"/>
  <c r="AG952" i="1"/>
  <c r="AG956" i="1"/>
  <c r="AG960" i="1"/>
  <c r="AG964" i="1"/>
  <c r="AG968" i="1"/>
  <c r="AG972" i="1"/>
  <c r="AG976" i="1"/>
  <c r="AG980" i="1"/>
  <c r="AG984" i="1"/>
  <c r="AG988" i="1"/>
  <c r="AG992" i="1"/>
  <c r="AG996" i="1"/>
  <c r="AG1000" i="1"/>
  <c r="AG1004" i="1"/>
  <c r="AG1008" i="1"/>
  <c r="AG1012" i="1"/>
  <c r="AG1016" i="1"/>
  <c r="AG1020" i="1"/>
  <c r="AG1024" i="1"/>
  <c r="AG1028" i="1"/>
  <c r="AG1032" i="1"/>
  <c r="AG1036" i="1"/>
  <c r="AG1040" i="1"/>
  <c r="AG1044" i="1"/>
  <c r="AG1048" i="1"/>
  <c r="AG1052" i="1"/>
  <c r="AG1056" i="1"/>
  <c r="AG1060" i="1"/>
  <c r="AG1064" i="1"/>
  <c r="AG1068" i="1"/>
  <c r="AG1072" i="1"/>
  <c r="AG1076" i="1"/>
  <c r="AG1080" i="1"/>
  <c r="AG1084" i="1"/>
  <c r="AG1088" i="1"/>
  <c r="AG1092" i="1"/>
  <c r="AG1096" i="1"/>
  <c r="AG1100" i="1"/>
  <c r="AG1104" i="1"/>
  <c r="AG1108" i="1"/>
  <c r="AG1112" i="1"/>
  <c r="AG1116" i="1"/>
  <c r="AG1120" i="1"/>
  <c r="AG1124" i="1"/>
  <c r="AG1128" i="1"/>
  <c r="AG1132" i="1"/>
  <c r="AG1136" i="1"/>
  <c r="AG1140" i="1"/>
  <c r="AG1144" i="1"/>
  <c r="AG1148" i="1"/>
  <c r="AG1152" i="1"/>
  <c r="AG1156" i="1"/>
  <c r="AG1160" i="1"/>
  <c r="AG1164" i="1"/>
  <c r="AG1168" i="1"/>
  <c r="AG1172" i="1"/>
  <c r="AG1176" i="1"/>
  <c r="AG1180" i="1"/>
  <c r="AG1184" i="1"/>
  <c r="AG1188" i="1"/>
  <c r="AG1192" i="1"/>
  <c r="AG1196" i="1"/>
  <c r="AG1200" i="1"/>
  <c r="AG1204" i="1"/>
  <c r="AG1208" i="1"/>
  <c r="AG1212" i="1"/>
  <c r="AG1216" i="1"/>
  <c r="AG1220" i="1"/>
  <c r="AG1224" i="1"/>
  <c r="AG1228" i="1"/>
  <c r="AG1232" i="1"/>
  <c r="AG1236" i="1"/>
  <c r="AG1240" i="1"/>
  <c r="AG1244" i="1"/>
  <c r="AG1248" i="1"/>
  <c r="AG1252" i="1"/>
  <c r="AG1256" i="1"/>
  <c r="AG1260" i="1"/>
  <c r="AG1264" i="1"/>
  <c r="AG1268" i="1"/>
  <c r="AG1272" i="1"/>
  <c r="AG1276" i="1"/>
  <c r="AG1280" i="1"/>
  <c r="AG1284" i="1"/>
  <c r="AG1288" i="1"/>
  <c r="AG1292" i="1"/>
  <c r="AG1296" i="1"/>
  <c r="AG1300" i="1"/>
  <c r="AG1304" i="1"/>
  <c r="AG1308" i="1"/>
  <c r="AG1312" i="1"/>
  <c r="AG1316" i="1"/>
  <c r="AG1320" i="1"/>
  <c r="AG1324" i="1"/>
  <c r="AG1328" i="1"/>
  <c r="AG1332" i="1"/>
  <c r="AG1336" i="1"/>
  <c r="AG1340" i="1"/>
  <c r="AG1344" i="1"/>
  <c r="AG1348" i="1"/>
  <c r="AG1352" i="1"/>
  <c r="AG1356" i="1"/>
  <c r="AG1360" i="1"/>
  <c r="AG1364" i="1"/>
  <c r="AG1368" i="1"/>
  <c r="AG1372" i="1"/>
  <c r="AG1376" i="1"/>
  <c r="AG1380" i="1"/>
  <c r="AG1384" i="1"/>
  <c r="AG1388" i="1"/>
  <c r="AG1392" i="1"/>
  <c r="AG1396" i="1"/>
  <c r="AG1400" i="1"/>
  <c r="AG1404" i="1"/>
  <c r="AG1408" i="1"/>
  <c r="AG1412" i="1"/>
  <c r="AG1416" i="1"/>
  <c r="AG1420" i="1"/>
  <c r="AG1424" i="1"/>
  <c r="AG1428" i="1"/>
  <c r="AG1432" i="1"/>
  <c r="AG1436" i="1"/>
  <c r="AG1440" i="1"/>
  <c r="AG1444" i="1"/>
  <c r="AG1448" i="1"/>
  <c r="AG1452" i="1"/>
  <c r="AG1456" i="1"/>
  <c r="AG1460" i="1"/>
  <c r="AG1464" i="1"/>
  <c r="AG1468" i="1"/>
  <c r="AG1472" i="1"/>
  <c r="AG1476" i="1"/>
  <c r="AG1480" i="1"/>
  <c r="AG1484" i="1"/>
  <c r="AG1488" i="1"/>
  <c r="AG1492" i="1"/>
  <c r="AG1496" i="1"/>
  <c r="AG1500" i="1"/>
  <c r="AG1504" i="1"/>
  <c r="AG1508" i="1"/>
  <c r="AG1512" i="1"/>
  <c r="AG1516" i="1"/>
  <c r="AG1520" i="1"/>
  <c r="AG1524" i="1"/>
  <c r="AG1528" i="1"/>
  <c r="AG1532" i="1"/>
  <c r="AG1536" i="1"/>
  <c r="AG1540" i="1"/>
  <c r="AG1544" i="1"/>
  <c r="AG1548" i="1"/>
  <c r="AG1552" i="1"/>
  <c r="AG1556" i="1"/>
  <c r="AG1560" i="1"/>
  <c r="AG1564" i="1"/>
  <c r="AG1568" i="1"/>
  <c r="AG1572" i="1"/>
  <c r="AG1576" i="1"/>
  <c r="AG1580" i="1"/>
  <c r="AG1584" i="1"/>
  <c r="AG1588" i="1"/>
  <c r="AG1592" i="1"/>
  <c r="AG1596" i="1"/>
  <c r="AG1600" i="1"/>
  <c r="AG1604" i="1"/>
  <c r="AG1608" i="1"/>
  <c r="AG1612" i="1"/>
  <c r="AG1616" i="1"/>
  <c r="AG1620" i="1"/>
  <c r="AG1624" i="1"/>
  <c r="AG1628" i="1"/>
  <c r="AG1632" i="1"/>
  <c r="AG1638" i="1"/>
  <c r="AG1646" i="1"/>
  <c r="AG1654" i="1"/>
  <c r="AG1662" i="1"/>
  <c r="AG1670" i="1"/>
  <c r="AG1678" i="1"/>
  <c r="AG1686" i="1"/>
  <c r="AG1694" i="1"/>
  <c r="AG1703" i="1"/>
  <c r="AG1719" i="1"/>
  <c r="AG1735" i="1"/>
  <c r="AG1751" i="1"/>
  <c r="AG1767" i="1"/>
  <c r="AG1783" i="1"/>
  <c r="AG1799" i="1"/>
  <c r="AG1815" i="1"/>
  <c r="AG1831" i="1"/>
  <c r="AG1847" i="1"/>
  <c r="AG1863" i="1"/>
  <c r="AG1879" i="1"/>
  <c r="AG1895" i="1"/>
  <c r="AG1911" i="1"/>
  <c r="AG1927" i="1"/>
  <c r="AG1943" i="1"/>
  <c r="AG1959" i="1"/>
  <c r="AG1975" i="1"/>
  <c r="AG1991" i="1"/>
  <c r="AG2007" i="1"/>
  <c r="AG2023" i="1"/>
  <c r="AG2039" i="1"/>
  <c r="AG2055" i="1"/>
  <c r="AG2071" i="1"/>
  <c r="AG2087" i="1"/>
  <c r="AG2103" i="1"/>
  <c r="AG2119" i="1"/>
  <c r="AG2135" i="1"/>
  <c r="AG2151" i="1"/>
  <c r="AG2167" i="1"/>
  <c r="AG2183" i="1"/>
  <c r="AG2199" i="1"/>
  <c r="AG2215" i="1"/>
  <c r="AG2231" i="1"/>
  <c r="AG2247" i="1"/>
  <c r="AG2263" i="1"/>
  <c r="AG2279" i="1"/>
  <c r="AG2295" i="1"/>
  <c r="AG2311" i="1"/>
  <c r="AG2327" i="1"/>
  <c r="AG2343" i="1"/>
  <c r="AG2359" i="1"/>
  <c r="AG2375" i="1"/>
  <c r="AG2391" i="1"/>
  <c r="AG2407" i="1"/>
  <c r="AG2423" i="1"/>
  <c r="AG2439" i="1"/>
  <c r="AG2455" i="1"/>
  <c r="AG2471" i="1"/>
  <c r="AG2487" i="1"/>
  <c r="AG2505" i="1"/>
  <c r="AG2526" i="1"/>
  <c r="AG2548" i="1"/>
  <c r="AG2590" i="1"/>
  <c r="AG2654" i="1"/>
  <c r="AG2718" i="1"/>
  <c r="AG2782" i="1"/>
  <c r="AG2846" i="1"/>
  <c r="AG2998" i="1"/>
  <c r="AG3338" i="1"/>
  <c r="AG889" i="1"/>
  <c r="AG893" i="1"/>
  <c r="AG897" i="1"/>
  <c r="AG901" i="1"/>
  <c r="AG905" i="1"/>
  <c r="AG909" i="1"/>
  <c r="AG913" i="1"/>
  <c r="AG917" i="1"/>
  <c r="AG921" i="1"/>
  <c r="AG925" i="1"/>
  <c r="AG929" i="1"/>
  <c r="AG933" i="1"/>
  <c r="AG937" i="1"/>
  <c r="AG941" i="1"/>
  <c r="AG945" i="1"/>
  <c r="AG949" i="1"/>
  <c r="AG953" i="1"/>
  <c r="AG957" i="1"/>
  <c r="AG961" i="1"/>
  <c r="AG965" i="1"/>
  <c r="AG969" i="1"/>
  <c r="AG973" i="1"/>
  <c r="AG977" i="1"/>
  <c r="AG981" i="1"/>
  <c r="AG985" i="1"/>
  <c r="AG989" i="1"/>
  <c r="AG993" i="1"/>
  <c r="AG997" i="1"/>
  <c r="AG1001" i="1"/>
  <c r="AG1005" i="1"/>
  <c r="AG1009" i="1"/>
  <c r="AG1013" i="1"/>
  <c r="AG1017" i="1"/>
  <c r="AG1021" i="1"/>
  <c r="AG1025" i="1"/>
  <c r="AG1029" i="1"/>
  <c r="AG1033" i="1"/>
  <c r="AG1037" i="1"/>
  <c r="AG1041" i="1"/>
  <c r="AG1045" i="1"/>
  <c r="AG1049" i="1"/>
  <c r="AG1053" i="1"/>
  <c r="AG1057" i="1"/>
  <c r="AG1061" i="1"/>
  <c r="AG1065" i="1"/>
  <c r="AG1069" i="1"/>
  <c r="AG1073" i="1"/>
  <c r="AG1077" i="1"/>
  <c r="AG1081" i="1"/>
  <c r="AG1085" i="1"/>
  <c r="AG1089" i="1"/>
  <c r="AG1093" i="1"/>
  <c r="AG1097" i="1"/>
  <c r="AG1101" i="1"/>
  <c r="AG1105" i="1"/>
  <c r="AG1109" i="1"/>
  <c r="AG1113" i="1"/>
  <c r="AG1117" i="1"/>
  <c r="AG1121" i="1"/>
  <c r="AG1125" i="1"/>
  <c r="AG1129" i="1"/>
  <c r="AG1133" i="1"/>
  <c r="AG1137" i="1"/>
  <c r="AG1141" i="1"/>
  <c r="AG1145" i="1"/>
  <c r="AG1149" i="1"/>
  <c r="AG1153" i="1"/>
  <c r="AG1157" i="1"/>
  <c r="AG1161" i="1"/>
  <c r="AG1165" i="1"/>
  <c r="AG1169" i="1"/>
  <c r="AG1173" i="1"/>
  <c r="AG1177" i="1"/>
  <c r="AG1181" i="1"/>
  <c r="AG1185" i="1"/>
  <c r="AG1189" i="1"/>
  <c r="AG1193" i="1"/>
  <c r="AG1197" i="1"/>
  <c r="AG1201" i="1"/>
  <c r="AG1205" i="1"/>
  <c r="AG1209" i="1"/>
  <c r="AG1213" i="1"/>
  <c r="AG1217" i="1"/>
  <c r="AG1221" i="1"/>
  <c r="AG1225" i="1"/>
  <c r="AG1229" i="1"/>
  <c r="AG1233" i="1"/>
  <c r="AG1237" i="1"/>
  <c r="AG1241" i="1"/>
  <c r="AG1245" i="1"/>
  <c r="AG1249" i="1"/>
  <c r="AG1253" i="1"/>
  <c r="AG1257" i="1"/>
  <c r="AG1261" i="1"/>
  <c r="AG1265" i="1"/>
  <c r="AG1269" i="1"/>
  <c r="AG1273" i="1"/>
  <c r="AG1277" i="1"/>
  <c r="AG1281" i="1"/>
  <c r="AG1285" i="1"/>
  <c r="AG1289" i="1"/>
  <c r="AG1293" i="1"/>
  <c r="AG1297" i="1"/>
  <c r="AG1301" i="1"/>
  <c r="AG1305" i="1"/>
  <c r="AG1309" i="1"/>
  <c r="AG1313" i="1"/>
  <c r="AG1317" i="1"/>
  <c r="AG1321" i="1"/>
  <c r="AG1325" i="1"/>
  <c r="AG1329" i="1"/>
  <c r="AG1333" i="1"/>
  <c r="AG1337" i="1"/>
  <c r="AG1341" i="1"/>
  <c r="AG1345" i="1"/>
  <c r="AG1349" i="1"/>
  <c r="AG1353" i="1"/>
  <c r="AG1357" i="1"/>
  <c r="AG1361" i="1"/>
  <c r="AG1365" i="1"/>
  <c r="AG1369" i="1"/>
  <c r="AG1373" i="1"/>
  <c r="AG1377" i="1"/>
  <c r="AG1381" i="1"/>
  <c r="AG1385" i="1"/>
  <c r="AG1389" i="1"/>
  <c r="AG1393" i="1"/>
  <c r="AG1397" i="1"/>
  <c r="AG1401" i="1"/>
  <c r="AG1405" i="1"/>
  <c r="AG1409" i="1"/>
  <c r="AG1413" i="1"/>
  <c r="AG1417" i="1"/>
  <c r="AG1421" i="1"/>
  <c r="AG1425" i="1"/>
  <c r="AG1429" i="1"/>
  <c r="AG1433" i="1"/>
  <c r="AG1437" i="1"/>
  <c r="AG1441" i="1"/>
  <c r="AG1445" i="1"/>
  <c r="AG1449" i="1"/>
  <c r="AG1453" i="1"/>
  <c r="AG1457" i="1"/>
  <c r="AG1461" i="1"/>
  <c r="AG1465" i="1"/>
  <c r="AG1469" i="1"/>
  <c r="AG1473" i="1"/>
  <c r="AG1477" i="1"/>
  <c r="AG1481" i="1"/>
  <c r="AG1485" i="1"/>
  <c r="AG1489" i="1"/>
  <c r="AG1493" i="1"/>
  <c r="AG1497" i="1"/>
  <c r="AG1501" i="1"/>
  <c r="AG1505" i="1"/>
  <c r="AG1509" i="1"/>
  <c r="AG1513" i="1"/>
  <c r="AG1517" i="1"/>
  <c r="AG1521" i="1"/>
  <c r="AG1525" i="1"/>
  <c r="AG1529" i="1"/>
  <c r="AG1533" i="1"/>
  <c r="AG1537" i="1"/>
  <c r="AG1541" i="1"/>
  <c r="AG1545" i="1"/>
  <c r="AG1549" i="1"/>
  <c r="AG1553" i="1"/>
  <c r="AG1557" i="1"/>
  <c r="AG1561" i="1"/>
  <c r="AG1565" i="1"/>
  <c r="AG1569" i="1"/>
  <c r="AG1573" i="1"/>
  <c r="AG1577" i="1"/>
  <c r="AG1581" i="1"/>
  <c r="AG1585" i="1"/>
  <c r="AG1589" i="1"/>
  <c r="AG1593" i="1"/>
  <c r="AG1597" i="1"/>
  <c r="AG1601" i="1"/>
  <c r="AG1605" i="1"/>
  <c r="AG1609" i="1"/>
  <c r="AG1613" i="1"/>
  <c r="AG1617" i="1"/>
  <c r="AG1621" i="1"/>
  <c r="AG1625" i="1"/>
  <c r="AG1629" i="1"/>
  <c r="AG1633" i="1"/>
  <c r="AG1639" i="1"/>
  <c r="AG1647" i="1"/>
  <c r="AG1655" i="1"/>
  <c r="AG1663" i="1"/>
  <c r="AG1671" i="1"/>
  <c r="AG1679" i="1"/>
  <c r="AG1687" i="1"/>
  <c r="AG1695" i="1"/>
  <c r="AG1707" i="1"/>
  <c r="AG1723" i="1"/>
  <c r="AG1739" i="1"/>
  <c r="AG1755" i="1"/>
  <c r="AG1771" i="1"/>
  <c r="AG1787" i="1"/>
  <c r="AG1803" i="1"/>
  <c r="AG1819" i="1"/>
  <c r="AG1835" i="1"/>
  <c r="AG1851" i="1"/>
  <c r="AG1867" i="1"/>
  <c r="AG1883" i="1"/>
  <c r="AG1899" i="1"/>
  <c r="AG1915" i="1"/>
  <c r="AG1931" i="1"/>
  <c r="AG1947" i="1"/>
  <c r="AG1963" i="1"/>
  <c r="AG1979" i="1"/>
  <c r="AG1995" i="1"/>
  <c r="AG2011" i="1"/>
  <c r="AG2027" i="1"/>
  <c r="AG2043" i="1"/>
  <c r="AG2059" i="1"/>
  <c r="AG2075" i="1"/>
  <c r="AG2091" i="1"/>
  <c r="AG2107" i="1"/>
  <c r="AG2123" i="1"/>
  <c r="AG2139" i="1"/>
  <c r="AG2155" i="1"/>
  <c r="AG2171" i="1"/>
  <c r="AG2187" i="1"/>
  <c r="AG2203" i="1"/>
  <c r="AG2219" i="1"/>
  <c r="AG2235" i="1"/>
  <c r="AG2251" i="1"/>
  <c r="AG2267" i="1"/>
  <c r="AG2283" i="1"/>
  <c r="AG2299" i="1"/>
  <c r="AG2315" i="1"/>
  <c r="AG2331" i="1"/>
  <c r="AG2347" i="1"/>
  <c r="AG2363" i="1"/>
  <c r="AG2379" i="1"/>
  <c r="AG2395" i="1"/>
  <c r="AG2411" i="1"/>
  <c r="AG2427" i="1"/>
  <c r="AG2443" i="1"/>
  <c r="AG2459" i="1"/>
  <c r="AG2475" i="1"/>
  <c r="AG2491" i="1"/>
  <c r="AG2510" i="1"/>
  <c r="AG2532" i="1"/>
  <c r="AG2553" i="1"/>
  <c r="AG2606" i="1"/>
  <c r="AG2670" i="1"/>
  <c r="AG2734" i="1"/>
  <c r="AG2798" i="1"/>
  <c r="AG2862" i="1"/>
  <c r="AG3082" i="1"/>
  <c r="AG3423" i="1"/>
  <c r="AG1636" i="1"/>
  <c r="AG1640" i="1"/>
  <c r="AG1644" i="1"/>
  <c r="AG1648" i="1"/>
  <c r="AG1652" i="1"/>
  <c r="AG1656" i="1"/>
  <c r="AG1660" i="1"/>
  <c r="AG1664" i="1"/>
  <c r="AG1668" i="1"/>
  <c r="AG1672" i="1"/>
  <c r="AG1676" i="1"/>
  <c r="AG1680" i="1"/>
  <c r="AG1684" i="1"/>
  <c r="AG1688" i="1"/>
  <c r="AG1692" i="1"/>
  <c r="AG1696" i="1"/>
  <c r="AG1700" i="1"/>
  <c r="AG1704" i="1"/>
  <c r="AG1708" i="1"/>
  <c r="AG1712" i="1"/>
  <c r="AG1716" i="1"/>
  <c r="AG1720" i="1"/>
  <c r="AG1724" i="1"/>
  <c r="AG1728" i="1"/>
  <c r="AG1732" i="1"/>
  <c r="AG1736" i="1"/>
  <c r="AG1740" i="1"/>
  <c r="AG1744" i="1"/>
  <c r="AG1748" i="1"/>
  <c r="AG1752" i="1"/>
  <c r="AG1756" i="1"/>
  <c r="AG1760" i="1"/>
  <c r="AG1764" i="1"/>
  <c r="AG1768" i="1"/>
  <c r="AG1772" i="1"/>
  <c r="AG1776" i="1"/>
  <c r="AG1780" i="1"/>
  <c r="AG1784" i="1"/>
  <c r="AG1788" i="1"/>
  <c r="AG1792" i="1"/>
  <c r="AG1796" i="1"/>
  <c r="AG1800" i="1"/>
  <c r="AG1804" i="1"/>
  <c r="AG1808" i="1"/>
  <c r="AG1812" i="1"/>
  <c r="AG1816" i="1"/>
  <c r="AG1820" i="1"/>
  <c r="AG1824" i="1"/>
  <c r="AG1828" i="1"/>
  <c r="AG1832" i="1"/>
  <c r="AG1836" i="1"/>
  <c r="AG1840" i="1"/>
  <c r="AG1844" i="1"/>
  <c r="AG1848" i="1"/>
  <c r="AG1852" i="1"/>
  <c r="AG1856" i="1"/>
  <c r="AG1860" i="1"/>
  <c r="AG1864" i="1"/>
  <c r="AG1868" i="1"/>
  <c r="AG1872" i="1"/>
  <c r="AG1876" i="1"/>
  <c r="AG1880" i="1"/>
  <c r="AG1884" i="1"/>
  <c r="AG1888" i="1"/>
  <c r="AG1892" i="1"/>
  <c r="AG1896" i="1"/>
  <c r="AG1900" i="1"/>
  <c r="AG1904" i="1"/>
  <c r="AG1908" i="1"/>
  <c r="AG1912" i="1"/>
  <c r="AG1916" i="1"/>
  <c r="AG1920" i="1"/>
  <c r="AG1924" i="1"/>
  <c r="AG1928" i="1"/>
  <c r="AG1932" i="1"/>
  <c r="AG1936" i="1"/>
  <c r="AG1940" i="1"/>
  <c r="AG1944" i="1"/>
  <c r="AG1948" i="1"/>
  <c r="AG1952" i="1"/>
  <c r="AG1956" i="1"/>
  <c r="AG1960" i="1"/>
  <c r="AG1964" i="1"/>
  <c r="AG1968" i="1"/>
  <c r="AG1972" i="1"/>
  <c r="AG1976" i="1"/>
  <c r="AG1980" i="1"/>
  <c r="AG1984" i="1"/>
  <c r="AG1988" i="1"/>
  <c r="AG1992" i="1"/>
  <c r="AG1996" i="1"/>
  <c r="AG2000" i="1"/>
  <c r="AG2004" i="1"/>
  <c r="AG2008" i="1"/>
  <c r="AG2012" i="1"/>
  <c r="AG2016" i="1"/>
  <c r="AG2020" i="1"/>
  <c r="AG2024" i="1"/>
  <c r="AG2028" i="1"/>
  <c r="AG2032" i="1"/>
  <c r="AG2036" i="1"/>
  <c r="AG2040" i="1"/>
  <c r="AG2044" i="1"/>
  <c r="AG2048" i="1"/>
  <c r="AG2052" i="1"/>
  <c r="AG2056" i="1"/>
  <c r="AG2060" i="1"/>
  <c r="AG2064" i="1"/>
  <c r="AG2068" i="1"/>
  <c r="AG2072" i="1"/>
  <c r="AG2076" i="1"/>
  <c r="AG2080" i="1"/>
  <c r="AG2084" i="1"/>
  <c r="AG2088" i="1"/>
  <c r="AG2092" i="1"/>
  <c r="AG2096" i="1"/>
  <c r="AG2100" i="1"/>
  <c r="AG2104" i="1"/>
  <c r="AG2108" i="1"/>
  <c r="AG2112" i="1"/>
  <c r="AG2116" i="1"/>
  <c r="AG2120" i="1"/>
  <c r="AG2124" i="1"/>
  <c r="AG2128" i="1"/>
  <c r="AG2132" i="1"/>
  <c r="AG2136" i="1"/>
  <c r="AG2140" i="1"/>
  <c r="AG2144" i="1"/>
  <c r="AG2148" i="1"/>
  <c r="AG2152" i="1"/>
  <c r="AG2156" i="1"/>
  <c r="AG2160" i="1"/>
  <c r="AG2164" i="1"/>
  <c r="AG2168" i="1"/>
  <c r="AG2172" i="1"/>
  <c r="AG2176" i="1"/>
  <c r="AG2180" i="1"/>
  <c r="AG2184" i="1"/>
  <c r="AG2188" i="1"/>
  <c r="AG2192" i="1"/>
  <c r="AG2196" i="1"/>
  <c r="AG2200" i="1"/>
  <c r="AG2204" i="1"/>
  <c r="AG2208" i="1"/>
  <c r="AG2212" i="1"/>
  <c r="AG2216" i="1"/>
  <c r="AG2220" i="1"/>
  <c r="AG2224" i="1"/>
  <c r="AG2228" i="1"/>
  <c r="AG2232" i="1"/>
  <c r="AG2236" i="1"/>
  <c r="AG2240" i="1"/>
  <c r="AG2244" i="1"/>
  <c r="AG2248" i="1"/>
  <c r="AG2252" i="1"/>
  <c r="AG2256" i="1"/>
  <c r="AG2260" i="1"/>
  <c r="AG2264" i="1"/>
  <c r="AG2268" i="1"/>
  <c r="AG2272" i="1"/>
  <c r="AG2276" i="1"/>
  <c r="AG2280" i="1"/>
  <c r="AG2284" i="1"/>
  <c r="AG2288" i="1"/>
  <c r="AG2292" i="1"/>
  <c r="AG2296" i="1"/>
  <c r="AG2300" i="1"/>
  <c r="AG2304" i="1"/>
  <c r="AG2308" i="1"/>
  <c r="AG2312" i="1"/>
  <c r="AG2316" i="1"/>
  <c r="AG2320" i="1"/>
  <c r="AG2324" i="1"/>
  <c r="AG2328" i="1"/>
  <c r="AG2332" i="1"/>
  <c r="AG2336" i="1"/>
  <c r="AG2340" i="1"/>
  <c r="AG2344" i="1"/>
  <c r="AG2348" i="1"/>
  <c r="AG2352" i="1"/>
  <c r="AG2356" i="1"/>
  <c r="AG2360" i="1"/>
  <c r="AG2364" i="1"/>
  <c r="AG2368" i="1"/>
  <c r="AG2372" i="1"/>
  <c r="AG2376" i="1"/>
  <c r="AG2380" i="1"/>
  <c r="AG2384" i="1"/>
  <c r="AG2388" i="1"/>
  <c r="AG2392" i="1"/>
  <c r="AG2396" i="1"/>
  <c r="AG2400" i="1"/>
  <c r="AG2404" i="1"/>
  <c r="AG2408" i="1"/>
  <c r="AG2412" i="1"/>
  <c r="AG2416" i="1"/>
  <c r="AG2420" i="1"/>
  <c r="AG2424" i="1"/>
  <c r="AG2428" i="1"/>
  <c r="AG2432" i="1"/>
  <c r="AG2436" i="1"/>
  <c r="AG2440" i="1"/>
  <c r="AG2444" i="1"/>
  <c r="AG2448" i="1"/>
  <c r="AG2452" i="1"/>
  <c r="AG2456" i="1"/>
  <c r="AG2460" i="1"/>
  <c r="AG2464" i="1"/>
  <c r="AG2468" i="1"/>
  <c r="AG2472" i="1"/>
  <c r="AG2476" i="1"/>
  <c r="AG2480" i="1"/>
  <c r="AG2484" i="1"/>
  <c r="AG2488" i="1"/>
  <c r="AG2492" i="1"/>
  <c r="AG2496" i="1"/>
  <c r="AG2501" i="1"/>
  <c r="AG2506" i="1"/>
  <c r="AG2512" i="1"/>
  <c r="AG2517" i="1"/>
  <c r="AG2522" i="1"/>
  <c r="AG2528" i="1"/>
  <c r="AG2533" i="1"/>
  <c r="AG2538" i="1"/>
  <c r="AG2544" i="1"/>
  <c r="AG2549" i="1"/>
  <c r="AG2554" i="1"/>
  <c r="AG2562" i="1"/>
  <c r="AG2578" i="1"/>
  <c r="AG2594" i="1"/>
  <c r="AG2610" i="1"/>
  <c r="AG2626" i="1"/>
  <c r="AG2642" i="1"/>
  <c r="AG2658" i="1"/>
  <c r="AG2674" i="1"/>
  <c r="AG2690" i="1"/>
  <c r="AG2706" i="1"/>
  <c r="AG2722" i="1"/>
  <c r="AG2738" i="1"/>
  <c r="AG2754" i="1"/>
  <c r="AG2770" i="1"/>
  <c r="AG2786" i="1"/>
  <c r="AG2802" i="1"/>
  <c r="AG2818" i="1"/>
  <c r="AG2834" i="1"/>
  <c r="AG2850" i="1"/>
  <c r="AG2866" i="1"/>
  <c r="AG2886" i="1"/>
  <c r="AG2950" i="1"/>
  <c r="AG3018" i="1"/>
  <c r="AG3103" i="1"/>
  <c r="AG3189" i="1"/>
  <c r="AG3274" i="1"/>
  <c r="AG3359" i="1"/>
  <c r="AG3445" i="1"/>
  <c r="AG1637" i="1"/>
  <c r="AG1641" i="1"/>
  <c r="AG1645" i="1"/>
  <c r="AG1649" i="1"/>
  <c r="AG1653" i="1"/>
  <c r="AG1657" i="1"/>
  <c r="AG1661" i="1"/>
  <c r="AG1665" i="1"/>
  <c r="AG1669" i="1"/>
  <c r="AG1673" i="1"/>
  <c r="AG1677" i="1"/>
  <c r="AG1681" i="1"/>
  <c r="AG1685" i="1"/>
  <c r="AG1689" i="1"/>
  <c r="AG1693" i="1"/>
  <c r="AG1697" i="1"/>
  <c r="AG1701" i="1"/>
  <c r="AG1705" i="1"/>
  <c r="AG1709" i="1"/>
  <c r="AG1713" i="1"/>
  <c r="AG1717" i="1"/>
  <c r="AG1721" i="1"/>
  <c r="AG1725" i="1"/>
  <c r="AG1729" i="1"/>
  <c r="AG1733" i="1"/>
  <c r="AG1737" i="1"/>
  <c r="AG1741" i="1"/>
  <c r="AG1745" i="1"/>
  <c r="AG1749" i="1"/>
  <c r="AG1753" i="1"/>
  <c r="AG1757" i="1"/>
  <c r="AG1761" i="1"/>
  <c r="AG1765" i="1"/>
  <c r="AG1769" i="1"/>
  <c r="AG1773" i="1"/>
  <c r="AG1777" i="1"/>
  <c r="AG1781" i="1"/>
  <c r="AG1785" i="1"/>
  <c r="AG1789" i="1"/>
  <c r="AG1793" i="1"/>
  <c r="AG1797" i="1"/>
  <c r="AG1801" i="1"/>
  <c r="AG1805" i="1"/>
  <c r="AG1809" i="1"/>
  <c r="AG1813" i="1"/>
  <c r="AG1817" i="1"/>
  <c r="AG1821" i="1"/>
  <c r="AG1825" i="1"/>
  <c r="AG1829" i="1"/>
  <c r="AG1833" i="1"/>
  <c r="AG1837" i="1"/>
  <c r="AG1841" i="1"/>
  <c r="AG1845" i="1"/>
  <c r="AG1849" i="1"/>
  <c r="AG1853" i="1"/>
  <c r="AG1857" i="1"/>
  <c r="AG1861" i="1"/>
  <c r="AG1865" i="1"/>
  <c r="AG1869" i="1"/>
  <c r="AG1873" i="1"/>
  <c r="AG1877" i="1"/>
  <c r="AG1881" i="1"/>
  <c r="AG1885" i="1"/>
  <c r="AG1889" i="1"/>
  <c r="AG1893" i="1"/>
  <c r="AG1897" i="1"/>
  <c r="AG1901" i="1"/>
  <c r="AG1905" i="1"/>
  <c r="AG1909" i="1"/>
  <c r="AG1913" i="1"/>
  <c r="AG1917" i="1"/>
  <c r="AG1921" i="1"/>
  <c r="AG1925" i="1"/>
  <c r="AG1929" i="1"/>
  <c r="AG1933" i="1"/>
  <c r="AG1937" i="1"/>
  <c r="AG1941" i="1"/>
  <c r="AG1945" i="1"/>
  <c r="AG1949" i="1"/>
  <c r="AG1953" i="1"/>
  <c r="AG1957" i="1"/>
  <c r="AG1961" i="1"/>
  <c r="AG1965" i="1"/>
  <c r="AG1969" i="1"/>
  <c r="AG1973" i="1"/>
  <c r="AG1977" i="1"/>
  <c r="AG1981" i="1"/>
  <c r="AG1985" i="1"/>
  <c r="AG1989" i="1"/>
  <c r="AG1993" i="1"/>
  <c r="AG1997" i="1"/>
  <c r="AG2001" i="1"/>
  <c r="AG2005" i="1"/>
  <c r="AG2009" i="1"/>
  <c r="AG2013" i="1"/>
  <c r="AG2017" i="1"/>
  <c r="AG2021" i="1"/>
  <c r="AG2025" i="1"/>
  <c r="AG2029" i="1"/>
  <c r="AG2033" i="1"/>
  <c r="AG2037" i="1"/>
  <c r="AG2041" i="1"/>
  <c r="AG2045" i="1"/>
  <c r="AG2049" i="1"/>
  <c r="AG2053" i="1"/>
  <c r="AG2057" i="1"/>
  <c r="AG2061" i="1"/>
  <c r="AG2065" i="1"/>
  <c r="AG2069" i="1"/>
  <c r="AG2073" i="1"/>
  <c r="AG2077" i="1"/>
  <c r="AG2081" i="1"/>
  <c r="AG2085" i="1"/>
  <c r="AG2089" i="1"/>
  <c r="AG2093" i="1"/>
  <c r="AG2097" i="1"/>
  <c r="AG2101" i="1"/>
  <c r="AG2105" i="1"/>
  <c r="AG2109" i="1"/>
  <c r="AG2113" i="1"/>
  <c r="AG2117" i="1"/>
  <c r="AG2121" i="1"/>
  <c r="AG2125" i="1"/>
  <c r="AG2129" i="1"/>
  <c r="AG2133" i="1"/>
  <c r="AG2137" i="1"/>
  <c r="AG2141" i="1"/>
  <c r="AG2145" i="1"/>
  <c r="AG2149" i="1"/>
  <c r="AG2153" i="1"/>
  <c r="AG2157" i="1"/>
  <c r="AG2161" i="1"/>
  <c r="AG2165" i="1"/>
  <c r="AG2169" i="1"/>
  <c r="AG2173" i="1"/>
  <c r="AG2177" i="1"/>
  <c r="AG2181" i="1"/>
  <c r="AG2185" i="1"/>
  <c r="AG2189" i="1"/>
  <c r="AG2193" i="1"/>
  <c r="AG2197" i="1"/>
  <c r="AG2201" i="1"/>
  <c r="AG2205" i="1"/>
  <c r="AG2209" i="1"/>
  <c r="AG2213" i="1"/>
  <c r="AG2217" i="1"/>
  <c r="AG2221" i="1"/>
  <c r="AG2225" i="1"/>
  <c r="AG2229" i="1"/>
  <c r="AG2233" i="1"/>
  <c r="AG2237" i="1"/>
  <c r="AG2241" i="1"/>
  <c r="AG2245" i="1"/>
  <c r="AG2249" i="1"/>
  <c r="AG2253" i="1"/>
  <c r="AG2257" i="1"/>
  <c r="AG2261" i="1"/>
  <c r="AG2265" i="1"/>
  <c r="AG2269" i="1"/>
  <c r="AG2273" i="1"/>
  <c r="AG2277" i="1"/>
  <c r="AG2281" i="1"/>
  <c r="AG2285" i="1"/>
  <c r="AG2289" i="1"/>
  <c r="AG2293" i="1"/>
  <c r="AG2297" i="1"/>
  <c r="AG2301" i="1"/>
  <c r="AG2305" i="1"/>
  <c r="AG2309" i="1"/>
  <c r="AG2313" i="1"/>
  <c r="AG2317" i="1"/>
  <c r="AG2321" i="1"/>
  <c r="AG2325" i="1"/>
  <c r="AG2329" i="1"/>
  <c r="AG2333" i="1"/>
  <c r="AG2337" i="1"/>
  <c r="AG2341" i="1"/>
  <c r="AG2345" i="1"/>
  <c r="AG2349" i="1"/>
  <c r="AG2353" i="1"/>
  <c r="AG2357" i="1"/>
  <c r="AG2361" i="1"/>
  <c r="AG2365" i="1"/>
  <c r="AG2369" i="1"/>
  <c r="AG2373" i="1"/>
  <c r="AG2377" i="1"/>
  <c r="AG2381" i="1"/>
  <c r="AG2385" i="1"/>
  <c r="AG2389" i="1"/>
  <c r="AG2393" i="1"/>
  <c r="AG2397" i="1"/>
  <c r="AG2401" i="1"/>
  <c r="AG2405" i="1"/>
  <c r="AG2409" i="1"/>
  <c r="AG2413" i="1"/>
  <c r="AG2417" i="1"/>
  <c r="AG2421" i="1"/>
  <c r="AG2425" i="1"/>
  <c r="AG2429" i="1"/>
  <c r="AG2433" i="1"/>
  <c r="AG2437" i="1"/>
  <c r="AG2441" i="1"/>
  <c r="AG2445" i="1"/>
  <c r="AG2449" i="1"/>
  <c r="AG2453" i="1"/>
  <c r="AG2457" i="1"/>
  <c r="AG2461" i="1"/>
  <c r="AG2465" i="1"/>
  <c r="AG2469" i="1"/>
  <c r="AG2473" i="1"/>
  <c r="AG2477" i="1"/>
  <c r="AG2481" i="1"/>
  <c r="AG2485" i="1"/>
  <c r="AG2489" i="1"/>
  <c r="AG2493" i="1"/>
  <c r="AG2497" i="1"/>
  <c r="AG2502" i="1"/>
  <c r="AG2508" i="1"/>
  <c r="AG2513" i="1"/>
  <c r="AG2518" i="1"/>
  <c r="AG2524" i="1"/>
  <c r="AG2529" i="1"/>
  <c r="AG2534" i="1"/>
  <c r="AG2540" i="1"/>
  <c r="AG2545" i="1"/>
  <c r="AG2550" i="1"/>
  <c r="AG2556" i="1"/>
  <c r="AG2566" i="1"/>
  <c r="AG2582" i="1"/>
  <c r="AG2598" i="1"/>
  <c r="AG2614" i="1"/>
  <c r="AG2630" i="1"/>
  <c r="AG2646" i="1"/>
  <c r="AG2662" i="1"/>
  <c r="AG2678" i="1"/>
  <c r="AG2694" i="1"/>
  <c r="AG2710" i="1"/>
  <c r="AG2726" i="1"/>
  <c r="AG2742" i="1"/>
  <c r="AG2758" i="1"/>
  <c r="AG2774" i="1"/>
  <c r="AG2790" i="1"/>
  <c r="AG2806" i="1"/>
  <c r="AG2822" i="1"/>
  <c r="AG2838" i="1"/>
  <c r="AG2854" i="1"/>
  <c r="AG2870" i="1"/>
  <c r="AG2902" i="1"/>
  <c r="AG2966" i="1"/>
  <c r="AG3039" i="1"/>
  <c r="AG3125" i="1"/>
  <c r="AG3210" i="1"/>
  <c r="AG3295" i="1"/>
  <c r="AG3381" i="1"/>
  <c r="AG3466" i="1"/>
  <c r="AG1702" i="1"/>
  <c r="AG1706" i="1"/>
  <c r="AG1710" i="1"/>
  <c r="AG1714" i="1"/>
  <c r="AG1718" i="1"/>
  <c r="AG1722" i="1"/>
  <c r="AG1726" i="1"/>
  <c r="AG1730" i="1"/>
  <c r="AG1734" i="1"/>
  <c r="AG1738" i="1"/>
  <c r="AG1742" i="1"/>
  <c r="AG1746" i="1"/>
  <c r="AG1750" i="1"/>
  <c r="AG1754" i="1"/>
  <c r="AG1758" i="1"/>
  <c r="AG1762" i="1"/>
  <c r="AG1766" i="1"/>
  <c r="AG1770" i="1"/>
  <c r="AG1774" i="1"/>
  <c r="AG1778" i="1"/>
  <c r="AG1782" i="1"/>
  <c r="AG1786" i="1"/>
  <c r="AG1790" i="1"/>
  <c r="AG1794" i="1"/>
  <c r="AG1798" i="1"/>
  <c r="AG1802" i="1"/>
  <c r="AG1806" i="1"/>
  <c r="AG1810" i="1"/>
  <c r="AG1814" i="1"/>
  <c r="AG1818" i="1"/>
  <c r="AG1822" i="1"/>
  <c r="AG1826" i="1"/>
  <c r="AG1830" i="1"/>
  <c r="AG1834" i="1"/>
  <c r="AG1838" i="1"/>
  <c r="AG1842" i="1"/>
  <c r="AG1846" i="1"/>
  <c r="AG1850" i="1"/>
  <c r="AG1854" i="1"/>
  <c r="AG1858" i="1"/>
  <c r="AG1862" i="1"/>
  <c r="AG1866" i="1"/>
  <c r="AG1870" i="1"/>
  <c r="AG1874" i="1"/>
  <c r="AG1878" i="1"/>
  <c r="AG1882" i="1"/>
  <c r="AG1886" i="1"/>
  <c r="AG1890" i="1"/>
  <c r="AG1894" i="1"/>
  <c r="AG1898" i="1"/>
  <c r="AG1902" i="1"/>
  <c r="AG1906" i="1"/>
  <c r="AG1910" i="1"/>
  <c r="AG1914" i="1"/>
  <c r="AG1918" i="1"/>
  <c r="AG1922" i="1"/>
  <c r="AG1926" i="1"/>
  <c r="AG1930" i="1"/>
  <c r="AG1934" i="1"/>
  <c r="AG1938" i="1"/>
  <c r="AG1942" i="1"/>
  <c r="AG1946" i="1"/>
  <c r="AG1950" i="1"/>
  <c r="AG1954" i="1"/>
  <c r="AG1958" i="1"/>
  <c r="AG1962" i="1"/>
  <c r="AG1966" i="1"/>
  <c r="AG1970" i="1"/>
  <c r="AG1974" i="1"/>
  <c r="AG1978" i="1"/>
  <c r="AG1982" i="1"/>
  <c r="AG1986" i="1"/>
  <c r="AG1990" i="1"/>
  <c r="AG1994" i="1"/>
  <c r="AG1998" i="1"/>
  <c r="AG2002" i="1"/>
  <c r="AG2006" i="1"/>
  <c r="AG2010" i="1"/>
  <c r="AG2014" i="1"/>
  <c r="AG2018" i="1"/>
  <c r="AG2022" i="1"/>
  <c r="AG2026" i="1"/>
  <c r="AG2030" i="1"/>
  <c r="AG2034" i="1"/>
  <c r="AG2038" i="1"/>
  <c r="AG2042" i="1"/>
  <c r="AG2046" i="1"/>
  <c r="AG2050" i="1"/>
  <c r="AG2054" i="1"/>
  <c r="AG2058" i="1"/>
  <c r="AG2062" i="1"/>
  <c r="AG2066" i="1"/>
  <c r="AG2070" i="1"/>
  <c r="AG2074" i="1"/>
  <c r="AG2078" i="1"/>
  <c r="AG2082" i="1"/>
  <c r="AG2086" i="1"/>
  <c r="AG2090" i="1"/>
  <c r="AG2094" i="1"/>
  <c r="AG2098" i="1"/>
  <c r="AG2102" i="1"/>
  <c r="AG2106" i="1"/>
  <c r="AG2110" i="1"/>
  <c r="AG2114" i="1"/>
  <c r="AG2118" i="1"/>
  <c r="AG2122" i="1"/>
  <c r="AG2126" i="1"/>
  <c r="AG2130" i="1"/>
  <c r="AG2134" i="1"/>
  <c r="AG2138" i="1"/>
  <c r="AG2142" i="1"/>
  <c r="AG2146" i="1"/>
  <c r="AG2150" i="1"/>
  <c r="AG2154" i="1"/>
  <c r="AG2158" i="1"/>
  <c r="AG2162" i="1"/>
  <c r="AG2166" i="1"/>
  <c r="AG2170" i="1"/>
  <c r="AG2174" i="1"/>
  <c r="AG2178" i="1"/>
  <c r="AG2182" i="1"/>
  <c r="AG2186" i="1"/>
  <c r="AG2190" i="1"/>
  <c r="AG2194" i="1"/>
  <c r="AG2198" i="1"/>
  <c r="AG2202" i="1"/>
  <c r="AG2206" i="1"/>
  <c r="AG2210" i="1"/>
  <c r="AG2214" i="1"/>
  <c r="AG2218" i="1"/>
  <c r="AG2222" i="1"/>
  <c r="AG2226" i="1"/>
  <c r="AG2230" i="1"/>
  <c r="AG2234" i="1"/>
  <c r="AG2238" i="1"/>
  <c r="AG2242" i="1"/>
  <c r="AG2246" i="1"/>
  <c r="AG2250" i="1"/>
  <c r="AG2254" i="1"/>
  <c r="AG2258" i="1"/>
  <c r="AG2262" i="1"/>
  <c r="AG2266" i="1"/>
  <c r="AG2270" i="1"/>
  <c r="AG2274" i="1"/>
  <c r="AG2278" i="1"/>
  <c r="AG2282" i="1"/>
  <c r="AG2286" i="1"/>
  <c r="AG2290" i="1"/>
  <c r="AG2294" i="1"/>
  <c r="AG2298" i="1"/>
  <c r="AG2302" i="1"/>
  <c r="AG2306" i="1"/>
  <c r="AG2310" i="1"/>
  <c r="AG2314" i="1"/>
  <c r="AG2318" i="1"/>
  <c r="AG2322" i="1"/>
  <c r="AG2326" i="1"/>
  <c r="AG2330" i="1"/>
  <c r="AG2334" i="1"/>
  <c r="AG2338" i="1"/>
  <c r="AG2342" i="1"/>
  <c r="AG2346" i="1"/>
  <c r="AG2350" i="1"/>
  <c r="AG2354" i="1"/>
  <c r="AG2358" i="1"/>
  <c r="AG2362" i="1"/>
  <c r="AG2366" i="1"/>
  <c r="AG2370" i="1"/>
  <c r="AG2374" i="1"/>
  <c r="AG2378" i="1"/>
  <c r="AG2382" i="1"/>
  <c r="AG2386" i="1"/>
  <c r="AG2390" i="1"/>
  <c r="AG2394" i="1"/>
  <c r="AG2398" i="1"/>
  <c r="AG2402" i="1"/>
  <c r="AG2406" i="1"/>
  <c r="AG2410" i="1"/>
  <c r="AG2414" i="1"/>
  <c r="AG2418" i="1"/>
  <c r="AG2422" i="1"/>
  <c r="AG2426" i="1"/>
  <c r="AG2430" i="1"/>
  <c r="AG2434" i="1"/>
  <c r="AG2438" i="1"/>
  <c r="AG2442" i="1"/>
  <c r="AG2446" i="1"/>
  <c r="AG2450" i="1"/>
  <c r="AG2454" i="1"/>
  <c r="AG2458" i="1"/>
  <c r="AG2462" i="1"/>
  <c r="AG2466" i="1"/>
  <c r="AG2470" i="1"/>
  <c r="AG2474" i="1"/>
  <c r="AG2478" i="1"/>
  <c r="AG2482" i="1"/>
  <c r="AG2486" i="1"/>
  <c r="AG2490" i="1"/>
  <c r="AG2494" i="1"/>
  <c r="AG2498" i="1"/>
  <c r="AG2504" i="1"/>
  <c r="AG2509" i="1"/>
  <c r="AG2514" i="1"/>
  <c r="AG2520" i="1"/>
  <c r="AG2525" i="1"/>
  <c r="AG2530" i="1"/>
  <c r="AG2536" i="1"/>
  <c r="AG2541" i="1"/>
  <c r="AG2546" i="1"/>
  <c r="AG2552" i="1"/>
  <c r="AG2557" i="1"/>
  <c r="AG2570" i="1"/>
  <c r="AG2586" i="1"/>
  <c r="AG2602" i="1"/>
  <c r="AG2618" i="1"/>
  <c r="AG2634" i="1"/>
  <c r="AG2650" i="1"/>
  <c r="AG2666" i="1"/>
  <c r="AG2682" i="1"/>
  <c r="AG2698" i="1"/>
  <c r="AG2714" i="1"/>
  <c r="AG2730" i="1"/>
  <c r="AG2746" i="1"/>
  <c r="AG2762" i="1"/>
  <c r="AG2778" i="1"/>
  <c r="AG2794" i="1"/>
  <c r="AG2810" i="1"/>
  <c r="AG2826" i="1"/>
  <c r="AG2842" i="1"/>
  <c r="AG2858" i="1"/>
  <c r="AG2874" i="1"/>
  <c r="AG2918" i="1"/>
  <c r="AG2982" i="1"/>
  <c r="AG3061" i="1"/>
  <c r="AG3146" i="1"/>
  <c r="AG3231" i="1"/>
  <c r="AG3317" i="1"/>
  <c r="AG3402" i="1"/>
  <c r="AG3487" i="1"/>
  <c r="AG2499" i="1"/>
  <c r="AG2503" i="1"/>
  <c r="AG2507" i="1"/>
  <c r="AG2511" i="1"/>
  <c r="AG2515" i="1"/>
  <c r="AG2519" i="1"/>
  <c r="AG2523" i="1"/>
  <c r="AG2527" i="1"/>
  <c r="AG2531" i="1"/>
  <c r="AG2535" i="1"/>
  <c r="AG2539" i="1"/>
  <c r="AG2543" i="1"/>
  <c r="AG2547" i="1"/>
  <c r="AG2551" i="1"/>
  <c r="AG2555" i="1"/>
  <c r="AG2559" i="1"/>
  <c r="AG2563" i="1"/>
  <c r="AG2567" i="1"/>
  <c r="AG2571" i="1"/>
  <c r="AG2575" i="1"/>
  <c r="AG2579" i="1"/>
  <c r="AG2583" i="1"/>
  <c r="AG2587" i="1"/>
  <c r="AG2591" i="1"/>
  <c r="AG2595" i="1"/>
  <c r="AG2599" i="1"/>
  <c r="AG2603" i="1"/>
  <c r="AG2607" i="1"/>
  <c r="AG2611" i="1"/>
  <c r="AG2615" i="1"/>
  <c r="AG2619" i="1"/>
  <c r="AG2623" i="1"/>
  <c r="AG2627" i="1"/>
  <c r="AG2631" i="1"/>
  <c r="AG2635" i="1"/>
  <c r="AG2639" i="1"/>
  <c r="AG2643" i="1"/>
  <c r="AG2647" i="1"/>
  <c r="AG2651" i="1"/>
  <c r="AG2655" i="1"/>
  <c r="AG2659" i="1"/>
  <c r="AG2663" i="1"/>
  <c r="AG2667" i="1"/>
  <c r="AG2671" i="1"/>
  <c r="AG2675" i="1"/>
  <c r="AG2679" i="1"/>
  <c r="AG2683" i="1"/>
  <c r="AG2687" i="1"/>
  <c r="AG2691" i="1"/>
  <c r="AG2695" i="1"/>
  <c r="AG2699" i="1"/>
  <c r="AG2703" i="1"/>
  <c r="AG2707" i="1"/>
  <c r="AG2711" i="1"/>
  <c r="AG2715" i="1"/>
  <c r="AG2719" i="1"/>
  <c r="AG2723" i="1"/>
  <c r="AG2727" i="1"/>
  <c r="AG2731" i="1"/>
  <c r="AG2735" i="1"/>
  <c r="AG2739" i="1"/>
  <c r="AG2743" i="1"/>
  <c r="AG2747" i="1"/>
  <c r="AG2751" i="1"/>
  <c r="AG2755" i="1"/>
  <c r="AG2759" i="1"/>
  <c r="AG2763" i="1"/>
  <c r="AG2767" i="1"/>
  <c r="AG2771" i="1"/>
  <c r="AG2775" i="1"/>
  <c r="AG2779" i="1"/>
  <c r="AG2783" i="1"/>
  <c r="AG2787" i="1"/>
  <c r="AG2791" i="1"/>
  <c r="AG2795" i="1"/>
  <c r="AG2799" i="1"/>
  <c r="AG2803" i="1"/>
  <c r="AG2807" i="1"/>
  <c r="AG2811" i="1"/>
  <c r="AG2815" i="1"/>
  <c r="AG2819" i="1"/>
  <c r="AG2823" i="1"/>
  <c r="AG2827" i="1"/>
  <c r="AG2831" i="1"/>
  <c r="AG2835" i="1"/>
  <c r="AG2839" i="1"/>
  <c r="AG2843" i="1"/>
  <c r="AG2847" i="1"/>
  <c r="AG2851" i="1"/>
  <c r="AG2855" i="1"/>
  <c r="AG2859" i="1"/>
  <c r="AG2863" i="1"/>
  <c r="AG2867" i="1"/>
  <c r="AG2871" i="1"/>
  <c r="AG2875" i="1"/>
  <c r="AG2881" i="1"/>
  <c r="AG2890" i="1"/>
  <c r="AG2906" i="1"/>
  <c r="AG2922" i="1"/>
  <c r="AG2938" i="1"/>
  <c r="AG2954" i="1"/>
  <c r="AG2970" i="1"/>
  <c r="AG2986" i="1"/>
  <c r="AG3002" i="1"/>
  <c r="AG3023" i="1"/>
  <c r="AG3045" i="1"/>
  <c r="AG3066" i="1"/>
  <c r="AG3087" i="1"/>
  <c r="AG3109" i="1"/>
  <c r="AG3130" i="1"/>
  <c r="AG3151" i="1"/>
  <c r="AG3173" i="1"/>
  <c r="AG3194" i="1"/>
  <c r="AG3215" i="1"/>
  <c r="AG3237" i="1"/>
  <c r="AG3258" i="1"/>
  <c r="AG3279" i="1"/>
  <c r="AG3301" i="1"/>
  <c r="AG3322" i="1"/>
  <c r="AG3343" i="1"/>
  <c r="AG3365" i="1"/>
  <c r="AG3386" i="1"/>
  <c r="AG3407" i="1"/>
  <c r="AG3429" i="1"/>
  <c r="AG3450" i="1"/>
  <c r="AG3471" i="1"/>
  <c r="AG3493" i="1"/>
  <c r="AG2560" i="1"/>
  <c r="AG2564" i="1"/>
  <c r="AG2568" i="1"/>
  <c r="AG2572" i="1"/>
  <c r="AG2576" i="1"/>
  <c r="AG2580" i="1"/>
  <c r="AG2584" i="1"/>
  <c r="AG2588" i="1"/>
  <c r="AG2592" i="1"/>
  <c r="AG2596" i="1"/>
  <c r="AG2600" i="1"/>
  <c r="AG2604" i="1"/>
  <c r="AG2608" i="1"/>
  <c r="AG2612" i="1"/>
  <c r="AG2616" i="1"/>
  <c r="AG2620" i="1"/>
  <c r="AG2624" i="1"/>
  <c r="AG2628" i="1"/>
  <c r="AG2632" i="1"/>
  <c r="AG2636" i="1"/>
  <c r="AG2640" i="1"/>
  <c r="AG2644" i="1"/>
  <c r="AG2648" i="1"/>
  <c r="AG2652" i="1"/>
  <c r="AG2656" i="1"/>
  <c r="AG2660" i="1"/>
  <c r="AG2664" i="1"/>
  <c r="AG2668" i="1"/>
  <c r="AG2672" i="1"/>
  <c r="AG2676" i="1"/>
  <c r="AG2680" i="1"/>
  <c r="AG2684" i="1"/>
  <c r="AG2688" i="1"/>
  <c r="AG2692" i="1"/>
  <c r="AG2696" i="1"/>
  <c r="AG2700" i="1"/>
  <c r="AG2704" i="1"/>
  <c r="AG2708" i="1"/>
  <c r="AG2712" i="1"/>
  <c r="AG2716" i="1"/>
  <c r="AG2720" i="1"/>
  <c r="AG2724" i="1"/>
  <c r="AG2728" i="1"/>
  <c r="AG2732" i="1"/>
  <c r="AG2736" i="1"/>
  <c r="AG2740" i="1"/>
  <c r="AG2744" i="1"/>
  <c r="AG2748" i="1"/>
  <c r="AG2752" i="1"/>
  <c r="AG2756" i="1"/>
  <c r="AG2760" i="1"/>
  <c r="AG2764" i="1"/>
  <c r="AG2768" i="1"/>
  <c r="AG2772" i="1"/>
  <c r="AG2776" i="1"/>
  <c r="AG2780" i="1"/>
  <c r="AG2784" i="1"/>
  <c r="AG2788" i="1"/>
  <c r="AG2792" i="1"/>
  <c r="AG2796" i="1"/>
  <c r="AG2800" i="1"/>
  <c r="AG2804" i="1"/>
  <c r="AG2808" i="1"/>
  <c r="AG2812" i="1"/>
  <c r="AG2816" i="1"/>
  <c r="AG2820" i="1"/>
  <c r="AG2824" i="1"/>
  <c r="AG2828" i="1"/>
  <c r="AG2832" i="1"/>
  <c r="AG2836" i="1"/>
  <c r="AG2840" i="1"/>
  <c r="AG2844" i="1"/>
  <c r="AG2848" i="1"/>
  <c r="AG2852" i="1"/>
  <c r="AG2856" i="1"/>
  <c r="AG2860" i="1"/>
  <c r="AG2864" i="1"/>
  <c r="AG2868" i="1"/>
  <c r="AG2872" i="1"/>
  <c r="AG2877" i="1"/>
  <c r="AG2882" i="1"/>
  <c r="AG2894" i="1"/>
  <c r="AG2910" i="1"/>
  <c r="AG2926" i="1"/>
  <c r="AG2942" i="1"/>
  <c r="AG2958" i="1"/>
  <c r="AG2974" i="1"/>
  <c r="AG2990" i="1"/>
  <c r="AG3007" i="1"/>
  <c r="AG3029" i="1"/>
  <c r="AG3050" i="1"/>
  <c r="AG3071" i="1"/>
  <c r="AG3093" i="1"/>
  <c r="AG3114" i="1"/>
  <c r="AG3135" i="1"/>
  <c r="AG3157" i="1"/>
  <c r="AG3178" i="1"/>
  <c r="AG3199" i="1"/>
  <c r="AG3221" i="1"/>
  <c r="AG3242" i="1"/>
  <c r="AG3263" i="1"/>
  <c r="AG3285" i="1"/>
  <c r="AG3306" i="1"/>
  <c r="AG3327" i="1"/>
  <c r="AG3349" i="1"/>
  <c r="AG3370" i="1"/>
  <c r="AG3391" i="1"/>
  <c r="AG3413" i="1"/>
  <c r="AG3434" i="1"/>
  <c r="AG3455" i="1"/>
  <c r="AG3477" i="1"/>
  <c r="AG3498" i="1"/>
  <c r="AG2561" i="1"/>
  <c r="AG2565" i="1"/>
  <c r="AG2569" i="1"/>
  <c r="AG2573" i="1"/>
  <c r="AG2577" i="1"/>
  <c r="AG2581" i="1"/>
  <c r="AG2585" i="1"/>
  <c r="AG2589" i="1"/>
  <c r="AG2593" i="1"/>
  <c r="AG2597" i="1"/>
  <c r="AG2601" i="1"/>
  <c r="AG2605" i="1"/>
  <c r="AG2609" i="1"/>
  <c r="AG2613" i="1"/>
  <c r="AG2617" i="1"/>
  <c r="AG2621" i="1"/>
  <c r="AG2625" i="1"/>
  <c r="AG2629" i="1"/>
  <c r="AG2633" i="1"/>
  <c r="AG2637" i="1"/>
  <c r="AG2641" i="1"/>
  <c r="AG2645" i="1"/>
  <c r="AG2649" i="1"/>
  <c r="AG2653" i="1"/>
  <c r="AG2657" i="1"/>
  <c r="AG2661" i="1"/>
  <c r="AG2665" i="1"/>
  <c r="AG2669" i="1"/>
  <c r="AG2673" i="1"/>
  <c r="AG2677" i="1"/>
  <c r="AG2681" i="1"/>
  <c r="AG2685" i="1"/>
  <c r="AG2689" i="1"/>
  <c r="AG2693" i="1"/>
  <c r="AG2697" i="1"/>
  <c r="AG2701" i="1"/>
  <c r="AG2705" i="1"/>
  <c r="AG2709" i="1"/>
  <c r="AG2713" i="1"/>
  <c r="AG2717" i="1"/>
  <c r="AG2721" i="1"/>
  <c r="AG2725" i="1"/>
  <c r="AG2729" i="1"/>
  <c r="AG2733" i="1"/>
  <c r="AG2737" i="1"/>
  <c r="AG2741" i="1"/>
  <c r="AG2745" i="1"/>
  <c r="AG2749" i="1"/>
  <c r="AG2753" i="1"/>
  <c r="AG2757" i="1"/>
  <c r="AG2761" i="1"/>
  <c r="AG2765" i="1"/>
  <c r="AG2769" i="1"/>
  <c r="AG2773" i="1"/>
  <c r="AG2777" i="1"/>
  <c r="AG2781" i="1"/>
  <c r="AG2785" i="1"/>
  <c r="AG2789" i="1"/>
  <c r="AG2793" i="1"/>
  <c r="AG2797" i="1"/>
  <c r="AG2801" i="1"/>
  <c r="AG2805" i="1"/>
  <c r="AG2809" i="1"/>
  <c r="AG2813" i="1"/>
  <c r="AG2817" i="1"/>
  <c r="AG2821" i="1"/>
  <c r="AG2825" i="1"/>
  <c r="AG2829" i="1"/>
  <c r="AG2833" i="1"/>
  <c r="AG2837" i="1"/>
  <c r="AG2841" i="1"/>
  <c r="AG2845" i="1"/>
  <c r="AG2849" i="1"/>
  <c r="AG2853" i="1"/>
  <c r="AG2857" i="1"/>
  <c r="AG2861" i="1"/>
  <c r="AG2865" i="1"/>
  <c r="AG2869" i="1"/>
  <c r="AG2873" i="1"/>
  <c r="AG2878" i="1"/>
  <c r="AG2883" i="1"/>
  <c r="AG2898" i="1"/>
  <c r="AG2914" i="1"/>
  <c r="AG2930" i="1"/>
  <c r="AG2946" i="1"/>
  <c r="AG2962" i="1"/>
  <c r="AG2978" i="1"/>
  <c r="AG2994" i="1"/>
  <c r="AG3013" i="1"/>
  <c r="AG3034" i="1"/>
  <c r="AG3055" i="1"/>
  <c r="AG3077" i="1"/>
  <c r="AG3098" i="1"/>
  <c r="AG3119" i="1"/>
  <c r="AG3141" i="1"/>
  <c r="AG3162" i="1"/>
  <c r="AG3183" i="1"/>
  <c r="AG3205" i="1"/>
  <c r="AG3226" i="1"/>
  <c r="AG3247" i="1"/>
  <c r="AG3269" i="1"/>
  <c r="AG3290" i="1"/>
  <c r="AG3311" i="1"/>
  <c r="AG3333" i="1"/>
  <c r="AG3354" i="1"/>
  <c r="AG3375" i="1"/>
  <c r="AG3397" i="1"/>
  <c r="AG3418" i="1"/>
  <c r="AG3439" i="1"/>
  <c r="AG3461" i="1"/>
  <c r="AG3482" i="1"/>
  <c r="AG3503" i="1"/>
  <c r="AG2887" i="1"/>
  <c r="AG2891" i="1"/>
  <c r="AG2895" i="1"/>
  <c r="AG2899" i="1"/>
  <c r="AG2903" i="1"/>
  <c r="AG2907" i="1"/>
  <c r="AG2911" i="1"/>
  <c r="AG2915" i="1"/>
  <c r="AG2919" i="1"/>
  <c r="AG2923" i="1"/>
  <c r="AG2927" i="1"/>
  <c r="AG2931" i="1"/>
  <c r="AG2935" i="1"/>
  <c r="AG2939" i="1"/>
  <c r="AG2943" i="1"/>
  <c r="AG2947" i="1"/>
  <c r="AG2951" i="1"/>
  <c r="AG2955" i="1"/>
  <c r="AG2959" i="1"/>
  <c r="AG2963" i="1"/>
  <c r="AG2967" i="1"/>
  <c r="AG2971" i="1"/>
  <c r="AG2975" i="1"/>
  <c r="AG2979" i="1"/>
  <c r="AG2983" i="1"/>
  <c r="AG2987" i="1"/>
  <c r="AG2991" i="1"/>
  <c r="AG2995" i="1"/>
  <c r="AG2999" i="1"/>
  <c r="AG3003" i="1"/>
  <c r="AG3009" i="1"/>
  <c r="AG3014" i="1"/>
  <c r="AG3019" i="1"/>
  <c r="AG3025" i="1"/>
  <c r="AG3030" i="1"/>
  <c r="AG3035" i="1"/>
  <c r="AG3041" i="1"/>
  <c r="AG3046" i="1"/>
  <c r="AG3051" i="1"/>
  <c r="AG3057" i="1"/>
  <c r="AG3062" i="1"/>
  <c r="AG3067" i="1"/>
  <c r="AG3073" i="1"/>
  <c r="AG3078" i="1"/>
  <c r="AG3083" i="1"/>
  <c r="AG3089" i="1"/>
  <c r="AG3094" i="1"/>
  <c r="AG3099" i="1"/>
  <c r="AG3105" i="1"/>
  <c r="AG3110" i="1"/>
  <c r="AG3115" i="1"/>
  <c r="AG3121" i="1"/>
  <c r="AG3126" i="1"/>
  <c r="AG3131" i="1"/>
  <c r="AG3137" i="1"/>
  <c r="AG3142" i="1"/>
  <c r="AG3147" i="1"/>
  <c r="AG3153" i="1"/>
  <c r="AG3158" i="1"/>
  <c r="AG3163" i="1"/>
  <c r="AG3169" i="1"/>
  <c r="AG3174" i="1"/>
  <c r="AG3179" i="1"/>
  <c r="AG3185" i="1"/>
  <c r="AG3190" i="1"/>
  <c r="AG3195" i="1"/>
  <c r="AG3201" i="1"/>
  <c r="AG3206" i="1"/>
  <c r="AG3211" i="1"/>
  <c r="AG3217" i="1"/>
  <c r="AG3222" i="1"/>
  <c r="AG3227" i="1"/>
  <c r="AG3233" i="1"/>
  <c r="AG3238" i="1"/>
  <c r="AG3243" i="1"/>
  <c r="AG3249" i="1"/>
  <c r="AG3254" i="1"/>
  <c r="AG3259" i="1"/>
  <c r="AG3265" i="1"/>
  <c r="AG3270" i="1"/>
  <c r="AG3275" i="1"/>
  <c r="AG3281" i="1"/>
  <c r="AG3286" i="1"/>
  <c r="AG3291" i="1"/>
  <c r="AG3297" i="1"/>
  <c r="AG3302" i="1"/>
  <c r="AG3307" i="1"/>
  <c r="AG3313" i="1"/>
  <c r="AG3318" i="1"/>
  <c r="AG3323" i="1"/>
  <c r="AG3329" i="1"/>
  <c r="AG3334" i="1"/>
  <c r="AG3339" i="1"/>
  <c r="AG3345" i="1"/>
  <c r="AG3350" i="1"/>
  <c r="AG3355" i="1"/>
  <c r="AG3361" i="1"/>
  <c r="AG3366" i="1"/>
  <c r="AG3371" i="1"/>
  <c r="AG3377" i="1"/>
  <c r="AG3382" i="1"/>
  <c r="AG3387" i="1"/>
  <c r="AG3393" i="1"/>
  <c r="AG3398" i="1"/>
  <c r="AG3403" i="1"/>
  <c r="AG3409" i="1"/>
  <c r="AG3414" i="1"/>
  <c r="AG3419" i="1"/>
  <c r="AG3425" i="1"/>
  <c r="AG3430" i="1"/>
  <c r="AG3435" i="1"/>
  <c r="AG3441" i="1"/>
  <c r="AG3446" i="1"/>
  <c r="AG3451" i="1"/>
  <c r="AG3457" i="1"/>
  <c r="AG3462" i="1"/>
  <c r="AG3467" i="1"/>
  <c r="AG3473" i="1"/>
  <c r="AG3478" i="1"/>
  <c r="AG3483" i="1"/>
  <c r="AG3489" i="1"/>
  <c r="AG3494" i="1"/>
  <c r="AG3499" i="1"/>
  <c r="AG3505" i="1"/>
  <c r="AG2876" i="1"/>
  <c r="AG2880" i="1"/>
  <c r="AG2884" i="1"/>
  <c r="AG2888" i="1"/>
  <c r="AG2892" i="1"/>
  <c r="AG2896" i="1"/>
  <c r="AG2900" i="1"/>
  <c r="AG2904" i="1"/>
  <c r="AG2908" i="1"/>
  <c r="AG2912" i="1"/>
  <c r="AG2916" i="1"/>
  <c r="AG2920" i="1"/>
  <c r="AG2924" i="1"/>
  <c r="AG2928" i="1"/>
  <c r="AG2932" i="1"/>
  <c r="AG2936" i="1"/>
  <c r="AG2940" i="1"/>
  <c r="AG2944" i="1"/>
  <c r="AG2948" i="1"/>
  <c r="AG2952" i="1"/>
  <c r="AG2956" i="1"/>
  <c r="AG2960" i="1"/>
  <c r="AG2964" i="1"/>
  <c r="AG2968" i="1"/>
  <c r="AG2972" i="1"/>
  <c r="AG2976" i="1"/>
  <c r="AG2980" i="1"/>
  <c r="AG2984" i="1"/>
  <c r="AG2988" i="1"/>
  <c r="AG2992" i="1"/>
  <c r="AG2996" i="1"/>
  <c r="AG3000" i="1"/>
  <c r="AG3005" i="1"/>
  <c r="AG3010" i="1"/>
  <c r="AG3015" i="1"/>
  <c r="AG3021" i="1"/>
  <c r="AG3026" i="1"/>
  <c r="AG3031" i="1"/>
  <c r="AG3037" i="1"/>
  <c r="AG3042" i="1"/>
  <c r="AG3047" i="1"/>
  <c r="AG3053" i="1"/>
  <c r="AG3058" i="1"/>
  <c r="AG3063" i="1"/>
  <c r="AG3069" i="1"/>
  <c r="AG3074" i="1"/>
  <c r="AG3079" i="1"/>
  <c r="AG3085" i="1"/>
  <c r="AG3090" i="1"/>
  <c r="AG3095" i="1"/>
  <c r="AG3101" i="1"/>
  <c r="AG3106" i="1"/>
  <c r="AG3111" i="1"/>
  <c r="AG3117" i="1"/>
  <c r="AG3122" i="1"/>
  <c r="AG3127" i="1"/>
  <c r="AG3133" i="1"/>
  <c r="AG3138" i="1"/>
  <c r="AG3143" i="1"/>
  <c r="AG3149" i="1"/>
  <c r="AG3154" i="1"/>
  <c r="AG3159" i="1"/>
  <c r="AG3165" i="1"/>
  <c r="AG3170" i="1"/>
  <c r="AG3175" i="1"/>
  <c r="AG3181" i="1"/>
  <c r="AG3186" i="1"/>
  <c r="AG3191" i="1"/>
  <c r="AG3197" i="1"/>
  <c r="AG3202" i="1"/>
  <c r="AG3207" i="1"/>
  <c r="AG3213" i="1"/>
  <c r="AG3218" i="1"/>
  <c r="AG3223" i="1"/>
  <c r="AG3229" i="1"/>
  <c r="AG3234" i="1"/>
  <c r="AG3239" i="1"/>
  <c r="AG3245" i="1"/>
  <c r="AG3250" i="1"/>
  <c r="AG3255" i="1"/>
  <c r="AG3261" i="1"/>
  <c r="AG3266" i="1"/>
  <c r="AG3271" i="1"/>
  <c r="AG3277" i="1"/>
  <c r="AG3282" i="1"/>
  <c r="AG3287" i="1"/>
  <c r="AG3293" i="1"/>
  <c r="AG3298" i="1"/>
  <c r="AG3303" i="1"/>
  <c r="AG3309" i="1"/>
  <c r="AG3314" i="1"/>
  <c r="AG3319" i="1"/>
  <c r="AG3325" i="1"/>
  <c r="AG3330" i="1"/>
  <c r="AG3335" i="1"/>
  <c r="AG3341" i="1"/>
  <c r="AG3346" i="1"/>
  <c r="AG3351" i="1"/>
  <c r="AG3357" i="1"/>
  <c r="AG3362" i="1"/>
  <c r="AG3367" i="1"/>
  <c r="AG3373" i="1"/>
  <c r="AG3378" i="1"/>
  <c r="AG3383" i="1"/>
  <c r="AG3389" i="1"/>
  <c r="AG3394" i="1"/>
  <c r="AG3399" i="1"/>
  <c r="AG3405" i="1"/>
  <c r="AG3410" i="1"/>
  <c r="AG3415" i="1"/>
  <c r="AG3421" i="1"/>
  <c r="AG3426" i="1"/>
  <c r="AG3431" i="1"/>
  <c r="AG3437" i="1"/>
  <c r="AG3442" i="1"/>
  <c r="AG3447" i="1"/>
  <c r="AG3453" i="1"/>
  <c r="AG3458" i="1"/>
  <c r="AG3463" i="1"/>
  <c r="AG3469" i="1"/>
  <c r="AG3474" i="1"/>
  <c r="AG3479" i="1"/>
  <c r="AG3485" i="1"/>
  <c r="AG3490" i="1"/>
  <c r="AG3495" i="1"/>
  <c r="AG3501" i="1"/>
  <c r="AG3506" i="1"/>
  <c r="AG2885" i="1"/>
  <c r="AG2889" i="1"/>
  <c r="AG2893" i="1"/>
  <c r="AG2897" i="1"/>
  <c r="AG2901" i="1"/>
  <c r="AG2905" i="1"/>
  <c r="AG2909" i="1"/>
  <c r="AG2913" i="1"/>
  <c r="AG2917" i="1"/>
  <c r="AG2921" i="1"/>
  <c r="AG2925" i="1"/>
  <c r="AG2929" i="1"/>
  <c r="AG2933" i="1"/>
  <c r="AG2937" i="1"/>
  <c r="AG2941" i="1"/>
  <c r="AG2945" i="1"/>
  <c r="AG2949" i="1"/>
  <c r="AG2953" i="1"/>
  <c r="AG2957" i="1"/>
  <c r="AG2961" i="1"/>
  <c r="AG2965" i="1"/>
  <c r="AG2969" i="1"/>
  <c r="AG2973" i="1"/>
  <c r="AG2977" i="1"/>
  <c r="AG2981" i="1"/>
  <c r="AG2985" i="1"/>
  <c r="AG2989" i="1"/>
  <c r="AG2993" i="1"/>
  <c r="AG2997" i="1"/>
  <c r="AG3001" i="1"/>
  <c r="AG3006" i="1"/>
  <c r="AG3011" i="1"/>
  <c r="AG3017" i="1"/>
  <c r="AG3022" i="1"/>
  <c r="AG3027" i="1"/>
  <c r="AG3033" i="1"/>
  <c r="AG3038" i="1"/>
  <c r="AG3043" i="1"/>
  <c r="AG3049" i="1"/>
  <c r="AG3054" i="1"/>
  <c r="AG3059" i="1"/>
  <c r="AG3065" i="1"/>
  <c r="AG3070" i="1"/>
  <c r="AG3075" i="1"/>
  <c r="AG3081" i="1"/>
  <c r="AG3086" i="1"/>
  <c r="AG3091" i="1"/>
  <c r="AG3097" i="1"/>
  <c r="AG3102" i="1"/>
  <c r="AG3107" i="1"/>
  <c r="AG3113" i="1"/>
  <c r="AG3118" i="1"/>
  <c r="AG3123" i="1"/>
  <c r="AG3129" i="1"/>
  <c r="AG3134" i="1"/>
  <c r="AG3139" i="1"/>
  <c r="AG3145" i="1"/>
  <c r="AG3150" i="1"/>
  <c r="AG3155" i="1"/>
  <c r="AG3161" i="1"/>
  <c r="AG3166" i="1"/>
  <c r="AG3171" i="1"/>
  <c r="AG3177" i="1"/>
  <c r="AG3182" i="1"/>
  <c r="AG3187" i="1"/>
  <c r="AG3193" i="1"/>
  <c r="AG3198" i="1"/>
  <c r="AG3203" i="1"/>
  <c r="AG3209" i="1"/>
  <c r="AG3214" i="1"/>
  <c r="AG3219" i="1"/>
  <c r="AG3225" i="1"/>
  <c r="AG3230" i="1"/>
  <c r="AG3235" i="1"/>
  <c r="AG3241" i="1"/>
  <c r="AG3246" i="1"/>
  <c r="AG3251" i="1"/>
  <c r="AG3257" i="1"/>
  <c r="AG3262" i="1"/>
  <c r="AG3267" i="1"/>
  <c r="AG3273" i="1"/>
  <c r="AG3278" i="1"/>
  <c r="AG3283" i="1"/>
  <c r="AG3289" i="1"/>
  <c r="AG3294" i="1"/>
  <c r="AG3299" i="1"/>
  <c r="AG3305" i="1"/>
  <c r="AG3310" i="1"/>
  <c r="AG3315" i="1"/>
  <c r="AG3321" i="1"/>
  <c r="AG3326" i="1"/>
  <c r="AG3331" i="1"/>
  <c r="AG3337" i="1"/>
  <c r="AG3342" i="1"/>
  <c r="AG3347" i="1"/>
  <c r="AG3353" i="1"/>
  <c r="AG3358" i="1"/>
  <c r="AG3363" i="1"/>
  <c r="AG3369" i="1"/>
  <c r="AG3374" i="1"/>
  <c r="AG3379" i="1"/>
  <c r="AG3385" i="1"/>
  <c r="AG3390" i="1"/>
  <c r="AG3395" i="1"/>
  <c r="AG3401" i="1"/>
  <c r="AG3406" i="1"/>
  <c r="AG3411" i="1"/>
  <c r="AG3417" i="1"/>
  <c r="AG3422" i="1"/>
  <c r="AG3427" i="1"/>
  <c r="AG3433" i="1"/>
  <c r="AG3438" i="1"/>
  <c r="AG3443" i="1"/>
  <c r="AG3449" i="1"/>
  <c r="AG3454" i="1"/>
  <c r="AG3459" i="1"/>
  <c r="AG3465" i="1"/>
  <c r="AG3470" i="1"/>
  <c r="AG3475" i="1"/>
  <c r="AG3481" i="1"/>
  <c r="AG3486" i="1"/>
  <c r="AG3491" i="1"/>
  <c r="AG3497" i="1"/>
  <c r="AG3502" i="1"/>
  <c r="AG3507" i="1"/>
  <c r="AG3004" i="1"/>
  <c r="AG3008" i="1"/>
  <c r="AG3012" i="1"/>
  <c r="AG3016" i="1"/>
  <c r="AG3020" i="1"/>
  <c r="AG3024" i="1"/>
  <c r="AG3028" i="1"/>
  <c r="AG3032" i="1"/>
  <c r="AG3036" i="1"/>
  <c r="AG3040" i="1"/>
  <c r="AG3044" i="1"/>
  <c r="AG3048" i="1"/>
  <c r="AG3052" i="1"/>
  <c r="AG3056" i="1"/>
  <c r="AG3060" i="1"/>
  <c r="AG3064" i="1"/>
  <c r="AG3068" i="1"/>
  <c r="AG3072" i="1"/>
  <c r="AG3076" i="1"/>
  <c r="AG3080" i="1"/>
  <c r="AG3084" i="1"/>
  <c r="AG3088" i="1"/>
  <c r="AG3092" i="1"/>
  <c r="AG3096" i="1"/>
  <c r="AG3100" i="1"/>
  <c r="AG3104" i="1"/>
  <c r="AG3108" i="1"/>
  <c r="AG3112" i="1"/>
  <c r="AG3116" i="1"/>
  <c r="AG3120" i="1"/>
  <c r="AG3124" i="1"/>
  <c r="AG3128" i="1"/>
  <c r="AG3132" i="1"/>
  <c r="AG3136" i="1"/>
  <c r="AG3140" i="1"/>
  <c r="AG3144" i="1"/>
  <c r="AG3148" i="1"/>
  <c r="AG3152" i="1"/>
  <c r="AG3156" i="1"/>
  <c r="AG3160" i="1"/>
  <c r="AG3164" i="1"/>
  <c r="AG3168" i="1"/>
  <c r="AG3172" i="1"/>
  <c r="AG3176" i="1"/>
  <c r="AG3180" i="1"/>
  <c r="AG3184" i="1"/>
  <c r="AG3188" i="1"/>
  <c r="AG3192" i="1"/>
  <c r="AG3196" i="1"/>
  <c r="AG3200" i="1"/>
  <c r="AG3204" i="1"/>
  <c r="AG3208" i="1"/>
  <c r="AG3212" i="1"/>
  <c r="AG3216" i="1"/>
  <c r="AG3220" i="1"/>
  <c r="AG3224" i="1"/>
  <c r="AG3228" i="1"/>
  <c r="AG3232" i="1"/>
  <c r="AG3236" i="1"/>
  <c r="AG3240" i="1"/>
  <c r="AG3244" i="1"/>
  <c r="AG3248" i="1"/>
  <c r="AG3252" i="1"/>
  <c r="AG3256" i="1"/>
  <c r="AG3260" i="1"/>
  <c r="AG3264" i="1"/>
  <c r="AG3268" i="1"/>
  <c r="AG3272" i="1"/>
  <c r="AG3276" i="1"/>
  <c r="AG3280" i="1"/>
  <c r="AG3284" i="1"/>
  <c r="AG3288" i="1"/>
  <c r="AG3292" i="1"/>
  <c r="AG3296" i="1"/>
  <c r="AG3300" i="1"/>
  <c r="AG3304" i="1"/>
  <c r="AG3308" i="1"/>
  <c r="AG3312" i="1"/>
  <c r="AG3316" i="1"/>
  <c r="AG3320" i="1"/>
  <c r="AG3324" i="1"/>
  <c r="AG3328" i="1"/>
  <c r="AG3332" i="1"/>
  <c r="AG3336" i="1"/>
  <c r="AG3340" i="1"/>
  <c r="AG3344" i="1"/>
  <c r="AG3348" i="1"/>
  <c r="AG3352" i="1"/>
  <c r="AG3356" i="1"/>
  <c r="AG3360" i="1"/>
  <c r="AG3364" i="1"/>
  <c r="AG3368" i="1"/>
  <c r="AG3372" i="1"/>
  <c r="AG3376" i="1"/>
  <c r="AG3380" i="1"/>
  <c r="AG3384" i="1"/>
  <c r="AG3388" i="1"/>
  <c r="AG3392" i="1"/>
  <c r="AG3396" i="1"/>
  <c r="AG3400" i="1"/>
  <c r="AG3404" i="1"/>
  <c r="AG3408" i="1"/>
  <c r="AG3412" i="1"/>
  <c r="AG3416" i="1"/>
  <c r="AG3420" i="1"/>
  <c r="AG3424" i="1"/>
  <c r="AG3428" i="1"/>
  <c r="AG3432" i="1"/>
  <c r="AG3436" i="1"/>
  <c r="AG3440" i="1"/>
  <c r="AG3444" i="1"/>
  <c r="AG3448" i="1"/>
  <c r="AG3452" i="1"/>
  <c r="AG3456" i="1"/>
  <c r="AG3460" i="1"/>
  <c r="AG3464" i="1"/>
  <c r="AG3468" i="1"/>
  <c r="AG3472" i="1"/>
  <c r="AG3476" i="1"/>
  <c r="AG3480" i="1"/>
  <c r="AG3484" i="1"/>
  <c r="AG3488" i="1"/>
  <c r="AG3492" i="1"/>
  <c r="AG3496" i="1"/>
  <c r="AG3500" i="1"/>
  <c r="AG3504" i="1"/>
  <c r="AG3508" i="1"/>
  <c r="AI682" i="1"/>
  <c r="AI698" i="1"/>
  <c r="AI714" i="1"/>
  <c r="AI730" i="1"/>
  <c r="AI746" i="1"/>
  <c r="AI762" i="1"/>
  <c r="AI778" i="1"/>
  <c r="AI794" i="1"/>
  <c r="AI810" i="1"/>
  <c r="AI826" i="1"/>
  <c r="AI842" i="1"/>
  <c r="AI858" i="1"/>
  <c r="AI874" i="1"/>
  <c r="AI890" i="1"/>
  <c r="AI906" i="1"/>
  <c r="AI922" i="1"/>
  <c r="AI938" i="1"/>
  <c r="AI954" i="1"/>
  <c r="AI691" i="1"/>
  <c r="AI707" i="1"/>
  <c r="AI723" i="1"/>
  <c r="AI739" i="1"/>
  <c r="AI755" i="1"/>
  <c r="AI771" i="1"/>
  <c r="AI787" i="1"/>
  <c r="AI803" i="1"/>
  <c r="AI819" i="1"/>
  <c r="AI835" i="1"/>
  <c r="AI851" i="1"/>
  <c r="AI867" i="1"/>
  <c r="AI883" i="1"/>
  <c r="AI899" i="1"/>
  <c r="AI915" i="1"/>
  <c r="AI931" i="1"/>
  <c r="AI947" i="1"/>
  <c r="AI963" i="1"/>
  <c r="AI979" i="1"/>
  <c r="AI995" i="1"/>
  <c r="AI1011" i="1"/>
  <c r="AI688" i="1"/>
  <c r="AI704" i="1"/>
  <c r="AI720" i="1"/>
  <c r="AI736" i="1"/>
  <c r="AI752" i="1"/>
  <c r="AI768" i="1"/>
  <c r="AI784" i="1"/>
  <c r="AI800" i="1"/>
  <c r="AI816" i="1"/>
  <c r="AI832" i="1"/>
  <c r="AI848" i="1"/>
  <c r="AI864" i="1"/>
  <c r="AI880" i="1"/>
  <c r="AI896" i="1"/>
  <c r="AI912" i="1"/>
  <c r="AI928" i="1"/>
  <c r="AI944" i="1"/>
  <c r="AI960" i="1"/>
  <c r="AI697" i="1"/>
  <c r="AI713" i="1"/>
  <c r="AI729" i="1"/>
  <c r="AI745" i="1"/>
  <c r="AI761" i="1"/>
  <c r="AI777" i="1"/>
  <c r="AI793" i="1"/>
  <c r="AI809" i="1"/>
  <c r="AI825" i="1"/>
  <c r="AI841" i="1"/>
  <c r="AI857" i="1"/>
  <c r="AI873" i="1"/>
  <c r="AI889" i="1"/>
  <c r="AI905" i="1"/>
  <c r="AI921" i="1"/>
  <c r="AI937" i="1"/>
  <c r="AI953" i="1"/>
  <c r="AI969" i="1"/>
  <c r="AI985" i="1"/>
  <c r="AI1001" i="1"/>
  <c r="AI1017" i="1"/>
  <c r="AI978" i="1"/>
  <c r="AI1010" i="1"/>
  <c r="AI1032" i="1"/>
  <c r="AI1048" i="1"/>
  <c r="AI1064" i="1"/>
  <c r="AI1080" i="1"/>
  <c r="AI1096" i="1"/>
  <c r="AI1112" i="1"/>
  <c r="AI1128" i="1"/>
  <c r="AI1144" i="1"/>
  <c r="AI1160" i="1"/>
  <c r="AI1176" i="1"/>
  <c r="AI1192" i="1"/>
  <c r="AI1208" i="1"/>
  <c r="AI1224" i="1"/>
  <c r="AI1240" i="1"/>
  <c r="AI964" i="1"/>
  <c r="AI996" i="1"/>
  <c r="AI1025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982" i="1"/>
  <c r="AI1014" i="1"/>
  <c r="AI1034" i="1"/>
  <c r="AI1050" i="1"/>
  <c r="AI1066" i="1"/>
  <c r="AI1082" i="1"/>
  <c r="AI1098" i="1"/>
  <c r="AI1114" i="1"/>
  <c r="AI1130" i="1"/>
  <c r="AI1146" i="1"/>
  <c r="AI1162" i="1"/>
  <c r="AI1178" i="1"/>
  <c r="AI1194" i="1"/>
  <c r="AI1210" i="1"/>
  <c r="AI1226" i="1"/>
  <c r="AI1242" i="1"/>
  <c r="AI1258" i="1"/>
  <c r="AI1274" i="1"/>
  <c r="AI1290" i="1"/>
  <c r="AI1306" i="1"/>
  <c r="AI1322" i="1"/>
  <c r="AI976" i="1"/>
  <c r="AI1008" i="1"/>
  <c r="AI1031" i="1"/>
  <c r="AI1047" i="1"/>
  <c r="AI1063" i="1"/>
  <c r="AI1079" i="1"/>
  <c r="AI1095" i="1"/>
  <c r="AI1111" i="1"/>
  <c r="AI1127" i="1"/>
  <c r="AI1143" i="1"/>
  <c r="AI1159" i="1"/>
  <c r="AI1175" i="1"/>
  <c r="AI1191" i="1"/>
  <c r="AI1207" i="1"/>
  <c r="AI1223" i="1"/>
  <c r="AI1239" i="1"/>
  <c r="AI1255" i="1"/>
  <c r="AI1271" i="1"/>
  <c r="AI1287" i="1"/>
  <c r="AI1303" i="1"/>
  <c r="AI1319" i="1"/>
  <c r="AI1256" i="1"/>
  <c r="AI1288" i="1"/>
  <c r="AI1320" i="1"/>
  <c r="AI1342" i="1"/>
  <c r="AI1358" i="1"/>
  <c r="AI1374" i="1"/>
  <c r="AI1390" i="1"/>
  <c r="AI1406" i="1"/>
  <c r="AI1422" i="1"/>
  <c r="AI1438" i="1"/>
  <c r="AI1454" i="1"/>
  <c r="AI1470" i="1"/>
  <c r="AI1486" i="1"/>
  <c r="AI1502" i="1"/>
  <c r="AI1518" i="1"/>
  <c r="AI1534" i="1"/>
  <c r="AI1550" i="1"/>
  <c r="AI1566" i="1"/>
  <c r="AI1582" i="1"/>
  <c r="AI1598" i="1"/>
  <c r="AI1614" i="1"/>
  <c r="AI1630" i="1"/>
  <c r="AI1281" i="1"/>
  <c r="AI1313" i="1"/>
  <c r="AI1339" i="1"/>
  <c r="AI1355" i="1"/>
  <c r="AI1371" i="1"/>
  <c r="AI1387" i="1"/>
  <c r="AI1403" i="1"/>
  <c r="AI1419" i="1"/>
  <c r="AI1435" i="1"/>
  <c r="AI1451" i="1"/>
  <c r="AI1467" i="1"/>
  <c r="AI1483" i="1"/>
  <c r="AI1499" i="1"/>
  <c r="AI1515" i="1"/>
  <c r="AI1531" i="1"/>
  <c r="AI1547" i="1"/>
  <c r="AI1563" i="1"/>
  <c r="AI1579" i="1"/>
  <c r="AI1595" i="1"/>
  <c r="AI1611" i="1"/>
  <c r="AI1627" i="1"/>
  <c r="AI1260" i="1"/>
  <c r="AI1292" i="1"/>
  <c r="AI1324" i="1"/>
  <c r="AI1344" i="1"/>
  <c r="AI1360" i="1"/>
  <c r="AI1376" i="1"/>
  <c r="AI1392" i="1"/>
  <c r="AI1408" i="1"/>
  <c r="AI1424" i="1"/>
  <c r="AI1440" i="1"/>
  <c r="AI1456" i="1"/>
  <c r="AI1472" i="1"/>
  <c r="AI1488" i="1"/>
  <c r="AI1504" i="1"/>
  <c r="AI1520" i="1"/>
  <c r="AI1536" i="1"/>
  <c r="AI1552" i="1"/>
  <c r="AI1568" i="1"/>
  <c r="AI1584" i="1"/>
  <c r="AI1600" i="1"/>
  <c r="AI1616" i="1"/>
  <c r="AI1632" i="1"/>
  <c r="AI1648" i="1"/>
  <c r="AI1664" i="1"/>
  <c r="AI1680" i="1"/>
  <c r="AI1696" i="1"/>
  <c r="AI1712" i="1"/>
  <c r="AI1728" i="1"/>
  <c r="AI1744" i="1"/>
  <c r="AI1760" i="1"/>
  <c r="AI1776" i="1"/>
  <c r="AI1792" i="1"/>
  <c r="AI1285" i="1"/>
  <c r="AI1317" i="1"/>
  <c r="AI1341" i="1"/>
  <c r="AI1357" i="1"/>
  <c r="AI1373" i="1"/>
  <c r="AI1389" i="1"/>
  <c r="AI1405" i="1"/>
  <c r="AI1421" i="1"/>
  <c r="AI1437" i="1"/>
  <c r="AI1453" i="1"/>
  <c r="AI1469" i="1"/>
  <c r="AI1485" i="1"/>
  <c r="AI1501" i="1"/>
  <c r="AI1517" i="1"/>
  <c r="AI1533" i="1"/>
  <c r="AI1549" i="1"/>
  <c r="AI1565" i="1"/>
  <c r="AI1581" i="1"/>
  <c r="AI1597" i="1"/>
  <c r="AI1613" i="1"/>
  <c r="AI1629" i="1"/>
  <c r="AI1645" i="1"/>
  <c r="AI1661" i="1"/>
  <c r="AI1677" i="1"/>
  <c r="AI1693" i="1"/>
  <c r="AI1709" i="1"/>
  <c r="AI1725" i="1"/>
  <c r="AI1741" i="1"/>
  <c r="AI1757" i="1"/>
  <c r="AI1773" i="1"/>
  <c r="AI1789" i="1"/>
  <c r="AI1654" i="1"/>
  <c r="AI1686" i="1"/>
  <c r="AI1718" i="1"/>
  <c r="AI1750" i="1"/>
  <c r="AI1782" i="1"/>
  <c r="AI1804" i="1"/>
  <c r="AI1820" i="1"/>
  <c r="AI1836" i="1"/>
  <c r="AI1852" i="1"/>
  <c r="AI1868" i="1"/>
  <c r="AI1884" i="1"/>
  <c r="AI1900" i="1"/>
  <c r="AI1916" i="1"/>
  <c r="AI1932" i="1"/>
  <c r="AI1948" i="1"/>
  <c r="AI1964" i="1"/>
  <c r="AI1980" i="1"/>
  <c r="AI1996" i="1"/>
  <c r="AI2012" i="1"/>
  <c r="AI2028" i="1"/>
  <c r="AI2044" i="1"/>
  <c r="AI2060" i="1"/>
  <c r="AI2076" i="1"/>
  <c r="AI2092" i="1"/>
  <c r="AI2108" i="1"/>
  <c r="AI2124" i="1"/>
  <c r="AI2140" i="1"/>
  <c r="AI2156" i="1"/>
  <c r="AI2172" i="1"/>
  <c r="AI2188" i="1"/>
  <c r="AI2204" i="1"/>
  <c r="AI2220" i="1"/>
  <c r="AI2236" i="1"/>
  <c r="AI2252" i="1"/>
  <c r="AI2268" i="1"/>
  <c r="AI2284" i="1"/>
  <c r="AI2300" i="1"/>
  <c r="AI2316" i="1"/>
  <c r="AI2332" i="1"/>
  <c r="AI2348" i="1"/>
  <c r="AI2364" i="1"/>
  <c r="AI1655" i="1"/>
  <c r="AI1687" i="1"/>
  <c r="AI1719" i="1"/>
  <c r="AI1751" i="1"/>
  <c r="AI1783" i="1"/>
  <c r="AI1805" i="1"/>
  <c r="AI1821" i="1"/>
  <c r="AI1837" i="1"/>
  <c r="AI1853" i="1"/>
  <c r="AI1869" i="1"/>
  <c r="AI1885" i="1"/>
  <c r="AI1901" i="1"/>
  <c r="AI1917" i="1"/>
  <c r="AI1933" i="1"/>
  <c r="AI1949" i="1"/>
  <c r="AI1965" i="1"/>
  <c r="AI1981" i="1"/>
  <c r="AI1997" i="1"/>
  <c r="AI2013" i="1"/>
  <c r="AI2029" i="1"/>
  <c r="AI2045" i="1"/>
  <c r="AI2061" i="1"/>
  <c r="AI2077" i="1"/>
  <c r="AI2093" i="1"/>
  <c r="AI2109" i="1"/>
  <c r="AI2125" i="1"/>
  <c r="AI2141" i="1"/>
  <c r="AI2157" i="1"/>
  <c r="AI2173" i="1"/>
  <c r="AI2189" i="1"/>
  <c r="AI2205" i="1"/>
  <c r="AI2221" i="1"/>
  <c r="AI2237" i="1"/>
  <c r="AI2253" i="1"/>
  <c r="AI2269" i="1"/>
  <c r="AI2285" i="1"/>
  <c r="AI2301" i="1"/>
  <c r="AI2317" i="1"/>
  <c r="AI2333" i="1"/>
  <c r="AI2349" i="1"/>
  <c r="AI2365" i="1"/>
  <c r="AI2381" i="1"/>
  <c r="AI1642" i="1"/>
  <c r="AI1674" i="1"/>
  <c r="AI1706" i="1"/>
  <c r="AI1738" i="1"/>
  <c r="AI1770" i="1"/>
  <c r="AI1798" i="1"/>
  <c r="AI1814" i="1"/>
  <c r="AI1830" i="1"/>
  <c r="AI1846" i="1"/>
  <c r="AI1862" i="1"/>
  <c r="AI1878" i="1"/>
  <c r="AI1894" i="1"/>
  <c r="AI1910" i="1"/>
  <c r="AI1926" i="1"/>
  <c r="AI1942" i="1"/>
  <c r="AI1958" i="1"/>
  <c r="AI1974" i="1"/>
  <c r="AI1990" i="1"/>
  <c r="AI2006" i="1"/>
  <c r="AI2022" i="1"/>
  <c r="AI2038" i="1"/>
  <c r="AI2054" i="1"/>
  <c r="AI2070" i="1"/>
  <c r="AI2086" i="1"/>
  <c r="AI2102" i="1"/>
  <c r="AI2118" i="1"/>
  <c r="AI2134" i="1"/>
  <c r="AI2150" i="1"/>
  <c r="AI2166" i="1"/>
  <c r="AI2182" i="1"/>
  <c r="AI2198" i="1"/>
  <c r="AI2214" i="1"/>
  <c r="AI2230" i="1"/>
  <c r="AI2246" i="1"/>
  <c r="AI2262" i="1"/>
  <c r="AI2278" i="1"/>
  <c r="AI2294" i="1"/>
  <c r="AI2310" i="1"/>
  <c r="AI2326" i="1"/>
  <c r="AI2342" i="1"/>
  <c r="AI2358" i="1"/>
  <c r="AI2374" i="1"/>
  <c r="AI1667" i="1"/>
  <c r="AI1699" i="1"/>
  <c r="AI1731" i="1"/>
  <c r="AI1763" i="1"/>
  <c r="AI1795" i="1"/>
  <c r="AI1811" i="1"/>
  <c r="AI1827" i="1"/>
  <c r="AI1843" i="1"/>
  <c r="AI1859" i="1"/>
  <c r="AI1875" i="1"/>
  <c r="AI1891" i="1"/>
  <c r="AI1907" i="1"/>
  <c r="AI1923" i="1"/>
  <c r="AI1939" i="1"/>
  <c r="AI1955" i="1"/>
  <c r="AI1971" i="1"/>
  <c r="AI1987" i="1"/>
  <c r="AI2003" i="1"/>
  <c r="AI2019" i="1"/>
  <c r="AI2035" i="1"/>
  <c r="AI2051" i="1"/>
  <c r="AI2067" i="1"/>
  <c r="AI2083" i="1"/>
  <c r="AI2099" i="1"/>
  <c r="AI2115" i="1"/>
  <c r="AI2131" i="1"/>
  <c r="AI2147" i="1"/>
  <c r="AI2163" i="1"/>
  <c r="AI2179" i="1"/>
  <c r="AI2195" i="1"/>
  <c r="AI2211" i="1"/>
  <c r="AI2227" i="1"/>
  <c r="AI2243" i="1"/>
  <c r="AI2259" i="1"/>
  <c r="AI2275" i="1"/>
  <c r="AI2291" i="1"/>
  <c r="AI2307" i="1"/>
  <c r="AI2323" i="1"/>
  <c r="AI2339" i="1"/>
  <c r="AI2355" i="1"/>
  <c r="AI2371" i="1"/>
  <c r="AI2387" i="1"/>
  <c r="AI2382" i="1"/>
  <c r="AI2405" i="1"/>
  <c r="AI2421" i="1"/>
  <c r="AI2437" i="1"/>
  <c r="AI2453" i="1"/>
  <c r="AI2469" i="1"/>
  <c r="AI2485" i="1"/>
  <c r="AI2501" i="1"/>
  <c r="AI2517" i="1"/>
  <c r="AI2533" i="1"/>
  <c r="AI2549" i="1"/>
  <c r="AI2565" i="1"/>
  <c r="AI2581" i="1"/>
  <c r="AI2597" i="1"/>
  <c r="AI2613" i="1"/>
  <c r="AI2629" i="1"/>
  <c r="AI2645" i="1"/>
  <c r="AI2661" i="1"/>
  <c r="AI2677" i="1"/>
  <c r="AI2693" i="1"/>
  <c r="AI2709" i="1"/>
  <c r="AI2725" i="1"/>
  <c r="AI2741" i="1"/>
  <c r="AI2757" i="1"/>
  <c r="AI2773" i="1"/>
  <c r="AI2789" i="1"/>
  <c r="AI2805" i="1"/>
  <c r="AI2821" i="1"/>
  <c r="AI2837" i="1"/>
  <c r="AI2853" i="1"/>
  <c r="AI2869" i="1"/>
  <c r="AI2885" i="1"/>
  <c r="AI2901" i="1"/>
  <c r="AI2917" i="1"/>
  <c r="AI2933" i="1"/>
  <c r="AI2949" i="1"/>
  <c r="AI2965" i="1"/>
  <c r="AI2981" i="1"/>
  <c r="AI2997" i="1"/>
  <c r="AI3013" i="1"/>
  <c r="AI2392" i="1"/>
  <c r="AI2410" i="1"/>
  <c r="AI2426" i="1"/>
  <c r="AI2442" i="1"/>
  <c r="AI2458" i="1"/>
  <c r="AI2474" i="1"/>
  <c r="AI2490" i="1"/>
  <c r="AI2506" i="1"/>
  <c r="AI2522" i="1"/>
  <c r="AI2538" i="1"/>
  <c r="AI2554" i="1"/>
  <c r="AI2570" i="1"/>
  <c r="AI2586" i="1"/>
  <c r="AI2602" i="1"/>
  <c r="AI2618" i="1"/>
  <c r="AI2634" i="1"/>
  <c r="AI2650" i="1"/>
  <c r="AI2666" i="1"/>
  <c r="AI2682" i="1"/>
  <c r="AI2698" i="1"/>
  <c r="AI2714" i="1"/>
  <c r="AI2730" i="1"/>
  <c r="AI2746" i="1"/>
  <c r="AI2762" i="1"/>
  <c r="AI2778" i="1"/>
  <c r="AI2794" i="1"/>
  <c r="AI2810" i="1"/>
  <c r="AI2826" i="1"/>
  <c r="AI2842" i="1"/>
  <c r="AI2858" i="1"/>
  <c r="AI2874" i="1"/>
  <c r="AI2890" i="1"/>
  <c r="AI2906" i="1"/>
  <c r="AI2922" i="1"/>
  <c r="AI2938" i="1"/>
  <c r="AI2954" i="1"/>
  <c r="AI2970" i="1"/>
  <c r="AI2986" i="1"/>
  <c r="AI3002" i="1"/>
  <c r="AI3018" i="1"/>
  <c r="AI3034" i="1"/>
  <c r="AI3050" i="1"/>
  <c r="AI3066" i="1"/>
  <c r="AI2399" i="1"/>
  <c r="AI2415" i="1"/>
  <c r="AI2431" i="1"/>
  <c r="AI2447" i="1"/>
  <c r="AI2463" i="1"/>
  <c r="AI2479" i="1"/>
  <c r="AI2495" i="1"/>
  <c r="AI2511" i="1"/>
  <c r="AI2527" i="1"/>
  <c r="AI2543" i="1"/>
  <c r="AI2559" i="1"/>
  <c r="AI2575" i="1"/>
  <c r="AI2591" i="1"/>
  <c r="AI2607" i="1"/>
  <c r="AI2623" i="1"/>
  <c r="AI2639" i="1"/>
  <c r="AI2655" i="1"/>
  <c r="AI2671" i="1"/>
  <c r="AI2687" i="1"/>
  <c r="AI2703" i="1"/>
  <c r="AI2719" i="1"/>
  <c r="AI2735" i="1"/>
  <c r="AI2751" i="1"/>
  <c r="AI2767" i="1"/>
  <c r="AI2783" i="1"/>
  <c r="AI2799" i="1"/>
  <c r="AI2815" i="1"/>
  <c r="AI2831" i="1"/>
  <c r="AI2847" i="1"/>
  <c r="AI2863" i="1"/>
  <c r="AI2879" i="1"/>
  <c r="AI2895" i="1"/>
  <c r="AI2911" i="1"/>
  <c r="AI2927" i="1"/>
  <c r="AI2943" i="1"/>
  <c r="AI2959" i="1"/>
  <c r="AI2975" i="1"/>
  <c r="AI2991" i="1"/>
  <c r="AI3007" i="1"/>
  <c r="AI2380" i="1"/>
  <c r="AI2404" i="1"/>
  <c r="AI2420" i="1"/>
  <c r="AI2436" i="1"/>
  <c r="AI2452" i="1"/>
  <c r="AI2468" i="1"/>
  <c r="AI2484" i="1"/>
  <c r="AI2500" i="1"/>
  <c r="AI2516" i="1"/>
  <c r="AI2532" i="1"/>
  <c r="AI2548" i="1"/>
  <c r="AI2564" i="1"/>
  <c r="AI2580" i="1"/>
  <c r="AI2596" i="1"/>
  <c r="AI2612" i="1"/>
  <c r="AI2628" i="1"/>
  <c r="AI2644" i="1"/>
  <c r="AI2660" i="1"/>
  <c r="AI2676" i="1"/>
  <c r="AI2692" i="1"/>
  <c r="AI2708" i="1"/>
  <c r="AI2724" i="1"/>
  <c r="AI2740" i="1"/>
  <c r="AI2756" i="1"/>
  <c r="AI2772" i="1"/>
  <c r="AI2788" i="1"/>
  <c r="AI2804" i="1"/>
  <c r="AI2820" i="1"/>
  <c r="AI2836" i="1"/>
  <c r="AI2852" i="1"/>
  <c r="AI2868" i="1"/>
  <c r="AI2884" i="1"/>
  <c r="AI2900" i="1"/>
  <c r="AI2916" i="1"/>
  <c r="AI2932" i="1"/>
  <c r="AI2948" i="1"/>
  <c r="AI2964" i="1"/>
  <c r="AI2980" i="1"/>
  <c r="AI2996" i="1"/>
  <c r="AI3012" i="1"/>
  <c r="AI3028" i="1"/>
  <c r="AI3044" i="1"/>
  <c r="AI3060" i="1"/>
  <c r="AI3037" i="1"/>
  <c r="AI3068" i="1"/>
  <c r="AI3084" i="1"/>
  <c r="AI3100" i="1"/>
  <c r="AI3116" i="1"/>
  <c r="AI3132" i="1"/>
  <c r="AI3148" i="1"/>
  <c r="AI3164" i="1"/>
  <c r="AI3180" i="1"/>
  <c r="AI3196" i="1"/>
  <c r="AI3212" i="1"/>
  <c r="AI3228" i="1"/>
  <c r="AI3244" i="1"/>
  <c r="AI3260" i="1"/>
  <c r="AI3276" i="1"/>
  <c r="AI3292" i="1"/>
  <c r="AI3308" i="1"/>
  <c r="AI3324" i="1"/>
  <c r="AI3340" i="1"/>
  <c r="AI3356" i="1"/>
  <c r="AI3372" i="1"/>
  <c r="AI3388" i="1"/>
  <c r="AI3404" i="1"/>
  <c r="AI3420" i="1"/>
  <c r="AI3436" i="1"/>
  <c r="AI3452" i="1"/>
  <c r="AI3468" i="1"/>
  <c r="AI3484" i="1"/>
  <c r="AI3500" i="1"/>
  <c r="AI554" i="1"/>
  <c r="AI298" i="1"/>
  <c r="AI533" i="1"/>
  <c r="AI277" i="1"/>
  <c r="AI332" i="1"/>
  <c r="AI651" i="1"/>
  <c r="AI163" i="1"/>
  <c r="AI256" i="1"/>
  <c r="AI133" i="1"/>
  <c r="AI121" i="1"/>
  <c r="AI662" i="1"/>
  <c r="AI406" i="1"/>
  <c r="AI641" i="1"/>
  <c r="AI3023" i="1"/>
  <c r="AI3055" i="1"/>
  <c r="AI3077" i="1"/>
  <c r="AI3093" i="1"/>
  <c r="AI3109" i="1"/>
  <c r="AI3125" i="1"/>
  <c r="AI3141" i="1"/>
  <c r="AI3157" i="1"/>
  <c r="AI3173" i="1"/>
  <c r="AI3189" i="1"/>
  <c r="AI3205" i="1"/>
  <c r="AI3221" i="1"/>
  <c r="AI3237" i="1"/>
  <c r="AI3253" i="1"/>
  <c r="AI3269" i="1"/>
  <c r="AI3285" i="1"/>
  <c r="AI3301" i="1"/>
  <c r="AI3317" i="1"/>
  <c r="AI3333" i="1"/>
  <c r="AI3349" i="1"/>
  <c r="AI3365" i="1"/>
  <c r="AI3381" i="1"/>
  <c r="AI3397" i="1"/>
  <c r="AI3413" i="1"/>
  <c r="AI3429" i="1"/>
  <c r="AI3445" i="1"/>
  <c r="AI3461" i="1"/>
  <c r="AI3477" i="1"/>
  <c r="AI3493" i="1"/>
  <c r="AI666" i="1"/>
  <c r="AI410" i="1"/>
  <c r="AI645" i="1"/>
  <c r="AI389" i="1"/>
  <c r="AI556" i="1"/>
  <c r="AI116" i="1"/>
  <c r="AI363" i="1"/>
  <c r="AI11" i="1"/>
  <c r="AI527" i="1"/>
  <c r="AI114" i="1"/>
  <c r="AI280" i="1"/>
  <c r="AI518" i="1"/>
  <c r="AI262" i="1"/>
  <c r="AI497" i="1"/>
  <c r="AI3041" i="1"/>
  <c r="AI3070" i="1"/>
  <c r="AI3086" i="1"/>
  <c r="AI3102" i="1"/>
  <c r="AI3118" i="1"/>
  <c r="AI3134" i="1"/>
  <c r="AI3150" i="1"/>
  <c r="AI3166" i="1"/>
  <c r="AI3182" i="1"/>
  <c r="AI3198" i="1"/>
  <c r="AI3214" i="1"/>
  <c r="AI3230" i="1"/>
  <c r="AI3246" i="1"/>
  <c r="AI3262" i="1"/>
  <c r="AI3278" i="1"/>
  <c r="AI3294" i="1"/>
  <c r="AI3310" i="1"/>
  <c r="AI3326" i="1"/>
  <c r="AI3342" i="1"/>
  <c r="AI3358" i="1"/>
  <c r="AI3374" i="1"/>
  <c r="AI3390" i="1"/>
  <c r="AI3406" i="1"/>
  <c r="AI3422" i="1"/>
  <c r="AI3438" i="1"/>
  <c r="AI3454" i="1"/>
  <c r="AI3470" i="1"/>
  <c r="AI3486" i="1"/>
  <c r="AI3502" i="1"/>
  <c r="AI522" i="1"/>
  <c r="AI266" i="1"/>
  <c r="AI501" i="1"/>
  <c r="AI245" i="1"/>
  <c r="AI268" i="1"/>
  <c r="AI587" i="1"/>
  <c r="AI131" i="1"/>
  <c r="AI158" i="1"/>
  <c r="AI69" i="1"/>
  <c r="AI551" i="1"/>
  <c r="AI630" i="1"/>
  <c r="AI374" i="1"/>
  <c r="AI609" i="1"/>
  <c r="AI3027" i="1"/>
  <c r="AI3059" i="1"/>
  <c r="AI3079" i="1"/>
  <c r="AI3095" i="1"/>
  <c r="AI3111" i="1"/>
  <c r="AI3127" i="1"/>
  <c r="AI3143" i="1"/>
  <c r="AI3159" i="1"/>
  <c r="AI3175" i="1"/>
  <c r="AI3191" i="1"/>
  <c r="AI3207" i="1"/>
  <c r="AI3223" i="1"/>
  <c r="AI3239" i="1"/>
  <c r="AI3255" i="1"/>
  <c r="AI3271" i="1"/>
  <c r="AI3287" i="1"/>
  <c r="AI3303" i="1"/>
  <c r="AI3319" i="1"/>
  <c r="AI3335" i="1"/>
  <c r="AI3351" i="1"/>
  <c r="AI3367" i="1"/>
  <c r="AI3383" i="1"/>
  <c r="AI3399" i="1"/>
  <c r="AI3415" i="1"/>
  <c r="AI3431" i="1"/>
  <c r="AI3447" i="1"/>
  <c r="AI3463" i="1"/>
  <c r="AI3479" i="1"/>
  <c r="AI3495" i="1"/>
  <c r="AI634" i="1"/>
  <c r="AI378" i="1"/>
  <c r="AI613" i="1"/>
  <c r="AI357" i="1"/>
  <c r="AI492" i="1"/>
  <c r="AI84" i="1"/>
  <c r="AI299" i="1"/>
  <c r="AI576" i="1"/>
  <c r="AI399" i="1"/>
  <c r="AI536" i="1"/>
  <c r="AI599" i="1"/>
  <c r="AI486" i="1"/>
  <c r="AI230" i="1"/>
  <c r="AI465" i="1"/>
  <c r="AI257" i="1"/>
  <c r="AI324" i="1"/>
  <c r="AI675" i="1"/>
  <c r="AI175" i="1"/>
  <c r="AI240" i="1"/>
  <c r="AI125" i="1"/>
  <c r="AI89" i="1"/>
  <c r="AI658" i="1"/>
  <c r="AI402" i="1"/>
  <c r="AI637" i="1"/>
  <c r="AI381" i="1"/>
  <c r="AI572" i="1"/>
  <c r="AI124" i="1"/>
  <c r="AI411" i="1"/>
  <c r="AI43" i="1"/>
  <c r="AI559" i="1"/>
  <c r="AI146" i="1"/>
  <c r="AI376" i="1"/>
  <c r="AI510" i="1"/>
  <c r="AI254" i="1"/>
  <c r="AI505" i="1"/>
  <c r="AI249" i="1"/>
  <c r="AI276" i="1"/>
  <c r="AI595" i="1"/>
  <c r="AI135" i="1"/>
  <c r="AI166" i="1"/>
  <c r="AI77" i="1"/>
  <c r="AI583" i="1"/>
  <c r="U51" i="1"/>
  <c r="AI369" i="1"/>
  <c r="AI548" i="1"/>
  <c r="AI112" i="1"/>
  <c r="AI387" i="1"/>
  <c r="AI31" i="1"/>
  <c r="AI511" i="1"/>
  <c r="AI98" i="1"/>
  <c r="AI216" i="1"/>
  <c r="AI514" i="1"/>
  <c r="AI258" i="1"/>
  <c r="AI493" i="1"/>
  <c r="AI237" i="1"/>
  <c r="AI284" i="1"/>
  <c r="AI635" i="1"/>
  <c r="AI155" i="1"/>
  <c r="AI224" i="1"/>
  <c r="AI85" i="1"/>
  <c r="AI615" i="1"/>
  <c r="AI622" i="1"/>
  <c r="AI366" i="1"/>
  <c r="AI617" i="1"/>
  <c r="AI361" i="1"/>
  <c r="AI500" i="1"/>
  <c r="AI88" i="1"/>
  <c r="AI307" i="1"/>
  <c r="AI592" i="1"/>
  <c r="AI415" i="1"/>
  <c r="AI600" i="1"/>
  <c r="AI663" i="1"/>
  <c r="U70" i="1"/>
  <c r="U42" i="1"/>
  <c r="U21" i="1"/>
  <c r="U39" i="1"/>
  <c r="U15" i="1"/>
  <c r="U22" i="1"/>
  <c r="U53" i="1"/>
  <c r="U8" i="1"/>
  <c r="AI644" i="1"/>
  <c r="AI160" i="1"/>
  <c r="AI483" i="1"/>
  <c r="AI79" i="1"/>
  <c r="AI22" i="1"/>
  <c r="AI392" i="1"/>
  <c r="AI97" i="1"/>
  <c r="AI562" i="1"/>
  <c r="AI306" i="1"/>
  <c r="AI541" i="1"/>
  <c r="AI285" i="1"/>
  <c r="AI380" i="1"/>
  <c r="AI28" i="1"/>
  <c r="AI219" i="1"/>
  <c r="AI416" i="1"/>
  <c r="AI181" i="1"/>
  <c r="AI439" i="1"/>
  <c r="AI670" i="1"/>
  <c r="AI414" i="1"/>
  <c r="AI665" i="1"/>
  <c r="AI409" i="1"/>
  <c r="AI596" i="1"/>
  <c r="AI136" i="1"/>
  <c r="AI403" i="1"/>
  <c r="AI39" i="1"/>
  <c r="AI607" i="1"/>
  <c r="AI200" i="1"/>
  <c r="AI407" i="1"/>
  <c r="U5" i="1"/>
  <c r="AI209" i="1"/>
  <c r="AI228" i="1"/>
  <c r="AI579" i="1"/>
  <c r="AI127" i="1"/>
  <c r="AI118" i="1"/>
  <c r="AI29" i="1"/>
  <c r="AI391" i="1"/>
  <c r="AI610" i="1"/>
  <c r="AI354" i="1"/>
  <c r="AI589" i="1"/>
  <c r="AI333" i="1"/>
  <c r="AI476" i="1"/>
  <c r="AI76" i="1"/>
  <c r="AI315" i="1"/>
  <c r="AI608" i="1"/>
  <c r="AI367" i="1"/>
  <c r="AI408" i="1"/>
  <c r="AI471" i="1"/>
  <c r="AI462" i="1"/>
  <c r="AI206" i="1"/>
  <c r="AI457" i="1"/>
  <c r="AI201" i="1"/>
  <c r="AI184" i="1"/>
  <c r="AI499" i="1"/>
  <c r="AI87" i="1"/>
  <c r="AI70" i="1"/>
  <c r="AI584" i="1"/>
  <c r="AI199" i="1"/>
  <c r="U40" i="1"/>
  <c r="U33" i="1"/>
  <c r="U45" i="1"/>
  <c r="U57" i="1"/>
  <c r="AI122" i="1"/>
  <c r="U54" i="1"/>
  <c r="AI686" i="1"/>
  <c r="AI702" i="1"/>
  <c r="AI718" i="1"/>
  <c r="AI734" i="1"/>
  <c r="AI750" i="1"/>
  <c r="AI766" i="1"/>
  <c r="AI782" i="1"/>
  <c r="AI798" i="1"/>
  <c r="AI814" i="1"/>
  <c r="AI830" i="1"/>
  <c r="AI846" i="1"/>
  <c r="AI862" i="1"/>
  <c r="AI878" i="1"/>
  <c r="AI894" i="1"/>
  <c r="AI910" i="1"/>
  <c r="AI926" i="1"/>
  <c r="AI942" i="1"/>
  <c r="AI958" i="1"/>
  <c r="AI695" i="1"/>
  <c r="AI711" i="1"/>
  <c r="AI727" i="1"/>
  <c r="AI743" i="1"/>
  <c r="AI759" i="1"/>
  <c r="AI775" i="1"/>
  <c r="AI791" i="1"/>
  <c r="AI807" i="1"/>
  <c r="AI823" i="1"/>
  <c r="AI839" i="1"/>
  <c r="AI855" i="1"/>
  <c r="AI871" i="1"/>
  <c r="AI887" i="1"/>
  <c r="AI903" i="1"/>
  <c r="AI919" i="1"/>
  <c r="AI935" i="1"/>
  <c r="AI951" i="1"/>
  <c r="AI967" i="1"/>
  <c r="AI983" i="1"/>
  <c r="AI999" i="1"/>
  <c r="AI1015" i="1"/>
  <c r="AI692" i="1"/>
  <c r="AI708" i="1"/>
  <c r="AI724" i="1"/>
  <c r="AI740" i="1"/>
  <c r="AI756" i="1"/>
  <c r="AI772" i="1"/>
  <c r="AI788" i="1"/>
  <c r="AI804" i="1"/>
  <c r="AI820" i="1"/>
  <c r="AI836" i="1"/>
  <c r="AI852" i="1"/>
  <c r="AI868" i="1"/>
  <c r="AI884" i="1"/>
  <c r="AI900" i="1"/>
  <c r="AI916" i="1"/>
  <c r="AI932" i="1"/>
  <c r="AI948" i="1"/>
  <c r="AI685" i="1"/>
  <c r="AI701" i="1"/>
  <c r="AI717" i="1"/>
  <c r="AI733" i="1"/>
  <c r="AI749" i="1"/>
  <c r="AI765" i="1"/>
  <c r="AI781" i="1"/>
  <c r="AI797" i="1"/>
  <c r="AI813" i="1"/>
  <c r="AI829" i="1"/>
  <c r="AI845" i="1"/>
  <c r="AI861" i="1"/>
  <c r="AI877" i="1"/>
  <c r="AI893" i="1"/>
  <c r="AI909" i="1"/>
  <c r="AI925" i="1"/>
  <c r="AI941" i="1"/>
  <c r="AI957" i="1"/>
  <c r="AI973" i="1"/>
  <c r="AI989" i="1"/>
  <c r="AI1005" i="1"/>
  <c r="AI1021" i="1"/>
  <c r="AI986" i="1"/>
  <c r="AI1018" i="1"/>
  <c r="AI1036" i="1"/>
  <c r="AI1052" i="1"/>
  <c r="AI1068" i="1"/>
  <c r="AI1084" i="1"/>
  <c r="AI1100" i="1"/>
  <c r="AI1116" i="1"/>
  <c r="AI1132" i="1"/>
  <c r="AI1148" i="1"/>
  <c r="AI1164" i="1"/>
  <c r="AI1180" i="1"/>
  <c r="AI1196" i="1"/>
  <c r="AI1212" i="1"/>
  <c r="AI1228" i="1"/>
  <c r="AI1244" i="1"/>
  <c r="AI972" i="1"/>
  <c r="AI1004" i="1"/>
  <c r="AI1029" i="1"/>
  <c r="AI1045" i="1"/>
  <c r="AI1061" i="1"/>
  <c r="AI1077" i="1"/>
  <c r="AI1093" i="1"/>
  <c r="AI1109" i="1"/>
  <c r="AI1125" i="1"/>
  <c r="AI1141" i="1"/>
  <c r="AI1157" i="1"/>
  <c r="AI1173" i="1"/>
  <c r="AI1189" i="1"/>
  <c r="AI1205" i="1"/>
  <c r="AI1221" i="1"/>
  <c r="AI1237" i="1"/>
  <c r="AI1253" i="1"/>
  <c r="AI990" i="1"/>
  <c r="AI1022" i="1"/>
  <c r="AI1038" i="1"/>
  <c r="AI1054" i="1"/>
  <c r="AI1070" i="1"/>
  <c r="AI1086" i="1"/>
  <c r="AI1102" i="1"/>
  <c r="AI1118" i="1"/>
  <c r="AI1134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26" i="1"/>
  <c r="AI984" i="1"/>
  <c r="AI1016" i="1"/>
  <c r="AI1035" i="1"/>
  <c r="AI1051" i="1"/>
  <c r="AI1067" i="1"/>
  <c r="AI1083" i="1"/>
  <c r="AI1099" i="1"/>
  <c r="AI1115" i="1"/>
  <c r="AI1131" i="1"/>
  <c r="AI1147" i="1"/>
  <c r="AI1163" i="1"/>
  <c r="AI1179" i="1"/>
  <c r="AI1195" i="1"/>
  <c r="AI1211" i="1"/>
  <c r="AI1227" i="1"/>
  <c r="AI1243" i="1"/>
  <c r="AI1259" i="1"/>
  <c r="AI1275" i="1"/>
  <c r="AI1291" i="1"/>
  <c r="AI1307" i="1"/>
  <c r="AI1323" i="1"/>
  <c r="AI1264" i="1"/>
  <c r="AI1296" i="1"/>
  <c r="AI1328" i="1"/>
  <c r="AI1346" i="1"/>
  <c r="AI1362" i="1"/>
  <c r="AI1378" i="1"/>
  <c r="AI1394" i="1"/>
  <c r="AI1410" i="1"/>
  <c r="AI1426" i="1"/>
  <c r="AI1442" i="1"/>
  <c r="AI1458" i="1"/>
  <c r="AI1474" i="1"/>
  <c r="AI1490" i="1"/>
  <c r="AI1506" i="1"/>
  <c r="AI1522" i="1"/>
  <c r="AI1538" i="1"/>
  <c r="AI1554" i="1"/>
  <c r="AI1570" i="1"/>
  <c r="AI1586" i="1"/>
  <c r="AI1602" i="1"/>
  <c r="AI1618" i="1"/>
  <c r="AI1257" i="1"/>
  <c r="AI1289" i="1"/>
  <c r="AI1321" i="1"/>
  <c r="AI1343" i="1"/>
  <c r="AI1359" i="1"/>
  <c r="AI1375" i="1"/>
  <c r="AI1391" i="1"/>
  <c r="AI1407" i="1"/>
  <c r="AI1423" i="1"/>
  <c r="AI1439" i="1"/>
  <c r="AI1455" i="1"/>
  <c r="AI1471" i="1"/>
  <c r="AI1487" i="1"/>
  <c r="AI1503" i="1"/>
  <c r="AI1519" i="1"/>
  <c r="AI1535" i="1"/>
  <c r="AI1551" i="1"/>
  <c r="AI1567" i="1"/>
  <c r="AI1583" i="1"/>
  <c r="AI1599" i="1"/>
  <c r="AI1615" i="1"/>
  <c r="AI1631" i="1"/>
  <c r="AI1268" i="1"/>
  <c r="AI1300" i="1"/>
  <c r="AI1332" i="1"/>
  <c r="AI1348" i="1"/>
  <c r="AI1364" i="1"/>
  <c r="AI1380" i="1"/>
  <c r="AI1396" i="1"/>
  <c r="AI1412" i="1"/>
  <c r="AI1428" i="1"/>
  <c r="AI1444" i="1"/>
  <c r="AI1460" i="1"/>
  <c r="AI1476" i="1"/>
  <c r="AI1492" i="1"/>
  <c r="AI1508" i="1"/>
  <c r="AI1524" i="1"/>
  <c r="AI1540" i="1"/>
  <c r="AI1556" i="1"/>
  <c r="AI1572" i="1"/>
  <c r="AI1588" i="1"/>
  <c r="AI1604" i="1"/>
  <c r="AI1620" i="1"/>
  <c r="AI1636" i="1"/>
  <c r="AI1652" i="1"/>
  <c r="AI1668" i="1"/>
  <c r="AI1684" i="1"/>
  <c r="AI1700" i="1"/>
  <c r="AI1716" i="1"/>
  <c r="AI1732" i="1"/>
  <c r="AI1748" i="1"/>
  <c r="AI1764" i="1"/>
  <c r="AI1780" i="1"/>
  <c r="AI1261" i="1"/>
  <c r="AI1293" i="1"/>
  <c r="AI1325" i="1"/>
  <c r="AI1345" i="1"/>
  <c r="AI1361" i="1"/>
  <c r="AI1377" i="1"/>
  <c r="AI1393" i="1"/>
  <c r="AI1409" i="1"/>
  <c r="AI1425" i="1"/>
  <c r="AI1441" i="1"/>
  <c r="AI1457" i="1"/>
  <c r="AI1473" i="1"/>
  <c r="AI1489" i="1"/>
  <c r="AI1505" i="1"/>
  <c r="AI1521" i="1"/>
  <c r="AI1537" i="1"/>
  <c r="AI1553" i="1"/>
  <c r="AI1569" i="1"/>
  <c r="AI1585" i="1"/>
  <c r="AI1601" i="1"/>
  <c r="AI1617" i="1"/>
  <c r="AI1633" i="1"/>
  <c r="AI1649" i="1"/>
  <c r="AI1665" i="1"/>
  <c r="AI1681" i="1"/>
  <c r="AI1697" i="1"/>
  <c r="AI1713" i="1"/>
  <c r="AI1729" i="1"/>
  <c r="AI1745" i="1"/>
  <c r="AI1761" i="1"/>
  <c r="AI1777" i="1"/>
  <c r="AI1793" i="1"/>
  <c r="AI1662" i="1"/>
  <c r="AI1694" i="1"/>
  <c r="AI1726" i="1"/>
  <c r="AI1758" i="1"/>
  <c r="AI1790" i="1"/>
  <c r="AI1808" i="1"/>
  <c r="AI1824" i="1"/>
  <c r="AI1840" i="1"/>
  <c r="AI1856" i="1"/>
  <c r="AI1872" i="1"/>
  <c r="AI1888" i="1"/>
  <c r="AI1904" i="1"/>
  <c r="AI1920" i="1"/>
  <c r="AI1936" i="1"/>
  <c r="AI1952" i="1"/>
  <c r="AI1968" i="1"/>
  <c r="AI1984" i="1"/>
  <c r="AI2000" i="1"/>
  <c r="AI2016" i="1"/>
  <c r="AI2032" i="1"/>
  <c r="AI2048" i="1"/>
  <c r="AI2064" i="1"/>
  <c r="AI2080" i="1"/>
  <c r="AI2096" i="1"/>
  <c r="AI2112" i="1"/>
  <c r="AI2128" i="1"/>
  <c r="AI2144" i="1"/>
  <c r="AI2160" i="1"/>
  <c r="AI2176" i="1"/>
  <c r="AI2192" i="1"/>
  <c r="AI2208" i="1"/>
  <c r="AI2224" i="1"/>
  <c r="AI2240" i="1"/>
  <c r="AI2256" i="1"/>
  <c r="AI2272" i="1"/>
  <c r="AI2288" i="1"/>
  <c r="AI2304" i="1"/>
  <c r="AI2320" i="1"/>
  <c r="AI2336" i="1"/>
  <c r="AI2352" i="1"/>
  <c r="AI2368" i="1"/>
  <c r="AI1663" i="1"/>
  <c r="AI1695" i="1"/>
  <c r="AI1727" i="1"/>
  <c r="AI1759" i="1"/>
  <c r="AI1791" i="1"/>
  <c r="AI1809" i="1"/>
  <c r="AI1825" i="1"/>
  <c r="AI1841" i="1"/>
  <c r="AI1857" i="1"/>
  <c r="AI1873" i="1"/>
  <c r="AI1889" i="1"/>
  <c r="AI1905" i="1"/>
  <c r="AI1921" i="1"/>
  <c r="AI1937" i="1"/>
  <c r="AI1953" i="1"/>
  <c r="AI1969" i="1"/>
  <c r="AI1985" i="1"/>
  <c r="AI2001" i="1"/>
  <c r="AI2017" i="1"/>
  <c r="AI2033" i="1"/>
  <c r="AI2049" i="1"/>
  <c r="AI2065" i="1"/>
  <c r="AI2081" i="1"/>
  <c r="AI2097" i="1"/>
  <c r="AI2113" i="1"/>
  <c r="AI2129" i="1"/>
  <c r="AI2145" i="1"/>
  <c r="AI2161" i="1"/>
  <c r="AI2177" i="1"/>
  <c r="AI2193" i="1"/>
  <c r="AI2209" i="1"/>
  <c r="AI2225" i="1"/>
  <c r="AI2241" i="1"/>
  <c r="AI2257" i="1"/>
  <c r="AI2273" i="1"/>
  <c r="AI2289" i="1"/>
  <c r="AI2305" i="1"/>
  <c r="AI2321" i="1"/>
  <c r="AI2337" i="1"/>
  <c r="AI2353" i="1"/>
  <c r="AI2369" i="1"/>
  <c r="AI2385" i="1"/>
  <c r="AI1650" i="1"/>
  <c r="AI1682" i="1"/>
  <c r="AI1714" i="1"/>
  <c r="AI1746" i="1"/>
  <c r="AI1778" i="1"/>
  <c r="AI1802" i="1"/>
  <c r="AI1818" i="1"/>
  <c r="AI1834" i="1"/>
  <c r="AI1850" i="1"/>
  <c r="AI1866" i="1"/>
  <c r="AI1882" i="1"/>
  <c r="AI1898" i="1"/>
  <c r="AI1914" i="1"/>
  <c r="AI1930" i="1"/>
  <c r="AI1946" i="1"/>
  <c r="AI1962" i="1"/>
  <c r="AI1978" i="1"/>
  <c r="AI1994" i="1"/>
  <c r="AI2010" i="1"/>
  <c r="AI2026" i="1"/>
  <c r="AI2042" i="1"/>
  <c r="AI2058" i="1"/>
  <c r="AI2074" i="1"/>
  <c r="AI2090" i="1"/>
  <c r="AI2106" i="1"/>
  <c r="AI2122" i="1"/>
  <c r="AI2138" i="1"/>
  <c r="AI2154" i="1"/>
  <c r="AI2170" i="1"/>
  <c r="AI2186" i="1"/>
  <c r="AI2202" i="1"/>
  <c r="AI2218" i="1"/>
  <c r="AI2234" i="1"/>
  <c r="AI2250" i="1"/>
  <c r="AI2266" i="1"/>
  <c r="AI2282" i="1"/>
  <c r="AI2298" i="1"/>
  <c r="AI2314" i="1"/>
  <c r="AI2330" i="1"/>
  <c r="AI2346" i="1"/>
  <c r="AI2362" i="1"/>
  <c r="AI1643" i="1"/>
  <c r="AI1675" i="1"/>
  <c r="AI1707" i="1"/>
  <c r="AI1739" i="1"/>
  <c r="AI1771" i="1"/>
  <c r="AI1799" i="1"/>
  <c r="AI1815" i="1"/>
  <c r="AI1831" i="1"/>
  <c r="AI1847" i="1"/>
  <c r="AI1863" i="1"/>
  <c r="AI1879" i="1"/>
  <c r="AI1895" i="1"/>
  <c r="AI1911" i="1"/>
  <c r="AI1927" i="1"/>
  <c r="AI1943" i="1"/>
  <c r="AI1959" i="1"/>
  <c r="AI1975" i="1"/>
  <c r="AI1991" i="1"/>
  <c r="AI2007" i="1"/>
  <c r="AI2023" i="1"/>
  <c r="AI2039" i="1"/>
  <c r="AI2055" i="1"/>
  <c r="AI2071" i="1"/>
  <c r="AI2087" i="1"/>
  <c r="AI2103" i="1"/>
  <c r="AI2119" i="1"/>
  <c r="AI2135" i="1"/>
  <c r="AI2151" i="1"/>
  <c r="AI2167" i="1"/>
  <c r="AI2183" i="1"/>
  <c r="AI2199" i="1"/>
  <c r="AI2215" i="1"/>
  <c r="AI2231" i="1"/>
  <c r="AI2247" i="1"/>
  <c r="AI2263" i="1"/>
  <c r="AI2279" i="1"/>
  <c r="AI2295" i="1"/>
  <c r="AI2311" i="1"/>
  <c r="AI2327" i="1"/>
  <c r="AI2343" i="1"/>
  <c r="AI2359" i="1"/>
  <c r="AI2375" i="1"/>
  <c r="AI2391" i="1"/>
  <c r="AI2390" i="1"/>
  <c r="AI2409" i="1"/>
  <c r="AI2425" i="1"/>
  <c r="AI2441" i="1"/>
  <c r="AI2457" i="1"/>
  <c r="AI2473" i="1"/>
  <c r="AI2489" i="1"/>
  <c r="AI2505" i="1"/>
  <c r="AI2521" i="1"/>
  <c r="AI2537" i="1"/>
  <c r="AI2553" i="1"/>
  <c r="AI2569" i="1"/>
  <c r="AI2585" i="1"/>
  <c r="AI2601" i="1"/>
  <c r="AI2617" i="1"/>
  <c r="AI2633" i="1"/>
  <c r="AI2649" i="1"/>
  <c r="AI2665" i="1"/>
  <c r="AI2681" i="1"/>
  <c r="AI2697" i="1"/>
  <c r="AI2713" i="1"/>
  <c r="AI2729" i="1"/>
  <c r="AI2745" i="1"/>
  <c r="AI2761" i="1"/>
  <c r="AI2777" i="1"/>
  <c r="AI2793" i="1"/>
  <c r="AI2809" i="1"/>
  <c r="AI2825" i="1"/>
  <c r="AI2841" i="1"/>
  <c r="AI2857" i="1"/>
  <c r="AI2873" i="1"/>
  <c r="AI2889" i="1"/>
  <c r="AI2905" i="1"/>
  <c r="AI2921" i="1"/>
  <c r="AI2937" i="1"/>
  <c r="AI2953" i="1"/>
  <c r="AI2969" i="1"/>
  <c r="AI2985" i="1"/>
  <c r="AI3001" i="1"/>
  <c r="AI3017" i="1"/>
  <c r="AI2398" i="1"/>
  <c r="AI2414" i="1"/>
  <c r="AI2430" i="1"/>
  <c r="AI2446" i="1"/>
  <c r="AI2462" i="1"/>
  <c r="AI2478" i="1"/>
  <c r="AI2494" i="1"/>
  <c r="AI2510" i="1"/>
  <c r="AI2526" i="1"/>
  <c r="AI2542" i="1"/>
  <c r="AI2558" i="1"/>
  <c r="AI2574" i="1"/>
  <c r="AI2590" i="1"/>
  <c r="AI2606" i="1"/>
  <c r="AI2622" i="1"/>
  <c r="AI2638" i="1"/>
  <c r="AI2654" i="1"/>
  <c r="AI2670" i="1"/>
  <c r="AI2686" i="1"/>
  <c r="AI2702" i="1"/>
  <c r="AI2718" i="1"/>
  <c r="AI2734" i="1"/>
  <c r="AI2750" i="1"/>
  <c r="AI2766" i="1"/>
  <c r="AI2782" i="1"/>
  <c r="AI2798" i="1"/>
  <c r="AI2814" i="1"/>
  <c r="AI2830" i="1"/>
  <c r="AI2846" i="1"/>
  <c r="AI2862" i="1"/>
  <c r="AI2878" i="1"/>
  <c r="AI2894" i="1"/>
  <c r="AI2910" i="1"/>
  <c r="AI2926" i="1"/>
  <c r="AI2942" i="1"/>
  <c r="AI2958" i="1"/>
  <c r="AI2974" i="1"/>
  <c r="AI2990" i="1"/>
  <c r="AI3006" i="1"/>
  <c r="AI3022" i="1"/>
  <c r="AI3038" i="1"/>
  <c r="AI3054" i="1"/>
  <c r="AI2378" i="1"/>
  <c r="AI2403" i="1"/>
  <c r="AI2419" i="1"/>
  <c r="AI2435" i="1"/>
  <c r="AI2451" i="1"/>
  <c r="AI2467" i="1"/>
  <c r="AI2483" i="1"/>
  <c r="AI2499" i="1"/>
  <c r="AI2515" i="1"/>
  <c r="AI2531" i="1"/>
  <c r="AI2547" i="1"/>
  <c r="AI2563" i="1"/>
  <c r="AI2579" i="1"/>
  <c r="AI2595" i="1"/>
  <c r="AI2611" i="1"/>
  <c r="AI2627" i="1"/>
  <c r="AI2643" i="1"/>
  <c r="AI2659" i="1"/>
  <c r="AI2675" i="1"/>
  <c r="AI2691" i="1"/>
  <c r="AI2707" i="1"/>
  <c r="AI2723" i="1"/>
  <c r="AI2739" i="1"/>
  <c r="AI2755" i="1"/>
  <c r="AI2771" i="1"/>
  <c r="AI2787" i="1"/>
  <c r="AI2803" i="1"/>
  <c r="AI2819" i="1"/>
  <c r="AI2835" i="1"/>
  <c r="AI2851" i="1"/>
  <c r="AI2867" i="1"/>
  <c r="AI2883" i="1"/>
  <c r="AI2899" i="1"/>
  <c r="AI2915" i="1"/>
  <c r="AI2931" i="1"/>
  <c r="AI2947" i="1"/>
  <c r="AI2963" i="1"/>
  <c r="AI2979" i="1"/>
  <c r="AI2995" i="1"/>
  <c r="AI3011" i="1"/>
  <c r="AI2388" i="1"/>
  <c r="AI2408" i="1"/>
  <c r="AI2424" i="1"/>
  <c r="AI2440" i="1"/>
  <c r="AI2456" i="1"/>
  <c r="AI2472" i="1"/>
  <c r="AI2488" i="1"/>
  <c r="AI2504" i="1"/>
  <c r="AI2520" i="1"/>
  <c r="AI2536" i="1"/>
  <c r="AI2552" i="1"/>
  <c r="AI2568" i="1"/>
  <c r="AI2584" i="1"/>
  <c r="AI2600" i="1"/>
  <c r="AI2616" i="1"/>
  <c r="AI2632" i="1"/>
  <c r="AI2648" i="1"/>
  <c r="AI2664" i="1"/>
  <c r="AI2680" i="1"/>
  <c r="AI2696" i="1"/>
  <c r="AI2712" i="1"/>
  <c r="AI2728" i="1"/>
  <c r="AI2744" i="1"/>
  <c r="AI2760" i="1"/>
  <c r="AI2776" i="1"/>
  <c r="AI2792" i="1"/>
  <c r="AI2808" i="1"/>
  <c r="AI2824" i="1"/>
  <c r="AI2840" i="1"/>
  <c r="AI2856" i="1"/>
  <c r="AI2872" i="1"/>
  <c r="AI2888" i="1"/>
  <c r="AI2904" i="1"/>
  <c r="AI2920" i="1"/>
  <c r="AI2936" i="1"/>
  <c r="AI2952" i="1"/>
  <c r="AI2968" i="1"/>
  <c r="AI2984" i="1"/>
  <c r="AI3000" i="1"/>
  <c r="AI3016" i="1"/>
  <c r="AI3032" i="1"/>
  <c r="AI3048" i="1"/>
  <c r="AI3064" i="1"/>
  <c r="AI3045" i="1"/>
  <c r="AI3072" i="1"/>
  <c r="AI3088" i="1"/>
  <c r="AI3104" i="1"/>
  <c r="AI3120" i="1"/>
  <c r="AI3136" i="1"/>
  <c r="AI3152" i="1"/>
  <c r="AI3168" i="1"/>
  <c r="AI3184" i="1"/>
  <c r="AI3200" i="1"/>
  <c r="AI3216" i="1"/>
  <c r="AI3232" i="1"/>
  <c r="AI3248" i="1"/>
  <c r="AI3264" i="1"/>
  <c r="AI3280" i="1"/>
  <c r="AI3296" i="1"/>
  <c r="AI3312" i="1"/>
  <c r="AI3328" i="1"/>
  <c r="AI3344" i="1"/>
  <c r="AI3360" i="1"/>
  <c r="AI3376" i="1"/>
  <c r="AI3392" i="1"/>
  <c r="AI3408" i="1"/>
  <c r="AI3424" i="1"/>
  <c r="AI3440" i="1"/>
  <c r="AI3456" i="1"/>
  <c r="AI3472" i="1"/>
  <c r="AI3488" i="1"/>
  <c r="AI3504" i="1"/>
  <c r="AI490" i="1"/>
  <c r="AI234" i="1"/>
  <c r="AI469" i="1"/>
  <c r="AI213" i="1"/>
  <c r="AI204" i="1"/>
  <c r="AI523" i="1"/>
  <c r="AI99" i="1"/>
  <c r="AI94" i="1"/>
  <c r="AI680" i="1"/>
  <c r="AI295" i="1"/>
  <c r="AI598" i="1"/>
  <c r="AI342" i="1"/>
  <c r="AI577" i="1"/>
  <c r="AI3031" i="1"/>
  <c r="AI3063" i="1"/>
  <c r="AI3081" i="1"/>
  <c r="AI3097" i="1"/>
  <c r="AI3113" i="1"/>
  <c r="AI3129" i="1"/>
  <c r="AI3145" i="1"/>
  <c r="AI3161" i="1"/>
  <c r="AI3177" i="1"/>
  <c r="AI3193" i="1"/>
  <c r="AI3209" i="1"/>
  <c r="AI3225" i="1"/>
  <c r="AI3241" i="1"/>
  <c r="AI3257" i="1"/>
  <c r="AI3273" i="1"/>
  <c r="AI3289" i="1"/>
  <c r="AI3305" i="1"/>
  <c r="AI3321" i="1"/>
  <c r="AI3337" i="1"/>
  <c r="AI3353" i="1"/>
  <c r="AI3369" i="1"/>
  <c r="AI3385" i="1"/>
  <c r="AI3401" i="1"/>
  <c r="AI3417" i="1"/>
  <c r="AI3433" i="1"/>
  <c r="AI3449" i="1"/>
  <c r="AI3465" i="1"/>
  <c r="AI3481" i="1"/>
  <c r="AI3497" i="1"/>
  <c r="AI602" i="1"/>
  <c r="AI346" i="1"/>
  <c r="AI581" i="1"/>
  <c r="AI325" i="1"/>
  <c r="AI428" i="1"/>
  <c r="AI52" i="1"/>
  <c r="AI235" i="1"/>
  <c r="AI448" i="1"/>
  <c r="AI271" i="1"/>
  <c r="AI106" i="1"/>
  <c r="AI137" i="1"/>
  <c r="AI454" i="1"/>
  <c r="AI198" i="1"/>
  <c r="AI433" i="1"/>
  <c r="AI3049" i="1"/>
  <c r="AI3074" i="1"/>
  <c r="AI3090" i="1"/>
  <c r="AI3106" i="1"/>
  <c r="AI3122" i="1"/>
  <c r="AI3138" i="1"/>
  <c r="AI3154" i="1"/>
  <c r="AI3170" i="1"/>
  <c r="AI3186" i="1"/>
  <c r="AI3202" i="1"/>
  <c r="AI3218" i="1"/>
  <c r="AI3234" i="1"/>
  <c r="AI3250" i="1"/>
  <c r="AI3266" i="1"/>
  <c r="AI3282" i="1"/>
  <c r="AI3298" i="1"/>
  <c r="AI3314" i="1"/>
  <c r="AI3330" i="1"/>
  <c r="AI3346" i="1"/>
  <c r="AI3362" i="1"/>
  <c r="AI3378" i="1"/>
  <c r="AI3394" i="1"/>
  <c r="AI3410" i="1"/>
  <c r="AI3426" i="1"/>
  <c r="AI3442" i="1"/>
  <c r="AI3458" i="1"/>
  <c r="AI3474" i="1"/>
  <c r="AI3490" i="1"/>
  <c r="AI3506" i="1"/>
  <c r="AI458" i="1"/>
  <c r="AI202" i="1"/>
  <c r="AI437" i="1"/>
  <c r="AI652" i="1"/>
  <c r="AI164" i="1"/>
  <c r="AI459" i="1"/>
  <c r="AI67" i="1"/>
  <c r="AI30" i="1"/>
  <c r="AI424" i="1"/>
  <c r="AI113" i="1"/>
  <c r="AI566" i="1"/>
  <c r="AI310" i="1"/>
  <c r="AI545" i="1"/>
  <c r="AI3035" i="1"/>
  <c r="AI3067" i="1"/>
  <c r="AI3083" i="1"/>
  <c r="AI3099" i="1"/>
  <c r="AI3115" i="1"/>
  <c r="AI3131" i="1"/>
  <c r="AI3147" i="1"/>
  <c r="AI3163" i="1"/>
  <c r="AI3179" i="1"/>
  <c r="AI3195" i="1"/>
  <c r="AI3211" i="1"/>
  <c r="AI3227" i="1"/>
  <c r="AI3243" i="1"/>
  <c r="AI3259" i="1"/>
  <c r="AI3275" i="1"/>
  <c r="AI3291" i="1"/>
  <c r="AI3307" i="1"/>
  <c r="AI3323" i="1"/>
  <c r="AI3339" i="1"/>
  <c r="AI3355" i="1"/>
  <c r="AI3371" i="1"/>
  <c r="AI3387" i="1"/>
  <c r="AI3403" i="1"/>
  <c r="AI3419" i="1"/>
  <c r="AI3435" i="1"/>
  <c r="AI3451" i="1"/>
  <c r="AI3467" i="1"/>
  <c r="AI3483" i="1"/>
  <c r="AI3499" i="1"/>
  <c r="AI570" i="1"/>
  <c r="AI314" i="1"/>
  <c r="AI549" i="1"/>
  <c r="AI293" i="1"/>
  <c r="AI364" i="1"/>
  <c r="AI20" i="1"/>
  <c r="AI179" i="1"/>
  <c r="AI320" i="1"/>
  <c r="AI165" i="1"/>
  <c r="AI311" i="1"/>
  <c r="AI678" i="1"/>
  <c r="AI422" i="1"/>
  <c r="AI657" i="1"/>
  <c r="AI401" i="1"/>
  <c r="AI193" i="1"/>
  <c r="AI196" i="1"/>
  <c r="AI547" i="1"/>
  <c r="AI111" i="1"/>
  <c r="AI86" i="1"/>
  <c r="AI648" i="1"/>
  <c r="AI263" i="1"/>
  <c r="AI594" i="1"/>
  <c r="AI338" i="1"/>
  <c r="AI573" i="1"/>
  <c r="AI317" i="1"/>
  <c r="AI444" i="1"/>
  <c r="AI60" i="1"/>
  <c r="AI283" i="1"/>
  <c r="AI544" i="1"/>
  <c r="AI303" i="1"/>
  <c r="AI170" i="1"/>
  <c r="AI215" i="1"/>
  <c r="AI446" i="1"/>
  <c r="AI190" i="1"/>
  <c r="AI441" i="1"/>
  <c r="AI660" i="1"/>
  <c r="AI168" i="1"/>
  <c r="AI467" i="1"/>
  <c r="AI71" i="1"/>
  <c r="AI38" i="1"/>
  <c r="AI456" i="1"/>
  <c r="AI129" i="1"/>
  <c r="U25" i="1"/>
  <c r="AI305" i="1"/>
  <c r="AI420" i="1"/>
  <c r="AI48" i="1"/>
  <c r="AI259" i="1"/>
  <c r="AI432" i="1"/>
  <c r="AI255" i="1"/>
  <c r="AI74" i="1"/>
  <c r="AI105" i="1"/>
  <c r="AI450" i="1"/>
  <c r="AI194" i="1"/>
  <c r="AI429" i="1"/>
  <c r="AI668" i="1"/>
  <c r="AI172" i="1"/>
  <c r="AI507" i="1"/>
  <c r="AI91" i="1"/>
  <c r="AI78" i="1"/>
  <c r="AI488" i="1"/>
  <c r="AI145" i="1"/>
  <c r="AI558" i="1"/>
  <c r="AI302" i="1"/>
  <c r="AI553" i="1"/>
  <c r="AI297" i="1"/>
  <c r="AI372" i="1"/>
  <c r="AI24" i="1"/>
  <c r="AI183" i="1"/>
  <c r="AI336" i="1"/>
  <c r="AI173" i="1"/>
  <c r="AI375" i="1"/>
  <c r="U58" i="1"/>
  <c r="U61" i="1"/>
  <c r="U71" i="1"/>
  <c r="U24" i="1"/>
  <c r="U44" i="1"/>
  <c r="U38" i="1"/>
  <c r="U17" i="1"/>
  <c r="U43" i="1"/>
  <c r="AI353" i="1"/>
  <c r="AI516" i="1"/>
  <c r="AI96" i="1"/>
  <c r="AI355" i="1"/>
  <c r="AI624" i="1"/>
  <c r="AI447" i="1"/>
  <c r="AI34" i="1"/>
  <c r="AI58" i="1"/>
  <c r="AI498" i="1"/>
  <c r="AI242" i="1"/>
  <c r="AI477" i="1"/>
  <c r="AI221" i="1"/>
  <c r="AI252" i="1"/>
  <c r="AI603" i="1"/>
  <c r="AI139" i="1"/>
  <c r="AI174" i="1"/>
  <c r="AI53" i="1"/>
  <c r="AI487" i="1"/>
  <c r="AI606" i="1"/>
  <c r="AI350" i="1"/>
  <c r="AI601" i="1"/>
  <c r="AI345" i="1"/>
  <c r="AI468" i="1"/>
  <c r="AI72" i="1"/>
  <c r="AI275" i="1"/>
  <c r="AI528" i="1"/>
  <c r="AI351" i="1"/>
  <c r="AI312" i="1"/>
  <c r="U32" i="1"/>
  <c r="U63" i="1"/>
  <c r="AI612" i="1"/>
  <c r="AI144" i="1"/>
  <c r="AI451" i="1"/>
  <c r="AI63" i="1"/>
  <c r="AI639" i="1"/>
  <c r="AI264" i="1"/>
  <c r="AI33" i="1"/>
  <c r="AI546" i="1"/>
  <c r="AI290" i="1"/>
  <c r="AI525" i="1"/>
  <c r="AI269" i="1"/>
  <c r="AI348" i="1"/>
  <c r="AI8" i="1"/>
  <c r="AI187" i="1"/>
  <c r="AI352" i="1"/>
  <c r="AI149" i="1"/>
  <c r="AI185" i="1"/>
  <c r="AI654" i="1"/>
  <c r="AI398" i="1"/>
  <c r="AI649" i="1"/>
  <c r="AI393" i="1"/>
  <c r="AI564" i="1"/>
  <c r="AI120" i="1"/>
  <c r="AI371" i="1"/>
  <c r="AI23" i="1"/>
  <c r="AI543" i="1"/>
  <c r="AI130" i="1"/>
  <c r="AI344" i="1"/>
  <c r="U7" i="1"/>
  <c r="U50" i="1"/>
  <c r="U67" i="1"/>
  <c r="U68" i="1"/>
  <c r="U46" i="1"/>
  <c r="U49" i="1"/>
  <c r="U9" i="1"/>
  <c r="U31" i="1"/>
  <c r="AI690" i="1"/>
  <c r="AI706" i="1"/>
  <c r="AI722" i="1"/>
  <c r="AI738" i="1"/>
  <c r="AI754" i="1"/>
  <c r="AI770" i="1"/>
  <c r="AI786" i="1"/>
  <c r="AI802" i="1"/>
  <c r="AI818" i="1"/>
  <c r="AI834" i="1"/>
  <c r="AI850" i="1"/>
  <c r="AI866" i="1"/>
  <c r="AI882" i="1"/>
  <c r="AI898" i="1"/>
  <c r="AI914" i="1"/>
  <c r="AI930" i="1"/>
  <c r="AI946" i="1"/>
  <c r="AI683" i="1"/>
  <c r="AI699" i="1"/>
  <c r="AI715" i="1"/>
  <c r="AI731" i="1"/>
  <c r="AI747" i="1"/>
  <c r="AI763" i="1"/>
  <c r="AI779" i="1"/>
  <c r="AI795" i="1"/>
  <c r="AI811" i="1"/>
  <c r="AI827" i="1"/>
  <c r="AI843" i="1"/>
  <c r="AI859" i="1"/>
  <c r="AI875" i="1"/>
  <c r="AI891" i="1"/>
  <c r="AI907" i="1"/>
  <c r="AI923" i="1"/>
  <c r="AI939" i="1"/>
  <c r="AI955" i="1"/>
  <c r="AI971" i="1"/>
  <c r="AI987" i="1"/>
  <c r="AI1003" i="1"/>
  <c r="AI1019" i="1"/>
  <c r="AI696" i="1"/>
  <c r="AI712" i="1"/>
  <c r="AI728" i="1"/>
  <c r="AI744" i="1"/>
  <c r="AI760" i="1"/>
  <c r="AI776" i="1"/>
  <c r="AI792" i="1"/>
  <c r="AI808" i="1"/>
  <c r="AI824" i="1"/>
  <c r="AI840" i="1"/>
  <c r="AI856" i="1"/>
  <c r="AI872" i="1"/>
  <c r="AI888" i="1"/>
  <c r="AI904" i="1"/>
  <c r="AI920" i="1"/>
  <c r="AI936" i="1"/>
  <c r="AI952" i="1"/>
  <c r="AI689" i="1"/>
  <c r="AI705" i="1"/>
  <c r="AI721" i="1"/>
  <c r="AI737" i="1"/>
  <c r="AI753" i="1"/>
  <c r="AI769" i="1"/>
  <c r="AI785" i="1"/>
  <c r="AI801" i="1"/>
  <c r="AI817" i="1"/>
  <c r="AI833" i="1"/>
  <c r="AI849" i="1"/>
  <c r="AI865" i="1"/>
  <c r="AI881" i="1"/>
  <c r="AI897" i="1"/>
  <c r="AI913" i="1"/>
  <c r="AI929" i="1"/>
  <c r="AI945" i="1"/>
  <c r="AI961" i="1"/>
  <c r="AI977" i="1"/>
  <c r="AI993" i="1"/>
  <c r="AI1009" i="1"/>
  <c r="AI962" i="1"/>
  <c r="AI994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16" i="1"/>
  <c r="AI1232" i="1"/>
  <c r="AI1248" i="1"/>
  <c r="AI980" i="1"/>
  <c r="AI1012" i="1"/>
  <c r="AI1033" i="1"/>
  <c r="AI1049" i="1"/>
  <c r="AI1065" i="1"/>
  <c r="AI1081" i="1"/>
  <c r="AI1097" i="1"/>
  <c r="AI1113" i="1"/>
  <c r="AI1129" i="1"/>
  <c r="AI1145" i="1"/>
  <c r="AI1161" i="1"/>
  <c r="AI1177" i="1"/>
  <c r="AI1193" i="1"/>
  <c r="AI1209" i="1"/>
  <c r="AI1225" i="1"/>
  <c r="AI1241" i="1"/>
  <c r="AI966" i="1"/>
  <c r="AI998" i="1"/>
  <c r="AI1026" i="1"/>
  <c r="AI1042" i="1"/>
  <c r="AI1058" i="1"/>
  <c r="AI1074" i="1"/>
  <c r="AI1090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14" i="1"/>
  <c r="AI1330" i="1"/>
  <c r="AI992" i="1"/>
  <c r="AI1023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15" i="1"/>
  <c r="AI1231" i="1"/>
  <c r="AI1247" i="1"/>
  <c r="AI1263" i="1"/>
  <c r="AI1279" i="1"/>
  <c r="AI1295" i="1"/>
  <c r="AI1311" i="1"/>
  <c r="AI1327" i="1"/>
  <c r="AI1272" i="1"/>
  <c r="AI1304" i="1"/>
  <c r="AI1334" i="1"/>
  <c r="AI1350" i="1"/>
  <c r="AI1366" i="1"/>
  <c r="AI1382" i="1"/>
  <c r="AI1398" i="1"/>
  <c r="AI1414" i="1"/>
  <c r="AI1430" i="1"/>
  <c r="AI1446" i="1"/>
  <c r="AI1462" i="1"/>
  <c r="AI1478" i="1"/>
  <c r="AI1494" i="1"/>
  <c r="AI1510" i="1"/>
  <c r="AI1526" i="1"/>
  <c r="AI1542" i="1"/>
  <c r="AI1558" i="1"/>
  <c r="AI1574" i="1"/>
  <c r="AI1590" i="1"/>
  <c r="AI1606" i="1"/>
  <c r="AI1622" i="1"/>
  <c r="AI1265" i="1"/>
  <c r="AI1297" i="1"/>
  <c r="AI1329" i="1"/>
  <c r="AI1347" i="1"/>
  <c r="AI1363" i="1"/>
  <c r="AI1379" i="1"/>
  <c r="AI1395" i="1"/>
  <c r="AI1411" i="1"/>
  <c r="AI1427" i="1"/>
  <c r="AI1443" i="1"/>
  <c r="AI1459" i="1"/>
  <c r="AI1475" i="1"/>
  <c r="AI1491" i="1"/>
  <c r="AI1507" i="1"/>
  <c r="AI1523" i="1"/>
  <c r="AI1539" i="1"/>
  <c r="AI1555" i="1"/>
  <c r="AI1571" i="1"/>
  <c r="AI1587" i="1"/>
  <c r="AI1603" i="1"/>
  <c r="AI1619" i="1"/>
  <c r="AI1635" i="1"/>
  <c r="AI1276" i="1"/>
  <c r="AI1308" i="1"/>
  <c r="AI1336" i="1"/>
  <c r="AI1352" i="1"/>
  <c r="AI1368" i="1"/>
  <c r="AI1384" i="1"/>
  <c r="AI1400" i="1"/>
  <c r="AI1416" i="1"/>
  <c r="AI1432" i="1"/>
  <c r="AI1448" i="1"/>
  <c r="AI1464" i="1"/>
  <c r="AI1480" i="1"/>
  <c r="AI1496" i="1"/>
  <c r="AI1512" i="1"/>
  <c r="AI1528" i="1"/>
  <c r="AI1544" i="1"/>
  <c r="AI1560" i="1"/>
  <c r="AI1576" i="1"/>
  <c r="AI1592" i="1"/>
  <c r="AI1608" i="1"/>
  <c r="AI1624" i="1"/>
  <c r="AI1640" i="1"/>
  <c r="AI1656" i="1"/>
  <c r="AI1672" i="1"/>
  <c r="AI1688" i="1"/>
  <c r="AI1704" i="1"/>
  <c r="AI1720" i="1"/>
  <c r="AI1736" i="1"/>
  <c r="AI1752" i="1"/>
  <c r="AI1768" i="1"/>
  <c r="AI1784" i="1"/>
  <c r="AI1269" i="1"/>
  <c r="AI1301" i="1"/>
  <c r="AI1333" i="1"/>
  <c r="AI1349" i="1"/>
  <c r="AI1365" i="1"/>
  <c r="AI1381" i="1"/>
  <c r="AI1397" i="1"/>
  <c r="AI1413" i="1"/>
  <c r="AI1429" i="1"/>
  <c r="AI1445" i="1"/>
  <c r="AI1461" i="1"/>
  <c r="AI1477" i="1"/>
  <c r="AI1493" i="1"/>
  <c r="AI1509" i="1"/>
  <c r="AI1525" i="1"/>
  <c r="AI1541" i="1"/>
  <c r="AI1557" i="1"/>
  <c r="AI1573" i="1"/>
  <c r="AI1589" i="1"/>
  <c r="AI1605" i="1"/>
  <c r="AI1621" i="1"/>
  <c r="AI1637" i="1"/>
  <c r="AI1653" i="1"/>
  <c r="AI1669" i="1"/>
  <c r="AI1685" i="1"/>
  <c r="AI1701" i="1"/>
  <c r="AI1717" i="1"/>
  <c r="AI1733" i="1"/>
  <c r="AI1749" i="1"/>
  <c r="AI1765" i="1"/>
  <c r="AI1781" i="1"/>
  <c r="AI1634" i="1"/>
  <c r="AI1670" i="1"/>
  <c r="AI1702" i="1"/>
  <c r="AI1734" i="1"/>
  <c r="AI1766" i="1"/>
  <c r="AI1796" i="1"/>
  <c r="AI1812" i="1"/>
  <c r="AI1828" i="1"/>
  <c r="AI1844" i="1"/>
  <c r="AI1860" i="1"/>
  <c r="AI1876" i="1"/>
  <c r="AI1892" i="1"/>
  <c r="AI1908" i="1"/>
  <c r="AI1924" i="1"/>
  <c r="AI1940" i="1"/>
  <c r="AI1956" i="1"/>
  <c r="AI1972" i="1"/>
  <c r="AI1988" i="1"/>
  <c r="AI2004" i="1"/>
  <c r="AI2020" i="1"/>
  <c r="AI2036" i="1"/>
  <c r="AI2052" i="1"/>
  <c r="AI2068" i="1"/>
  <c r="AI2084" i="1"/>
  <c r="AI2100" i="1"/>
  <c r="AI2116" i="1"/>
  <c r="AI2132" i="1"/>
  <c r="AI2148" i="1"/>
  <c r="AI2164" i="1"/>
  <c r="AI2180" i="1"/>
  <c r="AI2196" i="1"/>
  <c r="AI2212" i="1"/>
  <c r="AI2228" i="1"/>
  <c r="AI2244" i="1"/>
  <c r="AI2260" i="1"/>
  <c r="AI2276" i="1"/>
  <c r="AI2292" i="1"/>
  <c r="AI2308" i="1"/>
  <c r="AI2324" i="1"/>
  <c r="AI2340" i="1"/>
  <c r="AI2356" i="1"/>
  <c r="AI1638" i="1"/>
  <c r="AI1671" i="1"/>
  <c r="AI1703" i="1"/>
  <c r="AI1735" i="1"/>
  <c r="AI1767" i="1"/>
  <c r="AI1797" i="1"/>
  <c r="AI1813" i="1"/>
  <c r="AI1829" i="1"/>
  <c r="AI1845" i="1"/>
  <c r="AI1861" i="1"/>
  <c r="AI1877" i="1"/>
  <c r="AI1893" i="1"/>
  <c r="AI1909" i="1"/>
  <c r="AI1925" i="1"/>
  <c r="AI1941" i="1"/>
  <c r="AI1957" i="1"/>
  <c r="AI1973" i="1"/>
  <c r="AI1989" i="1"/>
  <c r="AI2005" i="1"/>
  <c r="AI2021" i="1"/>
  <c r="AI2037" i="1"/>
  <c r="AI2053" i="1"/>
  <c r="AI2069" i="1"/>
  <c r="AI2085" i="1"/>
  <c r="AI2101" i="1"/>
  <c r="AI2117" i="1"/>
  <c r="AI2133" i="1"/>
  <c r="AI2149" i="1"/>
  <c r="AI2165" i="1"/>
  <c r="AI2181" i="1"/>
  <c r="AI2197" i="1"/>
  <c r="AI2213" i="1"/>
  <c r="AI2229" i="1"/>
  <c r="AI2245" i="1"/>
  <c r="AI2261" i="1"/>
  <c r="AI2277" i="1"/>
  <c r="AI2293" i="1"/>
  <c r="AI2309" i="1"/>
  <c r="AI2325" i="1"/>
  <c r="AI2341" i="1"/>
  <c r="AI2357" i="1"/>
  <c r="AI2373" i="1"/>
  <c r="AI2389" i="1"/>
  <c r="AI1658" i="1"/>
  <c r="AI1690" i="1"/>
  <c r="AI1722" i="1"/>
  <c r="AI1754" i="1"/>
  <c r="AI1786" i="1"/>
  <c r="AI1806" i="1"/>
  <c r="AI1822" i="1"/>
  <c r="AI1838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30" i="1"/>
  <c r="AI2046" i="1"/>
  <c r="AI2062" i="1"/>
  <c r="AI2078" i="1"/>
  <c r="AI2094" i="1"/>
  <c r="AI2110" i="1"/>
  <c r="AI2126" i="1"/>
  <c r="AI2142" i="1"/>
  <c r="AI2158" i="1"/>
  <c r="AI2174" i="1"/>
  <c r="AI2190" i="1"/>
  <c r="AI2206" i="1"/>
  <c r="AI2222" i="1"/>
  <c r="AI2238" i="1"/>
  <c r="AI2254" i="1"/>
  <c r="AI2270" i="1"/>
  <c r="AI2286" i="1"/>
  <c r="AI2302" i="1"/>
  <c r="AI2318" i="1"/>
  <c r="AI2334" i="1"/>
  <c r="AI2350" i="1"/>
  <c r="AI2366" i="1"/>
  <c r="AI1651" i="1"/>
  <c r="AI1683" i="1"/>
  <c r="AI1715" i="1"/>
  <c r="AI1747" i="1"/>
  <c r="AI1779" i="1"/>
  <c r="AI1803" i="1"/>
  <c r="AI1819" i="1"/>
  <c r="AI1835" i="1"/>
  <c r="AI1851" i="1"/>
  <c r="AI1867" i="1"/>
  <c r="AI1883" i="1"/>
  <c r="AI1899" i="1"/>
  <c r="AI1915" i="1"/>
  <c r="AI1931" i="1"/>
  <c r="AI1947" i="1"/>
  <c r="AI1963" i="1"/>
  <c r="AI1979" i="1"/>
  <c r="AI1995" i="1"/>
  <c r="AI2011" i="1"/>
  <c r="AI2027" i="1"/>
  <c r="AI2043" i="1"/>
  <c r="AI2059" i="1"/>
  <c r="AI2075" i="1"/>
  <c r="AI2091" i="1"/>
  <c r="AI2107" i="1"/>
  <c r="AI2123" i="1"/>
  <c r="AI2139" i="1"/>
  <c r="AI2155" i="1"/>
  <c r="AI2171" i="1"/>
  <c r="AI2187" i="1"/>
  <c r="AI2203" i="1"/>
  <c r="AI2219" i="1"/>
  <c r="AI2235" i="1"/>
  <c r="AI2251" i="1"/>
  <c r="AI2267" i="1"/>
  <c r="AI2283" i="1"/>
  <c r="AI2299" i="1"/>
  <c r="AI2315" i="1"/>
  <c r="AI2331" i="1"/>
  <c r="AI2347" i="1"/>
  <c r="AI2363" i="1"/>
  <c r="AI2379" i="1"/>
  <c r="AI2395" i="1"/>
  <c r="AI2397" i="1"/>
  <c r="AI2413" i="1"/>
  <c r="AI2429" i="1"/>
  <c r="AI2445" i="1"/>
  <c r="AI2461" i="1"/>
  <c r="AI2477" i="1"/>
  <c r="AI2493" i="1"/>
  <c r="AI2509" i="1"/>
  <c r="AI2525" i="1"/>
  <c r="AI2541" i="1"/>
  <c r="AI2557" i="1"/>
  <c r="AI2573" i="1"/>
  <c r="AI2589" i="1"/>
  <c r="AI2605" i="1"/>
  <c r="AI2621" i="1"/>
  <c r="AI2637" i="1"/>
  <c r="AI2653" i="1"/>
  <c r="AI2669" i="1"/>
  <c r="AI2685" i="1"/>
  <c r="AI2701" i="1"/>
  <c r="AI2717" i="1"/>
  <c r="AI2733" i="1"/>
  <c r="AI2749" i="1"/>
  <c r="AI2765" i="1"/>
  <c r="AI2781" i="1"/>
  <c r="AI2797" i="1"/>
  <c r="AI2813" i="1"/>
  <c r="AI2829" i="1"/>
  <c r="AI2845" i="1"/>
  <c r="AI2861" i="1"/>
  <c r="AI2877" i="1"/>
  <c r="AI2893" i="1"/>
  <c r="AI2909" i="1"/>
  <c r="AI2925" i="1"/>
  <c r="AI2941" i="1"/>
  <c r="AI2957" i="1"/>
  <c r="AI2973" i="1"/>
  <c r="AI2989" i="1"/>
  <c r="AI3005" i="1"/>
  <c r="AI2376" i="1"/>
  <c r="AI2402" i="1"/>
  <c r="AI2418" i="1"/>
  <c r="AI2434" i="1"/>
  <c r="AI2450" i="1"/>
  <c r="AI2466" i="1"/>
  <c r="AI2482" i="1"/>
  <c r="AI2498" i="1"/>
  <c r="AI2514" i="1"/>
  <c r="AI2530" i="1"/>
  <c r="AI2546" i="1"/>
  <c r="AI2562" i="1"/>
  <c r="AI2578" i="1"/>
  <c r="AI2594" i="1"/>
  <c r="AI2610" i="1"/>
  <c r="AI2626" i="1"/>
  <c r="AI2642" i="1"/>
  <c r="AI2658" i="1"/>
  <c r="AI2674" i="1"/>
  <c r="AI2690" i="1"/>
  <c r="AI2706" i="1"/>
  <c r="AI2722" i="1"/>
  <c r="AI2738" i="1"/>
  <c r="AI2754" i="1"/>
  <c r="AI2770" i="1"/>
  <c r="AI2786" i="1"/>
  <c r="AI2802" i="1"/>
  <c r="AI2818" i="1"/>
  <c r="AI2834" i="1"/>
  <c r="AI2850" i="1"/>
  <c r="AI2866" i="1"/>
  <c r="AI2882" i="1"/>
  <c r="AI2898" i="1"/>
  <c r="AI2914" i="1"/>
  <c r="AI2930" i="1"/>
  <c r="AI2946" i="1"/>
  <c r="AI2962" i="1"/>
  <c r="AI2978" i="1"/>
  <c r="AI2994" i="1"/>
  <c r="AI3010" i="1"/>
  <c r="AI3026" i="1"/>
  <c r="AI3042" i="1"/>
  <c r="AI3058" i="1"/>
  <c r="AI2386" i="1"/>
  <c r="AI2407" i="1"/>
  <c r="AI2423" i="1"/>
  <c r="AI2439" i="1"/>
  <c r="AI2455" i="1"/>
  <c r="AI2471" i="1"/>
  <c r="AI2487" i="1"/>
  <c r="AI2503" i="1"/>
  <c r="AI2519" i="1"/>
  <c r="AI2535" i="1"/>
  <c r="AI2551" i="1"/>
  <c r="AI2567" i="1"/>
  <c r="AI2583" i="1"/>
  <c r="AI2599" i="1"/>
  <c r="AI2615" i="1"/>
  <c r="AI2631" i="1"/>
  <c r="AI2647" i="1"/>
  <c r="AI2663" i="1"/>
  <c r="AI2679" i="1"/>
  <c r="AI2695" i="1"/>
  <c r="AI2711" i="1"/>
  <c r="AI2727" i="1"/>
  <c r="AI2743" i="1"/>
  <c r="AI2759" i="1"/>
  <c r="AI2775" i="1"/>
  <c r="AI2791" i="1"/>
  <c r="AI2807" i="1"/>
  <c r="AI2823" i="1"/>
  <c r="AI2839" i="1"/>
  <c r="AI2855" i="1"/>
  <c r="AI2871" i="1"/>
  <c r="AI2887" i="1"/>
  <c r="AI2903" i="1"/>
  <c r="AI2919" i="1"/>
  <c r="AI2935" i="1"/>
  <c r="AI2951" i="1"/>
  <c r="AI2967" i="1"/>
  <c r="AI2983" i="1"/>
  <c r="AI2999" i="1"/>
  <c r="AI3015" i="1"/>
  <c r="AI2396" i="1"/>
  <c r="AI2412" i="1"/>
  <c r="AI2428" i="1"/>
  <c r="AI2444" i="1"/>
  <c r="AI2460" i="1"/>
  <c r="AI2476" i="1"/>
  <c r="AI2492" i="1"/>
  <c r="AI2508" i="1"/>
  <c r="AI2524" i="1"/>
  <c r="AI2540" i="1"/>
  <c r="AI2556" i="1"/>
  <c r="AI2572" i="1"/>
  <c r="AI2588" i="1"/>
  <c r="AI2604" i="1"/>
  <c r="AI2620" i="1"/>
  <c r="AI2636" i="1"/>
  <c r="AI2652" i="1"/>
  <c r="AI2668" i="1"/>
  <c r="AI2684" i="1"/>
  <c r="AI2700" i="1"/>
  <c r="AI2716" i="1"/>
  <c r="AI2732" i="1"/>
  <c r="AI2748" i="1"/>
  <c r="AI2764" i="1"/>
  <c r="AI2780" i="1"/>
  <c r="AI2796" i="1"/>
  <c r="AI2812" i="1"/>
  <c r="AI2828" i="1"/>
  <c r="AI2844" i="1"/>
  <c r="AI2860" i="1"/>
  <c r="AI2876" i="1"/>
  <c r="AI2892" i="1"/>
  <c r="AI2908" i="1"/>
  <c r="AI2924" i="1"/>
  <c r="AI2940" i="1"/>
  <c r="AI2956" i="1"/>
  <c r="AI2972" i="1"/>
  <c r="AI2988" i="1"/>
  <c r="AI3004" i="1"/>
  <c r="AI3020" i="1"/>
  <c r="AI3036" i="1"/>
  <c r="AI3052" i="1"/>
  <c r="AI3021" i="1"/>
  <c r="AI3053" i="1"/>
  <c r="AI3076" i="1"/>
  <c r="AI3092" i="1"/>
  <c r="AI3108" i="1"/>
  <c r="AI3124" i="1"/>
  <c r="AI3140" i="1"/>
  <c r="AI3156" i="1"/>
  <c r="AI3172" i="1"/>
  <c r="AI3188" i="1"/>
  <c r="AI3204" i="1"/>
  <c r="AI3220" i="1"/>
  <c r="AI3236" i="1"/>
  <c r="AI3252" i="1"/>
  <c r="AI3268" i="1"/>
  <c r="AI3284" i="1"/>
  <c r="AI3300" i="1"/>
  <c r="AI3316" i="1"/>
  <c r="AI3332" i="1"/>
  <c r="AI3348" i="1"/>
  <c r="AI3364" i="1"/>
  <c r="AI3380" i="1"/>
  <c r="AI3396" i="1"/>
  <c r="AI3412" i="1"/>
  <c r="AI3428" i="1"/>
  <c r="AI3444" i="1"/>
  <c r="AI3460" i="1"/>
  <c r="AI3476" i="1"/>
  <c r="AI3492" i="1"/>
  <c r="AI3508" i="1"/>
  <c r="AI426" i="1"/>
  <c r="AI661" i="1"/>
  <c r="AI405" i="1"/>
  <c r="AI588" i="1"/>
  <c r="AI132" i="1"/>
  <c r="AI395" i="1"/>
  <c r="AI35" i="1"/>
  <c r="AI591" i="1"/>
  <c r="AI178" i="1"/>
  <c r="AI504" i="1"/>
  <c r="AI534" i="1"/>
  <c r="AI278" i="1"/>
  <c r="AI513" i="1"/>
  <c r="AI3039" i="1"/>
  <c r="AI3069" i="1"/>
  <c r="AI3085" i="1"/>
  <c r="AI3101" i="1"/>
  <c r="AI3117" i="1"/>
  <c r="AI3133" i="1"/>
  <c r="AI3149" i="1"/>
  <c r="AI3165" i="1"/>
  <c r="AI3181" i="1"/>
  <c r="AI3197" i="1"/>
  <c r="AI3213" i="1"/>
  <c r="AI3229" i="1"/>
  <c r="AI3245" i="1"/>
  <c r="AI3261" i="1"/>
  <c r="AI3277" i="1"/>
  <c r="AI3293" i="1"/>
  <c r="AI3309" i="1"/>
  <c r="AI3325" i="1"/>
  <c r="AI3341" i="1"/>
  <c r="AI3357" i="1"/>
  <c r="AI3373" i="1"/>
  <c r="AI3389" i="1"/>
  <c r="AI3405" i="1"/>
  <c r="AI3421" i="1"/>
  <c r="AI3437" i="1"/>
  <c r="AI3453" i="1"/>
  <c r="AI3469" i="1"/>
  <c r="AI3485" i="1"/>
  <c r="AI3501" i="1"/>
  <c r="AI538" i="1"/>
  <c r="AI282" i="1"/>
  <c r="AI517" i="1"/>
  <c r="AI261" i="1"/>
  <c r="AI300" i="1"/>
  <c r="AI619" i="1"/>
  <c r="AI147" i="1"/>
  <c r="AI192" i="1"/>
  <c r="AI101" i="1"/>
  <c r="AI679" i="1"/>
  <c r="AI646" i="1"/>
  <c r="AI390" i="1"/>
  <c r="AI625" i="1"/>
  <c r="AI3025" i="1"/>
  <c r="AI3057" i="1"/>
  <c r="AI3078" i="1"/>
  <c r="AI3094" i="1"/>
  <c r="AI3110" i="1"/>
  <c r="AI3126" i="1"/>
  <c r="AI3142" i="1"/>
  <c r="AI3158" i="1"/>
  <c r="AI3174" i="1"/>
  <c r="AI3190" i="1"/>
  <c r="AI3206" i="1"/>
  <c r="AI3222" i="1"/>
  <c r="AI3238" i="1"/>
  <c r="AI3254" i="1"/>
  <c r="AI3270" i="1"/>
  <c r="AI3286" i="1"/>
  <c r="AI3302" i="1"/>
  <c r="AI3318" i="1"/>
  <c r="AI3334" i="1"/>
  <c r="AI3350" i="1"/>
  <c r="AI3366" i="1"/>
  <c r="AI3382" i="1"/>
  <c r="AI3398" i="1"/>
  <c r="AI3414" i="1"/>
  <c r="AI3430" i="1"/>
  <c r="AI3446" i="1"/>
  <c r="AI3462" i="1"/>
  <c r="AI3478" i="1"/>
  <c r="AI3494" i="1"/>
  <c r="AI650" i="1"/>
  <c r="AI394" i="1"/>
  <c r="AI629" i="1"/>
  <c r="AI373" i="1"/>
  <c r="AI524" i="1"/>
  <c r="AI100" i="1"/>
  <c r="AI331" i="1"/>
  <c r="AI640" i="1"/>
  <c r="AI463" i="1"/>
  <c r="AI50" i="1"/>
  <c r="AI90" i="1"/>
  <c r="AI502" i="1"/>
  <c r="AI246" i="1"/>
  <c r="AI481" i="1"/>
  <c r="AI3043" i="1"/>
  <c r="AI3071" i="1"/>
  <c r="AI3087" i="1"/>
  <c r="AI3103" i="1"/>
  <c r="AI3119" i="1"/>
  <c r="AI3135" i="1"/>
  <c r="AI3151" i="1"/>
  <c r="AI3167" i="1"/>
  <c r="AI3183" i="1"/>
  <c r="AI3199" i="1"/>
  <c r="AI3215" i="1"/>
  <c r="AI3231" i="1"/>
  <c r="AI3247" i="1"/>
  <c r="AI3263" i="1"/>
  <c r="AI3279" i="1"/>
  <c r="AI3295" i="1"/>
  <c r="AI3311" i="1"/>
  <c r="AI3327" i="1"/>
  <c r="AI3343" i="1"/>
  <c r="AI3359" i="1"/>
  <c r="AI3375" i="1"/>
  <c r="AI3391" i="1"/>
  <c r="AI3407" i="1"/>
  <c r="AI3423" i="1"/>
  <c r="AI3439" i="1"/>
  <c r="AI3455" i="1"/>
  <c r="AI3471" i="1"/>
  <c r="AI3487" i="1"/>
  <c r="AI3503" i="1"/>
  <c r="AI506" i="1"/>
  <c r="AI250" i="1"/>
  <c r="AI485" i="1"/>
  <c r="AI229" i="1"/>
  <c r="AI236" i="1"/>
  <c r="AI555" i="1"/>
  <c r="AI115" i="1"/>
  <c r="AI126" i="1"/>
  <c r="AI37" i="1"/>
  <c r="AI423" i="1"/>
  <c r="AI614" i="1"/>
  <c r="AI358" i="1"/>
  <c r="AI593" i="1"/>
  <c r="AI385" i="1"/>
  <c r="AI580" i="1"/>
  <c r="AI128" i="1"/>
  <c r="AI419" i="1"/>
  <c r="AI47" i="1"/>
  <c r="AI575" i="1"/>
  <c r="AI162" i="1"/>
  <c r="AI440" i="1"/>
  <c r="AI530" i="1"/>
  <c r="AI274" i="1"/>
  <c r="AI509" i="1"/>
  <c r="AI253" i="1"/>
  <c r="AI316" i="1"/>
  <c r="AI667" i="1"/>
  <c r="AI171" i="1"/>
  <c r="AI288" i="1"/>
  <c r="AI117" i="1"/>
  <c r="AI57" i="1"/>
  <c r="AI638" i="1"/>
  <c r="AI382" i="1"/>
  <c r="AI633" i="1"/>
  <c r="AI377" i="1"/>
  <c r="AI532" i="1"/>
  <c r="AI104" i="1"/>
  <c r="AI339" i="1"/>
  <c r="AI656" i="1"/>
  <c r="AI479" i="1"/>
  <c r="AI66" i="1"/>
  <c r="AI25" i="1"/>
  <c r="U36" i="1"/>
  <c r="AI241" i="1"/>
  <c r="AI292" i="1"/>
  <c r="AI643" i="1"/>
  <c r="AI159" i="1"/>
  <c r="AI182" i="1"/>
  <c r="AI93" i="1"/>
  <c r="AI647" i="1"/>
  <c r="AI642" i="1"/>
  <c r="AI386" i="1"/>
  <c r="AI621" i="1"/>
  <c r="AI365" i="1"/>
  <c r="AI540" i="1"/>
  <c r="AI108" i="1"/>
  <c r="AI379" i="1"/>
  <c r="AI27" i="1"/>
  <c r="AI495" i="1"/>
  <c r="AI82" i="1"/>
  <c r="AI154" i="1"/>
  <c r="AI494" i="1"/>
  <c r="AI238" i="1"/>
  <c r="AI489" i="1"/>
  <c r="AI233" i="1"/>
  <c r="AI244" i="1"/>
  <c r="AI563" i="1"/>
  <c r="AI119" i="1"/>
  <c r="AI134" i="1"/>
  <c r="AI45" i="1"/>
  <c r="AI455" i="1"/>
  <c r="U60" i="1"/>
  <c r="U41" i="1"/>
  <c r="U14" i="1"/>
  <c r="U19" i="1"/>
  <c r="U18" i="1"/>
  <c r="U13" i="1"/>
  <c r="U23" i="1"/>
  <c r="U27" i="1"/>
  <c r="AI289" i="1"/>
  <c r="AI388" i="1"/>
  <c r="AI32" i="1"/>
  <c r="AI227" i="1"/>
  <c r="AI368" i="1"/>
  <c r="AI191" i="1"/>
  <c r="AI503" i="1"/>
  <c r="AI10" i="1"/>
  <c r="AI434" i="1"/>
  <c r="AI669" i="1"/>
  <c r="AI413" i="1"/>
  <c r="AI636" i="1"/>
  <c r="AI156" i="1"/>
  <c r="AI475" i="1"/>
  <c r="AI75" i="1"/>
  <c r="AI46" i="1"/>
  <c r="AI360" i="1"/>
  <c r="AI81" i="1"/>
  <c r="AI542" i="1"/>
  <c r="AI286" i="1"/>
  <c r="AI537" i="1"/>
  <c r="AI281" i="1"/>
  <c r="AI340" i="1"/>
  <c r="AI659" i="1"/>
  <c r="AI167" i="1"/>
  <c r="AI272" i="1"/>
  <c r="AI141" i="1"/>
  <c r="AI153" i="1"/>
  <c r="U62" i="1"/>
  <c r="AI337" i="1"/>
  <c r="AI484" i="1"/>
  <c r="AI80" i="1"/>
  <c r="AI323" i="1"/>
  <c r="AI560" i="1"/>
  <c r="AI383" i="1"/>
  <c r="AI472" i="1"/>
  <c r="AI535" i="1"/>
  <c r="AI482" i="1"/>
  <c r="AI226" i="1"/>
  <c r="AI461" i="1"/>
  <c r="AI205" i="1"/>
  <c r="AI220" i="1"/>
  <c r="AI571" i="1"/>
  <c r="AI123" i="1"/>
  <c r="AI142" i="1"/>
  <c r="AI21" i="1"/>
  <c r="AI359" i="1"/>
  <c r="AI590" i="1"/>
  <c r="AI334" i="1"/>
  <c r="AI585" i="1"/>
  <c r="AI329" i="1"/>
  <c r="AI436" i="1"/>
  <c r="AI56" i="1"/>
  <c r="AI243" i="1"/>
  <c r="AI464" i="1"/>
  <c r="AI287" i="1"/>
  <c r="AI138" i="1"/>
  <c r="AI169" i="1"/>
  <c r="U69" i="1"/>
  <c r="U6" i="1"/>
  <c r="U56" i="1"/>
  <c r="U35" i="1"/>
  <c r="U65" i="1"/>
  <c r="U52" i="1"/>
  <c r="U47" i="1"/>
  <c r="AI694" i="1"/>
  <c r="AI710" i="1"/>
  <c r="AI726" i="1"/>
  <c r="AI742" i="1"/>
  <c r="AI758" i="1"/>
  <c r="AI774" i="1"/>
  <c r="AI790" i="1"/>
  <c r="AI806" i="1"/>
  <c r="AI822" i="1"/>
  <c r="AI838" i="1"/>
  <c r="AI854" i="1"/>
  <c r="AI870" i="1"/>
  <c r="AI886" i="1"/>
  <c r="AI902" i="1"/>
  <c r="AI918" i="1"/>
  <c r="AI934" i="1"/>
  <c r="AI950" i="1"/>
  <c r="AI687" i="1"/>
  <c r="AI703" i="1"/>
  <c r="AI719" i="1"/>
  <c r="AI735" i="1"/>
  <c r="AI751" i="1"/>
  <c r="AI767" i="1"/>
  <c r="AI783" i="1"/>
  <c r="AI799" i="1"/>
  <c r="AI815" i="1"/>
  <c r="AI831" i="1"/>
  <c r="AI847" i="1"/>
  <c r="AI863" i="1"/>
  <c r="AI879" i="1"/>
  <c r="AI895" i="1"/>
  <c r="AI911" i="1"/>
  <c r="AI927" i="1"/>
  <c r="AI943" i="1"/>
  <c r="AI959" i="1"/>
  <c r="AI975" i="1"/>
  <c r="AI991" i="1"/>
  <c r="AI1007" i="1"/>
  <c r="AI684" i="1"/>
  <c r="AI700" i="1"/>
  <c r="AI716" i="1"/>
  <c r="AI732" i="1"/>
  <c r="AI748" i="1"/>
  <c r="AI764" i="1"/>
  <c r="AI780" i="1"/>
  <c r="AI796" i="1"/>
  <c r="AI812" i="1"/>
  <c r="AI828" i="1"/>
  <c r="AI844" i="1"/>
  <c r="AI860" i="1"/>
  <c r="AI876" i="1"/>
  <c r="AI892" i="1"/>
  <c r="AI908" i="1"/>
  <c r="AI924" i="1"/>
  <c r="AI940" i="1"/>
  <c r="AI956" i="1"/>
  <c r="AI693" i="1"/>
  <c r="AI709" i="1"/>
  <c r="AI725" i="1"/>
  <c r="AI741" i="1"/>
  <c r="AI757" i="1"/>
  <c r="AI773" i="1"/>
  <c r="AI789" i="1"/>
  <c r="AI805" i="1"/>
  <c r="AI821" i="1"/>
  <c r="AI837" i="1"/>
  <c r="AI853" i="1"/>
  <c r="AI869" i="1"/>
  <c r="AI885" i="1"/>
  <c r="AI901" i="1"/>
  <c r="AI917" i="1"/>
  <c r="AI933" i="1"/>
  <c r="AI949" i="1"/>
  <c r="AI965" i="1"/>
  <c r="AI981" i="1"/>
  <c r="AI997" i="1"/>
  <c r="AI1013" i="1"/>
  <c r="AI970" i="1"/>
  <c r="AI1002" i="1"/>
  <c r="AI1028" i="1"/>
  <c r="AI1044" i="1"/>
  <c r="AI1060" i="1"/>
  <c r="AI1076" i="1"/>
  <c r="AI1092" i="1"/>
  <c r="AI1108" i="1"/>
  <c r="AI1124" i="1"/>
  <c r="AI1140" i="1"/>
  <c r="AI1156" i="1"/>
  <c r="AI1172" i="1"/>
  <c r="AI1188" i="1"/>
  <c r="AI1204" i="1"/>
  <c r="AI1220" i="1"/>
  <c r="AI1236" i="1"/>
  <c r="AI1252" i="1"/>
  <c r="AI988" i="1"/>
  <c r="AI1020" i="1"/>
  <c r="AI1037" i="1"/>
  <c r="AI1053" i="1"/>
  <c r="AI1069" i="1"/>
  <c r="AI1085" i="1"/>
  <c r="AI1101" i="1"/>
  <c r="AI1117" i="1"/>
  <c r="AI1133" i="1"/>
  <c r="AI1149" i="1"/>
  <c r="AI1165" i="1"/>
  <c r="AI1181" i="1"/>
  <c r="AI1197" i="1"/>
  <c r="AI1213" i="1"/>
  <c r="AI1229" i="1"/>
  <c r="AI1245" i="1"/>
  <c r="AI974" i="1"/>
  <c r="AI1006" i="1"/>
  <c r="AI1030" i="1"/>
  <c r="AI1046" i="1"/>
  <c r="AI1062" i="1"/>
  <c r="AI1078" i="1"/>
  <c r="AI1094" i="1"/>
  <c r="AI1110" i="1"/>
  <c r="AI1126" i="1"/>
  <c r="AI1142" i="1"/>
  <c r="AI1158" i="1"/>
  <c r="AI1174" i="1"/>
  <c r="AI1190" i="1"/>
  <c r="AI1206" i="1"/>
  <c r="AI1222" i="1"/>
  <c r="AI1238" i="1"/>
  <c r="AI1254" i="1"/>
  <c r="AI1270" i="1"/>
  <c r="AI1286" i="1"/>
  <c r="AI1302" i="1"/>
  <c r="AI1318" i="1"/>
  <c r="AI968" i="1"/>
  <c r="AI1000" i="1"/>
  <c r="AI1027" i="1"/>
  <c r="AI1043" i="1"/>
  <c r="AI1059" i="1"/>
  <c r="AI1075" i="1"/>
  <c r="AI1091" i="1"/>
  <c r="AI1107" i="1"/>
  <c r="AI1123" i="1"/>
  <c r="AI1139" i="1"/>
  <c r="AI1155" i="1"/>
  <c r="AI1171" i="1"/>
  <c r="AI1187" i="1"/>
  <c r="AI1203" i="1"/>
  <c r="AI1219" i="1"/>
  <c r="AI1235" i="1"/>
  <c r="AI1251" i="1"/>
  <c r="AI1267" i="1"/>
  <c r="AI1283" i="1"/>
  <c r="AI1299" i="1"/>
  <c r="AI1315" i="1"/>
  <c r="AI1331" i="1"/>
  <c r="AI1280" i="1"/>
  <c r="AI1312" i="1"/>
  <c r="AI1338" i="1"/>
  <c r="AI1354" i="1"/>
  <c r="AI1370" i="1"/>
  <c r="AI1386" i="1"/>
  <c r="AI1402" i="1"/>
  <c r="AI1418" i="1"/>
  <c r="AI1434" i="1"/>
  <c r="AI1450" i="1"/>
  <c r="AI1466" i="1"/>
  <c r="AI1482" i="1"/>
  <c r="AI1498" i="1"/>
  <c r="AI1514" i="1"/>
  <c r="AI1530" i="1"/>
  <c r="AI1546" i="1"/>
  <c r="AI1562" i="1"/>
  <c r="AI1578" i="1"/>
  <c r="AI1594" i="1"/>
  <c r="AI1610" i="1"/>
  <c r="AI1626" i="1"/>
  <c r="AI1273" i="1"/>
  <c r="AI1305" i="1"/>
  <c r="AI1335" i="1"/>
  <c r="AI1351" i="1"/>
  <c r="AI1367" i="1"/>
  <c r="AI1383" i="1"/>
  <c r="AI1399" i="1"/>
  <c r="AI1415" i="1"/>
  <c r="AI1431" i="1"/>
  <c r="AI1447" i="1"/>
  <c r="AI1463" i="1"/>
  <c r="AI1479" i="1"/>
  <c r="AI1495" i="1"/>
  <c r="AI1511" i="1"/>
  <c r="AI1527" i="1"/>
  <c r="AI1543" i="1"/>
  <c r="AI1559" i="1"/>
  <c r="AI1575" i="1"/>
  <c r="AI1591" i="1"/>
  <c r="AI1607" i="1"/>
  <c r="AI1623" i="1"/>
  <c r="AI1639" i="1"/>
  <c r="AI1284" i="1"/>
  <c r="AI1316" i="1"/>
  <c r="AI1340" i="1"/>
  <c r="AI1356" i="1"/>
  <c r="AI1372" i="1"/>
  <c r="AI1388" i="1"/>
  <c r="AI1404" i="1"/>
  <c r="AI1420" i="1"/>
  <c r="AI1436" i="1"/>
  <c r="AI1452" i="1"/>
  <c r="AI1468" i="1"/>
  <c r="AI1484" i="1"/>
  <c r="AI1500" i="1"/>
  <c r="AI1516" i="1"/>
  <c r="AI1532" i="1"/>
  <c r="AI1548" i="1"/>
  <c r="AI1564" i="1"/>
  <c r="AI1580" i="1"/>
  <c r="AI1596" i="1"/>
  <c r="AI1612" i="1"/>
  <c r="AI1628" i="1"/>
  <c r="AI1644" i="1"/>
  <c r="AI1660" i="1"/>
  <c r="AI1676" i="1"/>
  <c r="AI1692" i="1"/>
  <c r="AI1708" i="1"/>
  <c r="AI1724" i="1"/>
  <c r="AI1740" i="1"/>
  <c r="AI1756" i="1"/>
  <c r="AI1772" i="1"/>
  <c r="AI1788" i="1"/>
  <c r="AI1277" i="1"/>
  <c r="AI1309" i="1"/>
  <c r="AI1337" i="1"/>
  <c r="AI1353" i="1"/>
  <c r="AI1369" i="1"/>
  <c r="AI1385" i="1"/>
  <c r="AI1401" i="1"/>
  <c r="AI1417" i="1"/>
  <c r="AI1433" i="1"/>
  <c r="AI1449" i="1"/>
  <c r="AI1465" i="1"/>
  <c r="AI1481" i="1"/>
  <c r="AI1497" i="1"/>
  <c r="AI1513" i="1"/>
  <c r="AI1529" i="1"/>
  <c r="AI1545" i="1"/>
  <c r="AI1561" i="1"/>
  <c r="AI1577" i="1"/>
  <c r="AI1593" i="1"/>
  <c r="AI1609" i="1"/>
  <c r="AI1625" i="1"/>
  <c r="AI1641" i="1"/>
  <c r="AI1657" i="1"/>
  <c r="AI1673" i="1"/>
  <c r="AI1689" i="1"/>
  <c r="AI1705" i="1"/>
  <c r="AI1721" i="1"/>
  <c r="AI1737" i="1"/>
  <c r="AI1753" i="1"/>
  <c r="AI1769" i="1"/>
  <c r="AI1785" i="1"/>
  <c r="AI1646" i="1"/>
  <c r="AI1678" i="1"/>
  <c r="AI1710" i="1"/>
  <c r="AI1742" i="1"/>
  <c r="AI1774" i="1"/>
  <c r="AI1800" i="1"/>
  <c r="AI1816" i="1"/>
  <c r="AI1832" i="1"/>
  <c r="AI1848" i="1"/>
  <c r="AI1864" i="1"/>
  <c r="AI1880" i="1"/>
  <c r="AI1896" i="1"/>
  <c r="AI1912" i="1"/>
  <c r="AI1928" i="1"/>
  <c r="AI1944" i="1"/>
  <c r="AI1960" i="1"/>
  <c r="AI1976" i="1"/>
  <c r="AI1992" i="1"/>
  <c r="AI2008" i="1"/>
  <c r="AI2024" i="1"/>
  <c r="AI2040" i="1"/>
  <c r="AI2056" i="1"/>
  <c r="AI2072" i="1"/>
  <c r="AI2088" i="1"/>
  <c r="AI2104" i="1"/>
  <c r="AI2120" i="1"/>
  <c r="AI2136" i="1"/>
  <c r="AI2152" i="1"/>
  <c r="AI2168" i="1"/>
  <c r="AI2184" i="1"/>
  <c r="AI2200" i="1"/>
  <c r="AI2216" i="1"/>
  <c r="AI2232" i="1"/>
  <c r="AI2248" i="1"/>
  <c r="AI2264" i="1"/>
  <c r="AI2280" i="1"/>
  <c r="AI2296" i="1"/>
  <c r="AI2312" i="1"/>
  <c r="AI2328" i="1"/>
  <c r="AI2344" i="1"/>
  <c r="AI2360" i="1"/>
  <c r="AI1647" i="1"/>
  <c r="AI1679" i="1"/>
  <c r="AI1711" i="1"/>
  <c r="AI1743" i="1"/>
  <c r="AI1775" i="1"/>
  <c r="AI1801" i="1"/>
  <c r="AI1817" i="1"/>
  <c r="AI1833" i="1"/>
  <c r="AI1849" i="1"/>
  <c r="AI1865" i="1"/>
  <c r="AI1881" i="1"/>
  <c r="AI1897" i="1"/>
  <c r="AI1913" i="1"/>
  <c r="AI1929" i="1"/>
  <c r="AI1945" i="1"/>
  <c r="AI1961" i="1"/>
  <c r="AI1977" i="1"/>
  <c r="AI1993" i="1"/>
  <c r="AI2009" i="1"/>
  <c r="AI2025" i="1"/>
  <c r="AI2041" i="1"/>
  <c r="AI2057" i="1"/>
  <c r="AI2073" i="1"/>
  <c r="AI2089" i="1"/>
  <c r="AI2105" i="1"/>
  <c r="AI2121" i="1"/>
  <c r="AI2137" i="1"/>
  <c r="AI2153" i="1"/>
  <c r="AI2169" i="1"/>
  <c r="AI2185" i="1"/>
  <c r="AI2201" i="1"/>
  <c r="AI2217" i="1"/>
  <c r="AI2233" i="1"/>
  <c r="AI2249" i="1"/>
  <c r="AI2265" i="1"/>
  <c r="AI2281" i="1"/>
  <c r="AI2297" i="1"/>
  <c r="AI2313" i="1"/>
  <c r="AI2329" i="1"/>
  <c r="AI2345" i="1"/>
  <c r="AI2361" i="1"/>
  <c r="AI2377" i="1"/>
  <c r="AI2393" i="1"/>
  <c r="AI1666" i="1"/>
  <c r="AI1698" i="1"/>
  <c r="AI1730" i="1"/>
  <c r="AI1762" i="1"/>
  <c r="AI1794" i="1"/>
  <c r="AI1810" i="1"/>
  <c r="AI1826" i="1"/>
  <c r="AI1842" i="1"/>
  <c r="AI1858" i="1"/>
  <c r="AI1874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2066" i="1"/>
  <c r="AI2082" i="1"/>
  <c r="AI2098" i="1"/>
  <c r="AI2114" i="1"/>
  <c r="AI2130" i="1"/>
  <c r="AI2146" i="1"/>
  <c r="AI2162" i="1"/>
  <c r="AI2178" i="1"/>
  <c r="AI2194" i="1"/>
  <c r="AI2210" i="1"/>
  <c r="AI2226" i="1"/>
  <c r="AI2242" i="1"/>
  <c r="AI2258" i="1"/>
  <c r="AI2274" i="1"/>
  <c r="AI2290" i="1"/>
  <c r="AI2306" i="1"/>
  <c r="AI2322" i="1"/>
  <c r="AI2338" i="1"/>
  <c r="AI2354" i="1"/>
  <c r="AI2370" i="1"/>
  <c r="AI1659" i="1"/>
  <c r="AI1691" i="1"/>
  <c r="AI1723" i="1"/>
  <c r="AI1755" i="1"/>
  <c r="AI1787" i="1"/>
  <c r="AI1807" i="1"/>
  <c r="AI1823" i="1"/>
  <c r="AI1839" i="1"/>
  <c r="AI1855" i="1"/>
  <c r="AI1871" i="1"/>
  <c r="AI1887" i="1"/>
  <c r="AI1903" i="1"/>
  <c r="AI1919" i="1"/>
  <c r="AI1935" i="1"/>
  <c r="AI1951" i="1"/>
  <c r="AI1967" i="1"/>
  <c r="AI1983" i="1"/>
  <c r="AI1999" i="1"/>
  <c r="AI2015" i="1"/>
  <c r="AI2031" i="1"/>
  <c r="AI2047" i="1"/>
  <c r="AI2063" i="1"/>
  <c r="AI2079" i="1"/>
  <c r="AI2095" i="1"/>
  <c r="AI2111" i="1"/>
  <c r="AI2127" i="1"/>
  <c r="AI2143" i="1"/>
  <c r="AI2159" i="1"/>
  <c r="AI2175" i="1"/>
  <c r="AI2191" i="1"/>
  <c r="AI2207" i="1"/>
  <c r="AI2223" i="1"/>
  <c r="AI2239" i="1"/>
  <c r="AI2255" i="1"/>
  <c r="AI2271" i="1"/>
  <c r="AI2287" i="1"/>
  <c r="AI2303" i="1"/>
  <c r="AI2319" i="1"/>
  <c r="AI2335" i="1"/>
  <c r="AI2351" i="1"/>
  <c r="AI2367" i="1"/>
  <c r="AI2383" i="1"/>
  <c r="AI2372" i="1"/>
  <c r="AI2401" i="1"/>
  <c r="AI2417" i="1"/>
  <c r="AI2433" i="1"/>
  <c r="AI2449" i="1"/>
  <c r="AI2465" i="1"/>
  <c r="AI2481" i="1"/>
  <c r="AI2497" i="1"/>
  <c r="AI2513" i="1"/>
  <c r="AI2529" i="1"/>
  <c r="AI2545" i="1"/>
  <c r="AI2561" i="1"/>
  <c r="AI2577" i="1"/>
  <c r="AI2593" i="1"/>
  <c r="AI2609" i="1"/>
  <c r="AI2625" i="1"/>
  <c r="AI2641" i="1"/>
  <c r="AI2657" i="1"/>
  <c r="AI2673" i="1"/>
  <c r="AI2689" i="1"/>
  <c r="AI2705" i="1"/>
  <c r="AI2721" i="1"/>
  <c r="AI2737" i="1"/>
  <c r="AI2753" i="1"/>
  <c r="AI2769" i="1"/>
  <c r="AI2785" i="1"/>
  <c r="AI2801" i="1"/>
  <c r="AI2817" i="1"/>
  <c r="AI2833" i="1"/>
  <c r="AI2849" i="1"/>
  <c r="AI2865" i="1"/>
  <c r="AI2881" i="1"/>
  <c r="AI2897" i="1"/>
  <c r="AI2913" i="1"/>
  <c r="AI2929" i="1"/>
  <c r="AI2945" i="1"/>
  <c r="AI2961" i="1"/>
  <c r="AI2977" i="1"/>
  <c r="AI2993" i="1"/>
  <c r="AI3009" i="1"/>
  <c r="AI2384" i="1"/>
  <c r="AI2406" i="1"/>
  <c r="AI2422" i="1"/>
  <c r="AI2438" i="1"/>
  <c r="AI2454" i="1"/>
  <c r="AI2470" i="1"/>
  <c r="AI2486" i="1"/>
  <c r="AI2502" i="1"/>
  <c r="AI2518" i="1"/>
  <c r="AI2534" i="1"/>
  <c r="AI2550" i="1"/>
  <c r="AI2566" i="1"/>
  <c r="AI2582" i="1"/>
  <c r="AI2598" i="1"/>
  <c r="AI2614" i="1"/>
  <c r="AI2630" i="1"/>
  <c r="AI2646" i="1"/>
  <c r="AI2662" i="1"/>
  <c r="AI2678" i="1"/>
  <c r="AI2694" i="1"/>
  <c r="AI2710" i="1"/>
  <c r="AI2726" i="1"/>
  <c r="AI2742" i="1"/>
  <c r="AI2758" i="1"/>
  <c r="AI2774" i="1"/>
  <c r="AI2790" i="1"/>
  <c r="AI2806" i="1"/>
  <c r="AI2822" i="1"/>
  <c r="AI2838" i="1"/>
  <c r="AI2854" i="1"/>
  <c r="AI2870" i="1"/>
  <c r="AI2886" i="1"/>
  <c r="AI2902" i="1"/>
  <c r="AI2918" i="1"/>
  <c r="AI2934" i="1"/>
  <c r="AI2950" i="1"/>
  <c r="AI2966" i="1"/>
  <c r="AI2982" i="1"/>
  <c r="AI2998" i="1"/>
  <c r="AI3014" i="1"/>
  <c r="AI3030" i="1"/>
  <c r="AI3046" i="1"/>
  <c r="AI3062" i="1"/>
  <c r="AI2394" i="1"/>
  <c r="AI2411" i="1"/>
  <c r="AI2427" i="1"/>
  <c r="AI2443" i="1"/>
  <c r="AI2459" i="1"/>
  <c r="AI2475" i="1"/>
  <c r="AI2491" i="1"/>
  <c r="AI2507" i="1"/>
  <c r="AI2523" i="1"/>
  <c r="AI2539" i="1"/>
  <c r="AI2555" i="1"/>
  <c r="AI2571" i="1"/>
  <c r="AI2587" i="1"/>
  <c r="AI2603" i="1"/>
  <c r="AI2619" i="1"/>
  <c r="AI2635" i="1"/>
  <c r="AI2651" i="1"/>
  <c r="AI2667" i="1"/>
  <c r="AI2683" i="1"/>
  <c r="AI2699" i="1"/>
  <c r="AI2715" i="1"/>
  <c r="AI2731" i="1"/>
  <c r="AI2747" i="1"/>
  <c r="AI2763" i="1"/>
  <c r="AI2779" i="1"/>
  <c r="AI2795" i="1"/>
  <c r="AI2811" i="1"/>
  <c r="AI2827" i="1"/>
  <c r="AI2843" i="1"/>
  <c r="AI2859" i="1"/>
  <c r="AI2875" i="1"/>
  <c r="AI2891" i="1"/>
  <c r="AI2907" i="1"/>
  <c r="AI2923" i="1"/>
  <c r="AI2939" i="1"/>
  <c r="AI2955" i="1"/>
  <c r="AI2971" i="1"/>
  <c r="AI2987" i="1"/>
  <c r="AI3003" i="1"/>
  <c r="AI3019" i="1"/>
  <c r="AI2400" i="1"/>
  <c r="AI2416" i="1"/>
  <c r="AI2432" i="1"/>
  <c r="AI2448" i="1"/>
  <c r="AI2464" i="1"/>
  <c r="AI2480" i="1"/>
  <c r="AI2496" i="1"/>
  <c r="AI2512" i="1"/>
  <c r="AI2528" i="1"/>
  <c r="AI2544" i="1"/>
  <c r="AI2560" i="1"/>
  <c r="AI2576" i="1"/>
  <c r="AI2592" i="1"/>
  <c r="AI2608" i="1"/>
  <c r="AI2624" i="1"/>
  <c r="AI2640" i="1"/>
  <c r="AI2656" i="1"/>
  <c r="AI2672" i="1"/>
  <c r="AI2688" i="1"/>
  <c r="AI2704" i="1"/>
  <c r="AI2720" i="1"/>
  <c r="AI2736" i="1"/>
  <c r="AI2752" i="1"/>
  <c r="AI2768" i="1"/>
  <c r="AI2784" i="1"/>
  <c r="AI2800" i="1"/>
  <c r="AI2816" i="1"/>
  <c r="AI2832" i="1"/>
  <c r="AI2848" i="1"/>
  <c r="AI2864" i="1"/>
  <c r="AI2880" i="1"/>
  <c r="AI2896" i="1"/>
  <c r="AI2912" i="1"/>
  <c r="AI2928" i="1"/>
  <c r="AI2944" i="1"/>
  <c r="AI2960" i="1"/>
  <c r="AI2976" i="1"/>
  <c r="AI2992" i="1"/>
  <c r="AI3008" i="1"/>
  <c r="AI3024" i="1"/>
  <c r="AI3040" i="1"/>
  <c r="AI3056" i="1"/>
  <c r="AI3029" i="1"/>
  <c r="AI3061" i="1"/>
  <c r="AI3080" i="1"/>
  <c r="AI3096" i="1"/>
  <c r="AI3112" i="1"/>
  <c r="AI3128" i="1"/>
  <c r="AI3144" i="1"/>
  <c r="AI3160" i="1"/>
  <c r="AI3176" i="1"/>
  <c r="AI3192" i="1"/>
  <c r="AI3208" i="1"/>
  <c r="AI3224" i="1"/>
  <c r="AI3240" i="1"/>
  <c r="AI3256" i="1"/>
  <c r="AI3272" i="1"/>
  <c r="AI3288" i="1"/>
  <c r="AI3304" i="1"/>
  <c r="AI3320" i="1"/>
  <c r="AI3336" i="1"/>
  <c r="AI3352" i="1"/>
  <c r="AI3368" i="1"/>
  <c r="AI3384" i="1"/>
  <c r="AI3400" i="1"/>
  <c r="AI3416" i="1"/>
  <c r="AI3432" i="1"/>
  <c r="AI3448" i="1"/>
  <c r="AI3464" i="1"/>
  <c r="AI3480" i="1"/>
  <c r="AI3496" i="1"/>
  <c r="AI618" i="1"/>
  <c r="AI362" i="1"/>
  <c r="AI597" i="1"/>
  <c r="AI341" i="1"/>
  <c r="AI460" i="1"/>
  <c r="AI68" i="1"/>
  <c r="AI267" i="1"/>
  <c r="AI512" i="1"/>
  <c r="AI335" i="1"/>
  <c r="AI248" i="1"/>
  <c r="AI343" i="1"/>
  <c r="AI470" i="1"/>
  <c r="AI214" i="1"/>
  <c r="AI449" i="1"/>
  <c r="AI3047" i="1"/>
  <c r="AI3073" i="1"/>
  <c r="AI3089" i="1"/>
  <c r="AI3105" i="1"/>
  <c r="AI3121" i="1"/>
  <c r="AI3137" i="1"/>
  <c r="AI3153" i="1"/>
  <c r="AI3169" i="1"/>
  <c r="AI3185" i="1"/>
  <c r="AI3201" i="1"/>
  <c r="AI3217" i="1"/>
  <c r="AI3233" i="1"/>
  <c r="AI3249" i="1"/>
  <c r="AI3265" i="1"/>
  <c r="AI3281" i="1"/>
  <c r="AI3297" i="1"/>
  <c r="AI3313" i="1"/>
  <c r="AI3329" i="1"/>
  <c r="AI3345" i="1"/>
  <c r="AI3361" i="1"/>
  <c r="AI3377" i="1"/>
  <c r="AI3393" i="1"/>
  <c r="AI3409" i="1"/>
  <c r="AI3425" i="1"/>
  <c r="AI3441" i="1"/>
  <c r="AI3457" i="1"/>
  <c r="AI3473" i="1"/>
  <c r="AI3489" i="1"/>
  <c r="AI3505" i="1"/>
  <c r="AI474" i="1"/>
  <c r="AI218" i="1"/>
  <c r="AI453" i="1"/>
  <c r="AI197" i="1"/>
  <c r="AI180" i="1"/>
  <c r="AI491" i="1"/>
  <c r="AI83" i="1"/>
  <c r="AI62" i="1"/>
  <c r="AI552" i="1"/>
  <c r="AI177" i="1"/>
  <c r="AI582" i="1"/>
  <c r="AI326" i="1"/>
  <c r="AI561" i="1"/>
  <c r="AI3033" i="1"/>
  <c r="AI3065" i="1"/>
  <c r="AI3082" i="1"/>
  <c r="AI3098" i="1"/>
  <c r="AI3114" i="1"/>
  <c r="AI3130" i="1"/>
  <c r="AI3146" i="1"/>
  <c r="AI3162" i="1"/>
  <c r="AI3178" i="1"/>
  <c r="AI3194" i="1"/>
  <c r="AI3210" i="1"/>
  <c r="AI3226" i="1"/>
  <c r="AI3242" i="1"/>
  <c r="AI3258" i="1"/>
  <c r="AI3274" i="1"/>
  <c r="AI3290" i="1"/>
  <c r="AI3306" i="1"/>
  <c r="AI3322" i="1"/>
  <c r="AI3338" i="1"/>
  <c r="AI3354" i="1"/>
  <c r="AI3370" i="1"/>
  <c r="AI3386" i="1"/>
  <c r="AI3402" i="1"/>
  <c r="AI3418" i="1"/>
  <c r="AI3434" i="1"/>
  <c r="AI3450" i="1"/>
  <c r="AI3466" i="1"/>
  <c r="AI3482" i="1"/>
  <c r="AI3498" i="1"/>
  <c r="AI586" i="1"/>
  <c r="AI330" i="1"/>
  <c r="AI565" i="1"/>
  <c r="AI309" i="1"/>
  <c r="AI396" i="1"/>
  <c r="AI36" i="1"/>
  <c r="AI203" i="1"/>
  <c r="AI384" i="1"/>
  <c r="AI207" i="1"/>
  <c r="AI567" i="1"/>
  <c r="AI9" i="1"/>
  <c r="AI438" i="1"/>
  <c r="AI673" i="1"/>
  <c r="AI417" i="1"/>
  <c r="AI3051" i="1"/>
  <c r="AI3075" i="1"/>
  <c r="AI3091" i="1"/>
  <c r="AI3107" i="1"/>
  <c r="AI3123" i="1"/>
  <c r="AI3139" i="1"/>
  <c r="AI3155" i="1"/>
  <c r="AI3171" i="1"/>
  <c r="AI3187" i="1"/>
  <c r="AI3203" i="1"/>
  <c r="AI3219" i="1"/>
  <c r="AI3235" i="1"/>
  <c r="AI3251" i="1"/>
  <c r="AI3267" i="1"/>
  <c r="AI3283" i="1"/>
  <c r="AI3299" i="1"/>
  <c r="AI3315" i="1"/>
  <c r="AI3331" i="1"/>
  <c r="AI3347" i="1"/>
  <c r="AI3363" i="1"/>
  <c r="AI3379" i="1"/>
  <c r="AI3395" i="1"/>
  <c r="AI3411" i="1"/>
  <c r="AI3427" i="1"/>
  <c r="AI3443" i="1"/>
  <c r="AI3459" i="1"/>
  <c r="AI3475" i="1"/>
  <c r="AI3491" i="1"/>
  <c r="AI3507" i="1"/>
  <c r="AI442" i="1"/>
  <c r="AI677" i="1"/>
  <c r="AI421" i="1"/>
  <c r="AI620" i="1"/>
  <c r="AI148" i="1"/>
  <c r="AI427" i="1"/>
  <c r="AI51" i="1"/>
  <c r="AI655" i="1"/>
  <c r="AI296" i="1"/>
  <c r="AI49" i="1"/>
  <c r="AI550" i="1"/>
  <c r="AI294" i="1"/>
  <c r="AI529" i="1"/>
  <c r="AI321" i="1"/>
  <c r="AI452" i="1"/>
  <c r="AI64" i="1"/>
  <c r="AI291" i="1"/>
  <c r="AI496" i="1"/>
  <c r="AI319" i="1"/>
  <c r="AI186" i="1"/>
  <c r="AI279" i="1"/>
  <c r="AI466" i="1"/>
  <c r="AI210" i="1"/>
  <c r="AI445" i="1"/>
  <c r="AI189" i="1"/>
  <c r="AI188" i="1"/>
  <c r="AI539" i="1"/>
  <c r="AI107" i="1"/>
  <c r="AI110" i="1"/>
  <c r="AI616" i="1"/>
  <c r="AI231" i="1"/>
  <c r="AI574" i="1"/>
  <c r="AI318" i="1"/>
  <c r="AI569" i="1"/>
  <c r="AI313" i="1"/>
  <c r="AI404" i="1"/>
  <c r="AI40" i="1"/>
  <c r="AI211" i="1"/>
  <c r="AI400" i="1"/>
  <c r="AI223" i="1"/>
  <c r="AI631" i="1"/>
  <c r="U3" i="1"/>
  <c r="U20" i="1"/>
  <c r="AI676" i="1"/>
  <c r="AI176" i="1"/>
  <c r="AI515" i="1"/>
  <c r="AI95" i="1"/>
  <c r="AI54" i="1"/>
  <c r="AI520" i="1"/>
  <c r="AI161" i="1"/>
  <c r="AI578" i="1"/>
  <c r="AI322" i="1"/>
  <c r="AI557" i="1"/>
  <c r="AI301" i="1"/>
  <c r="AI412" i="1"/>
  <c r="AI44" i="1"/>
  <c r="AI251" i="1"/>
  <c r="AI480" i="1"/>
  <c r="AI239" i="1"/>
  <c r="AI42" i="1"/>
  <c r="AI73" i="1"/>
  <c r="AI430" i="1"/>
  <c r="AI681" i="1"/>
  <c r="AI425" i="1"/>
  <c r="AI628" i="1"/>
  <c r="AI152" i="1"/>
  <c r="AI435" i="1"/>
  <c r="AI55" i="1"/>
  <c r="AI671" i="1"/>
  <c r="AI328" i="1"/>
  <c r="AI65" i="1"/>
  <c r="U11" i="1"/>
  <c r="U28" i="1"/>
  <c r="U37" i="1"/>
  <c r="U72" i="1"/>
  <c r="AI568" i="1"/>
  <c r="U34" i="1"/>
  <c r="U59" i="1"/>
  <c r="U16" i="1"/>
  <c r="AI225" i="1"/>
  <c r="AI260" i="1"/>
  <c r="AI611" i="1"/>
  <c r="AI143" i="1"/>
  <c r="AI150" i="1"/>
  <c r="AI61" i="1"/>
  <c r="AI519" i="1"/>
  <c r="AI626" i="1"/>
  <c r="AI370" i="1"/>
  <c r="AI605" i="1"/>
  <c r="AI349" i="1"/>
  <c r="AI508" i="1"/>
  <c r="AI92" i="1"/>
  <c r="AI347" i="1"/>
  <c r="AI672" i="1"/>
  <c r="AI431" i="1"/>
  <c r="AI632" i="1"/>
  <c r="AI26" i="1"/>
  <c r="AI478" i="1"/>
  <c r="AI222" i="1"/>
  <c r="AI473" i="1"/>
  <c r="AI217" i="1"/>
  <c r="AI212" i="1"/>
  <c r="AI531" i="1"/>
  <c r="AI103" i="1"/>
  <c r="AI102" i="1"/>
  <c r="AI13" i="1"/>
  <c r="AI327" i="1"/>
  <c r="U48" i="1"/>
  <c r="AI273" i="1"/>
  <c r="AI356" i="1"/>
  <c r="AI12" i="1"/>
  <c r="AI195" i="1"/>
  <c r="AI304" i="1"/>
  <c r="AI157" i="1"/>
  <c r="AI247" i="1"/>
  <c r="AI674" i="1"/>
  <c r="AI418" i="1"/>
  <c r="AI653" i="1"/>
  <c r="AI397" i="1"/>
  <c r="AI604" i="1"/>
  <c r="AI140" i="1"/>
  <c r="AI443" i="1"/>
  <c r="AI59" i="1"/>
  <c r="AI623" i="1"/>
  <c r="AI232" i="1"/>
  <c r="AI664" i="1"/>
  <c r="AI526" i="1"/>
  <c r="AI270" i="1"/>
  <c r="AI521" i="1"/>
  <c r="AI265" i="1"/>
  <c r="AI308" i="1"/>
  <c r="AI627" i="1"/>
  <c r="AI151" i="1"/>
  <c r="AI208" i="1"/>
  <c r="AI109" i="1"/>
  <c r="AI41" i="1"/>
  <c r="U30" i="1"/>
  <c r="U10" i="1"/>
  <c r="U64" i="1"/>
  <c r="U66" i="1"/>
  <c r="U12" i="1"/>
  <c r="U4" i="1"/>
  <c r="U55" i="1"/>
  <c r="U29" i="1"/>
  <c r="U26" i="1"/>
  <c r="X38" i="1"/>
  <c r="X40" i="1"/>
  <c r="X37" i="1"/>
  <c r="AI14" i="1"/>
  <c r="AI18" i="1"/>
  <c r="AI16" i="1"/>
  <c r="AI15" i="1"/>
  <c r="X41" i="1"/>
  <c r="X39" i="1"/>
  <c r="AI17" i="1"/>
  <c r="AI19" i="1"/>
  <c r="AE11" i="1"/>
  <c r="AE75" i="1"/>
  <c r="AE139" i="1"/>
  <c r="AE22" i="1"/>
  <c r="AE52" i="1"/>
  <c r="AE116" i="1"/>
  <c r="AE180" i="1"/>
  <c r="AE93" i="1"/>
  <c r="AE157" i="1"/>
  <c r="AE70" i="1"/>
  <c r="AE134" i="1"/>
  <c r="AE195" i="1"/>
  <c r="AE259" i="1"/>
  <c r="AE323" i="1"/>
  <c r="AE387" i="1"/>
  <c r="AE451" i="1"/>
  <c r="AE515" i="1"/>
  <c r="AE579" i="1"/>
  <c r="AE643" i="1"/>
  <c r="AE200" i="1"/>
  <c r="AE264" i="1"/>
  <c r="AE328" i="1"/>
  <c r="AE392" i="1"/>
  <c r="AE456" i="1"/>
  <c r="AE520" i="1"/>
  <c r="AE584" i="1"/>
  <c r="AE648" i="1"/>
  <c r="AE205" i="1"/>
  <c r="AE269" i="1"/>
  <c r="AE333" i="1"/>
  <c r="AE397" i="1"/>
  <c r="AE461" i="1"/>
  <c r="AE525" i="1"/>
  <c r="AE589" i="1"/>
  <c r="AE653" i="1"/>
  <c r="AE210" i="1"/>
  <c r="AE274" i="1"/>
  <c r="AE338" i="1"/>
  <c r="AE402" i="1"/>
  <c r="AE466" i="1"/>
  <c r="AE530" i="1"/>
  <c r="AE594" i="1"/>
  <c r="AE658" i="1"/>
  <c r="AF80" i="1"/>
  <c r="AF353" i="1"/>
  <c r="AF121" i="1"/>
  <c r="AE54" i="1"/>
  <c r="AE63" i="1"/>
  <c r="AE127" i="1"/>
  <c r="AE21" i="1"/>
  <c r="AE40" i="1"/>
  <c r="AE104" i="1"/>
  <c r="AE168" i="1"/>
  <c r="AE81" i="1"/>
  <c r="AE145" i="1"/>
  <c r="AE38" i="1"/>
  <c r="AE122" i="1"/>
  <c r="AE186" i="1"/>
  <c r="AE247" i="1"/>
  <c r="AE311" i="1"/>
  <c r="AE375" i="1"/>
  <c r="AE439" i="1"/>
  <c r="AE503" i="1"/>
  <c r="AE567" i="1"/>
  <c r="AE631" i="1"/>
  <c r="AE188" i="1"/>
  <c r="AE252" i="1"/>
  <c r="AE316" i="1"/>
  <c r="AE380" i="1"/>
  <c r="AE444" i="1"/>
  <c r="AE508" i="1"/>
  <c r="AE572" i="1"/>
  <c r="AE636" i="1"/>
  <c r="AE193" i="1"/>
  <c r="AE257" i="1"/>
  <c r="AE321" i="1"/>
  <c r="AE385" i="1"/>
  <c r="AE449" i="1"/>
  <c r="AE513" i="1"/>
  <c r="AE577" i="1"/>
  <c r="AE641" i="1"/>
  <c r="AE198" i="1"/>
  <c r="AE262" i="1"/>
  <c r="AE326" i="1"/>
  <c r="AE390" i="1"/>
  <c r="AE454" i="1"/>
  <c r="AE518" i="1"/>
  <c r="AE582" i="1"/>
  <c r="AE646" i="1"/>
  <c r="AF40" i="1"/>
  <c r="AF289" i="1"/>
  <c r="AF73" i="1"/>
  <c r="AE18" i="1"/>
  <c r="AE51" i="1"/>
  <c r="AE115" i="1"/>
  <c r="AE179" i="1"/>
  <c r="AE28" i="1"/>
  <c r="AE92" i="1"/>
  <c r="AE156" i="1"/>
  <c r="AE69" i="1"/>
  <c r="AE133" i="1"/>
  <c r="AE41" i="1"/>
  <c r="AE110" i="1"/>
  <c r="AE174" i="1"/>
  <c r="AE235" i="1"/>
  <c r="AE299" i="1"/>
  <c r="AE363" i="1"/>
  <c r="AE427" i="1"/>
  <c r="AE491" i="1"/>
  <c r="AE555" i="1"/>
  <c r="AE619" i="1"/>
  <c r="AE240" i="1"/>
  <c r="AE304" i="1"/>
  <c r="AE368" i="1"/>
  <c r="AE432" i="1"/>
  <c r="AE496" i="1"/>
  <c r="AE560" i="1"/>
  <c r="AE624" i="1"/>
  <c r="AE245" i="1"/>
  <c r="AE309" i="1"/>
  <c r="AE373" i="1"/>
  <c r="AE437" i="1"/>
  <c r="AE453" i="1"/>
  <c r="AE517" i="1"/>
  <c r="AE581" i="1"/>
  <c r="AE645" i="1"/>
  <c r="AE202" i="1"/>
  <c r="AE266" i="1"/>
  <c r="AE330" i="1"/>
  <c r="AE394" i="1"/>
  <c r="AE458" i="1"/>
  <c r="AE522" i="1"/>
  <c r="AE586" i="1"/>
  <c r="AE650" i="1"/>
  <c r="AF56" i="1"/>
  <c r="AF311" i="1"/>
  <c r="AF89" i="1"/>
  <c r="AF397" i="1"/>
  <c r="AF12" i="1"/>
  <c r="AF140" i="1"/>
  <c r="AF295" i="1"/>
  <c r="AF471" i="1"/>
  <c r="AF136" i="1"/>
  <c r="AF481" i="1"/>
  <c r="AF161" i="1"/>
  <c r="AF13" i="1"/>
  <c r="AF141" i="1"/>
  <c r="AF296" i="1"/>
  <c r="AF476" i="1"/>
  <c r="AF515" i="1"/>
  <c r="AF680" i="1"/>
  <c r="AF142" i="1"/>
  <c r="AF297" i="1"/>
  <c r="AF388" i="1"/>
  <c r="AF473" i="1"/>
  <c r="AF559" i="1"/>
  <c r="AF644" i="1"/>
  <c r="AF531" i="1"/>
  <c r="AF14" i="1"/>
  <c r="AF126" i="1"/>
  <c r="AF255" i="1"/>
  <c r="AF55" i="1"/>
  <c r="AF119" i="1"/>
  <c r="AF183" i="1"/>
  <c r="AF267" i="1"/>
  <c r="AF352" i="1"/>
  <c r="AF437" i="1"/>
  <c r="AF523" i="1"/>
  <c r="AF608" i="1"/>
  <c r="AF250" i="1"/>
  <c r="AF314" i="1"/>
  <c r="AF378" i="1"/>
  <c r="AF442" i="1"/>
  <c r="AF506" i="1"/>
  <c r="AF570" i="1"/>
  <c r="AF634" i="1"/>
  <c r="AF153" i="1"/>
  <c r="AF465" i="1"/>
  <c r="AF52" i="1"/>
  <c r="AF180" i="1"/>
  <c r="AF348" i="1"/>
  <c r="AF577" i="1"/>
  <c r="AF247" i="1"/>
  <c r="AF631" i="1"/>
  <c r="AF237" i="1"/>
  <c r="AF53" i="1"/>
  <c r="AF181" i="1"/>
  <c r="AF349" i="1"/>
  <c r="AF583" i="1"/>
  <c r="AF573" i="1"/>
  <c r="AF38" i="1"/>
  <c r="AF191" i="1"/>
  <c r="AF329" i="1"/>
  <c r="AF415" i="1"/>
  <c r="AF500" i="1"/>
  <c r="AF585" i="1"/>
  <c r="AF671" i="1"/>
  <c r="AF579" i="1"/>
  <c r="AF46" i="1"/>
  <c r="AF158" i="1"/>
  <c r="AF11" i="1"/>
  <c r="AF75" i="1"/>
  <c r="AF139" i="1"/>
  <c r="AF208" i="1"/>
  <c r="AF293" i="1"/>
  <c r="AF379" i="1"/>
  <c r="AF464" i="1"/>
  <c r="AF549" i="1"/>
  <c r="AF635" i="1"/>
  <c r="AF206" i="1"/>
  <c r="AF270" i="1"/>
  <c r="AF334" i="1"/>
  <c r="AF398" i="1"/>
  <c r="AF462" i="1"/>
  <c r="AF526" i="1"/>
  <c r="AF590" i="1"/>
  <c r="AF654" i="1"/>
  <c r="AF177" i="1"/>
  <c r="AF487" i="1"/>
  <c r="AF60" i="1"/>
  <c r="AF188" i="1"/>
  <c r="AF359" i="1"/>
  <c r="AF599" i="1"/>
  <c r="AF257" i="1"/>
  <c r="AF673" i="1"/>
  <c r="AF248" i="1"/>
  <c r="AF61" i="1"/>
  <c r="AF189" i="1"/>
  <c r="AF360" i="1"/>
  <c r="AF604" i="1"/>
  <c r="AF584" i="1"/>
  <c r="AF50" i="1"/>
  <c r="AF201" i="1"/>
  <c r="AF335" i="1"/>
  <c r="AF420" i="1"/>
  <c r="AF505" i="1"/>
  <c r="AF591" i="1"/>
  <c r="AF676" i="1"/>
  <c r="AF589" i="1"/>
  <c r="AF54" i="1"/>
  <c r="AF166" i="1"/>
  <c r="AF15" i="1"/>
  <c r="AF79" i="1"/>
  <c r="AF143" i="1"/>
  <c r="AF213" i="1"/>
  <c r="AF299" i="1"/>
  <c r="AF384" i="1"/>
  <c r="AF469" i="1"/>
  <c r="AF555" i="1"/>
  <c r="AF640" i="1"/>
  <c r="AF210" i="1"/>
  <c r="AF274" i="1"/>
  <c r="AF338" i="1"/>
  <c r="AF402" i="1"/>
  <c r="AF466" i="1"/>
  <c r="AF530" i="1"/>
  <c r="AF594" i="1"/>
  <c r="AF658" i="1"/>
  <c r="AF301" i="1"/>
  <c r="AF615" i="1"/>
  <c r="AF100" i="1"/>
  <c r="AF241" i="1"/>
  <c r="AF412" i="1"/>
  <c r="AF24" i="1"/>
  <c r="AF364" i="1"/>
  <c r="AF81" i="1"/>
  <c r="AF365" i="1"/>
  <c r="AF101" i="1"/>
  <c r="AF243" i="1"/>
  <c r="AF413" i="1"/>
  <c r="AF467" i="1"/>
  <c r="AF643" i="1"/>
  <c r="AF94" i="1"/>
  <c r="AF265" i="1"/>
  <c r="AF361" i="1"/>
  <c r="AF447" i="1"/>
  <c r="AF532" i="1"/>
  <c r="AF617" i="1"/>
  <c r="AF477" i="1"/>
  <c r="AF637" i="1"/>
  <c r="AF90" i="1"/>
  <c r="AF207" i="1"/>
  <c r="AF35" i="1"/>
  <c r="AF99" i="1"/>
  <c r="AF163" i="1"/>
  <c r="AF240" i="1"/>
  <c r="AF325" i="1"/>
  <c r="AF411" i="1"/>
  <c r="AF496" i="1"/>
  <c r="AF581" i="1"/>
  <c r="AF667" i="1"/>
  <c r="AF230" i="1"/>
  <c r="AF294" i="1"/>
  <c r="AF358" i="1"/>
  <c r="AF422" i="1"/>
  <c r="AF486" i="1"/>
  <c r="AF550" i="1"/>
  <c r="AF614" i="1"/>
  <c r="AF678" i="1"/>
  <c r="AF417" i="1"/>
  <c r="AF120" i="1"/>
  <c r="AE670" i="1"/>
  <c r="AE606" i="1"/>
  <c r="AE542" i="1"/>
  <c r="AE478" i="1"/>
  <c r="AE414" i="1"/>
  <c r="AE350" i="1"/>
  <c r="AE286" i="1"/>
  <c r="AE222" i="1"/>
  <c r="AE665" i="1"/>
  <c r="AE601" i="1"/>
  <c r="AE537" i="1"/>
  <c r="AE473" i="1"/>
  <c r="AE409" i="1"/>
  <c r="AE345" i="1"/>
  <c r="AE281" i="1"/>
  <c r="AE217" i="1"/>
  <c r="AE660" i="1"/>
  <c r="AE596" i="1"/>
  <c r="AE532" i="1"/>
  <c r="AE468" i="1"/>
  <c r="AE404" i="1"/>
  <c r="AE340" i="1"/>
  <c r="AE276" i="1"/>
  <c r="AE212" i="1"/>
  <c r="AE655" i="1"/>
  <c r="AE591" i="1"/>
  <c r="AE527" i="1"/>
  <c r="AE463" i="1"/>
  <c r="AE399" i="1"/>
  <c r="AE335" i="1"/>
  <c r="AE271" i="1"/>
  <c r="AE207" i="1"/>
  <c r="AE146" i="1"/>
  <c r="AE82" i="1"/>
  <c r="AE169" i="1"/>
  <c r="AE105" i="1"/>
  <c r="AE29" i="1"/>
  <c r="AE128" i="1"/>
  <c r="AE64" i="1"/>
  <c r="AE58" i="1"/>
  <c r="AE151" i="1"/>
  <c r="AE87" i="1"/>
  <c r="AE23" i="1"/>
  <c r="AE469" i="1"/>
  <c r="AE533" i="1"/>
  <c r="AE597" i="1"/>
  <c r="AE661" i="1"/>
  <c r="AE218" i="1"/>
  <c r="AE282" i="1"/>
  <c r="AE346" i="1"/>
  <c r="AE410" i="1"/>
  <c r="AE474" i="1"/>
  <c r="AE538" i="1"/>
  <c r="AE602" i="1"/>
  <c r="AE666" i="1"/>
  <c r="AF104" i="1"/>
  <c r="AF396" i="1"/>
  <c r="AF113" i="1"/>
  <c r="AF451" i="1"/>
  <c r="AF44" i="1"/>
  <c r="AF172" i="1"/>
  <c r="AF337" i="1"/>
  <c r="AF556" i="1"/>
  <c r="AF225" i="1"/>
  <c r="AF609" i="1"/>
  <c r="AF216" i="1"/>
  <c r="AF45" i="1"/>
  <c r="AF173" i="1"/>
  <c r="AF339" i="1"/>
  <c r="AF561" i="1"/>
  <c r="AF563" i="1"/>
  <c r="AF30" i="1"/>
  <c r="AF186" i="1"/>
  <c r="AF324" i="1"/>
  <c r="AF409" i="1"/>
  <c r="AF495" i="1"/>
  <c r="AF580" i="1"/>
  <c r="AF665" i="1"/>
  <c r="AF568" i="1"/>
  <c r="AF42" i="1"/>
  <c r="AF150" i="1"/>
  <c r="AF7" i="1"/>
  <c r="AF71" i="1"/>
  <c r="AF135" i="1"/>
  <c r="AF203" i="1"/>
  <c r="AF288" i="1"/>
  <c r="AF373" i="1"/>
  <c r="AF459" i="1"/>
  <c r="AF544" i="1"/>
  <c r="AF629" i="1"/>
  <c r="AF202" i="1"/>
  <c r="AF266" i="1"/>
  <c r="AF330" i="1"/>
  <c r="AF394" i="1"/>
  <c r="AF458" i="1"/>
  <c r="AF522" i="1"/>
  <c r="AF586" i="1"/>
  <c r="AF650" i="1"/>
  <c r="AF259" i="1"/>
  <c r="AF551" i="1"/>
  <c r="AF84" i="1"/>
  <c r="AF220" i="1"/>
  <c r="AF391" i="1"/>
  <c r="AF663" i="1"/>
  <c r="AF321" i="1"/>
  <c r="AF49" i="1"/>
  <c r="AF312" i="1"/>
  <c r="AF85" i="1"/>
  <c r="AF221" i="1"/>
  <c r="AF392" i="1"/>
  <c r="AF668" i="1"/>
  <c r="AF621" i="1"/>
  <c r="AF78" i="1"/>
  <c r="AF244" i="1"/>
  <c r="AF351" i="1"/>
  <c r="AF436" i="1"/>
  <c r="AF521" i="1"/>
  <c r="AF607" i="1"/>
  <c r="AF616" i="1"/>
  <c r="AF74" i="1"/>
  <c r="AF182" i="1"/>
  <c r="AF27" i="1"/>
  <c r="AF91" i="1"/>
  <c r="AF155" i="1"/>
  <c r="AF229" i="1"/>
  <c r="AF315" i="1"/>
  <c r="AF400" i="1"/>
  <c r="AF485" i="1"/>
  <c r="AF571" i="1"/>
  <c r="AF656" i="1"/>
  <c r="AF222" i="1"/>
  <c r="AF286" i="1"/>
  <c r="AF350" i="1"/>
  <c r="AF414" i="1"/>
  <c r="AF478" i="1"/>
  <c r="AF542" i="1"/>
  <c r="AF606" i="1"/>
  <c r="AF670" i="1"/>
  <c r="AF280" i="1"/>
  <c r="AF572" i="1"/>
  <c r="AF92" i="1"/>
  <c r="AF231" i="1"/>
  <c r="AF401" i="1"/>
  <c r="AF343" i="1"/>
  <c r="AF65" i="1"/>
  <c r="AF344" i="1"/>
  <c r="AF93" i="1"/>
  <c r="AF232" i="1"/>
  <c r="AF403" i="1"/>
  <c r="AF632" i="1"/>
  <c r="AF86" i="1"/>
  <c r="AF249" i="1"/>
  <c r="AF356" i="1"/>
  <c r="AF441" i="1"/>
  <c r="AF527" i="1"/>
  <c r="AF612" i="1"/>
  <c r="AF461" i="1"/>
  <c r="AF627" i="1"/>
  <c r="AF82" i="1"/>
  <c r="AF196" i="1"/>
  <c r="AF31" i="1"/>
  <c r="AF95" i="1"/>
  <c r="AF159" i="1"/>
  <c r="AF235" i="1"/>
  <c r="AF320" i="1"/>
  <c r="AF405" i="1"/>
  <c r="AF491" i="1"/>
  <c r="AF576" i="1"/>
  <c r="AF661" i="1"/>
  <c r="AF226" i="1"/>
  <c r="AF290" i="1"/>
  <c r="AF354" i="1"/>
  <c r="AF418" i="1"/>
  <c r="AF482" i="1"/>
  <c r="AF546" i="1"/>
  <c r="AF610" i="1"/>
  <c r="AF674" i="1"/>
  <c r="AF376" i="1"/>
  <c r="AF4" i="1"/>
  <c r="AF132" i="1"/>
  <c r="AF284" i="1"/>
  <c r="AF455" i="1"/>
  <c r="AF112" i="1"/>
  <c r="AF449" i="1"/>
  <c r="AF145" i="1"/>
  <c r="AF5" i="1"/>
  <c r="AF133" i="1"/>
  <c r="AF285" i="1"/>
  <c r="AF456" i="1"/>
  <c r="AF509" i="1"/>
  <c r="AF675" i="1"/>
  <c r="AF130" i="1"/>
  <c r="AF292" i="1"/>
  <c r="AF383" i="1"/>
  <c r="AF468" i="1"/>
  <c r="AF553" i="1"/>
  <c r="AF639" i="1"/>
  <c r="AF520" i="1"/>
  <c r="AF6" i="1"/>
  <c r="AF118" i="1"/>
  <c r="AF239" i="1"/>
  <c r="AF51" i="1"/>
  <c r="AF115" i="1"/>
  <c r="AF179" i="1"/>
  <c r="AF261" i="1"/>
  <c r="AF347" i="1"/>
  <c r="AF432" i="1"/>
  <c r="AF517" i="1"/>
  <c r="AF603" i="1"/>
  <c r="AF246" i="1"/>
  <c r="AF310" i="1"/>
  <c r="AF374" i="1"/>
  <c r="AF438" i="1"/>
  <c r="AF502" i="1"/>
  <c r="AF566" i="1"/>
  <c r="AF630" i="1"/>
  <c r="AF332" i="1"/>
  <c r="AF64" i="1"/>
  <c r="AE654" i="1"/>
  <c r="AE590" i="1"/>
  <c r="AE526" i="1"/>
  <c r="AE462" i="1"/>
  <c r="AE398" i="1"/>
  <c r="AE334" i="1"/>
  <c r="AE270" i="1"/>
  <c r="AE206" i="1"/>
  <c r="AE649" i="1"/>
  <c r="AE585" i="1"/>
  <c r="AE521" i="1"/>
  <c r="AE457" i="1"/>
  <c r="AE393" i="1"/>
  <c r="AE329" i="1"/>
  <c r="AE265" i="1"/>
  <c r="AE201" i="1"/>
  <c r="AE644" i="1"/>
  <c r="AE580" i="1"/>
  <c r="AE516" i="1"/>
  <c r="AE452" i="1"/>
  <c r="AE388" i="1"/>
  <c r="AE324" i="1"/>
  <c r="AE260" i="1"/>
  <c r="AE196" i="1"/>
  <c r="AE639" i="1"/>
  <c r="AE575" i="1"/>
  <c r="AE511" i="1"/>
  <c r="AE447" i="1"/>
  <c r="AE383" i="1"/>
  <c r="AE319" i="1"/>
  <c r="AE255" i="1"/>
  <c r="AE191" i="1"/>
  <c r="AE130" i="1"/>
  <c r="AE62" i="1"/>
  <c r="AE153" i="1"/>
  <c r="AE89" i="1"/>
  <c r="AE176" i="1"/>
  <c r="AE112" i="1"/>
  <c r="AE48" i="1"/>
  <c r="AE10" i="1"/>
  <c r="AE135" i="1"/>
  <c r="AE71" i="1"/>
  <c r="AE7" i="1"/>
  <c r="AE485" i="1"/>
  <c r="AE549" i="1"/>
  <c r="AE613" i="1"/>
  <c r="AE677" i="1"/>
  <c r="AE234" i="1"/>
  <c r="AE298" i="1"/>
  <c r="AE362" i="1"/>
  <c r="AE426" i="1"/>
  <c r="AE490" i="1"/>
  <c r="AE554" i="1"/>
  <c r="AE618" i="1"/>
  <c r="AF160" i="1"/>
  <c r="AF503" i="1"/>
  <c r="AF227" i="1"/>
  <c r="AF529" i="1"/>
  <c r="AF76" i="1"/>
  <c r="AF209" i="1"/>
  <c r="AF380" i="1"/>
  <c r="AF641" i="1"/>
  <c r="AF300" i="1"/>
  <c r="AF25" i="1"/>
  <c r="AF291" i="1"/>
  <c r="AF77" i="1"/>
  <c r="AF211" i="1"/>
  <c r="AF381" i="1"/>
  <c r="AF647" i="1"/>
  <c r="AF611" i="1"/>
  <c r="AF66" i="1"/>
  <c r="AF233" i="1"/>
  <c r="AF345" i="1"/>
  <c r="AF431" i="1"/>
  <c r="AF516" i="1"/>
  <c r="AF601" i="1"/>
  <c r="AF605" i="1"/>
  <c r="AF70" i="1"/>
  <c r="AF178" i="1"/>
  <c r="AF23" i="1"/>
  <c r="AF87" i="1"/>
  <c r="AF151" i="1"/>
  <c r="AF224" i="1"/>
  <c r="AF309" i="1"/>
  <c r="AF395" i="1"/>
  <c r="AF480" i="1"/>
  <c r="AF565" i="1"/>
  <c r="AF651" i="1"/>
  <c r="AF218" i="1"/>
  <c r="AF282" i="1"/>
  <c r="AF346" i="1"/>
  <c r="AF410" i="1"/>
  <c r="AF474" i="1"/>
  <c r="AF538" i="1"/>
  <c r="AF602" i="1"/>
  <c r="AF666" i="1"/>
  <c r="AF333" i="1"/>
  <c r="AF657" i="1"/>
  <c r="AF116" i="1"/>
  <c r="AF263" i="1"/>
  <c r="AF433" i="1"/>
  <c r="AF72" i="1"/>
  <c r="AF407" i="1"/>
  <c r="AF105" i="1"/>
  <c r="AF419" i="1"/>
  <c r="AF117" i="1"/>
  <c r="AF264" i="1"/>
  <c r="AF435" i="1"/>
  <c r="AF483" i="1"/>
  <c r="AF664" i="1"/>
  <c r="AF114" i="1"/>
  <c r="AF281" i="1"/>
  <c r="AF372" i="1"/>
  <c r="AF457" i="1"/>
  <c r="AF543" i="1"/>
  <c r="AF628" i="1"/>
  <c r="AF493" i="1"/>
  <c r="AF659" i="1"/>
  <c r="AF106" i="1"/>
  <c r="AF217" i="1"/>
  <c r="AF43" i="1"/>
  <c r="AF107" i="1"/>
  <c r="AF171" i="1"/>
  <c r="AF251" i="1"/>
  <c r="AF336" i="1"/>
  <c r="AF421" i="1"/>
  <c r="AF507" i="1"/>
  <c r="AF592" i="1"/>
  <c r="AF677" i="1"/>
  <c r="AF238" i="1"/>
  <c r="AF302" i="1"/>
  <c r="AF366" i="1"/>
  <c r="AF430" i="1"/>
  <c r="AF494" i="1"/>
  <c r="AF558" i="1"/>
  <c r="AF622" i="1"/>
  <c r="AF355" i="1"/>
  <c r="AF679" i="1"/>
  <c r="AF124" i="1"/>
  <c r="AF273" i="1"/>
  <c r="AF444" i="1"/>
  <c r="AF96" i="1"/>
  <c r="AF428" i="1"/>
  <c r="AF129" i="1"/>
  <c r="AF593" i="1"/>
  <c r="AF125" i="1"/>
  <c r="AF275" i="1"/>
  <c r="AF445" i="1"/>
  <c r="AF499" i="1"/>
  <c r="AF669" i="1"/>
  <c r="AF122" i="1"/>
  <c r="AF287" i="1"/>
  <c r="AF377" i="1"/>
  <c r="AF463" i="1"/>
  <c r="AF548" i="1"/>
  <c r="AF633" i="1"/>
  <c r="AF504" i="1"/>
  <c r="AF110" i="1"/>
  <c r="AF228" i="1"/>
  <c r="AF47" i="1"/>
  <c r="AF111" i="1"/>
  <c r="AF175" i="1"/>
  <c r="AF256" i="1"/>
  <c r="AF341" i="1"/>
  <c r="AF427" i="1"/>
  <c r="AF512" i="1"/>
  <c r="AF597" i="1"/>
  <c r="AF242" i="1"/>
  <c r="AF306" i="1"/>
  <c r="AF370" i="1"/>
  <c r="AF434" i="1"/>
  <c r="AF498" i="1"/>
  <c r="AF562" i="1"/>
  <c r="AF626" i="1"/>
  <c r="AF440" i="1"/>
  <c r="AF36" i="1"/>
  <c r="AF164" i="1"/>
  <c r="AF327" i="1"/>
  <c r="AF535" i="1"/>
  <c r="AF193" i="1"/>
  <c r="AF588" i="1"/>
  <c r="AF195" i="1"/>
  <c r="AF37" i="1"/>
  <c r="AF165" i="1"/>
  <c r="AF328" i="1"/>
  <c r="AF540" i="1"/>
  <c r="AF552" i="1"/>
  <c r="AF22" i="1"/>
  <c r="AF174" i="1"/>
  <c r="AF319" i="1"/>
  <c r="AF404" i="1"/>
  <c r="AF489" i="1"/>
  <c r="AF575" i="1"/>
  <c r="AF660" i="1"/>
  <c r="AF557" i="1"/>
  <c r="AF34" i="1"/>
  <c r="AF146" i="1"/>
  <c r="AF313" i="1"/>
  <c r="AF67" i="1"/>
  <c r="AF131" i="1"/>
  <c r="AF197" i="1"/>
  <c r="AF283" i="1"/>
  <c r="AF368" i="1"/>
  <c r="AF453" i="1"/>
  <c r="AF539" i="1"/>
  <c r="AF624" i="1"/>
  <c r="AF198" i="1"/>
  <c r="AF262" i="1"/>
  <c r="AF326" i="1"/>
  <c r="AF390" i="1"/>
  <c r="AF454" i="1"/>
  <c r="AF518" i="1"/>
  <c r="AF582" i="1"/>
  <c r="AF646" i="1"/>
  <c r="AF41" i="1"/>
  <c r="AF236" i="1"/>
  <c r="AF16" i="1"/>
  <c r="AE638" i="1"/>
  <c r="AE574" i="1"/>
  <c r="AE510" i="1"/>
  <c r="AE446" i="1"/>
  <c r="AE382" i="1"/>
  <c r="AE318" i="1"/>
  <c r="AE254" i="1"/>
  <c r="AE190" i="1"/>
  <c r="AE633" i="1"/>
  <c r="AE569" i="1"/>
  <c r="AE505" i="1"/>
  <c r="AE441" i="1"/>
  <c r="AE377" i="1"/>
  <c r="AE313" i="1"/>
  <c r="AE249" i="1"/>
  <c r="AE628" i="1"/>
  <c r="AE564" i="1"/>
  <c r="AE500" i="1"/>
  <c r="AE436" i="1"/>
  <c r="AE372" i="1"/>
  <c r="AE308" i="1"/>
  <c r="AE244" i="1"/>
  <c r="AE623" i="1"/>
  <c r="AE559" i="1"/>
  <c r="AE495" i="1"/>
  <c r="AE431" i="1"/>
  <c r="AE367" i="1"/>
  <c r="AE303" i="1"/>
  <c r="AE239" i="1"/>
  <c r="AE178" i="1"/>
  <c r="AE114" i="1"/>
  <c r="AE14" i="1"/>
  <c r="AE137" i="1"/>
  <c r="AE73" i="1"/>
  <c r="AE160" i="1"/>
  <c r="AE96" i="1"/>
  <c r="AE32" i="1"/>
  <c r="AE183" i="1"/>
  <c r="AE119" i="1"/>
  <c r="AE55" i="1"/>
  <c r="AE30" i="1"/>
  <c r="AE501" i="1"/>
  <c r="AE565" i="1"/>
  <c r="AE629" i="1"/>
  <c r="AE250" i="1"/>
  <c r="AE314" i="1"/>
  <c r="AE378" i="1"/>
  <c r="AE442" i="1"/>
  <c r="AE506" i="1"/>
  <c r="AE570" i="1"/>
  <c r="AE634" i="1"/>
  <c r="AF8" i="1"/>
  <c r="AF215" i="1"/>
  <c r="AF33" i="1"/>
  <c r="AF323" i="1"/>
  <c r="AF636" i="1"/>
  <c r="AF108" i="1"/>
  <c r="AF252" i="1"/>
  <c r="AF423" i="1"/>
  <c r="AF48" i="1"/>
  <c r="AF375" i="1"/>
  <c r="AF97" i="1"/>
  <c r="AF387" i="1"/>
  <c r="AF109" i="1"/>
  <c r="AF253" i="1"/>
  <c r="AF424" i="1"/>
  <c r="AF472" i="1"/>
  <c r="AF653" i="1"/>
  <c r="AF102" i="1"/>
  <c r="AF276" i="1"/>
  <c r="AF367" i="1"/>
  <c r="AF452" i="1"/>
  <c r="AF537" i="1"/>
  <c r="AF623" i="1"/>
  <c r="AF488" i="1"/>
  <c r="AF648" i="1"/>
  <c r="AF98" i="1"/>
  <c r="AF212" i="1"/>
  <c r="AF39" i="1"/>
  <c r="AF103" i="1"/>
  <c r="AF167" i="1"/>
  <c r="AF245" i="1"/>
  <c r="AF331" i="1"/>
  <c r="AF416" i="1"/>
  <c r="AF501" i="1"/>
  <c r="AF587" i="1"/>
  <c r="AF672" i="1"/>
  <c r="AF234" i="1"/>
  <c r="AF298" i="1"/>
  <c r="AF362" i="1"/>
  <c r="AF426" i="1"/>
  <c r="AF490" i="1"/>
  <c r="AF554" i="1"/>
  <c r="AF618" i="1"/>
  <c r="AF408" i="1"/>
  <c r="AF20" i="1"/>
  <c r="AF148" i="1"/>
  <c r="AF305" i="1"/>
  <c r="AF492" i="1"/>
  <c r="AF152" i="1"/>
  <c r="AF524" i="1"/>
  <c r="AF169" i="1"/>
  <c r="AF21" i="1"/>
  <c r="AF149" i="1"/>
  <c r="AF307" i="1"/>
  <c r="AF497" i="1"/>
  <c r="AF525" i="1"/>
  <c r="AF154" i="1"/>
  <c r="AF303" i="1"/>
  <c r="AF393" i="1"/>
  <c r="AF479" i="1"/>
  <c r="AF564" i="1"/>
  <c r="AF649" i="1"/>
  <c r="AF541" i="1"/>
  <c r="AF18" i="1"/>
  <c r="AF134" i="1"/>
  <c r="AF260" i="1"/>
  <c r="AF59" i="1"/>
  <c r="AF123" i="1"/>
  <c r="AF187" i="1"/>
  <c r="AF272" i="1"/>
  <c r="AF357" i="1"/>
  <c r="AF443" i="1"/>
  <c r="AF528" i="1"/>
  <c r="AF613" i="1"/>
  <c r="AF190" i="1"/>
  <c r="AF254" i="1"/>
  <c r="AF318" i="1"/>
  <c r="AF382" i="1"/>
  <c r="AF446" i="1"/>
  <c r="AF510" i="1"/>
  <c r="AF574" i="1"/>
  <c r="AF638" i="1"/>
  <c r="AF429" i="1"/>
  <c r="AF28" i="1"/>
  <c r="AF156" i="1"/>
  <c r="AF316" i="1"/>
  <c r="AF513" i="1"/>
  <c r="AF176" i="1"/>
  <c r="AF567" i="1"/>
  <c r="AF185" i="1"/>
  <c r="AF29" i="1"/>
  <c r="AF157" i="1"/>
  <c r="AF317" i="1"/>
  <c r="AF519" i="1"/>
  <c r="AF536" i="1"/>
  <c r="AF10" i="1"/>
  <c r="AF162" i="1"/>
  <c r="AF308" i="1"/>
  <c r="AF399" i="1"/>
  <c r="AF484" i="1"/>
  <c r="AF569" i="1"/>
  <c r="AF655" i="1"/>
  <c r="AF547" i="1"/>
  <c r="AF26" i="1"/>
  <c r="AF138" i="1"/>
  <c r="AF271" i="1"/>
  <c r="AF63" i="1"/>
  <c r="AF127" i="1"/>
  <c r="AF192" i="1"/>
  <c r="AF277" i="1"/>
  <c r="AF363" i="1"/>
  <c r="AF448" i="1"/>
  <c r="AF533" i="1"/>
  <c r="AF619" i="1"/>
  <c r="AF194" i="1"/>
  <c r="AF258" i="1"/>
  <c r="AF322" i="1"/>
  <c r="AF386" i="1"/>
  <c r="AF450" i="1"/>
  <c r="AF514" i="1"/>
  <c r="AF578" i="1"/>
  <c r="AF642" i="1"/>
  <c r="AF205" i="1"/>
  <c r="AF508" i="1"/>
  <c r="AF68" i="1"/>
  <c r="AF199" i="1"/>
  <c r="AF369" i="1"/>
  <c r="AF620" i="1"/>
  <c r="AF279" i="1"/>
  <c r="AF9" i="1"/>
  <c r="AF269" i="1"/>
  <c r="AF69" i="1"/>
  <c r="AF200" i="1"/>
  <c r="AF371" i="1"/>
  <c r="AF625" i="1"/>
  <c r="AF595" i="1"/>
  <c r="AF58" i="1"/>
  <c r="AF223" i="1"/>
  <c r="AF340" i="1"/>
  <c r="AF425" i="1"/>
  <c r="AF511" i="1"/>
  <c r="AF596" i="1"/>
  <c r="AF681" i="1"/>
  <c r="AF600" i="1"/>
  <c r="AF62" i="1"/>
  <c r="AF170" i="1"/>
  <c r="AF19" i="1"/>
  <c r="AF83" i="1"/>
  <c r="AF147" i="1"/>
  <c r="AF219" i="1"/>
  <c r="AF304" i="1"/>
  <c r="AF389" i="1"/>
  <c r="AF475" i="1"/>
  <c r="AF560" i="1"/>
  <c r="AF645" i="1"/>
  <c r="AF214" i="1"/>
  <c r="AF278" i="1"/>
  <c r="AF342" i="1"/>
  <c r="AF406" i="1"/>
  <c r="AF470" i="1"/>
  <c r="AF534" i="1"/>
  <c r="AF598" i="1"/>
  <c r="AF662" i="1"/>
  <c r="AF545" i="1"/>
  <c r="AF168" i="1"/>
  <c r="AE622" i="1"/>
  <c r="AE558" i="1"/>
  <c r="AE494" i="1"/>
  <c r="AE430" i="1"/>
  <c r="AE366" i="1"/>
  <c r="AE302" i="1"/>
  <c r="AE238" i="1"/>
  <c r="AE681" i="1"/>
  <c r="AE617" i="1"/>
  <c r="AE553" i="1"/>
  <c r="AE489" i="1"/>
  <c r="AE425" i="1"/>
  <c r="AE361" i="1"/>
  <c r="AE297" i="1"/>
  <c r="AE233" i="1"/>
  <c r="AE676" i="1"/>
  <c r="AE612" i="1"/>
  <c r="AE548" i="1"/>
  <c r="AE484" i="1"/>
  <c r="AE420" i="1"/>
  <c r="AE356" i="1"/>
  <c r="AE292" i="1"/>
  <c r="AE228" i="1"/>
  <c r="AE671" i="1"/>
  <c r="AE607" i="1"/>
  <c r="AE543" i="1"/>
  <c r="AE479" i="1"/>
  <c r="AE415" i="1"/>
  <c r="AE351" i="1"/>
  <c r="AE287" i="1"/>
  <c r="AE223" i="1"/>
  <c r="AE162" i="1"/>
  <c r="AE98" i="1"/>
  <c r="AE185" i="1"/>
  <c r="AE121" i="1"/>
  <c r="AE57" i="1"/>
  <c r="AE144" i="1"/>
  <c r="AE80" i="1"/>
  <c r="AE16" i="1"/>
  <c r="AE167" i="1"/>
  <c r="AE103" i="1"/>
  <c r="AE39" i="1"/>
  <c r="AE17" i="1"/>
  <c r="AF3" i="1"/>
  <c r="BK11" i="1"/>
  <c r="BK10" i="1"/>
  <c r="BK4" i="1"/>
  <c r="BK5" i="1"/>
  <c r="BK8" i="1"/>
  <c r="BK3" i="1"/>
  <c r="BK9" i="1"/>
  <c r="BK7" i="1"/>
  <c r="BK12" i="1"/>
  <c r="BK6" i="1"/>
  <c r="AE421" i="1"/>
  <c r="AE357" i="1"/>
  <c r="AE293" i="1"/>
  <c r="AE229" i="1"/>
  <c r="AE672" i="1"/>
  <c r="AE608" i="1"/>
  <c r="AE544" i="1"/>
  <c r="AE480" i="1"/>
  <c r="AE416" i="1"/>
  <c r="AE352" i="1"/>
  <c r="AE288" i="1"/>
  <c r="AE224" i="1"/>
  <c r="AE667" i="1"/>
  <c r="AE603" i="1"/>
  <c r="AE539" i="1"/>
  <c r="AE475" i="1"/>
  <c r="AE411" i="1"/>
  <c r="AE347" i="1"/>
  <c r="AE283" i="1"/>
  <c r="AE219" i="1"/>
  <c r="AE158" i="1"/>
  <c r="AE94" i="1"/>
  <c r="AE181" i="1"/>
  <c r="AE117" i="1"/>
  <c r="AE53" i="1"/>
  <c r="AE140" i="1"/>
  <c r="AE76" i="1"/>
  <c r="AE12" i="1"/>
  <c r="AE163" i="1"/>
  <c r="AE99" i="1"/>
  <c r="AE35" i="1"/>
  <c r="AE3" i="1"/>
  <c r="AF17" i="1"/>
  <c r="AF204" i="1"/>
  <c r="AE630" i="1"/>
  <c r="AE566" i="1"/>
  <c r="AE502" i="1"/>
  <c r="AE438" i="1"/>
  <c r="AE374" i="1"/>
  <c r="AE310" i="1"/>
  <c r="AE246" i="1"/>
  <c r="AE625" i="1"/>
  <c r="AE561" i="1"/>
  <c r="AE497" i="1"/>
  <c r="AE433" i="1"/>
  <c r="AE369" i="1"/>
  <c r="AE305" i="1"/>
  <c r="AE241" i="1"/>
  <c r="AE620" i="1"/>
  <c r="AE556" i="1"/>
  <c r="AE492" i="1"/>
  <c r="AE428" i="1"/>
  <c r="AE364" i="1"/>
  <c r="AE300" i="1"/>
  <c r="AE236" i="1"/>
  <c r="AE679" i="1"/>
  <c r="AE615" i="1"/>
  <c r="AE551" i="1"/>
  <c r="AE487" i="1"/>
  <c r="AE423" i="1"/>
  <c r="AE359" i="1"/>
  <c r="AE295" i="1"/>
  <c r="AE231" i="1"/>
  <c r="AE170" i="1"/>
  <c r="AE106" i="1"/>
  <c r="AE25" i="1"/>
  <c r="AE129" i="1"/>
  <c r="AE65" i="1"/>
  <c r="AE152" i="1"/>
  <c r="AE88" i="1"/>
  <c r="AE24" i="1"/>
  <c r="AE175" i="1"/>
  <c r="AE111" i="1"/>
  <c r="AE47" i="1"/>
  <c r="AE6" i="1"/>
  <c r="AF57" i="1"/>
  <c r="AF268" i="1"/>
  <c r="AF32" i="1"/>
  <c r="AE642" i="1"/>
  <c r="AE578" i="1"/>
  <c r="AE514" i="1"/>
  <c r="AE450" i="1"/>
  <c r="AE386" i="1"/>
  <c r="AE322" i="1"/>
  <c r="AE258" i="1"/>
  <c r="AE194" i="1"/>
  <c r="AE637" i="1"/>
  <c r="AE573" i="1"/>
  <c r="AE509" i="1"/>
  <c r="AE445" i="1"/>
  <c r="AE381" i="1"/>
  <c r="AE317" i="1"/>
  <c r="AE253" i="1"/>
  <c r="AE189" i="1"/>
  <c r="AE632" i="1"/>
  <c r="AE568" i="1"/>
  <c r="AE504" i="1"/>
  <c r="AE440" i="1"/>
  <c r="AE376" i="1"/>
  <c r="AE312" i="1"/>
  <c r="AE248" i="1"/>
  <c r="AE627" i="1"/>
  <c r="AE563" i="1"/>
  <c r="AE499" i="1"/>
  <c r="AE435" i="1"/>
  <c r="AE371" i="1"/>
  <c r="AE307" i="1"/>
  <c r="AE243" i="1"/>
  <c r="AE182" i="1"/>
  <c r="AE118" i="1"/>
  <c r="AE26" i="1"/>
  <c r="AE141" i="1"/>
  <c r="AE77" i="1"/>
  <c r="AE164" i="1"/>
  <c r="AE100" i="1"/>
  <c r="AE36" i="1"/>
  <c r="AE5" i="1"/>
  <c r="AE123" i="1"/>
  <c r="AE59" i="1"/>
  <c r="AE42" i="1"/>
  <c r="AE405" i="1"/>
  <c r="AE341" i="1"/>
  <c r="AE277" i="1"/>
  <c r="AE213" i="1"/>
  <c r="AE656" i="1"/>
  <c r="AE592" i="1"/>
  <c r="AE528" i="1"/>
  <c r="AE464" i="1"/>
  <c r="AE400" i="1"/>
  <c r="AE336" i="1"/>
  <c r="AE272" i="1"/>
  <c r="AE208" i="1"/>
  <c r="AE651" i="1"/>
  <c r="AE587" i="1"/>
  <c r="AE523" i="1"/>
  <c r="AE459" i="1"/>
  <c r="AE395" i="1"/>
  <c r="AE331" i="1"/>
  <c r="AE267" i="1"/>
  <c r="AE203" i="1"/>
  <c r="AE142" i="1"/>
  <c r="AE78" i="1"/>
  <c r="AE165" i="1"/>
  <c r="AE101" i="1"/>
  <c r="AE13" i="1"/>
  <c r="AE124" i="1"/>
  <c r="AE60" i="1"/>
  <c r="AE46" i="1"/>
  <c r="AE147" i="1"/>
  <c r="AE83" i="1"/>
  <c r="AE19" i="1"/>
  <c r="AF460" i="1"/>
  <c r="AF144" i="1"/>
  <c r="AE678" i="1"/>
  <c r="AE614" i="1"/>
  <c r="AE550" i="1"/>
  <c r="AE486" i="1"/>
  <c r="AE422" i="1"/>
  <c r="AE358" i="1"/>
  <c r="AE294" i="1"/>
  <c r="AE230" i="1"/>
  <c r="AE673" i="1"/>
  <c r="AE609" i="1"/>
  <c r="AE545" i="1"/>
  <c r="AE481" i="1"/>
  <c r="AE417" i="1"/>
  <c r="AE353" i="1"/>
  <c r="AE289" i="1"/>
  <c r="AE225" i="1"/>
  <c r="AE668" i="1"/>
  <c r="AE604" i="1"/>
  <c r="AE540" i="1"/>
  <c r="AE476" i="1"/>
  <c r="AE412" i="1"/>
  <c r="AE348" i="1"/>
  <c r="AE284" i="1"/>
  <c r="AE220" i="1"/>
  <c r="AE663" i="1"/>
  <c r="AE599" i="1"/>
  <c r="AE535" i="1"/>
  <c r="AE471" i="1"/>
  <c r="AE407" i="1"/>
  <c r="AE343" i="1"/>
  <c r="AE279" i="1"/>
  <c r="AE215" i="1"/>
  <c r="AE154" i="1"/>
  <c r="AE90" i="1"/>
  <c r="AE177" i="1"/>
  <c r="AE113" i="1"/>
  <c r="AE49" i="1"/>
  <c r="AE136" i="1"/>
  <c r="AE72" i="1"/>
  <c r="AE8" i="1"/>
  <c r="AE159" i="1"/>
  <c r="AE95" i="1"/>
  <c r="AE31" i="1"/>
  <c r="AF652" i="1"/>
  <c r="AF184" i="1"/>
  <c r="AE626" i="1"/>
  <c r="AE562" i="1"/>
  <c r="AE498" i="1"/>
  <c r="AE434" i="1"/>
  <c r="AE370" i="1"/>
  <c r="AE306" i="1"/>
  <c r="AE242" i="1"/>
  <c r="AE621" i="1"/>
  <c r="AE557" i="1"/>
  <c r="AE493" i="1"/>
  <c r="AE429" i="1"/>
  <c r="AE365" i="1"/>
  <c r="AE301" i="1"/>
  <c r="AE237" i="1"/>
  <c r="AE680" i="1"/>
  <c r="AE616" i="1"/>
  <c r="AE552" i="1"/>
  <c r="AE488" i="1"/>
  <c r="AE424" i="1"/>
  <c r="AE360" i="1"/>
  <c r="AE296" i="1"/>
  <c r="AE232" i="1"/>
  <c r="AE675" i="1"/>
  <c r="AE611" i="1"/>
  <c r="AE547" i="1"/>
  <c r="AE483" i="1"/>
  <c r="AE419" i="1"/>
  <c r="AE355" i="1"/>
  <c r="AE291" i="1"/>
  <c r="AE227" i="1"/>
  <c r="AE166" i="1"/>
  <c r="AE102" i="1"/>
  <c r="AE9" i="1"/>
  <c r="AE125" i="1"/>
  <c r="AE61" i="1"/>
  <c r="AE148" i="1"/>
  <c r="AE84" i="1"/>
  <c r="AE20" i="1"/>
  <c r="AE171" i="1"/>
  <c r="AE107" i="1"/>
  <c r="AE43" i="1"/>
  <c r="AE37" i="1"/>
  <c r="AE389" i="1"/>
  <c r="AE325" i="1"/>
  <c r="AE261" i="1"/>
  <c r="AE197" i="1"/>
  <c r="AE640" i="1"/>
  <c r="AE576" i="1"/>
  <c r="AE512" i="1"/>
  <c r="AE448" i="1"/>
  <c r="AE384" i="1"/>
  <c r="AE320" i="1"/>
  <c r="AE256" i="1"/>
  <c r="AE192" i="1"/>
  <c r="AE635" i="1"/>
  <c r="AE571" i="1"/>
  <c r="AE507" i="1"/>
  <c r="AE443" i="1"/>
  <c r="AE379" i="1"/>
  <c r="AE315" i="1"/>
  <c r="AE251" i="1"/>
  <c r="AE187" i="1"/>
  <c r="AE126" i="1"/>
  <c r="AE50" i="1"/>
  <c r="AE149" i="1"/>
  <c r="AE85" i="1"/>
  <c r="AE172" i="1"/>
  <c r="AE108" i="1"/>
  <c r="AE44" i="1"/>
  <c r="AE33" i="1"/>
  <c r="AE131" i="1"/>
  <c r="AE67" i="1"/>
  <c r="AE66" i="1"/>
  <c r="Y18" i="1"/>
  <c r="AF137" i="1"/>
  <c r="AF385" i="1"/>
  <c r="AF88" i="1"/>
  <c r="AE662" i="1"/>
  <c r="AE598" i="1"/>
  <c r="AE534" i="1"/>
  <c r="AE470" i="1"/>
  <c r="AE406" i="1"/>
  <c r="AE342" i="1"/>
  <c r="AE278" i="1"/>
  <c r="AE214" i="1"/>
  <c r="AE657" i="1"/>
  <c r="AE593" i="1"/>
  <c r="AE529" i="1"/>
  <c r="AE465" i="1"/>
  <c r="AE401" i="1"/>
  <c r="AE337" i="1"/>
  <c r="AE273" i="1"/>
  <c r="AE209" i="1"/>
  <c r="AE652" i="1"/>
  <c r="AE588" i="1"/>
  <c r="AE524" i="1"/>
  <c r="AE460" i="1"/>
  <c r="AE396" i="1"/>
  <c r="AE332" i="1"/>
  <c r="AE268" i="1"/>
  <c r="AE204" i="1"/>
  <c r="AE647" i="1"/>
  <c r="AE583" i="1"/>
  <c r="AE519" i="1"/>
  <c r="AE455" i="1"/>
  <c r="AE391" i="1"/>
  <c r="AE327" i="1"/>
  <c r="AE263" i="1"/>
  <c r="AE199" i="1"/>
  <c r="AE138" i="1"/>
  <c r="AE74" i="1"/>
  <c r="AE161" i="1"/>
  <c r="AE97" i="1"/>
  <c r="AE184" i="1"/>
  <c r="AE120" i="1"/>
  <c r="AE56" i="1"/>
  <c r="AE34" i="1"/>
  <c r="AE143" i="1"/>
  <c r="AE79" i="1"/>
  <c r="AE15" i="1"/>
  <c r="AF439" i="1"/>
  <c r="AF128" i="1"/>
  <c r="AE674" i="1"/>
  <c r="AE610" i="1"/>
  <c r="AE546" i="1"/>
  <c r="AE482" i="1"/>
  <c r="AE418" i="1"/>
  <c r="AE354" i="1"/>
  <c r="AE290" i="1"/>
  <c r="AE226" i="1"/>
  <c r="AE669" i="1"/>
  <c r="AE605" i="1"/>
  <c r="AE541" i="1"/>
  <c r="AE477" i="1"/>
  <c r="AE413" i="1"/>
  <c r="AE349" i="1"/>
  <c r="AE285" i="1"/>
  <c r="AE221" i="1"/>
  <c r="AE664" i="1"/>
  <c r="AE600" i="1"/>
  <c r="AE536" i="1"/>
  <c r="AE472" i="1"/>
  <c r="AE408" i="1"/>
  <c r="AE344" i="1"/>
  <c r="AE280" i="1"/>
  <c r="AE216" i="1"/>
  <c r="AE659" i="1"/>
  <c r="AE595" i="1"/>
  <c r="AE531" i="1"/>
  <c r="AE467" i="1"/>
  <c r="AE403" i="1"/>
  <c r="AE339" i="1"/>
  <c r="AE275" i="1"/>
  <c r="AE211" i="1"/>
  <c r="AE150" i="1"/>
  <c r="AE86" i="1"/>
  <c r="AE173" i="1"/>
  <c r="AE109" i="1"/>
  <c r="AE45" i="1"/>
  <c r="AE132" i="1"/>
  <c r="AE68" i="1"/>
  <c r="AE4" i="1"/>
  <c r="AE155" i="1"/>
  <c r="AE91" i="1"/>
  <c r="AE27" i="1"/>
  <c r="AF3508" i="1"/>
  <c r="AE3508" i="1"/>
  <c r="AE3507" i="1"/>
  <c r="AF3507" i="1"/>
  <c r="AF3506" i="1"/>
  <c r="AE3506" i="1"/>
  <c r="AF3505" i="1"/>
  <c r="AE3505" i="1"/>
  <c r="AF3504" i="1"/>
  <c r="AE3504" i="1"/>
  <c r="AE3503" i="1"/>
  <c r="AF3503" i="1"/>
  <c r="AF3502" i="1"/>
  <c r="AE3502" i="1"/>
  <c r="AE3501" i="1"/>
  <c r="AF3501" i="1"/>
  <c r="AF3500" i="1"/>
  <c r="AE3500" i="1"/>
  <c r="AF3499" i="1"/>
  <c r="AE3499" i="1"/>
  <c r="AF3498" i="1"/>
  <c r="AE3498" i="1"/>
  <c r="AE3497" i="1"/>
  <c r="AF3497" i="1"/>
  <c r="AF3496" i="1"/>
  <c r="AE3496" i="1"/>
  <c r="AF3495" i="1"/>
  <c r="AE3495" i="1"/>
  <c r="AF3494" i="1"/>
  <c r="AE3494" i="1"/>
  <c r="AE3493" i="1"/>
  <c r="AF3493" i="1"/>
  <c r="AF3492" i="1"/>
  <c r="AE3492" i="1"/>
  <c r="AE3491" i="1"/>
  <c r="AF3491" i="1"/>
  <c r="AF3490" i="1"/>
  <c r="AE3490" i="1"/>
  <c r="AF3489" i="1"/>
  <c r="AE3489" i="1"/>
  <c r="AF3488" i="1"/>
  <c r="AE3488" i="1"/>
  <c r="AF3487" i="1"/>
  <c r="AE3487" i="1"/>
  <c r="AE3486" i="1"/>
  <c r="AF3486" i="1"/>
  <c r="AF3485" i="1"/>
  <c r="AE3485" i="1"/>
  <c r="AF3484" i="1"/>
  <c r="AE3484" i="1"/>
  <c r="AF3483" i="1"/>
  <c r="AE3483" i="1"/>
  <c r="AE3482" i="1"/>
  <c r="AF3482" i="1"/>
  <c r="AF3481" i="1"/>
  <c r="AE3481" i="1"/>
  <c r="AE3480" i="1"/>
  <c r="AF3480" i="1"/>
  <c r="AF3479" i="1"/>
  <c r="AE3479" i="1"/>
  <c r="AF3478" i="1"/>
  <c r="AE3478" i="1"/>
  <c r="AF3477" i="1"/>
  <c r="AE3477" i="1"/>
  <c r="AF3476" i="1"/>
  <c r="AE3476" i="1"/>
  <c r="AE3475" i="1"/>
  <c r="AF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E3467" i="1"/>
  <c r="AF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E3460" i="1"/>
  <c r="AF3460" i="1"/>
  <c r="AF3459" i="1"/>
  <c r="AE3459" i="1"/>
  <c r="AE3458" i="1"/>
  <c r="AF3458" i="1"/>
  <c r="AF3457" i="1"/>
  <c r="AE3457" i="1"/>
  <c r="AE3456" i="1"/>
  <c r="AF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E3449" i="1"/>
  <c r="AF3449" i="1"/>
  <c r="AF3448" i="1"/>
  <c r="AE3448" i="1"/>
  <c r="AF3447" i="1"/>
  <c r="AE3447" i="1"/>
  <c r="AF3446" i="1"/>
  <c r="AE3446" i="1"/>
  <c r="AF3445" i="1"/>
  <c r="AE3445" i="1"/>
  <c r="AF3444" i="1"/>
  <c r="AE3444" i="1"/>
  <c r="AE3443" i="1"/>
  <c r="AF3443" i="1"/>
  <c r="AF3442" i="1"/>
  <c r="AE3442" i="1"/>
  <c r="AE3441" i="1"/>
  <c r="AF3441" i="1"/>
  <c r="AE3440" i="1"/>
  <c r="AF3440" i="1"/>
  <c r="AF3439" i="1"/>
  <c r="AE3439" i="1"/>
  <c r="AF3438" i="1"/>
  <c r="AE3438" i="1"/>
  <c r="AE3437" i="1"/>
  <c r="AF3437" i="1"/>
  <c r="AF3436" i="1"/>
  <c r="AE3436" i="1"/>
  <c r="AE3435" i="1"/>
  <c r="AF3435" i="1"/>
  <c r="AF3434" i="1"/>
  <c r="AE3434" i="1"/>
  <c r="AE3433" i="1"/>
  <c r="AF3433" i="1"/>
  <c r="AF3432" i="1"/>
  <c r="AE3432" i="1"/>
  <c r="AE3431" i="1"/>
  <c r="AF3431" i="1"/>
  <c r="AE3430" i="1"/>
  <c r="AF3430" i="1"/>
  <c r="AF3429" i="1"/>
  <c r="AE3429" i="1"/>
  <c r="AE3428" i="1"/>
  <c r="AF3428" i="1"/>
  <c r="AF3427" i="1"/>
  <c r="AE3427" i="1"/>
  <c r="AE3426" i="1"/>
  <c r="AF3426" i="1"/>
  <c r="AF3425" i="1"/>
  <c r="AE3425" i="1"/>
  <c r="AE3424" i="1"/>
  <c r="AF3424" i="1"/>
  <c r="AF3423" i="1"/>
  <c r="AE3423" i="1"/>
  <c r="AE3422" i="1"/>
  <c r="AF3422" i="1"/>
  <c r="AF3421" i="1"/>
  <c r="AE3421" i="1"/>
  <c r="AE3420" i="1"/>
  <c r="AF3420" i="1"/>
  <c r="AF3419" i="1"/>
  <c r="AE3419" i="1"/>
  <c r="AE3418" i="1"/>
  <c r="AF3418" i="1"/>
  <c r="AF3417" i="1"/>
  <c r="AE3417" i="1"/>
  <c r="AE3416" i="1"/>
  <c r="AF3416" i="1"/>
  <c r="AF3415" i="1"/>
  <c r="AE3415" i="1"/>
  <c r="AF3414" i="1"/>
  <c r="AE3414" i="1"/>
  <c r="AE3413" i="1"/>
  <c r="AF3413" i="1"/>
  <c r="AF3412" i="1"/>
  <c r="AE3412" i="1"/>
  <c r="AE3411" i="1"/>
  <c r="AF3411" i="1"/>
  <c r="AF3410" i="1"/>
  <c r="AE3410" i="1"/>
  <c r="AE3409" i="1"/>
  <c r="AF3409" i="1"/>
  <c r="AF3408" i="1"/>
  <c r="AE3408" i="1"/>
  <c r="AE3407" i="1"/>
  <c r="AF3407" i="1"/>
  <c r="AF3406" i="1"/>
  <c r="AE3406" i="1"/>
  <c r="AE3405" i="1"/>
  <c r="AF3405" i="1"/>
  <c r="AF3404" i="1"/>
  <c r="AE3404" i="1"/>
  <c r="AE3403" i="1"/>
  <c r="AF3403" i="1"/>
  <c r="AF3402" i="1"/>
  <c r="AE3402" i="1"/>
  <c r="AE3401" i="1"/>
  <c r="AF3401" i="1"/>
  <c r="AF3400" i="1"/>
  <c r="AE3400" i="1"/>
  <c r="AE3399" i="1"/>
  <c r="AF3399" i="1"/>
  <c r="AE3398" i="1"/>
  <c r="AF3398" i="1"/>
  <c r="AF3397" i="1"/>
  <c r="AE3397" i="1"/>
  <c r="AE3396" i="1"/>
  <c r="AF3396" i="1"/>
  <c r="AE3395" i="1"/>
  <c r="AF3395" i="1"/>
  <c r="AF3394" i="1"/>
  <c r="AE3394" i="1"/>
  <c r="AE3393" i="1"/>
  <c r="AF3393" i="1"/>
  <c r="AF3392" i="1"/>
  <c r="AE3392" i="1"/>
  <c r="AF3391" i="1"/>
  <c r="AE3391" i="1"/>
  <c r="AE3390" i="1"/>
  <c r="AF3390" i="1"/>
  <c r="AF3389" i="1"/>
  <c r="AE3389" i="1"/>
  <c r="AE3388" i="1"/>
  <c r="AF3388" i="1"/>
  <c r="AE3387" i="1"/>
  <c r="AF3387" i="1"/>
  <c r="AE3386" i="1"/>
  <c r="AF3386" i="1"/>
  <c r="AE3385" i="1"/>
  <c r="AF3385" i="1"/>
  <c r="AE3384" i="1"/>
  <c r="AF3384" i="1"/>
  <c r="AE3383" i="1"/>
  <c r="AF3383" i="1"/>
  <c r="AE3382" i="1"/>
  <c r="AF3382" i="1"/>
  <c r="AE3381" i="1"/>
  <c r="AF3381" i="1"/>
  <c r="AE3380" i="1"/>
  <c r="AF3380" i="1"/>
  <c r="AE3379" i="1"/>
  <c r="AF3379" i="1"/>
  <c r="AE3378" i="1"/>
  <c r="AF3378" i="1"/>
  <c r="AE3377" i="1"/>
  <c r="AF3377" i="1"/>
  <c r="AE3376" i="1"/>
  <c r="AF3376" i="1"/>
  <c r="AE3375" i="1"/>
  <c r="AF3375" i="1"/>
  <c r="AE3374" i="1"/>
  <c r="AF3374" i="1"/>
  <c r="AE3373" i="1"/>
  <c r="AF3373" i="1"/>
  <c r="AE3372" i="1"/>
  <c r="AF3372" i="1"/>
  <c r="AE3371" i="1"/>
  <c r="AF3371" i="1"/>
  <c r="AE3370" i="1"/>
  <c r="AF3370" i="1"/>
  <c r="AE3369" i="1"/>
  <c r="AF3369" i="1"/>
  <c r="AE3368" i="1"/>
  <c r="AF3368" i="1"/>
  <c r="AE3367" i="1"/>
  <c r="AF3367" i="1"/>
  <c r="AE3366" i="1"/>
  <c r="AF3366" i="1"/>
  <c r="AE3365" i="1"/>
  <c r="AF3365" i="1"/>
  <c r="AE3364" i="1"/>
  <c r="AF3364" i="1"/>
  <c r="AE3363" i="1"/>
  <c r="AF3363" i="1"/>
  <c r="AE3362" i="1"/>
  <c r="AF3362" i="1"/>
  <c r="AE3361" i="1"/>
  <c r="AF3361" i="1"/>
  <c r="AE3360" i="1"/>
  <c r="AF3360" i="1"/>
  <c r="AE3359" i="1"/>
  <c r="AF3359" i="1"/>
  <c r="AE3358" i="1"/>
  <c r="AF3358" i="1"/>
  <c r="AE3357" i="1"/>
  <c r="AF3357" i="1"/>
  <c r="AE3356" i="1"/>
  <c r="AF3356" i="1"/>
  <c r="AE3355" i="1"/>
  <c r="AF3355" i="1"/>
  <c r="AE3354" i="1"/>
  <c r="AF3354" i="1"/>
  <c r="AE3353" i="1"/>
  <c r="AF3353" i="1"/>
  <c r="AE3352" i="1"/>
  <c r="AF3352" i="1"/>
  <c r="AE3351" i="1"/>
  <c r="AF3351" i="1"/>
  <c r="AE3350" i="1"/>
  <c r="AF3350" i="1"/>
  <c r="AE3349" i="1"/>
  <c r="AF3349" i="1"/>
  <c r="AE3348" i="1"/>
  <c r="AF3348" i="1"/>
  <c r="AE3347" i="1"/>
  <c r="AF3347" i="1"/>
  <c r="AE3346" i="1"/>
  <c r="AF3346" i="1"/>
  <c r="AE3345" i="1"/>
  <c r="AF3345" i="1"/>
  <c r="AE3344" i="1"/>
  <c r="AF3344" i="1"/>
  <c r="AE3343" i="1"/>
  <c r="AF3343" i="1"/>
  <c r="AE3342" i="1"/>
  <c r="AF3342" i="1"/>
  <c r="AE3341" i="1"/>
  <c r="AF3341" i="1"/>
  <c r="AE3340" i="1"/>
  <c r="AF3340" i="1"/>
  <c r="AE3339" i="1"/>
  <c r="AF3339" i="1"/>
  <c r="AE3338" i="1"/>
  <c r="AF3338" i="1"/>
  <c r="AE3337" i="1"/>
  <c r="AF3337" i="1"/>
  <c r="AE3336" i="1"/>
  <c r="AF3336" i="1"/>
  <c r="AE3335" i="1"/>
  <c r="AF3335" i="1"/>
  <c r="AE3334" i="1"/>
  <c r="AF3334" i="1"/>
  <c r="AE3333" i="1"/>
  <c r="AF3333" i="1"/>
  <c r="AE3332" i="1"/>
  <c r="AF3332" i="1"/>
  <c r="AE3331" i="1"/>
  <c r="AF3331" i="1"/>
  <c r="AE3330" i="1"/>
  <c r="AF3330" i="1"/>
  <c r="AE3329" i="1"/>
  <c r="AF3329" i="1"/>
  <c r="AE3328" i="1"/>
  <c r="AF3328" i="1"/>
  <c r="AE3327" i="1"/>
  <c r="AF3327" i="1"/>
  <c r="AE3326" i="1"/>
  <c r="AF3326" i="1"/>
  <c r="AE3325" i="1"/>
  <c r="AF3325" i="1"/>
  <c r="AE3324" i="1"/>
  <c r="AF3324" i="1"/>
  <c r="AE3323" i="1"/>
  <c r="AF3323" i="1"/>
  <c r="AE3322" i="1"/>
  <c r="AF3322" i="1"/>
  <c r="AE3321" i="1"/>
  <c r="AF3321" i="1"/>
  <c r="AE3320" i="1"/>
  <c r="AF3320" i="1"/>
  <c r="AE3319" i="1"/>
  <c r="AF3319" i="1"/>
  <c r="AE3318" i="1"/>
  <c r="AF3318" i="1"/>
  <c r="AE3317" i="1"/>
  <c r="AF3317" i="1"/>
  <c r="AE3316" i="1"/>
  <c r="AF3316" i="1"/>
  <c r="AE3315" i="1"/>
  <c r="AF3315" i="1"/>
  <c r="AE3314" i="1"/>
  <c r="AF3314" i="1"/>
  <c r="AE3313" i="1"/>
  <c r="AF3313" i="1"/>
  <c r="AE3312" i="1"/>
  <c r="AF3312" i="1"/>
  <c r="AE3311" i="1"/>
  <c r="AF3311" i="1"/>
  <c r="AE3310" i="1"/>
  <c r="AF3310" i="1"/>
  <c r="AE3309" i="1"/>
  <c r="AF3309" i="1"/>
  <c r="AE3308" i="1"/>
  <c r="AF3308" i="1"/>
  <c r="AE3307" i="1"/>
  <c r="AF3307" i="1"/>
  <c r="AE3306" i="1"/>
  <c r="AF3306" i="1"/>
  <c r="AE3305" i="1"/>
  <c r="AF3305" i="1"/>
  <c r="AE3304" i="1"/>
  <c r="AF3304" i="1"/>
  <c r="AE3303" i="1"/>
  <c r="AF3303" i="1"/>
  <c r="AE3302" i="1"/>
  <c r="AF3302" i="1"/>
  <c r="AE3301" i="1"/>
  <c r="AF3301" i="1"/>
  <c r="AE3300" i="1"/>
  <c r="AF3300" i="1"/>
  <c r="AE3299" i="1"/>
  <c r="AF3299" i="1"/>
  <c r="AE3298" i="1"/>
  <c r="AF3298" i="1"/>
  <c r="AE3297" i="1"/>
  <c r="AF3297" i="1"/>
  <c r="AE3296" i="1"/>
  <c r="AF3296" i="1"/>
  <c r="AE3295" i="1"/>
  <c r="AF3295" i="1"/>
  <c r="AE3294" i="1"/>
  <c r="AF3294" i="1"/>
  <c r="AE3293" i="1"/>
  <c r="AF3293" i="1"/>
  <c r="AE3292" i="1"/>
  <c r="AF3292" i="1"/>
  <c r="AE3291" i="1"/>
  <c r="AF3291" i="1"/>
  <c r="AE3290" i="1"/>
  <c r="AF3290" i="1"/>
  <c r="AE3289" i="1"/>
  <c r="AF3289" i="1"/>
  <c r="AE3288" i="1"/>
  <c r="AF3288" i="1"/>
  <c r="AE3287" i="1"/>
  <c r="AF3287" i="1"/>
  <c r="AE3286" i="1"/>
  <c r="AF3286" i="1"/>
  <c r="AE3285" i="1"/>
  <c r="AF3285" i="1"/>
  <c r="AE3284" i="1"/>
  <c r="AF3284" i="1"/>
  <c r="AE3283" i="1"/>
  <c r="AF3283" i="1"/>
  <c r="AE3282" i="1"/>
  <c r="AF3282" i="1"/>
  <c r="AE3281" i="1"/>
  <c r="AF3281" i="1"/>
  <c r="AE3280" i="1"/>
  <c r="AF3280" i="1"/>
  <c r="AE3279" i="1"/>
  <c r="AF3279" i="1"/>
  <c r="AE3278" i="1"/>
  <c r="AF3278" i="1"/>
  <c r="AE3277" i="1"/>
  <c r="AF3277" i="1"/>
  <c r="AE3276" i="1"/>
  <c r="AF3276" i="1"/>
  <c r="AE3275" i="1"/>
  <c r="AF3275" i="1"/>
  <c r="AE3274" i="1"/>
  <c r="AF3274" i="1"/>
  <c r="AE3273" i="1"/>
  <c r="AF3273" i="1"/>
  <c r="AE3272" i="1"/>
  <c r="AF3272" i="1"/>
  <c r="AE3271" i="1"/>
  <c r="AF3271" i="1"/>
  <c r="AE3270" i="1"/>
  <c r="AF3270" i="1"/>
  <c r="AE3269" i="1"/>
  <c r="AF3269" i="1"/>
  <c r="AE3268" i="1"/>
  <c r="AF3268" i="1"/>
  <c r="AE3267" i="1"/>
  <c r="AF3267" i="1"/>
  <c r="AE3266" i="1"/>
  <c r="AF3266" i="1"/>
  <c r="AE3265" i="1"/>
  <c r="AF3265" i="1"/>
  <c r="AE3264" i="1"/>
  <c r="AF3264" i="1"/>
  <c r="AE3263" i="1"/>
  <c r="AF3263" i="1"/>
  <c r="AE3262" i="1"/>
  <c r="AF3262" i="1"/>
  <c r="AE3261" i="1"/>
  <c r="AF3261" i="1"/>
  <c r="AE3260" i="1"/>
  <c r="AF3260" i="1"/>
  <c r="AE3259" i="1"/>
  <c r="AF3259" i="1"/>
  <c r="AE3258" i="1"/>
  <c r="AF3258" i="1"/>
  <c r="AE3257" i="1"/>
  <c r="AF3257" i="1"/>
  <c r="AE3256" i="1"/>
  <c r="AF3256" i="1"/>
  <c r="AE3255" i="1"/>
  <c r="AF3255" i="1"/>
  <c r="AE3254" i="1"/>
  <c r="AF3254" i="1"/>
  <c r="AE3253" i="1"/>
  <c r="AF3253" i="1"/>
  <c r="AE3252" i="1"/>
  <c r="AF3252" i="1"/>
  <c r="AE3251" i="1"/>
  <c r="AF3251" i="1"/>
  <c r="AE3250" i="1"/>
  <c r="AF3250" i="1"/>
  <c r="AE3249" i="1"/>
  <c r="AF3249" i="1"/>
  <c r="AE3248" i="1"/>
  <c r="AF3248" i="1"/>
  <c r="AE3247" i="1"/>
  <c r="AF3247" i="1"/>
  <c r="AE3246" i="1"/>
  <c r="AF3246" i="1"/>
  <c r="AE3245" i="1"/>
  <c r="AF3245" i="1"/>
  <c r="AE3244" i="1"/>
  <c r="AF3244" i="1"/>
  <c r="AE3243" i="1"/>
  <c r="AF3243" i="1"/>
  <c r="AE3242" i="1"/>
  <c r="AF3242" i="1"/>
  <c r="AE3241" i="1"/>
  <c r="AF3241" i="1"/>
  <c r="AE3240" i="1"/>
  <c r="AF3240" i="1"/>
  <c r="AE3239" i="1"/>
  <c r="AF3239" i="1"/>
  <c r="AE3238" i="1"/>
  <c r="AF3238" i="1"/>
  <c r="AE3237" i="1"/>
  <c r="AF3237" i="1"/>
  <c r="AE3236" i="1"/>
  <c r="AF3236" i="1"/>
  <c r="AE3235" i="1"/>
  <c r="AF3235" i="1"/>
  <c r="AE3234" i="1"/>
  <c r="AF3234" i="1"/>
  <c r="AE3233" i="1"/>
  <c r="AF3233" i="1"/>
  <c r="AE3232" i="1"/>
  <c r="AF3232" i="1"/>
  <c r="AE3231" i="1"/>
  <c r="AF3231" i="1"/>
  <c r="AE3230" i="1"/>
  <c r="AF3230" i="1"/>
  <c r="AE3229" i="1"/>
  <c r="AF3229" i="1"/>
  <c r="AE3228" i="1"/>
  <c r="AF3228" i="1"/>
  <c r="AE3227" i="1"/>
  <c r="AF3227" i="1"/>
  <c r="AE3226" i="1"/>
  <c r="AF3226" i="1"/>
  <c r="AE3225" i="1"/>
  <c r="AF3225" i="1"/>
  <c r="AE3224" i="1"/>
  <c r="AF3224" i="1"/>
  <c r="AE3223" i="1"/>
  <c r="AF3223" i="1"/>
  <c r="AE3222" i="1"/>
  <c r="AF3222" i="1"/>
  <c r="AE3221" i="1"/>
  <c r="AF3221" i="1"/>
  <c r="AE3220" i="1"/>
  <c r="AF3220" i="1"/>
  <c r="AE3219" i="1"/>
  <c r="AF3219" i="1"/>
  <c r="AE3218" i="1"/>
  <c r="AF3218" i="1"/>
  <c r="AE3217" i="1"/>
  <c r="AF3217" i="1"/>
  <c r="AE3216" i="1"/>
  <c r="AF3216" i="1"/>
  <c r="AE3215" i="1"/>
  <c r="AF3215" i="1"/>
  <c r="AE3214" i="1"/>
  <c r="AF3214" i="1"/>
  <c r="AE3213" i="1"/>
  <c r="AF3213" i="1"/>
  <c r="AE3212" i="1"/>
  <c r="AF3212" i="1"/>
  <c r="AE3211" i="1"/>
  <c r="AF3211" i="1"/>
  <c r="AE3210" i="1"/>
  <c r="AF3210" i="1"/>
  <c r="AE3209" i="1"/>
  <c r="AF3209" i="1"/>
  <c r="AE3208" i="1"/>
  <c r="AF3208" i="1"/>
  <c r="AE3207" i="1"/>
  <c r="AF3207" i="1"/>
  <c r="AE3206" i="1"/>
  <c r="AF3206" i="1"/>
  <c r="AE3205" i="1"/>
  <c r="AF3205" i="1"/>
  <c r="AE3204" i="1"/>
  <c r="AF3204" i="1"/>
  <c r="AE3203" i="1"/>
  <c r="AF3203" i="1"/>
  <c r="AE3202" i="1"/>
  <c r="AF3202" i="1"/>
  <c r="AE3201" i="1"/>
  <c r="AF3201" i="1"/>
  <c r="AE3200" i="1"/>
  <c r="AF3200" i="1"/>
  <c r="AE3199" i="1"/>
  <c r="AF3199" i="1"/>
  <c r="AE3198" i="1"/>
  <c r="AF3198" i="1"/>
  <c r="AE3197" i="1"/>
  <c r="AF3197" i="1"/>
  <c r="AE3196" i="1"/>
  <c r="AF3196" i="1"/>
  <c r="AE3195" i="1"/>
  <c r="AF3195" i="1"/>
  <c r="AE3194" i="1"/>
  <c r="AF3194" i="1"/>
  <c r="AE3193" i="1"/>
  <c r="AF3193" i="1"/>
  <c r="AE3192" i="1"/>
  <c r="AF3192" i="1"/>
  <c r="AE3191" i="1"/>
  <c r="AF3191" i="1"/>
  <c r="AE3190" i="1"/>
  <c r="AF3190" i="1"/>
  <c r="AE3189" i="1"/>
  <c r="AF3189" i="1"/>
  <c r="AE3188" i="1"/>
  <c r="AF3188" i="1"/>
  <c r="AE3187" i="1"/>
  <c r="AF3187" i="1"/>
  <c r="AE3186" i="1"/>
  <c r="AF3186" i="1"/>
  <c r="AE3185" i="1"/>
  <c r="AF3185" i="1"/>
  <c r="AE3184" i="1"/>
  <c r="AF3184" i="1"/>
  <c r="AE3183" i="1"/>
  <c r="AF3183" i="1"/>
  <c r="AE3182" i="1"/>
  <c r="AF3182" i="1"/>
  <c r="AE3181" i="1"/>
  <c r="AF3181" i="1"/>
  <c r="AE3180" i="1"/>
  <c r="AF3180" i="1"/>
  <c r="AE3179" i="1"/>
  <c r="AF3179" i="1"/>
  <c r="AE3178" i="1"/>
  <c r="AF3178" i="1"/>
  <c r="AE3177" i="1"/>
  <c r="AF3177" i="1"/>
  <c r="AE3176" i="1"/>
  <c r="AF3176" i="1"/>
  <c r="AE3175" i="1"/>
  <c r="AF3175" i="1"/>
  <c r="AE3174" i="1"/>
  <c r="AF3174" i="1"/>
  <c r="AE3173" i="1"/>
  <c r="AF3173" i="1"/>
  <c r="AE3172" i="1"/>
  <c r="AF3172" i="1"/>
  <c r="AE3171" i="1"/>
  <c r="AF3171" i="1"/>
  <c r="AE3170" i="1"/>
  <c r="AF3170" i="1"/>
  <c r="AE3169" i="1"/>
  <c r="AF3169" i="1"/>
  <c r="AE3168" i="1"/>
  <c r="AF3168" i="1"/>
  <c r="AE3167" i="1"/>
  <c r="AF3167" i="1"/>
  <c r="AE3166" i="1"/>
  <c r="AF3166" i="1"/>
  <c r="AE3165" i="1"/>
  <c r="AF3165" i="1"/>
  <c r="AE3164" i="1"/>
  <c r="AF3164" i="1"/>
  <c r="AE3163" i="1"/>
  <c r="AF3163" i="1"/>
  <c r="AE3162" i="1"/>
  <c r="AF3162" i="1"/>
  <c r="AE3161" i="1"/>
  <c r="AF3161" i="1"/>
  <c r="AE3160" i="1"/>
  <c r="AF3160" i="1"/>
  <c r="AE3159" i="1"/>
  <c r="AF3159" i="1"/>
  <c r="AE3158" i="1"/>
  <c r="AF3158" i="1"/>
  <c r="AE3157" i="1"/>
  <c r="AF3157" i="1"/>
  <c r="AE3156" i="1"/>
  <c r="AF3156" i="1"/>
  <c r="AE3155" i="1"/>
  <c r="AF3155" i="1"/>
  <c r="AE3154" i="1"/>
  <c r="AF3154" i="1"/>
  <c r="AE3153" i="1"/>
  <c r="AF3153" i="1"/>
  <c r="AE3152" i="1"/>
  <c r="AF3152" i="1"/>
  <c r="AE3151" i="1"/>
  <c r="AF3151" i="1"/>
  <c r="AE3150" i="1"/>
  <c r="AF3150" i="1"/>
  <c r="AE3149" i="1"/>
  <c r="AF3149" i="1"/>
  <c r="AE3148" i="1"/>
  <c r="AF3148" i="1"/>
  <c r="AE3147" i="1"/>
  <c r="AF3147" i="1"/>
  <c r="AE3146" i="1"/>
  <c r="AF3146" i="1"/>
  <c r="AE3145" i="1"/>
  <c r="AF3145" i="1"/>
  <c r="AE3144" i="1"/>
  <c r="AF3144" i="1"/>
  <c r="AE3143" i="1"/>
  <c r="AF3143" i="1"/>
  <c r="AE3142" i="1"/>
  <c r="AF3142" i="1"/>
  <c r="AE3141" i="1"/>
  <c r="AF3141" i="1"/>
  <c r="AE3140" i="1"/>
  <c r="AF3140" i="1"/>
  <c r="AE3139" i="1"/>
  <c r="AF3139" i="1"/>
  <c r="AE3138" i="1"/>
  <c r="AF3138" i="1"/>
  <c r="AE3137" i="1"/>
  <c r="AF3137" i="1"/>
  <c r="AE3136" i="1"/>
  <c r="AF3136" i="1"/>
  <c r="AE3135" i="1"/>
  <c r="AF3135" i="1"/>
  <c r="AE3134" i="1"/>
  <c r="AF3134" i="1"/>
  <c r="AE3133" i="1"/>
  <c r="AF3133" i="1"/>
  <c r="AE3132" i="1"/>
  <c r="AF3132" i="1"/>
  <c r="AE3131" i="1"/>
  <c r="AF3131" i="1"/>
  <c r="AE3130" i="1"/>
  <c r="AF3130" i="1"/>
  <c r="AE3129" i="1"/>
  <c r="AF3129" i="1"/>
  <c r="AE3128" i="1"/>
  <c r="AF3128" i="1"/>
  <c r="AE3127" i="1"/>
  <c r="AF3127" i="1"/>
  <c r="AE3126" i="1"/>
  <c r="AF3126" i="1"/>
  <c r="AE3125" i="1"/>
  <c r="AF3125" i="1"/>
  <c r="AE3124" i="1"/>
  <c r="AF3124" i="1"/>
  <c r="AE3123" i="1"/>
  <c r="AF3123" i="1"/>
  <c r="AE3122" i="1"/>
  <c r="AF3122" i="1"/>
  <c r="AE3121" i="1"/>
  <c r="AF3121" i="1"/>
  <c r="AE3120" i="1"/>
  <c r="AF3120" i="1"/>
  <c r="AE3119" i="1"/>
  <c r="AF3119" i="1"/>
  <c r="AE3118" i="1"/>
  <c r="AF3118" i="1"/>
  <c r="AE3117" i="1"/>
  <c r="AF3117" i="1"/>
  <c r="AE3116" i="1"/>
  <c r="AF3116" i="1"/>
  <c r="AE3115" i="1"/>
  <c r="AF3115" i="1"/>
  <c r="AE3114" i="1"/>
  <c r="AF3114" i="1"/>
  <c r="AE3113" i="1"/>
  <c r="AF3113" i="1"/>
  <c r="AE3112" i="1"/>
  <c r="AF3112" i="1"/>
  <c r="AE3111" i="1"/>
  <c r="AF3111" i="1"/>
  <c r="AE3110" i="1"/>
  <c r="AF3110" i="1"/>
  <c r="AE3109" i="1"/>
  <c r="AF3109" i="1"/>
  <c r="AE3108" i="1"/>
  <c r="AF3108" i="1"/>
  <c r="AE3107" i="1"/>
  <c r="AF3107" i="1"/>
  <c r="AE3106" i="1"/>
  <c r="AF3106" i="1"/>
  <c r="AE3105" i="1"/>
  <c r="AF3105" i="1"/>
  <c r="AE3104" i="1"/>
  <c r="AF3104" i="1"/>
  <c r="AE3103" i="1"/>
  <c r="AF3103" i="1"/>
  <c r="AE3102" i="1"/>
  <c r="AF3102" i="1"/>
  <c r="AE3101" i="1"/>
  <c r="AF3101" i="1"/>
  <c r="AE3100" i="1"/>
  <c r="AF3100" i="1"/>
  <c r="AE3099" i="1"/>
  <c r="AF3099" i="1"/>
  <c r="AE3098" i="1"/>
  <c r="AF3098" i="1"/>
  <c r="AE3097" i="1"/>
  <c r="AF3097" i="1"/>
  <c r="AE3096" i="1"/>
  <c r="AF3096" i="1"/>
  <c r="AE3095" i="1"/>
  <c r="AF3095" i="1"/>
  <c r="AE3094" i="1"/>
  <c r="AF3094" i="1"/>
  <c r="AE3093" i="1"/>
  <c r="AF3093" i="1"/>
  <c r="AE3092" i="1"/>
  <c r="AF3092" i="1"/>
  <c r="AE3091" i="1"/>
  <c r="AF3091" i="1"/>
  <c r="AE3090" i="1"/>
  <c r="AF3090" i="1"/>
  <c r="AE3089" i="1"/>
  <c r="AF3089" i="1"/>
  <c r="AE3088" i="1"/>
  <c r="AF3088" i="1"/>
  <c r="AE3087" i="1"/>
  <c r="AF3087" i="1"/>
  <c r="AE3086" i="1"/>
  <c r="AF3086" i="1"/>
  <c r="AE3085" i="1"/>
  <c r="AF3085" i="1"/>
  <c r="AE3084" i="1"/>
  <c r="AF3084" i="1"/>
  <c r="AE3083" i="1"/>
  <c r="AF3083" i="1"/>
  <c r="AE3082" i="1"/>
  <c r="AF3082" i="1"/>
  <c r="AE3081" i="1"/>
  <c r="AF3081" i="1"/>
  <c r="AE3080" i="1"/>
  <c r="AF3080" i="1"/>
  <c r="AE3079" i="1"/>
  <c r="AF3079" i="1"/>
  <c r="AE3078" i="1"/>
  <c r="AF3078" i="1"/>
  <c r="AE3077" i="1"/>
  <c r="AF3077" i="1"/>
  <c r="AE3076" i="1"/>
  <c r="AF3076" i="1"/>
  <c r="AE3075" i="1"/>
  <c r="AF3075" i="1"/>
  <c r="AE3074" i="1"/>
  <c r="AF3074" i="1"/>
  <c r="AE3073" i="1"/>
  <c r="AF3073" i="1"/>
  <c r="AE3072" i="1"/>
  <c r="AF3072" i="1"/>
  <c r="AE3071" i="1"/>
  <c r="AF3071" i="1"/>
  <c r="AE3070" i="1"/>
  <c r="AF3070" i="1"/>
  <c r="AE3069" i="1"/>
  <c r="AF3069" i="1"/>
  <c r="AE3068" i="1"/>
  <c r="AF3068" i="1"/>
  <c r="AE3067" i="1"/>
  <c r="AF3067" i="1"/>
  <c r="AE3066" i="1"/>
  <c r="AF3066" i="1"/>
  <c r="AE3065" i="1"/>
  <c r="AF3065" i="1"/>
  <c r="AE3064" i="1"/>
  <c r="AF3064" i="1"/>
  <c r="AE3063" i="1"/>
  <c r="AF3063" i="1"/>
  <c r="AE3062" i="1"/>
  <c r="AF3062" i="1"/>
  <c r="AE3061" i="1"/>
  <c r="AF3061" i="1"/>
  <c r="AE3060" i="1"/>
  <c r="AF3060" i="1"/>
  <c r="AE3059" i="1"/>
  <c r="AF3059" i="1"/>
  <c r="AE3058" i="1"/>
  <c r="AF3058" i="1"/>
  <c r="AE3057" i="1"/>
  <c r="AF3057" i="1"/>
  <c r="AE3056" i="1"/>
  <c r="AF3056" i="1"/>
  <c r="AE3055" i="1"/>
  <c r="AF3055" i="1"/>
  <c r="AE3054" i="1"/>
  <c r="AF3054" i="1"/>
  <c r="AE3053" i="1"/>
  <c r="AF3053" i="1"/>
  <c r="AE3052" i="1"/>
  <c r="AF3052" i="1"/>
  <c r="AE3051" i="1"/>
  <c r="AF3051" i="1"/>
  <c r="AE3050" i="1"/>
  <c r="AF3050" i="1"/>
  <c r="AE3049" i="1"/>
  <c r="AF3049" i="1"/>
  <c r="AE3048" i="1"/>
  <c r="AF3048" i="1"/>
  <c r="AE3047" i="1"/>
  <c r="AF3047" i="1"/>
  <c r="AE3046" i="1"/>
  <c r="AF3046" i="1"/>
  <c r="AE3045" i="1"/>
  <c r="AF3045" i="1"/>
  <c r="AE3044" i="1"/>
  <c r="AF3044" i="1"/>
  <c r="AE3043" i="1"/>
  <c r="AF3043" i="1"/>
  <c r="AE3042" i="1"/>
  <c r="AF3042" i="1"/>
  <c r="AE3041" i="1"/>
  <c r="AF3041" i="1"/>
  <c r="AE3040" i="1"/>
  <c r="AF3040" i="1"/>
  <c r="AE3039" i="1"/>
  <c r="AF3039" i="1"/>
  <c r="AE3038" i="1"/>
  <c r="AF3038" i="1"/>
  <c r="AE3037" i="1"/>
  <c r="AF3037" i="1"/>
  <c r="AE3036" i="1"/>
  <c r="AF3036" i="1"/>
  <c r="AE3035" i="1"/>
  <c r="AF3035" i="1"/>
  <c r="AE3034" i="1"/>
  <c r="AF3034" i="1"/>
  <c r="AE3033" i="1"/>
  <c r="AF3033" i="1"/>
  <c r="AE3032" i="1"/>
  <c r="AF3032" i="1"/>
  <c r="AE3031" i="1"/>
  <c r="AF3031" i="1"/>
  <c r="AE3030" i="1"/>
  <c r="AF3030" i="1"/>
  <c r="AE3029" i="1"/>
  <c r="AF3029" i="1"/>
  <c r="AE3028" i="1"/>
  <c r="AF3028" i="1"/>
  <c r="AE3027" i="1"/>
  <c r="AF3027" i="1"/>
  <c r="AE3026" i="1"/>
  <c r="AF3026" i="1"/>
  <c r="AE3025" i="1"/>
  <c r="AF3025" i="1"/>
  <c r="AE3024" i="1"/>
  <c r="AF3024" i="1"/>
  <c r="AE3023" i="1"/>
  <c r="AF3023" i="1"/>
  <c r="AE3022" i="1"/>
  <c r="AF3022" i="1"/>
  <c r="AE3021" i="1"/>
  <c r="AF3021" i="1"/>
  <c r="AE3020" i="1"/>
  <c r="AF3020" i="1"/>
  <c r="AE3019" i="1"/>
  <c r="AF3019" i="1"/>
  <c r="AE3018" i="1"/>
  <c r="AF3018" i="1"/>
  <c r="AE3017" i="1"/>
  <c r="AF3017" i="1"/>
  <c r="AE3016" i="1"/>
  <c r="AF3016" i="1"/>
  <c r="AE3015" i="1"/>
  <c r="AF3015" i="1"/>
  <c r="AE3014" i="1"/>
  <c r="AF3014" i="1"/>
  <c r="AE3013" i="1"/>
  <c r="AF3013" i="1"/>
  <c r="AE3012" i="1"/>
  <c r="AF3012" i="1"/>
  <c r="AE3011" i="1"/>
  <c r="AF3011" i="1"/>
  <c r="AE3010" i="1"/>
  <c r="AF3010" i="1"/>
  <c r="AE3009" i="1"/>
  <c r="AF3009" i="1"/>
  <c r="AE3008" i="1"/>
  <c r="AF3008" i="1"/>
  <c r="AE3007" i="1"/>
  <c r="AF3007" i="1"/>
  <c r="AE3006" i="1"/>
  <c r="AF3006" i="1"/>
  <c r="AE3005" i="1"/>
  <c r="AF3005" i="1"/>
  <c r="AE3004" i="1"/>
  <c r="AF3004" i="1"/>
  <c r="AE3003" i="1"/>
  <c r="AF3003" i="1"/>
  <c r="AE3002" i="1"/>
  <c r="AF3002" i="1"/>
  <c r="AE3001" i="1"/>
  <c r="AF3001" i="1"/>
  <c r="AE3000" i="1"/>
  <c r="AF3000" i="1"/>
  <c r="AE2999" i="1"/>
  <c r="AF2999" i="1"/>
  <c r="AE2998" i="1"/>
  <c r="AF2998" i="1"/>
  <c r="AE2997" i="1"/>
  <c r="AF2997" i="1"/>
  <c r="AE2996" i="1"/>
  <c r="AF2996" i="1"/>
  <c r="AE2995" i="1"/>
  <c r="AF2995" i="1"/>
  <c r="AE2994" i="1"/>
  <c r="AF2994" i="1"/>
  <c r="AE2993" i="1"/>
  <c r="AF2993" i="1"/>
  <c r="AE2992" i="1"/>
  <c r="AF2992" i="1"/>
  <c r="AE2991" i="1"/>
  <c r="AF2991" i="1"/>
  <c r="AE2990" i="1"/>
  <c r="AF2990" i="1"/>
  <c r="AE2989" i="1"/>
  <c r="AF2989" i="1"/>
  <c r="AE2988" i="1"/>
  <c r="AF2988" i="1"/>
  <c r="AE2987" i="1"/>
  <c r="AF2987" i="1"/>
  <c r="AE2986" i="1"/>
  <c r="AF2986" i="1"/>
  <c r="AE2985" i="1"/>
  <c r="AF2985" i="1"/>
  <c r="AE2984" i="1"/>
  <c r="AF2984" i="1"/>
  <c r="AE2983" i="1"/>
  <c r="AF2983" i="1"/>
  <c r="AE2982" i="1"/>
  <c r="AF2982" i="1"/>
  <c r="AE2981" i="1"/>
  <c r="AF2981" i="1"/>
  <c r="AE2980" i="1"/>
  <c r="AF2980" i="1"/>
  <c r="AE2979" i="1"/>
  <c r="AF2979" i="1"/>
  <c r="AE2978" i="1"/>
  <c r="AF2978" i="1"/>
  <c r="AE2977" i="1"/>
  <c r="AF2977" i="1"/>
  <c r="AE2976" i="1"/>
  <c r="AF2976" i="1"/>
  <c r="AE2975" i="1"/>
  <c r="AF2975" i="1"/>
  <c r="AE2974" i="1"/>
  <c r="AF2974" i="1"/>
  <c r="AE2973" i="1"/>
  <c r="AF2973" i="1"/>
  <c r="AE2972" i="1"/>
  <c r="AF2972" i="1"/>
  <c r="AE2971" i="1"/>
  <c r="AF2971" i="1"/>
  <c r="AE2970" i="1"/>
  <c r="AF2970" i="1"/>
  <c r="AE2969" i="1"/>
  <c r="AF2969" i="1"/>
  <c r="AE2968" i="1"/>
  <c r="AF2968" i="1"/>
  <c r="AE2967" i="1"/>
  <c r="AF2967" i="1"/>
  <c r="AE2966" i="1"/>
  <c r="AF2966" i="1"/>
  <c r="AE2965" i="1"/>
  <c r="AF2965" i="1"/>
  <c r="AE2964" i="1"/>
  <c r="AF2964" i="1"/>
  <c r="AE2963" i="1"/>
  <c r="AF2963" i="1"/>
  <c r="AE2962" i="1"/>
  <c r="AF2962" i="1"/>
  <c r="AE2961" i="1"/>
  <c r="AF2961" i="1"/>
  <c r="AE2960" i="1"/>
  <c r="AF2960" i="1"/>
  <c r="AE2959" i="1"/>
  <c r="AF2959" i="1"/>
  <c r="AE2958" i="1"/>
  <c r="AF2958" i="1"/>
  <c r="AE2957" i="1"/>
  <c r="AF2957" i="1"/>
  <c r="AE2956" i="1"/>
  <c r="AF2956" i="1"/>
  <c r="AE2955" i="1"/>
  <c r="AF2955" i="1"/>
  <c r="AE2954" i="1"/>
  <c r="AF2954" i="1"/>
  <c r="AE2953" i="1"/>
  <c r="AF2953" i="1"/>
  <c r="AE2952" i="1"/>
  <c r="AF2952" i="1"/>
  <c r="AE2951" i="1"/>
  <c r="AF2951" i="1"/>
  <c r="AE2950" i="1"/>
  <c r="AF2950" i="1"/>
  <c r="AE2949" i="1"/>
  <c r="AF2949" i="1"/>
  <c r="AE2948" i="1"/>
  <c r="AF2948" i="1"/>
  <c r="AE2947" i="1"/>
  <c r="AF2947" i="1"/>
  <c r="AE2946" i="1"/>
  <c r="AF2946" i="1"/>
  <c r="AE2945" i="1"/>
  <c r="AF2945" i="1"/>
  <c r="AE2944" i="1"/>
  <c r="AF2944" i="1"/>
  <c r="AE2943" i="1"/>
  <c r="AF2943" i="1"/>
  <c r="AE2942" i="1"/>
  <c r="AF2942" i="1"/>
  <c r="AE2941" i="1"/>
  <c r="AF2941" i="1"/>
  <c r="AE2940" i="1"/>
  <c r="AF2940" i="1"/>
  <c r="AE2939" i="1"/>
  <c r="AF2939" i="1"/>
  <c r="AE2938" i="1"/>
  <c r="AF2938" i="1"/>
  <c r="AE2937" i="1"/>
  <c r="AF2937" i="1"/>
  <c r="AE2936" i="1"/>
  <c r="AF2936" i="1"/>
  <c r="AE2935" i="1"/>
  <c r="AF2935" i="1"/>
  <c r="AE2934" i="1"/>
  <c r="AF2934" i="1"/>
  <c r="AE2933" i="1"/>
  <c r="AF2933" i="1"/>
  <c r="AE2932" i="1"/>
  <c r="AF2932" i="1"/>
  <c r="AE2931" i="1"/>
  <c r="AF2931" i="1"/>
  <c r="AE2930" i="1"/>
  <c r="AF2930" i="1"/>
  <c r="AE2929" i="1"/>
  <c r="AF2929" i="1"/>
  <c r="AE2928" i="1"/>
  <c r="AF2928" i="1"/>
  <c r="AE2927" i="1"/>
  <c r="AF2927" i="1"/>
  <c r="AE2926" i="1"/>
  <c r="AF2926" i="1"/>
  <c r="AE2925" i="1"/>
  <c r="AF2925" i="1"/>
  <c r="AE2924" i="1"/>
  <c r="AF2924" i="1"/>
  <c r="AE2923" i="1"/>
  <c r="AF2923" i="1"/>
  <c r="AE2922" i="1"/>
  <c r="AF2922" i="1"/>
  <c r="AE2921" i="1"/>
  <c r="AF2921" i="1"/>
  <c r="AE2920" i="1"/>
  <c r="AF2920" i="1"/>
  <c r="AE2919" i="1"/>
  <c r="AF2919" i="1"/>
  <c r="AE2918" i="1"/>
  <c r="AF2918" i="1"/>
  <c r="AE2917" i="1"/>
  <c r="AF2917" i="1"/>
  <c r="AE2916" i="1"/>
  <c r="AF2916" i="1"/>
  <c r="AE2915" i="1"/>
  <c r="AF2915" i="1"/>
  <c r="AE2914" i="1"/>
  <c r="AF2914" i="1"/>
  <c r="AE2913" i="1"/>
  <c r="AF2913" i="1"/>
  <c r="AE2912" i="1"/>
  <c r="AF2912" i="1"/>
  <c r="AE2911" i="1"/>
  <c r="AF2911" i="1"/>
  <c r="AE2910" i="1"/>
  <c r="AF2910" i="1"/>
  <c r="AE2909" i="1"/>
  <c r="AF2909" i="1"/>
  <c r="AE2908" i="1"/>
  <c r="AF2908" i="1"/>
  <c r="AE2907" i="1"/>
  <c r="AF2907" i="1"/>
  <c r="AE2906" i="1"/>
  <c r="AF2906" i="1"/>
  <c r="AE2905" i="1"/>
  <c r="AF2905" i="1"/>
  <c r="AE2904" i="1"/>
  <c r="AF2904" i="1"/>
  <c r="AE2903" i="1"/>
  <c r="AF2903" i="1"/>
  <c r="AE2902" i="1"/>
  <c r="AF2902" i="1"/>
  <c r="AE2901" i="1"/>
  <c r="AF2901" i="1"/>
  <c r="AE2900" i="1"/>
  <c r="AF2900" i="1"/>
  <c r="AE2899" i="1"/>
  <c r="AF2899" i="1"/>
  <c r="AE2898" i="1"/>
  <c r="AF2898" i="1"/>
  <c r="AE2897" i="1"/>
  <c r="AF2897" i="1"/>
  <c r="AE2896" i="1"/>
  <c r="AF2896" i="1"/>
  <c r="AE2895" i="1"/>
  <c r="AF2895" i="1"/>
  <c r="AE2894" i="1"/>
  <c r="AF2894" i="1"/>
  <c r="AE2893" i="1"/>
  <c r="AF2893" i="1"/>
  <c r="AE2892" i="1"/>
  <c r="AF2892" i="1"/>
  <c r="AE2891" i="1"/>
  <c r="AF2891" i="1"/>
  <c r="AE2890" i="1"/>
  <c r="AF2890" i="1"/>
  <c r="AE2889" i="1"/>
  <c r="AF2889" i="1"/>
  <c r="AE2888" i="1"/>
  <c r="AF2888" i="1"/>
  <c r="AE2887" i="1"/>
  <c r="AF2887" i="1"/>
  <c r="AE2886" i="1"/>
  <c r="AF2886" i="1"/>
  <c r="AE2885" i="1"/>
  <c r="AF2885" i="1"/>
  <c r="AE2884" i="1"/>
  <c r="AF2884" i="1"/>
  <c r="AE2883" i="1"/>
  <c r="AF2883" i="1"/>
  <c r="AE2882" i="1"/>
  <c r="AF2882" i="1"/>
  <c r="AE2881" i="1"/>
  <c r="AF2881" i="1"/>
  <c r="AE2880" i="1"/>
  <c r="AF2880" i="1"/>
  <c r="AE2879" i="1"/>
  <c r="AF2879" i="1"/>
  <c r="AE2878" i="1"/>
  <c r="AF2878" i="1"/>
  <c r="AE2877" i="1"/>
  <c r="AF2877" i="1"/>
  <c r="AE2876" i="1"/>
  <c r="AF2876" i="1"/>
  <c r="AE2875" i="1"/>
  <c r="AF2875" i="1"/>
  <c r="AE2874" i="1"/>
  <c r="AF2874" i="1"/>
  <c r="AE2873" i="1"/>
  <c r="AF2873" i="1"/>
  <c r="AE2872" i="1"/>
  <c r="AF2872" i="1"/>
  <c r="AE2871" i="1"/>
  <c r="AF2871" i="1"/>
  <c r="AE2870" i="1"/>
  <c r="AF2870" i="1"/>
  <c r="AE2869" i="1"/>
  <c r="AF2869" i="1"/>
  <c r="AE2868" i="1"/>
  <c r="AF2868" i="1"/>
  <c r="AE2867" i="1"/>
  <c r="AF2867" i="1"/>
  <c r="AE2866" i="1"/>
  <c r="AF2866" i="1"/>
  <c r="AE2865" i="1"/>
  <c r="AF2865" i="1"/>
  <c r="AE2864" i="1"/>
  <c r="AF2864" i="1"/>
  <c r="AE2863" i="1"/>
  <c r="AF2863" i="1"/>
  <c r="AE2862" i="1"/>
  <c r="AF2862" i="1"/>
  <c r="AE2861" i="1"/>
  <c r="AF2861" i="1"/>
  <c r="AE2860" i="1"/>
  <c r="AF2860" i="1"/>
  <c r="AE2859" i="1"/>
  <c r="AF2859" i="1"/>
  <c r="AE2858" i="1"/>
  <c r="AF2858" i="1"/>
  <c r="AE2857" i="1"/>
  <c r="AF2857" i="1"/>
  <c r="AE2856" i="1"/>
  <c r="AF2856" i="1"/>
  <c r="AE2855" i="1"/>
  <c r="AF2855" i="1"/>
  <c r="AE2854" i="1"/>
  <c r="AF2854" i="1"/>
  <c r="AE2853" i="1"/>
  <c r="AF2853" i="1"/>
  <c r="AE2852" i="1"/>
  <c r="AF2852" i="1"/>
  <c r="AE2851" i="1"/>
  <c r="AF2851" i="1"/>
  <c r="AE2850" i="1"/>
  <c r="AF2850" i="1"/>
  <c r="AE2849" i="1"/>
  <c r="AF2849" i="1"/>
  <c r="AE2848" i="1"/>
  <c r="AF2848" i="1"/>
  <c r="AE2847" i="1"/>
  <c r="AF2847" i="1"/>
  <c r="AE2846" i="1"/>
  <c r="AF2846" i="1"/>
  <c r="AE2845" i="1"/>
  <c r="AF2845" i="1"/>
  <c r="AE2844" i="1"/>
  <c r="AF2844" i="1"/>
  <c r="AE2843" i="1"/>
  <c r="AF2843" i="1"/>
  <c r="AE2842" i="1"/>
  <c r="AF2842" i="1"/>
  <c r="AE2841" i="1"/>
  <c r="AF2841" i="1"/>
  <c r="AE2840" i="1"/>
  <c r="AF2840" i="1"/>
  <c r="AE2839" i="1"/>
  <c r="AF2839" i="1"/>
  <c r="AE2838" i="1"/>
  <c r="AF2838" i="1"/>
  <c r="AE2837" i="1"/>
  <c r="AF2837" i="1"/>
  <c r="AE2836" i="1"/>
  <c r="AF2836" i="1"/>
  <c r="AE2835" i="1"/>
  <c r="AF2835" i="1"/>
  <c r="AE2834" i="1"/>
  <c r="AF2834" i="1"/>
  <c r="AE2833" i="1"/>
  <c r="AF2833" i="1"/>
  <c r="AE2832" i="1"/>
  <c r="AF2832" i="1"/>
  <c r="AE2831" i="1"/>
  <c r="AF2831" i="1"/>
  <c r="AE2830" i="1"/>
  <c r="AF2830" i="1"/>
  <c r="AE2829" i="1"/>
  <c r="AF2829" i="1"/>
  <c r="AE2828" i="1"/>
  <c r="AF2828" i="1"/>
  <c r="AE2827" i="1"/>
  <c r="AF2827" i="1"/>
  <c r="AE2826" i="1"/>
  <c r="AF2826" i="1"/>
  <c r="AE2825" i="1"/>
  <c r="AF2825" i="1"/>
  <c r="AE2824" i="1"/>
  <c r="AF2824" i="1"/>
  <c r="AE2823" i="1"/>
  <c r="AF2823" i="1"/>
  <c r="AE2822" i="1"/>
  <c r="AF2822" i="1"/>
  <c r="AE2821" i="1"/>
  <c r="AF2821" i="1"/>
  <c r="AE2820" i="1"/>
  <c r="AF2820" i="1"/>
  <c r="AE2819" i="1"/>
  <c r="AF2819" i="1"/>
  <c r="AE2818" i="1"/>
  <c r="AF2818" i="1"/>
  <c r="AE2817" i="1"/>
  <c r="AF2817" i="1"/>
  <c r="AE2816" i="1"/>
  <c r="AF2816" i="1"/>
  <c r="AE2815" i="1"/>
  <c r="AF2815" i="1"/>
  <c r="AE2814" i="1"/>
  <c r="AF2814" i="1"/>
  <c r="AE2813" i="1"/>
  <c r="AF2813" i="1"/>
  <c r="AE2812" i="1"/>
  <c r="AF2812" i="1"/>
  <c r="AE2811" i="1"/>
  <c r="AF2811" i="1"/>
  <c r="AE2810" i="1"/>
  <c r="AF2810" i="1"/>
  <c r="AE2809" i="1"/>
  <c r="AF2809" i="1"/>
  <c r="AE2808" i="1"/>
  <c r="AF2808" i="1"/>
  <c r="AE2807" i="1"/>
  <c r="AF2807" i="1"/>
  <c r="AE2806" i="1"/>
  <c r="AF2806" i="1"/>
  <c r="AE2805" i="1"/>
  <c r="AF2805" i="1"/>
  <c r="AE2804" i="1"/>
  <c r="AF2804" i="1"/>
  <c r="AE2803" i="1"/>
  <c r="AF2803" i="1"/>
  <c r="AE2802" i="1"/>
  <c r="AF2802" i="1"/>
  <c r="AE2801" i="1"/>
  <c r="AF2801" i="1"/>
  <c r="AE2800" i="1"/>
  <c r="AF2800" i="1"/>
  <c r="AE2799" i="1"/>
  <c r="AF2799" i="1"/>
  <c r="AE2798" i="1"/>
  <c r="AF2798" i="1"/>
  <c r="AE2797" i="1"/>
  <c r="AF2797" i="1"/>
  <c r="AE2796" i="1"/>
  <c r="AF2796" i="1"/>
  <c r="AE2795" i="1"/>
  <c r="AF2795" i="1"/>
  <c r="AE2794" i="1"/>
  <c r="AF2794" i="1"/>
  <c r="AE2793" i="1"/>
  <c r="AF2793" i="1"/>
  <c r="AE2792" i="1"/>
  <c r="AF2792" i="1"/>
  <c r="AE2791" i="1"/>
  <c r="AF2791" i="1"/>
  <c r="AE2790" i="1"/>
  <c r="AF2790" i="1"/>
  <c r="AE2789" i="1"/>
  <c r="AF2789" i="1"/>
  <c r="AE2788" i="1"/>
  <c r="AF2788" i="1"/>
  <c r="AE2787" i="1"/>
  <c r="AF2787" i="1"/>
  <c r="AE2786" i="1"/>
  <c r="AF2786" i="1"/>
  <c r="AE2785" i="1"/>
  <c r="AF2785" i="1"/>
  <c r="AE2784" i="1"/>
  <c r="AF2784" i="1"/>
  <c r="AE2783" i="1"/>
  <c r="AF2783" i="1"/>
  <c r="AE2782" i="1"/>
  <c r="AF2782" i="1"/>
  <c r="AE2781" i="1"/>
  <c r="AF2781" i="1"/>
  <c r="AE2780" i="1"/>
  <c r="AF2780" i="1"/>
  <c r="AE2779" i="1"/>
  <c r="AF2779" i="1"/>
  <c r="AE2778" i="1"/>
  <c r="AF2778" i="1"/>
  <c r="AE2777" i="1"/>
  <c r="AF2777" i="1"/>
  <c r="AE2776" i="1"/>
  <c r="AF2776" i="1"/>
  <c r="AE2775" i="1"/>
  <c r="AF2775" i="1"/>
  <c r="AE2774" i="1"/>
  <c r="AF2774" i="1"/>
  <c r="AE2773" i="1"/>
  <c r="AF2773" i="1"/>
  <c r="AE2772" i="1"/>
  <c r="AF2772" i="1"/>
  <c r="AE2771" i="1"/>
  <c r="AF2771" i="1"/>
  <c r="AE2770" i="1"/>
  <c r="AF2770" i="1"/>
  <c r="AE2769" i="1"/>
  <c r="AF2769" i="1"/>
  <c r="AE2768" i="1"/>
  <c r="AF2768" i="1"/>
  <c r="AE2767" i="1"/>
  <c r="AF2767" i="1"/>
  <c r="AE2766" i="1"/>
  <c r="AF2766" i="1"/>
  <c r="AE2765" i="1"/>
  <c r="AF2765" i="1"/>
  <c r="AE2764" i="1"/>
  <c r="AF2764" i="1"/>
  <c r="AE2763" i="1"/>
  <c r="AF2763" i="1"/>
  <c r="AE2762" i="1"/>
  <c r="AF2762" i="1"/>
  <c r="AE2761" i="1"/>
  <c r="AF2761" i="1"/>
  <c r="AE2760" i="1"/>
  <c r="AF2760" i="1"/>
  <c r="AE2759" i="1"/>
  <c r="AF2759" i="1"/>
  <c r="AE2758" i="1"/>
  <c r="AF2758" i="1"/>
  <c r="AE2757" i="1"/>
  <c r="AF2757" i="1"/>
  <c r="AE2756" i="1"/>
  <c r="AF2756" i="1"/>
  <c r="AE2755" i="1"/>
  <c r="AF2755" i="1"/>
  <c r="AE2754" i="1"/>
  <c r="AF2754" i="1"/>
  <c r="AE2753" i="1"/>
  <c r="AF2753" i="1"/>
  <c r="AE2752" i="1"/>
  <c r="AF2752" i="1"/>
  <c r="AE2751" i="1"/>
  <c r="AF2751" i="1"/>
  <c r="AE2750" i="1"/>
  <c r="AF2750" i="1"/>
  <c r="AE2749" i="1"/>
  <c r="AF2749" i="1"/>
  <c r="AE2748" i="1"/>
  <c r="AF2748" i="1"/>
  <c r="AE2747" i="1"/>
  <c r="AF2747" i="1"/>
  <c r="AE2746" i="1"/>
  <c r="AF2746" i="1"/>
  <c r="AE2745" i="1"/>
  <c r="AF2745" i="1"/>
  <c r="AE2744" i="1"/>
  <c r="AF2744" i="1"/>
  <c r="AE2743" i="1"/>
  <c r="AF2743" i="1"/>
  <c r="AE2742" i="1"/>
  <c r="AF2742" i="1"/>
  <c r="AE2741" i="1"/>
  <c r="AF2741" i="1"/>
  <c r="AE2740" i="1"/>
  <c r="AF2740" i="1"/>
  <c r="AE2739" i="1"/>
  <c r="AF2739" i="1"/>
  <c r="AE2738" i="1"/>
  <c r="AF2738" i="1"/>
  <c r="AE2737" i="1"/>
  <c r="AF2737" i="1"/>
  <c r="AE2736" i="1"/>
  <c r="AF2736" i="1"/>
  <c r="AE2735" i="1"/>
  <c r="AF2735" i="1"/>
  <c r="AE2734" i="1"/>
  <c r="AF2734" i="1"/>
  <c r="AE2733" i="1"/>
  <c r="AF2733" i="1"/>
  <c r="AE2732" i="1"/>
  <c r="AF2732" i="1"/>
  <c r="AE2731" i="1"/>
  <c r="AF2731" i="1"/>
  <c r="AE2730" i="1"/>
  <c r="AF2730" i="1"/>
  <c r="AE2729" i="1"/>
  <c r="AF2729" i="1"/>
  <c r="AE2728" i="1"/>
  <c r="AF2728" i="1"/>
  <c r="AE2727" i="1"/>
  <c r="AF2727" i="1"/>
  <c r="AE2726" i="1"/>
  <c r="AF2726" i="1"/>
  <c r="AE2725" i="1"/>
  <c r="AF2725" i="1"/>
  <c r="AE2724" i="1"/>
  <c r="AF2724" i="1"/>
  <c r="AE2723" i="1"/>
  <c r="AF2723" i="1"/>
  <c r="AE2722" i="1"/>
  <c r="AF2722" i="1"/>
  <c r="AE2721" i="1"/>
  <c r="AF2721" i="1"/>
  <c r="AE2720" i="1"/>
  <c r="AF2720" i="1"/>
  <c r="AE2719" i="1"/>
  <c r="AF2719" i="1"/>
  <c r="AE2718" i="1"/>
  <c r="AF2718" i="1"/>
  <c r="AE2717" i="1"/>
  <c r="AF2717" i="1"/>
  <c r="AE2716" i="1"/>
  <c r="AF2716" i="1"/>
  <c r="AE2715" i="1"/>
  <c r="AF2715" i="1"/>
  <c r="AE2714" i="1"/>
  <c r="AF2714" i="1"/>
  <c r="AE2713" i="1"/>
  <c r="AF2713" i="1"/>
  <c r="AE2712" i="1"/>
  <c r="AF2712" i="1"/>
  <c r="AE2711" i="1"/>
  <c r="AF2711" i="1"/>
  <c r="AE2710" i="1"/>
  <c r="AF2710" i="1"/>
  <c r="AE2709" i="1"/>
  <c r="AF2709" i="1"/>
  <c r="AE2708" i="1"/>
  <c r="AF2708" i="1"/>
  <c r="AE2707" i="1"/>
  <c r="AF2707" i="1"/>
  <c r="AE2706" i="1"/>
  <c r="AF2706" i="1"/>
  <c r="AE2705" i="1"/>
  <c r="AF2705" i="1"/>
  <c r="AE2704" i="1"/>
  <c r="AF2704" i="1"/>
  <c r="AE2703" i="1"/>
  <c r="AF2703" i="1"/>
  <c r="AE2702" i="1"/>
  <c r="AF2702" i="1"/>
  <c r="AE2701" i="1"/>
  <c r="AF2701" i="1"/>
  <c r="AE2700" i="1"/>
  <c r="AF2700" i="1"/>
  <c r="AE2699" i="1"/>
  <c r="AF2699" i="1"/>
  <c r="AE2698" i="1"/>
  <c r="AF2698" i="1"/>
  <c r="AE2697" i="1"/>
  <c r="AF2697" i="1"/>
  <c r="AE2696" i="1"/>
  <c r="AF2696" i="1"/>
  <c r="AE2695" i="1"/>
  <c r="AF2695" i="1"/>
  <c r="AE2694" i="1"/>
  <c r="AF2694" i="1"/>
  <c r="AE2693" i="1"/>
  <c r="AF2693" i="1"/>
  <c r="AE2692" i="1"/>
  <c r="AF2692" i="1"/>
  <c r="AE2691" i="1"/>
  <c r="AF2691" i="1"/>
  <c r="AE2690" i="1"/>
  <c r="AF2690" i="1"/>
  <c r="AE2689" i="1"/>
  <c r="AF2689" i="1"/>
  <c r="AE2688" i="1"/>
  <c r="AF2688" i="1"/>
  <c r="AE2687" i="1"/>
  <c r="AF2687" i="1"/>
  <c r="AE2686" i="1"/>
  <c r="AF2686" i="1"/>
  <c r="AE2685" i="1"/>
  <c r="AF2685" i="1"/>
  <c r="AE2684" i="1"/>
  <c r="AF2684" i="1"/>
  <c r="AE2683" i="1"/>
  <c r="AF2683" i="1"/>
  <c r="AE2682" i="1"/>
  <c r="AF2682" i="1"/>
  <c r="AE2681" i="1"/>
  <c r="AF2681" i="1"/>
  <c r="AE2680" i="1"/>
  <c r="AF2680" i="1"/>
  <c r="AE2679" i="1"/>
  <c r="AF2679" i="1"/>
  <c r="AE2678" i="1"/>
  <c r="AF2678" i="1"/>
  <c r="AE2677" i="1"/>
  <c r="AF2677" i="1"/>
  <c r="AE2676" i="1"/>
  <c r="AF2676" i="1"/>
  <c r="AE2675" i="1"/>
  <c r="AF2675" i="1"/>
  <c r="AE2674" i="1"/>
  <c r="AF2674" i="1"/>
  <c r="AE2673" i="1"/>
  <c r="AF2673" i="1"/>
  <c r="AE2672" i="1"/>
  <c r="AF2672" i="1"/>
  <c r="AE2671" i="1"/>
  <c r="AF2671" i="1"/>
  <c r="AE2670" i="1"/>
  <c r="AF2670" i="1"/>
  <c r="AE2669" i="1"/>
  <c r="AF2669" i="1"/>
  <c r="AE2668" i="1"/>
  <c r="AF2668" i="1"/>
  <c r="AE2667" i="1"/>
  <c r="AF2667" i="1"/>
  <c r="AE2666" i="1"/>
  <c r="AF2666" i="1"/>
  <c r="AE2665" i="1"/>
  <c r="AF2665" i="1"/>
  <c r="AE2664" i="1"/>
  <c r="AF2664" i="1"/>
  <c r="AE2663" i="1"/>
  <c r="AF2663" i="1"/>
  <c r="AE2662" i="1"/>
  <c r="AF2662" i="1"/>
  <c r="AE2661" i="1"/>
  <c r="AF2661" i="1"/>
  <c r="AE2660" i="1"/>
  <c r="AF2660" i="1"/>
  <c r="AE2659" i="1"/>
  <c r="AF2659" i="1"/>
  <c r="AE2658" i="1"/>
  <c r="AF2658" i="1"/>
  <c r="AE2657" i="1"/>
  <c r="AF2657" i="1"/>
  <c r="AE2656" i="1"/>
  <c r="AF2656" i="1"/>
  <c r="AE2655" i="1"/>
  <c r="AF2655" i="1"/>
  <c r="AE2654" i="1"/>
  <c r="AF2654" i="1"/>
  <c r="AE2653" i="1"/>
  <c r="AF2653" i="1"/>
  <c r="AE2652" i="1"/>
  <c r="AF2652" i="1"/>
  <c r="AE2651" i="1"/>
  <c r="AF2651" i="1"/>
  <c r="AE2650" i="1"/>
  <c r="AF2650" i="1"/>
  <c r="AE2649" i="1"/>
  <c r="AF2649" i="1"/>
  <c r="AE2648" i="1"/>
  <c r="AF2648" i="1"/>
  <c r="AE2647" i="1"/>
  <c r="AF2647" i="1"/>
  <c r="AE2646" i="1"/>
  <c r="AF2646" i="1"/>
  <c r="AE2645" i="1"/>
  <c r="AF2645" i="1"/>
  <c r="AE2644" i="1"/>
  <c r="AF2644" i="1"/>
  <c r="AE2643" i="1"/>
  <c r="AF2643" i="1"/>
  <c r="AE2642" i="1"/>
  <c r="AF2642" i="1"/>
  <c r="AE2641" i="1"/>
  <c r="AF2641" i="1"/>
  <c r="AE2640" i="1"/>
  <c r="AF2640" i="1"/>
  <c r="AE2639" i="1"/>
  <c r="AF2639" i="1"/>
  <c r="AE2638" i="1"/>
  <c r="AF2638" i="1"/>
  <c r="AE2637" i="1"/>
  <c r="AF2637" i="1"/>
  <c r="AE2636" i="1"/>
  <c r="AF2636" i="1"/>
  <c r="AE2635" i="1"/>
  <c r="AF2635" i="1"/>
  <c r="AE2634" i="1"/>
  <c r="AF2634" i="1"/>
  <c r="AE2633" i="1"/>
  <c r="AF2633" i="1"/>
  <c r="AE2632" i="1"/>
  <c r="AF2632" i="1"/>
  <c r="AE2631" i="1"/>
  <c r="AF2631" i="1"/>
  <c r="AE2630" i="1"/>
  <c r="AF2630" i="1"/>
  <c r="AE2629" i="1"/>
  <c r="AF2629" i="1"/>
  <c r="AE2628" i="1"/>
  <c r="AF2628" i="1"/>
  <c r="AE2627" i="1"/>
  <c r="AF2627" i="1"/>
  <c r="AE2626" i="1"/>
  <c r="AF2626" i="1"/>
  <c r="AE2625" i="1"/>
  <c r="AF2625" i="1"/>
  <c r="AE2624" i="1"/>
  <c r="AF2624" i="1"/>
  <c r="AE2623" i="1"/>
  <c r="AF2623" i="1"/>
  <c r="AE2622" i="1"/>
  <c r="AF2622" i="1"/>
  <c r="AE2621" i="1"/>
  <c r="AF2621" i="1"/>
  <c r="AE2620" i="1"/>
  <c r="AF2620" i="1"/>
  <c r="AE2619" i="1"/>
  <c r="AF2619" i="1"/>
  <c r="AE2618" i="1"/>
  <c r="AF2618" i="1"/>
  <c r="AE2617" i="1"/>
  <c r="AF2617" i="1"/>
  <c r="AE2616" i="1"/>
  <c r="AF2616" i="1"/>
  <c r="AE2615" i="1"/>
  <c r="AF2615" i="1"/>
  <c r="AE2614" i="1"/>
  <c r="AF2614" i="1"/>
  <c r="AE2613" i="1"/>
  <c r="AF2613" i="1"/>
  <c r="AE2612" i="1"/>
  <c r="AF2612" i="1"/>
  <c r="AE2611" i="1"/>
  <c r="AF2611" i="1"/>
  <c r="AE2610" i="1"/>
  <c r="AF2610" i="1"/>
  <c r="AE2609" i="1"/>
  <c r="AF2609" i="1"/>
  <c r="AE2608" i="1"/>
  <c r="AF2608" i="1"/>
  <c r="AE2607" i="1"/>
  <c r="AF2607" i="1"/>
  <c r="AE2606" i="1"/>
  <c r="AF2606" i="1"/>
  <c r="AE2605" i="1"/>
  <c r="AF2605" i="1"/>
  <c r="AE2604" i="1"/>
  <c r="AF2604" i="1"/>
  <c r="AE2603" i="1"/>
  <c r="AF2603" i="1"/>
  <c r="AE2602" i="1"/>
  <c r="AF2602" i="1"/>
  <c r="AE2601" i="1"/>
  <c r="AF2601" i="1"/>
  <c r="AE2600" i="1"/>
  <c r="AF2600" i="1"/>
  <c r="AE2599" i="1"/>
  <c r="AF2599" i="1"/>
  <c r="AE2598" i="1"/>
  <c r="AF2598" i="1"/>
  <c r="AE2597" i="1"/>
  <c r="AF2597" i="1"/>
  <c r="AE2596" i="1"/>
  <c r="AF2596" i="1"/>
  <c r="AE2595" i="1"/>
  <c r="AF2595" i="1"/>
  <c r="AE2594" i="1"/>
  <c r="AF2594" i="1"/>
  <c r="AE2593" i="1"/>
  <c r="AF2593" i="1"/>
  <c r="AE2592" i="1"/>
  <c r="AF2592" i="1"/>
  <c r="AE2591" i="1"/>
  <c r="AF2591" i="1"/>
  <c r="AE2590" i="1"/>
  <c r="AF2590" i="1"/>
  <c r="AE2589" i="1"/>
  <c r="AF2589" i="1"/>
  <c r="AE2588" i="1"/>
  <c r="AF2588" i="1"/>
  <c r="AE2587" i="1"/>
  <c r="AF2587" i="1"/>
  <c r="AE2586" i="1"/>
  <c r="AF2586" i="1"/>
  <c r="AE2585" i="1"/>
  <c r="AF2585" i="1"/>
  <c r="AE2584" i="1"/>
  <c r="AF2584" i="1"/>
  <c r="AE2583" i="1"/>
  <c r="AF2583" i="1"/>
  <c r="AE2582" i="1"/>
  <c r="AF2582" i="1"/>
  <c r="AE2581" i="1"/>
  <c r="AF2581" i="1"/>
  <c r="AE2580" i="1"/>
  <c r="AF2580" i="1"/>
  <c r="AE2579" i="1"/>
  <c r="AF2579" i="1"/>
  <c r="AE2578" i="1"/>
  <c r="AF2578" i="1"/>
  <c r="AE2577" i="1"/>
  <c r="AF2577" i="1"/>
  <c r="AE2576" i="1"/>
  <c r="AF2576" i="1"/>
  <c r="AE2575" i="1"/>
  <c r="AF2575" i="1"/>
  <c r="AE2574" i="1"/>
  <c r="AF2574" i="1"/>
  <c r="AE2573" i="1"/>
  <c r="AF2573" i="1"/>
  <c r="AE2572" i="1"/>
  <c r="AF2572" i="1"/>
  <c r="AE2571" i="1"/>
  <c r="AF2571" i="1"/>
  <c r="AE2570" i="1"/>
  <c r="AF2570" i="1"/>
  <c r="AE2569" i="1"/>
  <c r="AF2569" i="1"/>
  <c r="AE2568" i="1"/>
  <c r="AF2568" i="1"/>
  <c r="AE2567" i="1"/>
  <c r="AF2567" i="1"/>
  <c r="AE2566" i="1"/>
  <c r="AF2566" i="1"/>
  <c r="AE2565" i="1"/>
  <c r="AF2565" i="1"/>
  <c r="AE2564" i="1"/>
  <c r="AF2564" i="1"/>
  <c r="AE2563" i="1"/>
  <c r="AF2563" i="1"/>
  <c r="AE2562" i="1"/>
  <c r="AF2562" i="1"/>
  <c r="AE2561" i="1"/>
  <c r="AF2561" i="1"/>
  <c r="AE2560" i="1"/>
  <c r="AF2560" i="1"/>
  <c r="AE2559" i="1"/>
  <c r="AF2559" i="1"/>
  <c r="AE2558" i="1"/>
  <c r="AF2558" i="1"/>
  <c r="AE2557" i="1"/>
  <c r="AF2557" i="1"/>
  <c r="AE2556" i="1"/>
  <c r="AF2556" i="1"/>
  <c r="AE2555" i="1"/>
  <c r="AF2555" i="1"/>
  <c r="AE2554" i="1"/>
  <c r="AF2554" i="1"/>
  <c r="AE2553" i="1"/>
  <c r="AF2553" i="1"/>
  <c r="AE2552" i="1"/>
  <c r="AF2552" i="1"/>
  <c r="AE2551" i="1"/>
  <c r="AF2551" i="1"/>
  <c r="AE2550" i="1"/>
  <c r="AF2550" i="1"/>
  <c r="AE2549" i="1"/>
  <c r="AF2549" i="1"/>
  <c r="AE2548" i="1"/>
  <c r="AF2548" i="1"/>
  <c r="AE2547" i="1"/>
  <c r="AF2547" i="1"/>
  <c r="AE2546" i="1"/>
  <c r="AF2546" i="1"/>
  <c r="AE2545" i="1"/>
  <c r="AF2545" i="1"/>
  <c r="AE2544" i="1"/>
  <c r="AF2544" i="1"/>
  <c r="AE2543" i="1"/>
  <c r="AF2543" i="1"/>
  <c r="AE2542" i="1"/>
  <c r="AF2542" i="1"/>
  <c r="AE2541" i="1"/>
  <c r="AF2541" i="1"/>
  <c r="AE2540" i="1"/>
  <c r="AF2540" i="1"/>
  <c r="AE2539" i="1"/>
  <c r="AF2539" i="1"/>
  <c r="AE2538" i="1"/>
  <c r="AF2538" i="1"/>
  <c r="AE2537" i="1"/>
  <c r="AF2537" i="1"/>
  <c r="AE2536" i="1"/>
  <c r="AF2536" i="1"/>
  <c r="AE2535" i="1"/>
  <c r="AF2535" i="1"/>
  <c r="AE2534" i="1"/>
  <c r="AF2534" i="1"/>
  <c r="AE2533" i="1"/>
  <c r="AF2533" i="1"/>
  <c r="AE2532" i="1"/>
  <c r="AF2532" i="1"/>
  <c r="AE2531" i="1"/>
  <c r="AF2531" i="1"/>
  <c r="AE2530" i="1"/>
  <c r="AF2530" i="1"/>
  <c r="AE2529" i="1"/>
  <c r="AF2529" i="1"/>
  <c r="AE2528" i="1"/>
  <c r="AF2528" i="1"/>
  <c r="AE2527" i="1"/>
  <c r="AF2527" i="1"/>
  <c r="AE2526" i="1"/>
  <c r="AF2526" i="1"/>
  <c r="AE2525" i="1"/>
  <c r="AF2525" i="1"/>
  <c r="AE2524" i="1"/>
  <c r="AF2524" i="1"/>
  <c r="AE2523" i="1"/>
  <c r="AF2523" i="1"/>
  <c r="AE2522" i="1"/>
  <c r="AF2522" i="1"/>
  <c r="AE2521" i="1"/>
  <c r="AF2521" i="1"/>
  <c r="AE2520" i="1"/>
  <c r="AF2520" i="1"/>
  <c r="AE2519" i="1"/>
  <c r="AF2519" i="1"/>
  <c r="AE2518" i="1"/>
  <c r="AF2518" i="1"/>
  <c r="AE2517" i="1"/>
  <c r="AF2517" i="1"/>
  <c r="AE2516" i="1"/>
  <c r="AF2516" i="1"/>
  <c r="AE2515" i="1"/>
  <c r="AF2515" i="1"/>
  <c r="AE2514" i="1"/>
  <c r="AF2514" i="1"/>
  <c r="AE2513" i="1"/>
  <c r="AF2513" i="1"/>
  <c r="AE2512" i="1"/>
  <c r="AF2512" i="1"/>
  <c r="AE2511" i="1"/>
  <c r="AF2511" i="1"/>
  <c r="AE2510" i="1"/>
  <c r="AF2510" i="1"/>
  <c r="AE2509" i="1"/>
  <c r="AF2509" i="1"/>
  <c r="AE2508" i="1"/>
  <c r="AF2508" i="1"/>
  <c r="AE2507" i="1"/>
  <c r="AF2507" i="1"/>
  <c r="AE2506" i="1"/>
  <c r="AF2506" i="1"/>
  <c r="AE2505" i="1"/>
  <c r="AF2505" i="1"/>
  <c r="AE2504" i="1"/>
  <c r="AF2504" i="1"/>
  <c r="AE2503" i="1"/>
  <c r="AF2503" i="1"/>
  <c r="AE2502" i="1"/>
  <c r="AF2502" i="1"/>
  <c r="AE2501" i="1"/>
  <c r="AF2501" i="1"/>
  <c r="AE2500" i="1"/>
  <c r="AF2500" i="1"/>
  <c r="AE2499" i="1"/>
  <c r="AF2499" i="1"/>
  <c r="AE2498" i="1"/>
  <c r="AF2498" i="1"/>
  <c r="AE2497" i="1"/>
  <c r="AF2497" i="1"/>
  <c r="AE2496" i="1"/>
  <c r="AF2496" i="1"/>
  <c r="AE2495" i="1"/>
  <c r="AF2495" i="1"/>
  <c r="AE2494" i="1"/>
  <c r="AF2494" i="1"/>
  <c r="AE2493" i="1"/>
  <c r="AF2493" i="1"/>
  <c r="AE2492" i="1"/>
  <c r="AF2492" i="1"/>
  <c r="AE2491" i="1"/>
  <c r="AF2491" i="1"/>
  <c r="AE2490" i="1"/>
  <c r="AF2490" i="1"/>
  <c r="AE2489" i="1"/>
  <c r="AF2489" i="1"/>
  <c r="AE2488" i="1"/>
  <c r="AF2488" i="1"/>
  <c r="AE2487" i="1"/>
  <c r="AF2487" i="1"/>
  <c r="AE2486" i="1"/>
  <c r="AF2486" i="1"/>
  <c r="AE2485" i="1"/>
  <c r="AF2485" i="1"/>
  <c r="AE2484" i="1"/>
  <c r="AF2484" i="1"/>
  <c r="AE2483" i="1"/>
  <c r="AF2483" i="1"/>
  <c r="AE2482" i="1"/>
  <c r="AF2482" i="1"/>
  <c r="AE2481" i="1"/>
  <c r="AF2481" i="1"/>
  <c r="AE2480" i="1"/>
  <c r="AF2480" i="1"/>
  <c r="AE2479" i="1"/>
  <c r="AF2479" i="1"/>
  <c r="AE2478" i="1"/>
  <c r="AF2478" i="1"/>
  <c r="AE2477" i="1"/>
  <c r="AF2477" i="1"/>
  <c r="AE2476" i="1"/>
  <c r="AF2476" i="1"/>
  <c r="AE2475" i="1"/>
  <c r="AF2475" i="1"/>
  <c r="AE2474" i="1"/>
  <c r="AF2474" i="1"/>
  <c r="AE2473" i="1"/>
  <c r="AF2473" i="1"/>
  <c r="AE2472" i="1"/>
  <c r="AF2472" i="1"/>
  <c r="AE2471" i="1"/>
  <c r="AF2471" i="1"/>
  <c r="AE2470" i="1"/>
  <c r="AF2470" i="1"/>
  <c r="AE2469" i="1"/>
  <c r="AF2469" i="1"/>
  <c r="AE2468" i="1"/>
  <c r="AF2468" i="1"/>
  <c r="AE2467" i="1"/>
  <c r="AF2467" i="1"/>
  <c r="AE2466" i="1"/>
  <c r="AF2466" i="1"/>
  <c r="AE2465" i="1"/>
  <c r="AF2465" i="1"/>
  <c r="AE2464" i="1"/>
  <c r="AF2464" i="1"/>
  <c r="AE2463" i="1"/>
  <c r="AF2463" i="1"/>
  <c r="AE2462" i="1"/>
  <c r="AF2462" i="1"/>
  <c r="AE2461" i="1"/>
  <c r="AF2461" i="1"/>
  <c r="AE2460" i="1"/>
  <c r="AF2460" i="1"/>
  <c r="AE2459" i="1"/>
  <c r="AF2459" i="1"/>
  <c r="AE2458" i="1"/>
  <c r="AF2458" i="1"/>
  <c r="AE2457" i="1"/>
  <c r="AF2457" i="1"/>
  <c r="AE2456" i="1"/>
  <c r="AF2456" i="1"/>
  <c r="AE2455" i="1"/>
  <c r="AF2455" i="1"/>
  <c r="AE2454" i="1"/>
  <c r="AF2454" i="1"/>
  <c r="AE2453" i="1"/>
  <c r="AF2453" i="1"/>
  <c r="AE2452" i="1"/>
  <c r="AF2452" i="1"/>
  <c r="AE2451" i="1"/>
  <c r="AF2451" i="1"/>
  <c r="AE2450" i="1"/>
  <c r="AF2450" i="1"/>
  <c r="AE2449" i="1"/>
  <c r="AF2449" i="1"/>
  <c r="AE2448" i="1"/>
  <c r="AF2448" i="1"/>
  <c r="AE2447" i="1"/>
  <c r="AF2447" i="1"/>
  <c r="AE2446" i="1"/>
  <c r="AF2446" i="1"/>
  <c r="AE2445" i="1"/>
  <c r="AF2445" i="1"/>
  <c r="AE2444" i="1"/>
  <c r="AF2444" i="1"/>
  <c r="AE2443" i="1"/>
  <c r="AF2443" i="1"/>
  <c r="AE2442" i="1"/>
  <c r="AF2442" i="1"/>
  <c r="AE2441" i="1"/>
  <c r="AF2441" i="1"/>
  <c r="AE2440" i="1"/>
  <c r="AF2440" i="1"/>
  <c r="AE2439" i="1"/>
  <c r="AF2439" i="1"/>
  <c r="AE2438" i="1"/>
  <c r="AF2438" i="1"/>
  <c r="AE2437" i="1"/>
  <c r="AF2437" i="1"/>
  <c r="AE2436" i="1"/>
  <c r="AF2436" i="1"/>
  <c r="AE2435" i="1"/>
  <c r="AF2435" i="1"/>
  <c r="AE2434" i="1"/>
  <c r="AF2434" i="1"/>
  <c r="AE2433" i="1"/>
  <c r="AF2433" i="1"/>
  <c r="AE2432" i="1"/>
  <c r="AF2432" i="1"/>
  <c r="AE2431" i="1"/>
  <c r="AF2431" i="1"/>
  <c r="AE2430" i="1"/>
  <c r="AF2430" i="1"/>
  <c r="AE2429" i="1"/>
  <c r="AF2429" i="1"/>
  <c r="AE2428" i="1"/>
  <c r="AF2428" i="1"/>
  <c r="AE2427" i="1"/>
  <c r="AF2427" i="1"/>
  <c r="AE2426" i="1"/>
  <c r="AF2426" i="1"/>
  <c r="AE2425" i="1"/>
  <c r="AF2425" i="1"/>
  <c r="AE2424" i="1"/>
  <c r="AF2424" i="1"/>
  <c r="AE2423" i="1"/>
  <c r="AF2423" i="1"/>
  <c r="AE2422" i="1"/>
  <c r="AF2422" i="1"/>
  <c r="AE2421" i="1"/>
  <c r="AF2421" i="1"/>
  <c r="AE2420" i="1"/>
  <c r="AF2420" i="1"/>
  <c r="AE2419" i="1"/>
  <c r="AF2419" i="1"/>
  <c r="AE2418" i="1"/>
  <c r="AF2418" i="1"/>
  <c r="AE2417" i="1"/>
  <c r="AF2417" i="1"/>
  <c r="AE2416" i="1"/>
  <c r="AF2416" i="1"/>
  <c r="AE2415" i="1"/>
  <c r="AF2415" i="1"/>
  <c r="AE2414" i="1"/>
  <c r="AF2414" i="1"/>
  <c r="AE2413" i="1"/>
  <c r="AF2413" i="1"/>
  <c r="AE2412" i="1"/>
  <c r="AF2412" i="1"/>
  <c r="AE2411" i="1"/>
  <c r="AF2411" i="1"/>
  <c r="AE2410" i="1"/>
  <c r="AF2410" i="1"/>
  <c r="AE2409" i="1"/>
  <c r="AF2409" i="1"/>
  <c r="AE2408" i="1"/>
  <c r="AF2408" i="1"/>
  <c r="AE2407" i="1"/>
  <c r="AF2407" i="1"/>
  <c r="AE2406" i="1"/>
  <c r="AF2406" i="1"/>
  <c r="AE2405" i="1"/>
  <c r="AF2405" i="1"/>
  <c r="AE2404" i="1"/>
  <c r="AF2404" i="1"/>
  <c r="AE2403" i="1"/>
  <c r="AF2403" i="1"/>
  <c r="AE2402" i="1"/>
  <c r="AF2402" i="1"/>
  <c r="AE2401" i="1"/>
  <c r="AF2401" i="1"/>
  <c r="AE2400" i="1"/>
  <c r="AF2400" i="1"/>
  <c r="AE2399" i="1"/>
  <c r="AF2399" i="1"/>
  <c r="AE2398" i="1"/>
  <c r="AF2398" i="1"/>
  <c r="AE2397" i="1"/>
  <c r="AF2397" i="1"/>
  <c r="AE2396" i="1"/>
  <c r="AF2396" i="1"/>
  <c r="AE2395" i="1"/>
  <c r="AF2395" i="1"/>
  <c r="AE2394" i="1"/>
  <c r="AF2394" i="1"/>
  <c r="AE2393" i="1"/>
  <c r="AF2393" i="1"/>
  <c r="AE2392" i="1"/>
  <c r="AF2392" i="1"/>
  <c r="AE2391" i="1"/>
  <c r="AF2391" i="1"/>
  <c r="AE2390" i="1"/>
  <c r="AF2390" i="1"/>
  <c r="AE2389" i="1"/>
  <c r="AF2389" i="1"/>
  <c r="AE2388" i="1"/>
  <c r="AF2388" i="1"/>
  <c r="AE2387" i="1"/>
  <c r="AF2387" i="1"/>
  <c r="AE2386" i="1"/>
  <c r="AF2386" i="1"/>
  <c r="AE2385" i="1"/>
  <c r="AF2385" i="1"/>
  <c r="AE2384" i="1"/>
  <c r="AF2384" i="1"/>
  <c r="AE2383" i="1"/>
  <c r="AF2383" i="1"/>
  <c r="AE2382" i="1"/>
  <c r="AF2382" i="1"/>
  <c r="AE2381" i="1"/>
  <c r="AF2381" i="1"/>
  <c r="AE2380" i="1"/>
  <c r="AF2380" i="1"/>
  <c r="AE2379" i="1"/>
  <c r="AF2379" i="1"/>
  <c r="AE2378" i="1"/>
  <c r="AF2378" i="1"/>
  <c r="AE2377" i="1"/>
  <c r="AF2377" i="1"/>
  <c r="AE2376" i="1"/>
  <c r="AF2376" i="1"/>
  <c r="AE2375" i="1"/>
  <c r="AF2375" i="1"/>
  <c r="AE2374" i="1"/>
  <c r="AF2374" i="1"/>
  <c r="AE2373" i="1"/>
  <c r="AF2373" i="1"/>
  <c r="AE2372" i="1"/>
  <c r="AF2372" i="1"/>
  <c r="AE2371" i="1"/>
  <c r="AF2371" i="1"/>
  <c r="AE2370" i="1"/>
  <c r="AF2370" i="1"/>
  <c r="AE2369" i="1"/>
  <c r="AF2369" i="1"/>
  <c r="AE2368" i="1"/>
  <c r="AF2368" i="1"/>
  <c r="AE2367" i="1"/>
  <c r="AF2367" i="1"/>
  <c r="AE2366" i="1"/>
  <c r="AF2366" i="1"/>
  <c r="AE2365" i="1"/>
  <c r="AF2365" i="1"/>
  <c r="AE2364" i="1"/>
  <c r="AF2364" i="1"/>
  <c r="AE2363" i="1"/>
  <c r="AF2363" i="1"/>
  <c r="AE2362" i="1"/>
  <c r="AF2362" i="1"/>
  <c r="AE2361" i="1"/>
  <c r="AF2361" i="1"/>
  <c r="AE2360" i="1"/>
  <c r="AF2360" i="1"/>
  <c r="AE2359" i="1"/>
  <c r="AF2359" i="1"/>
  <c r="AE2358" i="1"/>
  <c r="AF2358" i="1"/>
  <c r="AE2357" i="1"/>
  <c r="AF2357" i="1"/>
  <c r="AE2356" i="1"/>
  <c r="AF2356" i="1"/>
  <c r="AE2355" i="1"/>
  <c r="AF2355" i="1"/>
  <c r="AE2354" i="1"/>
  <c r="AF2354" i="1"/>
  <c r="AE2353" i="1"/>
  <c r="AF2353" i="1"/>
  <c r="AE2352" i="1"/>
  <c r="AF2352" i="1"/>
  <c r="AE2351" i="1"/>
  <c r="AF2351" i="1"/>
  <c r="AE2350" i="1"/>
  <c r="AF2350" i="1"/>
  <c r="AE2349" i="1"/>
  <c r="AF2349" i="1"/>
  <c r="AE2348" i="1"/>
  <c r="AF2348" i="1"/>
  <c r="AE2347" i="1"/>
  <c r="AF2347" i="1"/>
  <c r="AE2346" i="1"/>
  <c r="AF2346" i="1"/>
  <c r="AE2345" i="1"/>
  <c r="AF2345" i="1"/>
  <c r="AE2344" i="1"/>
  <c r="AF2344" i="1"/>
  <c r="AE2343" i="1"/>
  <c r="AF2343" i="1"/>
  <c r="AE2342" i="1"/>
  <c r="AF2342" i="1"/>
  <c r="AE2341" i="1"/>
  <c r="AF2341" i="1"/>
  <c r="AE2340" i="1"/>
  <c r="AF2340" i="1"/>
  <c r="AE2339" i="1"/>
  <c r="AF2339" i="1"/>
  <c r="AE2338" i="1"/>
  <c r="AF2338" i="1"/>
  <c r="AE2337" i="1"/>
  <c r="AF2337" i="1"/>
  <c r="AE2336" i="1"/>
  <c r="AF2336" i="1"/>
  <c r="AE2335" i="1"/>
  <c r="AF2335" i="1"/>
  <c r="AE2334" i="1"/>
  <c r="AF2334" i="1"/>
  <c r="AE2333" i="1"/>
  <c r="AF2333" i="1"/>
  <c r="AE2332" i="1"/>
  <c r="AF2332" i="1"/>
  <c r="AE2331" i="1"/>
  <c r="AF2331" i="1"/>
  <c r="AE2330" i="1"/>
  <c r="AF2330" i="1"/>
  <c r="AE2329" i="1"/>
  <c r="AF2329" i="1"/>
  <c r="AE2328" i="1"/>
  <c r="AF2328" i="1"/>
  <c r="AE2327" i="1"/>
  <c r="AF2327" i="1"/>
  <c r="AE2326" i="1"/>
  <c r="AF2326" i="1"/>
  <c r="AE2325" i="1"/>
  <c r="AF2325" i="1"/>
  <c r="AE2324" i="1"/>
  <c r="AF2324" i="1"/>
  <c r="AE2323" i="1"/>
  <c r="AF2323" i="1"/>
  <c r="AE2322" i="1"/>
  <c r="AF2322" i="1"/>
  <c r="AE2321" i="1"/>
  <c r="AF2321" i="1"/>
  <c r="AE2320" i="1"/>
  <c r="AF2320" i="1"/>
  <c r="AE2319" i="1"/>
  <c r="AF2319" i="1"/>
  <c r="AE2318" i="1"/>
  <c r="AF2318" i="1"/>
  <c r="AE2317" i="1"/>
  <c r="AF2317" i="1"/>
  <c r="AE2316" i="1"/>
  <c r="AF2316" i="1"/>
  <c r="AE2315" i="1"/>
  <c r="AF2315" i="1"/>
  <c r="AE2314" i="1"/>
  <c r="AF2314" i="1"/>
  <c r="AE2313" i="1"/>
  <c r="AF2313" i="1"/>
  <c r="AE2312" i="1"/>
  <c r="AF2312" i="1"/>
  <c r="AE2311" i="1"/>
  <c r="AF2311" i="1"/>
  <c r="AE2310" i="1"/>
  <c r="AF2310" i="1"/>
  <c r="AE2309" i="1"/>
  <c r="AF2309" i="1"/>
  <c r="AE2308" i="1"/>
  <c r="AF2308" i="1"/>
  <c r="AE2307" i="1"/>
  <c r="AF2307" i="1"/>
  <c r="AE2306" i="1"/>
  <c r="AF2306" i="1"/>
  <c r="AE2305" i="1"/>
  <c r="AF2305" i="1"/>
  <c r="AE2304" i="1"/>
  <c r="AF2304" i="1"/>
  <c r="AE2303" i="1"/>
  <c r="AF2303" i="1"/>
  <c r="AE2302" i="1"/>
  <c r="AF2302" i="1"/>
  <c r="AE2301" i="1"/>
  <c r="AF2301" i="1"/>
  <c r="AE2300" i="1"/>
  <c r="AF2300" i="1"/>
  <c r="AE2299" i="1"/>
  <c r="AF2299" i="1"/>
  <c r="AE2298" i="1"/>
  <c r="AF2298" i="1"/>
  <c r="AE2297" i="1"/>
  <c r="AF2297" i="1"/>
  <c r="AE2296" i="1"/>
  <c r="AF2296" i="1"/>
  <c r="AF2295" i="1"/>
  <c r="AE2295" i="1"/>
  <c r="AE2294" i="1"/>
  <c r="AF2294" i="1"/>
  <c r="AF2293" i="1"/>
  <c r="AE2293" i="1"/>
  <c r="AE2292" i="1"/>
  <c r="AF2292" i="1"/>
  <c r="AF2291" i="1"/>
  <c r="AE2291" i="1"/>
  <c r="AE2290" i="1"/>
  <c r="AF2290" i="1"/>
  <c r="AF2289" i="1"/>
  <c r="AE2289" i="1"/>
  <c r="AE2288" i="1"/>
  <c r="AF2288" i="1"/>
  <c r="AF2287" i="1"/>
  <c r="AE2287" i="1"/>
  <c r="AE2286" i="1"/>
  <c r="AF2286" i="1"/>
  <c r="AF2285" i="1"/>
  <c r="AE2285" i="1"/>
  <c r="AE2284" i="1"/>
  <c r="AF2284" i="1"/>
  <c r="AF2283" i="1"/>
  <c r="AE2283" i="1"/>
  <c r="AE2282" i="1"/>
  <c r="AF2282" i="1"/>
  <c r="AF2281" i="1"/>
  <c r="AE2281" i="1"/>
  <c r="AE2280" i="1"/>
  <c r="AF2280" i="1"/>
  <c r="AF2279" i="1"/>
  <c r="AE2279" i="1"/>
  <c r="AE2278" i="1"/>
  <c r="AF2278" i="1"/>
  <c r="AF2277" i="1"/>
  <c r="AE2277" i="1"/>
  <c r="AE2276" i="1"/>
  <c r="AF2276" i="1"/>
  <c r="AF2275" i="1"/>
  <c r="AE2275" i="1"/>
  <c r="AE2274" i="1"/>
  <c r="AF2274" i="1"/>
  <c r="AF2273" i="1"/>
  <c r="AE2273" i="1"/>
  <c r="AE2272" i="1"/>
  <c r="AF2272" i="1"/>
  <c r="AF2271" i="1"/>
  <c r="AE2271" i="1"/>
  <c r="AE2270" i="1"/>
  <c r="AF2270" i="1"/>
  <c r="AF2269" i="1"/>
  <c r="AE2269" i="1"/>
  <c r="AE2268" i="1"/>
  <c r="AF2268" i="1"/>
  <c r="AF2267" i="1"/>
  <c r="AE2267" i="1"/>
  <c r="AE2266" i="1"/>
  <c r="AF2266" i="1"/>
  <c r="AF2265" i="1"/>
  <c r="AE2265" i="1"/>
  <c r="AE2264" i="1"/>
  <c r="AF2264" i="1"/>
  <c r="AF2263" i="1"/>
  <c r="AE2263" i="1"/>
  <c r="AE2262" i="1"/>
  <c r="AF2262" i="1"/>
  <c r="AF2261" i="1"/>
  <c r="AE2261" i="1"/>
  <c r="AE2260" i="1"/>
  <c r="AF2260" i="1"/>
  <c r="AF2259" i="1"/>
  <c r="AE2259" i="1"/>
  <c r="AE2258" i="1"/>
  <c r="AF2258" i="1"/>
  <c r="AF2257" i="1"/>
  <c r="AE2257" i="1"/>
  <c r="AE2256" i="1"/>
  <c r="AF2256" i="1"/>
  <c r="AF2255" i="1"/>
  <c r="AE2255" i="1"/>
  <c r="AE2254" i="1"/>
  <c r="AF2254" i="1"/>
  <c r="AF2253" i="1"/>
  <c r="AE2253" i="1"/>
  <c r="AE2252" i="1"/>
  <c r="AF2252" i="1"/>
  <c r="AF2251" i="1"/>
  <c r="AE2251" i="1"/>
  <c r="AE2250" i="1"/>
  <c r="AF2250" i="1"/>
  <c r="AF2249" i="1"/>
  <c r="AE2249" i="1"/>
  <c r="AE2248" i="1"/>
  <c r="AF2248" i="1"/>
  <c r="AF2247" i="1"/>
  <c r="AE2247" i="1"/>
  <c r="AE2246" i="1"/>
  <c r="AF2246" i="1"/>
  <c r="AF2245" i="1"/>
  <c r="AE2245" i="1"/>
  <c r="AE2244" i="1"/>
  <c r="AF2244" i="1"/>
  <c r="AF2243" i="1"/>
  <c r="AE2243" i="1"/>
  <c r="AE2242" i="1"/>
  <c r="AF2242" i="1"/>
  <c r="AF2241" i="1"/>
  <c r="AE2241" i="1"/>
  <c r="AE2240" i="1"/>
  <c r="AF2240" i="1"/>
  <c r="AF2239" i="1"/>
  <c r="AE2239" i="1"/>
  <c r="AE2238" i="1"/>
  <c r="AF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E1962" i="1"/>
  <c r="AF1962" i="1"/>
  <c r="AE1961" i="1"/>
  <c r="AF1961" i="1"/>
  <c r="AE1960" i="1"/>
  <c r="AF1960" i="1"/>
  <c r="AE1959" i="1"/>
  <c r="AF1959" i="1"/>
  <c r="AE1958" i="1"/>
  <c r="AF1958" i="1"/>
  <c r="AE1957" i="1"/>
  <c r="AF1957" i="1"/>
  <c r="AE1956" i="1"/>
  <c r="AF1956" i="1"/>
  <c r="AE1955" i="1"/>
  <c r="AF1955" i="1"/>
  <c r="AE1954" i="1"/>
  <c r="AF1954" i="1"/>
  <c r="AE1953" i="1"/>
  <c r="AF1953" i="1"/>
  <c r="AE1952" i="1"/>
  <c r="AF1952" i="1"/>
  <c r="AE1951" i="1"/>
  <c r="AF1951" i="1"/>
  <c r="AE1950" i="1"/>
  <c r="AF1950" i="1"/>
  <c r="AE1949" i="1"/>
  <c r="AF1949" i="1"/>
  <c r="AE1948" i="1"/>
  <c r="AF1948" i="1"/>
  <c r="AE1947" i="1"/>
  <c r="AF1947" i="1"/>
  <c r="AE1946" i="1"/>
  <c r="AF1946" i="1"/>
  <c r="AE1945" i="1"/>
  <c r="AF1945" i="1"/>
  <c r="AE1944" i="1"/>
  <c r="AF1944" i="1"/>
  <c r="AE1943" i="1"/>
  <c r="AF1943" i="1"/>
  <c r="AE1942" i="1"/>
  <c r="AF1942" i="1"/>
  <c r="AE1941" i="1"/>
  <c r="AF1941" i="1"/>
  <c r="AE1940" i="1"/>
  <c r="AF1940" i="1"/>
  <c r="AE1939" i="1"/>
  <c r="AF1939" i="1"/>
  <c r="AE1938" i="1"/>
  <c r="AF1938" i="1"/>
  <c r="AE1937" i="1"/>
  <c r="AF1937" i="1"/>
  <c r="AE1936" i="1"/>
  <c r="AF1936" i="1"/>
  <c r="AE1935" i="1"/>
  <c r="AF1935" i="1"/>
  <c r="AE1934" i="1"/>
  <c r="AF1934" i="1"/>
  <c r="AE1933" i="1"/>
  <c r="AF1933" i="1"/>
  <c r="AE1932" i="1"/>
  <c r="AF1932" i="1"/>
  <c r="AE1931" i="1"/>
  <c r="AF1931" i="1"/>
  <c r="AE1930" i="1"/>
  <c r="AF1930" i="1"/>
  <c r="AE1929" i="1"/>
  <c r="AF1929" i="1"/>
  <c r="AE1928" i="1"/>
  <c r="AF1928" i="1"/>
  <c r="AE1927" i="1"/>
  <c r="AF1927" i="1"/>
  <c r="AE1926" i="1"/>
  <c r="AF1926" i="1"/>
  <c r="AE1925" i="1"/>
  <c r="AF1925" i="1"/>
  <c r="AE1924" i="1"/>
  <c r="AF1924" i="1"/>
  <c r="AE1923" i="1"/>
  <c r="AF1923" i="1"/>
  <c r="AE1922" i="1"/>
  <c r="AF1922" i="1"/>
  <c r="AE1921" i="1"/>
  <c r="AF1921" i="1"/>
  <c r="AE1920" i="1"/>
  <c r="AF1920" i="1"/>
  <c r="AE1919" i="1"/>
  <c r="AF1919" i="1"/>
  <c r="AE1918" i="1"/>
  <c r="AF1918" i="1"/>
  <c r="AE1917" i="1"/>
  <c r="AF1917" i="1"/>
  <c r="AE1916" i="1"/>
  <c r="AF1916" i="1"/>
  <c r="AE1915" i="1"/>
  <c r="AF1915" i="1"/>
  <c r="AE1914" i="1"/>
  <c r="AF1914" i="1"/>
  <c r="AE1913" i="1"/>
  <c r="AF1913" i="1"/>
  <c r="AE1912" i="1"/>
  <c r="AF1912" i="1"/>
  <c r="AE1911" i="1"/>
  <c r="AF1911" i="1"/>
  <c r="AE1910" i="1"/>
  <c r="AF1910" i="1"/>
  <c r="AE1909" i="1"/>
  <c r="AF1909" i="1"/>
  <c r="AE1908" i="1"/>
  <c r="AF1908" i="1"/>
  <c r="AE1907" i="1"/>
  <c r="AF1907" i="1"/>
  <c r="AE1906" i="1"/>
  <c r="AF1906" i="1"/>
  <c r="AE1905" i="1"/>
  <c r="AF1905" i="1"/>
  <c r="AE1904" i="1"/>
  <c r="AF1904" i="1"/>
  <c r="AE1903" i="1"/>
  <c r="AF1903" i="1"/>
  <c r="AE1902" i="1"/>
  <c r="AF1902" i="1"/>
  <c r="AE1901" i="1"/>
  <c r="AF1901" i="1"/>
  <c r="AE1900" i="1"/>
  <c r="AF1900" i="1"/>
  <c r="AE1899" i="1"/>
  <c r="AF1899" i="1"/>
  <c r="AE1898" i="1"/>
  <c r="AF1898" i="1"/>
  <c r="AE1897" i="1"/>
  <c r="AF1897" i="1"/>
  <c r="AE1896" i="1"/>
  <c r="AF1896" i="1"/>
  <c r="AE1895" i="1"/>
  <c r="AF1895" i="1"/>
  <c r="AE1894" i="1"/>
  <c r="AF1894" i="1"/>
  <c r="AE1893" i="1"/>
  <c r="AF1893" i="1"/>
  <c r="AE1892" i="1"/>
  <c r="AF1892" i="1"/>
  <c r="AE1891" i="1"/>
  <c r="AF1891" i="1"/>
  <c r="AE1890" i="1"/>
  <c r="AF1890" i="1"/>
  <c r="AE1889" i="1"/>
  <c r="AF1889" i="1"/>
  <c r="AE1888" i="1"/>
  <c r="AF1888" i="1"/>
  <c r="AE1887" i="1"/>
  <c r="AF1887" i="1"/>
  <c r="AE1886" i="1"/>
  <c r="AF1886" i="1"/>
  <c r="AE1885" i="1"/>
  <c r="AF1885" i="1"/>
  <c r="AE1884" i="1"/>
  <c r="AF1884" i="1"/>
  <c r="AE1883" i="1"/>
  <c r="AF1883" i="1"/>
  <c r="AE1882" i="1"/>
  <c r="AF1882" i="1"/>
  <c r="AE1881" i="1"/>
  <c r="AF1881" i="1"/>
  <c r="AE1880" i="1"/>
  <c r="AF1880" i="1"/>
  <c r="AE1879" i="1"/>
  <c r="AF1879" i="1"/>
  <c r="AE1878" i="1"/>
  <c r="AF1878" i="1"/>
  <c r="AE1877" i="1"/>
  <c r="AF1877" i="1"/>
  <c r="AE1876" i="1"/>
  <c r="AF1876" i="1"/>
  <c r="AE1875" i="1"/>
  <c r="AF1875" i="1"/>
  <c r="AE1874" i="1"/>
  <c r="AF1874" i="1"/>
  <c r="AE1873" i="1"/>
  <c r="AF1873" i="1"/>
  <c r="AE1872" i="1"/>
  <c r="AF1872" i="1"/>
  <c r="AE1871" i="1"/>
  <c r="AF1871" i="1"/>
  <c r="AE1870" i="1"/>
  <c r="AF1870" i="1"/>
  <c r="AE1869" i="1"/>
  <c r="AF1869" i="1"/>
  <c r="AE1868" i="1"/>
  <c r="AF1868" i="1"/>
  <c r="AE1867" i="1"/>
  <c r="AF1867" i="1"/>
  <c r="AE1866" i="1"/>
  <c r="AF1866" i="1"/>
  <c r="AE1865" i="1"/>
  <c r="AF1865" i="1"/>
  <c r="AE1864" i="1"/>
  <c r="AF1864" i="1"/>
  <c r="AE1863" i="1"/>
  <c r="AF1863" i="1"/>
  <c r="AE1862" i="1"/>
  <c r="AF1862" i="1"/>
  <c r="AE1861" i="1"/>
  <c r="AF1861" i="1"/>
  <c r="AE1860" i="1"/>
  <c r="AF1860" i="1"/>
  <c r="AE1859" i="1"/>
  <c r="AF1859" i="1"/>
  <c r="AE1858" i="1"/>
  <c r="AF1858" i="1"/>
  <c r="AE1857" i="1"/>
  <c r="AF1857" i="1"/>
  <c r="AE1856" i="1"/>
  <c r="AF1856" i="1"/>
  <c r="AE1855" i="1"/>
  <c r="AF1855" i="1"/>
  <c r="AE1854" i="1"/>
  <c r="AF1854" i="1"/>
  <c r="AE1853" i="1"/>
  <c r="AF1853" i="1"/>
  <c r="AE1852" i="1"/>
  <c r="AF1852" i="1"/>
  <c r="AE1851" i="1"/>
  <c r="AF1851" i="1"/>
  <c r="AE1850" i="1"/>
  <c r="AF1850" i="1"/>
  <c r="AE1849" i="1"/>
  <c r="AF1849" i="1"/>
  <c r="AE1848" i="1"/>
  <c r="AF1848" i="1"/>
  <c r="AE1847" i="1"/>
  <c r="AF1847" i="1"/>
  <c r="AE1846" i="1"/>
  <c r="AF1846" i="1"/>
  <c r="AE1845" i="1"/>
  <c r="AF1845" i="1"/>
  <c r="AE1844" i="1"/>
  <c r="AF1844" i="1"/>
  <c r="AE1843" i="1"/>
  <c r="AF1843" i="1"/>
  <c r="AE1842" i="1"/>
  <c r="AF1842" i="1"/>
  <c r="AE1841" i="1"/>
  <c r="AF1841" i="1"/>
  <c r="AE1840" i="1"/>
  <c r="AF1840" i="1"/>
  <c r="AE1839" i="1"/>
  <c r="AF1839" i="1"/>
  <c r="AE1838" i="1"/>
  <c r="AF1838" i="1"/>
  <c r="AE1837" i="1"/>
  <c r="AF1837" i="1"/>
  <c r="AE1836" i="1"/>
  <c r="AF1836" i="1"/>
  <c r="AE1835" i="1"/>
  <c r="AF1835" i="1"/>
  <c r="AE1834" i="1"/>
  <c r="AF1834" i="1"/>
  <c r="AE1833" i="1"/>
  <c r="AF1833" i="1"/>
  <c r="AE1832" i="1"/>
  <c r="AF1832" i="1"/>
  <c r="AE1831" i="1"/>
  <c r="AF1831" i="1"/>
  <c r="AE1830" i="1"/>
  <c r="AF1830" i="1"/>
  <c r="AE1829" i="1"/>
  <c r="AF1829" i="1"/>
  <c r="AE1828" i="1"/>
  <c r="AF1828" i="1"/>
  <c r="AE1827" i="1"/>
  <c r="AF1827" i="1"/>
  <c r="AE1826" i="1"/>
  <c r="AF1826" i="1"/>
  <c r="AE1825" i="1"/>
  <c r="AF1825" i="1"/>
  <c r="AE1824" i="1"/>
  <c r="AF1824" i="1"/>
  <c r="AE1823" i="1"/>
  <c r="AF1823" i="1"/>
  <c r="AE1822" i="1"/>
  <c r="AF1822" i="1"/>
  <c r="AE1821" i="1"/>
  <c r="AF1821" i="1"/>
  <c r="AE1820" i="1"/>
  <c r="AF1820" i="1"/>
  <c r="AE1819" i="1"/>
  <c r="AF1819" i="1"/>
  <c r="AE1818" i="1"/>
  <c r="AF1818" i="1"/>
  <c r="AE1817" i="1"/>
  <c r="AF1817" i="1"/>
  <c r="AE1816" i="1"/>
  <c r="AF1816" i="1"/>
  <c r="AE1815" i="1"/>
  <c r="AF1815" i="1"/>
  <c r="AE1814" i="1"/>
  <c r="AF1814" i="1"/>
  <c r="AE1813" i="1"/>
  <c r="AF1813" i="1"/>
  <c r="AE1812" i="1"/>
  <c r="AF1812" i="1"/>
  <c r="AE1811" i="1"/>
  <c r="AF1811" i="1"/>
  <c r="AE1810" i="1"/>
  <c r="AF1810" i="1"/>
  <c r="AE1809" i="1"/>
  <c r="AF1809" i="1"/>
  <c r="AE1808" i="1"/>
  <c r="AF1808" i="1"/>
  <c r="AE1807" i="1"/>
  <c r="AF1807" i="1"/>
  <c r="AE1806" i="1"/>
  <c r="AF1806" i="1"/>
  <c r="AE1805" i="1"/>
  <c r="AF1805" i="1"/>
  <c r="AE1804" i="1"/>
  <c r="AF1804" i="1"/>
  <c r="AE1803" i="1"/>
  <c r="AF1803" i="1"/>
  <c r="AE1802" i="1"/>
  <c r="AF1802" i="1"/>
  <c r="AE1801" i="1"/>
  <c r="AF1801" i="1"/>
  <c r="AE1800" i="1"/>
  <c r="AF1800" i="1"/>
  <c r="AE1799" i="1"/>
  <c r="AF1799" i="1"/>
  <c r="AE1798" i="1"/>
  <c r="AF1798" i="1"/>
  <c r="AE1797" i="1"/>
  <c r="AF1797" i="1"/>
  <c r="AE1796" i="1"/>
  <c r="AF1796" i="1"/>
  <c r="AE1795" i="1"/>
  <c r="AF1795" i="1"/>
  <c r="AE1794" i="1"/>
  <c r="AF1794" i="1"/>
  <c r="AE1793" i="1"/>
  <c r="AF1793" i="1"/>
  <c r="AE1792" i="1"/>
  <c r="AF1792" i="1"/>
  <c r="AE1791" i="1"/>
  <c r="AF1791" i="1"/>
  <c r="AE1790" i="1"/>
  <c r="AF1790" i="1"/>
  <c r="AE1789" i="1"/>
  <c r="AF1789" i="1"/>
  <c r="AE1788" i="1"/>
  <c r="AF1788" i="1"/>
  <c r="AE1787" i="1"/>
  <c r="AF1787" i="1"/>
  <c r="AE1786" i="1"/>
  <c r="AF1786" i="1"/>
  <c r="AE1785" i="1"/>
  <c r="AF1785" i="1"/>
  <c r="AE1784" i="1"/>
  <c r="AF1784" i="1"/>
  <c r="AE1783" i="1"/>
  <c r="AF1783" i="1"/>
  <c r="AE1782" i="1"/>
  <c r="AF1782" i="1"/>
  <c r="AE1781" i="1"/>
  <c r="AF1781" i="1"/>
  <c r="AE1780" i="1"/>
  <c r="AF1780" i="1"/>
  <c r="AE1779" i="1"/>
  <c r="AF1779" i="1"/>
  <c r="AE1778" i="1"/>
  <c r="AF1778" i="1"/>
  <c r="AE1777" i="1"/>
  <c r="AF1777" i="1"/>
  <c r="AE1776" i="1"/>
  <c r="AF1776" i="1"/>
  <c r="AE1775" i="1"/>
  <c r="AF1775" i="1"/>
  <c r="AE1774" i="1"/>
  <c r="AF1774" i="1"/>
  <c r="AE1773" i="1"/>
  <c r="AF1773" i="1"/>
  <c r="AE1772" i="1"/>
  <c r="AF1772" i="1"/>
  <c r="AE1771" i="1"/>
  <c r="AF1771" i="1"/>
  <c r="AE1770" i="1"/>
  <c r="AF1770" i="1"/>
  <c r="AE1769" i="1"/>
  <c r="AF1769" i="1"/>
  <c r="AE1768" i="1"/>
  <c r="AF1768" i="1"/>
  <c r="AE1767" i="1"/>
  <c r="AF1767" i="1"/>
  <c r="AE1766" i="1"/>
  <c r="AF1766" i="1"/>
  <c r="AE1765" i="1"/>
  <c r="AF1765" i="1"/>
  <c r="AE1764" i="1"/>
  <c r="AF1764" i="1"/>
  <c r="AE1763" i="1"/>
  <c r="AF1763" i="1"/>
  <c r="AE1762" i="1"/>
  <c r="AF1762" i="1"/>
  <c r="AE1761" i="1"/>
  <c r="AF1761" i="1"/>
  <c r="AE1760" i="1"/>
  <c r="AF1760" i="1"/>
  <c r="AE1759" i="1"/>
  <c r="AF1759" i="1"/>
  <c r="AE1758" i="1"/>
  <c r="AF1758" i="1"/>
  <c r="AE1757" i="1"/>
  <c r="AF1757" i="1"/>
  <c r="AE1756" i="1"/>
  <c r="AF1756" i="1"/>
  <c r="AE1755" i="1"/>
  <c r="AF1755" i="1"/>
  <c r="AE1754" i="1"/>
  <c r="AF1754" i="1"/>
  <c r="AE1753" i="1"/>
  <c r="AF1753" i="1"/>
  <c r="AE1752" i="1"/>
  <c r="AF1752" i="1"/>
  <c r="AE1751" i="1"/>
  <c r="AF1751" i="1"/>
  <c r="AE1750" i="1"/>
  <c r="AF1750" i="1"/>
  <c r="AE1749" i="1"/>
  <c r="AF1749" i="1"/>
  <c r="AE1748" i="1"/>
  <c r="AF1748" i="1"/>
  <c r="AE1747" i="1"/>
  <c r="AF1747" i="1"/>
  <c r="AE1746" i="1"/>
  <c r="AF1746" i="1"/>
  <c r="AE1745" i="1"/>
  <c r="AF1745" i="1"/>
  <c r="AE1744" i="1"/>
  <c r="AF1744" i="1"/>
  <c r="AE1743" i="1"/>
  <c r="AF1743" i="1"/>
  <c r="AE1742" i="1"/>
  <c r="AF1742" i="1"/>
  <c r="AE1741" i="1"/>
  <c r="AF1741" i="1"/>
  <c r="AE1740" i="1"/>
  <c r="AF1740" i="1"/>
  <c r="AE1739" i="1"/>
  <c r="AF1739" i="1"/>
  <c r="AE1738" i="1"/>
  <c r="AF1738" i="1"/>
  <c r="AE1737" i="1"/>
  <c r="AF1737" i="1"/>
  <c r="AE1736" i="1"/>
  <c r="AF1736" i="1"/>
  <c r="AE1735" i="1"/>
  <c r="AF1735" i="1"/>
  <c r="AE1734" i="1"/>
  <c r="AF1734" i="1"/>
  <c r="AE1733" i="1"/>
  <c r="AF1733" i="1"/>
  <c r="AE1732" i="1"/>
  <c r="AF1732" i="1"/>
  <c r="AE1731" i="1"/>
  <c r="AF1731" i="1"/>
  <c r="AE1730" i="1"/>
  <c r="AF1730" i="1"/>
  <c r="AE1729" i="1"/>
  <c r="AF1729" i="1"/>
  <c r="AE1728" i="1"/>
  <c r="AF1728" i="1"/>
  <c r="AE1727" i="1"/>
  <c r="AF1727" i="1"/>
  <c r="AE1726" i="1"/>
  <c r="AF1726" i="1"/>
  <c r="AE1725" i="1"/>
  <c r="AF1725" i="1"/>
  <c r="AE1724" i="1"/>
  <c r="AF1724" i="1"/>
  <c r="AE1723" i="1"/>
  <c r="AF1723" i="1"/>
  <c r="AE1722" i="1"/>
  <c r="AF1722" i="1"/>
  <c r="AE1721" i="1"/>
  <c r="AF1721" i="1"/>
  <c r="AE1720" i="1"/>
  <c r="AF1720" i="1"/>
  <c r="AE1719" i="1"/>
  <c r="AF1719" i="1"/>
  <c r="AE1718" i="1"/>
  <c r="AF1718" i="1"/>
  <c r="AE1717" i="1"/>
  <c r="AF1717" i="1"/>
  <c r="AE1716" i="1"/>
  <c r="AF1716" i="1"/>
  <c r="AE1715" i="1"/>
  <c r="AF1715" i="1"/>
  <c r="AE1714" i="1"/>
  <c r="AF1714" i="1"/>
  <c r="AE1713" i="1"/>
  <c r="AF1713" i="1"/>
  <c r="AE1712" i="1"/>
  <c r="AF1712" i="1"/>
  <c r="AE1711" i="1"/>
  <c r="AF1711" i="1"/>
  <c r="AE1710" i="1"/>
  <c r="AF1710" i="1"/>
  <c r="AE1709" i="1"/>
  <c r="AF1709" i="1"/>
  <c r="AE1708" i="1"/>
  <c r="AF1708" i="1"/>
  <c r="AE1707" i="1"/>
  <c r="AF1707" i="1"/>
  <c r="AE1706" i="1"/>
  <c r="AF1706" i="1"/>
  <c r="AE1705" i="1"/>
  <c r="AF1705" i="1"/>
  <c r="AE1704" i="1"/>
  <c r="AF1704" i="1"/>
  <c r="AE1703" i="1"/>
  <c r="AF1703" i="1"/>
  <c r="AE1702" i="1"/>
  <c r="AF1702" i="1"/>
  <c r="AE1701" i="1"/>
  <c r="AF1701" i="1"/>
  <c r="AE1700" i="1"/>
  <c r="AF1700" i="1"/>
  <c r="AE1699" i="1"/>
  <c r="AF1699" i="1"/>
  <c r="AE1698" i="1"/>
  <c r="AF1698" i="1"/>
  <c r="AE1697" i="1"/>
  <c r="AF1697" i="1"/>
  <c r="AE1696" i="1"/>
  <c r="AF1696" i="1"/>
  <c r="AE1695" i="1"/>
  <c r="AF1695" i="1"/>
  <c r="AE1694" i="1"/>
  <c r="AF1694" i="1"/>
  <c r="AE1693" i="1"/>
  <c r="AF1693" i="1"/>
  <c r="AE1692" i="1"/>
  <c r="AF1692" i="1"/>
  <c r="AE1691" i="1"/>
  <c r="AF1691" i="1"/>
  <c r="AE1690" i="1"/>
  <c r="AF1690" i="1"/>
  <c r="AE1689" i="1"/>
  <c r="AF1689" i="1"/>
  <c r="AE1688" i="1"/>
  <c r="AF1688" i="1"/>
  <c r="AE1687" i="1"/>
  <c r="AF1687" i="1"/>
  <c r="AE1686" i="1"/>
  <c r="AF1686" i="1"/>
  <c r="AE1685" i="1"/>
  <c r="AF1685" i="1"/>
  <c r="AE1684" i="1"/>
  <c r="AF1684" i="1"/>
  <c r="AE1683" i="1"/>
  <c r="AF1683" i="1"/>
  <c r="AE1682" i="1"/>
  <c r="AF1682" i="1"/>
  <c r="AE1681" i="1"/>
  <c r="AF1681" i="1"/>
  <c r="AE1680" i="1"/>
  <c r="AF1680" i="1"/>
  <c r="AE1679" i="1"/>
  <c r="AF1679" i="1"/>
  <c r="AE1678" i="1"/>
  <c r="AF1678" i="1"/>
  <c r="AE1677" i="1"/>
  <c r="AF1677" i="1"/>
  <c r="AE1676" i="1"/>
  <c r="AF1676" i="1"/>
  <c r="AE1675" i="1"/>
  <c r="AF1675" i="1"/>
  <c r="AE1674" i="1"/>
  <c r="AF1674" i="1"/>
  <c r="AE1673" i="1"/>
  <c r="AF1673" i="1"/>
  <c r="AE1672" i="1"/>
  <c r="AF1672" i="1"/>
  <c r="AE1671" i="1"/>
  <c r="AF1671" i="1"/>
  <c r="AE1670" i="1"/>
  <c r="AF1670" i="1"/>
  <c r="AE1669" i="1"/>
  <c r="AF1669" i="1"/>
  <c r="AE1668" i="1"/>
  <c r="AF1668" i="1"/>
  <c r="AE1667" i="1"/>
  <c r="AF1667" i="1"/>
  <c r="AE1666" i="1"/>
  <c r="AF1666" i="1"/>
  <c r="AE1665" i="1"/>
  <c r="AF1665" i="1"/>
  <c r="AE1664" i="1"/>
  <c r="AF1664" i="1"/>
  <c r="AE1663" i="1"/>
  <c r="AF1663" i="1"/>
  <c r="AE1662" i="1"/>
  <c r="AF1662" i="1"/>
  <c r="AE1661" i="1"/>
  <c r="AF1661" i="1"/>
  <c r="AE1660" i="1"/>
  <c r="AF1660" i="1"/>
  <c r="AE1659" i="1"/>
  <c r="AF1659" i="1"/>
  <c r="AE1658" i="1"/>
  <c r="AF1658" i="1"/>
  <c r="AE1657" i="1"/>
  <c r="AF1657" i="1"/>
  <c r="AE1656" i="1"/>
  <c r="AF1656" i="1"/>
  <c r="AE1655" i="1"/>
  <c r="AF1655" i="1"/>
  <c r="AE1654" i="1"/>
  <c r="AF1654" i="1"/>
  <c r="AE1653" i="1"/>
  <c r="AF1653" i="1"/>
  <c r="AE1652" i="1"/>
  <c r="AF1652" i="1"/>
  <c r="AE1651" i="1"/>
  <c r="AF1651" i="1"/>
  <c r="AE1650" i="1"/>
  <c r="AF1650" i="1"/>
  <c r="AE1649" i="1"/>
  <c r="AF1649" i="1"/>
  <c r="AE1648" i="1"/>
  <c r="AF1648" i="1"/>
  <c r="AE1647" i="1"/>
  <c r="AF1647" i="1"/>
  <c r="AE1646" i="1"/>
  <c r="AF1646" i="1"/>
  <c r="AE1645" i="1"/>
  <c r="AF1645" i="1"/>
  <c r="AE1644" i="1"/>
  <c r="AF1644" i="1"/>
  <c r="AE1643" i="1"/>
  <c r="AF1643" i="1"/>
  <c r="AE1642" i="1"/>
  <c r="AF1642" i="1"/>
  <c r="AE1641" i="1"/>
  <c r="AF1641" i="1"/>
  <c r="AE1640" i="1"/>
  <c r="AF1640" i="1"/>
  <c r="AE1639" i="1"/>
  <c r="AF1639" i="1"/>
  <c r="AE1638" i="1"/>
  <c r="AF1638" i="1"/>
  <c r="AE1637" i="1"/>
  <c r="AF1637" i="1"/>
  <c r="AE1636" i="1"/>
  <c r="AF1636" i="1"/>
  <c r="AE1635" i="1"/>
  <c r="AF1635" i="1"/>
  <c r="AE1634" i="1"/>
  <c r="AF1634" i="1"/>
  <c r="AE1633" i="1"/>
  <c r="AF1633" i="1"/>
  <c r="AE1632" i="1"/>
  <c r="AF1632" i="1"/>
  <c r="AE1631" i="1"/>
  <c r="AF1631" i="1"/>
  <c r="AE1630" i="1"/>
  <c r="AF1630" i="1"/>
  <c r="AE1629" i="1"/>
  <c r="AF1629" i="1"/>
  <c r="AE1628" i="1"/>
  <c r="AF1628" i="1"/>
  <c r="AE1627" i="1"/>
  <c r="AF1627" i="1"/>
  <c r="AE1626" i="1"/>
  <c r="AF1626" i="1"/>
  <c r="AE1625" i="1"/>
  <c r="AF1625" i="1"/>
  <c r="AE1624" i="1"/>
  <c r="AF1624" i="1"/>
  <c r="AE1623" i="1"/>
  <c r="AF1623" i="1"/>
  <c r="AE1622" i="1"/>
  <c r="AF1622" i="1"/>
  <c r="AE1621" i="1"/>
  <c r="AF1621" i="1"/>
  <c r="AE1620" i="1"/>
  <c r="AF1620" i="1"/>
  <c r="AE1619" i="1"/>
  <c r="AF1619" i="1"/>
  <c r="AE1618" i="1"/>
  <c r="AF1618" i="1"/>
  <c r="AE1617" i="1"/>
  <c r="AF1617" i="1"/>
  <c r="AE1616" i="1"/>
  <c r="AF1616" i="1"/>
  <c r="AE1615" i="1"/>
  <c r="AF1615" i="1"/>
  <c r="AE1614" i="1"/>
  <c r="AF1614" i="1"/>
  <c r="AE1613" i="1"/>
  <c r="AF1613" i="1"/>
  <c r="AE1612" i="1"/>
  <c r="AF1612" i="1"/>
  <c r="AE1611" i="1"/>
  <c r="AF1611" i="1"/>
  <c r="AE1610" i="1"/>
  <c r="AF1610" i="1"/>
  <c r="AE1609" i="1"/>
  <c r="AF1609" i="1"/>
  <c r="AE1608" i="1"/>
  <c r="AF1608" i="1"/>
  <c r="AE1607" i="1"/>
  <c r="AF1607" i="1"/>
  <c r="AE1606" i="1"/>
  <c r="AF1606" i="1"/>
  <c r="AE1605" i="1"/>
  <c r="AF1605" i="1"/>
  <c r="AE1604" i="1"/>
  <c r="AF1604" i="1"/>
  <c r="AE1603" i="1"/>
  <c r="AF1603" i="1"/>
  <c r="AE1602" i="1"/>
  <c r="AF1602" i="1"/>
  <c r="AE1601" i="1"/>
  <c r="AF1601" i="1"/>
  <c r="AE1600" i="1"/>
  <c r="AF1600" i="1"/>
  <c r="AE1599" i="1"/>
  <c r="AF1599" i="1"/>
  <c r="AE1598" i="1"/>
  <c r="AF1598" i="1"/>
  <c r="AE1597" i="1"/>
  <c r="AF1597" i="1"/>
  <c r="AE1596" i="1"/>
  <c r="AF1596" i="1"/>
  <c r="AE1595" i="1"/>
  <c r="AF1595" i="1"/>
  <c r="AE1594" i="1"/>
  <c r="AF1594" i="1"/>
  <c r="AE1593" i="1"/>
  <c r="AF1593" i="1"/>
  <c r="AE1592" i="1"/>
  <c r="AF1592" i="1"/>
  <c r="AE1591" i="1"/>
  <c r="AF1591" i="1"/>
  <c r="AE1590" i="1"/>
  <c r="AF1590" i="1"/>
  <c r="AE1589" i="1"/>
  <c r="AF1589" i="1"/>
  <c r="AE1588" i="1"/>
  <c r="AF1588" i="1"/>
  <c r="AE1587" i="1"/>
  <c r="AF1587" i="1"/>
  <c r="AE1586" i="1"/>
  <c r="AF1586" i="1"/>
  <c r="AE1585" i="1"/>
  <c r="AF1585" i="1"/>
  <c r="AE1584" i="1"/>
  <c r="AF1584" i="1"/>
  <c r="AE1583" i="1"/>
  <c r="AF1583" i="1"/>
  <c r="AE1582" i="1"/>
  <c r="AF1582" i="1"/>
  <c r="AE1581" i="1"/>
  <c r="AF1581" i="1"/>
  <c r="AE1580" i="1"/>
  <c r="AF1580" i="1"/>
  <c r="AE1579" i="1"/>
  <c r="AF1579" i="1"/>
  <c r="AE1578" i="1"/>
  <c r="AF1578" i="1"/>
  <c r="AE1577" i="1"/>
  <c r="AF1577" i="1"/>
  <c r="AE1576" i="1"/>
  <c r="AF1576" i="1"/>
  <c r="AE1575" i="1"/>
  <c r="AF1575" i="1"/>
  <c r="AE1574" i="1"/>
  <c r="AF1574" i="1"/>
  <c r="AE1573" i="1"/>
  <c r="AF1573" i="1"/>
  <c r="AE1572" i="1"/>
  <c r="AF1572" i="1"/>
  <c r="AE1571" i="1"/>
  <c r="AF1571" i="1"/>
  <c r="AE1570" i="1"/>
  <c r="AF1570" i="1"/>
  <c r="AE1569" i="1"/>
  <c r="AF1569" i="1"/>
  <c r="AE1568" i="1"/>
  <c r="AF1568" i="1"/>
  <c r="AE1567" i="1"/>
  <c r="AF1567" i="1"/>
  <c r="AE1566" i="1"/>
  <c r="AF1566" i="1"/>
  <c r="AE1565" i="1"/>
  <c r="AF1565" i="1"/>
  <c r="AE1564" i="1"/>
  <c r="AF1564" i="1"/>
  <c r="AE1563" i="1"/>
  <c r="AF1563" i="1"/>
  <c r="AE1562" i="1"/>
  <c r="AF1562" i="1"/>
  <c r="AE1561" i="1"/>
  <c r="AF1561" i="1"/>
  <c r="AE1560" i="1"/>
  <c r="AF1560" i="1"/>
  <c r="AE1559" i="1"/>
  <c r="AF1559" i="1"/>
  <c r="AE1558" i="1"/>
  <c r="AF1558" i="1"/>
  <c r="AE1557" i="1"/>
  <c r="AF1557" i="1"/>
  <c r="AE1556" i="1"/>
  <c r="AF1556" i="1"/>
  <c r="AE1555" i="1"/>
  <c r="AF1555" i="1"/>
  <c r="AE1554" i="1"/>
  <c r="AF1554" i="1"/>
  <c r="AE1553" i="1"/>
  <c r="AF1553" i="1"/>
  <c r="AE1552" i="1"/>
  <c r="AF1552" i="1"/>
  <c r="AE1551" i="1"/>
  <c r="AF1551" i="1"/>
  <c r="AE1550" i="1"/>
  <c r="AF1550" i="1"/>
  <c r="AE1549" i="1"/>
  <c r="AF1549" i="1"/>
  <c r="AE1548" i="1"/>
  <c r="AF1548" i="1"/>
  <c r="AE1547" i="1"/>
  <c r="AF1547" i="1"/>
  <c r="AE1546" i="1"/>
  <c r="AF1546" i="1"/>
  <c r="AE1545" i="1"/>
  <c r="AF1545" i="1"/>
  <c r="AE1544" i="1"/>
  <c r="AF1544" i="1"/>
  <c r="AE1543" i="1"/>
  <c r="AF1543" i="1"/>
  <c r="AE1542" i="1"/>
  <c r="AF1542" i="1"/>
  <c r="AE1541" i="1"/>
  <c r="AF1541" i="1"/>
  <c r="AE1540" i="1"/>
  <c r="AF1540" i="1"/>
  <c r="AE1539" i="1"/>
  <c r="AF1539" i="1"/>
  <c r="AE1538" i="1"/>
  <c r="AF1538" i="1"/>
  <c r="AE1537" i="1"/>
  <c r="AF1537" i="1"/>
  <c r="AE1536" i="1"/>
  <c r="AF1536" i="1"/>
  <c r="AE1535" i="1"/>
  <c r="AF1535" i="1"/>
  <c r="AE1534" i="1"/>
  <c r="AF1534" i="1"/>
  <c r="AE1533" i="1"/>
  <c r="AF1533" i="1"/>
  <c r="AE1532" i="1"/>
  <c r="AF1532" i="1"/>
  <c r="AE1531" i="1"/>
  <c r="AF1531" i="1"/>
  <c r="AE1530" i="1"/>
  <c r="AF1530" i="1"/>
  <c r="AE1529" i="1"/>
  <c r="AF1529" i="1"/>
  <c r="AE1528" i="1"/>
  <c r="AF1528" i="1"/>
  <c r="AE1527" i="1"/>
  <c r="AF1527" i="1"/>
  <c r="AE1526" i="1"/>
  <c r="AF1526" i="1"/>
  <c r="AE1525" i="1"/>
  <c r="AF1525" i="1"/>
  <c r="AE1524" i="1"/>
  <c r="AF1524" i="1"/>
  <c r="AE1523" i="1"/>
  <c r="AF1523" i="1"/>
  <c r="AE1522" i="1"/>
  <c r="AF1522" i="1"/>
  <c r="AE1521" i="1"/>
  <c r="AF1521" i="1"/>
  <c r="AE1520" i="1"/>
  <c r="AF1520" i="1"/>
  <c r="AE1519" i="1"/>
  <c r="AF1519" i="1"/>
  <c r="AE1518" i="1"/>
  <c r="AF1518" i="1"/>
  <c r="AE1517" i="1"/>
  <c r="AF1517" i="1"/>
  <c r="AE1516" i="1"/>
  <c r="AF1516" i="1"/>
  <c r="AE1515" i="1"/>
  <c r="AF1515" i="1"/>
  <c r="AE1514" i="1"/>
  <c r="AF1514" i="1"/>
  <c r="AE1513" i="1"/>
  <c r="AF1513" i="1"/>
  <c r="AE1512" i="1"/>
  <c r="AF1512" i="1"/>
  <c r="AE1511" i="1"/>
  <c r="AF1511" i="1"/>
  <c r="AE1510" i="1"/>
  <c r="AF1510" i="1"/>
  <c r="AE1509" i="1"/>
  <c r="AF1509" i="1"/>
  <c r="AE1508" i="1"/>
  <c r="AF1508" i="1"/>
  <c r="AE1507" i="1"/>
  <c r="AF1507" i="1"/>
  <c r="AE1506" i="1"/>
  <c r="AF1506" i="1"/>
  <c r="AE1505" i="1"/>
  <c r="AF1505" i="1"/>
  <c r="AE1504" i="1"/>
  <c r="AF1504" i="1"/>
  <c r="AE1503" i="1"/>
  <c r="AF1503" i="1"/>
  <c r="AE1502" i="1"/>
  <c r="AF1502" i="1"/>
  <c r="AE1501" i="1"/>
  <c r="AF1501" i="1"/>
  <c r="AE1500" i="1"/>
  <c r="AF1500" i="1"/>
  <c r="AE1499" i="1"/>
  <c r="AF1499" i="1"/>
  <c r="AE1498" i="1"/>
  <c r="AF1498" i="1"/>
  <c r="AE1497" i="1"/>
  <c r="AF1497" i="1"/>
  <c r="AE1496" i="1"/>
  <c r="AF1496" i="1"/>
  <c r="AE1495" i="1"/>
  <c r="AF1495" i="1"/>
  <c r="AE1494" i="1"/>
  <c r="AF1494" i="1"/>
  <c r="AE1493" i="1"/>
  <c r="AF1493" i="1"/>
  <c r="AE1492" i="1"/>
  <c r="AF1492" i="1"/>
  <c r="AE1491" i="1"/>
  <c r="AF1491" i="1"/>
  <c r="AE1490" i="1"/>
  <c r="AF1490" i="1"/>
  <c r="AE1489" i="1"/>
  <c r="AF1489" i="1"/>
  <c r="AE1488" i="1"/>
  <c r="AF1488" i="1"/>
  <c r="AE1487" i="1"/>
  <c r="AF1487" i="1"/>
  <c r="AE1486" i="1"/>
  <c r="AF1486" i="1"/>
  <c r="AE1485" i="1"/>
  <c r="AF1485" i="1"/>
  <c r="AE1484" i="1"/>
  <c r="AF1484" i="1"/>
  <c r="AE1483" i="1"/>
  <c r="AF1483" i="1"/>
  <c r="AE1482" i="1"/>
  <c r="AF1482" i="1"/>
  <c r="AE1481" i="1"/>
  <c r="AF1481" i="1"/>
  <c r="AE1480" i="1"/>
  <c r="AF1480" i="1"/>
  <c r="AE1479" i="1"/>
  <c r="AF1479" i="1"/>
  <c r="AE1478" i="1"/>
  <c r="AF1478" i="1"/>
  <c r="AE1477" i="1"/>
  <c r="AF1477" i="1"/>
  <c r="AE1476" i="1"/>
  <c r="AF1476" i="1"/>
  <c r="AE1475" i="1"/>
  <c r="AF1475" i="1"/>
  <c r="AE1474" i="1"/>
  <c r="AF1474" i="1"/>
  <c r="AE1473" i="1"/>
  <c r="AF1473" i="1"/>
  <c r="AE1472" i="1"/>
  <c r="AF1472" i="1"/>
  <c r="AE1471" i="1"/>
  <c r="AF1471" i="1"/>
  <c r="AE1470" i="1"/>
  <c r="AF1470" i="1"/>
  <c r="AE1469" i="1"/>
  <c r="AF1469" i="1"/>
  <c r="AE1468" i="1"/>
  <c r="AF1468" i="1"/>
  <c r="AE1467" i="1"/>
  <c r="AF1467" i="1"/>
  <c r="AE1466" i="1"/>
  <c r="AF1466" i="1"/>
  <c r="AE1465" i="1"/>
  <c r="AF1465" i="1"/>
  <c r="AE1464" i="1"/>
  <c r="AF1464" i="1"/>
  <c r="AE1463" i="1"/>
  <c r="AF1463" i="1"/>
  <c r="AE1462" i="1"/>
  <c r="AF1462" i="1"/>
  <c r="AE1461" i="1"/>
  <c r="AF1461" i="1"/>
  <c r="AE1460" i="1"/>
  <c r="AF1460" i="1"/>
  <c r="AE1459" i="1"/>
  <c r="AF1459" i="1"/>
  <c r="AE1458" i="1"/>
  <c r="AF1458" i="1"/>
  <c r="AE1457" i="1"/>
  <c r="AF1457" i="1"/>
  <c r="AE1456" i="1"/>
  <c r="AF1456" i="1"/>
  <c r="AE1455" i="1"/>
  <c r="AF1455" i="1"/>
  <c r="AE1454" i="1"/>
  <c r="AF1454" i="1"/>
  <c r="AE1453" i="1"/>
  <c r="AF1453" i="1"/>
  <c r="AE1452" i="1"/>
  <c r="AF1452" i="1"/>
  <c r="AE1451" i="1"/>
  <c r="AF1451" i="1"/>
  <c r="AE1450" i="1"/>
  <c r="AF1450" i="1"/>
  <c r="AE1449" i="1"/>
  <c r="AF1449" i="1"/>
  <c r="AE1448" i="1"/>
  <c r="AF1448" i="1"/>
  <c r="AE1447" i="1"/>
  <c r="AF1447" i="1"/>
  <c r="AE1446" i="1"/>
  <c r="AF1446" i="1"/>
  <c r="AE1445" i="1"/>
  <c r="AF1445" i="1"/>
  <c r="AE1444" i="1"/>
  <c r="AF1444" i="1"/>
  <c r="AE1443" i="1"/>
  <c r="AF1443" i="1"/>
  <c r="AE1442" i="1"/>
  <c r="AF1442" i="1"/>
  <c r="AE1441" i="1"/>
  <c r="AF1441" i="1"/>
  <c r="AE1440" i="1"/>
  <c r="AF1440" i="1"/>
  <c r="AE1439" i="1"/>
  <c r="AF1439" i="1"/>
  <c r="AE1438" i="1"/>
  <c r="AF1438" i="1"/>
  <c r="AE1437" i="1"/>
  <c r="AF1437" i="1"/>
  <c r="AE1436" i="1"/>
  <c r="AF1436" i="1"/>
  <c r="AE1435" i="1"/>
  <c r="AF1435" i="1"/>
  <c r="AE1434" i="1"/>
  <c r="AF1434" i="1"/>
  <c r="AE1433" i="1"/>
  <c r="AF1433" i="1"/>
  <c r="AE1432" i="1"/>
  <c r="AF1432" i="1"/>
  <c r="AE1431" i="1"/>
  <c r="AF1431" i="1"/>
  <c r="AE1430" i="1"/>
  <c r="AF1430" i="1"/>
  <c r="AE1429" i="1"/>
  <c r="AF1429" i="1"/>
  <c r="AE1428" i="1"/>
  <c r="AF1428" i="1"/>
  <c r="AE1427" i="1"/>
  <c r="AF1427" i="1"/>
  <c r="AE1426" i="1"/>
  <c r="AF1426" i="1"/>
  <c r="AE1425" i="1"/>
  <c r="AF1425" i="1"/>
  <c r="AE1424" i="1"/>
  <c r="AF1424" i="1"/>
  <c r="AE1423" i="1"/>
  <c r="AF1423" i="1"/>
  <c r="AE1422" i="1"/>
  <c r="AF1422" i="1"/>
  <c r="AE1421" i="1"/>
  <c r="AF1421" i="1"/>
  <c r="AE1420" i="1"/>
  <c r="AF1420" i="1"/>
  <c r="AE1419" i="1"/>
  <c r="AF1419" i="1"/>
  <c r="AE1418" i="1"/>
  <c r="AF1418" i="1"/>
  <c r="AE1417" i="1"/>
  <c r="AF1417" i="1"/>
  <c r="AE1416" i="1"/>
  <c r="AF1416" i="1"/>
  <c r="AE1415" i="1"/>
  <c r="AF1415" i="1"/>
  <c r="AE1414" i="1"/>
  <c r="AF1414" i="1"/>
  <c r="AE1413" i="1"/>
  <c r="AF1413" i="1"/>
  <c r="AE1412" i="1"/>
  <c r="AF1412" i="1"/>
  <c r="AE1411" i="1"/>
  <c r="AF1411" i="1"/>
  <c r="AE1410" i="1"/>
  <c r="AF1410" i="1"/>
  <c r="AE1409" i="1"/>
  <c r="AF1409" i="1"/>
  <c r="AE1408" i="1"/>
  <c r="AF1408" i="1"/>
  <c r="AE1407" i="1"/>
  <c r="AF1407" i="1"/>
  <c r="AE1406" i="1"/>
  <c r="AF1406" i="1"/>
  <c r="AE1405" i="1"/>
  <c r="AF1405" i="1"/>
  <c r="AE1404" i="1"/>
  <c r="AF1404" i="1"/>
  <c r="AE1403" i="1"/>
  <c r="AF1403" i="1"/>
  <c r="AE1402" i="1"/>
  <c r="AF1402" i="1"/>
  <c r="AE1401" i="1"/>
  <c r="AF1401" i="1"/>
  <c r="AE1400" i="1"/>
  <c r="AF1400" i="1"/>
  <c r="AE1399" i="1"/>
  <c r="AF1399" i="1"/>
  <c r="AE1398" i="1"/>
  <c r="AF1398" i="1"/>
  <c r="AE1397" i="1"/>
  <c r="AF1397" i="1"/>
  <c r="AE1396" i="1"/>
  <c r="AF1396" i="1"/>
  <c r="AE1395" i="1"/>
  <c r="AF1395" i="1"/>
  <c r="AE1394" i="1"/>
  <c r="AF1394" i="1"/>
  <c r="AE1393" i="1"/>
  <c r="AF1393" i="1"/>
  <c r="AE1392" i="1"/>
  <c r="AF1392" i="1"/>
  <c r="AE1391" i="1"/>
  <c r="AF1391" i="1"/>
  <c r="AE1390" i="1"/>
  <c r="AF1390" i="1"/>
  <c r="AE1389" i="1"/>
  <c r="AF1389" i="1"/>
  <c r="AE1388" i="1"/>
  <c r="AF1388" i="1"/>
  <c r="AE1387" i="1"/>
  <c r="AF1387" i="1"/>
  <c r="AE1386" i="1"/>
  <c r="AF1386" i="1"/>
  <c r="AE1385" i="1"/>
  <c r="AF1385" i="1"/>
  <c r="AE1384" i="1"/>
  <c r="AF1384" i="1"/>
  <c r="AE1383" i="1"/>
  <c r="AF1383" i="1"/>
  <c r="AE1382" i="1"/>
  <c r="AF1382" i="1"/>
  <c r="AE1381" i="1"/>
  <c r="AF1381" i="1"/>
  <c r="AE1380" i="1"/>
  <c r="AF1380" i="1"/>
  <c r="AE1379" i="1"/>
  <c r="AF1379" i="1"/>
  <c r="AE1378" i="1"/>
  <c r="AF1378" i="1"/>
  <c r="AE1377" i="1"/>
  <c r="AF1377" i="1"/>
  <c r="AE1376" i="1"/>
  <c r="AF1376" i="1"/>
  <c r="AE1375" i="1"/>
  <c r="AF1375" i="1"/>
  <c r="AE1374" i="1"/>
  <c r="AF1374" i="1"/>
  <c r="AE1373" i="1"/>
  <c r="AF1373" i="1"/>
  <c r="AE1372" i="1"/>
  <c r="AF1372" i="1"/>
  <c r="AE1371" i="1"/>
  <c r="AF1371" i="1"/>
  <c r="AE1370" i="1"/>
  <c r="AF1370" i="1"/>
  <c r="AE1369" i="1"/>
  <c r="AF1369" i="1"/>
  <c r="AE1368" i="1"/>
  <c r="AF1368" i="1"/>
  <c r="AE1367" i="1"/>
  <c r="AF1367" i="1"/>
  <c r="AE1366" i="1"/>
  <c r="AF1366" i="1"/>
  <c r="AE1365" i="1"/>
  <c r="AF1365" i="1"/>
  <c r="AE1364" i="1"/>
  <c r="AF1364" i="1"/>
  <c r="AE1363" i="1"/>
  <c r="AF1363" i="1"/>
  <c r="AE1362" i="1"/>
  <c r="AF1362" i="1"/>
  <c r="AE1361" i="1"/>
  <c r="AF1361" i="1"/>
  <c r="AE1360" i="1"/>
  <c r="AF1360" i="1"/>
  <c r="AE1359" i="1"/>
  <c r="AF1359" i="1"/>
  <c r="AE1358" i="1"/>
  <c r="AF1358" i="1"/>
  <c r="AE1357" i="1"/>
  <c r="AF1357" i="1"/>
  <c r="AE1356" i="1"/>
  <c r="AF1356" i="1"/>
  <c r="AE1355" i="1"/>
  <c r="AF1355" i="1"/>
  <c r="AE1354" i="1"/>
  <c r="AF1354" i="1"/>
  <c r="AE1353" i="1"/>
  <c r="AF1353" i="1"/>
  <c r="AE1352" i="1"/>
  <c r="AF1352" i="1"/>
  <c r="AE1351" i="1"/>
  <c r="AF1351" i="1"/>
  <c r="AE1350" i="1"/>
  <c r="AF1350" i="1"/>
  <c r="AE1349" i="1"/>
  <c r="AF1349" i="1"/>
  <c r="AE1348" i="1"/>
  <c r="AF1348" i="1"/>
  <c r="AE1347" i="1"/>
  <c r="AF1347" i="1"/>
  <c r="AE1346" i="1"/>
  <c r="AF1346" i="1"/>
  <c r="AE1345" i="1"/>
  <c r="AF1345" i="1"/>
  <c r="AE1344" i="1"/>
  <c r="AF1344" i="1"/>
  <c r="AE1343" i="1"/>
  <c r="AF1343" i="1"/>
  <c r="AE1342" i="1"/>
  <c r="AF1342" i="1"/>
  <c r="AE1341" i="1"/>
  <c r="AF1341" i="1"/>
  <c r="AE1340" i="1"/>
  <c r="AF1340" i="1"/>
  <c r="AE1339" i="1"/>
  <c r="AF1339" i="1"/>
  <c r="AE1338" i="1"/>
  <c r="AF1338" i="1"/>
  <c r="AE1337" i="1"/>
  <c r="AF1337" i="1"/>
  <c r="AE1336" i="1"/>
  <c r="AF1336" i="1"/>
  <c r="AE1335" i="1"/>
  <c r="AF1335" i="1"/>
  <c r="AE1334" i="1"/>
  <c r="AF1334" i="1"/>
  <c r="AE1333" i="1"/>
  <c r="AF1333" i="1"/>
  <c r="AE1332" i="1"/>
  <c r="AF1332" i="1"/>
  <c r="AE1331" i="1"/>
  <c r="AF1331" i="1"/>
  <c r="AE1330" i="1"/>
  <c r="AF1330" i="1"/>
  <c r="AE1329" i="1"/>
  <c r="AF1329" i="1"/>
  <c r="AE1328" i="1"/>
  <c r="AF1328" i="1"/>
  <c r="AE1327" i="1"/>
  <c r="AF1327" i="1"/>
  <c r="AE1326" i="1"/>
  <c r="AF1326" i="1"/>
  <c r="AE1325" i="1"/>
  <c r="AF1325" i="1"/>
  <c r="AE1324" i="1"/>
  <c r="AF1324" i="1"/>
  <c r="AE1323" i="1"/>
  <c r="AF1323" i="1"/>
  <c r="AE1322" i="1"/>
  <c r="AF1322" i="1"/>
  <c r="AE1321" i="1"/>
  <c r="AF1321" i="1"/>
  <c r="AE1320" i="1"/>
  <c r="AF1320" i="1"/>
  <c r="AE1319" i="1"/>
  <c r="AF1319" i="1"/>
  <c r="AE1318" i="1"/>
  <c r="AF1318" i="1"/>
  <c r="AE1317" i="1"/>
  <c r="AF1317" i="1"/>
  <c r="AE1316" i="1"/>
  <c r="AF1316" i="1"/>
  <c r="AE1315" i="1"/>
  <c r="AF1315" i="1"/>
  <c r="AE1314" i="1"/>
  <c r="AF1314" i="1"/>
  <c r="AE1313" i="1"/>
  <c r="AF1313" i="1"/>
  <c r="AE1312" i="1"/>
  <c r="AF1312" i="1"/>
  <c r="AE1311" i="1"/>
  <c r="AF1311" i="1"/>
  <c r="AE1310" i="1"/>
  <c r="AF1310" i="1"/>
  <c r="AE1309" i="1"/>
  <c r="AF1309" i="1"/>
  <c r="AE1308" i="1"/>
  <c r="AF1308" i="1"/>
  <c r="AE1307" i="1"/>
  <c r="AF1307" i="1"/>
  <c r="AE1306" i="1"/>
  <c r="AF1306" i="1"/>
  <c r="AE1305" i="1"/>
  <c r="AF1305" i="1"/>
  <c r="AE1304" i="1"/>
  <c r="AF1304" i="1"/>
  <c r="AE1303" i="1"/>
  <c r="AF1303" i="1"/>
  <c r="AE1302" i="1"/>
  <c r="AF1302" i="1"/>
  <c r="AE1301" i="1"/>
  <c r="AF1301" i="1"/>
  <c r="AE1300" i="1"/>
  <c r="AF1300" i="1"/>
  <c r="AE1299" i="1"/>
  <c r="AF1299" i="1"/>
  <c r="AE1298" i="1"/>
  <c r="AF1298" i="1"/>
  <c r="AE1297" i="1"/>
  <c r="AF1297" i="1"/>
  <c r="AE1296" i="1"/>
  <c r="AF1296" i="1"/>
  <c r="AE1295" i="1"/>
  <c r="AF1295" i="1"/>
  <c r="AE1294" i="1"/>
  <c r="AF1294" i="1"/>
  <c r="AE1293" i="1"/>
  <c r="AF1293" i="1"/>
  <c r="AE1292" i="1"/>
  <c r="AF1292" i="1"/>
  <c r="AE1291" i="1"/>
  <c r="AF1291" i="1"/>
  <c r="AE1290" i="1"/>
  <c r="AF1290" i="1"/>
  <c r="AE1289" i="1"/>
  <c r="AF1289" i="1"/>
  <c r="AE1288" i="1"/>
  <c r="AF1288" i="1"/>
  <c r="AE1287" i="1"/>
  <c r="AF1287" i="1"/>
  <c r="AE1286" i="1"/>
  <c r="AF1286" i="1"/>
  <c r="AE1285" i="1"/>
  <c r="AF1285" i="1"/>
  <c r="AE1284" i="1"/>
  <c r="AF1284" i="1"/>
  <c r="AE1283" i="1"/>
  <c r="AF1283" i="1"/>
  <c r="AE1282" i="1"/>
  <c r="AF1282" i="1"/>
  <c r="AE1281" i="1"/>
  <c r="AF1281" i="1"/>
  <c r="AE1280" i="1"/>
  <c r="AF1280" i="1"/>
  <c r="AE1279" i="1"/>
  <c r="AF1279" i="1"/>
  <c r="AE1278" i="1"/>
  <c r="AF1278" i="1"/>
  <c r="AE1277" i="1"/>
  <c r="AF1277" i="1"/>
  <c r="AE1276" i="1"/>
  <c r="AF1276" i="1"/>
  <c r="AE1275" i="1"/>
  <c r="AF1275" i="1"/>
  <c r="AE1274" i="1"/>
  <c r="AF1274" i="1"/>
  <c r="AE1273" i="1"/>
  <c r="AF1273" i="1"/>
  <c r="AE1272" i="1"/>
  <c r="AF1272" i="1"/>
  <c r="AE1271" i="1"/>
  <c r="AF1271" i="1"/>
  <c r="AE1270" i="1"/>
  <c r="AF1270" i="1"/>
  <c r="AE1269" i="1"/>
  <c r="AF1269" i="1"/>
  <c r="AE1268" i="1"/>
  <c r="AF1268" i="1"/>
  <c r="AE1267" i="1"/>
  <c r="AF1267" i="1"/>
  <c r="AE1266" i="1"/>
  <c r="AF1266" i="1"/>
  <c r="AE1265" i="1"/>
  <c r="AF1265" i="1"/>
  <c r="AE1264" i="1"/>
  <c r="AF1264" i="1"/>
  <c r="AE1263" i="1"/>
  <c r="AF1263" i="1"/>
  <c r="AE1262" i="1"/>
  <c r="AF1262" i="1"/>
  <c r="AE1261" i="1"/>
  <c r="AF1261" i="1"/>
  <c r="AE1260" i="1"/>
  <c r="AF1260" i="1"/>
  <c r="AE1259" i="1"/>
  <c r="AF1259" i="1"/>
  <c r="AE1258" i="1"/>
  <c r="AF1258" i="1"/>
  <c r="AE1257" i="1"/>
  <c r="AF1257" i="1"/>
  <c r="AE1256" i="1"/>
  <c r="AF1256" i="1"/>
  <c r="AE1255" i="1"/>
  <c r="AF1255" i="1"/>
  <c r="AE1254" i="1"/>
  <c r="AF1254" i="1"/>
  <c r="AE1253" i="1"/>
  <c r="AF1253" i="1"/>
  <c r="AE1252" i="1"/>
  <c r="AF1252" i="1"/>
  <c r="AE1251" i="1"/>
  <c r="AF1251" i="1"/>
  <c r="AE1250" i="1"/>
  <c r="AF1250" i="1"/>
  <c r="AE1249" i="1"/>
  <c r="AF1249" i="1"/>
  <c r="AE1248" i="1"/>
  <c r="AF1248" i="1"/>
  <c r="AE1247" i="1"/>
  <c r="AF1247" i="1"/>
  <c r="AE1246" i="1"/>
  <c r="AF1246" i="1"/>
  <c r="AE1245" i="1"/>
  <c r="AF1245" i="1"/>
  <c r="AE1244" i="1"/>
  <c r="AF1244" i="1"/>
  <c r="AE1243" i="1"/>
  <c r="AF1243" i="1"/>
  <c r="AE1242" i="1"/>
  <c r="AF1242" i="1"/>
  <c r="AE1241" i="1"/>
  <c r="AF1241" i="1"/>
  <c r="AE1240" i="1"/>
  <c r="AF1240" i="1"/>
  <c r="AE1239" i="1"/>
  <c r="AF1239" i="1"/>
  <c r="AE1238" i="1"/>
  <c r="AF1238" i="1"/>
  <c r="AE1237" i="1"/>
  <c r="AF1237" i="1"/>
  <c r="AE1236" i="1"/>
  <c r="AF1236" i="1"/>
  <c r="AE1235" i="1"/>
  <c r="AF1235" i="1"/>
  <c r="AE1234" i="1"/>
  <c r="AF1234" i="1"/>
  <c r="AE1233" i="1"/>
  <c r="AF1233" i="1"/>
  <c r="AE1232" i="1"/>
  <c r="AF1232" i="1"/>
  <c r="AE1231" i="1"/>
  <c r="AF1231" i="1"/>
  <c r="AE1230" i="1"/>
  <c r="AF1230" i="1"/>
  <c r="AE1229" i="1"/>
  <c r="AF1229" i="1"/>
  <c r="AE1228" i="1"/>
  <c r="AF1228" i="1"/>
  <c r="AE1227" i="1"/>
  <c r="AF1227" i="1"/>
  <c r="AE1226" i="1"/>
  <c r="AF1226" i="1"/>
  <c r="AE1225" i="1"/>
  <c r="AF1225" i="1"/>
  <c r="AE1224" i="1"/>
  <c r="AF1224" i="1"/>
  <c r="AE1223" i="1"/>
  <c r="AF1223" i="1"/>
  <c r="AE1222" i="1"/>
  <c r="AF1222" i="1"/>
  <c r="AE1221" i="1"/>
  <c r="AF1221" i="1"/>
  <c r="AE1220" i="1"/>
  <c r="AF1220" i="1"/>
  <c r="AE1219" i="1"/>
  <c r="AF1219" i="1"/>
  <c r="AE1218" i="1"/>
  <c r="AF1218" i="1"/>
  <c r="AE1217" i="1"/>
  <c r="AF1217" i="1"/>
  <c r="AE1216" i="1"/>
  <c r="AF1216" i="1"/>
  <c r="AE1215" i="1"/>
  <c r="AF1215" i="1"/>
  <c r="AE1214" i="1"/>
  <c r="AF1214" i="1"/>
  <c r="AE1213" i="1"/>
  <c r="AF1213" i="1"/>
  <c r="AE1212" i="1"/>
  <c r="AF1212" i="1"/>
  <c r="AE1211" i="1"/>
  <c r="AF1211" i="1"/>
  <c r="AE1210" i="1"/>
  <c r="AF1210" i="1"/>
  <c r="AE1209" i="1"/>
  <c r="AF1209" i="1"/>
  <c r="AE1208" i="1"/>
  <c r="AF1208" i="1"/>
  <c r="AE1207" i="1"/>
  <c r="AF1207" i="1"/>
  <c r="AE1206" i="1"/>
  <c r="AF1206" i="1"/>
  <c r="AE1205" i="1"/>
  <c r="AF1205" i="1"/>
  <c r="AE1204" i="1"/>
  <c r="AF1204" i="1"/>
  <c r="AE1203" i="1"/>
  <c r="AF1203" i="1"/>
  <c r="AE1202" i="1"/>
  <c r="AF1202" i="1"/>
  <c r="AE1201" i="1"/>
  <c r="AF1201" i="1"/>
  <c r="AE1200" i="1"/>
  <c r="AF1200" i="1"/>
  <c r="AE1199" i="1"/>
  <c r="AF1199" i="1"/>
  <c r="AE1198" i="1"/>
  <c r="AF1198" i="1"/>
  <c r="AE1197" i="1"/>
  <c r="AF1197" i="1"/>
  <c r="AE1196" i="1"/>
  <c r="AF1196" i="1"/>
  <c r="AE1195" i="1"/>
  <c r="AF1195" i="1"/>
  <c r="AE1194" i="1"/>
  <c r="AF1194" i="1"/>
  <c r="AE1193" i="1"/>
  <c r="AF1193" i="1"/>
  <c r="AE1192" i="1"/>
  <c r="AF1192" i="1"/>
  <c r="AE1191" i="1"/>
  <c r="AF1191" i="1"/>
  <c r="AE1190" i="1"/>
  <c r="AF1190" i="1"/>
  <c r="AE1189" i="1"/>
  <c r="AF1189" i="1"/>
  <c r="AE1188" i="1"/>
  <c r="AF1188" i="1"/>
  <c r="AE1187" i="1"/>
  <c r="AF1187" i="1"/>
  <c r="AE1186" i="1"/>
  <c r="AF1186" i="1"/>
  <c r="AE1185" i="1"/>
  <c r="AF1185" i="1"/>
  <c r="AE1184" i="1"/>
  <c r="AF1184" i="1"/>
  <c r="AE1183" i="1"/>
  <c r="AF1183" i="1"/>
  <c r="AE1182" i="1"/>
  <c r="AF1182" i="1"/>
  <c r="AE1181" i="1"/>
  <c r="AF1181" i="1"/>
  <c r="AE1180" i="1"/>
  <c r="AF1180" i="1"/>
  <c r="AE1179" i="1"/>
  <c r="AF1179" i="1"/>
  <c r="AE1178" i="1"/>
  <c r="AF1178" i="1"/>
  <c r="AE1177" i="1"/>
  <c r="AF1177" i="1"/>
  <c r="AE1176" i="1"/>
  <c r="AF1176" i="1"/>
  <c r="AE1175" i="1"/>
  <c r="AF1175" i="1"/>
  <c r="AE1174" i="1"/>
  <c r="AF1174" i="1"/>
  <c r="AE1173" i="1"/>
  <c r="AF1173" i="1"/>
  <c r="AE1172" i="1"/>
  <c r="AF1172" i="1"/>
  <c r="AE1171" i="1"/>
  <c r="AF1171" i="1"/>
  <c r="AE1170" i="1"/>
  <c r="AF1170" i="1"/>
  <c r="AE1169" i="1"/>
  <c r="AF1169" i="1"/>
  <c r="AE1168" i="1"/>
  <c r="AF1168" i="1"/>
  <c r="AE1167" i="1"/>
  <c r="AF1167" i="1"/>
  <c r="AE1166" i="1"/>
  <c r="AF1166" i="1"/>
  <c r="AE1165" i="1"/>
  <c r="AF1165" i="1"/>
  <c r="AE1164" i="1"/>
  <c r="AF1164" i="1"/>
  <c r="AE1163" i="1"/>
  <c r="AF1163" i="1"/>
  <c r="AE1162" i="1"/>
  <c r="AF1162" i="1"/>
  <c r="AE1161" i="1"/>
  <c r="AF1161" i="1"/>
  <c r="AE1160" i="1"/>
  <c r="AF1160" i="1"/>
  <c r="AE1159" i="1"/>
  <c r="AF1159" i="1"/>
  <c r="AE1158" i="1"/>
  <c r="AF1158" i="1"/>
  <c r="AE1157" i="1"/>
  <c r="AF1157" i="1"/>
  <c r="AE1156" i="1"/>
  <c r="AF1156" i="1"/>
  <c r="AE1155" i="1"/>
  <c r="AF1155" i="1"/>
  <c r="AE1154" i="1"/>
  <c r="AF1154" i="1"/>
  <c r="AE1153" i="1"/>
  <c r="AF1153" i="1"/>
  <c r="AE1152" i="1"/>
  <c r="AF1152" i="1"/>
  <c r="AE1151" i="1"/>
  <c r="AF1151" i="1"/>
  <c r="AE1150" i="1"/>
  <c r="AF1150" i="1"/>
  <c r="AE1149" i="1"/>
  <c r="AF1149" i="1"/>
  <c r="AE1148" i="1"/>
  <c r="AF1148" i="1"/>
  <c r="AE1147" i="1"/>
  <c r="AF1147" i="1"/>
  <c r="AE1146" i="1"/>
  <c r="AF1146" i="1"/>
  <c r="AE1145" i="1"/>
  <c r="AF1145" i="1"/>
  <c r="AE1144" i="1"/>
  <c r="AF1144" i="1"/>
  <c r="AE1143" i="1"/>
  <c r="AF1143" i="1"/>
  <c r="AE1142" i="1"/>
  <c r="AF1142" i="1"/>
  <c r="AE1141" i="1"/>
  <c r="AF1141" i="1"/>
  <c r="AE1140" i="1"/>
  <c r="AF1140" i="1"/>
  <c r="AE1139" i="1"/>
  <c r="AF1139" i="1"/>
  <c r="AE1138" i="1"/>
  <c r="AF1138" i="1"/>
  <c r="AE1137" i="1"/>
  <c r="AF1137" i="1"/>
  <c r="AE1136" i="1"/>
  <c r="AF1136" i="1"/>
  <c r="AE1135" i="1"/>
  <c r="AF1135" i="1"/>
  <c r="AE1134" i="1"/>
  <c r="AF1134" i="1"/>
  <c r="AE1133" i="1"/>
  <c r="AF1133" i="1"/>
  <c r="AE1132" i="1"/>
  <c r="AF1132" i="1"/>
  <c r="AE1131" i="1"/>
  <c r="AF1131" i="1"/>
  <c r="AE1130" i="1"/>
  <c r="AF1130" i="1"/>
  <c r="AE1129" i="1"/>
  <c r="AF1129" i="1"/>
  <c r="AE1128" i="1"/>
  <c r="AF1128" i="1"/>
  <c r="AE1127" i="1"/>
  <c r="AF1127" i="1"/>
  <c r="AE1126" i="1"/>
  <c r="AF1126" i="1"/>
  <c r="AE1125" i="1"/>
  <c r="AF1125" i="1"/>
  <c r="AE1124" i="1"/>
  <c r="AF1124" i="1"/>
  <c r="AE1123" i="1"/>
  <c r="AF1123" i="1"/>
  <c r="AE1122" i="1"/>
  <c r="AF1122" i="1"/>
  <c r="AE1121" i="1"/>
  <c r="AF1121" i="1"/>
  <c r="AE1120" i="1"/>
  <c r="AF1120" i="1"/>
  <c r="AE1119" i="1"/>
  <c r="AF1119" i="1"/>
  <c r="AE1118" i="1"/>
  <c r="AF1118" i="1"/>
  <c r="AE1117" i="1"/>
  <c r="AF1117" i="1"/>
  <c r="AE1116" i="1"/>
  <c r="AF1116" i="1"/>
  <c r="AE1115" i="1"/>
  <c r="AF1115" i="1"/>
  <c r="AE1114" i="1"/>
  <c r="AF1114" i="1"/>
  <c r="AE1113" i="1"/>
  <c r="AF1113" i="1"/>
  <c r="AE1112" i="1"/>
  <c r="AF1112" i="1"/>
  <c r="AE1111" i="1"/>
  <c r="AF1111" i="1"/>
  <c r="AE1110" i="1"/>
  <c r="AF1110" i="1"/>
  <c r="AE1109" i="1"/>
  <c r="AF1109" i="1"/>
  <c r="AE1108" i="1"/>
  <c r="AF1108" i="1"/>
  <c r="AE1107" i="1"/>
  <c r="AF1107" i="1"/>
  <c r="AE1106" i="1"/>
  <c r="AF1106" i="1"/>
  <c r="AE1105" i="1"/>
  <c r="AF1105" i="1"/>
  <c r="AE1104" i="1"/>
  <c r="AF1104" i="1"/>
  <c r="AE1103" i="1"/>
  <c r="AF1103" i="1"/>
  <c r="AE1102" i="1"/>
  <c r="AF1102" i="1"/>
  <c r="AE1101" i="1"/>
  <c r="AF1101" i="1"/>
  <c r="AE1100" i="1"/>
  <c r="AF1100" i="1"/>
  <c r="AE1099" i="1"/>
  <c r="AF1099" i="1"/>
  <c r="AE1098" i="1"/>
  <c r="AF1098" i="1"/>
  <c r="AE1097" i="1"/>
  <c r="AF1097" i="1"/>
  <c r="AE1096" i="1"/>
  <c r="AF1096" i="1"/>
  <c r="AE1095" i="1"/>
  <c r="AF1095" i="1"/>
  <c r="AE1094" i="1"/>
  <c r="AF1094" i="1"/>
  <c r="AE1093" i="1"/>
  <c r="AF1093" i="1"/>
  <c r="AE1092" i="1"/>
  <c r="AF1092" i="1"/>
  <c r="AE1091" i="1"/>
  <c r="AF1091" i="1"/>
  <c r="AE1090" i="1"/>
  <c r="AF1090" i="1"/>
  <c r="AE1089" i="1"/>
  <c r="AF1089" i="1"/>
  <c r="AE1088" i="1"/>
  <c r="AF1088" i="1"/>
  <c r="AE1087" i="1"/>
  <c r="AF1087" i="1"/>
  <c r="AE1086" i="1"/>
  <c r="AF1086" i="1"/>
  <c r="AE1085" i="1"/>
  <c r="AF1085" i="1"/>
  <c r="AE1084" i="1"/>
  <c r="AF1084" i="1"/>
  <c r="AE1083" i="1"/>
  <c r="AF1083" i="1"/>
  <c r="AE1082" i="1"/>
  <c r="AF1082" i="1"/>
  <c r="AE1081" i="1"/>
  <c r="AF1081" i="1"/>
  <c r="AE1080" i="1"/>
  <c r="AF1080" i="1"/>
  <c r="AE1079" i="1"/>
  <c r="AF1079" i="1"/>
  <c r="AE1078" i="1"/>
  <c r="AF1078" i="1"/>
  <c r="AE1077" i="1"/>
  <c r="AF1077" i="1"/>
  <c r="AE1076" i="1"/>
  <c r="AF1076" i="1"/>
  <c r="AE1075" i="1"/>
  <c r="AF1075" i="1"/>
  <c r="AE1074" i="1"/>
  <c r="AF1074" i="1"/>
  <c r="AE1073" i="1"/>
  <c r="AF1073" i="1"/>
  <c r="AE1072" i="1"/>
  <c r="AF1072" i="1"/>
  <c r="AE1071" i="1"/>
  <c r="AF1071" i="1"/>
  <c r="AE1070" i="1"/>
  <c r="AF1070" i="1"/>
  <c r="AE1069" i="1"/>
  <c r="AF1069" i="1"/>
  <c r="AE1068" i="1"/>
  <c r="AF1068" i="1"/>
  <c r="AE1067" i="1"/>
  <c r="AF1067" i="1"/>
  <c r="AE1066" i="1"/>
  <c r="AF1066" i="1"/>
  <c r="AE1065" i="1"/>
  <c r="AF1065" i="1"/>
  <c r="AE1064" i="1"/>
  <c r="AF1064" i="1"/>
  <c r="AE1063" i="1"/>
  <c r="AF1063" i="1"/>
  <c r="AE1062" i="1"/>
  <c r="AF1062" i="1"/>
  <c r="AE1061" i="1"/>
  <c r="AF1061" i="1"/>
  <c r="AE1060" i="1"/>
  <c r="AF1060" i="1"/>
  <c r="AE1059" i="1"/>
  <c r="AF1059" i="1"/>
  <c r="AE1058" i="1"/>
  <c r="AF1058" i="1"/>
  <c r="AE1057" i="1"/>
  <c r="AF1057" i="1"/>
  <c r="AE1056" i="1"/>
  <c r="AF1056" i="1"/>
  <c r="AE1055" i="1"/>
  <c r="AF1055" i="1"/>
  <c r="AE1054" i="1"/>
  <c r="AF1054" i="1"/>
  <c r="AE1053" i="1"/>
  <c r="AF1053" i="1"/>
  <c r="AE1052" i="1"/>
  <c r="AF1052" i="1"/>
  <c r="AE1051" i="1"/>
  <c r="AF1051" i="1"/>
  <c r="AE1050" i="1"/>
  <c r="AF1050" i="1"/>
  <c r="AE1049" i="1"/>
  <c r="AF1049" i="1"/>
  <c r="AE1048" i="1"/>
  <c r="AF1048" i="1"/>
  <c r="AE1047" i="1"/>
  <c r="AF1047" i="1"/>
  <c r="AE1046" i="1"/>
  <c r="AF1046" i="1"/>
  <c r="AE1045" i="1"/>
  <c r="AF1045" i="1"/>
  <c r="AE1044" i="1"/>
  <c r="AF1044" i="1"/>
  <c r="AE1043" i="1"/>
  <c r="AF1043" i="1"/>
  <c r="AE1042" i="1"/>
  <c r="AF1042" i="1"/>
  <c r="AE1041" i="1"/>
  <c r="AF1041" i="1"/>
  <c r="AE1040" i="1"/>
  <c r="AF1040" i="1"/>
  <c r="AE1039" i="1"/>
  <c r="AF1039" i="1"/>
  <c r="AE1038" i="1"/>
  <c r="AF1038" i="1"/>
  <c r="AE1037" i="1"/>
  <c r="AF1037" i="1"/>
  <c r="AE1036" i="1"/>
  <c r="AF1036" i="1"/>
  <c r="AE1035" i="1"/>
  <c r="AF1035" i="1"/>
  <c r="AE1034" i="1"/>
  <c r="AF1034" i="1"/>
  <c r="AE1033" i="1"/>
  <c r="AF1033" i="1"/>
  <c r="AE1032" i="1"/>
  <c r="AF1032" i="1"/>
  <c r="AE1031" i="1"/>
  <c r="AF1031" i="1"/>
  <c r="AE1030" i="1"/>
  <c r="AF1030" i="1"/>
  <c r="AE1029" i="1"/>
  <c r="AF1029" i="1"/>
  <c r="AE1028" i="1"/>
  <c r="AF1028" i="1"/>
  <c r="AE1027" i="1"/>
  <c r="AF1027" i="1"/>
  <c r="AE1026" i="1"/>
  <c r="AF1026" i="1"/>
  <c r="AE1025" i="1"/>
  <c r="AF1025" i="1"/>
  <c r="AE1024" i="1"/>
  <c r="AF1024" i="1"/>
  <c r="AE1023" i="1"/>
  <c r="AF1023" i="1"/>
  <c r="AE1022" i="1"/>
  <c r="AF1022" i="1"/>
  <c r="AE1021" i="1"/>
  <c r="AF1021" i="1"/>
  <c r="AE1020" i="1"/>
  <c r="AF1020" i="1"/>
  <c r="AE1019" i="1"/>
  <c r="AF1019" i="1"/>
  <c r="AE1018" i="1"/>
  <c r="AF1018" i="1"/>
  <c r="AE1017" i="1"/>
  <c r="AF1017" i="1"/>
  <c r="AE1016" i="1"/>
  <c r="AF1016" i="1"/>
  <c r="AE1015" i="1"/>
  <c r="AF1015" i="1"/>
  <c r="AE1014" i="1"/>
  <c r="AF1014" i="1"/>
  <c r="AE1013" i="1"/>
  <c r="AF1013" i="1"/>
  <c r="AE1012" i="1"/>
  <c r="AF1012" i="1"/>
  <c r="AE1011" i="1"/>
  <c r="AF1011" i="1"/>
  <c r="AE1010" i="1"/>
  <c r="AF1010" i="1"/>
  <c r="AE1009" i="1"/>
  <c r="AF1009" i="1"/>
  <c r="AE1008" i="1"/>
  <c r="AF1008" i="1"/>
  <c r="AE1007" i="1"/>
  <c r="AF1007" i="1"/>
  <c r="AE1006" i="1"/>
  <c r="AF1006" i="1"/>
  <c r="AE1005" i="1"/>
  <c r="AF1005" i="1"/>
  <c r="AE1004" i="1"/>
  <c r="AF1004" i="1"/>
  <c r="AE1003" i="1"/>
  <c r="AF1003" i="1"/>
  <c r="AE1002" i="1"/>
  <c r="AF1002" i="1"/>
  <c r="AE1001" i="1"/>
  <c r="AF1001" i="1"/>
  <c r="AE1000" i="1"/>
  <c r="AF1000" i="1"/>
  <c r="AE999" i="1"/>
  <c r="AF999" i="1"/>
  <c r="AE998" i="1"/>
  <c r="AF998" i="1"/>
  <c r="AE997" i="1"/>
  <c r="AF997" i="1"/>
  <c r="AE996" i="1"/>
  <c r="AF996" i="1"/>
  <c r="AE995" i="1"/>
  <c r="AF995" i="1"/>
  <c r="AE994" i="1"/>
  <c r="AF994" i="1"/>
  <c r="AE993" i="1"/>
  <c r="AF993" i="1"/>
  <c r="AE992" i="1"/>
  <c r="AF992" i="1"/>
  <c r="AE991" i="1"/>
  <c r="AF991" i="1"/>
  <c r="AE990" i="1"/>
  <c r="AF990" i="1"/>
  <c r="AE989" i="1"/>
  <c r="AF989" i="1"/>
  <c r="AE988" i="1"/>
  <c r="AF988" i="1"/>
  <c r="AE987" i="1"/>
  <c r="AF987" i="1"/>
  <c r="AE986" i="1"/>
  <c r="AF986" i="1"/>
  <c r="AE985" i="1"/>
  <c r="AF985" i="1"/>
  <c r="AE984" i="1"/>
  <c r="AF984" i="1"/>
  <c r="AE983" i="1"/>
  <c r="AF983" i="1"/>
  <c r="AE982" i="1"/>
  <c r="AF982" i="1"/>
  <c r="AE981" i="1"/>
  <c r="AF981" i="1"/>
  <c r="AE980" i="1"/>
  <c r="AF980" i="1"/>
  <c r="AE979" i="1"/>
  <c r="AF979" i="1"/>
  <c r="AE978" i="1"/>
  <c r="AF978" i="1"/>
  <c r="AE977" i="1"/>
  <c r="AF977" i="1"/>
  <c r="AE976" i="1"/>
  <c r="AF976" i="1"/>
  <c r="AE975" i="1"/>
  <c r="AF975" i="1"/>
  <c r="AE974" i="1"/>
  <c r="AF974" i="1"/>
  <c r="AE973" i="1"/>
  <c r="AF973" i="1"/>
  <c r="AE972" i="1"/>
  <c r="AF972" i="1"/>
  <c r="AE971" i="1"/>
  <c r="AF971" i="1"/>
  <c r="AE970" i="1"/>
  <c r="AF970" i="1"/>
  <c r="AE969" i="1"/>
  <c r="AF969" i="1"/>
  <c r="AE968" i="1"/>
  <c r="AF968" i="1"/>
  <c r="AE967" i="1"/>
  <c r="AF967" i="1"/>
  <c r="AE966" i="1"/>
  <c r="AF966" i="1"/>
  <c r="AE965" i="1"/>
  <c r="AF965" i="1"/>
  <c r="AE964" i="1"/>
  <c r="AF964" i="1"/>
  <c r="AE963" i="1"/>
  <c r="AF963" i="1"/>
  <c r="AE962" i="1"/>
  <c r="AF962" i="1"/>
  <c r="AE961" i="1"/>
  <c r="AF961" i="1"/>
  <c r="AE960" i="1"/>
  <c r="AF960" i="1"/>
  <c r="AE959" i="1"/>
  <c r="AF959" i="1"/>
  <c r="AE958" i="1"/>
  <c r="AF958" i="1"/>
  <c r="AE957" i="1"/>
  <c r="AF957" i="1"/>
  <c r="AE956" i="1"/>
  <c r="AF956" i="1"/>
  <c r="AE955" i="1"/>
  <c r="AF955" i="1"/>
  <c r="AE954" i="1"/>
  <c r="AF954" i="1"/>
  <c r="AE953" i="1"/>
  <c r="AF953" i="1"/>
  <c r="AE952" i="1"/>
  <c r="AF952" i="1"/>
  <c r="AE951" i="1"/>
  <c r="AF951" i="1"/>
  <c r="AE950" i="1"/>
  <c r="AF950" i="1"/>
  <c r="AE949" i="1"/>
  <c r="AF949" i="1"/>
  <c r="AE948" i="1"/>
  <c r="AF948" i="1"/>
  <c r="AE947" i="1"/>
  <c r="AF947" i="1"/>
  <c r="AE946" i="1"/>
  <c r="AF946" i="1"/>
  <c r="AE945" i="1"/>
  <c r="AF945" i="1"/>
  <c r="AE944" i="1"/>
  <c r="AF944" i="1"/>
  <c r="AE943" i="1"/>
  <c r="AF943" i="1"/>
  <c r="AE942" i="1"/>
  <c r="AF942" i="1"/>
  <c r="AE941" i="1"/>
  <c r="AF941" i="1"/>
  <c r="AE940" i="1"/>
  <c r="AF940" i="1"/>
  <c r="AE939" i="1"/>
  <c r="AF939" i="1"/>
  <c r="AE938" i="1"/>
  <c r="AF938" i="1"/>
  <c r="AE937" i="1"/>
  <c r="AF937" i="1"/>
  <c r="AE936" i="1"/>
  <c r="AF936" i="1"/>
  <c r="AE935" i="1"/>
  <c r="AF935" i="1"/>
  <c r="AE934" i="1"/>
  <c r="AF934" i="1"/>
  <c r="AE933" i="1"/>
  <c r="AF933" i="1"/>
  <c r="AE932" i="1"/>
  <c r="AF932" i="1"/>
  <c r="AE931" i="1"/>
  <c r="AF931" i="1"/>
  <c r="AE930" i="1"/>
  <c r="AF930" i="1"/>
  <c r="AE929" i="1"/>
  <c r="AF929" i="1"/>
  <c r="AE928" i="1"/>
  <c r="AF928" i="1"/>
  <c r="AE927" i="1"/>
  <c r="AF927" i="1"/>
  <c r="AE926" i="1"/>
  <c r="AF926" i="1"/>
  <c r="AE925" i="1"/>
  <c r="AF925" i="1"/>
  <c r="AE924" i="1"/>
  <c r="AF924" i="1"/>
  <c r="AE923" i="1"/>
  <c r="AF923" i="1"/>
  <c r="AE922" i="1"/>
  <c r="AF922" i="1"/>
  <c r="AE921" i="1"/>
  <c r="AF921" i="1"/>
  <c r="AE920" i="1"/>
  <c r="AF920" i="1"/>
  <c r="AE919" i="1"/>
  <c r="AF919" i="1"/>
  <c r="AE918" i="1"/>
  <c r="AF918" i="1"/>
  <c r="AE917" i="1"/>
  <c r="AF917" i="1"/>
  <c r="AE916" i="1"/>
  <c r="AF916" i="1"/>
  <c r="AE915" i="1"/>
  <c r="AF915" i="1"/>
  <c r="AE914" i="1"/>
  <c r="AF914" i="1"/>
  <c r="AE913" i="1"/>
  <c r="AF913" i="1"/>
  <c r="AE912" i="1"/>
  <c r="AF912" i="1"/>
  <c r="AE911" i="1"/>
  <c r="AF911" i="1"/>
  <c r="AE910" i="1"/>
  <c r="AF910" i="1"/>
  <c r="AE909" i="1"/>
  <c r="AF909" i="1"/>
  <c r="AE908" i="1"/>
  <c r="AF908" i="1"/>
  <c r="AE907" i="1"/>
  <c r="AF907" i="1"/>
  <c r="AE906" i="1"/>
  <c r="AF906" i="1"/>
  <c r="AE905" i="1"/>
  <c r="AF905" i="1"/>
  <c r="AE904" i="1"/>
  <c r="AF904" i="1"/>
  <c r="AE903" i="1"/>
  <c r="AF903" i="1"/>
  <c r="AE902" i="1"/>
  <c r="AF902" i="1"/>
  <c r="AE901" i="1"/>
  <c r="AF901" i="1"/>
  <c r="AE900" i="1"/>
  <c r="AF900" i="1"/>
  <c r="AE899" i="1"/>
  <c r="AF899" i="1"/>
  <c r="AE898" i="1"/>
  <c r="AF898" i="1"/>
  <c r="AE897" i="1"/>
  <c r="AF897" i="1"/>
  <c r="AE896" i="1"/>
  <c r="AF896" i="1"/>
  <c r="AE895" i="1"/>
  <c r="AF895" i="1"/>
  <c r="AE894" i="1"/>
  <c r="AF894" i="1"/>
  <c r="AE893" i="1"/>
  <c r="AF893" i="1"/>
  <c r="AE892" i="1"/>
  <c r="AF892" i="1"/>
  <c r="AE891" i="1"/>
  <c r="AF891" i="1"/>
  <c r="AE890" i="1"/>
  <c r="AF890" i="1"/>
  <c r="AE889" i="1"/>
  <c r="AF889" i="1"/>
  <c r="AE888" i="1"/>
  <c r="AF888" i="1"/>
  <c r="AE887" i="1"/>
  <c r="AF887" i="1"/>
  <c r="AE886" i="1"/>
  <c r="AF886" i="1"/>
  <c r="AE885" i="1"/>
  <c r="AF885" i="1"/>
  <c r="AE884" i="1"/>
  <c r="AF884" i="1"/>
  <c r="AE883" i="1"/>
  <c r="AF883" i="1"/>
  <c r="AE882" i="1"/>
  <c r="AF882" i="1"/>
  <c r="AE881" i="1"/>
  <c r="AF881" i="1"/>
  <c r="AE880" i="1"/>
  <c r="AF880" i="1"/>
  <c r="AE879" i="1"/>
  <c r="AF879" i="1"/>
  <c r="AE878" i="1"/>
  <c r="AF878" i="1"/>
  <c r="AE877" i="1"/>
  <c r="AF877" i="1"/>
  <c r="AE876" i="1"/>
  <c r="AF876" i="1"/>
  <c r="AE875" i="1"/>
  <c r="AF875" i="1"/>
  <c r="AE874" i="1"/>
  <c r="AF874" i="1"/>
  <c r="AE873" i="1"/>
  <c r="AF873" i="1"/>
  <c r="AE872" i="1"/>
  <c r="AF872" i="1"/>
  <c r="AE871" i="1"/>
  <c r="AF871" i="1"/>
  <c r="AE870" i="1"/>
  <c r="AF870" i="1"/>
  <c r="AE869" i="1"/>
  <c r="AF869" i="1"/>
  <c r="AE868" i="1"/>
  <c r="AF868" i="1"/>
  <c r="AE867" i="1"/>
  <c r="AF867" i="1"/>
  <c r="AE866" i="1"/>
  <c r="AF866" i="1"/>
  <c r="AE865" i="1"/>
  <c r="AF865" i="1"/>
  <c r="AE864" i="1"/>
  <c r="AF864" i="1"/>
  <c r="AE863" i="1"/>
  <c r="AF863" i="1"/>
  <c r="AE862" i="1"/>
  <c r="AF862" i="1"/>
  <c r="AE861" i="1"/>
  <c r="AF861" i="1"/>
  <c r="AE860" i="1"/>
  <c r="AF860" i="1"/>
  <c r="AE859" i="1"/>
  <c r="AF859" i="1"/>
  <c r="AE858" i="1"/>
  <c r="AF858" i="1"/>
  <c r="AE857" i="1"/>
  <c r="AF857" i="1"/>
  <c r="AE856" i="1"/>
  <c r="AF856" i="1"/>
  <c r="AE855" i="1"/>
  <c r="AF855" i="1"/>
  <c r="AE854" i="1"/>
  <c r="AF854" i="1"/>
  <c r="AE853" i="1"/>
  <c r="AF853" i="1"/>
  <c r="AE852" i="1"/>
  <c r="AF852" i="1"/>
  <c r="AE851" i="1"/>
  <c r="AF851" i="1"/>
  <c r="AE850" i="1"/>
  <c r="AF850" i="1"/>
  <c r="AE849" i="1"/>
  <c r="AF849" i="1"/>
  <c r="AE848" i="1"/>
  <c r="AF848" i="1"/>
  <c r="AE847" i="1"/>
  <c r="AF847" i="1"/>
  <c r="AE846" i="1"/>
  <c r="AF846" i="1"/>
  <c r="AE845" i="1"/>
  <c r="AF845" i="1"/>
  <c r="AE844" i="1"/>
  <c r="AF844" i="1"/>
  <c r="AE843" i="1"/>
  <c r="AF843" i="1"/>
  <c r="AE842" i="1"/>
  <c r="AF842" i="1"/>
  <c r="AE841" i="1"/>
  <c r="AF841" i="1"/>
  <c r="AE840" i="1"/>
  <c r="AF840" i="1"/>
  <c r="AE839" i="1"/>
  <c r="AF839" i="1"/>
  <c r="AE838" i="1"/>
  <c r="AF838" i="1"/>
  <c r="AE837" i="1"/>
  <c r="AF837" i="1"/>
  <c r="AE836" i="1"/>
  <c r="AF836" i="1"/>
  <c r="AE835" i="1"/>
  <c r="AF835" i="1"/>
  <c r="AE834" i="1"/>
  <c r="AF834" i="1"/>
  <c r="AE833" i="1"/>
  <c r="AF833" i="1"/>
  <c r="AE832" i="1"/>
  <c r="AF832" i="1"/>
  <c r="AE831" i="1"/>
  <c r="AF831" i="1"/>
  <c r="AE830" i="1"/>
  <c r="AF830" i="1"/>
  <c r="AE829" i="1"/>
  <c r="AF829" i="1"/>
  <c r="AE828" i="1"/>
  <c r="AF828" i="1"/>
  <c r="AE827" i="1"/>
  <c r="AF827" i="1"/>
  <c r="AE826" i="1"/>
  <c r="AF826" i="1"/>
  <c r="AE825" i="1"/>
  <c r="AF825" i="1"/>
  <c r="AE824" i="1"/>
  <c r="AF824" i="1"/>
  <c r="AE823" i="1"/>
  <c r="AF823" i="1"/>
  <c r="AE822" i="1"/>
  <c r="AF822" i="1"/>
  <c r="AE821" i="1"/>
  <c r="AF821" i="1"/>
  <c r="AE820" i="1"/>
  <c r="AF820" i="1"/>
  <c r="AE819" i="1"/>
  <c r="AF819" i="1"/>
  <c r="AE818" i="1"/>
  <c r="AF818" i="1"/>
  <c r="AE817" i="1"/>
  <c r="AF817" i="1"/>
  <c r="AE816" i="1"/>
  <c r="AF816" i="1"/>
  <c r="AE815" i="1"/>
  <c r="AF815" i="1"/>
  <c r="AE814" i="1"/>
  <c r="AF814" i="1"/>
  <c r="AE813" i="1"/>
  <c r="AF813" i="1"/>
  <c r="AE812" i="1"/>
  <c r="AF812" i="1"/>
  <c r="AE811" i="1"/>
  <c r="AF811" i="1"/>
  <c r="AE810" i="1"/>
  <c r="AF810" i="1"/>
  <c r="AE809" i="1"/>
  <c r="AF809" i="1"/>
  <c r="AE808" i="1"/>
  <c r="AF808" i="1"/>
  <c r="AE807" i="1"/>
  <c r="AF807" i="1"/>
  <c r="AE806" i="1"/>
  <c r="AF806" i="1"/>
  <c r="AE805" i="1"/>
  <c r="AF805" i="1"/>
  <c r="AE804" i="1"/>
  <c r="AF804" i="1"/>
  <c r="AE803" i="1"/>
  <c r="AF803" i="1"/>
  <c r="AE802" i="1"/>
  <c r="AF802" i="1"/>
  <c r="AE801" i="1"/>
  <c r="AF801" i="1"/>
  <c r="AE800" i="1"/>
  <c r="AF800" i="1"/>
  <c r="AE799" i="1"/>
  <c r="AF799" i="1"/>
  <c r="AE798" i="1"/>
  <c r="AF798" i="1"/>
  <c r="AE797" i="1"/>
  <c r="AF797" i="1"/>
  <c r="AE796" i="1"/>
  <c r="AF796" i="1"/>
  <c r="AE795" i="1"/>
  <c r="AF795" i="1"/>
  <c r="AE794" i="1"/>
  <c r="AF794" i="1"/>
  <c r="AE793" i="1"/>
  <c r="AF793" i="1"/>
  <c r="AE792" i="1"/>
  <c r="AF792" i="1"/>
  <c r="AE791" i="1"/>
  <c r="AF791" i="1"/>
  <c r="AE790" i="1"/>
  <c r="AF790" i="1"/>
  <c r="AE789" i="1"/>
  <c r="AF789" i="1"/>
  <c r="AE788" i="1"/>
  <c r="AF788" i="1"/>
  <c r="AE787" i="1"/>
  <c r="AF787" i="1"/>
  <c r="AE786" i="1"/>
  <c r="AF786" i="1"/>
  <c r="AE785" i="1"/>
  <c r="AF785" i="1"/>
  <c r="AE784" i="1"/>
  <c r="AF784" i="1"/>
  <c r="AE783" i="1"/>
  <c r="AF783" i="1"/>
  <c r="AE782" i="1"/>
  <c r="AF782" i="1"/>
  <c r="AE781" i="1"/>
  <c r="AF781" i="1"/>
  <c r="AE780" i="1"/>
  <c r="AF780" i="1"/>
  <c r="AE779" i="1"/>
  <c r="AF779" i="1"/>
  <c r="AE778" i="1"/>
  <c r="AF778" i="1"/>
  <c r="AE777" i="1"/>
  <c r="AF777" i="1"/>
  <c r="AE776" i="1"/>
  <c r="AF776" i="1"/>
  <c r="AE775" i="1"/>
  <c r="AF775" i="1"/>
  <c r="AE774" i="1"/>
  <c r="AF774" i="1"/>
  <c r="AE773" i="1"/>
  <c r="AF773" i="1"/>
  <c r="AE772" i="1"/>
  <c r="AF772" i="1"/>
  <c r="AE771" i="1"/>
  <c r="AF771" i="1"/>
  <c r="AE770" i="1"/>
  <c r="AF770" i="1"/>
  <c r="AE769" i="1"/>
  <c r="AF769" i="1"/>
  <c r="AE768" i="1"/>
  <c r="AF768" i="1"/>
  <c r="AE767" i="1"/>
  <c r="AF767" i="1"/>
  <c r="AE766" i="1"/>
  <c r="AF766" i="1"/>
  <c r="AE765" i="1"/>
  <c r="AF765" i="1"/>
  <c r="AE764" i="1"/>
  <c r="AF764" i="1"/>
  <c r="AE763" i="1"/>
  <c r="AF763" i="1"/>
  <c r="AE762" i="1"/>
  <c r="AF762" i="1"/>
  <c r="AE761" i="1"/>
  <c r="AF761" i="1"/>
  <c r="AE760" i="1"/>
  <c r="AF760" i="1"/>
  <c r="AE759" i="1"/>
  <c r="AF759" i="1"/>
  <c r="AE758" i="1"/>
  <c r="AF758" i="1"/>
  <c r="AE757" i="1"/>
  <c r="AF757" i="1"/>
  <c r="AE756" i="1"/>
  <c r="AF756" i="1"/>
  <c r="AE755" i="1"/>
  <c r="AF755" i="1"/>
  <c r="AE754" i="1"/>
  <c r="AF754" i="1"/>
  <c r="AE753" i="1"/>
  <c r="AF753" i="1"/>
  <c r="AE752" i="1"/>
  <c r="AF752" i="1"/>
  <c r="AE751" i="1"/>
  <c r="AF751" i="1"/>
  <c r="AE750" i="1"/>
  <c r="AF750" i="1"/>
  <c r="AE749" i="1"/>
  <c r="AF749" i="1"/>
  <c r="AE748" i="1"/>
  <c r="AF748" i="1"/>
  <c r="AE747" i="1"/>
  <c r="AF747" i="1"/>
  <c r="AE746" i="1"/>
  <c r="AF746" i="1"/>
  <c r="AE745" i="1"/>
  <c r="AF745" i="1"/>
  <c r="AF744" i="1"/>
  <c r="AE744" i="1"/>
  <c r="AE743" i="1"/>
  <c r="AF743" i="1"/>
  <c r="AF742" i="1"/>
  <c r="AE742" i="1"/>
  <c r="AE741" i="1"/>
  <c r="AF741" i="1"/>
  <c r="AF740" i="1"/>
  <c r="AE740" i="1"/>
  <c r="AE739" i="1"/>
  <c r="AF739" i="1"/>
  <c r="AF738" i="1"/>
  <c r="AE738" i="1"/>
  <c r="AE737" i="1"/>
  <c r="AF737" i="1"/>
  <c r="AF736" i="1"/>
  <c r="AE736" i="1"/>
  <c r="AE735" i="1"/>
  <c r="AF735" i="1"/>
  <c r="AF734" i="1"/>
  <c r="AE734" i="1"/>
  <c r="AE733" i="1"/>
  <c r="AF733" i="1"/>
  <c r="AF732" i="1"/>
  <c r="AE732" i="1"/>
  <c r="AE731" i="1"/>
  <c r="AF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F723" i="1"/>
  <c r="AF722" i="1"/>
  <c r="AF721" i="1"/>
  <c r="AF720" i="1"/>
  <c r="AF719" i="1"/>
  <c r="AF718" i="1"/>
  <c r="AF717" i="1"/>
  <c r="AF716" i="1"/>
  <c r="AF715" i="1"/>
  <c r="AF714" i="1"/>
  <c r="AF713" i="1"/>
  <c r="AF712" i="1"/>
  <c r="AF711" i="1"/>
  <c r="AF710" i="1"/>
  <c r="AF709" i="1"/>
  <c r="AF708" i="1"/>
  <c r="AF707" i="1"/>
  <c r="AF706" i="1"/>
  <c r="AF705" i="1"/>
  <c r="AF704" i="1"/>
  <c r="AF703" i="1"/>
  <c r="AF702" i="1"/>
  <c r="AF701" i="1"/>
  <c r="AF700" i="1"/>
  <c r="AF699" i="1"/>
  <c r="AF698" i="1"/>
  <c r="AF697" i="1"/>
  <c r="AF696" i="1"/>
  <c r="AF695" i="1"/>
  <c r="AF694" i="1"/>
  <c r="AF693" i="1"/>
  <c r="AF692" i="1"/>
  <c r="AF691" i="1"/>
  <c r="AF690" i="1"/>
  <c r="AF689" i="1"/>
  <c r="AF688" i="1"/>
  <c r="AF687" i="1"/>
  <c r="AF686" i="1"/>
  <c r="AF685" i="1"/>
  <c r="AF684" i="1"/>
  <c r="AF683" i="1"/>
  <c r="AF682" i="1"/>
  <c r="AE723" i="1"/>
  <c r="AE721" i="1"/>
  <c r="AE719" i="1"/>
  <c r="AE717" i="1"/>
  <c r="AE715" i="1"/>
  <c r="AE713" i="1"/>
  <c r="AE711" i="1"/>
  <c r="AE709" i="1"/>
  <c r="AE707" i="1"/>
  <c r="AE705" i="1"/>
  <c r="AE703" i="1"/>
  <c r="AE701" i="1"/>
  <c r="AE699" i="1"/>
  <c r="AE697" i="1"/>
  <c r="AE695" i="1"/>
  <c r="AE693" i="1"/>
  <c r="AE691" i="1"/>
  <c r="AE689" i="1"/>
  <c r="AE687" i="1"/>
  <c r="AE685" i="1"/>
  <c r="AE683" i="1"/>
  <c r="AE724" i="1"/>
  <c r="AE722" i="1"/>
  <c r="AE720" i="1"/>
  <c r="AE718" i="1"/>
  <c r="AE716" i="1"/>
  <c r="AE714" i="1"/>
  <c r="AE712" i="1"/>
  <c r="AE710" i="1"/>
  <c r="AE708" i="1"/>
  <c r="AE706" i="1"/>
  <c r="AE704" i="1"/>
  <c r="AE702" i="1"/>
  <c r="AE700" i="1"/>
  <c r="AE698" i="1"/>
  <c r="AE696" i="1"/>
  <c r="AE694" i="1"/>
  <c r="AE692" i="1"/>
  <c r="AE690" i="1"/>
  <c r="AE688" i="1"/>
  <c r="AE686" i="1"/>
  <c r="AE684" i="1"/>
  <c r="AE682" i="1"/>
  <c r="BL12" i="1"/>
  <c r="BL8" i="1"/>
  <c r="BL7" i="1"/>
  <c r="BL4" i="1"/>
  <c r="BL9" i="1"/>
  <c r="BL11" i="1"/>
  <c r="AI7" i="1"/>
  <c r="AI4" i="1"/>
  <c r="BL10" i="1"/>
  <c r="BL6" i="1"/>
  <c r="BL5" i="1"/>
  <c r="BL3" i="1"/>
  <c r="AI3" i="1"/>
  <c r="AI6" i="1"/>
  <c r="AI5" i="1"/>
  <c r="BC9" i="1"/>
  <c r="BA9" i="1"/>
  <c r="BD9" i="1"/>
  <c r="BB9" i="1"/>
  <c r="BC4" i="1"/>
  <c r="BA4" i="1"/>
  <c r="BE9" i="1"/>
  <c r="BB4" i="1"/>
  <c r="BD4" i="1"/>
  <c r="BC15" i="1"/>
  <c r="BA15" i="1"/>
  <c r="BE4" i="1"/>
  <c r="BB15" i="1"/>
  <c r="BD15" i="1"/>
  <c r="BC6" i="1"/>
  <c r="BA6" i="1"/>
  <c r="BD6" i="1"/>
  <c r="BE15" i="1"/>
  <c r="BB6" i="1"/>
  <c r="BC17" i="1"/>
  <c r="BA17" i="1"/>
  <c r="BD17" i="1"/>
  <c r="BE6" i="1"/>
  <c r="BB17" i="1"/>
  <c r="BC5" i="1"/>
  <c r="BA5" i="1"/>
  <c r="BD5" i="1"/>
  <c r="BE17" i="1"/>
  <c r="BB5" i="1"/>
  <c r="BC14" i="1"/>
  <c r="BA14" i="1"/>
  <c r="BE5" i="1"/>
  <c r="BB14" i="1"/>
  <c r="BD14" i="1"/>
  <c r="BC10" i="1"/>
  <c r="BA10" i="1"/>
  <c r="BB10" i="1"/>
  <c r="BD10" i="1"/>
  <c r="BE14" i="1"/>
  <c r="BC16" i="1"/>
  <c r="BA16" i="1"/>
  <c r="BB16" i="1"/>
  <c r="BD16" i="1"/>
  <c r="BE10" i="1"/>
  <c r="BC8" i="1"/>
  <c r="BA8" i="1"/>
  <c r="BD8" i="1"/>
  <c r="BE16" i="1"/>
  <c r="BB8" i="1"/>
  <c r="BC12" i="1"/>
  <c r="BA12" i="1"/>
  <c r="BD12" i="1"/>
  <c r="BE8" i="1"/>
  <c r="BB12" i="1"/>
  <c r="BC13" i="1"/>
  <c r="BA13" i="1"/>
  <c r="BB13" i="1"/>
  <c r="BE12" i="1"/>
  <c r="BD13" i="1"/>
  <c r="BC11" i="1"/>
  <c r="BA11" i="1"/>
  <c r="BE13" i="1"/>
  <c r="BB11" i="1"/>
  <c r="BD11" i="1"/>
  <c r="BC7" i="1"/>
  <c r="BA7" i="1"/>
  <c r="BB7" i="1"/>
  <c r="BD7" i="1"/>
  <c r="BE7" i="1" s="1"/>
  <c r="BE11" i="1"/>
  <c r="X30" i="5"/>
  <c r="X31" i="5"/>
  <c r="U3" i="5" a="1"/>
  <c r="U23" i="5" l="1"/>
  <c r="U44" i="5"/>
  <c r="U9" i="5"/>
  <c r="U34" i="5"/>
  <c r="U58" i="5"/>
  <c r="U59" i="5"/>
  <c r="U16" i="5"/>
  <c r="U45" i="5"/>
  <c r="U14" i="5"/>
  <c r="U47" i="5"/>
  <c r="U4" i="5"/>
  <c r="U33" i="5"/>
  <c r="U70" i="5"/>
  <c r="U19" i="5"/>
  <c r="U36" i="5"/>
  <c r="U5" i="5"/>
  <c r="U69" i="5"/>
  <c r="U46" i="5"/>
  <c r="U39" i="5"/>
  <c r="U68" i="5"/>
  <c r="U25" i="5"/>
  <c r="U62" i="5"/>
  <c r="U11" i="5"/>
  <c r="U24" i="5"/>
  <c r="U52" i="5"/>
  <c r="U61" i="5"/>
  <c r="U30" i="5"/>
  <c r="U63" i="5"/>
  <c r="U20" i="5"/>
  <c r="U49" i="5"/>
  <c r="U18" i="5"/>
  <c r="U35" i="5"/>
  <c r="U60" i="5"/>
  <c r="U21" i="5"/>
  <c r="U54" i="5"/>
  <c r="U55" i="5"/>
  <c r="U12" i="5"/>
  <c r="U41" i="5"/>
  <c r="U10" i="5"/>
  <c r="U27" i="5"/>
  <c r="U48" i="5"/>
  <c r="U13" i="5"/>
  <c r="U42" i="5"/>
  <c r="U15" i="5"/>
  <c r="U32" i="5"/>
  <c r="U64" i="5"/>
  <c r="U65" i="5"/>
  <c r="U38" i="5"/>
  <c r="U51" i="5"/>
  <c r="U8" i="5"/>
  <c r="U37" i="5"/>
  <c r="U6" i="5"/>
  <c r="U7" i="5"/>
  <c r="U71" i="5"/>
  <c r="U40" i="5"/>
  <c r="U57" i="5"/>
  <c r="U26" i="5"/>
  <c r="U43" i="5"/>
  <c r="U72" i="5"/>
  <c r="U29" i="5"/>
  <c r="U66" i="5"/>
  <c r="U31" i="5"/>
  <c r="U56" i="5"/>
  <c r="U17" i="5"/>
  <c r="U50" i="5"/>
  <c r="U3" i="5"/>
  <c r="U67" i="5"/>
  <c r="U28" i="5"/>
  <c r="U53" i="5"/>
  <c r="U22" i="5"/>
  <c r="X38" i="5"/>
  <c r="X39" i="5"/>
  <c r="X37" i="5"/>
  <c r="AE24" i="5"/>
  <c r="AE25" i="5"/>
  <c r="AF26" i="5"/>
  <c r="AE27" i="5"/>
  <c r="AG29" i="5"/>
  <c r="AI29" i="5"/>
  <c r="AE30" i="5"/>
  <c r="AG31" i="5"/>
  <c r="AI31" i="5"/>
  <c r="AE32" i="5"/>
  <c r="AG33" i="5"/>
  <c r="AI33" i="5"/>
  <c r="AE34" i="5"/>
  <c r="AG36" i="5"/>
  <c r="AI36" i="5"/>
  <c r="AE37" i="5"/>
  <c r="AG38" i="5"/>
  <c r="AI38" i="5"/>
  <c r="AE39" i="5"/>
  <c r="AG40" i="5"/>
  <c r="AI40" i="5"/>
  <c r="AE41" i="5"/>
  <c r="AG43" i="5"/>
  <c r="AI43" i="5"/>
  <c r="AF44" i="5"/>
  <c r="AE45" i="5"/>
  <c r="AG47" i="5"/>
  <c r="AI47" i="5"/>
  <c r="AG48" i="5"/>
  <c r="AI48" i="5"/>
  <c r="AG49" i="5"/>
  <c r="AI49" i="5"/>
  <c r="AG50" i="5"/>
  <c r="AI50" i="5"/>
  <c r="AG51" i="5"/>
  <c r="AI51" i="5"/>
  <c r="AG52" i="5"/>
  <c r="AI52" i="5"/>
  <c r="AG53" i="5"/>
  <c r="AI53" i="5"/>
  <c r="AG54" i="5"/>
  <c r="AI54" i="5"/>
  <c r="AG55" i="5"/>
  <c r="AI55" i="5"/>
  <c r="AG56" i="5"/>
  <c r="AI56" i="5"/>
  <c r="AG57" i="5"/>
  <c r="AI57" i="5"/>
  <c r="AG58" i="5"/>
  <c r="AI58" i="5"/>
  <c r="AG59" i="5"/>
  <c r="AI59" i="5"/>
  <c r="AG60" i="5"/>
  <c r="AI60" i="5"/>
  <c r="AG61" i="5"/>
  <c r="AI61" i="5"/>
  <c r="AG62" i="5"/>
  <c r="AI62" i="5"/>
  <c r="AG63" i="5"/>
  <c r="AI63" i="5"/>
  <c r="AG64" i="5"/>
  <c r="AI64" i="5"/>
  <c r="AG65" i="5"/>
  <c r="AI65" i="5"/>
  <c r="AF66" i="5"/>
  <c r="AE67" i="5"/>
  <c r="AG69" i="5"/>
  <c r="AI69" i="5"/>
  <c r="AF70" i="5"/>
  <c r="AE71" i="5"/>
  <c r="AF514" i="5"/>
  <c r="AF516" i="5"/>
  <c r="AF518" i="5"/>
  <c r="AF520" i="5"/>
  <c r="AF522" i="5"/>
  <c r="AF524" i="5"/>
  <c r="AF526" i="5"/>
  <c r="AF528" i="5"/>
  <c r="AF530" i="5"/>
  <c r="AF532" i="5"/>
  <c r="AF534" i="5"/>
  <c r="AF536" i="5"/>
  <c r="AF538" i="5"/>
  <c r="AF540" i="5"/>
  <c r="AF542" i="5"/>
  <c r="AF544" i="5"/>
  <c r="AF546" i="5"/>
  <c r="AF548" i="5"/>
  <c r="AF550" i="5"/>
  <c r="AF552" i="5"/>
  <c r="AF554" i="5"/>
  <c r="AF556" i="5"/>
  <c r="AF558" i="5"/>
  <c r="AF560" i="5"/>
  <c r="AF562" i="5"/>
  <c r="AF564" i="5"/>
  <c r="AF566" i="5"/>
  <c r="AG568" i="5"/>
  <c r="AI568" i="5"/>
  <c r="AG569" i="5"/>
  <c r="AI569" i="5"/>
  <c r="AG570" i="5"/>
  <c r="AI570" i="5"/>
  <c r="AG571" i="5"/>
  <c r="AI571" i="5"/>
  <c r="AG572" i="5"/>
  <c r="AI572" i="5"/>
  <c r="AG573" i="5"/>
  <c r="AI573" i="5"/>
  <c r="AG574" i="5"/>
  <c r="AI574" i="5"/>
  <c r="AG575" i="5"/>
  <c r="AI575" i="5"/>
  <c r="AG576" i="5"/>
  <c r="AI576" i="5"/>
  <c r="AG577" i="5"/>
  <c r="AI577" i="5"/>
  <c r="AG578" i="5"/>
  <c r="AI578" i="5"/>
  <c r="AG579" i="5"/>
  <c r="AI579" i="5"/>
  <c r="AG580" i="5"/>
  <c r="AI580" i="5"/>
  <c r="AG581" i="5"/>
  <c r="AI581" i="5"/>
  <c r="AG582" i="5"/>
  <c r="AI582" i="5"/>
  <c r="AG583" i="5"/>
  <c r="AI583" i="5"/>
  <c r="AG584" i="5"/>
  <c r="AI584" i="5"/>
  <c r="AG585" i="5"/>
  <c r="AI585" i="5"/>
  <c r="AG586" i="5"/>
  <c r="AI586" i="5"/>
  <c r="AG587" i="5"/>
  <c r="AI587" i="5"/>
  <c r="AG588" i="5"/>
  <c r="AI588" i="5"/>
  <c r="AG589" i="5"/>
  <c r="AI589" i="5"/>
  <c r="AG591" i="5"/>
  <c r="AI591" i="5"/>
  <c r="AG593" i="5"/>
  <c r="AI593" i="5"/>
  <c r="AG595" i="5"/>
  <c r="AI595" i="5"/>
  <c r="AG597" i="5"/>
  <c r="AI597" i="5"/>
  <c r="AG599" i="5"/>
  <c r="AI599" i="5"/>
  <c r="AG601" i="5"/>
  <c r="AI601" i="5"/>
  <c r="AG603" i="5"/>
  <c r="AI603" i="5"/>
  <c r="AG605" i="5"/>
  <c r="AI605" i="5"/>
  <c r="AG607" i="5"/>
  <c r="AI607" i="5"/>
  <c r="AG609" i="5"/>
  <c r="AI609" i="5"/>
  <c r="AG611" i="5"/>
  <c r="AI611" i="5"/>
  <c r="AG613" i="5"/>
  <c r="AI613" i="5"/>
  <c r="AG615" i="5"/>
  <c r="AI615" i="5"/>
  <c r="AG617" i="5"/>
  <c r="AI617" i="5"/>
  <c r="AG619" i="5"/>
  <c r="AI619" i="5"/>
  <c r="AG621" i="5"/>
  <c r="AI621" i="5"/>
  <c r="AG623" i="5"/>
  <c r="AI623" i="5"/>
  <c r="AG625" i="5"/>
  <c r="AI625" i="5"/>
  <c r="AG627" i="5"/>
  <c r="AI627" i="5"/>
  <c r="AG629" i="5"/>
  <c r="AI629" i="5"/>
  <c r="AG631" i="5"/>
  <c r="AI631" i="5"/>
  <c r="AG633" i="5"/>
  <c r="AI633" i="5"/>
  <c r="AG635" i="5"/>
  <c r="AI635" i="5"/>
  <c r="AG637" i="5"/>
  <c r="AI637" i="5"/>
  <c r="AG639" i="5"/>
  <c r="AI639" i="5"/>
  <c r="AG641" i="5"/>
  <c r="AI641" i="5"/>
  <c r="AG643" i="5"/>
  <c r="AI643" i="5"/>
  <c r="AG645" i="5"/>
  <c r="AI645" i="5"/>
  <c r="AG647" i="5"/>
  <c r="AI647" i="5"/>
  <c r="AG649" i="5"/>
  <c r="AI649" i="5"/>
  <c r="AG651" i="5"/>
  <c r="AI651" i="5"/>
  <c r="AG653" i="5"/>
  <c r="AI653" i="5"/>
  <c r="AG655" i="5"/>
  <c r="AI655" i="5"/>
  <c r="AG657" i="5"/>
  <c r="AI657" i="5"/>
  <c r="AG659" i="5"/>
  <c r="AI659" i="5"/>
  <c r="AG661" i="5"/>
  <c r="AI661" i="5"/>
  <c r="AG663" i="5"/>
  <c r="AI663" i="5"/>
  <c r="AG665" i="5"/>
  <c r="AI665" i="5"/>
  <c r="AG667" i="5"/>
  <c r="AI667" i="5"/>
  <c r="AG669" i="5"/>
  <c r="AI669" i="5"/>
  <c r="AG3" i="5"/>
  <c r="AI3" i="5"/>
  <c r="AG5" i="5"/>
  <c r="AI5" i="5"/>
  <c r="AG7" i="5"/>
  <c r="AI7" i="5"/>
  <c r="AG10" i="5"/>
  <c r="AI10" i="5"/>
  <c r="AE11" i="5"/>
  <c r="AE13" i="5"/>
  <c r="AF14" i="5"/>
  <c r="AG17" i="5"/>
  <c r="AI17" i="5"/>
  <c r="AG20" i="5"/>
  <c r="AI20" i="5"/>
  <c r="AG28" i="5"/>
  <c r="AI28" i="5"/>
  <c r="AF29" i="5"/>
  <c r="AF31" i="5"/>
  <c r="AG35" i="5"/>
  <c r="AI35" i="5"/>
  <c r="AF36" i="5"/>
  <c r="AE44" i="5"/>
  <c r="AF3" i="5"/>
  <c r="AG4" i="5"/>
  <c r="AI4" i="5"/>
  <c r="AE5" i="5"/>
  <c r="AG6" i="5"/>
  <c r="AI6" i="5"/>
  <c r="AE7" i="5"/>
  <c r="AG8" i="5"/>
  <c r="AI8" i="5"/>
  <c r="AF9" i="5"/>
  <c r="BK9" i="5"/>
  <c r="AE10" i="5"/>
  <c r="AG11" i="5"/>
  <c r="AI11" i="5"/>
  <c r="AG12" i="5"/>
  <c r="AI12" i="5"/>
  <c r="AG13" i="5"/>
  <c r="AI13" i="5"/>
  <c r="AE15" i="5"/>
  <c r="AF16" i="5"/>
  <c r="AE17" i="5"/>
  <c r="AE19" i="5"/>
  <c r="AE20" i="5"/>
  <c r="AE21" i="5"/>
  <c r="AE22" i="5"/>
  <c r="AF23" i="5"/>
  <c r="AF24" i="5"/>
  <c r="AF25" i="5"/>
  <c r="AG26" i="5"/>
  <c r="AI26" i="5"/>
  <c r="AF27" i="5"/>
  <c r="AE28" i="5"/>
  <c r="AF30" i="5"/>
  <c r="AF32" i="5"/>
  <c r="AF34" i="5"/>
  <c r="AE35" i="5"/>
  <c r="AF37" i="5"/>
  <c r="AF39" i="5"/>
  <c r="AF41" i="5"/>
  <c r="AE42" i="5"/>
  <c r="AG44" i="5"/>
  <c r="AI44" i="5"/>
  <c r="AF45" i="5"/>
  <c r="AE46" i="5"/>
  <c r="AG66" i="5"/>
  <c r="AI66" i="5"/>
  <c r="AF67" i="5"/>
  <c r="AE68" i="5"/>
  <c r="AG70" i="5"/>
  <c r="AI70" i="5"/>
  <c r="AF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G514" i="5"/>
  <c r="AI514" i="5"/>
  <c r="AG516" i="5"/>
  <c r="AI516" i="5"/>
  <c r="AG518" i="5"/>
  <c r="AI518" i="5"/>
  <c r="AG520" i="5"/>
  <c r="AI520" i="5"/>
  <c r="AG522" i="5"/>
  <c r="AI522" i="5"/>
  <c r="AG524" i="5"/>
  <c r="AI524" i="5"/>
  <c r="AG526" i="5"/>
  <c r="AI526" i="5"/>
  <c r="AG528" i="5"/>
  <c r="AI528" i="5"/>
  <c r="AG530" i="5"/>
  <c r="AI530" i="5"/>
  <c r="AG532" i="5"/>
  <c r="AI532" i="5"/>
  <c r="AG534" i="5"/>
  <c r="AI534" i="5"/>
  <c r="AG536" i="5"/>
  <c r="AI536" i="5"/>
  <c r="AG538" i="5"/>
  <c r="AI538" i="5"/>
  <c r="AG540" i="5"/>
  <c r="AI540" i="5"/>
  <c r="AG542" i="5"/>
  <c r="AI542" i="5"/>
  <c r="AG544" i="5"/>
  <c r="AI544" i="5"/>
  <c r="AG546" i="5"/>
  <c r="AI546" i="5"/>
  <c r="AG548" i="5"/>
  <c r="AI548" i="5"/>
  <c r="AG550" i="5"/>
  <c r="AI550" i="5"/>
  <c r="AG552" i="5"/>
  <c r="AI552" i="5"/>
  <c r="AG554" i="5"/>
  <c r="AI554" i="5"/>
  <c r="AG556" i="5"/>
  <c r="AI556" i="5"/>
  <c r="AG558" i="5"/>
  <c r="AI558" i="5"/>
  <c r="AG560" i="5"/>
  <c r="AI560" i="5"/>
  <c r="AG562" i="5"/>
  <c r="AI562" i="5"/>
  <c r="AG564" i="5"/>
  <c r="AI564" i="5"/>
  <c r="AG566" i="5"/>
  <c r="AI566" i="5"/>
  <c r="BK5" i="5"/>
  <c r="AF7" i="5"/>
  <c r="BK7" i="5"/>
  <c r="AG9" i="5"/>
  <c r="AI9" i="5"/>
  <c r="AF10" i="5"/>
  <c r="AE14" i="5"/>
  <c r="AF15" i="5"/>
  <c r="AG16" i="5"/>
  <c r="AI16" i="5"/>
  <c r="AF17" i="5"/>
  <c r="Y18" i="5"/>
  <c r="AE18" i="5"/>
  <c r="AF19" i="5"/>
  <c r="AF20" i="5"/>
  <c r="AF21" i="5"/>
  <c r="AF22" i="5"/>
  <c r="AG23" i="5"/>
  <c r="AI23" i="5"/>
  <c r="AG24" i="5"/>
  <c r="AI24" i="5"/>
  <c r="AG25" i="5"/>
  <c r="AI25" i="5"/>
  <c r="AG27" i="5"/>
  <c r="AI27" i="5"/>
  <c r="AF28" i="5"/>
  <c r="AE29" i="5"/>
  <c r="AG30" i="5"/>
  <c r="AI30" i="5"/>
  <c r="AE31" i="5"/>
  <c r="AG32" i="5"/>
  <c r="AI32" i="5"/>
  <c r="AE33" i="5"/>
  <c r="AG34" i="5"/>
  <c r="AI34" i="5"/>
  <c r="AF35" i="5"/>
  <c r="AE36" i="5"/>
  <c r="AG37" i="5"/>
  <c r="AI37" i="5"/>
  <c r="AE38" i="5"/>
  <c r="AG39" i="5"/>
  <c r="AI39" i="5"/>
  <c r="AE40" i="5"/>
  <c r="AG41" i="5"/>
  <c r="AI41" i="5"/>
  <c r="AF42" i="5"/>
  <c r="AE43" i="5"/>
  <c r="AG45" i="5"/>
  <c r="AI45" i="5"/>
  <c r="AF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G67" i="5"/>
  <c r="AI67" i="5"/>
  <c r="AF68" i="5"/>
  <c r="AE69" i="5"/>
  <c r="AG71" i="5"/>
  <c r="AI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5" i="5"/>
  <c r="AF517" i="5"/>
  <c r="AF519" i="5"/>
  <c r="AF521" i="5"/>
  <c r="AF523" i="5"/>
  <c r="AF525" i="5"/>
  <c r="AF527" i="5"/>
  <c r="AF529" i="5"/>
  <c r="AF531" i="5"/>
  <c r="AF533" i="5"/>
  <c r="AF535" i="5"/>
  <c r="AF537" i="5"/>
  <c r="AF539" i="5"/>
  <c r="AF541" i="5"/>
  <c r="AF543" i="5"/>
  <c r="AF545" i="5"/>
  <c r="AF547" i="5"/>
  <c r="AF549" i="5"/>
  <c r="AF551" i="5"/>
  <c r="AF553" i="5"/>
  <c r="AF555" i="5"/>
  <c r="AF557" i="5"/>
  <c r="AF559" i="5"/>
  <c r="AF561" i="5"/>
  <c r="AF563" i="5"/>
  <c r="AF565" i="5"/>
  <c r="AF567" i="5"/>
  <c r="AG590" i="5"/>
  <c r="AI590" i="5"/>
  <c r="AG592" i="5"/>
  <c r="AI592" i="5"/>
  <c r="AG594" i="5"/>
  <c r="AI594" i="5"/>
  <c r="AG596" i="5"/>
  <c r="AI596" i="5"/>
  <c r="AG598" i="5"/>
  <c r="AI598" i="5"/>
  <c r="AG600" i="5"/>
  <c r="AI600" i="5"/>
  <c r="AG602" i="5"/>
  <c r="AI602" i="5"/>
  <c r="AG604" i="5"/>
  <c r="AI604" i="5"/>
  <c r="AG606" i="5"/>
  <c r="AI606" i="5"/>
  <c r="AG608" i="5"/>
  <c r="AI608" i="5"/>
  <c r="AG610" i="5"/>
  <c r="AI610" i="5"/>
  <c r="AG612" i="5"/>
  <c r="AI612" i="5"/>
  <c r="AG614" i="5"/>
  <c r="AI614" i="5"/>
  <c r="AG616" i="5"/>
  <c r="AI616" i="5"/>
  <c r="AG618" i="5"/>
  <c r="AI618" i="5"/>
  <c r="AG620" i="5"/>
  <c r="AI620" i="5"/>
  <c r="AG622" i="5"/>
  <c r="AI622" i="5"/>
  <c r="AG624" i="5"/>
  <c r="AI624" i="5"/>
  <c r="AG626" i="5"/>
  <c r="AI626" i="5"/>
  <c r="AG628" i="5"/>
  <c r="AI628" i="5"/>
  <c r="AG630" i="5"/>
  <c r="AI630" i="5"/>
  <c r="AG632" i="5"/>
  <c r="AI632" i="5"/>
  <c r="AG634" i="5"/>
  <c r="AI634" i="5"/>
  <c r="AG636" i="5"/>
  <c r="AI636" i="5"/>
  <c r="AG638" i="5"/>
  <c r="AI638" i="5"/>
  <c r="AG640" i="5"/>
  <c r="AI640" i="5"/>
  <c r="AG642" i="5"/>
  <c r="AI642" i="5"/>
  <c r="AG644" i="5"/>
  <c r="AI644" i="5"/>
  <c r="AG646" i="5"/>
  <c r="AI646" i="5"/>
  <c r="AG648" i="5"/>
  <c r="AI648" i="5"/>
  <c r="AG650" i="5"/>
  <c r="AI650" i="5"/>
  <c r="AG652" i="5"/>
  <c r="AI652" i="5"/>
  <c r="AG654" i="5"/>
  <c r="AI654" i="5"/>
  <c r="AG656" i="5"/>
  <c r="AI656" i="5"/>
  <c r="AG658" i="5"/>
  <c r="AI658" i="5"/>
  <c r="AG660" i="5"/>
  <c r="AI660" i="5"/>
  <c r="AG662" i="5"/>
  <c r="AI662" i="5"/>
  <c r="AG664" i="5"/>
  <c r="AI664" i="5"/>
  <c r="AG666" i="5"/>
  <c r="AI666" i="5"/>
  <c r="AG668" i="5"/>
  <c r="AI668" i="5"/>
  <c r="AG670" i="5"/>
  <c r="AI670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1" i="5"/>
  <c r="AF1013" i="5"/>
  <c r="AF1015" i="5"/>
  <c r="AF1017" i="5"/>
  <c r="AF1019" i="5"/>
  <c r="AF1021" i="5"/>
  <c r="AF1023" i="5"/>
  <c r="AF1025" i="5"/>
  <c r="AF1027" i="5"/>
  <c r="AF1029" i="5"/>
  <c r="AF1031" i="5"/>
  <c r="AF1033" i="5"/>
  <c r="AF1035" i="5"/>
  <c r="AF1037" i="5"/>
  <c r="AF1039" i="5"/>
  <c r="AF1041" i="5"/>
  <c r="AF1043" i="5"/>
  <c r="AF1045" i="5"/>
  <c r="AF1047" i="5"/>
  <c r="AF1049" i="5"/>
  <c r="AF1051" i="5"/>
  <c r="AF1053" i="5"/>
  <c r="AF1055" i="5"/>
  <c r="AF1057" i="5"/>
  <c r="AF1059" i="5"/>
  <c r="AF1061" i="5"/>
  <c r="AF1063" i="5"/>
  <c r="AF1065" i="5"/>
  <c r="AF1067" i="5"/>
  <c r="AF1069" i="5"/>
  <c r="AF1071" i="5"/>
  <c r="AF1073" i="5"/>
  <c r="AF1075" i="5"/>
  <c r="AF1077" i="5"/>
  <c r="AF1079" i="5"/>
  <c r="AF1081" i="5"/>
  <c r="AF1083" i="5"/>
  <c r="AF1085" i="5"/>
  <c r="AF1087" i="5"/>
  <c r="AG671" i="5"/>
  <c r="AI671" i="5"/>
  <c r="AG672" i="5"/>
  <c r="AI672" i="5"/>
  <c r="AG673" i="5"/>
  <c r="AI673" i="5"/>
  <c r="AG674" i="5"/>
  <c r="AI674" i="5"/>
  <c r="AG675" i="5"/>
  <c r="AI675" i="5"/>
  <c r="AG676" i="5"/>
  <c r="AI676" i="5"/>
  <c r="AG677" i="5"/>
  <c r="AI677" i="5"/>
  <c r="AG678" i="5"/>
  <c r="AI678" i="5"/>
  <c r="AG679" i="5"/>
  <c r="AI679" i="5"/>
  <c r="AG680" i="5"/>
  <c r="AI680" i="5"/>
  <c r="AG681" i="5"/>
  <c r="AI681" i="5"/>
  <c r="AG682" i="5"/>
  <c r="AI682" i="5"/>
  <c r="AG683" i="5"/>
  <c r="AI683" i="5"/>
  <c r="AG684" i="5"/>
  <c r="AI684" i="5"/>
  <c r="AG685" i="5"/>
  <c r="AI685" i="5"/>
  <c r="AG686" i="5"/>
  <c r="AI686" i="5"/>
  <c r="AG687" i="5"/>
  <c r="AI687" i="5"/>
  <c r="AG688" i="5"/>
  <c r="AI688" i="5"/>
  <c r="AG689" i="5"/>
  <c r="AI689" i="5"/>
  <c r="AG690" i="5"/>
  <c r="AI690" i="5"/>
  <c r="AG691" i="5"/>
  <c r="AI691" i="5"/>
  <c r="AG692" i="5"/>
  <c r="AI692" i="5"/>
  <c r="AG693" i="5"/>
  <c r="AI693" i="5"/>
  <c r="AG694" i="5"/>
  <c r="AI694" i="5"/>
  <c r="AG695" i="5"/>
  <c r="AI695" i="5"/>
  <c r="AG696" i="5"/>
  <c r="AI696" i="5"/>
  <c r="AG697" i="5"/>
  <c r="AI697" i="5"/>
  <c r="AG698" i="5"/>
  <c r="AI698" i="5"/>
  <c r="AG699" i="5"/>
  <c r="AI699" i="5"/>
  <c r="AG700" i="5"/>
  <c r="AI700" i="5"/>
  <c r="AG701" i="5"/>
  <c r="AI701" i="5"/>
  <c r="AG702" i="5"/>
  <c r="AI702" i="5"/>
  <c r="AG703" i="5"/>
  <c r="AI703" i="5"/>
  <c r="AG704" i="5"/>
  <c r="AI704" i="5"/>
  <c r="AG705" i="5"/>
  <c r="AI705" i="5"/>
  <c r="AG706" i="5"/>
  <c r="AI706" i="5"/>
  <c r="AG707" i="5"/>
  <c r="AI707" i="5"/>
  <c r="AG708" i="5"/>
  <c r="AI708" i="5"/>
  <c r="AG709" i="5"/>
  <c r="AI709" i="5"/>
  <c r="AG710" i="5"/>
  <c r="AI710" i="5"/>
  <c r="AG711" i="5"/>
  <c r="AI711" i="5"/>
  <c r="AG712" i="5"/>
  <c r="AI712" i="5"/>
  <c r="AG713" i="5"/>
  <c r="AI713" i="5"/>
  <c r="AG714" i="5"/>
  <c r="AI714" i="5"/>
  <c r="AG715" i="5"/>
  <c r="AI715" i="5"/>
  <c r="AG716" i="5"/>
  <c r="AI716" i="5"/>
  <c r="AG717" i="5"/>
  <c r="AI717" i="5"/>
  <c r="AG718" i="5"/>
  <c r="AI718" i="5"/>
  <c r="AG719" i="5"/>
  <c r="AI719" i="5"/>
  <c r="AG720" i="5"/>
  <c r="AI720" i="5"/>
  <c r="AG721" i="5"/>
  <c r="AI721" i="5"/>
  <c r="AG722" i="5"/>
  <c r="AI722" i="5"/>
  <c r="AG723" i="5"/>
  <c r="AI723" i="5"/>
  <c r="AG724" i="5"/>
  <c r="AI724" i="5"/>
  <c r="AG725" i="5"/>
  <c r="AI725" i="5"/>
  <c r="AG726" i="5"/>
  <c r="AI726" i="5"/>
  <c r="AG727" i="5"/>
  <c r="AI727" i="5"/>
  <c r="AG728" i="5"/>
  <c r="AI728" i="5"/>
  <c r="AG729" i="5"/>
  <c r="AI729" i="5"/>
  <c r="AG730" i="5"/>
  <c r="AI730" i="5"/>
  <c r="AG731" i="5"/>
  <c r="AI731" i="5"/>
  <c r="AG732" i="5"/>
  <c r="AI732" i="5"/>
  <c r="AG733" i="5"/>
  <c r="AI733" i="5"/>
  <c r="AG734" i="5"/>
  <c r="AI734" i="5"/>
  <c r="AG735" i="5"/>
  <c r="AI735" i="5"/>
  <c r="AG736" i="5"/>
  <c r="AI736" i="5"/>
  <c r="AG737" i="5"/>
  <c r="AI737" i="5"/>
  <c r="AG738" i="5"/>
  <c r="AI738" i="5"/>
  <c r="AG739" i="5"/>
  <c r="AI739" i="5"/>
  <c r="AG740" i="5"/>
  <c r="AI740" i="5"/>
  <c r="AG741" i="5"/>
  <c r="AI741" i="5"/>
  <c r="AG742" i="5"/>
  <c r="AI742" i="5"/>
  <c r="AG743" i="5"/>
  <c r="AI743" i="5"/>
  <c r="AG744" i="5"/>
  <c r="AI744" i="5"/>
  <c r="AG745" i="5"/>
  <c r="AI745" i="5"/>
  <c r="AG746" i="5"/>
  <c r="AI746" i="5"/>
  <c r="AG747" i="5"/>
  <c r="AI747" i="5"/>
  <c r="AG748" i="5"/>
  <c r="AI748" i="5"/>
  <c r="AG749" i="5"/>
  <c r="AI749" i="5"/>
  <c r="AG750" i="5"/>
  <c r="AI750" i="5"/>
  <c r="AG751" i="5"/>
  <c r="AI751" i="5"/>
  <c r="AG752" i="5"/>
  <c r="AI752" i="5"/>
  <c r="AG753" i="5"/>
  <c r="AI753" i="5"/>
  <c r="AG754" i="5"/>
  <c r="AI754" i="5"/>
  <c r="AG755" i="5"/>
  <c r="AI755" i="5"/>
  <c r="AG756" i="5"/>
  <c r="AI756" i="5"/>
  <c r="AG757" i="5"/>
  <c r="AI757" i="5"/>
  <c r="AG758" i="5"/>
  <c r="AI758" i="5"/>
  <c r="AG759" i="5"/>
  <c r="AI759" i="5"/>
  <c r="AG760" i="5"/>
  <c r="AI760" i="5"/>
  <c r="AG761" i="5"/>
  <c r="AI761" i="5"/>
  <c r="AG762" i="5"/>
  <c r="AI762" i="5"/>
  <c r="AG763" i="5"/>
  <c r="AI763" i="5"/>
  <c r="AG764" i="5"/>
  <c r="AI764" i="5"/>
  <c r="AG765" i="5"/>
  <c r="AI765" i="5"/>
  <c r="AG766" i="5"/>
  <c r="AI766" i="5"/>
  <c r="AG767" i="5"/>
  <c r="AI767" i="5"/>
  <c r="AG768" i="5"/>
  <c r="AI768" i="5"/>
  <c r="AG769" i="5"/>
  <c r="AI769" i="5"/>
  <c r="AG770" i="5"/>
  <c r="AI770" i="5"/>
  <c r="AG771" i="5"/>
  <c r="AI771" i="5"/>
  <c r="AG772" i="5"/>
  <c r="AI772" i="5"/>
  <c r="AG773" i="5"/>
  <c r="AI773" i="5"/>
  <c r="AG774" i="5"/>
  <c r="AI774" i="5"/>
  <c r="AG775" i="5"/>
  <c r="AI775" i="5"/>
  <c r="AG776" i="5"/>
  <c r="AI776" i="5"/>
  <c r="AG777" i="5"/>
  <c r="AI777" i="5"/>
  <c r="AG778" i="5"/>
  <c r="AI778" i="5"/>
  <c r="AG779" i="5"/>
  <c r="AI779" i="5"/>
  <c r="AG780" i="5"/>
  <c r="AI780" i="5"/>
  <c r="AG781" i="5"/>
  <c r="AI781" i="5"/>
  <c r="AG782" i="5"/>
  <c r="AI782" i="5"/>
  <c r="AG783" i="5"/>
  <c r="AI783" i="5"/>
  <c r="AG784" i="5"/>
  <c r="AI784" i="5"/>
  <c r="AG785" i="5"/>
  <c r="AI785" i="5"/>
  <c r="AG786" i="5"/>
  <c r="AI786" i="5"/>
  <c r="AG787" i="5"/>
  <c r="AI787" i="5"/>
  <c r="AG788" i="5"/>
  <c r="AI788" i="5"/>
  <c r="AG789" i="5"/>
  <c r="AI789" i="5"/>
  <c r="AG790" i="5"/>
  <c r="AI790" i="5"/>
  <c r="AG791" i="5"/>
  <c r="AI791" i="5"/>
  <c r="AG792" i="5"/>
  <c r="AI792" i="5"/>
  <c r="AG793" i="5"/>
  <c r="AI793" i="5"/>
  <c r="AG794" i="5"/>
  <c r="AI794" i="5"/>
  <c r="AG795" i="5"/>
  <c r="AI795" i="5"/>
  <c r="AG796" i="5"/>
  <c r="AI796" i="5"/>
  <c r="AG797" i="5"/>
  <c r="AI797" i="5"/>
  <c r="AG798" i="5"/>
  <c r="AI798" i="5"/>
  <c r="AG799" i="5"/>
  <c r="AI799" i="5"/>
  <c r="AG800" i="5"/>
  <c r="AI800" i="5"/>
  <c r="AG801" i="5"/>
  <c r="AI801" i="5"/>
  <c r="AG802" i="5"/>
  <c r="AI802" i="5"/>
  <c r="AG803" i="5"/>
  <c r="AI803" i="5"/>
  <c r="AG804" i="5"/>
  <c r="AI804" i="5"/>
  <c r="AG805" i="5"/>
  <c r="AI805" i="5"/>
  <c r="AG806" i="5"/>
  <c r="AI806" i="5"/>
  <c r="AG807" i="5"/>
  <c r="AI807" i="5"/>
  <c r="AG808" i="5"/>
  <c r="AI808" i="5"/>
  <c r="AG809" i="5"/>
  <c r="AI809" i="5"/>
  <c r="AG810" i="5"/>
  <c r="AI810" i="5"/>
  <c r="AG811" i="5"/>
  <c r="AI811" i="5"/>
  <c r="AG812" i="5"/>
  <c r="AI812" i="5"/>
  <c r="AG813" i="5"/>
  <c r="AI813" i="5"/>
  <c r="AG814" i="5"/>
  <c r="AI814" i="5"/>
  <c r="AG815" i="5"/>
  <c r="AI815" i="5"/>
  <c r="AG816" i="5"/>
  <c r="AI816" i="5"/>
  <c r="AG817" i="5"/>
  <c r="AI817" i="5"/>
  <c r="AG818" i="5"/>
  <c r="AI818" i="5"/>
  <c r="AG819" i="5"/>
  <c r="AI819" i="5"/>
  <c r="AG820" i="5"/>
  <c r="AI820" i="5"/>
  <c r="AG821" i="5"/>
  <c r="AI821" i="5"/>
  <c r="AG822" i="5"/>
  <c r="AI822" i="5"/>
  <c r="AG823" i="5"/>
  <c r="AI823" i="5"/>
  <c r="AG824" i="5"/>
  <c r="AI824" i="5"/>
  <c r="AG825" i="5"/>
  <c r="AI825" i="5"/>
  <c r="AG826" i="5"/>
  <c r="AI826" i="5"/>
  <c r="AG827" i="5"/>
  <c r="AI827" i="5"/>
  <c r="AG828" i="5"/>
  <c r="AI828" i="5"/>
  <c r="AG829" i="5"/>
  <c r="AI829" i="5"/>
  <c r="AG830" i="5"/>
  <c r="AI830" i="5"/>
  <c r="AG831" i="5"/>
  <c r="AI831" i="5"/>
  <c r="AG832" i="5"/>
  <c r="AI832" i="5"/>
  <c r="AG833" i="5"/>
  <c r="AI833" i="5"/>
  <c r="AG834" i="5"/>
  <c r="AI834" i="5"/>
  <c r="AG835" i="5"/>
  <c r="AI835" i="5"/>
  <c r="AG836" i="5"/>
  <c r="AI836" i="5"/>
  <c r="AG837" i="5"/>
  <c r="AI837" i="5"/>
  <c r="AG838" i="5"/>
  <c r="AI838" i="5"/>
  <c r="AG839" i="5"/>
  <c r="AI839" i="5"/>
  <c r="AG840" i="5"/>
  <c r="AI840" i="5"/>
  <c r="AG841" i="5"/>
  <c r="AI841" i="5"/>
  <c r="AG842" i="5"/>
  <c r="AI842" i="5"/>
  <c r="AG843" i="5"/>
  <c r="AI843" i="5"/>
  <c r="AG844" i="5"/>
  <c r="AI844" i="5"/>
  <c r="AG845" i="5"/>
  <c r="AI845" i="5"/>
  <c r="AG846" i="5"/>
  <c r="AI846" i="5"/>
  <c r="AG847" i="5"/>
  <c r="AI847" i="5"/>
  <c r="AG848" i="5"/>
  <c r="AI848" i="5"/>
  <c r="AG849" i="5"/>
  <c r="AI849" i="5"/>
  <c r="AG850" i="5"/>
  <c r="AI850" i="5"/>
  <c r="AG851" i="5"/>
  <c r="AI851" i="5"/>
  <c r="AG852" i="5"/>
  <c r="AI852" i="5"/>
  <c r="AG853" i="5"/>
  <c r="AI853" i="5"/>
  <c r="AG854" i="5"/>
  <c r="AI854" i="5"/>
  <c r="AG855" i="5"/>
  <c r="AI855" i="5"/>
  <c r="AG856" i="5"/>
  <c r="AI856" i="5"/>
  <c r="AG857" i="5"/>
  <c r="AI857" i="5"/>
  <c r="AG858" i="5"/>
  <c r="AI858" i="5"/>
  <c r="AG859" i="5"/>
  <c r="AI859" i="5"/>
  <c r="AG860" i="5"/>
  <c r="AI860" i="5"/>
  <c r="AG861" i="5"/>
  <c r="AI861" i="5"/>
  <c r="AG862" i="5"/>
  <c r="AI862" i="5"/>
  <c r="AG863" i="5"/>
  <c r="AI863" i="5"/>
  <c r="AG864" i="5"/>
  <c r="AI864" i="5"/>
  <c r="AG865" i="5"/>
  <c r="AI865" i="5"/>
  <c r="AG866" i="5"/>
  <c r="AI866" i="5"/>
  <c r="AG867" i="5"/>
  <c r="AI867" i="5"/>
  <c r="AG868" i="5"/>
  <c r="AI868" i="5"/>
  <c r="AG869" i="5"/>
  <c r="AI869" i="5"/>
  <c r="AG870" i="5"/>
  <c r="AI870" i="5"/>
  <c r="AG871" i="5"/>
  <c r="AI871" i="5"/>
  <c r="AG872" i="5"/>
  <c r="AI872" i="5"/>
  <c r="AG873" i="5"/>
  <c r="AI873" i="5"/>
  <c r="AG874" i="5"/>
  <c r="AI874" i="5"/>
  <c r="AG875" i="5"/>
  <c r="AI875" i="5"/>
  <c r="AG876" i="5"/>
  <c r="AI876" i="5"/>
  <c r="AG877" i="5"/>
  <c r="AI877" i="5"/>
  <c r="AG878" i="5"/>
  <c r="AI878" i="5"/>
  <c r="AG879" i="5"/>
  <c r="AI879" i="5"/>
  <c r="AG880" i="5"/>
  <c r="AI880" i="5"/>
  <c r="AG881" i="5"/>
  <c r="AI881" i="5"/>
  <c r="AG882" i="5"/>
  <c r="AI882" i="5"/>
  <c r="AG883" i="5"/>
  <c r="AI883" i="5"/>
  <c r="AG884" i="5"/>
  <c r="AI884" i="5"/>
  <c r="AG885" i="5"/>
  <c r="AI885" i="5"/>
  <c r="AG886" i="5"/>
  <c r="AI886" i="5"/>
  <c r="AG887" i="5"/>
  <c r="AI887" i="5"/>
  <c r="AG888" i="5"/>
  <c r="AI888" i="5"/>
  <c r="AG889" i="5"/>
  <c r="AI889" i="5"/>
  <c r="AG890" i="5"/>
  <c r="AI890" i="5"/>
  <c r="AG891" i="5"/>
  <c r="AI891" i="5"/>
  <c r="AG892" i="5"/>
  <c r="AI892" i="5"/>
  <c r="AG893" i="5"/>
  <c r="AI893" i="5"/>
  <c r="AG894" i="5"/>
  <c r="AI894" i="5"/>
  <c r="AG895" i="5"/>
  <c r="AI895" i="5"/>
  <c r="AG896" i="5"/>
  <c r="AI896" i="5"/>
  <c r="AG897" i="5"/>
  <c r="AI897" i="5"/>
  <c r="AG898" i="5"/>
  <c r="AI898" i="5"/>
  <c r="AG899" i="5"/>
  <c r="AI899" i="5"/>
  <c r="AG900" i="5"/>
  <c r="AI900" i="5"/>
  <c r="AG901" i="5"/>
  <c r="AI901" i="5"/>
  <c r="AG902" i="5"/>
  <c r="AI902" i="5"/>
  <c r="AG903" i="5"/>
  <c r="AI903" i="5"/>
  <c r="AG904" i="5"/>
  <c r="AI904" i="5"/>
  <c r="AG905" i="5"/>
  <c r="AI905" i="5"/>
  <c r="AG906" i="5"/>
  <c r="AI906" i="5"/>
  <c r="AG907" i="5"/>
  <c r="AI907" i="5"/>
  <c r="AG908" i="5"/>
  <c r="AI908" i="5"/>
  <c r="AG909" i="5"/>
  <c r="AI909" i="5"/>
  <c r="AG910" i="5"/>
  <c r="AI910" i="5"/>
  <c r="AG911" i="5"/>
  <c r="AI911" i="5"/>
  <c r="AG912" i="5"/>
  <c r="AI912" i="5"/>
  <c r="AG913" i="5"/>
  <c r="AI913" i="5"/>
  <c r="AG914" i="5"/>
  <c r="AI914" i="5"/>
  <c r="AG915" i="5"/>
  <c r="AI915" i="5"/>
  <c r="AG916" i="5"/>
  <c r="AI916" i="5"/>
  <c r="AG917" i="5"/>
  <c r="AI917" i="5"/>
  <c r="AG918" i="5"/>
  <c r="AI918" i="5"/>
  <c r="AG919" i="5"/>
  <c r="AI919" i="5"/>
  <c r="AG920" i="5"/>
  <c r="AI920" i="5"/>
  <c r="AG921" i="5"/>
  <c r="AI921" i="5"/>
  <c r="AG922" i="5"/>
  <c r="AI922" i="5"/>
  <c r="AG923" i="5"/>
  <c r="AI923" i="5"/>
  <c r="AG924" i="5"/>
  <c r="AI924" i="5"/>
  <c r="AG925" i="5"/>
  <c r="AI925" i="5"/>
  <c r="AG926" i="5"/>
  <c r="AI926" i="5"/>
  <c r="AG927" i="5"/>
  <c r="AI927" i="5"/>
  <c r="AG928" i="5"/>
  <c r="AI928" i="5"/>
  <c r="AG929" i="5"/>
  <c r="AI929" i="5"/>
  <c r="AG930" i="5"/>
  <c r="AI930" i="5"/>
  <c r="AG931" i="5"/>
  <c r="AI931" i="5"/>
  <c r="AG932" i="5"/>
  <c r="AI932" i="5"/>
  <c r="AG933" i="5"/>
  <c r="AI933" i="5"/>
  <c r="AG934" i="5"/>
  <c r="AI934" i="5"/>
  <c r="AG935" i="5"/>
  <c r="AI935" i="5"/>
  <c r="AG936" i="5"/>
  <c r="AI936" i="5"/>
  <c r="AG937" i="5"/>
  <c r="AI937" i="5"/>
  <c r="AG938" i="5"/>
  <c r="AI938" i="5"/>
  <c r="AG939" i="5"/>
  <c r="AI939" i="5"/>
  <c r="AG940" i="5"/>
  <c r="AI940" i="5"/>
  <c r="AG941" i="5"/>
  <c r="AI941" i="5"/>
  <c r="AG942" i="5"/>
  <c r="AI942" i="5"/>
  <c r="AG943" i="5"/>
  <c r="AI943" i="5"/>
  <c r="AG944" i="5"/>
  <c r="AI944" i="5"/>
  <c r="AG945" i="5"/>
  <c r="AI945" i="5"/>
  <c r="AG946" i="5"/>
  <c r="AI946" i="5"/>
  <c r="AG947" i="5"/>
  <c r="AI947" i="5"/>
  <c r="AG948" i="5"/>
  <c r="AI948" i="5"/>
  <c r="AG949" i="5"/>
  <c r="AI949" i="5"/>
  <c r="AG950" i="5"/>
  <c r="AI950" i="5"/>
  <c r="AG951" i="5"/>
  <c r="AI951" i="5"/>
  <c r="AG952" i="5"/>
  <c r="AI952" i="5"/>
  <c r="AG953" i="5"/>
  <c r="AI953" i="5"/>
  <c r="AG954" i="5"/>
  <c r="AI954" i="5"/>
  <c r="AG955" i="5"/>
  <c r="AI955" i="5"/>
  <c r="AG956" i="5"/>
  <c r="AI956" i="5"/>
  <c r="AG957" i="5"/>
  <c r="AI957" i="5"/>
  <c r="AG958" i="5"/>
  <c r="AI958" i="5"/>
  <c r="AG959" i="5"/>
  <c r="AI959" i="5"/>
  <c r="AG960" i="5"/>
  <c r="AI960" i="5"/>
  <c r="AG961" i="5"/>
  <c r="AI961" i="5"/>
  <c r="AG962" i="5"/>
  <c r="AI962" i="5"/>
  <c r="AG963" i="5"/>
  <c r="AI963" i="5"/>
  <c r="AG964" i="5"/>
  <c r="AI964" i="5"/>
  <c r="AG965" i="5"/>
  <c r="AI965" i="5"/>
  <c r="AG966" i="5"/>
  <c r="AI966" i="5"/>
  <c r="AG967" i="5"/>
  <c r="AI967" i="5"/>
  <c r="AG968" i="5"/>
  <c r="AI968" i="5"/>
  <c r="AG969" i="5"/>
  <c r="AI969" i="5"/>
  <c r="AG970" i="5"/>
  <c r="AI970" i="5"/>
  <c r="AG971" i="5"/>
  <c r="AI971" i="5"/>
  <c r="AG972" i="5"/>
  <c r="AI972" i="5"/>
  <c r="AG973" i="5"/>
  <c r="AI973" i="5"/>
  <c r="AG974" i="5"/>
  <c r="AI974" i="5"/>
  <c r="AG975" i="5"/>
  <c r="AI975" i="5"/>
  <c r="AG976" i="5"/>
  <c r="AI976" i="5"/>
  <c r="AG977" i="5"/>
  <c r="AI977" i="5"/>
  <c r="AG978" i="5"/>
  <c r="AI978" i="5"/>
  <c r="AG979" i="5"/>
  <c r="AI979" i="5"/>
  <c r="AG980" i="5"/>
  <c r="AI980" i="5"/>
  <c r="AG981" i="5"/>
  <c r="AI981" i="5"/>
  <c r="AG982" i="5"/>
  <c r="AI982" i="5"/>
  <c r="AG983" i="5"/>
  <c r="AI983" i="5"/>
  <c r="AG984" i="5"/>
  <c r="AI984" i="5"/>
  <c r="AG985" i="5"/>
  <c r="AI985" i="5"/>
  <c r="AG986" i="5"/>
  <c r="AI986" i="5"/>
  <c r="AG987" i="5"/>
  <c r="AI987" i="5"/>
  <c r="AG988" i="5"/>
  <c r="AI988" i="5"/>
  <c r="AG989" i="5"/>
  <c r="AI989" i="5"/>
  <c r="AG990" i="5"/>
  <c r="AI990" i="5"/>
  <c r="AG991" i="5"/>
  <c r="AI991" i="5"/>
  <c r="AG992" i="5"/>
  <c r="AI992" i="5"/>
  <c r="AG993" i="5"/>
  <c r="AI993" i="5"/>
  <c r="AG994" i="5"/>
  <c r="AI994" i="5"/>
  <c r="AG995" i="5"/>
  <c r="AI995" i="5"/>
  <c r="AG996" i="5"/>
  <c r="AI996" i="5"/>
  <c r="AG997" i="5"/>
  <c r="AI997" i="5"/>
  <c r="AG998" i="5"/>
  <c r="AI998" i="5"/>
  <c r="AG999" i="5"/>
  <c r="AI999" i="5"/>
  <c r="AG1000" i="5"/>
  <c r="AI1000" i="5"/>
  <c r="AG1001" i="5"/>
  <c r="AI1001" i="5"/>
  <c r="AG1002" i="5"/>
  <c r="AI1002" i="5"/>
  <c r="AG1003" i="5"/>
  <c r="AI1003" i="5"/>
  <c r="AG1004" i="5"/>
  <c r="AI1004" i="5"/>
  <c r="AG1005" i="5"/>
  <c r="AI1005" i="5"/>
  <c r="AG1006" i="5"/>
  <c r="AI1006" i="5"/>
  <c r="AG1007" i="5"/>
  <c r="AI1007" i="5"/>
  <c r="AG1008" i="5"/>
  <c r="AI1008" i="5"/>
  <c r="AG1009" i="5"/>
  <c r="AI1009" i="5"/>
  <c r="AG1011" i="5"/>
  <c r="AI1011" i="5"/>
  <c r="AG1013" i="5"/>
  <c r="AI1013" i="5"/>
  <c r="AG1015" i="5"/>
  <c r="AI1015" i="5"/>
  <c r="AG1017" i="5"/>
  <c r="AI1017" i="5"/>
  <c r="AG1019" i="5"/>
  <c r="AI1019" i="5"/>
  <c r="AG1021" i="5"/>
  <c r="AI1021" i="5"/>
  <c r="AG1023" i="5"/>
  <c r="AI1023" i="5"/>
  <c r="AG1025" i="5"/>
  <c r="AI1025" i="5"/>
  <c r="AG1027" i="5"/>
  <c r="AI1027" i="5"/>
  <c r="AG1029" i="5"/>
  <c r="AI1029" i="5"/>
  <c r="AG1031" i="5"/>
  <c r="AI1031" i="5"/>
  <c r="AG1033" i="5"/>
  <c r="AI1033" i="5"/>
  <c r="AG1035" i="5"/>
  <c r="AI1035" i="5"/>
  <c r="AG1037" i="5"/>
  <c r="AI1037" i="5"/>
  <c r="AG1039" i="5"/>
  <c r="AI1039" i="5"/>
  <c r="AG1041" i="5"/>
  <c r="AI1041" i="5"/>
  <c r="AG1043" i="5"/>
  <c r="AI1043" i="5"/>
  <c r="AG1045" i="5"/>
  <c r="AI1045" i="5"/>
  <c r="AG1047" i="5"/>
  <c r="AI1047" i="5"/>
  <c r="AG1049" i="5"/>
  <c r="AI1049" i="5"/>
  <c r="AG1051" i="5"/>
  <c r="AI1051" i="5"/>
  <c r="AG1053" i="5"/>
  <c r="AI1053" i="5"/>
  <c r="AG1055" i="5"/>
  <c r="AI1055" i="5"/>
  <c r="AG1057" i="5"/>
  <c r="AI1057" i="5"/>
  <c r="AG1059" i="5"/>
  <c r="AI1059" i="5"/>
  <c r="AG1061" i="5"/>
  <c r="AI1061" i="5"/>
  <c r="AG1063" i="5"/>
  <c r="AI1063" i="5"/>
  <c r="AG1065" i="5"/>
  <c r="AI1065" i="5"/>
  <c r="AG1067" i="5"/>
  <c r="AI1067" i="5"/>
  <c r="AG1069" i="5"/>
  <c r="AI1069" i="5"/>
  <c r="AG1071" i="5"/>
  <c r="AI1071" i="5"/>
  <c r="AG1073" i="5"/>
  <c r="AI1073" i="5"/>
  <c r="AG1075" i="5"/>
  <c r="AI1075" i="5"/>
  <c r="AG1077" i="5"/>
  <c r="AI1077" i="5"/>
  <c r="AG1079" i="5"/>
  <c r="AI1079" i="5"/>
  <c r="AG1081" i="5"/>
  <c r="AI1081" i="5"/>
  <c r="AG1083" i="5"/>
  <c r="AI1083" i="5"/>
  <c r="AG1085" i="5"/>
  <c r="AI1085" i="5"/>
  <c r="AG1087" i="5"/>
  <c r="AI1087" i="5"/>
  <c r="AG1094" i="5"/>
  <c r="AI1094" i="5"/>
  <c r="AG1096" i="5"/>
  <c r="AI1096" i="5"/>
  <c r="AG1098" i="5"/>
  <c r="AI1098" i="5"/>
  <c r="AG1100" i="5"/>
  <c r="AI1100" i="5"/>
  <c r="AG1102" i="5"/>
  <c r="AI1102" i="5"/>
  <c r="AG1104" i="5"/>
  <c r="AI1104" i="5"/>
  <c r="AG1106" i="5"/>
  <c r="AI1106" i="5"/>
  <c r="AG1108" i="5"/>
  <c r="AI1108" i="5"/>
  <c r="AG1110" i="5"/>
  <c r="AI1110" i="5"/>
  <c r="AG1112" i="5"/>
  <c r="AI1112" i="5"/>
  <c r="AG1114" i="5"/>
  <c r="AI1114" i="5"/>
  <c r="AG1116" i="5"/>
  <c r="AI1116" i="5"/>
  <c r="AG1118" i="5"/>
  <c r="AI1118" i="5"/>
  <c r="AG1120" i="5"/>
  <c r="AI1120" i="5"/>
  <c r="AG1122" i="5"/>
  <c r="AI1122" i="5"/>
  <c r="AG1124" i="5"/>
  <c r="AI1124" i="5"/>
  <c r="AG1126" i="5"/>
  <c r="AI1126" i="5"/>
  <c r="AF1010" i="5"/>
  <c r="AF1012" i="5"/>
  <c r="AF1014" i="5"/>
  <c r="AF1016" i="5"/>
  <c r="AF1018" i="5"/>
  <c r="AF1020" i="5"/>
  <c r="AF1022" i="5"/>
  <c r="AF1024" i="5"/>
  <c r="AF1026" i="5"/>
  <c r="AF1028" i="5"/>
  <c r="AF1030" i="5"/>
  <c r="AF1032" i="5"/>
  <c r="AF1034" i="5"/>
  <c r="AF1036" i="5"/>
  <c r="AF1038" i="5"/>
  <c r="AF1040" i="5"/>
  <c r="AF1042" i="5"/>
  <c r="AF1044" i="5"/>
  <c r="AF1046" i="5"/>
  <c r="AF1048" i="5"/>
  <c r="AF1050" i="5"/>
  <c r="AF1052" i="5"/>
  <c r="AF1054" i="5"/>
  <c r="AF1056" i="5"/>
  <c r="AF1058" i="5"/>
  <c r="AF1060" i="5"/>
  <c r="AF1062" i="5"/>
  <c r="AF1064" i="5"/>
  <c r="AF1066" i="5"/>
  <c r="AF1068" i="5"/>
  <c r="AF1070" i="5"/>
  <c r="AF1072" i="5"/>
  <c r="AF1074" i="5"/>
  <c r="AF1076" i="5"/>
  <c r="AF1078" i="5"/>
  <c r="AF1080" i="5"/>
  <c r="AF1082" i="5"/>
  <c r="AF1084" i="5"/>
  <c r="AF1086" i="5"/>
  <c r="AG1088" i="5"/>
  <c r="AI1088" i="5"/>
  <c r="AG1089" i="5"/>
  <c r="AI1089" i="5"/>
  <c r="AG1090" i="5"/>
  <c r="AI1090" i="5"/>
  <c r="AG1091" i="5"/>
  <c r="AI1091" i="5"/>
  <c r="AG1092" i="5"/>
  <c r="AI1092" i="5"/>
  <c r="AG1093" i="5"/>
  <c r="AI109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G1010" i="5"/>
  <c r="AI1010" i="5"/>
  <c r="AG1012" i="5"/>
  <c r="AI1012" i="5"/>
  <c r="AG1014" i="5"/>
  <c r="AI1014" i="5"/>
  <c r="AG1016" i="5"/>
  <c r="AI1016" i="5"/>
  <c r="AG1018" i="5"/>
  <c r="AI1018" i="5"/>
  <c r="AG1020" i="5"/>
  <c r="AI1020" i="5"/>
  <c r="AG1022" i="5"/>
  <c r="AI1022" i="5"/>
  <c r="AG1024" i="5"/>
  <c r="AI1024" i="5"/>
  <c r="AG1026" i="5"/>
  <c r="AI1026" i="5"/>
  <c r="AG1028" i="5"/>
  <c r="AI1028" i="5"/>
  <c r="AG1030" i="5"/>
  <c r="AI1030" i="5"/>
  <c r="AG1032" i="5"/>
  <c r="AI1032" i="5"/>
  <c r="AG1034" i="5"/>
  <c r="AI1034" i="5"/>
  <c r="AG1036" i="5"/>
  <c r="AI1036" i="5"/>
  <c r="AG1038" i="5"/>
  <c r="AI1038" i="5"/>
  <c r="AG1040" i="5"/>
  <c r="AI1040" i="5"/>
  <c r="AG1042" i="5"/>
  <c r="AI1042" i="5"/>
  <c r="AG1044" i="5"/>
  <c r="AI1044" i="5"/>
  <c r="AG1046" i="5"/>
  <c r="AI1046" i="5"/>
  <c r="AG1048" i="5"/>
  <c r="AI1048" i="5"/>
  <c r="AG1050" i="5"/>
  <c r="AI1050" i="5"/>
  <c r="AG1052" i="5"/>
  <c r="AI1052" i="5"/>
  <c r="AG1054" i="5"/>
  <c r="AI1054" i="5"/>
  <c r="AG1056" i="5"/>
  <c r="AI1056" i="5"/>
  <c r="AG1058" i="5"/>
  <c r="AI1058" i="5"/>
  <c r="AG1060" i="5"/>
  <c r="AI1060" i="5"/>
  <c r="AG1062" i="5"/>
  <c r="AI1062" i="5"/>
  <c r="AG1064" i="5"/>
  <c r="AI1064" i="5"/>
  <c r="AG1066" i="5"/>
  <c r="AI1066" i="5"/>
  <c r="AG1068" i="5"/>
  <c r="AI1068" i="5"/>
  <c r="AG1070" i="5"/>
  <c r="AI1070" i="5"/>
  <c r="AG1072" i="5"/>
  <c r="AI1072" i="5"/>
  <c r="AG1074" i="5"/>
  <c r="AI1074" i="5"/>
  <c r="AG1076" i="5"/>
  <c r="AI1076" i="5"/>
  <c r="AG1078" i="5"/>
  <c r="AI1078" i="5"/>
  <c r="AG1080" i="5"/>
  <c r="AI1080" i="5"/>
  <c r="AG1082" i="5"/>
  <c r="AI1082" i="5"/>
  <c r="AG1084" i="5"/>
  <c r="AI1084" i="5"/>
  <c r="AG1086" i="5"/>
  <c r="AI1086" i="5"/>
  <c r="AG1095" i="5"/>
  <c r="AI1095" i="5"/>
  <c r="AG1097" i="5"/>
  <c r="AI1097" i="5"/>
  <c r="AG1099" i="5"/>
  <c r="AI1099" i="5"/>
  <c r="AG1101" i="5"/>
  <c r="AI1101" i="5"/>
  <c r="AG1103" i="5"/>
  <c r="AI1103" i="5"/>
  <c r="AG1105" i="5"/>
  <c r="AI1105" i="5"/>
  <c r="AG1107" i="5"/>
  <c r="AI1107" i="5"/>
  <c r="AG1109" i="5"/>
  <c r="AI1109" i="5"/>
  <c r="AG1111" i="5"/>
  <c r="AI1111" i="5"/>
  <c r="AG1113" i="5"/>
  <c r="AI1113" i="5"/>
  <c r="AG1115" i="5"/>
  <c r="AI1115" i="5"/>
  <c r="AG1117" i="5"/>
  <c r="AI1117" i="5"/>
  <c r="AG1119" i="5"/>
  <c r="AI1119" i="5"/>
  <c r="AG1121" i="5"/>
  <c r="AI1121" i="5"/>
  <c r="AG1123" i="5"/>
  <c r="AI1123" i="5"/>
  <c r="AG1125" i="5"/>
  <c r="AI1125" i="5"/>
  <c r="AG1127" i="5"/>
  <c r="AI112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  <c r="AF1304" i="5"/>
  <c r="AF1305" i="5"/>
  <c r="AF1306" i="5"/>
  <c r="AF1307" i="5"/>
  <c r="AF1308" i="5"/>
  <c r="AF1309" i="5"/>
  <c r="AF1310" i="5"/>
  <c r="AF1311" i="5"/>
  <c r="AF1312" i="5"/>
  <c r="AF1313" i="5"/>
  <c r="AF1314" i="5"/>
  <c r="AF1315" i="5"/>
  <c r="AF1316" i="5"/>
  <c r="AF1317" i="5"/>
  <c r="AF1318" i="5"/>
  <c r="AF1319" i="5"/>
  <c r="AF1320" i="5"/>
  <c r="AF1321" i="5"/>
  <c r="AF1322" i="5"/>
  <c r="AF1323" i="5"/>
  <c r="AF1324" i="5"/>
  <c r="AF1325" i="5"/>
  <c r="AF1326" i="5"/>
  <c r="AF1327" i="5"/>
  <c r="AF1328" i="5"/>
  <c r="AF1329" i="5"/>
  <c r="AF1330" i="5"/>
  <c r="AF1331" i="5"/>
  <c r="AF1332" i="5"/>
  <c r="AF1333" i="5"/>
  <c r="AF1334" i="5"/>
  <c r="AF1335" i="5"/>
  <c r="AF1336" i="5"/>
  <c r="AF1337" i="5"/>
  <c r="AF1338" i="5"/>
  <c r="AF1339" i="5"/>
  <c r="AF1340" i="5"/>
  <c r="AF1341" i="5"/>
  <c r="AF1342" i="5"/>
  <c r="AF1343" i="5"/>
  <c r="AF1344" i="5"/>
  <c r="AF1345" i="5"/>
  <c r="AF1346" i="5"/>
  <c r="AF1347" i="5"/>
  <c r="AF1348" i="5"/>
  <c r="AF1349" i="5"/>
  <c r="AF1350" i="5"/>
  <c r="AF1352" i="5"/>
  <c r="AF1354" i="5"/>
  <c r="AF1356" i="5"/>
  <c r="AF1358" i="5"/>
  <c r="AF1360" i="5"/>
  <c r="AF1362" i="5"/>
  <c r="AF1364" i="5"/>
  <c r="AF1366" i="5"/>
  <c r="AF1368" i="5"/>
  <c r="AF1370" i="5"/>
  <c r="AF1372" i="5"/>
  <c r="AF1374" i="5"/>
  <c r="AF1376" i="5"/>
  <c r="AF1378" i="5"/>
  <c r="AF1380" i="5"/>
  <c r="AF1382" i="5"/>
  <c r="AF1384" i="5"/>
  <c r="AF1386" i="5"/>
  <c r="AF1388" i="5"/>
  <c r="AF1390" i="5"/>
  <c r="AF1392" i="5"/>
  <c r="AF1394" i="5"/>
  <c r="AF1396" i="5"/>
  <c r="AF1398" i="5"/>
  <c r="AF1400" i="5"/>
  <c r="AF1402" i="5"/>
  <c r="AF1404" i="5"/>
  <c r="AF1406" i="5"/>
  <c r="AF1408" i="5"/>
  <c r="AF1410" i="5"/>
  <c r="AF1412" i="5"/>
  <c r="AF1414" i="5"/>
  <c r="AF1416" i="5"/>
  <c r="AF1418" i="5"/>
  <c r="AF1420" i="5"/>
  <c r="AF1422" i="5"/>
  <c r="AF1424" i="5"/>
  <c r="AF1426" i="5"/>
  <c r="AG1128" i="5"/>
  <c r="AI1128" i="5"/>
  <c r="AG1129" i="5"/>
  <c r="AI1129" i="5"/>
  <c r="AG1130" i="5"/>
  <c r="AI1130" i="5"/>
  <c r="AG1131" i="5"/>
  <c r="AI1131" i="5"/>
  <c r="AG1132" i="5"/>
  <c r="AI1132" i="5"/>
  <c r="AG1133" i="5"/>
  <c r="AI1133" i="5"/>
  <c r="AG1134" i="5"/>
  <c r="AI1134" i="5"/>
  <c r="AG1135" i="5"/>
  <c r="AI1135" i="5"/>
  <c r="AG1136" i="5"/>
  <c r="AI1136" i="5"/>
  <c r="AG1137" i="5"/>
  <c r="AI1137" i="5"/>
  <c r="AG1138" i="5"/>
  <c r="AI1138" i="5"/>
  <c r="AG1139" i="5"/>
  <c r="AI1139" i="5"/>
  <c r="AG1140" i="5"/>
  <c r="AI1140" i="5"/>
  <c r="AG1141" i="5"/>
  <c r="AI1141" i="5"/>
  <c r="AG1142" i="5"/>
  <c r="AI1142" i="5"/>
  <c r="AG1143" i="5"/>
  <c r="AI1143" i="5"/>
  <c r="AG1144" i="5"/>
  <c r="AI1144" i="5"/>
  <c r="AG1145" i="5"/>
  <c r="AI1145" i="5"/>
  <c r="AG1146" i="5"/>
  <c r="AI1146" i="5"/>
  <c r="AG1147" i="5"/>
  <c r="AI1147" i="5"/>
  <c r="AG1148" i="5"/>
  <c r="AI1148" i="5"/>
  <c r="AG1149" i="5"/>
  <c r="AI1149" i="5"/>
  <c r="AG1150" i="5"/>
  <c r="AI1150" i="5"/>
  <c r="AG1151" i="5"/>
  <c r="AI1151" i="5"/>
  <c r="AG1152" i="5"/>
  <c r="AI1152" i="5"/>
  <c r="AG1153" i="5"/>
  <c r="AI1153" i="5"/>
  <c r="AG1154" i="5"/>
  <c r="AI1154" i="5"/>
  <c r="AG1155" i="5"/>
  <c r="AI1155" i="5"/>
  <c r="AG1156" i="5"/>
  <c r="AI1156" i="5"/>
  <c r="AG1157" i="5"/>
  <c r="AI1157" i="5"/>
  <c r="AG1158" i="5"/>
  <c r="AI1158" i="5"/>
  <c r="AG1159" i="5"/>
  <c r="AI1159" i="5"/>
  <c r="AG1160" i="5"/>
  <c r="AI1160" i="5"/>
  <c r="AG1161" i="5"/>
  <c r="AI1161" i="5"/>
  <c r="AG1162" i="5"/>
  <c r="AI1162" i="5"/>
  <c r="AG1163" i="5"/>
  <c r="AI1163" i="5"/>
  <c r="AG1164" i="5"/>
  <c r="AI1164" i="5"/>
  <c r="AG1165" i="5"/>
  <c r="AI1165" i="5"/>
  <c r="AG1166" i="5"/>
  <c r="AI1166" i="5"/>
  <c r="AG1167" i="5"/>
  <c r="AI1167" i="5"/>
  <c r="AG1168" i="5"/>
  <c r="AI1168" i="5"/>
  <c r="AG1169" i="5"/>
  <c r="AI1169" i="5"/>
  <c r="AG1170" i="5"/>
  <c r="AI1170" i="5"/>
  <c r="AG1171" i="5"/>
  <c r="AI1171" i="5"/>
  <c r="AG1172" i="5"/>
  <c r="AI1172" i="5"/>
  <c r="AG1173" i="5"/>
  <c r="AI1173" i="5"/>
  <c r="AG1174" i="5"/>
  <c r="AI1174" i="5"/>
  <c r="AG1175" i="5"/>
  <c r="AI1175" i="5"/>
  <c r="AG1176" i="5"/>
  <c r="AI1176" i="5"/>
  <c r="AG1177" i="5"/>
  <c r="AI1177" i="5"/>
  <c r="AG1178" i="5"/>
  <c r="AI1178" i="5"/>
  <c r="AG1179" i="5"/>
  <c r="AI1179" i="5"/>
  <c r="AG1180" i="5"/>
  <c r="AI1180" i="5"/>
  <c r="AG1181" i="5"/>
  <c r="AI1181" i="5"/>
  <c r="AG1182" i="5"/>
  <c r="AI1182" i="5"/>
  <c r="AG1183" i="5"/>
  <c r="AI1183" i="5"/>
  <c r="AG1184" i="5"/>
  <c r="AI1184" i="5"/>
  <c r="AG1185" i="5"/>
  <c r="AI1185" i="5"/>
  <c r="AG1186" i="5"/>
  <c r="AI1186" i="5"/>
  <c r="AG1187" i="5"/>
  <c r="AI1187" i="5"/>
  <c r="AG1188" i="5"/>
  <c r="AI1188" i="5"/>
  <c r="AG1189" i="5"/>
  <c r="AI1189" i="5"/>
  <c r="AG1190" i="5"/>
  <c r="AI1190" i="5"/>
  <c r="AG1191" i="5"/>
  <c r="AI1191" i="5"/>
  <c r="AG1192" i="5"/>
  <c r="AI1192" i="5"/>
  <c r="AG1193" i="5"/>
  <c r="AI1193" i="5"/>
  <c r="AG1194" i="5"/>
  <c r="AI1194" i="5"/>
  <c r="AG1195" i="5"/>
  <c r="AI1195" i="5"/>
  <c r="AG1196" i="5"/>
  <c r="AI1196" i="5"/>
  <c r="AG1197" i="5"/>
  <c r="AI1197" i="5"/>
  <c r="AG1198" i="5"/>
  <c r="AI1198" i="5"/>
  <c r="AG1199" i="5"/>
  <c r="AI1199" i="5"/>
  <c r="AG1200" i="5"/>
  <c r="AI1200" i="5"/>
  <c r="AG1201" i="5"/>
  <c r="AI1201" i="5"/>
  <c r="AG1202" i="5"/>
  <c r="AI1202" i="5"/>
  <c r="AG1203" i="5"/>
  <c r="AI1203" i="5"/>
  <c r="AG1204" i="5"/>
  <c r="AI1204" i="5"/>
  <c r="AG1205" i="5"/>
  <c r="AI1205" i="5"/>
  <c r="AG1206" i="5"/>
  <c r="AI1206" i="5"/>
  <c r="AG1207" i="5"/>
  <c r="AI1207" i="5"/>
  <c r="AG1208" i="5"/>
  <c r="AI1208" i="5"/>
  <c r="AG1209" i="5"/>
  <c r="AI1209" i="5"/>
  <c r="AG1210" i="5"/>
  <c r="AI1210" i="5"/>
  <c r="AG1211" i="5"/>
  <c r="AI1211" i="5"/>
  <c r="AG1212" i="5"/>
  <c r="AI1212" i="5"/>
  <c r="AG1213" i="5"/>
  <c r="AI1213" i="5"/>
  <c r="AG1214" i="5"/>
  <c r="AI1214" i="5"/>
  <c r="AG1215" i="5"/>
  <c r="AI1215" i="5"/>
  <c r="AG1216" i="5"/>
  <c r="AI1216" i="5"/>
  <c r="AG1217" i="5"/>
  <c r="AI1217" i="5"/>
  <c r="AG1218" i="5"/>
  <c r="AI1218" i="5"/>
  <c r="AG1219" i="5"/>
  <c r="AI1219" i="5"/>
  <c r="AG1220" i="5"/>
  <c r="AI1220" i="5"/>
  <c r="AG1221" i="5"/>
  <c r="AI1221" i="5"/>
  <c r="AG1222" i="5"/>
  <c r="AI1222" i="5"/>
  <c r="AG1223" i="5"/>
  <c r="AI1223" i="5"/>
  <c r="AG1224" i="5"/>
  <c r="AI1224" i="5"/>
  <c r="AG1225" i="5"/>
  <c r="AI1225" i="5"/>
  <c r="AG1226" i="5"/>
  <c r="AI1226" i="5"/>
  <c r="AG1227" i="5"/>
  <c r="AI1227" i="5"/>
  <c r="AG1228" i="5"/>
  <c r="AI1228" i="5"/>
  <c r="AG1229" i="5"/>
  <c r="AI1229" i="5"/>
  <c r="AG1230" i="5"/>
  <c r="AI1230" i="5"/>
  <c r="AG1231" i="5"/>
  <c r="AI1231" i="5"/>
  <c r="AG1232" i="5"/>
  <c r="AI1232" i="5"/>
  <c r="AG1233" i="5"/>
  <c r="AI1233" i="5"/>
  <c r="AG1234" i="5"/>
  <c r="AI1234" i="5"/>
  <c r="AG1235" i="5"/>
  <c r="AI1235" i="5"/>
  <c r="AG1236" i="5"/>
  <c r="AI1236" i="5"/>
  <c r="AG1237" i="5"/>
  <c r="AI1237" i="5"/>
  <c r="AG1238" i="5"/>
  <c r="AI1238" i="5"/>
  <c r="AG1239" i="5"/>
  <c r="AI1239" i="5"/>
  <c r="AG1240" i="5"/>
  <c r="AI1240" i="5"/>
  <c r="AG1241" i="5"/>
  <c r="AI1241" i="5"/>
  <c r="AG1242" i="5"/>
  <c r="AI1242" i="5"/>
  <c r="AG1243" i="5"/>
  <c r="AI1243" i="5"/>
  <c r="AG1244" i="5"/>
  <c r="AI1244" i="5"/>
  <c r="AG1245" i="5"/>
  <c r="AI1245" i="5"/>
  <c r="AG1246" i="5"/>
  <c r="AI1246" i="5"/>
  <c r="AG1247" i="5"/>
  <c r="AI1247" i="5"/>
  <c r="AG1248" i="5"/>
  <c r="AI1248" i="5"/>
  <c r="AG1249" i="5"/>
  <c r="AI1249" i="5"/>
  <c r="AG1250" i="5"/>
  <c r="AI1250" i="5"/>
  <c r="AG1251" i="5"/>
  <c r="AI1251" i="5"/>
  <c r="AG1252" i="5"/>
  <c r="AI1252" i="5"/>
  <c r="AG1253" i="5"/>
  <c r="AI1253" i="5"/>
  <c r="AG1254" i="5"/>
  <c r="AI1254" i="5"/>
  <c r="AG1255" i="5"/>
  <c r="AI1255" i="5"/>
  <c r="AG1256" i="5"/>
  <c r="AI1256" i="5"/>
  <c r="AG1257" i="5"/>
  <c r="AI1257" i="5"/>
  <c r="AG1258" i="5"/>
  <c r="AI1258" i="5"/>
  <c r="AG1259" i="5"/>
  <c r="AI1259" i="5"/>
  <c r="AG1260" i="5"/>
  <c r="AI1260" i="5"/>
  <c r="AG1261" i="5"/>
  <c r="AI1261" i="5"/>
  <c r="AG1262" i="5"/>
  <c r="AI1262" i="5"/>
  <c r="AG1263" i="5"/>
  <c r="AI1263" i="5"/>
  <c r="AG1264" i="5"/>
  <c r="AI1264" i="5"/>
  <c r="AG1265" i="5"/>
  <c r="AI1265" i="5"/>
  <c r="AG1266" i="5"/>
  <c r="AI1266" i="5"/>
  <c r="AG1267" i="5"/>
  <c r="AI1267" i="5"/>
  <c r="AG1268" i="5"/>
  <c r="AI1268" i="5"/>
  <c r="AG1269" i="5"/>
  <c r="AI1269" i="5"/>
  <c r="AG1270" i="5"/>
  <c r="AI1270" i="5"/>
  <c r="AG1271" i="5"/>
  <c r="AI1271" i="5"/>
  <c r="AG1272" i="5"/>
  <c r="AI1272" i="5"/>
  <c r="AG1273" i="5"/>
  <c r="AI1273" i="5"/>
  <c r="AG1274" i="5"/>
  <c r="AI1274" i="5"/>
  <c r="AG1275" i="5"/>
  <c r="AI1275" i="5"/>
  <c r="AG1276" i="5"/>
  <c r="AI1276" i="5"/>
  <c r="AG1277" i="5"/>
  <c r="AI1277" i="5"/>
  <c r="AG1278" i="5"/>
  <c r="AI1278" i="5"/>
  <c r="AG1279" i="5"/>
  <c r="AI1279" i="5"/>
  <c r="AG1280" i="5"/>
  <c r="AI1280" i="5"/>
  <c r="AG1281" i="5"/>
  <c r="AI1281" i="5"/>
  <c r="AG1282" i="5"/>
  <c r="AI1282" i="5"/>
  <c r="AG1283" i="5"/>
  <c r="AI1283" i="5"/>
  <c r="AG1284" i="5"/>
  <c r="AI1284" i="5"/>
  <c r="AG1285" i="5"/>
  <c r="AI1285" i="5"/>
  <c r="AG1286" i="5"/>
  <c r="AI1286" i="5"/>
  <c r="AG1287" i="5"/>
  <c r="AI1287" i="5"/>
  <c r="AG1288" i="5"/>
  <c r="AI1288" i="5"/>
  <c r="AG1289" i="5"/>
  <c r="AI1289" i="5"/>
  <c r="AG1290" i="5"/>
  <c r="AI1290" i="5"/>
  <c r="AG1291" i="5"/>
  <c r="AI1291" i="5"/>
  <c r="AG1292" i="5"/>
  <c r="AI1292" i="5"/>
  <c r="AG1293" i="5"/>
  <c r="AI1293" i="5"/>
  <c r="AG1294" i="5"/>
  <c r="AI1294" i="5"/>
  <c r="AG1295" i="5"/>
  <c r="AI1295" i="5"/>
  <c r="AG1296" i="5"/>
  <c r="AI1296" i="5"/>
  <c r="AG1297" i="5"/>
  <c r="AI1297" i="5"/>
  <c r="AG1298" i="5"/>
  <c r="AI1298" i="5"/>
  <c r="AG1299" i="5"/>
  <c r="AI1299" i="5"/>
  <c r="AG1300" i="5"/>
  <c r="AI1300" i="5"/>
  <c r="AG1301" i="5"/>
  <c r="AI1301" i="5"/>
  <c r="AG1302" i="5"/>
  <c r="AI1302" i="5"/>
  <c r="AG1303" i="5"/>
  <c r="AI1303" i="5"/>
  <c r="AG1304" i="5"/>
  <c r="AI1304" i="5"/>
  <c r="AG1305" i="5"/>
  <c r="AI1305" i="5"/>
  <c r="AG1306" i="5"/>
  <c r="AI1306" i="5"/>
  <c r="AG1307" i="5"/>
  <c r="AI1307" i="5"/>
  <c r="AG1308" i="5"/>
  <c r="AI1308" i="5"/>
  <c r="AG1309" i="5"/>
  <c r="AI1309" i="5"/>
  <c r="AG1310" i="5"/>
  <c r="AI1310" i="5"/>
  <c r="AG1311" i="5"/>
  <c r="AI1311" i="5"/>
  <c r="AG1312" i="5"/>
  <c r="AI1312" i="5"/>
  <c r="AG1313" i="5"/>
  <c r="AI1313" i="5"/>
  <c r="AG1314" i="5"/>
  <c r="AI1314" i="5"/>
  <c r="AG1315" i="5"/>
  <c r="AI1315" i="5"/>
  <c r="AG1316" i="5"/>
  <c r="AI1316" i="5"/>
  <c r="AG1317" i="5"/>
  <c r="AI1317" i="5"/>
  <c r="AG1318" i="5"/>
  <c r="AI1318" i="5"/>
  <c r="AG1319" i="5"/>
  <c r="AI1319" i="5"/>
  <c r="AG1320" i="5"/>
  <c r="AI1320" i="5"/>
  <c r="AG1321" i="5"/>
  <c r="AI1321" i="5"/>
  <c r="AG1322" i="5"/>
  <c r="AI1322" i="5"/>
  <c r="AG1323" i="5"/>
  <c r="AI1323" i="5"/>
  <c r="AG1324" i="5"/>
  <c r="AI1324" i="5"/>
  <c r="AG1325" i="5"/>
  <c r="AI1325" i="5"/>
  <c r="AG1326" i="5"/>
  <c r="AI1326" i="5"/>
  <c r="AG1327" i="5"/>
  <c r="AI1327" i="5"/>
  <c r="AG1328" i="5"/>
  <c r="AI1328" i="5"/>
  <c r="AG1329" i="5"/>
  <c r="AI1329" i="5"/>
  <c r="AG1330" i="5"/>
  <c r="AI1330" i="5"/>
  <c r="AG1331" i="5"/>
  <c r="AI1331" i="5"/>
  <c r="AG1332" i="5"/>
  <c r="AI1332" i="5"/>
  <c r="AG1333" i="5"/>
  <c r="AI1333" i="5"/>
  <c r="AG1334" i="5"/>
  <c r="AI1334" i="5"/>
  <c r="AG1335" i="5"/>
  <c r="AI1335" i="5"/>
  <c r="AG1336" i="5"/>
  <c r="AI1336" i="5"/>
  <c r="AG1337" i="5"/>
  <c r="AI1337" i="5"/>
  <c r="AG1338" i="5"/>
  <c r="AI1338" i="5"/>
  <c r="AG1339" i="5"/>
  <c r="AI1339" i="5"/>
  <c r="AG1340" i="5"/>
  <c r="AI1340" i="5"/>
  <c r="AG1341" i="5"/>
  <c r="AI1341" i="5"/>
  <c r="AG1342" i="5"/>
  <c r="AI1342" i="5"/>
  <c r="AG1343" i="5"/>
  <c r="AI1343" i="5"/>
  <c r="AG1344" i="5"/>
  <c r="AI1344" i="5"/>
  <c r="AG1345" i="5"/>
  <c r="AI1345" i="5"/>
  <c r="AG1346" i="5"/>
  <c r="AI1346" i="5"/>
  <c r="AG1347" i="5"/>
  <c r="AI1347" i="5"/>
  <c r="AG1348" i="5"/>
  <c r="AI1348" i="5"/>
  <c r="AG1349" i="5"/>
  <c r="AI1349" i="5"/>
  <c r="AG1350" i="5"/>
  <c r="AI1350" i="5"/>
  <c r="AG1352" i="5"/>
  <c r="AI1352" i="5"/>
  <c r="AG1354" i="5"/>
  <c r="AI1354" i="5"/>
  <c r="AG1356" i="5"/>
  <c r="AI1356" i="5"/>
  <c r="AG1358" i="5"/>
  <c r="AI1358" i="5"/>
  <c r="AG1360" i="5"/>
  <c r="AI1360" i="5"/>
  <c r="AG1362" i="5"/>
  <c r="AI1362" i="5"/>
  <c r="AG1364" i="5"/>
  <c r="AI1364" i="5"/>
  <c r="AG1366" i="5"/>
  <c r="AI1366" i="5"/>
  <c r="AG1368" i="5"/>
  <c r="AI1368" i="5"/>
  <c r="AG1370" i="5"/>
  <c r="AI1370" i="5"/>
  <c r="AG1372" i="5"/>
  <c r="AI1372" i="5"/>
  <c r="AG1374" i="5"/>
  <c r="AI1374" i="5"/>
  <c r="AG1376" i="5"/>
  <c r="AI1376" i="5"/>
  <c r="AG1378" i="5"/>
  <c r="AI1378" i="5"/>
  <c r="AG1380" i="5"/>
  <c r="AI1380" i="5"/>
  <c r="AG1382" i="5"/>
  <c r="AI1382" i="5"/>
  <c r="AG1384" i="5"/>
  <c r="AI1384" i="5"/>
  <c r="AG1386" i="5"/>
  <c r="AI1386" i="5"/>
  <c r="AG1388" i="5"/>
  <c r="AI1388" i="5"/>
  <c r="AG1390" i="5"/>
  <c r="AI1390" i="5"/>
  <c r="AG1392" i="5"/>
  <c r="AI1392" i="5"/>
  <c r="AG1394" i="5"/>
  <c r="AI1394" i="5"/>
  <c r="AG1396" i="5"/>
  <c r="AI1396" i="5"/>
  <c r="AG1398" i="5"/>
  <c r="AI1398" i="5"/>
  <c r="AG1400" i="5"/>
  <c r="AI1400" i="5"/>
  <c r="AG1402" i="5"/>
  <c r="AI1402" i="5"/>
  <c r="AG1404" i="5"/>
  <c r="AI1404" i="5"/>
  <c r="AG1406" i="5"/>
  <c r="AI1406" i="5"/>
  <c r="AG1408" i="5"/>
  <c r="AI1408" i="5"/>
  <c r="AG1410" i="5"/>
  <c r="AI1410" i="5"/>
  <c r="AG1412" i="5"/>
  <c r="AI1412" i="5"/>
  <c r="AG1414" i="5"/>
  <c r="AI1414" i="5"/>
  <c r="AG1416" i="5"/>
  <c r="AI1416" i="5"/>
  <c r="AG1418" i="5"/>
  <c r="AI1418" i="5"/>
  <c r="AG1420" i="5"/>
  <c r="AI1420" i="5"/>
  <c r="AG1422" i="5"/>
  <c r="AI1422" i="5"/>
  <c r="AG1424" i="5"/>
  <c r="AI1424" i="5"/>
  <c r="AG1426" i="5"/>
  <c r="AI1426" i="5"/>
  <c r="AF1427" i="5"/>
  <c r="AF1428" i="5"/>
  <c r="AF1429" i="5"/>
  <c r="AF1430" i="5"/>
  <c r="AF1431" i="5"/>
  <c r="AF1432" i="5"/>
  <c r="AF1433" i="5"/>
  <c r="AF1434" i="5"/>
  <c r="AF1435" i="5"/>
  <c r="AF1436" i="5"/>
  <c r="AF1437" i="5"/>
  <c r="AF1438" i="5"/>
  <c r="AF1439" i="5"/>
  <c r="AF1440" i="5"/>
  <c r="AF1441" i="5"/>
  <c r="AF1442" i="5"/>
  <c r="AF1443" i="5"/>
  <c r="AF1444" i="5"/>
  <c r="AF1445" i="5"/>
  <c r="AF1446" i="5"/>
  <c r="AF1447" i="5"/>
  <c r="AF1448" i="5"/>
  <c r="AF1449" i="5"/>
  <c r="AF1450" i="5"/>
  <c r="AF1451" i="5"/>
  <c r="AF1452" i="5"/>
  <c r="AG1453" i="5"/>
  <c r="AI1453" i="5"/>
  <c r="AG1455" i="5"/>
  <c r="AI1455" i="5"/>
  <c r="AG1457" i="5"/>
  <c r="AI1457" i="5"/>
  <c r="AG1459" i="5"/>
  <c r="AI1459" i="5"/>
  <c r="AG1461" i="5"/>
  <c r="AI1461" i="5"/>
  <c r="AG1463" i="5"/>
  <c r="AI1463" i="5"/>
  <c r="AG1465" i="5"/>
  <c r="AI1465" i="5"/>
  <c r="AG1467" i="5"/>
  <c r="AI1467" i="5"/>
  <c r="AG1469" i="5"/>
  <c r="AI1469" i="5"/>
  <c r="AG1471" i="5"/>
  <c r="AI1471" i="5"/>
  <c r="AG1473" i="5"/>
  <c r="AI1473" i="5"/>
  <c r="AG1475" i="5"/>
  <c r="AI1475" i="5"/>
  <c r="AG1477" i="5"/>
  <c r="AI1477" i="5"/>
  <c r="AG1479" i="5"/>
  <c r="AI1479" i="5"/>
  <c r="AG1481" i="5"/>
  <c r="AI1481" i="5"/>
  <c r="AG1483" i="5"/>
  <c r="AI1483" i="5"/>
  <c r="AG1485" i="5"/>
  <c r="AI1485" i="5"/>
  <c r="AG1487" i="5"/>
  <c r="AI1487" i="5"/>
  <c r="AG1489" i="5"/>
  <c r="AI1489" i="5"/>
  <c r="AG1491" i="5"/>
  <c r="AI1491" i="5"/>
  <c r="AG1493" i="5"/>
  <c r="AI1493" i="5"/>
  <c r="AG1495" i="5"/>
  <c r="AI1495" i="5"/>
  <c r="AG1497" i="5"/>
  <c r="AI1497" i="5"/>
  <c r="AG1499" i="5"/>
  <c r="AI1499" i="5"/>
  <c r="AG1501" i="5"/>
  <c r="AI1501" i="5"/>
  <c r="AG1503" i="5"/>
  <c r="AI1503" i="5"/>
  <c r="AG1505" i="5"/>
  <c r="AI1505" i="5"/>
  <c r="AG1507" i="5"/>
  <c r="AI1507" i="5"/>
  <c r="AG1509" i="5"/>
  <c r="AI1509" i="5"/>
  <c r="AG1511" i="5"/>
  <c r="AI1511" i="5"/>
  <c r="AF1351" i="5"/>
  <c r="AF1353" i="5"/>
  <c r="AF1355" i="5"/>
  <c r="AF1357" i="5"/>
  <c r="AF1359" i="5"/>
  <c r="AF1361" i="5"/>
  <c r="AF1363" i="5"/>
  <c r="AF1365" i="5"/>
  <c r="AF1367" i="5"/>
  <c r="AF1369" i="5"/>
  <c r="AF1371" i="5"/>
  <c r="AF1373" i="5"/>
  <c r="AF1375" i="5"/>
  <c r="AF1377" i="5"/>
  <c r="AF1379" i="5"/>
  <c r="AF1381" i="5"/>
  <c r="AF1383" i="5"/>
  <c r="AF1385" i="5"/>
  <c r="AF1387" i="5"/>
  <c r="AF1389" i="5"/>
  <c r="AF1391" i="5"/>
  <c r="AF1393" i="5"/>
  <c r="AF1395" i="5"/>
  <c r="AF1397" i="5"/>
  <c r="AF1399" i="5"/>
  <c r="AF1401" i="5"/>
  <c r="AF1403" i="5"/>
  <c r="AF1405" i="5"/>
  <c r="AF1407" i="5"/>
  <c r="AF1409" i="5"/>
  <c r="AF1411" i="5"/>
  <c r="AF1413" i="5"/>
  <c r="AF1415" i="5"/>
  <c r="AF1417" i="5"/>
  <c r="AF1419" i="5"/>
  <c r="AF1421" i="5"/>
  <c r="AF1423" i="5"/>
  <c r="AF1425" i="5"/>
  <c r="AG1427" i="5"/>
  <c r="AI1427" i="5"/>
  <c r="AG1428" i="5"/>
  <c r="AI1428" i="5"/>
  <c r="AG1429" i="5"/>
  <c r="AI1429" i="5"/>
  <c r="AG1430" i="5"/>
  <c r="AI1430" i="5"/>
  <c r="AG1431" i="5"/>
  <c r="AI1431" i="5"/>
  <c r="AG1432" i="5"/>
  <c r="AI1432" i="5"/>
  <c r="AG1433" i="5"/>
  <c r="AI1433" i="5"/>
  <c r="AG1434" i="5"/>
  <c r="AI1434" i="5"/>
  <c r="AG1435" i="5"/>
  <c r="AI1435" i="5"/>
  <c r="AG1436" i="5"/>
  <c r="AI1436" i="5"/>
  <c r="AG1437" i="5"/>
  <c r="AI1437" i="5"/>
  <c r="AG1438" i="5"/>
  <c r="AI1438" i="5"/>
  <c r="AG1439" i="5"/>
  <c r="AI1439" i="5"/>
  <c r="AG1440" i="5"/>
  <c r="AI1440" i="5"/>
  <c r="AG1441" i="5"/>
  <c r="AI1441" i="5"/>
  <c r="AG1442" i="5"/>
  <c r="AI1442" i="5"/>
  <c r="AG1443" i="5"/>
  <c r="AI1443" i="5"/>
  <c r="AG1444" i="5"/>
  <c r="AI1444" i="5"/>
  <c r="AG1445" i="5"/>
  <c r="AI1445" i="5"/>
  <c r="AG1446" i="5"/>
  <c r="AI1446" i="5"/>
  <c r="AG1447" i="5"/>
  <c r="AI1447" i="5"/>
  <c r="AG1448" i="5"/>
  <c r="AI1448" i="5"/>
  <c r="AG1449" i="5"/>
  <c r="AI1449" i="5"/>
  <c r="AG1450" i="5"/>
  <c r="AI1450" i="5"/>
  <c r="AG1451" i="5"/>
  <c r="AI1451" i="5"/>
  <c r="AG1452" i="5"/>
  <c r="AI1452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  <c r="AE1277" i="5"/>
  <c r="AE1278" i="5"/>
  <c r="AE1279" i="5"/>
  <c r="AE1280" i="5"/>
  <c r="AE1281" i="5"/>
  <c r="AE1282" i="5"/>
  <c r="AE1283" i="5"/>
  <c r="AE1284" i="5"/>
  <c r="AE1285" i="5"/>
  <c r="AE1286" i="5"/>
  <c r="AE1287" i="5"/>
  <c r="AE1288" i="5"/>
  <c r="AE1289" i="5"/>
  <c r="AE1290" i="5"/>
  <c r="AE1291" i="5"/>
  <c r="AE1292" i="5"/>
  <c r="AE1293" i="5"/>
  <c r="AE1294" i="5"/>
  <c r="AE1295" i="5"/>
  <c r="AE1296" i="5"/>
  <c r="AE1297" i="5"/>
  <c r="AE1298" i="5"/>
  <c r="AE1299" i="5"/>
  <c r="AE1300" i="5"/>
  <c r="AE1301" i="5"/>
  <c r="AE1302" i="5"/>
  <c r="AE1303" i="5"/>
  <c r="AE1304" i="5"/>
  <c r="AE1305" i="5"/>
  <c r="AE1306" i="5"/>
  <c r="AE1307" i="5"/>
  <c r="AE1308" i="5"/>
  <c r="AE1309" i="5"/>
  <c r="AE1310" i="5"/>
  <c r="AE1311" i="5"/>
  <c r="AE1312" i="5"/>
  <c r="AE1313" i="5"/>
  <c r="AE1314" i="5"/>
  <c r="AE1315" i="5"/>
  <c r="AE1316" i="5"/>
  <c r="AE1317" i="5"/>
  <c r="AE1318" i="5"/>
  <c r="AE1319" i="5"/>
  <c r="AE1320" i="5"/>
  <c r="AE1321" i="5"/>
  <c r="AE1322" i="5"/>
  <c r="AE1323" i="5"/>
  <c r="AE1324" i="5"/>
  <c r="AE1325" i="5"/>
  <c r="AE1326" i="5"/>
  <c r="AE1327" i="5"/>
  <c r="AE1328" i="5"/>
  <c r="AE1329" i="5"/>
  <c r="AE1330" i="5"/>
  <c r="AE1331" i="5"/>
  <c r="AE1332" i="5"/>
  <c r="AE1333" i="5"/>
  <c r="AE1334" i="5"/>
  <c r="AE1335" i="5"/>
  <c r="AE1336" i="5"/>
  <c r="AE1337" i="5"/>
  <c r="AE1338" i="5"/>
  <c r="AE1339" i="5"/>
  <c r="AE1340" i="5"/>
  <c r="AE1341" i="5"/>
  <c r="AE1342" i="5"/>
  <c r="AE1343" i="5"/>
  <c r="AE1344" i="5"/>
  <c r="AE1345" i="5"/>
  <c r="AE1346" i="5"/>
  <c r="AE1347" i="5"/>
  <c r="AE1348" i="5"/>
  <c r="AE1349" i="5"/>
  <c r="AE1350" i="5"/>
  <c r="AG1351" i="5"/>
  <c r="AI1351" i="5"/>
  <c r="AG1353" i="5"/>
  <c r="AI1353" i="5"/>
  <c r="AG1355" i="5"/>
  <c r="AI1355" i="5"/>
  <c r="AG1357" i="5"/>
  <c r="AI1357" i="5"/>
  <c r="AG1359" i="5"/>
  <c r="AI1359" i="5"/>
  <c r="AG1361" i="5"/>
  <c r="AI1361" i="5"/>
  <c r="AG1363" i="5"/>
  <c r="AI1363" i="5"/>
  <c r="AG1365" i="5"/>
  <c r="AI1365" i="5"/>
  <c r="AG1367" i="5"/>
  <c r="AI1367" i="5"/>
  <c r="AG1369" i="5"/>
  <c r="AI1369" i="5"/>
  <c r="AG1371" i="5"/>
  <c r="AI1371" i="5"/>
  <c r="AG1373" i="5"/>
  <c r="AI1373" i="5"/>
  <c r="AG1375" i="5"/>
  <c r="AI1375" i="5"/>
  <c r="AG1377" i="5"/>
  <c r="AI1377" i="5"/>
  <c r="AG1379" i="5"/>
  <c r="AI1379" i="5"/>
  <c r="AG1381" i="5"/>
  <c r="AI1381" i="5"/>
  <c r="AG1383" i="5"/>
  <c r="AI1383" i="5"/>
  <c r="AG1385" i="5"/>
  <c r="AI1385" i="5"/>
  <c r="AG1387" i="5"/>
  <c r="AI1387" i="5"/>
  <c r="AG1389" i="5"/>
  <c r="AI1389" i="5"/>
  <c r="AG1391" i="5"/>
  <c r="AI1391" i="5"/>
  <c r="AG1393" i="5"/>
  <c r="AI1393" i="5"/>
  <c r="AG1395" i="5"/>
  <c r="AI1395" i="5"/>
  <c r="AG1397" i="5"/>
  <c r="AI1397" i="5"/>
  <c r="AG1399" i="5"/>
  <c r="AI1399" i="5"/>
  <c r="AG1401" i="5"/>
  <c r="AI1401" i="5"/>
  <c r="AG1403" i="5"/>
  <c r="AI1403" i="5"/>
  <c r="AG1405" i="5"/>
  <c r="AI1405" i="5"/>
  <c r="AG1407" i="5"/>
  <c r="AI1407" i="5"/>
  <c r="AG1409" i="5"/>
  <c r="AI1409" i="5"/>
  <c r="AG1411" i="5"/>
  <c r="AI1411" i="5"/>
  <c r="AG1413" i="5"/>
  <c r="AI1413" i="5"/>
  <c r="AG1415" i="5"/>
  <c r="AI1415" i="5"/>
  <c r="AG1417" i="5"/>
  <c r="AI1417" i="5"/>
  <c r="AG1419" i="5"/>
  <c r="AI1419" i="5"/>
  <c r="AG1421" i="5"/>
  <c r="AI1421" i="5"/>
  <c r="AG1423" i="5"/>
  <c r="AI1423" i="5"/>
  <c r="AG1425" i="5"/>
  <c r="AI1425" i="5"/>
  <c r="AG1454" i="5"/>
  <c r="AI1454" i="5"/>
  <c r="AG1456" i="5"/>
  <c r="AI1456" i="5"/>
  <c r="AG1458" i="5"/>
  <c r="AI1458" i="5"/>
  <c r="AG1460" i="5"/>
  <c r="AI1460" i="5"/>
  <c r="AG1462" i="5"/>
  <c r="AI1462" i="5"/>
  <c r="AG1464" i="5"/>
  <c r="AI1464" i="5"/>
  <c r="AG1466" i="5"/>
  <c r="AI1466" i="5"/>
  <c r="AG1468" i="5"/>
  <c r="AI1468" i="5"/>
  <c r="AG1470" i="5"/>
  <c r="AI1470" i="5"/>
  <c r="AG1472" i="5"/>
  <c r="AI1472" i="5"/>
  <c r="AG1474" i="5"/>
  <c r="AI1474" i="5"/>
  <c r="AG1476" i="5"/>
  <c r="AI1476" i="5"/>
  <c r="AG1478" i="5"/>
  <c r="AI1478" i="5"/>
  <c r="AG1480" i="5"/>
  <c r="AI1480" i="5"/>
  <c r="AG1482" i="5"/>
  <c r="AI1482" i="5"/>
  <c r="AG1484" i="5"/>
  <c r="AI1484" i="5"/>
  <c r="AG1486" i="5"/>
  <c r="AI1486" i="5"/>
  <c r="AG1488" i="5"/>
  <c r="AI1488" i="5"/>
  <c r="AG1490" i="5"/>
  <c r="AI1490" i="5"/>
  <c r="AG1492" i="5"/>
  <c r="AI1492" i="5"/>
  <c r="AG1494" i="5"/>
  <c r="AI1494" i="5"/>
  <c r="AG1496" i="5"/>
  <c r="AI1496" i="5"/>
  <c r="AG1498" i="5"/>
  <c r="AI1498" i="5"/>
  <c r="AG1500" i="5"/>
  <c r="AI1500" i="5"/>
  <c r="AG1502" i="5"/>
  <c r="AI1502" i="5"/>
  <c r="AG1504" i="5"/>
  <c r="AI1504" i="5"/>
  <c r="AG1506" i="5"/>
  <c r="AI1506" i="5"/>
  <c r="AG1508" i="5"/>
  <c r="AI1508" i="5"/>
  <c r="AG1510" i="5"/>
  <c r="AI1510" i="5"/>
  <c r="AG1512" i="5"/>
  <c r="AI1512" i="5"/>
  <c r="AG1703" i="5"/>
  <c r="AI1703" i="5"/>
  <c r="AG1705" i="5"/>
  <c r="AI1705" i="5"/>
  <c r="AG1707" i="5"/>
  <c r="AI1707" i="5"/>
  <c r="AG1709" i="5"/>
  <c r="AI1709" i="5"/>
  <c r="AG1711" i="5"/>
  <c r="AI1711" i="5"/>
  <c r="AG1713" i="5"/>
  <c r="AI1713" i="5"/>
  <c r="AG1715" i="5"/>
  <c r="AI1715" i="5"/>
  <c r="AG1717" i="5"/>
  <c r="AI1717" i="5"/>
  <c r="AG1719" i="5"/>
  <c r="AI1719" i="5"/>
  <c r="AG1721" i="5"/>
  <c r="AI1721" i="5"/>
  <c r="AG1723" i="5"/>
  <c r="AI1723" i="5"/>
  <c r="AG1725" i="5"/>
  <c r="AI1725" i="5"/>
  <c r="AG1727" i="5"/>
  <c r="AI1727" i="5"/>
  <c r="AG1729" i="5"/>
  <c r="AI1729" i="5"/>
  <c r="AG1731" i="5"/>
  <c r="AI1731" i="5"/>
  <c r="AG1733" i="5"/>
  <c r="AI1733" i="5"/>
  <c r="AG1735" i="5"/>
  <c r="AI1735" i="5"/>
  <c r="AG1737" i="5"/>
  <c r="AI1737" i="5"/>
  <c r="AG1739" i="5"/>
  <c r="AI1739" i="5"/>
  <c r="AG1741" i="5"/>
  <c r="AI1741" i="5"/>
  <c r="AG1743" i="5"/>
  <c r="AI1743" i="5"/>
  <c r="AG1745" i="5"/>
  <c r="AI1745" i="5"/>
  <c r="AE1351" i="5"/>
  <c r="AE1352" i="5"/>
  <c r="AE1353" i="5"/>
  <c r="AE1354" i="5"/>
  <c r="AE1355" i="5"/>
  <c r="AE1356" i="5"/>
  <c r="AE1357" i="5"/>
  <c r="AE1358" i="5"/>
  <c r="AE1359" i="5"/>
  <c r="AE1360" i="5"/>
  <c r="AE1361" i="5"/>
  <c r="AE1362" i="5"/>
  <c r="AE1363" i="5"/>
  <c r="AE1364" i="5"/>
  <c r="AE1365" i="5"/>
  <c r="AE1366" i="5"/>
  <c r="AE1367" i="5"/>
  <c r="AE1368" i="5"/>
  <c r="AE1369" i="5"/>
  <c r="AE1370" i="5"/>
  <c r="AE1371" i="5"/>
  <c r="AE1372" i="5"/>
  <c r="AE1373" i="5"/>
  <c r="AE1374" i="5"/>
  <c r="AE1375" i="5"/>
  <c r="AE1376" i="5"/>
  <c r="AE1377" i="5"/>
  <c r="AE1378" i="5"/>
  <c r="AE1379" i="5"/>
  <c r="AE1380" i="5"/>
  <c r="AE1381" i="5"/>
  <c r="AE1382" i="5"/>
  <c r="AE1383" i="5"/>
  <c r="AE1384" i="5"/>
  <c r="AE1385" i="5"/>
  <c r="AE1386" i="5"/>
  <c r="AE1387" i="5"/>
  <c r="AE1388" i="5"/>
  <c r="AE1389" i="5"/>
  <c r="AE1390" i="5"/>
  <c r="AE1391" i="5"/>
  <c r="AE1392" i="5"/>
  <c r="AE1393" i="5"/>
  <c r="AE1394" i="5"/>
  <c r="AE1395" i="5"/>
  <c r="AE1396" i="5"/>
  <c r="AE1397" i="5"/>
  <c r="AE1398" i="5"/>
  <c r="AE1399" i="5"/>
  <c r="AE1400" i="5"/>
  <c r="AE1401" i="5"/>
  <c r="AE1402" i="5"/>
  <c r="AE1403" i="5"/>
  <c r="AE1404" i="5"/>
  <c r="AE1405" i="5"/>
  <c r="AE1406" i="5"/>
  <c r="AE1407" i="5"/>
  <c r="AE1408" i="5"/>
  <c r="AE1409" i="5"/>
  <c r="AE1410" i="5"/>
  <c r="AE1411" i="5"/>
  <c r="AE1412" i="5"/>
  <c r="AE1413" i="5"/>
  <c r="AE1414" i="5"/>
  <c r="AE1415" i="5"/>
  <c r="AE1416" i="5"/>
  <c r="AE1417" i="5"/>
  <c r="AE1418" i="5"/>
  <c r="AE1419" i="5"/>
  <c r="AE1420" i="5"/>
  <c r="AE1421" i="5"/>
  <c r="AE1422" i="5"/>
  <c r="AE1423" i="5"/>
  <c r="AE1424" i="5"/>
  <c r="AE1425" i="5"/>
  <c r="AE1426" i="5"/>
  <c r="AE1427" i="5"/>
  <c r="AE1428" i="5"/>
  <c r="AE1429" i="5"/>
  <c r="AE1430" i="5"/>
  <c r="AE1431" i="5"/>
  <c r="AE1432" i="5"/>
  <c r="AE1433" i="5"/>
  <c r="AE1434" i="5"/>
  <c r="AE1435" i="5"/>
  <c r="AE1436" i="5"/>
  <c r="AE1437" i="5"/>
  <c r="AE1438" i="5"/>
  <c r="AE1439" i="5"/>
  <c r="AE1440" i="5"/>
  <c r="AE1441" i="5"/>
  <c r="AE1442" i="5"/>
  <c r="AE1443" i="5"/>
  <c r="AE1444" i="5"/>
  <c r="AE1445" i="5"/>
  <c r="AE1446" i="5"/>
  <c r="AE1447" i="5"/>
  <c r="AE1448" i="5"/>
  <c r="AE1449" i="5"/>
  <c r="AE1450" i="5"/>
  <c r="AE1451" i="5"/>
  <c r="AE1452" i="5"/>
  <c r="AE1453" i="5"/>
  <c r="AE1454" i="5"/>
  <c r="AE1455" i="5"/>
  <c r="AE1456" i="5"/>
  <c r="AE1457" i="5"/>
  <c r="AE1458" i="5"/>
  <c r="AE1459" i="5"/>
  <c r="AE1460" i="5"/>
  <c r="AE1461" i="5"/>
  <c r="AE1462" i="5"/>
  <c r="AE1463" i="5"/>
  <c r="AE1464" i="5"/>
  <c r="AE1465" i="5"/>
  <c r="AE1466" i="5"/>
  <c r="AE1467" i="5"/>
  <c r="AE1468" i="5"/>
  <c r="AE1469" i="5"/>
  <c r="AE1470" i="5"/>
  <c r="AE1471" i="5"/>
  <c r="AE1472" i="5"/>
  <c r="AE1473" i="5"/>
  <c r="AE1474" i="5"/>
  <c r="AE1475" i="5"/>
  <c r="AE1476" i="5"/>
  <c r="AE1477" i="5"/>
  <c r="AE1478" i="5"/>
  <c r="AE1479" i="5"/>
  <c r="AE1480" i="5"/>
  <c r="AE1481" i="5"/>
  <c r="AE1482" i="5"/>
  <c r="AE1483" i="5"/>
  <c r="AE1484" i="5"/>
  <c r="AE1485" i="5"/>
  <c r="AE1486" i="5"/>
  <c r="AE1487" i="5"/>
  <c r="AE1488" i="5"/>
  <c r="AE1489" i="5"/>
  <c r="AE1490" i="5"/>
  <c r="AE1491" i="5"/>
  <c r="AE1492" i="5"/>
  <c r="AE1493" i="5"/>
  <c r="AE1494" i="5"/>
  <c r="AE1495" i="5"/>
  <c r="AE1496" i="5"/>
  <c r="AE1497" i="5"/>
  <c r="AE1498" i="5"/>
  <c r="AE1499" i="5"/>
  <c r="AE1500" i="5"/>
  <c r="AE1501" i="5"/>
  <c r="AE1502" i="5"/>
  <c r="AE1503" i="5"/>
  <c r="AE1504" i="5"/>
  <c r="AE1505" i="5"/>
  <c r="AE1506" i="5"/>
  <c r="AE1507" i="5"/>
  <c r="AE1508" i="5"/>
  <c r="AE1509" i="5"/>
  <c r="AE1510" i="5"/>
  <c r="AE1511" i="5"/>
  <c r="AE1512" i="5"/>
  <c r="AE1513" i="5"/>
  <c r="AE1514" i="5"/>
  <c r="AE1515" i="5"/>
  <c r="AE1516" i="5"/>
  <c r="AE1517" i="5"/>
  <c r="AE1518" i="5"/>
  <c r="AE1519" i="5"/>
  <c r="AE1520" i="5"/>
  <c r="AE1521" i="5"/>
  <c r="AE1522" i="5"/>
  <c r="AE1523" i="5"/>
  <c r="AE1524" i="5"/>
  <c r="AE1525" i="5"/>
  <c r="AE1526" i="5"/>
  <c r="AE1527" i="5"/>
  <c r="AE1528" i="5"/>
  <c r="AE1529" i="5"/>
  <c r="AE1530" i="5"/>
  <c r="AE1531" i="5"/>
  <c r="AE1532" i="5"/>
  <c r="AE1533" i="5"/>
  <c r="AE1534" i="5"/>
  <c r="AE1535" i="5"/>
  <c r="AE1536" i="5"/>
  <c r="AE1537" i="5"/>
  <c r="AE1538" i="5"/>
  <c r="AE1539" i="5"/>
  <c r="AE1540" i="5"/>
  <c r="AE1541" i="5"/>
  <c r="AE1542" i="5"/>
  <c r="AE1543" i="5"/>
  <c r="AE1544" i="5"/>
  <c r="AE1545" i="5"/>
  <c r="AE1546" i="5"/>
  <c r="AE1547" i="5"/>
  <c r="AE1548" i="5"/>
  <c r="AE1549" i="5"/>
  <c r="AE1550" i="5"/>
  <c r="AE1551" i="5"/>
  <c r="AE1552" i="5"/>
  <c r="AE1553" i="5"/>
  <c r="AE1554" i="5"/>
  <c r="AE1555" i="5"/>
  <c r="AE1556" i="5"/>
  <c r="AE1557" i="5"/>
  <c r="AE1558" i="5"/>
  <c r="AE1559" i="5"/>
  <c r="AE1560" i="5"/>
  <c r="AE1561" i="5"/>
  <c r="AE1562" i="5"/>
  <c r="AE1563" i="5"/>
  <c r="AE1564" i="5"/>
  <c r="AE1565" i="5"/>
  <c r="AE1566" i="5"/>
  <c r="AE1567" i="5"/>
  <c r="AE1568" i="5"/>
  <c r="AE1569" i="5"/>
  <c r="AE1570" i="5"/>
  <c r="AE1571" i="5"/>
  <c r="AE1572" i="5"/>
  <c r="AE1573" i="5"/>
  <c r="AE1574" i="5"/>
  <c r="AE1575" i="5"/>
  <c r="AE1576" i="5"/>
  <c r="AE1577" i="5"/>
  <c r="AE1578" i="5"/>
  <c r="AE1579" i="5"/>
  <c r="AE1580" i="5"/>
  <c r="AE1581" i="5"/>
  <c r="AE1582" i="5"/>
  <c r="AE1583" i="5"/>
  <c r="AE1584" i="5"/>
  <c r="AE1585" i="5"/>
  <c r="AE1586" i="5"/>
  <c r="AE1587" i="5"/>
  <c r="AE1588" i="5"/>
  <c r="AE1589" i="5"/>
  <c r="AE1590" i="5"/>
  <c r="AE1591" i="5"/>
  <c r="AE1592" i="5"/>
  <c r="AE1593" i="5"/>
  <c r="AE1594" i="5"/>
  <c r="AE1595" i="5"/>
  <c r="AE1596" i="5"/>
  <c r="AE1597" i="5"/>
  <c r="AE1598" i="5"/>
  <c r="AE1599" i="5"/>
  <c r="AE1600" i="5"/>
  <c r="AE1601" i="5"/>
  <c r="AE1602" i="5"/>
  <c r="AE1603" i="5"/>
  <c r="AE1604" i="5"/>
  <c r="AE1605" i="5"/>
  <c r="AE1606" i="5"/>
  <c r="AE1607" i="5"/>
  <c r="AE1608" i="5"/>
  <c r="AE1609" i="5"/>
  <c r="AE1610" i="5"/>
  <c r="AE1611" i="5"/>
  <c r="AE1612" i="5"/>
  <c r="AE1613" i="5"/>
  <c r="AE1614" i="5"/>
  <c r="AE1615" i="5"/>
  <c r="AE1616" i="5"/>
  <c r="AE1617" i="5"/>
  <c r="AE1618" i="5"/>
  <c r="AE1619" i="5"/>
  <c r="AE1620" i="5"/>
  <c r="AE1621" i="5"/>
  <c r="AE1622" i="5"/>
  <c r="AE1623" i="5"/>
  <c r="AE1624" i="5"/>
  <c r="AE1625" i="5"/>
  <c r="AE1626" i="5"/>
  <c r="AE1627" i="5"/>
  <c r="AE1628" i="5"/>
  <c r="AE1629" i="5"/>
  <c r="AE1630" i="5"/>
  <c r="AE1631" i="5"/>
  <c r="AE1632" i="5"/>
  <c r="AE1633" i="5"/>
  <c r="AE1634" i="5"/>
  <c r="AE1635" i="5"/>
  <c r="AE1636" i="5"/>
  <c r="AE1637" i="5"/>
  <c r="AE1638" i="5"/>
  <c r="AE1639" i="5"/>
  <c r="AE1640" i="5"/>
  <c r="AE1641" i="5"/>
  <c r="AE1642" i="5"/>
  <c r="AE1643" i="5"/>
  <c r="AE1644" i="5"/>
  <c r="AE1645" i="5"/>
  <c r="AE1646" i="5"/>
  <c r="AE1647" i="5"/>
  <c r="AE1648" i="5"/>
  <c r="AE1649" i="5"/>
  <c r="AE1650" i="5"/>
  <c r="AE1651" i="5"/>
  <c r="AE1652" i="5"/>
  <c r="AE1653" i="5"/>
  <c r="AE1654" i="5"/>
  <c r="AE1655" i="5"/>
  <c r="AE1656" i="5"/>
  <c r="AE1657" i="5"/>
  <c r="AE1658" i="5"/>
  <c r="AE1659" i="5"/>
  <c r="AE1660" i="5"/>
  <c r="AE1661" i="5"/>
  <c r="AE1662" i="5"/>
  <c r="AE1663" i="5"/>
  <c r="AE1664" i="5"/>
  <c r="AE1665" i="5"/>
  <c r="AE1666" i="5"/>
  <c r="AE1667" i="5"/>
  <c r="AE1668" i="5"/>
  <c r="AE1669" i="5"/>
  <c r="AE1670" i="5"/>
  <c r="AE1671" i="5"/>
  <c r="AE1672" i="5"/>
  <c r="AE1673" i="5"/>
  <c r="AE1674" i="5"/>
  <c r="AE1675" i="5"/>
  <c r="AE1676" i="5"/>
  <c r="AE1677" i="5"/>
  <c r="AE1678" i="5"/>
  <c r="AE1679" i="5"/>
  <c r="AE1680" i="5"/>
  <c r="AE1681" i="5"/>
  <c r="AE1682" i="5"/>
  <c r="AE1683" i="5"/>
  <c r="AE1684" i="5"/>
  <c r="AE1685" i="5"/>
  <c r="AE1686" i="5"/>
  <c r="AE1687" i="5"/>
  <c r="AE1688" i="5"/>
  <c r="AE1689" i="5"/>
  <c r="AE1690" i="5"/>
  <c r="AE1691" i="5"/>
  <c r="AE1692" i="5"/>
  <c r="AE1693" i="5"/>
  <c r="AE1694" i="5"/>
  <c r="AE1695" i="5"/>
  <c r="AE1696" i="5"/>
  <c r="AE1697" i="5"/>
  <c r="AE1698" i="5"/>
  <c r="AE1699" i="5"/>
  <c r="AE1700" i="5"/>
  <c r="AE1701" i="5"/>
  <c r="AF1702" i="5"/>
  <c r="AF1704" i="5"/>
  <c r="AF1706" i="5"/>
  <c r="AF1708" i="5"/>
  <c r="AF1710" i="5"/>
  <c r="AF1712" i="5"/>
  <c r="AF1714" i="5"/>
  <c r="AF1716" i="5"/>
  <c r="AF1718" i="5"/>
  <c r="AF1720" i="5"/>
  <c r="AF1722" i="5"/>
  <c r="AF1724" i="5"/>
  <c r="AF1726" i="5"/>
  <c r="AF1728" i="5"/>
  <c r="AF1730" i="5"/>
  <c r="AF1732" i="5"/>
  <c r="AF1734" i="5"/>
  <c r="AF1736" i="5"/>
  <c r="AF1738" i="5"/>
  <c r="AF1740" i="5"/>
  <c r="AF1742" i="5"/>
  <c r="AF1744" i="5"/>
  <c r="AF1746" i="5"/>
  <c r="AF1747" i="5"/>
  <c r="AF1748" i="5"/>
  <c r="AF1749" i="5"/>
  <c r="AF1750" i="5"/>
  <c r="AF1751" i="5"/>
  <c r="AF1752" i="5"/>
  <c r="AF1753" i="5"/>
  <c r="AF1754" i="5"/>
  <c r="AF1755" i="5"/>
  <c r="AF1756" i="5"/>
  <c r="AF1757" i="5"/>
  <c r="AF1758" i="5"/>
  <c r="AF1759" i="5"/>
  <c r="AF1760" i="5"/>
  <c r="AF1761" i="5"/>
  <c r="AF1762" i="5"/>
  <c r="AF1763" i="5"/>
  <c r="AF1764" i="5"/>
  <c r="AF1765" i="5"/>
  <c r="AF1766" i="5"/>
  <c r="AF1767" i="5"/>
  <c r="AF1768" i="5"/>
  <c r="AF1769" i="5"/>
  <c r="AF1770" i="5"/>
  <c r="AF1771" i="5"/>
  <c r="AF1772" i="5"/>
  <c r="AF1773" i="5"/>
  <c r="AF1774" i="5"/>
  <c r="AF1775" i="5"/>
  <c r="AF1776" i="5"/>
  <c r="AF1777" i="5"/>
  <c r="AF1778" i="5"/>
  <c r="AF1779" i="5"/>
  <c r="AF1780" i="5"/>
  <c r="AF1781" i="5"/>
  <c r="AF1782" i="5"/>
  <c r="AF1783" i="5"/>
  <c r="AF1784" i="5"/>
  <c r="AF1785" i="5"/>
  <c r="AF1786" i="5"/>
  <c r="AF1787" i="5"/>
  <c r="AF1788" i="5"/>
  <c r="AF1789" i="5"/>
  <c r="AF1790" i="5"/>
  <c r="AF1791" i="5"/>
  <c r="AF1792" i="5"/>
  <c r="AF1793" i="5"/>
  <c r="AF1794" i="5"/>
  <c r="AF1795" i="5"/>
  <c r="AF1796" i="5"/>
  <c r="AG1797" i="5"/>
  <c r="AI1797" i="5"/>
  <c r="AG1799" i="5"/>
  <c r="AI1799" i="5"/>
  <c r="AG1801" i="5"/>
  <c r="AI1801" i="5"/>
  <c r="AG1803" i="5"/>
  <c r="AI1803" i="5"/>
  <c r="AG1805" i="5"/>
  <c r="AI1805" i="5"/>
  <c r="AG1807" i="5"/>
  <c r="AI1807" i="5"/>
  <c r="AG1809" i="5"/>
  <c r="AI1809" i="5"/>
  <c r="AG1811" i="5"/>
  <c r="AI1811" i="5"/>
  <c r="AG1813" i="5"/>
  <c r="AI1813" i="5"/>
  <c r="AG1815" i="5"/>
  <c r="AI1815" i="5"/>
  <c r="AG1817" i="5"/>
  <c r="AI1817" i="5"/>
  <c r="AG1819" i="5"/>
  <c r="AI1819" i="5"/>
  <c r="AG1821" i="5"/>
  <c r="AI1821" i="5"/>
  <c r="AG1823" i="5"/>
  <c r="AI1823" i="5"/>
  <c r="AG1825" i="5"/>
  <c r="AI1825" i="5"/>
  <c r="AG1827" i="5"/>
  <c r="AI1827" i="5"/>
  <c r="AG1829" i="5"/>
  <c r="AI1829" i="5"/>
  <c r="AG1831" i="5"/>
  <c r="AI1831" i="5"/>
  <c r="AG1833" i="5"/>
  <c r="AI1833" i="5"/>
  <c r="AG1835" i="5"/>
  <c r="AI1835" i="5"/>
  <c r="AG1837" i="5"/>
  <c r="AI1837" i="5"/>
  <c r="AG1839" i="5"/>
  <c r="AI1839" i="5"/>
  <c r="AG1841" i="5"/>
  <c r="AI1841" i="5"/>
  <c r="AG1843" i="5"/>
  <c r="AI1843" i="5"/>
  <c r="AG1845" i="5"/>
  <c r="AI1845" i="5"/>
  <c r="AG1847" i="5"/>
  <c r="AI1847" i="5"/>
  <c r="AG1849" i="5"/>
  <c r="AI1849" i="5"/>
  <c r="AG1851" i="5"/>
  <c r="AI1851" i="5"/>
  <c r="AF1453" i="5"/>
  <c r="AF1454" i="5"/>
  <c r="AF1455" i="5"/>
  <c r="AF1456" i="5"/>
  <c r="AF1457" i="5"/>
  <c r="AF1458" i="5"/>
  <c r="AF1459" i="5"/>
  <c r="AF1460" i="5"/>
  <c r="AF1461" i="5"/>
  <c r="AF1462" i="5"/>
  <c r="AF1463" i="5"/>
  <c r="AF1464" i="5"/>
  <c r="AF1465" i="5"/>
  <c r="AF1466" i="5"/>
  <c r="AF1467" i="5"/>
  <c r="AF1468" i="5"/>
  <c r="AF1469" i="5"/>
  <c r="AF1470" i="5"/>
  <c r="AF1471" i="5"/>
  <c r="AF1472" i="5"/>
  <c r="AF1473" i="5"/>
  <c r="AF1474" i="5"/>
  <c r="AF1475" i="5"/>
  <c r="AF1476" i="5"/>
  <c r="AF1477" i="5"/>
  <c r="AF1478" i="5"/>
  <c r="AF1479" i="5"/>
  <c r="AF1480" i="5"/>
  <c r="AF1481" i="5"/>
  <c r="AF1482" i="5"/>
  <c r="AF1483" i="5"/>
  <c r="AF1484" i="5"/>
  <c r="AF1485" i="5"/>
  <c r="AF1486" i="5"/>
  <c r="AF1487" i="5"/>
  <c r="AF1488" i="5"/>
  <c r="AF1489" i="5"/>
  <c r="AF1490" i="5"/>
  <c r="AF1491" i="5"/>
  <c r="AF1492" i="5"/>
  <c r="AF1493" i="5"/>
  <c r="AF1494" i="5"/>
  <c r="AF1495" i="5"/>
  <c r="AF1496" i="5"/>
  <c r="AF1497" i="5"/>
  <c r="AF1498" i="5"/>
  <c r="AF1499" i="5"/>
  <c r="AF1500" i="5"/>
  <c r="AF1501" i="5"/>
  <c r="AF1502" i="5"/>
  <c r="AF1503" i="5"/>
  <c r="AF1504" i="5"/>
  <c r="AF1505" i="5"/>
  <c r="AF1506" i="5"/>
  <c r="AF1507" i="5"/>
  <c r="AF1508" i="5"/>
  <c r="AF1509" i="5"/>
  <c r="AF1510" i="5"/>
  <c r="AF1511" i="5"/>
  <c r="AF1512" i="5"/>
  <c r="AF1513" i="5"/>
  <c r="AF1514" i="5"/>
  <c r="AF1515" i="5"/>
  <c r="AF1516" i="5"/>
  <c r="AF1517" i="5"/>
  <c r="AF1518" i="5"/>
  <c r="AF1519" i="5"/>
  <c r="AF1520" i="5"/>
  <c r="AF1521" i="5"/>
  <c r="AF1522" i="5"/>
  <c r="AF1523" i="5"/>
  <c r="AF1524" i="5"/>
  <c r="AF1525" i="5"/>
  <c r="AF1526" i="5"/>
  <c r="AF1527" i="5"/>
  <c r="AF1528" i="5"/>
  <c r="AF1529" i="5"/>
  <c r="AF1530" i="5"/>
  <c r="AF1531" i="5"/>
  <c r="AF1532" i="5"/>
  <c r="AF1533" i="5"/>
  <c r="AF1534" i="5"/>
  <c r="AF1535" i="5"/>
  <c r="AF1536" i="5"/>
  <c r="AF1537" i="5"/>
  <c r="AF1538" i="5"/>
  <c r="AF1539" i="5"/>
  <c r="AF1540" i="5"/>
  <c r="AF1541" i="5"/>
  <c r="AF1542" i="5"/>
  <c r="AF1543" i="5"/>
  <c r="AF1544" i="5"/>
  <c r="AF1545" i="5"/>
  <c r="AF1546" i="5"/>
  <c r="AF1547" i="5"/>
  <c r="AF1548" i="5"/>
  <c r="AF1549" i="5"/>
  <c r="AF1550" i="5"/>
  <c r="AF1551" i="5"/>
  <c r="AF1552" i="5"/>
  <c r="AF1553" i="5"/>
  <c r="AF1554" i="5"/>
  <c r="AF1555" i="5"/>
  <c r="AF1556" i="5"/>
  <c r="AF1557" i="5"/>
  <c r="AF1558" i="5"/>
  <c r="AF1559" i="5"/>
  <c r="AF1560" i="5"/>
  <c r="AF1561" i="5"/>
  <c r="AF1562" i="5"/>
  <c r="AF1563" i="5"/>
  <c r="AF1564" i="5"/>
  <c r="AF1565" i="5"/>
  <c r="AF1566" i="5"/>
  <c r="AF1567" i="5"/>
  <c r="AF1568" i="5"/>
  <c r="AF1569" i="5"/>
  <c r="AF1570" i="5"/>
  <c r="AF1571" i="5"/>
  <c r="AF1572" i="5"/>
  <c r="AF1573" i="5"/>
  <c r="AF1574" i="5"/>
  <c r="AF1575" i="5"/>
  <c r="AF1576" i="5"/>
  <c r="AF1577" i="5"/>
  <c r="AF1578" i="5"/>
  <c r="AF1579" i="5"/>
  <c r="AF1580" i="5"/>
  <c r="AF1581" i="5"/>
  <c r="AF1582" i="5"/>
  <c r="AF1583" i="5"/>
  <c r="AF1584" i="5"/>
  <c r="AF1585" i="5"/>
  <c r="AF1586" i="5"/>
  <c r="AF1587" i="5"/>
  <c r="AF1588" i="5"/>
  <c r="AF1589" i="5"/>
  <c r="AF1590" i="5"/>
  <c r="AF1591" i="5"/>
  <c r="AF1592" i="5"/>
  <c r="AF1593" i="5"/>
  <c r="AF1594" i="5"/>
  <c r="AF1595" i="5"/>
  <c r="AF1596" i="5"/>
  <c r="AF1597" i="5"/>
  <c r="AF1598" i="5"/>
  <c r="AF1599" i="5"/>
  <c r="AF1600" i="5"/>
  <c r="AF1601" i="5"/>
  <c r="AF1602" i="5"/>
  <c r="AF1603" i="5"/>
  <c r="AF1604" i="5"/>
  <c r="AF1605" i="5"/>
  <c r="AF1606" i="5"/>
  <c r="AF1607" i="5"/>
  <c r="AF1608" i="5"/>
  <c r="AF1609" i="5"/>
  <c r="AF1610" i="5"/>
  <c r="AF1611" i="5"/>
  <c r="AF1612" i="5"/>
  <c r="AF1613" i="5"/>
  <c r="AF1614" i="5"/>
  <c r="AF1615" i="5"/>
  <c r="AF1616" i="5"/>
  <c r="AF1617" i="5"/>
  <c r="AF1618" i="5"/>
  <c r="AF1619" i="5"/>
  <c r="AF1620" i="5"/>
  <c r="AF1621" i="5"/>
  <c r="AF1622" i="5"/>
  <c r="AF1623" i="5"/>
  <c r="AF1624" i="5"/>
  <c r="AF1625" i="5"/>
  <c r="AF1626" i="5"/>
  <c r="AF1627" i="5"/>
  <c r="AF1628" i="5"/>
  <c r="AF1629" i="5"/>
  <c r="AF1630" i="5"/>
  <c r="AF1631" i="5"/>
  <c r="AF1632" i="5"/>
  <c r="AF1633" i="5"/>
  <c r="AF1634" i="5"/>
  <c r="AF1635" i="5"/>
  <c r="AF1636" i="5"/>
  <c r="AF1637" i="5"/>
  <c r="AF1638" i="5"/>
  <c r="AF1639" i="5"/>
  <c r="AF1640" i="5"/>
  <c r="AF1641" i="5"/>
  <c r="AF1642" i="5"/>
  <c r="AF1643" i="5"/>
  <c r="AF1644" i="5"/>
  <c r="AF1645" i="5"/>
  <c r="AF1646" i="5"/>
  <c r="AF1647" i="5"/>
  <c r="AF1648" i="5"/>
  <c r="AF1649" i="5"/>
  <c r="AF1650" i="5"/>
  <c r="AF1651" i="5"/>
  <c r="AF1652" i="5"/>
  <c r="AF1653" i="5"/>
  <c r="AF1654" i="5"/>
  <c r="AF1655" i="5"/>
  <c r="AF1656" i="5"/>
  <c r="AF1657" i="5"/>
  <c r="AF1658" i="5"/>
  <c r="AF1659" i="5"/>
  <c r="AF1660" i="5"/>
  <c r="AF1661" i="5"/>
  <c r="AF1662" i="5"/>
  <c r="AF1663" i="5"/>
  <c r="AF1664" i="5"/>
  <c r="AF1665" i="5"/>
  <c r="AF1666" i="5"/>
  <c r="AF1667" i="5"/>
  <c r="AF1668" i="5"/>
  <c r="AF1669" i="5"/>
  <c r="AF1670" i="5"/>
  <c r="AF1671" i="5"/>
  <c r="AF1672" i="5"/>
  <c r="AF1673" i="5"/>
  <c r="AF1674" i="5"/>
  <c r="AF1675" i="5"/>
  <c r="AF1676" i="5"/>
  <c r="AF1677" i="5"/>
  <c r="AF1678" i="5"/>
  <c r="AF1679" i="5"/>
  <c r="AF1680" i="5"/>
  <c r="AF1681" i="5"/>
  <c r="AF1682" i="5"/>
  <c r="AF1683" i="5"/>
  <c r="AF1684" i="5"/>
  <c r="AF1685" i="5"/>
  <c r="AF1686" i="5"/>
  <c r="AF1687" i="5"/>
  <c r="AF1688" i="5"/>
  <c r="AF1689" i="5"/>
  <c r="AF1690" i="5"/>
  <c r="AF1691" i="5"/>
  <c r="AF1692" i="5"/>
  <c r="AF1693" i="5"/>
  <c r="AF1694" i="5"/>
  <c r="AF1695" i="5"/>
  <c r="AF1696" i="5"/>
  <c r="AF1697" i="5"/>
  <c r="AF1698" i="5"/>
  <c r="AF1699" i="5"/>
  <c r="AF1700" i="5"/>
  <c r="AF1701" i="5"/>
  <c r="AG1702" i="5"/>
  <c r="AI1702" i="5"/>
  <c r="AG1704" i="5"/>
  <c r="AI1704" i="5"/>
  <c r="AG1706" i="5"/>
  <c r="AI1706" i="5"/>
  <c r="AG1708" i="5"/>
  <c r="AI1708" i="5"/>
  <c r="AG1710" i="5"/>
  <c r="AI1710" i="5"/>
  <c r="AG1712" i="5"/>
  <c r="AI1712" i="5"/>
  <c r="AG1714" i="5"/>
  <c r="AI1714" i="5"/>
  <c r="AG1716" i="5"/>
  <c r="AI1716" i="5"/>
  <c r="AG1718" i="5"/>
  <c r="AI1718" i="5"/>
  <c r="AG1720" i="5"/>
  <c r="AI1720" i="5"/>
  <c r="AG1722" i="5"/>
  <c r="AI1722" i="5"/>
  <c r="AG1724" i="5"/>
  <c r="AI1724" i="5"/>
  <c r="AG1726" i="5"/>
  <c r="AI1726" i="5"/>
  <c r="AG1728" i="5"/>
  <c r="AI1728" i="5"/>
  <c r="AG1730" i="5"/>
  <c r="AI1730" i="5"/>
  <c r="AG1732" i="5"/>
  <c r="AI1732" i="5"/>
  <c r="AG1734" i="5"/>
  <c r="AI1734" i="5"/>
  <c r="AG1736" i="5"/>
  <c r="AI1736" i="5"/>
  <c r="AG1738" i="5"/>
  <c r="AI1738" i="5"/>
  <c r="AG1740" i="5"/>
  <c r="AI1740" i="5"/>
  <c r="AG1742" i="5"/>
  <c r="AI1742" i="5"/>
  <c r="AG1744" i="5"/>
  <c r="AI1744" i="5"/>
  <c r="AG1746" i="5"/>
  <c r="AI1746" i="5"/>
  <c r="AG1747" i="5"/>
  <c r="AI1747" i="5"/>
  <c r="AG1748" i="5"/>
  <c r="AI1748" i="5"/>
  <c r="AG1749" i="5"/>
  <c r="AI1749" i="5"/>
  <c r="AG1750" i="5"/>
  <c r="AI1750" i="5"/>
  <c r="AG1751" i="5"/>
  <c r="AI1751" i="5"/>
  <c r="AG1752" i="5"/>
  <c r="AI1752" i="5"/>
  <c r="AG1753" i="5"/>
  <c r="AI1753" i="5"/>
  <c r="AG1754" i="5"/>
  <c r="AI1754" i="5"/>
  <c r="AG1755" i="5"/>
  <c r="AI1755" i="5"/>
  <c r="AG1756" i="5"/>
  <c r="AI1756" i="5"/>
  <c r="AG1757" i="5"/>
  <c r="AI1757" i="5"/>
  <c r="AG1758" i="5"/>
  <c r="AI1758" i="5"/>
  <c r="AG1759" i="5"/>
  <c r="AI1759" i="5"/>
  <c r="AG1760" i="5"/>
  <c r="AI1760" i="5"/>
  <c r="AG1761" i="5"/>
  <c r="AI1761" i="5"/>
  <c r="AG1762" i="5"/>
  <c r="AI1762" i="5"/>
  <c r="AG1763" i="5"/>
  <c r="AI1763" i="5"/>
  <c r="AG1764" i="5"/>
  <c r="AI1764" i="5"/>
  <c r="AG1765" i="5"/>
  <c r="AI1765" i="5"/>
  <c r="AG1766" i="5"/>
  <c r="AI1766" i="5"/>
  <c r="AG1767" i="5"/>
  <c r="AI1767" i="5"/>
  <c r="AG1768" i="5"/>
  <c r="AI1768" i="5"/>
  <c r="AG1769" i="5"/>
  <c r="AI1769" i="5"/>
  <c r="AG1770" i="5"/>
  <c r="AI1770" i="5"/>
  <c r="AG1771" i="5"/>
  <c r="AI1771" i="5"/>
  <c r="AG1772" i="5"/>
  <c r="AI1772" i="5"/>
  <c r="AG1773" i="5"/>
  <c r="AI1773" i="5"/>
  <c r="AG1774" i="5"/>
  <c r="AI1774" i="5"/>
  <c r="AG1775" i="5"/>
  <c r="AI1775" i="5"/>
  <c r="AG1776" i="5"/>
  <c r="AI1776" i="5"/>
  <c r="AG1777" i="5"/>
  <c r="AI1777" i="5"/>
  <c r="AG1778" i="5"/>
  <c r="AI1778" i="5"/>
  <c r="AG1779" i="5"/>
  <c r="AI1779" i="5"/>
  <c r="AG1780" i="5"/>
  <c r="AI1780" i="5"/>
  <c r="AG1781" i="5"/>
  <c r="AI1781" i="5"/>
  <c r="AG1782" i="5"/>
  <c r="AI1782" i="5"/>
  <c r="AG1783" i="5"/>
  <c r="AI1783" i="5"/>
  <c r="AG1784" i="5"/>
  <c r="AI1784" i="5"/>
  <c r="AG1785" i="5"/>
  <c r="AI1785" i="5"/>
  <c r="AG1786" i="5"/>
  <c r="AI1786" i="5"/>
  <c r="AG1787" i="5"/>
  <c r="AI1787" i="5"/>
  <c r="AG1788" i="5"/>
  <c r="AI1788" i="5"/>
  <c r="AG1789" i="5"/>
  <c r="AI1789" i="5"/>
  <c r="AG1790" i="5"/>
  <c r="AI1790" i="5"/>
  <c r="AG1791" i="5"/>
  <c r="AI1791" i="5"/>
  <c r="AG1792" i="5"/>
  <c r="AI1792" i="5"/>
  <c r="AG1793" i="5"/>
  <c r="AI1793" i="5"/>
  <c r="AG1794" i="5"/>
  <c r="AI1794" i="5"/>
  <c r="AG1795" i="5"/>
  <c r="AI1795" i="5"/>
  <c r="AG1796" i="5"/>
  <c r="AI1796" i="5"/>
  <c r="AG1513" i="5"/>
  <c r="AI1513" i="5"/>
  <c r="AG1514" i="5"/>
  <c r="AI1514" i="5"/>
  <c r="AG1515" i="5"/>
  <c r="AI1515" i="5"/>
  <c r="AG1516" i="5"/>
  <c r="AI1516" i="5"/>
  <c r="AG1517" i="5"/>
  <c r="AI1517" i="5"/>
  <c r="AG1518" i="5"/>
  <c r="AI1518" i="5"/>
  <c r="AG1519" i="5"/>
  <c r="AI1519" i="5"/>
  <c r="AG1520" i="5"/>
  <c r="AI1520" i="5"/>
  <c r="AG1521" i="5"/>
  <c r="AI1521" i="5"/>
  <c r="AG1522" i="5"/>
  <c r="AI1522" i="5"/>
  <c r="AG1523" i="5"/>
  <c r="AI1523" i="5"/>
  <c r="AG1524" i="5"/>
  <c r="AI1524" i="5"/>
  <c r="AG1525" i="5"/>
  <c r="AI1525" i="5"/>
  <c r="AG1526" i="5"/>
  <c r="AI1526" i="5"/>
  <c r="AG1527" i="5"/>
  <c r="AI1527" i="5"/>
  <c r="AG1528" i="5"/>
  <c r="AI1528" i="5"/>
  <c r="AG1529" i="5"/>
  <c r="AI1529" i="5"/>
  <c r="AG1530" i="5"/>
  <c r="AI1530" i="5"/>
  <c r="AG1531" i="5"/>
  <c r="AI1531" i="5"/>
  <c r="AG1532" i="5"/>
  <c r="AI1532" i="5"/>
  <c r="AG1533" i="5"/>
  <c r="AI1533" i="5"/>
  <c r="AG1534" i="5"/>
  <c r="AI1534" i="5"/>
  <c r="AG1535" i="5"/>
  <c r="AI1535" i="5"/>
  <c r="AG1536" i="5"/>
  <c r="AI1536" i="5"/>
  <c r="AG1537" i="5"/>
  <c r="AI1537" i="5"/>
  <c r="AG1538" i="5"/>
  <c r="AI1538" i="5"/>
  <c r="AG1539" i="5"/>
  <c r="AI1539" i="5"/>
  <c r="AG1540" i="5"/>
  <c r="AI1540" i="5"/>
  <c r="AG1541" i="5"/>
  <c r="AI1541" i="5"/>
  <c r="AG1542" i="5"/>
  <c r="AI1542" i="5"/>
  <c r="AG1543" i="5"/>
  <c r="AI1543" i="5"/>
  <c r="AG1544" i="5"/>
  <c r="AI1544" i="5"/>
  <c r="AG1545" i="5"/>
  <c r="AI1545" i="5"/>
  <c r="AG1546" i="5"/>
  <c r="AI1546" i="5"/>
  <c r="AG1547" i="5"/>
  <c r="AI1547" i="5"/>
  <c r="AG1548" i="5"/>
  <c r="AI1548" i="5"/>
  <c r="AG1549" i="5"/>
  <c r="AI1549" i="5"/>
  <c r="AG1550" i="5"/>
  <c r="AI1550" i="5"/>
  <c r="AG1551" i="5"/>
  <c r="AI1551" i="5"/>
  <c r="AG1552" i="5"/>
  <c r="AI1552" i="5"/>
  <c r="AG1553" i="5"/>
  <c r="AI1553" i="5"/>
  <c r="AG1554" i="5"/>
  <c r="AI1554" i="5"/>
  <c r="AG1555" i="5"/>
  <c r="AI1555" i="5"/>
  <c r="AG1556" i="5"/>
  <c r="AI1556" i="5"/>
  <c r="AG1557" i="5"/>
  <c r="AI1557" i="5"/>
  <c r="AG1558" i="5"/>
  <c r="AI1558" i="5"/>
  <c r="AG1559" i="5"/>
  <c r="AI1559" i="5"/>
  <c r="AG1560" i="5"/>
  <c r="AI1560" i="5"/>
  <c r="AG1561" i="5"/>
  <c r="AI1561" i="5"/>
  <c r="AG1562" i="5"/>
  <c r="AI1562" i="5"/>
  <c r="AG1563" i="5"/>
  <c r="AI1563" i="5"/>
  <c r="AG1564" i="5"/>
  <c r="AI1564" i="5"/>
  <c r="AG1565" i="5"/>
  <c r="AI1565" i="5"/>
  <c r="AG1566" i="5"/>
  <c r="AI1566" i="5"/>
  <c r="AG1567" i="5"/>
  <c r="AI1567" i="5"/>
  <c r="AG1568" i="5"/>
  <c r="AI1568" i="5"/>
  <c r="AG1569" i="5"/>
  <c r="AI1569" i="5"/>
  <c r="AG1570" i="5"/>
  <c r="AI1570" i="5"/>
  <c r="AG1571" i="5"/>
  <c r="AI1571" i="5"/>
  <c r="AG1572" i="5"/>
  <c r="AI1572" i="5"/>
  <c r="AG1573" i="5"/>
  <c r="AI1573" i="5"/>
  <c r="AG1574" i="5"/>
  <c r="AI1574" i="5"/>
  <c r="AG1575" i="5"/>
  <c r="AI1575" i="5"/>
  <c r="AG1576" i="5"/>
  <c r="AI1576" i="5"/>
  <c r="AG1577" i="5"/>
  <c r="AI1577" i="5"/>
  <c r="AG1578" i="5"/>
  <c r="AI1578" i="5"/>
  <c r="AG1579" i="5"/>
  <c r="AI1579" i="5"/>
  <c r="AG1580" i="5"/>
  <c r="AI1580" i="5"/>
  <c r="AG1581" i="5"/>
  <c r="AI1581" i="5"/>
  <c r="AG1582" i="5"/>
  <c r="AI1582" i="5"/>
  <c r="AG1583" i="5"/>
  <c r="AI1583" i="5"/>
  <c r="AG1584" i="5"/>
  <c r="AI1584" i="5"/>
  <c r="AG1585" i="5"/>
  <c r="AI1585" i="5"/>
  <c r="AG1586" i="5"/>
  <c r="AI1586" i="5"/>
  <c r="AG1587" i="5"/>
  <c r="AI1587" i="5"/>
  <c r="AG1588" i="5"/>
  <c r="AI1588" i="5"/>
  <c r="AG1589" i="5"/>
  <c r="AI1589" i="5"/>
  <c r="AG1590" i="5"/>
  <c r="AI1590" i="5"/>
  <c r="AG1591" i="5"/>
  <c r="AI1591" i="5"/>
  <c r="AG1592" i="5"/>
  <c r="AI1592" i="5"/>
  <c r="AG1593" i="5"/>
  <c r="AI1593" i="5"/>
  <c r="AG1594" i="5"/>
  <c r="AI1594" i="5"/>
  <c r="AG1595" i="5"/>
  <c r="AI1595" i="5"/>
  <c r="AG1596" i="5"/>
  <c r="AI1596" i="5"/>
  <c r="AG1597" i="5"/>
  <c r="AI1597" i="5"/>
  <c r="AG1598" i="5"/>
  <c r="AI1598" i="5"/>
  <c r="AG1599" i="5"/>
  <c r="AI1599" i="5"/>
  <c r="AG1600" i="5"/>
  <c r="AI1600" i="5"/>
  <c r="AG1601" i="5"/>
  <c r="AI1601" i="5"/>
  <c r="AG1602" i="5"/>
  <c r="AI1602" i="5"/>
  <c r="AG1603" i="5"/>
  <c r="AI1603" i="5"/>
  <c r="AG1604" i="5"/>
  <c r="AI1604" i="5"/>
  <c r="AG1605" i="5"/>
  <c r="AI1605" i="5"/>
  <c r="AG1606" i="5"/>
  <c r="AI1606" i="5"/>
  <c r="AG1607" i="5"/>
  <c r="AI1607" i="5"/>
  <c r="AG1608" i="5"/>
  <c r="AI1608" i="5"/>
  <c r="AG1609" i="5"/>
  <c r="AI1609" i="5"/>
  <c r="AG1610" i="5"/>
  <c r="AI1610" i="5"/>
  <c r="AG1611" i="5"/>
  <c r="AI1611" i="5"/>
  <c r="AG1612" i="5"/>
  <c r="AI1612" i="5"/>
  <c r="AG1613" i="5"/>
  <c r="AI1613" i="5"/>
  <c r="AG1614" i="5"/>
  <c r="AI1614" i="5"/>
  <c r="AG1615" i="5"/>
  <c r="AI1615" i="5"/>
  <c r="AG1616" i="5"/>
  <c r="AI1616" i="5"/>
  <c r="AG1617" i="5"/>
  <c r="AI1617" i="5"/>
  <c r="AG1618" i="5"/>
  <c r="AI1618" i="5"/>
  <c r="AG1619" i="5"/>
  <c r="AI1619" i="5"/>
  <c r="AG1620" i="5"/>
  <c r="AI1620" i="5"/>
  <c r="AG1621" i="5"/>
  <c r="AI1621" i="5"/>
  <c r="AG1622" i="5"/>
  <c r="AI1622" i="5"/>
  <c r="AG1623" i="5"/>
  <c r="AI1623" i="5"/>
  <c r="AG1624" i="5"/>
  <c r="AI1624" i="5"/>
  <c r="AG1625" i="5"/>
  <c r="AI1625" i="5"/>
  <c r="AG1626" i="5"/>
  <c r="AI1626" i="5"/>
  <c r="AG1627" i="5"/>
  <c r="AI1627" i="5"/>
  <c r="AG1628" i="5"/>
  <c r="AI1628" i="5"/>
  <c r="AG1629" i="5"/>
  <c r="AI1629" i="5"/>
  <c r="AG1630" i="5"/>
  <c r="AI1630" i="5"/>
  <c r="AG1631" i="5"/>
  <c r="AI1631" i="5"/>
  <c r="AG1632" i="5"/>
  <c r="AI1632" i="5"/>
  <c r="AG1633" i="5"/>
  <c r="AI1633" i="5"/>
  <c r="AG1634" i="5"/>
  <c r="AI1634" i="5"/>
  <c r="AG1635" i="5"/>
  <c r="AI1635" i="5"/>
  <c r="AG1636" i="5"/>
  <c r="AI1636" i="5"/>
  <c r="AG1637" i="5"/>
  <c r="AI1637" i="5"/>
  <c r="AG1638" i="5"/>
  <c r="AI1638" i="5"/>
  <c r="AG1639" i="5"/>
  <c r="AI1639" i="5"/>
  <c r="AG1640" i="5"/>
  <c r="AI1640" i="5"/>
  <c r="AG1641" i="5"/>
  <c r="AI1641" i="5"/>
  <c r="AG1642" i="5"/>
  <c r="AI1642" i="5"/>
  <c r="AG1643" i="5"/>
  <c r="AI1643" i="5"/>
  <c r="AG1644" i="5"/>
  <c r="AI1644" i="5"/>
  <c r="AG1645" i="5"/>
  <c r="AI1645" i="5"/>
  <c r="AG1646" i="5"/>
  <c r="AI1646" i="5"/>
  <c r="AG1647" i="5"/>
  <c r="AI1647" i="5"/>
  <c r="AG1648" i="5"/>
  <c r="AI1648" i="5"/>
  <c r="AG1649" i="5"/>
  <c r="AI1649" i="5"/>
  <c r="AG1650" i="5"/>
  <c r="AI1650" i="5"/>
  <c r="AG1651" i="5"/>
  <c r="AI1651" i="5"/>
  <c r="AG1652" i="5"/>
  <c r="AI1652" i="5"/>
  <c r="AG1653" i="5"/>
  <c r="AI1653" i="5"/>
  <c r="AG1654" i="5"/>
  <c r="AI1654" i="5"/>
  <c r="AG1655" i="5"/>
  <c r="AI1655" i="5"/>
  <c r="AG1656" i="5"/>
  <c r="AI1656" i="5"/>
  <c r="AG1657" i="5"/>
  <c r="AI1657" i="5"/>
  <c r="AG1658" i="5"/>
  <c r="AI1658" i="5"/>
  <c r="AG1659" i="5"/>
  <c r="AI1659" i="5"/>
  <c r="AG1660" i="5"/>
  <c r="AI1660" i="5"/>
  <c r="AG1661" i="5"/>
  <c r="AI1661" i="5"/>
  <c r="AG1662" i="5"/>
  <c r="AI1662" i="5"/>
  <c r="AG1663" i="5"/>
  <c r="AI1663" i="5"/>
  <c r="AG1664" i="5"/>
  <c r="AI1664" i="5"/>
  <c r="AG1665" i="5"/>
  <c r="AI1665" i="5"/>
  <c r="AG1666" i="5"/>
  <c r="AI1666" i="5"/>
  <c r="AG1667" i="5"/>
  <c r="AI1667" i="5"/>
  <c r="AG1668" i="5"/>
  <c r="AI1668" i="5"/>
  <c r="AG1669" i="5"/>
  <c r="AI1669" i="5"/>
  <c r="AG1670" i="5"/>
  <c r="AI1670" i="5"/>
  <c r="AG1671" i="5"/>
  <c r="AI1671" i="5"/>
  <c r="AG1672" i="5"/>
  <c r="AI1672" i="5"/>
  <c r="AG1673" i="5"/>
  <c r="AI1673" i="5"/>
  <c r="AG1674" i="5"/>
  <c r="AI1674" i="5"/>
  <c r="AG1675" i="5"/>
  <c r="AI1675" i="5"/>
  <c r="AG1676" i="5"/>
  <c r="AI1676" i="5"/>
  <c r="AG1677" i="5"/>
  <c r="AI1677" i="5"/>
  <c r="AG1678" i="5"/>
  <c r="AI1678" i="5"/>
  <c r="AG1679" i="5"/>
  <c r="AI1679" i="5"/>
  <c r="AG1680" i="5"/>
  <c r="AI1680" i="5"/>
  <c r="AG1681" i="5"/>
  <c r="AI1681" i="5"/>
  <c r="AG1682" i="5"/>
  <c r="AI1682" i="5"/>
  <c r="AG1683" i="5"/>
  <c r="AI1683" i="5"/>
  <c r="AG1684" i="5"/>
  <c r="AI1684" i="5"/>
  <c r="AG1685" i="5"/>
  <c r="AI1685" i="5"/>
  <c r="AG1686" i="5"/>
  <c r="AI1686" i="5"/>
  <c r="AG1687" i="5"/>
  <c r="AI1687" i="5"/>
  <c r="AG1688" i="5"/>
  <c r="AI1688" i="5"/>
  <c r="AG1689" i="5"/>
  <c r="AI1689" i="5"/>
  <c r="AG1690" i="5"/>
  <c r="AI1690" i="5"/>
  <c r="AG1691" i="5"/>
  <c r="AI1691" i="5"/>
  <c r="AG1692" i="5"/>
  <c r="AI1692" i="5"/>
  <c r="AG1693" i="5"/>
  <c r="AI1693" i="5"/>
  <c r="AG1694" i="5"/>
  <c r="AI1694" i="5"/>
  <c r="AG1695" i="5"/>
  <c r="AI1695" i="5"/>
  <c r="AG1696" i="5"/>
  <c r="AI1696" i="5"/>
  <c r="AG1697" i="5"/>
  <c r="AI1697" i="5"/>
  <c r="AG1698" i="5"/>
  <c r="AI1698" i="5"/>
  <c r="AG1699" i="5"/>
  <c r="AI1699" i="5"/>
  <c r="AG1700" i="5"/>
  <c r="AI1700" i="5"/>
  <c r="AG1701" i="5"/>
  <c r="AI1701" i="5"/>
  <c r="AF1703" i="5"/>
  <c r="AF1705" i="5"/>
  <c r="AF1707" i="5"/>
  <c r="AF1709" i="5"/>
  <c r="AF1711" i="5"/>
  <c r="AF1713" i="5"/>
  <c r="AF1715" i="5"/>
  <c r="AF1717" i="5"/>
  <c r="AF1719" i="5"/>
  <c r="AF1721" i="5"/>
  <c r="AF1723" i="5"/>
  <c r="AF1725" i="5"/>
  <c r="AF1727" i="5"/>
  <c r="AF1729" i="5"/>
  <c r="AF1731" i="5"/>
  <c r="AF1733" i="5"/>
  <c r="AF1735" i="5"/>
  <c r="AF1737" i="5"/>
  <c r="AF1739" i="5"/>
  <c r="AF1741" i="5"/>
  <c r="AF1743" i="5"/>
  <c r="AF1745" i="5"/>
  <c r="AG1798" i="5"/>
  <c r="AI1798" i="5"/>
  <c r="AG1800" i="5"/>
  <c r="AI1800" i="5"/>
  <c r="AG1802" i="5"/>
  <c r="AI1802" i="5"/>
  <c r="AG1804" i="5"/>
  <c r="AI1804" i="5"/>
  <c r="AG1806" i="5"/>
  <c r="AI1806" i="5"/>
  <c r="AG1808" i="5"/>
  <c r="AI1808" i="5"/>
  <c r="AG1810" i="5"/>
  <c r="AI1810" i="5"/>
  <c r="AG1812" i="5"/>
  <c r="AI1812" i="5"/>
  <c r="AG1814" i="5"/>
  <c r="AI1814" i="5"/>
  <c r="AG1816" i="5"/>
  <c r="AI1816" i="5"/>
  <c r="AG1818" i="5"/>
  <c r="AI1818" i="5"/>
  <c r="AG1820" i="5"/>
  <c r="AI1820" i="5"/>
  <c r="AG1822" i="5"/>
  <c r="AI1822" i="5"/>
  <c r="AG1824" i="5"/>
  <c r="AI1824" i="5"/>
  <c r="AG1826" i="5"/>
  <c r="AI1826" i="5"/>
  <c r="AG1828" i="5"/>
  <c r="AI1828" i="5"/>
  <c r="AG1830" i="5"/>
  <c r="AI1830" i="5"/>
  <c r="AG1832" i="5"/>
  <c r="AI1832" i="5"/>
  <c r="AG1834" i="5"/>
  <c r="AI1834" i="5"/>
  <c r="AG1836" i="5"/>
  <c r="AI1836" i="5"/>
  <c r="AG1838" i="5"/>
  <c r="AI1838" i="5"/>
  <c r="AG1840" i="5"/>
  <c r="AI1840" i="5"/>
  <c r="AG1842" i="5"/>
  <c r="AI1842" i="5"/>
  <c r="AG1844" i="5"/>
  <c r="AI1844" i="5"/>
  <c r="AG1846" i="5"/>
  <c r="AI1846" i="5"/>
  <c r="AG1848" i="5"/>
  <c r="AI1848" i="5"/>
  <c r="AG1850" i="5"/>
  <c r="AI1850" i="5"/>
  <c r="AG1852" i="5"/>
  <c r="AI1852" i="5"/>
  <c r="AG1853" i="5"/>
  <c r="AI1853" i="5"/>
  <c r="AG1854" i="5"/>
  <c r="AI1854" i="5"/>
  <c r="AG1855" i="5"/>
  <c r="AI1855" i="5"/>
  <c r="AG1856" i="5"/>
  <c r="AI1856" i="5"/>
  <c r="AG1857" i="5"/>
  <c r="AI1857" i="5"/>
  <c r="AG1858" i="5"/>
  <c r="AI1858" i="5"/>
  <c r="AG1859" i="5"/>
  <c r="AI1859" i="5"/>
  <c r="AG1860" i="5"/>
  <c r="AI1860" i="5"/>
  <c r="AG1861" i="5"/>
  <c r="AI1861" i="5"/>
  <c r="AG1862" i="5"/>
  <c r="AI1862" i="5"/>
  <c r="AG1863" i="5"/>
  <c r="AI1863" i="5"/>
  <c r="AG1864" i="5"/>
  <c r="AI1864" i="5"/>
  <c r="AG1865" i="5"/>
  <c r="AI1865" i="5"/>
  <c r="AG1866" i="5"/>
  <c r="AI1866" i="5"/>
  <c r="AG1867" i="5"/>
  <c r="AI1867" i="5"/>
  <c r="AG1868" i="5"/>
  <c r="AI1868" i="5"/>
  <c r="AG1869" i="5"/>
  <c r="AI1869" i="5"/>
  <c r="AG1870" i="5"/>
  <c r="AI1870" i="5"/>
  <c r="AG1871" i="5"/>
  <c r="AI1871" i="5"/>
  <c r="AG1872" i="5"/>
  <c r="AI1872" i="5"/>
  <c r="AG1873" i="5"/>
  <c r="AI1873" i="5"/>
  <c r="AG1874" i="5"/>
  <c r="AI1874" i="5"/>
  <c r="AG1875" i="5"/>
  <c r="AI1875" i="5"/>
  <c r="AG1876" i="5"/>
  <c r="AI1876" i="5"/>
  <c r="AG1877" i="5"/>
  <c r="AI1877" i="5"/>
  <c r="AG1878" i="5"/>
  <c r="AI1878" i="5"/>
  <c r="AG1879" i="5"/>
  <c r="AI1879" i="5"/>
  <c r="AG1880" i="5"/>
  <c r="AI1880" i="5"/>
  <c r="AG1881" i="5"/>
  <c r="AI1881" i="5"/>
  <c r="AG1882" i="5"/>
  <c r="AI1882" i="5"/>
  <c r="AG1883" i="5"/>
  <c r="AI1883" i="5"/>
  <c r="AG1884" i="5"/>
  <c r="AI1884" i="5"/>
  <c r="AG1885" i="5"/>
  <c r="AI1885" i="5"/>
  <c r="AG1886" i="5"/>
  <c r="AI1886" i="5"/>
  <c r="AG1887" i="5"/>
  <c r="AI1887" i="5"/>
  <c r="AG1888" i="5"/>
  <c r="AI1888" i="5"/>
  <c r="AG1889" i="5"/>
  <c r="AI1889" i="5"/>
  <c r="AG1890" i="5"/>
  <c r="AI1890" i="5"/>
  <c r="AG1891" i="5"/>
  <c r="AI1891" i="5"/>
  <c r="AG1892" i="5"/>
  <c r="AI1892" i="5"/>
  <c r="AG1893" i="5"/>
  <c r="AI1893" i="5"/>
  <c r="AG1894" i="5"/>
  <c r="AI1894" i="5"/>
  <c r="AG1895" i="5"/>
  <c r="AI1895" i="5"/>
  <c r="AG1896" i="5"/>
  <c r="AI1896" i="5"/>
  <c r="AG1897" i="5"/>
  <c r="AI1897" i="5"/>
  <c r="AG1898" i="5"/>
  <c r="AI1898" i="5"/>
  <c r="AG1899" i="5"/>
  <c r="AI1899" i="5"/>
  <c r="AG1900" i="5"/>
  <c r="AI1900" i="5"/>
  <c r="AG1901" i="5"/>
  <c r="AI1901" i="5"/>
  <c r="AG1902" i="5"/>
  <c r="AI1902" i="5"/>
  <c r="AG1903" i="5"/>
  <c r="AI1903" i="5"/>
  <c r="AG1904" i="5"/>
  <c r="AI1904" i="5"/>
  <c r="AG1905" i="5"/>
  <c r="AI1905" i="5"/>
  <c r="AG1906" i="5"/>
  <c r="AI1906" i="5"/>
  <c r="AG1907" i="5"/>
  <c r="AI1907" i="5"/>
  <c r="AG1908" i="5"/>
  <c r="AI1908" i="5"/>
  <c r="AG1909" i="5"/>
  <c r="AI1909" i="5"/>
  <c r="AG1910" i="5"/>
  <c r="AI1910" i="5"/>
  <c r="AG1911" i="5"/>
  <c r="AI1911" i="5"/>
  <c r="AG1912" i="5"/>
  <c r="AI1912" i="5"/>
  <c r="AG1913" i="5"/>
  <c r="AI1913" i="5"/>
  <c r="AG1914" i="5"/>
  <c r="AI1914" i="5"/>
  <c r="AG1915" i="5"/>
  <c r="AI1915" i="5"/>
  <c r="AG1916" i="5"/>
  <c r="AI1916" i="5"/>
  <c r="AG1917" i="5"/>
  <c r="AI1917" i="5"/>
  <c r="AG1918" i="5"/>
  <c r="AI1918" i="5"/>
  <c r="AG1919" i="5"/>
  <c r="AI1919" i="5"/>
  <c r="AG1920" i="5"/>
  <c r="AI1920" i="5"/>
  <c r="AG1921" i="5"/>
  <c r="AI1921" i="5"/>
  <c r="AG1922" i="5"/>
  <c r="AI1922" i="5"/>
  <c r="AG1923" i="5"/>
  <c r="AI1923" i="5"/>
  <c r="AG1924" i="5"/>
  <c r="AI1924" i="5"/>
  <c r="AG1925" i="5"/>
  <c r="AI1925" i="5"/>
  <c r="AG1926" i="5"/>
  <c r="AI1926" i="5"/>
  <c r="AG1927" i="5"/>
  <c r="AI1927" i="5"/>
  <c r="AG1928" i="5"/>
  <c r="AI1928" i="5"/>
  <c r="AG1929" i="5"/>
  <c r="AI1929" i="5"/>
  <c r="AG1930" i="5"/>
  <c r="AI1930" i="5"/>
  <c r="AG1931" i="5"/>
  <c r="AI1931" i="5"/>
  <c r="AG1932" i="5"/>
  <c r="AI1932" i="5"/>
  <c r="AG1933" i="5"/>
  <c r="AI1933" i="5"/>
  <c r="AG1934" i="5"/>
  <c r="AI1934" i="5"/>
  <c r="AG1935" i="5"/>
  <c r="AI1935" i="5"/>
  <c r="AG1936" i="5"/>
  <c r="AI1936" i="5"/>
  <c r="AG1937" i="5"/>
  <c r="AI1937" i="5"/>
  <c r="AG1938" i="5"/>
  <c r="AI1938" i="5"/>
  <c r="AG1939" i="5"/>
  <c r="AI1939" i="5"/>
  <c r="AG1940" i="5"/>
  <c r="AI1940" i="5"/>
  <c r="AG1941" i="5"/>
  <c r="AI1941" i="5"/>
  <c r="AG1942" i="5"/>
  <c r="AI1942" i="5"/>
  <c r="AG1943" i="5"/>
  <c r="AI1943" i="5"/>
  <c r="AG1944" i="5"/>
  <c r="AI1944" i="5"/>
  <c r="AG1945" i="5"/>
  <c r="AI1945" i="5"/>
  <c r="AG1946" i="5"/>
  <c r="AI1946" i="5"/>
  <c r="AG1947" i="5"/>
  <c r="AI1947" i="5"/>
  <c r="AG1948" i="5"/>
  <c r="AI1948" i="5"/>
  <c r="AG1949" i="5"/>
  <c r="AI1949" i="5"/>
  <c r="AG1950" i="5"/>
  <c r="AI1950" i="5"/>
  <c r="AG1951" i="5"/>
  <c r="AI1951" i="5"/>
  <c r="AG1952" i="5"/>
  <c r="AI1952" i="5"/>
  <c r="AG1953" i="5"/>
  <c r="AI1953" i="5"/>
  <c r="AG1954" i="5"/>
  <c r="AI1954" i="5"/>
  <c r="AG1955" i="5"/>
  <c r="AI1955" i="5"/>
  <c r="AG1956" i="5"/>
  <c r="AI1956" i="5"/>
  <c r="AG1957" i="5"/>
  <c r="AI1957" i="5"/>
  <c r="AG1958" i="5"/>
  <c r="AI1958" i="5"/>
  <c r="AG1959" i="5"/>
  <c r="AI1959" i="5"/>
  <c r="AG1960" i="5"/>
  <c r="AI1960" i="5"/>
  <c r="AG1961" i="5"/>
  <c r="AI1961" i="5"/>
  <c r="AG1962" i="5"/>
  <c r="AI1962" i="5"/>
  <c r="AG1963" i="5"/>
  <c r="AI1963" i="5"/>
  <c r="AG1964" i="5"/>
  <c r="AI1964" i="5"/>
  <c r="AG1965" i="5"/>
  <c r="AI1965" i="5"/>
  <c r="AG1966" i="5"/>
  <c r="AI1966" i="5"/>
  <c r="AG1967" i="5"/>
  <c r="AI1967" i="5"/>
  <c r="AG1968" i="5"/>
  <c r="AI1968" i="5"/>
  <c r="AG1969" i="5"/>
  <c r="AI1969" i="5"/>
  <c r="AG1970" i="5"/>
  <c r="AI1970" i="5"/>
  <c r="AG1971" i="5"/>
  <c r="AI1971" i="5"/>
  <c r="AG1972" i="5"/>
  <c r="AI1972" i="5"/>
  <c r="AG1973" i="5"/>
  <c r="AI1973" i="5"/>
  <c r="AG1974" i="5"/>
  <c r="AI1974" i="5"/>
  <c r="AG1975" i="5"/>
  <c r="AI1975" i="5"/>
  <c r="AG1976" i="5"/>
  <c r="AI1976" i="5"/>
  <c r="AG1977" i="5"/>
  <c r="AI1977" i="5"/>
  <c r="AG1978" i="5"/>
  <c r="AI1978" i="5"/>
  <c r="AG1979" i="5"/>
  <c r="AI1979" i="5"/>
  <c r="AG1980" i="5"/>
  <c r="AI1980" i="5"/>
  <c r="AG1981" i="5"/>
  <c r="AI1981" i="5"/>
  <c r="AG1982" i="5"/>
  <c r="AI1982" i="5"/>
  <c r="AG1983" i="5"/>
  <c r="AI1983" i="5"/>
  <c r="AG1984" i="5"/>
  <c r="AI1984" i="5"/>
  <c r="AG1985" i="5"/>
  <c r="AI1985" i="5"/>
  <c r="AG1986" i="5"/>
  <c r="AI1986" i="5"/>
  <c r="AG1987" i="5"/>
  <c r="AI1987" i="5"/>
  <c r="AG1988" i="5"/>
  <c r="AI1988" i="5"/>
  <c r="AG1989" i="5"/>
  <c r="AI1989" i="5"/>
  <c r="AG1990" i="5"/>
  <c r="AI1990" i="5"/>
  <c r="AG1991" i="5"/>
  <c r="AI1991" i="5"/>
  <c r="AG1992" i="5"/>
  <c r="AI1992" i="5"/>
  <c r="AG1993" i="5"/>
  <c r="AI1993" i="5"/>
  <c r="AG1994" i="5"/>
  <c r="AI1994" i="5"/>
  <c r="AG1995" i="5"/>
  <c r="AI1995" i="5"/>
  <c r="AG1996" i="5"/>
  <c r="AI1996" i="5"/>
  <c r="AG1997" i="5"/>
  <c r="AI1997" i="5"/>
  <c r="AG1998" i="5"/>
  <c r="AI1998" i="5"/>
  <c r="AG1999" i="5"/>
  <c r="AI1999" i="5"/>
  <c r="AG2000" i="5"/>
  <c r="AI2000" i="5"/>
  <c r="AG2001" i="5"/>
  <c r="AI2001" i="5"/>
  <c r="AG2002" i="5"/>
  <c r="AI2002" i="5"/>
  <c r="AG2003" i="5"/>
  <c r="AI2003" i="5"/>
  <c r="AG2004" i="5"/>
  <c r="AI2004" i="5"/>
  <c r="AG2005" i="5"/>
  <c r="AI2005" i="5"/>
  <c r="AG2006" i="5"/>
  <c r="AI2006" i="5"/>
  <c r="AG2007" i="5"/>
  <c r="AI2007" i="5"/>
  <c r="AG2008" i="5"/>
  <c r="AI2008" i="5"/>
  <c r="AG2009" i="5"/>
  <c r="AI2009" i="5"/>
  <c r="AG2010" i="5"/>
  <c r="AI2010" i="5"/>
  <c r="AG2011" i="5"/>
  <c r="AI2011" i="5"/>
  <c r="AG2012" i="5"/>
  <c r="AI2012" i="5"/>
  <c r="AG2013" i="5"/>
  <c r="AI2013" i="5"/>
  <c r="AG2014" i="5"/>
  <c r="AI2014" i="5"/>
  <c r="AG2015" i="5"/>
  <c r="AI2015" i="5"/>
  <c r="AG2016" i="5"/>
  <c r="AI2016" i="5"/>
  <c r="AG2017" i="5"/>
  <c r="AI2017" i="5"/>
  <c r="AG2018" i="5"/>
  <c r="AI2018" i="5"/>
  <c r="AG2019" i="5"/>
  <c r="AI2019" i="5"/>
  <c r="AG2020" i="5"/>
  <c r="AI2020" i="5"/>
  <c r="AG2021" i="5"/>
  <c r="AI2021" i="5"/>
  <c r="AG2022" i="5"/>
  <c r="AI2022" i="5"/>
  <c r="AG2023" i="5"/>
  <c r="AI2023" i="5"/>
  <c r="AG2024" i="5"/>
  <c r="AI2024" i="5"/>
  <c r="AG2025" i="5"/>
  <c r="AI2025" i="5"/>
  <c r="AG2026" i="5"/>
  <c r="AI2026" i="5"/>
  <c r="AG2027" i="5"/>
  <c r="AI2027" i="5"/>
  <c r="AG2028" i="5"/>
  <c r="AI2028" i="5"/>
  <c r="AG2029" i="5"/>
  <c r="AI2029" i="5"/>
  <c r="AG2030" i="5"/>
  <c r="AI2030" i="5"/>
  <c r="AG2031" i="5"/>
  <c r="AI2031" i="5"/>
  <c r="AG2032" i="5"/>
  <c r="AI2032" i="5"/>
  <c r="AG2033" i="5"/>
  <c r="AI2033" i="5"/>
  <c r="AG2034" i="5"/>
  <c r="AI2034" i="5"/>
  <c r="AG2035" i="5"/>
  <c r="AI2035" i="5"/>
  <c r="AG2036" i="5"/>
  <c r="AI2036" i="5"/>
  <c r="AG2037" i="5"/>
  <c r="AI2037" i="5"/>
  <c r="AG2038" i="5"/>
  <c r="AI2038" i="5"/>
  <c r="AG2039" i="5"/>
  <c r="AI2039" i="5"/>
  <c r="AG2040" i="5"/>
  <c r="AI2040" i="5"/>
  <c r="AG2041" i="5"/>
  <c r="AI2041" i="5"/>
  <c r="AG2042" i="5"/>
  <c r="AI2042" i="5"/>
  <c r="AG2043" i="5"/>
  <c r="AI2043" i="5"/>
  <c r="AG2044" i="5"/>
  <c r="AI2044" i="5"/>
  <c r="AG2045" i="5"/>
  <c r="AI2045" i="5"/>
  <c r="AG2046" i="5"/>
  <c r="AI2046" i="5"/>
  <c r="AG2047" i="5"/>
  <c r="AI2047" i="5"/>
  <c r="AG2048" i="5"/>
  <c r="AI2048" i="5"/>
  <c r="AG2049" i="5"/>
  <c r="AI2049" i="5"/>
  <c r="AG2050" i="5"/>
  <c r="AI2050" i="5"/>
  <c r="AG2051" i="5"/>
  <c r="AI2051" i="5"/>
  <c r="AG2052" i="5"/>
  <c r="AI2052" i="5"/>
  <c r="AG2053" i="5"/>
  <c r="AI2053" i="5"/>
  <c r="AG2054" i="5"/>
  <c r="AI2054" i="5"/>
  <c r="AG2055" i="5"/>
  <c r="AI2055" i="5"/>
  <c r="AG2056" i="5"/>
  <c r="AI2056" i="5"/>
  <c r="AG2057" i="5"/>
  <c r="AI2057" i="5"/>
  <c r="AG2058" i="5"/>
  <c r="AI2058" i="5"/>
  <c r="AG2059" i="5"/>
  <c r="AI2059" i="5"/>
  <c r="AG2060" i="5"/>
  <c r="AI2060" i="5"/>
  <c r="AG2061" i="5"/>
  <c r="AI2061" i="5"/>
  <c r="AG2062" i="5"/>
  <c r="AI2062" i="5"/>
  <c r="AG2063" i="5"/>
  <c r="AI2063" i="5"/>
  <c r="AG2064" i="5"/>
  <c r="AI2064" i="5"/>
  <c r="AG2065" i="5"/>
  <c r="AI2065" i="5"/>
  <c r="AG2066" i="5"/>
  <c r="AI2066" i="5"/>
  <c r="AG2067" i="5"/>
  <c r="AI2067" i="5"/>
  <c r="AG2068" i="5"/>
  <c r="AI2068" i="5"/>
  <c r="AG2069" i="5"/>
  <c r="AI2069" i="5"/>
  <c r="AG2070" i="5"/>
  <c r="AI2070" i="5"/>
  <c r="AG2071" i="5"/>
  <c r="AI2071" i="5"/>
  <c r="AG2072" i="5"/>
  <c r="AI2072" i="5"/>
  <c r="AG2073" i="5"/>
  <c r="AI2073" i="5"/>
  <c r="AG2074" i="5"/>
  <c r="AI2074" i="5"/>
  <c r="AG2075" i="5"/>
  <c r="AI2075" i="5"/>
  <c r="AG2076" i="5"/>
  <c r="AI2076" i="5"/>
  <c r="AG2077" i="5"/>
  <c r="AI2077" i="5"/>
  <c r="AG2078" i="5"/>
  <c r="AI2078" i="5"/>
  <c r="AG2079" i="5"/>
  <c r="AI2079" i="5"/>
  <c r="AG2080" i="5"/>
  <c r="AI2080" i="5"/>
  <c r="AG2081" i="5"/>
  <c r="AI2081" i="5"/>
  <c r="AG2082" i="5"/>
  <c r="AI2082" i="5"/>
  <c r="AG2083" i="5"/>
  <c r="AI2083" i="5"/>
  <c r="AG2084" i="5"/>
  <c r="AI2084" i="5"/>
  <c r="AG2085" i="5"/>
  <c r="AI2085" i="5"/>
  <c r="AG2086" i="5"/>
  <c r="AI2086" i="5"/>
  <c r="AG2087" i="5"/>
  <c r="AI2087" i="5"/>
  <c r="AG2088" i="5"/>
  <c r="AI2088" i="5"/>
  <c r="AG2089" i="5"/>
  <c r="AI2089" i="5"/>
  <c r="AG2090" i="5"/>
  <c r="AI2090" i="5"/>
  <c r="AG2091" i="5"/>
  <c r="AI2091" i="5"/>
  <c r="AG2092" i="5"/>
  <c r="AI2092" i="5"/>
  <c r="AG2093" i="5"/>
  <c r="AI2093" i="5"/>
  <c r="AG2094" i="5"/>
  <c r="AI2094" i="5"/>
  <c r="AG2095" i="5"/>
  <c r="AI2095" i="5"/>
  <c r="AG2096" i="5"/>
  <c r="AI2096" i="5"/>
  <c r="AF2098" i="5"/>
  <c r="AG2124" i="5"/>
  <c r="AI2124" i="5"/>
  <c r="AG2126" i="5"/>
  <c r="AI2126" i="5"/>
  <c r="AG2128" i="5"/>
  <c r="AI2128" i="5"/>
  <c r="AG2130" i="5"/>
  <c r="AI2130" i="5"/>
  <c r="AG2132" i="5"/>
  <c r="AI2132" i="5"/>
  <c r="AG2134" i="5"/>
  <c r="AI2134" i="5"/>
  <c r="AG2136" i="5"/>
  <c r="AI2136" i="5"/>
  <c r="AG2138" i="5"/>
  <c r="AI2138" i="5"/>
  <c r="AG2098" i="5"/>
  <c r="AI2098" i="5"/>
  <c r="AF2099" i="5"/>
  <c r="AF2100" i="5"/>
  <c r="AF2101" i="5"/>
  <c r="AF2102" i="5"/>
  <c r="AF2103" i="5"/>
  <c r="AF2104" i="5"/>
  <c r="AF2105" i="5"/>
  <c r="AF2106" i="5"/>
  <c r="AF2107" i="5"/>
  <c r="AF2108" i="5"/>
  <c r="AF2109" i="5"/>
  <c r="AF2110" i="5"/>
  <c r="AF2111" i="5"/>
  <c r="AF2112" i="5"/>
  <c r="AF2113" i="5"/>
  <c r="AF2114" i="5"/>
  <c r="AF2115" i="5"/>
  <c r="AF2116" i="5"/>
  <c r="AF2117" i="5"/>
  <c r="AF2118" i="5"/>
  <c r="AF2119" i="5"/>
  <c r="AF2120" i="5"/>
  <c r="AF2121" i="5"/>
  <c r="AF2122" i="5"/>
  <c r="AF2123" i="5"/>
  <c r="AE1702" i="5"/>
  <c r="AE1703" i="5"/>
  <c r="AE1704" i="5"/>
  <c r="AE1705" i="5"/>
  <c r="AE1706" i="5"/>
  <c r="AE1707" i="5"/>
  <c r="AE1708" i="5"/>
  <c r="AE1709" i="5"/>
  <c r="AE1710" i="5"/>
  <c r="AE1711" i="5"/>
  <c r="AE1712" i="5"/>
  <c r="AE1713" i="5"/>
  <c r="AE1714" i="5"/>
  <c r="AE1715" i="5"/>
  <c r="AE1716" i="5"/>
  <c r="AE1717" i="5"/>
  <c r="AE1718" i="5"/>
  <c r="AE1719" i="5"/>
  <c r="AE1720" i="5"/>
  <c r="AE1721" i="5"/>
  <c r="AE1722" i="5"/>
  <c r="AE1723" i="5"/>
  <c r="AE1724" i="5"/>
  <c r="AE1725" i="5"/>
  <c r="AE1726" i="5"/>
  <c r="AE1727" i="5"/>
  <c r="AE1728" i="5"/>
  <c r="AE1729" i="5"/>
  <c r="AE1730" i="5"/>
  <c r="AE1731" i="5"/>
  <c r="AE1732" i="5"/>
  <c r="AE1733" i="5"/>
  <c r="AE1734" i="5"/>
  <c r="AE1735" i="5"/>
  <c r="AE1736" i="5"/>
  <c r="AE1737" i="5"/>
  <c r="AE1738" i="5"/>
  <c r="AE1739" i="5"/>
  <c r="AE1740" i="5"/>
  <c r="AE1741" i="5"/>
  <c r="AE1742" i="5"/>
  <c r="AE1743" i="5"/>
  <c r="AE1744" i="5"/>
  <c r="AE1745" i="5"/>
  <c r="AE1746" i="5"/>
  <c r="AE1747" i="5"/>
  <c r="AE1748" i="5"/>
  <c r="AE1749" i="5"/>
  <c r="AE1750" i="5"/>
  <c r="AE1751" i="5"/>
  <c r="AE1752" i="5"/>
  <c r="AE1753" i="5"/>
  <c r="AE1754" i="5"/>
  <c r="AE1755" i="5"/>
  <c r="AE1756" i="5"/>
  <c r="AE1757" i="5"/>
  <c r="AE1758" i="5"/>
  <c r="AE1759" i="5"/>
  <c r="AE1760" i="5"/>
  <c r="AE1761" i="5"/>
  <c r="AE1762" i="5"/>
  <c r="AE1763" i="5"/>
  <c r="AE1764" i="5"/>
  <c r="AE1765" i="5"/>
  <c r="AE1766" i="5"/>
  <c r="AE1767" i="5"/>
  <c r="AE1768" i="5"/>
  <c r="AE1769" i="5"/>
  <c r="AE1770" i="5"/>
  <c r="AE1771" i="5"/>
  <c r="AE1772" i="5"/>
  <c r="AE1773" i="5"/>
  <c r="AE1774" i="5"/>
  <c r="AE1775" i="5"/>
  <c r="AE1776" i="5"/>
  <c r="AE1777" i="5"/>
  <c r="AE1778" i="5"/>
  <c r="AE1779" i="5"/>
  <c r="AE1780" i="5"/>
  <c r="AE1781" i="5"/>
  <c r="AE1782" i="5"/>
  <c r="AE1783" i="5"/>
  <c r="AE1784" i="5"/>
  <c r="AE1785" i="5"/>
  <c r="AE1786" i="5"/>
  <c r="AE1787" i="5"/>
  <c r="AE1788" i="5"/>
  <c r="AE1789" i="5"/>
  <c r="AE1790" i="5"/>
  <c r="AE1791" i="5"/>
  <c r="AE1792" i="5"/>
  <c r="AE1793" i="5"/>
  <c r="AE1794" i="5"/>
  <c r="AE1795" i="5"/>
  <c r="AE1796" i="5"/>
  <c r="AE1797" i="5"/>
  <c r="AE1798" i="5"/>
  <c r="AE1799" i="5"/>
  <c r="AE1800" i="5"/>
  <c r="AE1801" i="5"/>
  <c r="AE1802" i="5"/>
  <c r="AE1803" i="5"/>
  <c r="AE1804" i="5"/>
  <c r="AE1805" i="5"/>
  <c r="AE1806" i="5"/>
  <c r="AE1807" i="5"/>
  <c r="AE1808" i="5"/>
  <c r="AE1809" i="5"/>
  <c r="AE1810" i="5"/>
  <c r="AE1811" i="5"/>
  <c r="AE1812" i="5"/>
  <c r="AE1813" i="5"/>
  <c r="AE1814" i="5"/>
  <c r="AE1815" i="5"/>
  <c r="AE1816" i="5"/>
  <c r="AE1817" i="5"/>
  <c r="AE1818" i="5"/>
  <c r="AE1819" i="5"/>
  <c r="AE1820" i="5"/>
  <c r="AE1821" i="5"/>
  <c r="AE1822" i="5"/>
  <c r="AE1823" i="5"/>
  <c r="AE1824" i="5"/>
  <c r="AE1825" i="5"/>
  <c r="AE1826" i="5"/>
  <c r="AE1827" i="5"/>
  <c r="AE1828" i="5"/>
  <c r="AE1829" i="5"/>
  <c r="AE1830" i="5"/>
  <c r="AE1831" i="5"/>
  <c r="AE1832" i="5"/>
  <c r="AE1833" i="5"/>
  <c r="AE1834" i="5"/>
  <c r="AE1835" i="5"/>
  <c r="AE1836" i="5"/>
  <c r="AE1837" i="5"/>
  <c r="AE1838" i="5"/>
  <c r="AE1839" i="5"/>
  <c r="AE1840" i="5"/>
  <c r="AE1841" i="5"/>
  <c r="AE1842" i="5"/>
  <c r="AE1843" i="5"/>
  <c r="AE1844" i="5"/>
  <c r="AE1845" i="5"/>
  <c r="AE1846" i="5"/>
  <c r="AE1847" i="5"/>
  <c r="AE1848" i="5"/>
  <c r="AE1849" i="5"/>
  <c r="AE1850" i="5"/>
  <c r="AE1851" i="5"/>
  <c r="AE1852" i="5"/>
  <c r="AE1853" i="5"/>
  <c r="AE1854" i="5"/>
  <c r="AE1855" i="5"/>
  <c r="AE1856" i="5"/>
  <c r="AE1857" i="5"/>
  <c r="AE1858" i="5"/>
  <c r="AE1859" i="5"/>
  <c r="AE1860" i="5"/>
  <c r="AE1861" i="5"/>
  <c r="AE1862" i="5"/>
  <c r="AE1863" i="5"/>
  <c r="AE1864" i="5"/>
  <c r="AE1865" i="5"/>
  <c r="AE1866" i="5"/>
  <c r="AE1867" i="5"/>
  <c r="AE1868" i="5"/>
  <c r="AE1869" i="5"/>
  <c r="AE1870" i="5"/>
  <c r="AE1871" i="5"/>
  <c r="AE1872" i="5"/>
  <c r="AE1873" i="5"/>
  <c r="AE1874" i="5"/>
  <c r="AE1875" i="5"/>
  <c r="AE1876" i="5"/>
  <c r="AE1877" i="5"/>
  <c r="AE1878" i="5"/>
  <c r="AE1879" i="5"/>
  <c r="AE1880" i="5"/>
  <c r="AE1881" i="5"/>
  <c r="AE1882" i="5"/>
  <c r="AE1883" i="5"/>
  <c r="AE1884" i="5"/>
  <c r="AE1885" i="5"/>
  <c r="AE1886" i="5"/>
  <c r="AE1887" i="5"/>
  <c r="AE1888" i="5"/>
  <c r="AE1889" i="5"/>
  <c r="AE1890" i="5"/>
  <c r="AE1891" i="5"/>
  <c r="AE1892" i="5"/>
  <c r="AE1893" i="5"/>
  <c r="AE1894" i="5"/>
  <c r="AE1895" i="5"/>
  <c r="AE1896" i="5"/>
  <c r="AE1897" i="5"/>
  <c r="AE1898" i="5"/>
  <c r="AE1899" i="5"/>
  <c r="AE1900" i="5"/>
  <c r="AE1901" i="5"/>
  <c r="AE1902" i="5"/>
  <c r="AE1903" i="5"/>
  <c r="AE1904" i="5"/>
  <c r="AE1905" i="5"/>
  <c r="AE1906" i="5"/>
  <c r="AE1907" i="5"/>
  <c r="AE1908" i="5"/>
  <c r="AE1909" i="5"/>
  <c r="AE1910" i="5"/>
  <c r="AE1911" i="5"/>
  <c r="AE1912" i="5"/>
  <c r="AE1913" i="5"/>
  <c r="AE1914" i="5"/>
  <c r="AE1915" i="5"/>
  <c r="AE1916" i="5"/>
  <c r="AE1917" i="5"/>
  <c r="AE1918" i="5"/>
  <c r="AE1919" i="5"/>
  <c r="AE1920" i="5"/>
  <c r="AE1921" i="5"/>
  <c r="AE1922" i="5"/>
  <c r="AE1923" i="5"/>
  <c r="AE1924" i="5"/>
  <c r="AE1925" i="5"/>
  <c r="AE1926" i="5"/>
  <c r="AE1927" i="5"/>
  <c r="AE1928" i="5"/>
  <c r="AE1929" i="5"/>
  <c r="AE1930" i="5"/>
  <c r="AE1931" i="5"/>
  <c r="AE1932" i="5"/>
  <c r="AE1933" i="5"/>
  <c r="AE1934" i="5"/>
  <c r="AE1935" i="5"/>
  <c r="AE1936" i="5"/>
  <c r="AE1937" i="5"/>
  <c r="AE1938" i="5"/>
  <c r="AE1939" i="5"/>
  <c r="AE1940" i="5"/>
  <c r="AE1941" i="5"/>
  <c r="AE1942" i="5"/>
  <c r="AE1943" i="5"/>
  <c r="AE1944" i="5"/>
  <c r="AE1945" i="5"/>
  <c r="AE1946" i="5"/>
  <c r="AE1947" i="5"/>
  <c r="AE1948" i="5"/>
  <c r="AE1949" i="5"/>
  <c r="AE1950" i="5"/>
  <c r="AE1951" i="5"/>
  <c r="AE1952" i="5"/>
  <c r="AE1953" i="5"/>
  <c r="AE1954" i="5"/>
  <c r="AE1955" i="5"/>
  <c r="AE1956" i="5"/>
  <c r="AE1957" i="5"/>
  <c r="AE1958" i="5"/>
  <c r="AE1959" i="5"/>
  <c r="AE1960" i="5"/>
  <c r="AE1961" i="5"/>
  <c r="AE1962" i="5"/>
  <c r="AE1963" i="5"/>
  <c r="AE1964" i="5"/>
  <c r="AE1965" i="5"/>
  <c r="AE1966" i="5"/>
  <c r="AE1967" i="5"/>
  <c r="AE1968" i="5"/>
  <c r="AE1969" i="5"/>
  <c r="AE1970" i="5"/>
  <c r="AE1971" i="5"/>
  <c r="AE1972" i="5"/>
  <c r="AE1973" i="5"/>
  <c r="AE1974" i="5"/>
  <c r="AE1975" i="5"/>
  <c r="AE1976" i="5"/>
  <c r="AE1977" i="5"/>
  <c r="AE1978" i="5"/>
  <c r="AE1979" i="5"/>
  <c r="AE1980" i="5"/>
  <c r="AE1981" i="5"/>
  <c r="AE1982" i="5"/>
  <c r="AE1983" i="5"/>
  <c r="AE1984" i="5"/>
  <c r="AE1985" i="5"/>
  <c r="AE1986" i="5"/>
  <c r="AE1987" i="5"/>
  <c r="AE1988" i="5"/>
  <c r="AE1989" i="5"/>
  <c r="AE1990" i="5"/>
  <c r="AE1991" i="5"/>
  <c r="AE1992" i="5"/>
  <c r="AE1993" i="5"/>
  <c r="AE1994" i="5"/>
  <c r="AE1995" i="5"/>
  <c r="AE1996" i="5"/>
  <c r="AE1997" i="5"/>
  <c r="AE1998" i="5"/>
  <c r="AE1999" i="5"/>
  <c r="AE2000" i="5"/>
  <c r="AE2001" i="5"/>
  <c r="AE2002" i="5"/>
  <c r="AE2003" i="5"/>
  <c r="AE2004" i="5"/>
  <c r="AE2005" i="5"/>
  <c r="AE2006" i="5"/>
  <c r="AE2007" i="5"/>
  <c r="AE2008" i="5"/>
  <c r="AE2009" i="5"/>
  <c r="AE2010" i="5"/>
  <c r="AE2011" i="5"/>
  <c r="AE2012" i="5"/>
  <c r="AE2013" i="5"/>
  <c r="AE2014" i="5"/>
  <c r="AE2015" i="5"/>
  <c r="AE2016" i="5"/>
  <c r="AE2017" i="5"/>
  <c r="AE2018" i="5"/>
  <c r="AE2019" i="5"/>
  <c r="AE2020" i="5"/>
  <c r="AE2021" i="5"/>
  <c r="AE2022" i="5"/>
  <c r="AE2023" i="5"/>
  <c r="AE2024" i="5"/>
  <c r="AE2025" i="5"/>
  <c r="AE2026" i="5"/>
  <c r="AE2027" i="5"/>
  <c r="AE2028" i="5"/>
  <c r="AE2029" i="5"/>
  <c r="AE2030" i="5"/>
  <c r="AE2031" i="5"/>
  <c r="AE2032" i="5"/>
  <c r="AE2033" i="5"/>
  <c r="AE2034" i="5"/>
  <c r="AE2035" i="5"/>
  <c r="AE2036" i="5"/>
  <c r="AE2037" i="5"/>
  <c r="AE2038" i="5"/>
  <c r="AE2039" i="5"/>
  <c r="AE2040" i="5"/>
  <c r="AE2041" i="5"/>
  <c r="AE2042" i="5"/>
  <c r="AE2043" i="5"/>
  <c r="AE2044" i="5"/>
  <c r="AE2045" i="5"/>
  <c r="AE2046" i="5"/>
  <c r="AE2047" i="5"/>
  <c r="AE2048" i="5"/>
  <c r="AE2049" i="5"/>
  <c r="AE2050" i="5"/>
  <c r="AE2051" i="5"/>
  <c r="AE2052" i="5"/>
  <c r="AE2053" i="5"/>
  <c r="AE2054" i="5"/>
  <c r="AE2055" i="5"/>
  <c r="AE2056" i="5"/>
  <c r="AE2057" i="5"/>
  <c r="AE2058" i="5"/>
  <c r="AE2059" i="5"/>
  <c r="AE2060" i="5"/>
  <c r="AE2061" i="5"/>
  <c r="AE2062" i="5"/>
  <c r="AE2063" i="5"/>
  <c r="AE2064" i="5"/>
  <c r="AE2065" i="5"/>
  <c r="AE2066" i="5"/>
  <c r="AE2067" i="5"/>
  <c r="AE2068" i="5"/>
  <c r="AE2069" i="5"/>
  <c r="AE2070" i="5"/>
  <c r="AE2071" i="5"/>
  <c r="AE2072" i="5"/>
  <c r="AE2073" i="5"/>
  <c r="AE2074" i="5"/>
  <c r="AE2075" i="5"/>
  <c r="AE2076" i="5"/>
  <c r="AE2077" i="5"/>
  <c r="AE2078" i="5"/>
  <c r="AE2079" i="5"/>
  <c r="AE2080" i="5"/>
  <c r="AE2081" i="5"/>
  <c r="AE2082" i="5"/>
  <c r="AE2083" i="5"/>
  <c r="AE2084" i="5"/>
  <c r="AE2085" i="5"/>
  <c r="AE2086" i="5"/>
  <c r="AE2087" i="5"/>
  <c r="AE2088" i="5"/>
  <c r="AE2089" i="5"/>
  <c r="AE2090" i="5"/>
  <c r="AE2091" i="5"/>
  <c r="AE2092" i="5"/>
  <c r="AE2093" i="5"/>
  <c r="AE2094" i="5"/>
  <c r="AE2095" i="5"/>
  <c r="AE2096" i="5"/>
  <c r="AF2097" i="5"/>
  <c r="AG2099" i="5"/>
  <c r="AI2099" i="5"/>
  <c r="AG2100" i="5"/>
  <c r="AI2100" i="5"/>
  <c r="AG2101" i="5"/>
  <c r="AI2101" i="5"/>
  <c r="AG2102" i="5"/>
  <c r="AI2102" i="5"/>
  <c r="AG2103" i="5"/>
  <c r="AI2103" i="5"/>
  <c r="AG2104" i="5"/>
  <c r="AI2104" i="5"/>
  <c r="AG2105" i="5"/>
  <c r="AI2105" i="5"/>
  <c r="AG2106" i="5"/>
  <c r="AI2106" i="5"/>
  <c r="AG2107" i="5"/>
  <c r="AI2107" i="5"/>
  <c r="AG2108" i="5"/>
  <c r="AI2108" i="5"/>
  <c r="AG2109" i="5"/>
  <c r="AI2109" i="5"/>
  <c r="AG2110" i="5"/>
  <c r="AI2110" i="5"/>
  <c r="AG2111" i="5"/>
  <c r="AI2111" i="5"/>
  <c r="AG2112" i="5"/>
  <c r="AI2112" i="5"/>
  <c r="AG2113" i="5"/>
  <c r="AI2113" i="5"/>
  <c r="AG2114" i="5"/>
  <c r="AI2114" i="5"/>
  <c r="AG2115" i="5"/>
  <c r="AI2115" i="5"/>
  <c r="AG2116" i="5"/>
  <c r="AI2116" i="5"/>
  <c r="AG2117" i="5"/>
  <c r="AI2117" i="5"/>
  <c r="AG2118" i="5"/>
  <c r="AI2118" i="5"/>
  <c r="AG2119" i="5"/>
  <c r="AI2119" i="5"/>
  <c r="AG2120" i="5"/>
  <c r="AI2120" i="5"/>
  <c r="AG2121" i="5"/>
  <c r="AI2121" i="5"/>
  <c r="AG2122" i="5"/>
  <c r="AI2122" i="5"/>
  <c r="AG2123" i="5"/>
  <c r="AI2123" i="5"/>
  <c r="AG2125" i="5"/>
  <c r="AI2125" i="5"/>
  <c r="AG2127" i="5"/>
  <c r="AI2127" i="5"/>
  <c r="AG2129" i="5"/>
  <c r="AI2129" i="5"/>
  <c r="AG2131" i="5"/>
  <c r="AI2131" i="5"/>
  <c r="AG2133" i="5"/>
  <c r="AI2133" i="5"/>
  <c r="AG2135" i="5"/>
  <c r="AI2135" i="5"/>
  <c r="AG2137" i="5"/>
  <c r="AI2137" i="5"/>
  <c r="AG2139" i="5"/>
  <c r="AI2139" i="5"/>
  <c r="AF1797" i="5"/>
  <c r="AF1798" i="5"/>
  <c r="AF1799" i="5"/>
  <c r="AF1800" i="5"/>
  <c r="AF1801" i="5"/>
  <c r="AF1802" i="5"/>
  <c r="AF1803" i="5"/>
  <c r="AF1804" i="5"/>
  <c r="AF1805" i="5"/>
  <c r="AF1806" i="5"/>
  <c r="AF1807" i="5"/>
  <c r="AF1808" i="5"/>
  <c r="AF1809" i="5"/>
  <c r="AF1810" i="5"/>
  <c r="AF1811" i="5"/>
  <c r="AF1812" i="5"/>
  <c r="AF1813" i="5"/>
  <c r="AF1814" i="5"/>
  <c r="AF1815" i="5"/>
  <c r="AF1816" i="5"/>
  <c r="AF1817" i="5"/>
  <c r="AF1818" i="5"/>
  <c r="AF1819" i="5"/>
  <c r="AF1820" i="5"/>
  <c r="AF1821" i="5"/>
  <c r="AF1822" i="5"/>
  <c r="AF1823" i="5"/>
  <c r="AF1824" i="5"/>
  <c r="AF1825" i="5"/>
  <c r="AF1826" i="5"/>
  <c r="AF1827" i="5"/>
  <c r="AF1828" i="5"/>
  <c r="AF1829" i="5"/>
  <c r="AF1830" i="5"/>
  <c r="AF1831" i="5"/>
  <c r="AF1832" i="5"/>
  <c r="AF1833" i="5"/>
  <c r="AF1834" i="5"/>
  <c r="AF1835" i="5"/>
  <c r="AF1836" i="5"/>
  <c r="AF1837" i="5"/>
  <c r="AF1838" i="5"/>
  <c r="AF1839" i="5"/>
  <c r="AF1840" i="5"/>
  <c r="AF1841" i="5"/>
  <c r="AF1842" i="5"/>
  <c r="AF1843" i="5"/>
  <c r="AF1844" i="5"/>
  <c r="AF1845" i="5"/>
  <c r="AF1846" i="5"/>
  <c r="AF1847" i="5"/>
  <c r="AF1848" i="5"/>
  <c r="AF1849" i="5"/>
  <c r="AF1850" i="5"/>
  <c r="AF1851" i="5"/>
  <c r="AF1852" i="5"/>
  <c r="AF1853" i="5"/>
  <c r="AF1854" i="5"/>
  <c r="AF1855" i="5"/>
  <c r="AF1856" i="5"/>
  <c r="AF1857" i="5"/>
  <c r="AF1858" i="5"/>
  <c r="AF1859" i="5"/>
  <c r="AF1860" i="5"/>
  <c r="AF1861" i="5"/>
  <c r="AF1862" i="5"/>
  <c r="AF1863" i="5"/>
  <c r="AF1864" i="5"/>
  <c r="AF1865" i="5"/>
  <c r="AF1866" i="5"/>
  <c r="AF1867" i="5"/>
  <c r="AF1868" i="5"/>
  <c r="AF1869" i="5"/>
  <c r="AF1870" i="5"/>
  <c r="AF1871" i="5"/>
  <c r="AF1872" i="5"/>
  <c r="AF1873" i="5"/>
  <c r="AF1874" i="5"/>
  <c r="AF1875" i="5"/>
  <c r="AF1876" i="5"/>
  <c r="AF1877" i="5"/>
  <c r="AF1878" i="5"/>
  <c r="AF1879" i="5"/>
  <c r="AF1880" i="5"/>
  <c r="AF1881" i="5"/>
  <c r="AF1882" i="5"/>
  <c r="AF1883" i="5"/>
  <c r="AF1884" i="5"/>
  <c r="AF1885" i="5"/>
  <c r="AF1886" i="5"/>
  <c r="AF1887" i="5"/>
  <c r="AF1888" i="5"/>
  <c r="AF1889" i="5"/>
  <c r="AF1890" i="5"/>
  <c r="AF1891" i="5"/>
  <c r="AF1892" i="5"/>
  <c r="AF1893" i="5"/>
  <c r="AF1894" i="5"/>
  <c r="AF1895" i="5"/>
  <c r="AF1896" i="5"/>
  <c r="AF1897" i="5"/>
  <c r="AF1898" i="5"/>
  <c r="AF1899" i="5"/>
  <c r="AF1900" i="5"/>
  <c r="AF1901" i="5"/>
  <c r="AF1902" i="5"/>
  <c r="AF1903" i="5"/>
  <c r="AF1904" i="5"/>
  <c r="AF1905" i="5"/>
  <c r="AF1906" i="5"/>
  <c r="AF1907" i="5"/>
  <c r="AF1908" i="5"/>
  <c r="AF1909" i="5"/>
  <c r="AF1910" i="5"/>
  <c r="AF1911" i="5"/>
  <c r="AF1912" i="5"/>
  <c r="AF1913" i="5"/>
  <c r="AF1914" i="5"/>
  <c r="AF1915" i="5"/>
  <c r="AF1916" i="5"/>
  <c r="AF1917" i="5"/>
  <c r="AF1918" i="5"/>
  <c r="AF1919" i="5"/>
  <c r="AF1920" i="5"/>
  <c r="AF1921" i="5"/>
  <c r="AF1922" i="5"/>
  <c r="AF1923" i="5"/>
  <c r="AF1924" i="5"/>
  <c r="AF1925" i="5"/>
  <c r="AF1926" i="5"/>
  <c r="AF1927" i="5"/>
  <c r="AF1928" i="5"/>
  <c r="AF1929" i="5"/>
  <c r="AF1930" i="5"/>
  <c r="AF1931" i="5"/>
  <c r="AF1932" i="5"/>
  <c r="AF1933" i="5"/>
  <c r="AF1934" i="5"/>
  <c r="AF1935" i="5"/>
  <c r="AF1936" i="5"/>
  <c r="AF1937" i="5"/>
  <c r="AF1938" i="5"/>
  <c r="AF1939" i="5"/>
  <c r="AF1940" i="5"/>
  <c r="AF1941" i="5"/>
  <c r="AF1942" i="5"/>
  <c r="AF1943" i="5"/>
  <c r="AF1944" i="5"/>
  <c r="AF1945" i="5"/>
  <c r="AF1946" i="5"/>
  <c r="AF1947" i="5"/>
  <c r="AF1948" i="5"/>
  <c r="AF1949" i="5"/>
  <c r="AF1950" i="5"/>
  <c r="AF1951" i="5"/>
  <c r="AF1952" i="5"/>
  <c r="AF1953" i="5"/>
  <c r="AF1954" i="5"/>
  <c r="AF1955" i="5"/>
  <c r="AF1956" i="5"/>
  <c r="AF1957" i="5"/>
  <c r="AF1958" i="5"/>
  <c r="AF1959" i="5"/>
  <c r="AF1960" i="5"/>
  <c r="AF1961" i="5"/>
  <c r="AF1962" i="5"/>
  <c r="AF1963" i="5"/>
  <c r="AF1964" i="5"/>
  <c r="AF1965" i="5"/>
  <c r="AF1966" i="5"/>
  <c r="AF1967" i="5"/>
  <c r="AF1968" i="5"/>
  <c r="AF1969" i="5"/>
  <c r="AF1970" i="5"/>
  <c r="AF1971" i="5"/>
  <c r="AF1972" i="5"/>
  <c r="AF1973" i="5"/>
  <c r="AF1974" i="5"/>
  <c r="AF1975" i="5"/>
  <c r="AF1976" i="5"/>
  <c r="AF1977" i="5"/>
  <c r="AF1978" i="5"/>
  <c r="AF1979" i="5"/>
  <c r="AF1980" i="5"/>
  <c r="AF1981" i="5"/>
  <c r="AF1982" i="5"/>
  <c r="AF1983" i="5"/>
  <c r="AF1984" i="5"/>
  <c r="AF1985" i="5"/>
  <c r="AF1986" i="5"/>
  <c r="AF1987" i="5"/>
  <c r="AF1988" i="5"/>
  <c r="AF1989" i="5"/>
  <c r="AF1990" i="5"/>
  <c r="AF1991" i="5"/>
  <c r="AF1992" i="5"/>
  <c r="AF1993" i="5"/>
  <c r="AF1994" i="5"/>
  <c r="AF1995" i="5"/>
  <c r="AF1996" i="5"/>
  <c r="AF1997" i="5"/>
  <c r="AF1998" i="5"/>
  <c r="AF1999" i="5"/>
  <c r="AF2000" i="5"/>
  <c r="AF2001" i="5"/>
  <c r="AF2002" i="5"/>
  <c r="AF2003" i="5"/>
  <c r="AF2004" i="5"/>
  <c r="AF2005" i="5"/>
  <c r="AF2006" i="5"/>
  <c r="AF2007" i="5"/>
  <c r="AF2008" i="5"/>
  <c r="AF2009" i="5"/>
  <c r="AF2010" i="5"/>
  <c r="AF2011" i="5"/>
  <c r="AF2012" i="5"/>
  <c r="AF2013" i="5"/>
  <c r="AF2014" i="5"/>
  <c r="AF2015" i="5"/>
  <c r="AF2016" i="5"/>
  <c r="AF2017" i="5"/>
  <c r="AF2018" i="5"/>
  <c r="AF2019" i="5"/>
  <c r="AF2020" i="5"/>
  <c r="AF2021" i="5"/>
  <c r="AF2022" i="5"/>
  <c r="AF2023" i="5"/>
  <c r="AF2024" i="5"/>
  <c r="AF2025" i="5"/>
  <c r="AF2026" i="5"/>
  <c r="AF2027" i="5"/>
  <c r="AF2028" i="5"/>
  <c r="AF2029" i="5"/>
  <c r="AF2030" i="5"/>
  <c r="AF2031" i="5"/>
  <c r="AF2032" i="5"/>
  <c r="AF2033" i="5"/>
  <c r="AF2034" i="5"/>
  <c r="AF2035" i="5"/>
  <c r="AF2036" i="5"/>
  <c r="AF2037" i="5"/>
  <c r="AF2038" i="5"/>
  <c r="AF2039" i="5"/>
  <c r="AF2040" i="5"/>
  <c r="AF2041" i="5"/>
  <c r="AF2042" i="5"/>
  <c r="AF2043" i="5"/>
  <c r="AF2044" i="5"/>
  <c r="AF2045" i="5"/>
  <c r="AF2046" i="5"/>
  <c r="AF2047" i="5"/>
  <c r="AF2048" i="5"/>
  <c r="AF2049" i="5"/>
  <c r="AF2050" i="5"/>
  <c r="AF2051" i="5"/>
  <c r="AF2052" i="5"/>
  <c r="AF2053" i="5"/>
  <c r="AF2054" i="5"/>
  <c r="AF2055" i="5"/>
  <c r="AF2056" i="5"/>
  <c r="AF2057" i="5"/>
  <c r="AF2058" i="5"/>
  <c r="AF2059" i="5"/>
  <c r="AF2060" i="5"/>
  <c r="AF2061" i="5"/>
  <c r="AF2062" i="5"/>
  <c r="AF2063" i="5"/>
  <c r="AF2064" i="5"/>
  <c r="AF2065" i="5"/>
  <c r="AF2066" i="5"/>
  <c r="AF2067" i="5"/>
  <c r="AF2068" i="5"/>
  <c r="AF2069" i="5"/>
  <c r="AF2070" i="5"/>
  <c r="AF2071" i="5"/>
  <c r="AF2072" i="5"/>
  <c r="AF2073" i="5"/>
  <c r="AF2074" i="5"/>
  <c r="AF2075" i="5"/>
  <c r="AF2076" i="5"/>
  <c r="AF2077" i="5"/>
  <c r="AF2078" i="5"/>
  <c r="AF2079" i="5"/>
  <c r="AF2080" i="5"/>
  <c r="AF2081" i="5"/>
  <c r="AF2082" i="5"/>
  <c r="AF2083" i="5"/>
  <c r="AF2084" i="5"/>
  <c r="AF2085" i="5"/>
  <c r="AF2086" i="5"/>
  <c r="AF2087" i="5"/>
  <c r="AF2088" i="5"/>
  <c r="AF2089" i="5"/>
  <c r="AF2090" i="5"/>
  <c r="AF2091" i="5"/>
  <c r="AF2092" i="5"/>
  <c r="AF2093" i="5"/>
  <c r="AF2094" i="5"/>
  <c r="AF2095" i="5"/>
  <c r="AF2096" i="5"/>
  <c r="AG2097" i="5"/>
  <c r="AI2097" i="5"/>
  <c r="AG2140" i="5"/>
  <c r="AI2140" i="5"/>
  <c r="AG2141" i="5"/>
  <c r="AI2141" i="5"/>
  <c r="AG2142" i="5"/>
  <c r="AI2142" i="5"/>
  <c r="AG2143" i="5"/>
  <c r="AI2143" i="5"/>
  <c r="AG2144" i="5"/>
  <c r="AI2144" i="5"/>
  <c r="AG2145" i="5"/>
  <c r="AI2145" i="5"/>
  <c r="AG2146" i="5"/>
  <c r="AI2146" i="5"/>
  <c r="AG2147" i="5"/>
  <c r="AI2147" i="5"/>
  <c r="AG2148" i="5"/>
  <c r="AI2148" i="5"/>
  <c r="AG2149" i="5"/>
  <c r="AI2149" i="5"/>
  <c r="AG2150" i="5"/>
  <c r="AI2150" i="5"/>
  <c r="AG2151" i="5"/>
  <c r="AI2151" i="5"/>
  <c r="AG2152" i="5"/>
  <c r="AI2152" i="5"/>
  <c r="AG2153" i="5"/>
  <c r="AI2153" i="5"/>
  <c r="AG2154" i="5"/>
  <c r="AI2154" i="5"/>
  <c r="AG2155" i="5"/>
  <c r="AI2155" i="5"/>
  <c r="AG2156" i="5"/>
  <c r="AI2156" i="5"/>
  <c r="AG2157" i="5"/>
  <c r="AI2157" i="5"/>
  <c r="AG2158" i="5"/>
  <c r="AI2158" i="5"/>
  <c r="AG2159" i="5"/>
  <c r="AI2159" i="5"/>
  <c r="AG2160" i="5"/>
  <c r="AI2160" i="5"/>
  <c r="AG2161" i="5"/>
  <c r="AI2161" i="5"/>
  <c r="AG2162" i="5"/>
  <c r="AI2162" i="5"/>
  <c r="AG2163" i="5"/>
  <c r="AI2163" i="5"/>
  <c r="AG2164" i="5"/>
  <c r="AI2164" i="5"/>
  <c r="AG2165" i="5"/>
  <c r="AI2165" i="5"/>
  <c r="AG2166" i="5"/>
  <c r="AI2166" i="5"/>
  <c r="AG2167" i="5"/>
  <c r="AI2167" i="5"/>
  <c r="AG2168" i="5"/>
  <c r="AI2168" i="5"/>
  <c r="AG2169" i="5"/>
  <c r="AI2169" i="5"/>
  <c r="AG2170" i="5"/>
  <c r="AI2170" i="5"/>
  <c r="AG2171" i="5"/>
  <c r="AI2171" i="5"/>
  <c r="AG2172" i="5"/>
  <c r="AI2172" i="5"/>
  <c r="AG2173" i="5"/>
  <c r="AI2173" i="5"/>
  <c r="AG2174" i="5"/>
  <c r="AI2174" i="5"/>
  <c r="AG2175" i="5"/>
  <c r="AI2175" i="5"/>
  <c r="AG2176" i="5"/>
  <c r="AI2176" i="5"/>
  <c r="AG2177" i="5"/>
  <c r="AI2177" i="5"/>
  <c r="AG2178" i="5"/>
  <c r="AI2178" i="5"/>
  <c r="AG2179" i="5"/>
  <c r="AI2179" i="5"/>
  <c r="AG2180" i="5"/>
  <c r="AI2180" i="5"/>
  <c r="AG2181" i="5"/>
  <c r="AI2181" i="5"/>
  <c r="AG2182" i="5"/>
  <c r="AI2182" i="5"/>
  <c r="AG2183" i="5"/>
  <c r="AI2183" i="5"/>
  <c r="AG2184" i="5"/>
  <c r="AI2184" i="5"/>
  <c r="AG2185" i="5"/>
  <c r="AI2185" i="5"/>
  <c r="AG2186" i="5"/>
  <c r="AI2186" i="5"/>
  <c r="AG2187" i="5"/>
  <c r="AI2187" i="5"/>
  <c r="AG2188" i="5"/>
  <c r="AI2188" i="5"/>
  <c r="AG2189" i="5"/>
  <c r="AI2189" i="5"/>
  <c r="AG2190" i="5"/>
  <c r="AI2190" i="5"/>
  <c r="AG2191" i="5"/>
  <c r="AI2191" i="5"/>
  <c r="AG2192" i="5"/>
  <c r="AI2192" i="5"/>
  <c r="AG2193" i="5"/>
  <c r="AI2193" i="5"/>
  <c r="AG2194" i="5"/>
  <c r="AI2194" i="5"/>
  <c r="AG2195" i="5"/>
  <c r="AI2195" i="5"/>
  <c r="AG2196" i="5"/>
  <c r="AI2196" i="5"/>
  <c r="AG2197" i="5"/>
  <c r="AI2197" i="5"/>
  <c r="AG2198" i="5"/>
  <c r="AI2198" i="5"/>
  <c r="AG2199" i="5"/>
  <c r="AI2199" i="5"/>
  <c r="AG2200" i="5"/>
  <c r="AI2200" i="5"/>
  <c r="AG2201" i="5"/>
  <c r="AI2201" i="5"/>
  <c r="AG2202" i="5"/>
  <c r="AI2202" i="5"/>
  <c r="AG2203" i="5"/>
  <c r="AI2203" i="5"/>
  <c r="AG2204" i="5"/>
  <c r="AI2204" i="5"/>
  <c r="AG2205" i="5"/>
  <c r="AI2205" i="5"/>
  <c r="AG2206" i="5"/>
  <c r="AI2206" i="5"/>
  <c r="AG2207" i="5"/>
  <c r="AI2207" i="5"/>
  <c r="AG2208" i="5"/>
  <c r="AI2208" i="5"/>
  <c r="AG2209" i="5"/>
  <c r="AI2209" i="5"/>
  <c r="AG2210" i="5"/>
  <c r="AI2210" i="5"/>
  <c r="AG2211" i="5"/>
  <c r="AI2211" i="5"/>
  <c r="AG2212" i="5"/>
  <c r="AI2212" i="5"/>
  <c r="AG2213" i="5"/>
  <c r="AI2213" i="5"/>
  <c r="AG2214" i="5"/>
  <c r="AI2214" i="5"/>
  <c r="AG2215" i="5"/>
  <c r="AI2215" i="5"/>
  <c r="AG2216" i="5"/>
  <c r="AI2216" i="5"/>
  <c r="AG2217" i="5"/>
  <c r="AI2217" i="5"/>
  <c r="AG2218" i="5"/>
  <c r="AI2218" i="5"/>
  <c r="AG2219" i="5"/>
  <c r="AI2219" i="5"/>
  <c r="AG2220" i="5"/>
  <c r="AI2220" i="5"/>
  <c r="AG2221" i="5"/>
  <c r="AI2221" i="5"/>
  <c r="AG2222" i="5"/>
  <c r="AI2222" i="5"/>
  <c r="AG2223" i="5"/>
  <c r="AI2223" i="5"/>
  <c r="AG2224" i="5"/>
  <c r="AI2224" i="5"/>
  <c r="AG2225" i="5"/>
  <c r="AI2225" i="5"/>
  <c r="AG2226" i="5"/>
  <c r="AI2226" i="5"/>
  <c r="AG2227" i="5"/>
  <c r="AI2227" i="5"/>
  <c r="AG2228" i="5"/>
  <c r="AI2228" i="5"/>
  <c r="AG2229" i="5"/>
  <c r="AI2229" i="5"/>
  <c r="AG2230" i="5"/>
  <c r="AI2230" i="5"/>
  <c r="AG2231" i="5"/>
  <c r="AI2231" i="5"/>
  <c r="AG2232" i="5"/>
  <c r="AI2232" i="5"/>
  <c r="AG2233" i="5"/>
  <c r="AI2233" i="5"/>
  <c r="AG2234" i="5"/>
  <c r="AI2234" i="5"/>
  <c r="AG2235" i="5"/>
  <c r="AI2235" i="5"/>
  <c r="AG2236" i="5"/>
  <c r="AI2236" i="5"/>
  <c r="AG2237" i="5"/>
  <c r="AI2237" i="5"/>
  <c r="AG2238" i="5"/>
  <c r="AI2238" i="5"/>
  <c r="AG2239" i="5"/>
  <c r="AI2239" i="5"/>
  <c r="AG2240" i="5"/>
  <c r="AI2240" i="5"/>
  <c r="AG2241" i="5"/>
  <c r="AI2241" i="5"/>
  <c r="AF2243" i="5"/>
  <c r="AF2245" i="5"/>
  <c r="AF2247" i="5"/>
  <c r="AF2249" i="5"/>
  <c r="AF2251" i="5"/>
  <c r="AF2253" i="5"/>
  <c r="AF2255" i="5"/>
  <c r="AF2257" i="5"/>
  <c r="AF2259" i="5"/>
  <c r="AF2261" i="5"/>
  <c r="AF2263" i="5"/>
  <c r="AF2265" i="5"/>
  <c r="AF2267" i="5"/>
  <c r="AF2269" i="5"/>
  <c r="AF2271" i="5"/>
  <c r="AF2273" i="5"/>
  <c r="AF2275" i="5"/>
  <c r="AF2277" i="5"/>
  <c r="AF2279" i="5"/>
  <c r="AF2281" i="5"/>
  <c r="AF2283" i="5"/>
  <c r="AF2285" i="5"/>
  <c r="AF2287" i="5"/>
  <c r="AF2289" i="5"/>
  <c r="AF2291" i="5"/>
  <c r="AF2293" i="5"/>
  <c r="AF2295" i="5"/>
  <c r="AF2297" i="5"/>
  <c r="AF2299" i="5"/>
  <c r="AF2301" i="5"/>
  <c r="AF2303" i="5"/>
  <c r="AF2305" i="5"/>
  <c r="AF2307" i="5"/>
  <c r="AF2309" i="5"/>
  <c r="AF2311" i="5"/>
  <c r="AG2338" i="5"/>
  <c r="AI2338" i="5"/>
  <c r="AG2340" i="5"/>
  <c r="AI2340" i="5"/>
  <c r="AG2342" i="5"/>
  <c r="AI2342" i="5"/>
  <c r="AG2344" i="5"/>
  <c r="AI2344" i="5"/>
  <c r="AG2346" i="5"/>
  <c r="AI2346" i="5"/>
  <c r="AG2348" i="5"/>
  <c r="AI2348" i="5"/>
  <c r="AG2350" i="5"/>
  <c r="AI2350" i="5"/>
  <c r="AG2352" i="5"/>
  <c r="AI2352" i="5"/>
  <c r="AG2354" i="5"/>
  <c r="AI2354" i="5"/>
  <c r="AG2356" i="5"/>
  <c r="AI2356" i="5"/>
  <c r="AG2358" i="5"/>
  <c r="AI2358" i="5"/>
  <c r="AG2360" i="5"/>
  <c r="AI2360" i="5"/>
  <c r="AG2362" i="5"/>
  <c r="AI2362" i="5"/>
  <c r="AG2364" i="5"/>
  <c r="AI2364" i="5"/>
  <c r="AG2366" i="5"/>
  <c r="AI2366" i="5"/>
  <c r="AG2368" i="5"/>
  <c r="AI2368" i="5"/>
  <c r="AG2370" i="5"/>
  <c r="AI2370" i="5"/>
  <c r="AG2372" i="5"/>
  <c r="AI2372" i="5"/>
  <c r="AG2243" i="5"/>
  <c r="AI2243" i="5"/>
  <c r="AG2245" i="5"/>
  <c r="AI2245" i="5"/>
  <c r="AG2247" i="5"/>
  <c r="AI2247" i="5"/>
  <c r="AG2249" i="5"/>
  <c r="AI2249" i="5"/>
  <c r="AG2251" i="5"/>
  <c r="AI2251" i="5"/>
  <c r="AG2253" i="5"/>
  <c r="AI2253" i="5"/>
  <c r="AG2255" i="5"/>
  <c r="AI2255" i="5"/>
  <c r="AG2257" i="5"/>
  <c r="AI2257" i="5"/>
  <c r="AG2259" i="5"/>
  <c r="AI2259" i="5"/>
  <c r="AG2261" i="5"/>
  <c r="AI2261" i="5"/>
  <c r="AG2263" i="5"/>
  <c r="AI2263" i="5"/>
  <c r="AG2265" i="5"/>
  <c r="AI2265" i="5"/>
  <c r="AG2267" i="5"/>
  <c r="AI2267" i="5"/>
  <c r="AG2269" i="5"/>
  <c r="AI2269" i="5"/>
  <c r="AG2271" i="5"/>
  <c r="AI2271" i="5"/>
  <c r="AG2273" i="5"/>
  <c r="AI2273" i="5"/>
  <c r="AG2275" i="5"/>
  <c r="AI2275" i="5"/>
  <c r="AG2277" i="5"/>
  <c r="AI2277" i="5"/>
  <c r="AG2279" i="5"/>
  <c r="AI2279" i="5"/>
  <c r="AG2281" i="5"/>
  <c r="AI2281" i="5"/>
  <c r="AG2283" i="5"/>
  <c r="AI2283" i="5"/>
  <c r="AG2285" i="5"/>
  <c r="AI2285" i="5"/>
  <c r="AG2287" i="5"/>
  <c r="AI2287" i="5"/>
  <c r="AG2289" i="5"/>
  <c r="AI2289" i="5"/>
  <c r="AG2291" i="5"/>
  <c r="AI2291" i="5"/>
  <c r="AG2293" i="5"/>
  <c r="AI2293" i="5"/>
  <c r="AG2295" i="5"/>
  <c r="AI2295" i="5"/>
  <c r="AG2297" i="5"/>
  <c r="AI2297" i="5"/>
  <c r="AG2299" i="5"/>
  <c r="AI2299" i="5"/>
  <c r="AG2301" i="5"/>
  <c r="AI2301" i="5"/>
  <c r="AG2303" i="5"/>
  <c r="AI2303" i="5"/>
  <c r="AG2305" i="5"/>
  <c r="AI2305" i="5"/>
  <c r="AG2307" i="5"/>
  <c r="AI2307" i="5"/>
  <c r="AG2309" i="5"/>
  <c r="AI2309" i="5"/>
  <c r="AG2311" i="5"/>
  <c r="AI2311" i="5"/>
  <c r="AE2097" i="5"/>
  <c r="AE2098" i="5"/>
  <c r="AE2099" i="5"/>
  <c r="AE2100" i="5"/>
  <c r="AE2101" i="5"/>
  <c r="AE2102" i="5"/>
  <c r="AE2103" i="5"/>
  <c r="AE2104" i="5"/>
  <c r="AE2105" i="5"/>
  <c r="AE2106" i="5"/>
  <c r="AE2107" i="5"/>
  <c r="AE2108" i="5"/>
  <c r="AE2109" i="5"/>
  <c r="AE2110" i="5"/>
  <c r="AE2111" i="5"/>
  <c r="AE2112" i="5"/>
  <c r="AE2113" i="5"/>
  <c r="AE2114" i="5"/>
  <c r="AE2115" i="5"/>
  <c r="AE2116" i="5"/>
  <c r="AE2117" i="5"/>
  <c r="AE2118" i="5"/>
  <c r="AE2119" i="5"/>
  <c r="AE2120" i="5"/>
  <c r="AE2121" i="5"/>
  <c r="AE2122" i="5"/>
  <c r="AE2123" i="5"/>
  <c r="AE2124" i="5"/>
  <c r="AE2125" i="5"/>
  <c r="AE2126" i="5"/>
  <c r="AE2127" i="5"/>
  <c r="AE2128" i="5"/>
  <c r="AE2129" i="5"/>
  <c r="AE2130" i="5"/>
  <c r="AE2131" i="5"/>
  <c r="AE2132" i="5"/>
  <c r="AE2133" i="5"/>
  <c r="AE2134" i="5"/>
  <c r="AE2135" i="5"/>
  <c r="AE2136" i="5"/>
  <c r="AE2137" i="5"/>
  <c r="AE2138" i="5"/>
  <c r="AE2139" i="5"/>
  <c r="AE2140" i="5"/>
  <c r="AE2141" i="5"/>
  <c r="AE2142" i="5"/>
  <c r="AE2143" i="5"/>
  <c r="AE2144" i="5"/>
  <c r="AE2145" i="5"/>
  <c r="AE2146" i="5"/>
  <c r="AE2147" i="5"/>
  <c r="AE2148" i="5"/>
  <c r="AE2149" i="5"/>
  <c r="AE2150" i="5"/>
  <c r="AE2151" i="5"/>
  <c r="AE2152" i="5"/>
  <c r="AE2153" i="5"/>
  <c r="AE2154" i="5"/>
  <c r="AE2155" i="5"/>
  <c r="AE2156" i="5"/>
  <c r="AE2157" i="5"/>
  <c r="AE2158" i="5"/>
  <c r="AE2159" i="5"/>
  <c r="AE2160" i="5"/>
  <c r="AE2161" i="5"/>
  <c r="AE2162" i="5"/>
  <c r="AE2163" i="5"/>
  <c r="AE2164" i="5"/>
  <c r="AE2165" i="5"/>
  <c r="AE2166" i="5"/>
  <c r="AE2167" i="5"/>
  <c r="AE2168" i="5"/>
  <c r="AE2169" i="5"/>
  <c r="AE2170" i="5"/>
  <c r="AE2171" i="5"/>
  <c r="AE2172" i="5"/>
  <c r="AE2173" i="5"/>
  <c r="AE2174" i="5"/>
  <c r="AE2175" i="5"/>
  <c r="AE2176" i="5"/>
  <c r="AE2177" i="5"/>
  <c r="AE2178" i="5"/>
  <c r="AE2179" i="5"/>
  <c r="AE2180" i="5"/>
  <c r="AE2181" i="5"/>
  <c r="AE2182" i="5"/>
  <c r="AE2183" i="5"/>
  <c r="AE2184" i="5"/>
  <c r="AE2185" i="5"/>
  <c r="AE2186" i="5"/>
  <c r="AE2187" i="5"/>
  <c r="AE2188" i="5"/>
  <c r="AE2189" i="5"/>
  <c r="AE2190" i="5"/>
  <c r="AE2191" i="5"/>
  <c r="AE2192" i="5"/>
  <c r="AE2193" i="5"/>
  <c r="AE2194" i="5"/>
  <c r="AE2195" i="5"/>
  <c r="AE2196" i="5"/>
  <c r="AE2197" i="5"/>
  <c r="AE2198" i="5"/>
  <c r="AE2199" i="5"/>
  <c r="AE2200" i="5"/>
  <c r="AE2201" i="5"/>
  <c r="AE2202" i="5"/>
  <c r="AE2203" i="5"/>
  <c r="AE2204" i="5"/>
  <c r="AE2205" i="5"/>
  <c r="AE2206" i="5"/>
  <c r="AE2207" i="5"/>
  <c r="AE2208" i="5"/>
  <c r="AE2209" i="5"/>
  <c r="AE2210" i="5"/>
  <c r="AE2211" i="5"/>
  <c r="AE2212" i="5"/>
  <c r="AE2213" i="5"/>
  <c r="AE2214" i="5"/>
  <c r="AE2215" i="5"/>
  <c r="AE2216" i="5"/>
  <c r="AE2217" i="5"/>
  <c r="AE2218" i="5"/>
  <c r="AE2219" i="5"/>
  <c r="AE2220" i="5"/>
  <c r="AE2221" i="5"/>
  <c r="AE2222" i="5"/>
  <c r="AE2223" i="5"/>
  <c r="AE2224" i="5"/>
  <c r="AE2225" i="5"/>
  <c r="AE2226" i="5"/>
  <c r="AE2227" i="5"/>
  <c r="AE2228" i="5"/>
  <c r="AE2229" i="5"/>
  <c r="AE2230" i="5"/>
  <c r="AE2231" i="5"/>
  <c r="AE2232" i="5"/>
  <c r="AE2233" i="5"/>
  <c r="AE2234" i="5"/>
  <c r="AE2235" i="5"/>
  <c r="AE2236" i="5"/>
  <c r="AE2237" i="5"/>
  <c r="AE2238" i="5"/>
  <c r="AE2239" i="5"/>
  <c r="AE2240" i="5"/>
  <c r="AE2241" i="5"/>
  <c r="AF2242" i="5"/>
  <c r="AF2244" i="5"/>
  <c r="AF2246" i="5"/>
  <c r="AF2248" i="5"/>
  <c r="AF2250" i="5"/>
  <c r="AF2252" i="5"/>
  <c r="AF2254" i="5"/>
  <c r="AF2256" i="5"/>
  <c r="AF2258" i="5"/>
  <c r="AF2260" i="5"/>
  <c r="AF2262" i="5"/>
  <c r="AF2264" i="5"/>
  <c r="AF2266" i="5"/>
  <c r="AF2268" i="5"/>
  <c r="AF2270" i="5"/>
  <c r="AF2272" i="5"/>
  <c r="AF2274" i="5"/>
  <c r="AF2276" i="5"/>
  <c r="AF2278" i="5"/>
  <c r="AF2280" i="5"/>
  <c r="AF2282" i="5"/>
  <c r="AF2284" i="5"/>
  <c r="AF2286" i="5"/>
  <c r="AF2288" i="5"/>
  <c r="AF2290" i="5"/>
  <c r="AF2292" i="5"/>
  <c r="AF2294" i="5"/>
  <c r="AF2296" i="5"/>
  <c r="AF2298" i="5"/>
  <c r="AF2300" i="5"/>
  <c r="AF2302" i="5"/>
  <c r="AF2304" i="5"/>
  <c r="AF2306" i="5"/>
  <c r="AF2308" i="5"/>
  <c r="AF2310" i="5"/>
  <c r="AF2312" i="5"/>
  <c r="AF2313" i="5"/>
  <c r="AF2314" i="5"/>
  <c r="AF2315" i="5"/>
  <c r="AF2316" i="5"/>
  <c r="AF2317" i="5"/>
  <c r="AF2318" i="5"/>
  <c r="AF2319" i="5"/>
  <c r="AF2320" i="5"/>
  <c r="AF2321" i="5"/>
  <c r="AF2322" i="5"/>
  <c r="AF2323" i="5"/>
  <c r="AF2324" i="5"/>
  <c r="AF2325" i="5"/>
  <c r="AF2326" i="5"/>
  <c r="AF2327" i="5"/>
  <c r="AF2328" i="5"/>
  <c r="AF2329" i="5"/>
  <c r="AF2330" i="5"/>
  <c r="AF2331" i="5"/>
  <c r="AF2332" i="5"/>
  <c r="AF2333" i="5"/>
  <c r="AF2334" i="5"/>
  <c r="AF2335" i="5"/>
  <c r="AF2336" i="5"/>
  <c r="AG2337" i="5"/>
  <c r="AI2337" i="5"/>
  <c r="AG2339" i="5"/>
  <c r="AI2339" i="5"/>
  <c r="AG2341" i="5"/>
  <c r="AI2341" i="5"/>
  <c r="AG2343" i="5"/>
  <c r="AI2343" i="5"/>
  <c r="AG2345" i="5"/>
  <c r="AI2345" i="5"/>
  <c r="AG2347" i="5"/>
  <c r="AI2347" i="5"/>
  <c r="AG2349" i="5"/>
  <c r="AI2349" i="5"/>
  <c r="AG2351" i="5"/>
  <c r="AI2351" i="5"/>
  <c r="AG2353" i="5"/>
  <c r="AI2353" i="5"/>
  <c r="AG2355" i="5"/>
  <c r="AI2355" i="5"/>
  <c r="AG2357" i="5"/>
  <c r="AI2357" i="5"/>
  <c r="AG2359" i="5"/>
  <c r="AI2359" i="5"/>
  <c r="AG2361" i="5"/>
  <c r="AI2361" i="5"/>
  <c r="AG2363" i="5"/>
  <c r="AI2363" i="5"/>
  <c r="AG2365" i="5"/>
  <c r="AI2365" i="5"/>
  <c r="AG2367" i="5"/>
  <c r="AI2367" i="5"/>
  <c r="AG2369" i="5"/>
  <c r="AI2369" i="5"/>
  <c r="AG2371" i="5"/>
  <c r="AI2371" i="5"/>
  <c r="AG2373" i="5"/>
  <c r="AI2373" i="5"/>
  <c r="AF2124" i="5"/>
  <c r="AF2125" i="5"/>
  <c r="AF2126" i="5"/>
  <c r="AF2127" i="5"/>
  <c r="AF2128" i="5"/>
  <c r="AF2129" i="5"/>
  <c r="AF2130" i="5"/>
  <c r="AF2131" i="5"/>
  <c r="AF2132" i="5"/>
  <c r="AF2133" i="5"/>
  <c r="AF2134" i="5"/>
  <c r="AF2135" i="5"/>
  <c r="AF2136" i="5"/>
  <c r="AF2137" i="5"/>
  <c r="AF2138" i="5"/>
  <c r="AF2139" i="5"/>
  <c r="AF2140" i="5"/>
  <c r="AF2141" i="5"/>
  <c r="AF2142" i="5"/>
  <c r="AF2143" i="5"/>
  <c r="AF2144" i="5"/>
  <c r="AF2145" i="5"/>
  <c r="AF2146" i="5"/>
  <c r="AF2147" i="5"/>
  <c r="AF2148" i="5"/>
  <c r="AF2149" i="5"/>
  <c r="AF2150" i="5"/>
  <c r="AF2151" i="5"/>
  <c r="AF2152" i="5"/>
  <c r="AF2153" i="5"/>
  <c r="AF2154" i="5"/>
  <c r="AF2155" i="5"/>
  <c r="AF2156" i="5"/>
  <c r="AF2157" i="5"/>
  <c r="AF2158" i="5"/>
  <c r="AF2159" i="5"/>
  <c r="AF2160" i="5"/>
  <c r="AF2161" i="5"/>
  <c r="AF2162" i="5"/>
  <c r="AF2163" i="5"/>
  <c r="AF2164" i="5"/>
  <c r="AF2165" i="5"/>
  <c r="AF2166" i="5"/>
  <c r="AF2167" i="5"/>
  <c r="AF2168" i="5"/>
  <c r="AF2169" i="5"/>
  <c r="AF2170" i="5"/>
  <c r="AF2171" i="5"/>
  <c r="AF2172" i="5"/>
  <c r="AF2173" i="5"/>
  <c r="AF2174" i="5"/>
  <c r="AF2175" i="5"/>
  <c r="AF2176" i="5"/>
  <c r="AF2177" i="5"/>
  <c r="AF2178" i="5"/>
  <c r="AF2179" i="5"/>
  <c r="AF2180" i="5"/>
  <c r="AF2181" i="5"/>
  <c r="AF2182" i="5"/>
  <c r="AF2183" i="5"/>
  <c r="AF2184" i="5"/>
  <c r="AF2185" i="5"/>
  <c r="AF2186" i="5"/>
  <c r="AF2187" i="5"/>
  <c r="AF2188" i="5"/>
  <c r="AF2189" i="5"/>
  <c r="AF2190" i="5"/>
  <c r="AF2191" i="5"/>
  <c r="AF2192" i="5"/>
  <c r="AF2193" i="5"/>
  <c r="AF2194" i="5"/>
  <c r="AF2195" i="5"/>
  <c r="AF2196" i="5"/>
  <c r="AF2197" i="5"/>
  <c r="AF2198" i="5"/>
  <c r="AF2199" i="5"/>
  <c r="AF2200" i="5"/>
  <c r="AF2201" i="5"/>
  <c r="AF2202" i="5"/>
  <c r="AF2203" i="5"/>
  <c r="AF2204" i="5"/>
  <c r="AF2205" i="5"/>
  <c r="AF2206" i="5"/>
  <c r="AF2207" i="5"/>
  <c r="AF2208" i="5"/>
  <c r="AF2209" i="5"/>
  <c r="AF2210" i="5"/>
  <c r="AF2211" i="5"/>
  <c r="AF2212" i="5"/>
  <c r="AF2213" i="5"/>
  <c r="AF2214" i="5"/>
  <c r="AF2215" i="5"/>
  <c r="AF2216" i="5"/>
  <c r="AF2217" i="5"/>
  <c r="AF2218" i="5"/>
  <c r="AF2219" i="5"/>
  <c r="AF2220" i="5"/>
  <c r="AF2221" i="5"/>
  <c r="AF2222" i="5"/>
  <c r="AF2223" i="5"/>
  <c r="AF2224" i="5"/>
  <c r="AF2225" i="5"/>
  <c r="AF2226" i="5"/>
  <c r="AF2227" i="5"/>
  <c r="AF2228" i="5"/>
  <c r="AF2229" i="5"/>
  <c r="AF2230" i="5"/>
  <c r="AF2231" i="5"/>
  <c r="AF2232" i="5"/>
  <c r="AF2233" i="5"/>
  <c r="AF2234" i="5"/>
  <c r="AF2235" i="5"/>
  <c r="AF2236" i="5"/>
  <c r="AF2237" i="5"/>
  <c r="AF2238" i="5"/>
  <c r="AF2239" i="5"/>
  <c r="AF2240" i="5"/>
  <c r="AF2241" i="5"/>
  <c r="AG2242" i="5"/>
  <c r="AI2242" i="5"/>
  <c r="AG2244" i="5"/>
  <c r="AI2244" i="5"/>
  <c r="AG2246" i="5"/>
  <c r="AI2246" i="5"/>
  <c r="AG2248" i="5"/>
  <c r="AI2248" i="5"/>
  <c r="AG2250" i="5"/>
  <c r="AI2250" i="5"/>
  <c r="AG2252" i="5"/>
  <c r="AI2252" i="5"/>
  <c r="AG2254" i="5"/>
  <c r="AI2254" i="5"/>
  <c r="AG2256" i="5"/>
  <c r="AI2256" i="5"/>
  <c r="AG2258" i="5"/>
  <c r="AI2258" i="5"/>
  <c r="AG2260" i="5"/>
  <c r="AI2260" i="5"/>
  <c r="AG2262" i="5"/>
  <c r="AI2262" i="5"/>
  <c r="AG2264" i="5"/>
  <c r="AI2264" i="5"/>
  <c r="AG2266" i="5"/>
  <c r="AI2266" i="5"/>
  <c r="AG2268" i="5"/>
  <c r="AI2268" i="5"/>
  <c r="AG2270" i="5"/>
  <c r="AI2270" i="5"/>
  <c r="AG2272" i="5"/>
  <c r="AI2272" i="5"/>
  <c r="AG2274" i="5"/>
  <c r="AI2274" i="5"/>
  <c r="AG2276" i="5"/>
  <c r="AI2276" i="5"/>
  <c r="AG2278" i="5"/>
  <c r="AI2278" i="5"/>
  <c r="AG2280" i="5"/>
  <c r="AI2280" i="5"/>
  <c r="AG2282" i="5"/>
  <c r="AI2282" i="5"/>
  <c r="AG2284" i="5"/>
  <c r="AI2284" i="5"/>
  <c r="AG2286" i="5"/>
  <c r="AI2286" i="5"/>
  <c r="AG2288" i="5"/>
  <c r="AI2288" i="5"/>
  <c r="AG2290" i="5"/>
  <c r="AI2290" i="5"/>
  <c r="AG2292" i="5"/>
  <c r="AI2292" i="5"/>
  <c r="AG2294" i="5"/>
  <c r="AI2294" i="5"/>
  <c r="AG2296" i="5"/>
  <c r="AI2296" i="5"/>
  <c r="AG2298" i="5"/>
  <c r="AI2298" i="5"/>
  <c r="AG2300" i="5"/>
  <c r="AI2300" i="5"/>
  <c r="AG2302" i="5"/>
  <c r="AI2302" i="5"/>
  <c r="AG2304" i="5"/>
  <c r="AI2304" i="5"/>
  <c r="AG2306" i="5"/>
  <c r="AI2306" i="5"/>
  <c r="AG2308" i="5"/>
  <c r="AI2308" i="5"/>
  <c r="AG2310" i="5"/>
  <c r="AI2310" i="5"/>
  <c r="AG2312" i="5"/>
  <c r="AI2312" i="5"/>
  <c r="AG2313" i="5"/>
  <c r="AI2313" i="5"/>
  <c r="AG2314" i="5"/>
  <c r="AI2314" i="5"/>
  <c r="AG2315" i="5"/>
  <c r="AI2315" i="5"/>
  <c r="AG2316" i="5"/>
  <c r="AI2316" i="5"/>
  <c r="AG2317" i="5"/>
  <c r="AI2317" i="5"/>
  <c r="AG2318" i="5"/>
  <c r="AI2318" i="5"/>
  <c r="AG2319" i="5"/>
  <c r="AI2319" i="5"/>
  <c r="AG2320" i="5"/>
  <c r="AI2320" i="5"/>
  <c r="AG2321" i="5"/>
  <c r="AI2321" i="5"/>
  <c r="AG2322" i="5"/>
  <c r="AI2322" i="5"/>
  <c r="AG2323" i="5"/>
  <c r="AI2323" i="5"/>
  <c r="AG2324" i="5"/>
  <c r="AI2324" i="5"/>
  <c r="AG2325" i="5"/>
  <c r="AI2325" i="5"/>
  <c r="AG2326" i="5"/>
  <c r="AI2326" i="5"/>
  <c r="AG2327" i="5"/>
  <c r="AI2327" i="5"/>
  <c r="AG2328" i="5"/>
  <c r="AI2328" i="5"/>
  <c r="AG2329" i="5"/>
  <c r="AI2329" i="5"/>
  <c r="AG2330" i="5"/>
  <c r="AI2330" i="5"/>
  <c r="AG2331" i="5"/>
  <c r="AI2331" i="5"/>
  <c r="AG2332" i="5"/>
  <c r="AI2332" i="5"/>
  <c r="AG2333" i="5"/>
  <c r="AI2333" i="5"/>
  <c r="AG2334" i="5"/>
  <c r="AI2334" i="5"/>
  <c r="AG2335" i="5"/>
  <c r="AI2335" i="5"/>
  <c r="AG2336" i="5"/>
  <c r="AI2336" i="5"/>
  <c r="AF2522" i="5"/>
  <c r="AF2524" i="5"/>
  <c r="AF2526" i="5"/>
  <c r="AF2528" i="5"/>
  <c r="AF2530" i="5"/>
  <c r="AF2532" i="5"/>
  <c r="AF2534" i="5"/>
  <c r="AF2536" i="5"/>
  <c r="AF2538" i="5"/>
  <c r="AF2540" i="5"/>
  <c r="AF2542" i="5"/>
  <c r="AF2544" i="5"/>
  <c r="AF2546" i="5"/>
  <c r="AF2548" i="5"/>
  <c r="AF2550" i="5"/>
  <c r="AF2552" i="5"/>
  <c r="AF2554" i="5"/>
  <c r="AF2556" i="5"/>
  <c r="AF2558" i="5"/>
  <c r="AF2560" i="5"/>
  <c r="AF2562" i="5"/>
  <c r="AF2564" i="5"/>
  <c r="AE2242" i="5"/>
  <c r="AE2243" i="5"/>
  <c r="AE2244" i="5"/>
  <c r="AE2245" i="5"/>
  <c r="AE2246" i="5"/>
  <c r="AE2247" i="5"/>
  <c r="AE2248" i="5"/>
  <c r="AE2249" i="5"/>
  <c r="AE2250" i="5"/>
  <c r="AE2251" i="5"/>
  <c r="AE2252" i="5"/>
  <c r="AE2253" i="5"/>
  <c r="AE2254" i="5"/>
  <c r="AE2255" i="5"/>
  <c r="AE2256" i="5"/>
  <c r="AE2257" i="5"/>
  <c r="AE2258" i="5"/>
  <c r="AE2259" i="5"/>
  <c r="AE2260" i="5"/>
  <c r="AE2261" i="5"/>
  <c r="AE2262" i="5"/>
  <c r="AE2263" i="5"/>
  <c r="AE2264" i="5"/>
  <c r="AE2265" i="5"/>
  <c r="AE2266" i="5"/>
  <c r="AE2267" i="5"/>
  <c r="AE2268" i="5"/>
  <c r="AE2269" i="5"/>
  <c r="AE2270" i="5"/>
  <c r="AE2271" i="5"/>
  <c r="AE2272" i="5"/>
  <c r="AE2273" i="5"/>
  <c r="AE2274" i="5"/>
  <c r="AE2275" i="5"/>
  <c r="AE2276" i="5"/>
  <c r="AE2277" i="5"/>
  <c r="AE2278" i="5"/>
  <c r="AE2279" i="5"/>
  <c r="AE2280" i="5"/>
  <c r="AE2281" i="5"/>
  <c r="AE2282" i="5"/>
  <c r="AE2283" i="5"/>
  <c r="AE2284" i="5"/>
  <c r="AE2285" i="5"/>
  <c r="AE2286" i="5"/>
  <c r="AE2287" i="5"/>
  <c r="AE2288" i="5"/>
  <c r="AE2289" i="5"/>
  <c r="AE2290" i="5"/>
  <c r="AE2291" i="5"/>
  <c r="AE2292" i="5"/>
  <c r="AE2293" i="5"/>
  <c r="AE2294" i="5"/>
  <c r="AE2295" i="5"/>
  <c r="AE2296" i="5"/>
  <c r="AE2297" i="5"/>
  <c r="AE2298" i="5"/>
  <c r="AE2299" i="5"/>
  <c r="AE2300" i="5"/>
  <c r="AE2301" i="5"/>
  <c r="AE2302" i="5"/>
  <c r="AE2303" i="5"/>
  <c r="AE2304" i="5"/>
  <c r="AE2305" i="5"/>
  <c r="AE2306" i="5"/>
  <c r="AE2307" i="5"/>
  <c r="AE2308" i="5"/>
  <c r="AE2309" i="5"/>
  <c r="AE2310" i="5"/>
  <c r="AE2311" i="5"/>
  <c r="AE2312" i="5"/>
  <c r="AE2313" i="5"/>
  <c r="AE2314" i="5"/>
  <c r="AE2315" i="5"/>
  <c r="AE2316" i="5"/>
  <c r="AE2317" i="5"/>
  <c r="AE2318" i="5"/>
  <c r="AE2319" i="5"/>
  <c r="AE2320" i="5"/>
  <c r="AE2321" i="5"/>
  <c r="AE2322" i="5"/>
  <c r="AE2323" i="5"/>
  <c r="AE2324" i="5"/>
  <c r="AE2325" i="5"/>
  <c r="AE2326" i="5"/>
  <c r="AE2327" i="5"/>
  <c r="AE2328" i="5"/>
  <c r="AE2329" i="5"/>
  <c r="AE2330" i="5"/>
  <c r="AE2331" i="5"/>
  <c r="AE2332" i="5"/>
  <c r="AE2333" i="5"/>
  <c r="AE2334" i="5"/>
  <c r="AE2335" i="5"/>
  <c r="AE2336" i="5"/>
  <c r="AE2337" i="5"/>
  <c r="AE2338" i="5"/>
  <c r="AE2339" i="5"/>
  <c r="AE2340" i="5"/>
  <c r="AE2341" i="5"/>
  <c r="AE2342" i="5"/>
  <c r="AE2343" i="5"/>
  <c r="AE2344" i="5"/>
  <c r="AE2345" i="5"/>
  <c r="AE2346" i="5"/>
  <c r="AE2347" i="5"/>
  <c r="AE2348" i="5"/>
  <c r="AE2349" i="5"/>
  <c r="AE2350" i="5"/>
  <c r="AE2351" i="5"/>
  <c r="AE2352" i="5"/>
  <c r="AE2353" i="5"/>
  <c r="AE2354" i="5"/>
  <c r="AE2355" i="5"/>
  <c r="AE2356" i="5"/>
  <c r="AE2357" i="5"/>
  <c r="AE2358" i="5"/>
  <c r="AE2359" i="5"/>
  <c r="AE2360" i="5"/>
  <c r="AE2361" i="5"/>
  <c r="AE2362" i="5"/>
  <c r="AE2363" i="5"/>
  <c r="AE2364" i="5"/>
  <c r="AE2365" i="5"/>
  <c r="AE2366" i="5"/>
  <c r="AE2367" i="5"/>
  <c r="AE2368" i="5"/>
  <c r="AE2369" i="5"/>
  <c r="AE2370" i="5"/>
  <c r="AE2371" i="5"/>
  <c r="AE2372" i="5"/>
  <c r="AE2373" i="5"/>
  <c r="AE2374" i="5"/>
  <c r="AE2375" i="5"/>
  <c r="AE2376" i="5"/>
  <c r="AE2377" i="5"/>
  <c r="AE2378" i="5"/>
  <c r="AE2379" i="5"/>
  <c r="AE2380" i="5"/>
  <c r="AE2381" i="5"/>
  <c r="AE2382" i="5"/>
  <c r="AE2383" i="5"/>
  <c r="AE2384" i="5"/>
  <c r="AE2385" i="5"/>
  <c r="AE2386" i="5"/>
  <c r="AE2387" i="5"/>
  <c r="AE2388" i="5"/>
  <c r="AE2389" i="5"/>
  <c r="AE2390" i="5"/>
  <c r="AE2391" i="5"/>
  <c r="AE2392" i="5"/>
  <c r="AE2393" i="5"/>
  <c r="AE2394" i="5"/>
  <c r="AE2395" i="5"/>
  <c r="AE2396" i="5"/>
  <c r="AE2397" i="5"/>
  <c r="AE2398" i="5"/>
  <c r="AE2399" i="5"/>
  <c r="AE2400" i="5"/>
  <c r="AE2401" i="5"/>
  <c r="AE2402" i="5"/>
  <c r="AE2403" i="5"/>
  <c r="AE2404" i="5"/>
  <c r="AE2405" i="5"/>
  <c r="AE2406" i="5"/>
  <c r="AE2407" i="5"/>
  <c r="AE2408" i="5"/>
  <c r="AE2409" i="5"/>
  <c r="AE2410" i="5"/>
  <c r="AE2411" i="5"/>
  <c r="AE2412" i="5"/>
  <c r="AE2413" i="5"/>
  <c r="AE2414" i="5"/>
  <c r="AE2415" i="5"/>
  <c r="AE2416" i="5"/>
  <c r="AE2417" i="5"/>
  <c r="AE2418" i="5"/>
  <c r="AE2419" i="5"/>
  <c r="AE2420" i="5"/>
  <c r="AE2421" i="5"/>
  <c r="AE2422" i="5"/>
  <c r="AE2423" i="5"/>
  <c r="AE2424" i="5"/>
  <c r="AE2425" i="5"/>
  <c r="AE2426" i="5"/>
  <c r="AE2427" i="5"/>
  <c r="AE2428" i="5"/>
  <c r="AE2429" i="5"/>
  <c r="AE2430" i="5"/>
  <c r="AE2431" i="5"/>
  <c r="AE2432" i="5"/>
  <c r="AE2433" i="5"/>
  <c r="AE2434" i="5"/>
  <c r="AE2435" i="5"/>
  <c r="AE2436" i="5"/>
  <c r="AE2437" i="5"/>
  <c r="AE2438" i="5"/>
  <c r="AE2439" i="5"/>
  <c r="AE2440" i="5"/>
  <c r="AE2441" i="5"/>
  <c r="AE2442" i="5"/>
  <c r="AE2443" i="5"/>
  <c r="AE2444" i="5"/>
  <c r="AE2445" i="5"/>
  <c r="AE2446" i="5"/>
  <c r="AE2447" i="5"/>
  <c r="AE2448" i="5"/>
  <c r="AE2449" i="5"/>
  <c r="AE2450" i="5"/>
  <c r="AE2451" i="5"/>
  <c r="AE2452" i="5"/>
  <c r="AE2453" i="5"/>
  <c r="AE2454" i="5"/>
  <c r="AE2455" i="5"/>
  <c r="AE2456" i="5"/>
  <c r="AE2457" i="5"/>
  <c r="AE2458" i="5"/>
  <c r="AE2459" i="5"/>
  <c r="AE2460" i="5"/>
  <c r="AE2461" i="5"/>
  <c r="AE2462" i="5"/>
  <c r="AE2463" i="5"/>
  <c r="AE2464" i="5"/>
  <c r="AE2465" i="5"/>
  <c r="AE2466" i="5"/>
  <c r="AE2467" i="5"/>
  <c r="AE2468" i="5"/>
  <c r="AE2469" i="5"/>
  <c r="AE2470" i="5"/>
  <c r="AE2471" i="5"/>
  <c r="AE2472" i="5"/>
  <c r="AE2473" i="5"/>
  <c r="AE2474" i="5"/>
  <c r="AE2475" i="5"/>
  <c r="AE2476" i="5"/>
  <c r="AE2477" i="5"/>
  <c r="AE2478" i="5"/>
  <c r="AE2479" i="5"/>
  <c r="AE2480" i="5"/>
  <c r="AE2481" i="5"/>
  <c r="AE2482" i="5"/>
  <c r="AE2483" i="5"/>
  <c r="AE2484" i="5"/>
  <c r="AE2485" i="5"/>
  <c r="AE2486" i="5"/>
  <c r="AE2487" i="5"/>
  <c r="AE2488" i="5"/>
  <c r="AE2489" i="5"/>
  <c r="AE2490" i="5"/>
  <c r="AE2491" i="5"/>
  <c r="AE2492" i="5"/>
  <c r="AE2493" i="5"/>
  <c r="AE2494" i="5"/>
  <c r="AE2495" i="5"/>
  <c r="AE2496" i="5"/>
  <c r="AE2497" i="5"/>
  <c r="AE2498" i="5"/>
  <c r="AE2499" i="5"/>
  <c r="AE2500" i="5"/>
  <c r="AE2501" i="5"/>
  <c r="AE2502" i="5"/>
  <c r="AE2503" i="5"/>
  <c r="AE2504" i="5"/>
  <c r="AE2505" i="5"/>
  <c r="AE2506" i="5"/>
  <c r="AE2507" i="5"/>
  <c r="AE2508" i="5"/>
  <c r="AE2509" i="5"/>
  <c r="AE2510" i="5"/>
  <c r="AE2511" i="5"/>
  <c r="AE2512" i="5"/>
  <c r="AE2513" i="5"/>
  <c r="AE2514" i="5"/>
  <c r="AE2515" i="5"/>
  <c r="AE2516" i="5"/>
  <c r="AE2517" i="5"/>
  <c r="AE2518" i="5"/>
  <c r="AE2519" i="5"/>
  <c r="AE2520" i="5"/>
  <c r="AE2521" i="5"/>
  <c r="AG2522" i="5"/>
  <c r="AI2522" i="5"/>
  <c r="AG2524" i="5"/>
  <c r="AI2524" i="5"/>
  <c r="AG2526" i="5"/>
  <c r="AI2526" i="5"/>
  <c r="AG2528" i="5"/>
  <c r="AI2528" i="5"/>
  <c r="AG2530" i="5"/>
  <c r="AI2530" i="5"/>
  <c r="AG2532" i="5"/>
  <c r="AI2532" i="5"/>
  <c r="AG2534" i="5"/>
  <c r="AI2534" i="5"/>
  <c r="AG2536" i="5"/>
  <c r="AI2536" i="5"/>
  <c r="AG2538" i="5"/>
  <c r="AI2538" i="5"/>
  <c r="AG2540" i="5"/>
  <c r="AI2540" i="5"/>
  <c r="AG2542" i="5"/>
  <c r="AI2542" i="5"/>
  <c r="AG2544" i="5"/>
  <c r="AI2544" i="5"/>
  <c r="AG2546" i="5"/>
  <c r="AI2546" i="5"/>
  <c r="AG2548" i="5"/>
  <c r="AI2548" i="5"/>
  <c r="AG2550" i="5"/>
  <c r="AI2550" i="5"/>
  <c r="AG2552" i="5"/>
  <c r="AI2552" i="5"/>
  <c r="AG2554" i="5"/>
  <c r="AI2554" i="5"/>
  <c r="AG2556" i="5"/>
  <c r="AI2556" i="5"/>
  <c r="AG2558" i="5"/>
  <c r="AI2558" i="5"/>
  <c r="AG2560" i="5"/>
  <c r="AI2560" i="5"/>
  <c r="AG2562" i="5"/>
  <c r="AI2562" i="5"/>
  <c r="AG2564" i="5"/>
  <c r="AI2564" i="5"/>
  <c r="AF2565" i="5"/>
  <c r="AF2566" i="5"/>
  <c r="AF2567" i="5"/>
  <c r="AF2568" i="5"/>
  <c r="AF2569" i="5"/>
  <c r="AF2570" i="5"/>
  <c r="AF2571" i="5"/>
  <c r="AF2572" i="5"/>
  <c r="AF2573" i="5"/>
  <c r="AF2574" i="5"/>
  <c r="AF2575" i="5"/>
  <c r="AF2576" i="5"/>
  <c r="AF2577" i="5"/>
  <c r="AG2578" i="5"/>
  <c r="AI2578" i="5"/>
  <c r="AG2580" i="5"/>
  <c r="AI2580" i="5"/>
  <c r="AG2582" i="5"/>
  <c r="AI2582" i="5"/>
  <c r="AG2584" i="5"/>
  <c r="AI2584" i="5"/>
  <c r="AG2586" i="5"/>
  <c r="AI2586" i="5"/>
  <c r="AG2588" i="5"/>
  <c r="AI2588" i="5"/>
  <c r="AG2590" i="5"/>
  <c r="AI2590" i="5"/>
  <c r="AG2592" i="5"/>
  <c r="AI2592" i="5"/>
  <c r="AG2594" i="5"/>
  <c r="AI2594" i="5"/>
  <c r="AG2596" i="5"/>
  <c r="AI2596" i="5"/>
  <c r="AG2598" i="5"/>
  <c r="AI2598" i="5"/>
  <c r="AG2600" i="5"/>
  <c r="AI2600" i="5"/>
  <c r="AG2602" i="5"/>
  <c r="AI2602" i="5"/>
  <c r="AG2604" i="5"/>
  <c r="AI2604" i="5"/>
  <c r="AG2606" i="5"/>
  <c r="AI2606" i="5"/>
  <c r="AF2337" i="5"/>
  <c r="AF2338" i="5"/>
  <c r="AF2339" i="5"/>
  <c r="AF2340" i="5"/>
  <c r="AF2341" i="5"/>
  <c r="AF2342" i="5"/>
  <c r="AF2343" i="5"/>
  <c r="AF2344" i="5"/>
  <c r="AF2345" i="5"/>
  <c r="AF2346" i="5"/>
  <c r="AF2347" i="5"/>
  <c r="AF2348" i="5"/>
  <c r="AF2349" i="5"/>
  <c r="AF2350" i="5"/>
  <c r="AF2351" i="5"/>
  <c r="AF2352" i="5"/>
  <c r="AF2353" i="5"/>
  <c r="AF2354" i="5"/>
  <c r="AF2355" i="5"/>
  <c r="AF2356" i="5"/>
  <c r="AF2357" i="5"/>
  <c r="AF2358" i="5"/>
  <c r="AF2359" i="5"/>
  <c r="AF2360" i="5"/>
  <c r="AF2361" i="5"/>
  <c r="AF2362" i="5"/>
  <c r="AF2363" i="5"/>
  <c r="AF2364" i="5"/>
  <c r="AF2365" i="5"/>
  <c r="AF2366" i="5"/>
  <c r="AF2367" i="5"/>
  <c r="AF2368" i="5"/>
  <c r="AF2369" i="5"/>
  <c r="AF2370" i="5"/>
  <c r="AF2371" i="5"/>
  <c r="AF2372" i="5"/>
  <c r="AF2373" i="5"/>
  <c r="AF2374" i="5"/>
  <c r="AF2375" i="5"/>
  <c r="AF2376" i="5"/>
  <c r="AF2377" i="5"/>
  <c r="AF2378" i="5"/>
  <c r="AF2379" i="5"/>
  <c r="AF2380" i="5"/>
  <c r="AF2381" i="5"/>
  <c r="AF2382" i="5"/>
  <c r="AF2383" i="5"/>
  <c r="AF2384" i="5"/>
  <c r="AF2385" i="5"/>
  <c r="AF2386" i="5"/>
  <c r="AF2387" i="5"/>
  <c r="AF2388" i="5"/>
  <c r="AF2389" i="5"/>
  <c r="AF2390" i="5"/>
  <c r="AF2391" i="5"/>
  <c r="AF2392" i="5"/>
  <c r="AF2393" i="5"/>
  <c r="AF2394" i="5"/>
  <c r="AF2395" i="5"/>
  <c r="AF2396" i="5"/>
  <c r="AF2397" i="5"/>
  <c r="AF2398" i="5"/>
  <c r="AF2399" i="5"/>
  <c r="AF2400" i="5"/>
  <c r="AF2401" i="5"/>
  <c r="AF2402" i="5"/>
  <c r="AF2403" i="5"/>
  <c r="AF2404" i="5"/>
  <c r="AF2405" i="5"/>
  <c r="AF2406" i="5"/>
  <c r="AF2407" i="5"/>
  <c r="AF2408" i="5"/>
  <c r="AF2409" i="5"/>
  <c r="AF2410" i="5"/>
  <c r="AF2411" i="5"/>
  <c r="AF2412" i="5"/>
  <c r="AF2413" i="5"/>
  <c r="AF2414" i="5"/>
  <c r="AF2415" i="5"/>
  <c r="AF2416" i="5"/>
  <c r="AF2417" i="5"/>
  <c r="AF2418" i="5"/>
  <c r="AF2419" i="5"/>
  <c r="AF2420" i="5"/>
  <c r="AF2421" i="5"/>
  <c r="AF2422" i="5"/>
  <c r="AF2423" i="5"/>
  <c r="AF2424" i="5"/>
  <c r="AF2425" i="5"/>
  <c r="AF2426" i="5"/>
  <c r="AF2427" i="5"/>
  <c r="AF2428" i="5"/>
  <c r="AF2429" i="5"/>
  <c r="AF2430" i="5"/>
  <c r="AF2431" i="5"/>
  <c r="AF2432" i="5"/>
  <c r="AF2433" i="5"/>
  <c r="AF2434" i="5"/>
  <c r="AF2435" i="5"/>
  <c r="AF2436" i="5"/>
  <c r="AF2437" i="5"/>
  <c r="AF2438" i="5"/>
  <c r="AF2439" i="5"/>
  <c r="AF2440" i="5"/>
  <c r="AF2441" i="5"/>
  <c r="AF2442" i="5"/>
  <c r="AF2443" i="5"/>
  <c r="AF2444" i="5"/>
  <c r="AF2445" i="5"/>
  <c r="AF2446" i="5"/>
  <c r="AF2447" i="5"/>
  <c r="AF2448" i="5"/>
  <c r="AF2449" i="5"/>
  <c r="AF2450" i="5"/>
  <c r="AF2451" i="5"/>
  <c r="AF2452" i="5"/>
  <c r="AF2453" i="5"/>
  <c r="AF2454" i="5"/>
  <c r="AF2455" i="5"/>
  <c r="AF2456" i="5"/>
  <c r="AF2457" i="5"/>
  <c r="AF2458" i="5"/>
  <c r="AF2459" i="5"/>
  <c r="AF2460" i="5"/>
  <c r="AF2461" i="5"/>
  <c r="AF2462" i="5"/>
  <c r="AF2463" i="5"/>
  <c r="AF2464" i="5"/>
  <c r="AF2465" i="5"/>
  <c r="AF2466" i="5"/>
  <c r="AF2467" i="5"/>
  <c r="AF2468" i="5"/>
  <c r="AF2469" i="5"/>
  <c r="AF2470" i="5"/>
  <c r="AF2471" i="5"/>
  <c r="AF2472" i="5"/>
  <c r="AF2473" i="5"/>
  <c r="AF2474" i="5"/>
  <c r="AF2475" i="5"/>
  <c r="AF2476" i="5"/>
  <c r="AF2477" i="5"/>
  <c r="AF2478" i="5"/>
  <c r="AF2479" i="5"/>
  <c r="AF2480" i="5"/>
  <c r="AF2481" i="5"/>
  <c r="AF2482" i="5"/>
  <c r="AF2483" i="5"/>
  <c r="AF2484" i="5"/>
  <c r="AF2485" i="5"/>
  <c r="AF2486" i="5"/>
  <c r="AF2487" i="5"/>
  <c r="AF2488" i="5"/>
  <c r="AF2489" i="5"/>
  <c r="AF2490" i="5"/>
  <c r="AF2491" i="5"/>
  <c r="AF2492" i="5"/>
  <c r="AF2493" i="5"/>
  <c r="AF2494" i="5"/>
  <c r="AF2495" i="5"/>
  <c r="AF2496" i="5"/>
  <c r="AF2497" i="5"/>
  <c r="AF2498" i="5"/>
  <c r="AF2499" i="5"/>
  <c r="AF2500" i="5"/>
  <c r="AF2501" i="5"/>
  <c r="AF2502" i="5"/>
  <c r="AF2503" i="5"/>
  <c r="AF2504" i="5"/>
  <c r="AF2505" i="5"/>
  <c r="AF2506" i="5"/>
  <c r="AF2507" i="5"/>
  <c r="AF2508" i="5"/>
  <c r="AF2509" i="5"/>
  <c r="AF2510" i="5"/>
  <c r="AF2511" i="5"/>
  <c r="AF2512" i="5"/>
  <c r="AF2513" i="5"/>
  <c r="AF2514" i="5"/>
  <c r="AF2515" i="5"/>
  <c r="AF2516" i="5"/>
  <c r="AF2517" i="5"/>
  <c r="AF2518" i="5"/>
  <c r="AF2519" i="5"/>
  <c r="AF2520" i="5"/>
  <c r="AF2521" i="5"/>
  <c r="AF2523" i="5"/>
  <c r="AF2525" i="5"/>
  <c r="AF2527" i="5"/>
  <c r="AF2529" i="5"/>
  <c r="AF2531" i="5"/>
  <c r="AF2533" i="5"/>
  <c r="AF2535" i="5"/>
  <c r="AF2537" i="5"/>
  <c r="AF2539" i="5"/>
  <c r="AF2541" i="5"/>
  <c r="AF2543" i="5"/>
  <c r="AF2545" i="5"/>
  <c r="AF2547" i="5"/>
  <c r="AF2549" i="5"/>
  <c r="AF2551" i="5"/>
  <c r="AF2553" i="5"/>
  <c r="AF2555" i="5"/>
  <c r="AF2557" i="5"/>
  <c r="AF2559" i="5"/>
  <c r="AF2561" i="5"/>
  <c r="AF2563" i="5"/>
  <c r="AG2565" i="5"/>
  <c r="AI2565" i="5"/>
  <c r="AG2566" i="5"/>
  <c r="AI2566" i="5"/>
  <c r="AG2567" i="5"/>
  <c r="AI2567" i="5"/>
  <c r="AG2568" i="5"/>
  <c r="AI2568" i="5"/>
  <c r="AG2569" i="5"/>
  <c r="AI2569" i="5"/>
  <c r="AG2570" i="5"/>
  <c r="AI2570" i="5"/>
  <c r="AG2571" i="5"/>
  <c r="AI2571" i="5"/>
  <c r="AG2572" i="5"/>
  <c r="AI2572" i="5"/>
  <c r="AG2573" i="5"/>
  <c r="AI2573" i="5"/>
  <c r="AG2574" i="5"/>
  <c r="AI2574" i="5"/>
  <c r="AG2575" i="5"/>
  <c r="AI2575" i="5"/>
  <c r="AG2576" i="5"/>
  <c r="AI2576" i="5"/>
  <c r="AG2577" i="5"/>
  <c r="AI2577" i="5"/>
  <c r="AG2374" i="5"/>
  <c r="AI2374" i="5"/>
  <c r="AG2375" i="5"/>
  <c r="AI2375" i="5"/>
  <c r="AG2376" i="5"/>
  <c r="AI2376" i="5"/>
  <c r="AG2377" i="5"/>
  <c r="AI2377" i="5"/>
  <c r="AG2378" i="5"/>
  <c r="AI2378" i="5"/>
  <c r="AG2379" i="5"/>
  <c r="AI2379" i="5"/>
  <c r="AG2380" i="5"/>
  <c r="AI2380" i="5"/>
  <c r="AG2381" i="5"/>
  <c r="AI2381" i="5"/>
  <c r="AG2382" i="5"/>
  <c r="AI2382" i="5"/>
  <c r="AG2383" i="5"/>
  <c r="AI2383" i="5"/>
  <c r="AG2384" i="5"/>
  <c r="AI2384" i="5"/>
  <c r="AG2385" i="5"/>
  <c r="AI2385" i="5"/>
  <c r="AG2386" i="5"/>
  <c r="AI2386" i="5"/>
  <c r="AG2387" i="5"/>
  <c r="AI2387" i="5"/>
  <c r="AG2388" i="5"/>
  <c r="AI2388" i="5"/>
  <c r="AG2389" i="5"/>
  <c r="AI2389" i="5"/>
  <c r="AG2390" i="5"/>
  <c r="AI2390" i="5"/>
  <c r="AG2391" i="5"/>
  <c r="AI2391" i="5"/>
  <c r="AG2392" i="5"/>
  <c r="AI2392" i="5"/>
  <c r="AG2393" i="5"/>
  <c r="AI2393" i="5"/>
  <c r="AG2394" i="5"/>
  <c r="AI2394" i="5"/>
  <c r="AG2395" i="5"/>
  <c r="AI2395" i="5"/>
  <c r="AG2396" i="5"/>
  <c r="AI2396" i="5"/>
  <c r="AG2397" i="5"/>
  <c r="AI2397" i="5"/>
  <c r="AG2398" i="5"/>
  <c r="AI2398" i="5"/>
  <c r="AG2399" i="5"/>
  <c r="AI2399" i="5"/>
  <c r="AG2400" i="5"/>
  <c r="AI2400" i="5"/>
  <c r="AG2401" i="5"/>
  <c r="AI2401" i="5"/>
  <c r="AG2402" i="5"/>
  <c r="AI2402" i="5"/>
  <c r="AG2403" i="5"/>
  <c r="AI2403" i="5"/>
  <c r="AG2404" i="5"/>
  <c r="AI2404" i="5"/>
  <c r="AG2405" i="5"/>
  <c r="AI2405" i="5"/>
  <c r="AG2406" i="5"/>
  <c r="AI2406" i="5"/>
  <c r="AG2407" i="5"/>
  <c r="AI2407" i="5"/>
  <c r="AG2408" i="5"/>
  <c r="AI2408" i="5"/>
  <c r="AG2409" i="5"/>
  <c r="AI2409" i="5"/>
  <c r="AG2410" i="5"/>
  <c r="AI2410" i="5"/>
  <c r="AG2411" i="5"/>
  <c r="AI2411" i="5"/>
  <c r="AG2412" i="5"/>
  <c r="AI2412" i="5"/>
  <c r="AG2413" i="5"/>
  <c r="AI2413" i="5"/>
  <c r="AG2414" i="5"/>
  <c r="AI2414" i="5"/>
  <c r="AG2415" i="5"/>
  <c r="AI2415" i="5"/>
  <c r="AG2416" i="5"/>
  <c r="AI2416" i="5"/>
  <c r="AG2417" i="5"/>
  <c r="AI2417" i="5"/>
  <c r="AG2418" i="5"/>
  <c r="AI2418" i="5"/>
  <c r="AG2419" i="5"/>
  <c r="AI2419" i="5"/>
  <c r="AG2420" i="5"/>
  <c r="AI2420" i="5"/>
  <c r="AG2421" i="5"/>
  <c r="AI2421" i="5"/>
  <c r="AG2422" i="5"/>
  <c r="AI2422" i="5"/>
  <c r="AG2423" i="5"/>
  <c r="AI2423" i="5"/>
  <c r="AG2424" i="5"/>
  <c r="AI2424" i="5"/>
  <c r="AG2425" i="5"/>
  <c r="AI2425" i="5"/>
  <c r="AG2426" i="5"/>
  <c r="AI2426" i="5"/>
  <c r="AG2427" i="5"/>
  <c r="AI2427" i="5"/>
  <c r="AG2428" i="5"/>
  <c r="AI2428" i="5"/>
  <c r="AG2429" i="5"/>
  <c r="AI2429" i="5"/>
  <c r="AG2430" i="5"/>
  <c r="AI2430" i="5"/>
  <c r="AG2431" i="5"/>
  <c r="AI2431" i="5"/>
  <c r="AG2432" i="5"/>
  <c r="AI2432" i="5"/>
  <c r="AG2433" i="5"/>
  <c r="AI2433" i="5"/>
  <c r="AG2434" i="5"/>
  <c r="AI2434" i="5"/>
  <c r="AG2435" i="5"/>
  <c r="AI2435" i="5"/>
  <c r="AG2436" i="5"/>
  <c r="AI2436" i="5"/>
  <c r="AG2437" i="5"/>
  <c r="AI2437" i="5"/>
  <c r="AG2438" i="5"/>
  <c r="AI2438" i="5"/>
  <c r="AG2439" i="5"/>
  <c r="AI2439" i="5"/>
  <c r="AG2440" i="5"/>
  <c r="AI2440" i="5"/>
  <c r="AG2441" i="5"/>
  <c r="AI2441" i="5"/>
  <c r="AG2442" i="5"/>
  <c r="AI2442" i="5"/>
  <c r="AG2443" i="5"/>
  <c r="AI2443" i="5"/>
  <c r="AG2444" i="5"/>
  <c r="AI2444" i="5"/>
  <c r="AG2445" i="5"/>
  <c r="AI2445" i="5"/>
  <c r="AG2446" i="5"/>
  <c r="AI2446" i="5"/>
  <c r="AG2447" i="5"/>
  <c r="AI2447" i="5"/>
  <c r="AG2448" i="5"/>
  <c r="AI2448" i="5"/>
  <c r="AG2449" i="5"/>
  <c r="AI2449" i="5"/>
  <c r="AG2450" i="5"/>
  <c r="AI2450" i="5"/>
  <c r="AG2451" i="5"/>
  <c r="AI2451" i="5"/>
  <c r="AG2452" i="5"/>
  <c r="AI2452" i="5"/>
  <c r="AG2453" i="5"/>
  <c r="AI2453" i="5"/>
  <c r="AG2454" i="5"/>
  <c r="AI2454" i="5"/>
  <c r="AG2455" i="5"/>
  <c r="AI2455" i="5"/>
  <c r="AG2456" i="5"/>
  <c r="AI2456" i="5"/>
  <c r="AG2457" i="5"/>
  <c r="AI2457" i="5"/>
  <c r="AG2458" i="5"/>
  <c r="AI2458" i="5"/>
  <c r="AG2459" i="5"/>
  <c r="AI2459" i="5"/>
  <c r="AG2460" i="5"/>
  <c r="AI2460" i="5"/>
  <c r="AG2461" i="5"/>
  <c r="AI2461" i="5"/>
  <c r="AG2462" i="5"/>
  <c r="AI2462" i="5"/>
  <c r="AG2463" i="5"/>
  <c r="AI2463" i="5"/>
  <c r="AG2464" i="5"/>
  <c r="AI2464" i="5"/>
  <c r="AG2465" i="5"/>
  <c r="AI2465" i="5"/>
  <c r="AG2466" i="5"/>
  <c r="AI2466" i="5"/>
  <c r="AG2467" i="5"/>
  <c r="AI2467" i="5"/>
  <c r="AG2468" i="5"/>
  <c r="AI2468" i="5"/>
  <c r="AG2469" i="5"/>
  <c r="AI2469" i="5"/>
  <c r="AG2470" i="5"/>
  <c r="AI2470" i="5"/>
  <c r="AG2471" i="5"/>
  <c r="AI2471" i="5"/>
  <c r="AG2472" i="5"/>
  <c r="AI2472" i="5"/>
  <c r="AG2473" i="5"/>
  <c r="AI2473" i="5"/>
  <c r="AG2474" i="5"/>
  <c r="AI2474" i="5"/>
  <c r="AG2475" i="5"/>
  <c r="AI2475" i="5"/>
  <c r="AG2476" i="5"/>
  <c r="AI2476" i="5"/>
  <c r="AG2477" i="5"/>
  <c r="AI2477" i="5"/>
  <c r="AG2478" i="5"/>
  <c r="AI2478" i="5"/>
  <c r="AG2479" i="5"/>
  <c r="AI2479" i="5"/>
  <c r="AG2480" i="5"/>
  <c r="AI2480" i="5"/>
  <c r="AG2481" i="5"/>
  <c r="AI2481" i="5"/>
  <c r="AG2482" i="5"/>
  <c r="AI2482" i="5"/>
  <c r="AG2483" i="5"/>
  <c r="AI2483" i="5"/>
  <c r="AG2484" i="5"/>
  <c r="AI2484" i="5"/>
  <c r="AG2485" i="5"/>
  <c r="AI2485" i="5"/>
  <c r="AG2486" i="5"/>
  <c r="AI2486" i="5"/>
  <c r="AG2487" i="5"/>
  <c r="AI2487" i="5"/>
  <c r="AG2488" i="5"/>
  <c r="AI2488" i="5"/>
  <c r="AG2489" i="5"/>
  <c r="AI2489" i="5"/>
  <c r="AG2490" i="5"/>
  <c r="AI2490" i="5"/>
  <c r="AG2491" i="5"/>
  <c r="AI2491" i="5"/>
  <c r="AG2492" i="5"/>
  <c r="AI2492" i="5"/>
  <c r="AG2493" i="5"/>
  <c r="AI2493" i="5"/>
  <c r="AG2494" i="5"/>
  <c r="AI2494" i="5"/>
  <c r="AG2495" i="5"/>
  <c r="AI2495" i="5"/>
  <c r="AG2496" i="5"/>
  <c r="AI2496" i="5"/>
  <c r="AG2497" i="5"/>
  <c r="AI2497" i="5"/>
  <c r="AG2498" i="5"/>
  <c r="AI2498" i="5"/>
  <c r="AG2499" i="5"/>
  <c r="AI2499" i="5"/>
  <c r="AG2500" i="5"/>
  <c r="AI2500" i="5"/>
  <c r="AG2501" i="5"/>
  <c r="AI2501" i="5"/>
  <c r="AG2502" i="5"/>
  <c r="AI2502" i="5"/>
  <c r="AG2503" i="5"/>
  <c r="AI2503" i="5"/>
  <c r="AG2504" i="5"/>
  <c r="AI2504" i="5"/>
  <c r="AG2505" i="5"/>
  <c r="AI2505" i="5"/>
  <c r="AG2506" i="5"/>
  <c r="AI2506" i="5"/>
  <c r="AG2507" i="5"/>
  <c r="AI2507" i="5"/>
  <c r="AG2508" i="5"/>
  <c r="AI2508" i="5"/>
  <c r="AG2509" i="5"/>
  <c r="AI2509" i="5"/>
  <c r="AG2510" i="5"/>
  <c r="AI2510" i="5"/>
  <c r="AG2511" i="5"/>
  <c r="AI2511" i="5"/>
  <c r="AG2512" i="5"/>
  <c r="AI2512" i="5"/>
  <c r="AG2513" i="5"/>
  <c r="AI2513" i="5"/>
  <c r="AG2514" i="5"/>
  <c r="AI2514" i="5"/>
  <c r="AG2515" i="5"/>
  <c r="AI2515" i="5"/>
  <c r="AG2516" i="5"/>
  <c r="AI2516" i="5"/>
  <c r="AG2517" i="5"/>
  <c r="AI2517" i="5"/>
  <c r="AG2518" i="5"/>
  <c r="AI2518" i="5"/>
  <c r="AG2519" i="5"/>
  <c r="AI2519" i="5"/>
  <c r="AG2520" i="5"/>
  <c r="AI2520" i="5"/>
  <c r="AG2521" i="5"/>
  <c r="AI2521" i="5"/>
  <c r="AG2523" i="5"/>
  <c r="AI2523" i="5"/>
  <c r="AG2525" i="5"/>
  <c r="AI2525" i="5"/>
  <c r="AG2527" i="5"/>
  <c r="AI2527" i="5"/>
  <c r="AG2529" i="5"/>
  <c r="AI2529" i="5"/>
  <c r="AG2531" i="5"/>
  <c r="AI2531" i="5"/>
  <c r="AG2533" i="5"/>
  <c r="AI2533" i="5"/>
  <c r="AG2535" i="5"/>
  <c r="AI2535" i="5"/>
  <c r="AG2537" i="5"/>
  <c r="AI2537" i="5"/>
  <c r="AG2539" i="5"/>
  <c r="AI2539" i="5"/>
  <c r="AG2541" i="5"/>
  <c r="AI2541" i="5"/>
  <c r="AG2543" i="5"/>
  <c r="AI2543" i="5"/>
  <c r="AG2545" i="5"/>
  <c r="AI2545" i="5"/>
  <c r="AG2547" i="5"/>
  <c r="AI2547" i="5"/>
  <c r="AG2549" i="5"/>
  <c r="AI2549" i="5"/>
  <c r="AG2551" i="5"/>
  <c r="AI2551" i="5"/>
  <c r="AG2553" i="5"/>
  <c r="AI2553" i="5"/>
  <c r="AG2555" i="5"/>
  <c r="AI2555" i="5"/>
  <c r="AG2557" i="5"/>
  <c r="AI2557" i="5"/>
  <c r="AG2559" i="5"/>
  <c r="AI2559" i="5"/>
  <c r="AG2561" i="5"/>
  <c r="AI2561" i="5"/>
  <c r="AG2563" i="5"/>
  <c r="AI2563" i="5"/>
  <c r="AG2579" i="5"/>
  <c r="AI2579" i="5"/>
  <c r="AG2581" i="5"/>
  <c r="AI2581" i="5"/>
  <c r="AG2583" i="5"/>
  <c r="AI2583" i="5"/>
  <c r="AG2585" i="5"/>
  <c r="AI2585" i="5"/>
  <c r="AG2587" i="5"/>
  <c r="AI2587" i="5"/>
  <c r="AG2589" i="5"/>
  <c r="AI2589" i="5"/>
  <c r="AG2591" i="5"/>
  <c r="AI2591" i="5"/>
  <c r="AG2593" i="5"/>
  <c r="AI2593" i="5"/>
  <c r="AG2595" i="5"/>
  <c r="AI2595" i="5"/>
  <c r="AG2597" i="5"/>
  <c r="AI2597" i="5"/>
  <c r="AG2599" i="5"/>
  <c r="AI2599" i="5"/>
  <c r="AG2601" i="5"/>
  <c r="AI2601" i="5"/>
  <c r="AG2603" i="5"/>
  <c r="AI2603" i="5"/>
  <c r="AG2605" i="5"/>
  <c r="AI2605" i="5"/>
  <c r="AG2607" i="5"/>
  <c r="AI2607" i="5"/>
  <c r="AF2702" i="5"/>
  <c r="AF2704" i="5"/>
  <c r="AF2706" i="5"/>
  <c r="AF2708" i="5"/>
  <c r="AF2710" i="5"/>
  <c r="AF2712" i="5"/>
  <c r="AF2714" i="5"/>
  <c r="AF2716" i="5"/>
  <c r="AF2718" i="5"/>
  <c r="AF2720" i="5"/>
  <c r="AF2722" i="5"/>
  <c r="AF2724" i="5"/>
  <c r="AF2726" i="5"/>
  <c r="AF2728" i="5"/>
  <c r="AF2730" i="5"/>
  <c r="AF2732" i="5"/>
  <c r="AE2522" i="5"/>
  <c r="AE2523" i="5"/>
  <c r="AE2524" i="5"/>
  <c r="AE2525" i="5"/>
  <c r="AE2526" i="5"/>
  <c r="AE2527" i="5"/>
  <c r="AE2528" i="5"/>
  <c r="AE2529" i="5"/>
  <c r="AE2530" i="5"/>
  <c r="AE2531" i="5"/>
  <c r="AE2532" i="5"/>
  <c r="AE2533" i="5"/>
  <c r="AE2534" i="5"/>
  <c r="AE2535" i="5"/>
  <c r="AE2536" i="5"/>
  <c r="AE2537" i="5"/>
  <c r="AE2538" i="5"/>
  <c r="AE2539" i="5"/>
  <c r="AE2540" i="5"/>
  <c r="AE2541" i="5"/>
  <c r="AE2542" i="5"/>
  <c r="AE2543" i="5"/>
  <c r="AE2544" i="5"/>
  <c r="AE2545" i="5"/>
  <c r="AE2546" i="5"/>
  <c r="AE2547" i="5"/>
  <c r="AE2548" i="5"/>
  <c r="AE2549" i="5"/>
  <c r="AE2550" i="5"/>
  <c r="AE2551" i="5"/>
  <c r="AE2552" i="5"/>
  <c r="AE2553" i="5"/>
  <c r="AE2554" i="5"/>
  <c r="AE2555" i="5"/>
  <c r="AE2556" i="5"/>
  <c r="AE2557" i="5"/>
  <c r="AE2558" i="5"/>
  <c r="AE2559" i="5"/>
  <c r="AE2560" i="5"/>
  <c r="AE2561" i="5"/>
  <c r="AE2562" i="5"/>
  <c r="AE2563" i="5"/>
  <c r="AE2564" i="5"/>
  <c r="AE2565" i="5"/>
  <c r="AE2566" i="5"/>
  <c r="AE2567" i="5"/>
  <c r="AE2568" i="5"/>
  <c r="AE2569" i="5"/>
  <c r="AE2570" i="5"/>
  <c r="AE2571" i="5"/>
  <c r="AE2572" i="5"/>
  <c r="AE2573" i="5"/>
  <c r="AE2574" i="5"/>
  <c r="AE2575" i="5"/>
  <c r="AE2576" i="5"/>
  <c r="AE2577" i="5"/>
  <c r="AE2578" i="5"/>
  <c r="AE2579" i="5"/>
  <c r="AE2580" i="5"/>
  <c r="AE2581" i="5"/>
  <c r="AE2582" i="5"/>
  <c r="AE2583" i="5"/>
  <c r="AE2584" i="5"/>
  <c r="AE2585" i="5"/>
  <c r="AE2586" i="5"/>
  <c r="AE2587" i="5"/>
  <c r="AE2588" i="5"/>
  <c r="AE2589" i="5"/>
  <c r="AE2590" i="5"/>
  <c r="AE2591" i="5"/>
  <c r="AE2592" i="5"/>
  <c r="AE2593" i="5"/>
  <c r="AE2594" i="5"/>
  <c r="AE2595" i="5"/>
  <c r="AE2596" i="5"/>
  <c r="AE2597" i="5"/>
  <c r="AE2598" i="5"/>
  <c r="AE2599" i="5"/>
  <c r="AE2600" i="5"/>
  <c r="AE2601" i="5"/>
  <c r="AE2602" i="5"/>
  <c r="AE2603" i="5"/>
  <c r="AE2604" i="5"/>
  <c r="AE2605" i="5"/>
  <c r="AE2606" i="5"/>
  <c r="AE2607" i="5"/>
  <c r="AE2608" i="5"/>
  <c r="AE2609" i="5"/>
  <c r="AE2610" i="5"/>
  <c r="AE2611" i="5"/>
  <c r="AE2612" i="5"/>
  <c r="AE2613" i="5"/>
  <c r="AE2614" i="5"/>
  <c r="AE2615" i="5"/>
  <c r="AE2616" i="5"/>
  <c r="AE2617" i="5"/>
  <c r="AE2618" i="5"/>
  <c r="AE2619" i="5"/>
  <c r="AE2620" i="5"/>
  <c r="AE2621" i="5"/>
  <c r="AE2622" i="5"/>
  <c r="AE2623" i="5"/>
  <c r="AE2624" i="5"/>
  <c r="AE2625" i="5"/>
  <c r="AE2626" i="5"/>
  <c r="AE2627" i="5"/>
  <c r="AE2628" i="5"/>
  <c r="AE2629" i="5"/>
  <c r="AE2630" i="5"/>
  <c r="AE2631" i="5"/>
  <c r="AE2632" i="5"/>
  <c r="AE2633" i="5"/>
  <c r="AE2634" i="5"/>
  <c r="AE2635" i="5"/>
  <c r="AE2636" i="5"/>
  <c r="AE2637" i="5"/>
  <c r="AE2638" i="5"/>
  <c r="AE2639" i="5"/>
  <c r="AE2640" i="5"/>
  <c r="AE2641" i="5"/>
  <c r="AE2642" i="5"/>
  <c r="AE2643" i="5"/>
  <c r="AE2644" i="5"/>
  <c r="AE2645" i="5"/>
  <c r="AE2646" i="5"/>
  <c r="AE2647" i="5"/>
  <c r="AE2648" i="5"/>
  <c r="AE2649" i="5"/>
  <c r="AE2650" i="5"/>
  <c r="AE2651" i="5"/>
  <c r="AE2652" i="5"/>
  <c r="AE2653" i="5"/>
  <c r="AE2654" i="5"/>
  <c r="AE2655" i="5"/>
  <c r="AE2656" i="5"/>
  <c r="AE2657" i="5"/>
  <c r="AE2658" i="5"/>
  <c r="AE2659" i="5"/>
  <c r="AE2660" i="5"/>
  <c r="AE2661" i="5"/>
  <c r="AE2662" i="5"/>
  <c r="AE2663" i="5"/>
  <c r="AE2664" i="5"/>
  <c r="AE2665" i="5"/>
  <c r="AE2666" i="5"/>
  <c r="AE2667" i="5"/>
  <c r="AE2668" i="5"/>
  <c r="AE2669" i="5"/>
  <c r="AE2670" i="5"/>
  <c r="AE2671" i="5"/>
  <c r="AE2672" i="5"/>
  <c r="AE2673" i="5"/>
  <c r="AE2674" i="5"/>
  <c r="AE2675" i="5"/>
  <c r="AE2676" i="5"/>
  <c r="AE2677" i="5"/>
  <c r="AE2678" i="5"/>
  <c r="AE2679" i="5"/>
  <c r="AE2680" i="5"/>
  <c r="AE2681" i="5"/>
  <c r="AE2682" i="5"/>
  <c r="AE2683" i="5"/>
  <c r="AE2684" i="5"/>
  <c r="AE2685" i="5"/>
  <c r="AE2686" i="5"/>
  <c r="AE2687" i="5"/>
  <c r="AE2688" i="5"/>
  <c r="AE2689" i="5"/>
  <c r="AE2690" i="5"/>
  <c r="AE2691" i="5"/>
  <c r="AE2692" i="5"/>
  <c r="AE2693" i="5"/>
  <c r="AE2694" i="5"/>
  <c r="AE2695" i="5"/>
  <c r="AE2696" i="5"/>
  <c r="AE2697" i="5"/>
  <c r="AE2698" i="5"/>
  <c r="AE2699" i="5"/>
  <c r="AE2700" i="5"/>
  <c r="AE2701" i="5"/>
  <c r="AG2702" i="5"/>
  <c r="AI2702" i="5"/>
  <c r="AG2704" i="5"/>
  <c r="AI2704" i="5"/>
  <c r="AG2706" i="5"/>
  <c r="AI2706" i="5"/>
  <c r="AG2708" i="5"/>
  <c r="AI2708" i="5"/>
  <c r="AG2710" i="5"/>
  <c r="AI2710" i="5"/>
  <c r="AG2712" i="5"/>
  <c r="AI2712" i="5"/>
  <c r="AG2714" i="5"/>
  <c r="AI2714" i="5"/>
  <c r="AG2716" i="5"/>
  <c r="AI2716" i="5"/>
  <c r="AG2718" i="5"/>
  <c r="AI2718" i="5"/>
  <c r="AG2720" i="5"/>
  <c r="AI2720" i="5"/>
  <c r="AG2722" i="5"/>
  <c r="AI2722" i="5"/>
  <c r="AG2724" i="5"/>
  <c r="AI2724" i="5"/>
  <c r="AG2726" i="5"/>
  <c r="AI2726" i="5"/>
  <c r="AG2728" i="5"/>
  <c r="AI2728" i="5"/>
  <c r="AG2730" i="5"/>
  <c r="AI2730" i="5"/>
  <c r="AG2732" i="5"/>
  <c r="AI2732" i="5"/>
  <c r="AG2734" i="5"/>
  <c r="AI2734" i="5"/>
  <c r="AG2736" i="5"/>
  <c r="AI2736" i="5"/>
  <c r="AG2738" i="5"/>
  <c r="AI2738" i="5"/>
  <c r="AG2740" i="5"/>
  <c r="AI2740" i="5"/>
  <c r="AG2742" i="5"/>
  <c r="AI2742" i="5"/>
  <c r="AG2744" i="5"/>
  <c r="AI2744" i="5"/>
  <c r="AG2746" i="5"/>
  <c r="AI2746" i="5"/>
  <c r="AG2748" i="5"/>
  <c r="AI2748" i="5"/>
  <c r="AG2750" i="5"/>
  <c r="AI2750" i="5"/>
  <c r="AG2752" i="5"/>
  <c r="AI2752" i="5"/>
  <c r="AG2754" i="5"/>
  <c r="AI2754" i="5"/>
  <c r="AG2756" i="5"/>
  <c r="AI2756" i="5"/>
  <c r="AG2758" i="5"/>
  <c r="AI2758" i="5"/>
  <c r="AG2760" i="5"/>
  <c r="AI2760" i="5"/>
  <c r="AF2578" i="5"/>
  <c r="AF2579" i="5"/>
  <c r="AF2580" i="5"/>
  <c r="AF2581" i="5"/>
  <c r="AF2582" i="5"/>
  <c r="AF2583" i="5"/>
  <c r="AF2584" i="5"/>
  <c r="AF2585" i="5"/>
  <c r="AF2586" i="5"/>
  <c r="AF2587" i="5"/>
  <c r="AF2588" i="5"/>
  <c r="AF2589" i="5"/>
  <c r="AF2590" i="5"/>
  <c r="AF2591" i="5"/>
  <c r="AF2592" i="5"/>
  <c r="AF2593" i="5"/>
  <c r="AF2594" i="5"/>
  <c r="AF2595" i="5"/>
  <c r="AF2596" i="5"/>
  <c r="AF2597" i="5"/>
  <c r="AF2598" i="5"/>
  <c r="AF2599" i="5"/>
  <c r="AF2600" i="5"/>
  <c r="AF2601" i="5"/>
  <c r="AF2602" i="5"/>
  <c r="AF2603" i="5"/>
  <c r="AF2604" i="5"/>
  <c r="AF2605" i="5"/>
  <c r="AF2606" i="5"/>
  <c r="AF2607" i="5"/>
  <c r="AF2608" i="5"/>
  <c r="AF2609" i="5"/>
  <c r="AF2610" i="5"/>
  <c r="AF2611" i="5"/>
  <c r="AF2612" i="5"/>
  <c r="AF2613" i="5"/>
  <c r="AF2614" i="5"/>
  <c r="AF2615" i="5"/>
  <c r="AF2616" i="5"/>
  <c r="AF2617" i="5"/>
  <c r="AF2618" i="5"/>
  <c r="AF2619" i="5"/>
  <c r="AF2620" i="5"/>
  <c r="AF2621" i="5"/>
  <c r="AF2622" i="5"/>
  <c r="AF2623" i="5"/>
  <c r="AF2624" i="5"/>
  <c r="AF2625" i="5"/>
  <c r="AF2626" i="5"/>
  <c r="AF2627" i="5"/>
  <c r="AF2628" i="5"/>
  <c r="AF2629" i="5"/>
  <c r="AF2630" i="5"/>
  <c r="AF2631" i="5"/>
  <c r="AF2632" i="5"/>
  <c r="AF2633" i="5"/>
  <c r="AF2634" i="5"/>
  <c r="AF2635" i="5"/>
  <c r="AF2636" i="5"/>
  <c r="AF2637" i="5"/>
  <c r="AF2638" i="5"/>
  <c r="AF2639" i="5"/>
  <c r="AF2640" i="5"/>
  <c r="AF2641" i="5"/>
  <c r="AF2642" i="5"/>
  <c r="AF2643" i="5"/>
  <c r="AF2644" i="5"/>
  <c r="AF2645" i="5"/>
  <c r="AF2646" i="5"/>
  <c r="AF2647" i="5"/>
  <c r="AF2648" i="5"/>
  <c r="AF2649" i="5"/>
  <c r="AF2650" i="5"/>
  <c r="AF2651" i="5"/>
  <c r="AF2652" i="5"/>
  <c r="AF2653" i="5"/>
  <c r="AF2654" i="5"/>
  <c r="AF2655" i="5"/>
  <c r="AF2656" i="5"/>
  <c r="AF2657" i="5"/>
  <c r="AF2658" i="5"/>
  <c r="AF2659" i="5"/>
  <c r="AF2660" i="5"/>
  <c r="AF2661" i="5"/>
  <c r="AF2662" i="5"/>
  <c r="AF2663" i="5"/>
  <c r="AF2664" i="5"/>
  <c r="AF2665" i="5"/>
  <c r="AF2666" i="5"/>
  <c r="AF2667" i="5"/>
  <c r="AF2668" i="5"/>
  <c r="AF2669" i="5"/>
  <c r="AF2670" i="5"/>
  <c r="AF2671" i="5"/>
  <c r="AF2672" i="5"/>
  <c r="AF2673" i="5"/>
  <c r="AF2674" i="5"/>
  <c r="AF2675" i="5"/>
  <c r="AF2676" i="5"/>
  <c r="AF2677" i="5"/>
  <c r="AF2678" i="5"/>
  <c r="AF2679" i="5"/>
  <c r="AF2680" i="5"/>
  <c r="AF2681" i="5"/>
  <c r="AF2682" i="5"/>
  <c r="AF2683" i="5"/>
  <c r="AF2684" i="5"/>
  <c r="AF2685" i="5"/>
  <c r="AF2686" i="5"/>
  <c r="AF2687" i="5"/>
  <c r="AF2688" i="5"/>
  <c r="AF2689" i="5"/>
  <c r="AF2690" i="5"/>
  <c r="AF2691" i="5"/>
  <c r="AF2692" i="5"/>
  <c r="AF2693" i="5"/>
  <c r="AF2694" i="5"/>
  <c r="AF2695" i="5"/>
  <c r="AF2696" i="5"/>
  <c r="AF2697" i="5"/>
  <c r="AF2698" i="5"/>
  <c r="AF2699" i="5"/>
  <c r="AF2700" i="5"/>
  <c r="AF2701" i="5"/>
  <c r="AF2703" i="5"/>
  <c r="AF2705" i="5"/>
  <c r="AF2707" i="5"/>
  <c r="AF2709" i="5"/>
  <c r="AF2711" i="5"/>
  <c r="AF2713" i="5"/>
  <c r="AF2715" i="5"/>
  <c r="AF2717" i="5"/>
  <c r="AF2719" i="5"/>
  <c r="AF2721" i="5"/>
  <c r="AF2723" i="5"/>
  <c r="AF2725" i="5"/>
  <c r="AF2727" i="5"/>
  <c r="AF2729" i="5"/>
  <c r="AF2731" i="5"/>
  <c r="AF2733" i="5"/>
  <c r="AG2608" i="5"/>
  <c r="AI2608" i="5"/>
  <c r="AG2609" i="5"/>
  <c r="AI2609" i="5"/>
  <c r="AG2610" i="5"/>
  <c r="AI2610" i="5"/>
  <c r="AG2611" i="5"/>
  <c r="AI2611" i="5"/>
  <c r="AG2612" i="5"/>
  <c r="AI2612" i="5"/>
  <c r="AG2613" i="5"/>
  <c r="AI2613" i="5"/>
  <c r="AG2614" i="5"/>
  <c r="AI2614" i="5"/>
  <c r="AG2615" i="5"/>
  <c r="AI2615" i="5"/>
  <c r="AG2616" i="5"/>
  <c r="AI2616" i="5"/>
  <c r="AG2617" i="5"/>
  <c r="AI2617" i="5"/>
  <c r="AG2618" i="5"/>
  <c r="AI2618" i="5"/>
  <c r="AG2619" i="5"/>
  <c r="AI2619" i="5"/>
  <c r="AG2620" i="5"/>
  <c r="AI2620" i="5"/>
  <c r="AG2621" i="5"/>
  <c r="AI2621" i="5"/>
  <c r="AG2622" i="5"/>
  <c r="AI2622" i="5"/>
  <c r="AG2623" i="5"/>
  <c r="AI2623" i="5"/>
  <c r="AG2624" i="5"/>
  <c r="AI2624" i="5"/>
  <c r="AG2625" i="5"/>
  <c r="AI2625" i="5"/>
  <c r="AG2626" i="5"/>
  <c r="AI2626" i="5"/>
  <c r="AG2627" i="5"/>
  <c r="AI2627" i="5"/>
  <c r="AG2628" i="5"/>
  <c r="AI2628" i="5"/>
  <c r="AG2629" i="5"/>
  <c r="AI2629" i="5"/>
  <c r="AG2630" i="5"/>
  <c r="AI2630" i="5"/>
  <c r="AG2631" i="5"/>
  <c r="AI2631" i="5"/>
  <c r="AG2632" i="5"/>
  <c r="AI2632" i="5"/>
  <c r="AG2633" i="5"/>
  <c r="AI2633" i="5"/>
  <c r="AG2634" i="5"/>
  <c r="AI2634" i="5"/>
  <c r="AG2635" i="5"/>
  <c r="AI2635" i="5"/>
  <c r="AG2636" i="5"/>
  <c r="AI2636" i="5"/>
  <c r="AG2637" i="5"/>
  <c r="AI2637" i="5"/>
  <c r="AG2638" i="5"/>
  <c r="AI2638" i="5"/>
  <c r="AG2639" i="5"/>
  <c r="AI2639" i="5"/>
  <c r="AG2640" i="5"/>
  <c r="AI2640" i="5"/>
  <c r="AG2641" i="5"/>
  <c r="AI2641" i="5"/>
  <c r="AG2642" i="5"/>
  <c r="AI2642" i="5"/>
  <c r="AG2643" i="5"/>
  <c r="AI2643" i="5"/>
  <c r="AG2644" i="5"/>
  <c r="AI2644" i="5"/>
  <c r="AG2645" i="5"/>
  <c r="AI2645" i="5"/>
  <c r="AG2646" i="5"/>
  <c r="AI2646" i="5"/>
  <c r="AG2647" i="5"/>
  <c r="AI2647" i="5"/>
  <c r="AG2648" i="5"/>
  <c r="AI2648" i="5"/>
  <c r="AG2649" i="5"/>
  <c r="AI2649" i="5"/>
  <c r="AG2650" i="5"/>
  <c r="AI2650" i="5"/>
  <c r="AG2651" i="5"/>
  <c r="AI2651" i="5"/>
  <c r="AG2652" i="5"/>
  <c r="AI2652" i="5"/>
  <c r="AG2653" i="5"/>
  <c r="AI2653" i="5"/>
  <c r="AG2654" i="5"/>
  <c r="AI2654" i="5"/>
  <c r="AG2655" i="5"/>
  <c r="AI2655" i="5"/>
  <c r="AG2656" i="5"/>
  <c r="AI2656" i="5"/>
  <c r="AG2657" i="5"/>
  <c r="AI2657" i="5"/>
  <c r="AG2658" i="5"/>
  <c r="AI2658" i="5"/>
  <c r="AG2659" i="5"/>
  <c r="AI2659" i="5"/>
  <c r="AG2660" i="5"/>
  <c r="AI2660" i="5"/>
  <c r="AG2661" i="5"/>
  <c r="AI2661" i="5"/>
  <c r="AG2662" i="5"/>
  <c r="AI2662" i="5"/>
  <c r="AG2663" i="5"/>
  <c r="AI2663" i="5"/>
  <c r="AG2664" i="5"/>
  <c r="AI2664" i="5"/>
  <c r="AG2665" i="5"/>
  <c r="AI2665" i="5"/>
  <c r="AG2666" i="5"/>
  <c r="AI2666" i="5"/>
  <c r="AG2667" i="5"/>
  <c r="AI2667" i="5"/>
  <c r="AG2668" i="5"/>
  <c r="AI2668" i="5"/>
  <c r="AG2669" i="5"/>
  <c r="AI2669" i="5"/>
  <c r="AG2670" i="5"/>
  <c r="AI2670" i="5"/>
  <c r="AG2671" i="5"/>
  <c r="AI2671" i="5"/>
  <c r="AG2672" i="5"/>
  <c r="AI2672" i="5"/>
  <c r="AG2673" i="5"/>
  <c r="AI2673" i="5"/>
  <c r="AG2674" i="5"/>
  <c r="AI2674" i="5"/>
  <c r="AG2675" i="5"/>
  <c r="AI2675" i="5"/>
  <c r="AG2676" i="5"/>
  <c r="AI2676" i="5"/>
  <c r="AG2677" i="5"/>
  <c r="AI2677" i="5"/>
  <c r="AG2678" i="5"/>
  <c r="AI2678" i="5"/>
  <c r="AG2679" i="5"/>
  <c r="AI2679" i="5"/>
  <c r="AG2680" i="5"/>
  <c r="AI2680" i="5"/>
  <c r="AG2681" i="5"/>
  <c r="AI2681" i="5"/>
  <c r="AG2682" i="5"/>
  <c r="AI2682" i="5"/>
  <c r="AG2683" i="5"/>
  <c r="AI2683" i="5"/>
  <c r="AG2684" i="5"/>
  <c r="AI2684" i="5"/>
  <c r="AG2685" i="5"/>
  <c r="AI2685" i="5"/>
  <c r="AG2686" i="5"/>
  <c r="AI2686" i="5"/>
  <c r="AG2687" i="5"/>
  <c r="AI2687" i="5"/>
  <c r="AG2688" i="5"/>
  <c r="AI2688" i="5"/>
  <c r="AG2689" i="5"/>
  <c r="AI2689" i="5"/>
  <c r="AG2690" i="5"/>
  <c r="AI2690" i="5"/>
  <c r="AG2691" i="5"/>
  <c r="AI2691" i="5"/>
  <c r="AG2692" i="5"/>
  <c r="AI2692" i="5"/>
  <c r="AG2693" i="5"/>
  <c r="AI2693" i="5"/>
  <c r="AG2694" i="5"/>
  <c r="AI2694" i="5"/>
  <c r="AG2695" i="5"/>
  <c r="AI2695" i="5"/>
  <c r="AG2696" i="5"/>
  <c r="AI2696" i="5"/>
  <c r="AG2697" i="5"/>
  <c r="AI2697" i="5"/>
  <c r="AG2698" i="5"/>
  <c r="AI2698" i="5"/>
  <c r="AG2699" i="5"/>
  <c r="AI2699" i="5"/>
  <c r="AG2700" i="5"/>
  <c r="AI2700" i="5"/>
  <c r="AG2701" i="5"/>
  <c r="AI2701" i="5"/>
  <c r="AG2703" i="5"/>
  <c r="AI2703" i="5"/>
  <c r="AG2705" i="5"/>
  <c r="AI2705" i="5"/>
  <c r="AG2707" i="5"/>
  <c r="AI2707" i="5"/>
  <c r="AG2709" i="5"/>
  <c r="AI2709" i="5"/>
  <c r="AG2711" i="5"/>
  <c r="AI2711" i="5"/>
  <c r="AG2713" i="5"/>
  <c r="AI2713" i="5"/>
  <c r="AG2715" i="5"/>
  <c r="AI2715" i="5"/>
  <c r="AG2717" i="5"/>
  <c r="AI2717" i="5"/>
  <c r="AG2719" i="5"/>
  <c r="AI2719" i="5"/>
  <c r="AG2721" i="5"/>
  <c r="AI2721" i="5"/>
  <c r="AG2723" i="5"/>
  <c r="AI2723" i="5"/>
  <c r="AG2725" i="5"/>
  <c r="AI2725" i="5"/>
  <c r="AG2727" i="5"/>
  <c r="AI2727" i="5"/>
  <c r="AG2729" i="5"/>
  <c r="AI2729" i="5"/>
  <c r="AG2731" i="5"/>
  <c r="AI2731" i="5"/>
  <c r="AG2733" i="5"/>
  <c r="AI2733" i="5"/>
  <c r="AG2735" i="5"/>
  <c r="AI2735" i="5"/>
  <c r="AG2737" i="5"/>
  <c r="AI2737" i="5"/>
  <c r="AG2739" i="5"/>
  <c r="AI2739" i="5"/>
  <c r="AG2741" i="5"/>
  <c r="AI2741" i="5"/>
  <c r="AG2743" i="5"/>
  <c r="AI2743" i="5"/>
  <c r="AG2745" i="5"/>
  <c r="AI2745" i="5"/>
  <c r="AG2747" i="5"/>
  <c r="AI2747" i="5"/>
  <c r="AG2749" i="5"/>
  <c r="AI2749" i="5"/>
  <c r="AG2751" i="5"/>
  <c r="AI2751" i="5"/>
  <c r="AG2753" i="5"/>
  <c r="AI2753" i="5"/>
  <c r="AG2755" i="5"/>
  <c r="AI2755" i="5"/>
  <c r="AG2757" i="5"/>
  <c r="AI2757" i="5"/>
  <c r="AG2759" i="5"/>
  <c r="AI2759" i="5"/>
  <c r="AG2761" i="5"/>
  <c r="AI2761" i="5"/>
  <c r="AF2734" i="5"/>
  <c r="AF2735" i="5"/>
  <c r="AF2736" i="5"/>
  <c r="AF2737" i="5"/>
  <c r="AF2738" i="5"/>
  <c r="AF2739" i="5"/>
  <c r="AF2740" i="5"/>
  <c r="AF2741" i="5"/>
  <c r="AF2742" i="5"/>
  <c r="AF2743" i="5"/>
  <c r="AF2744" i="5"/>
  <c r="AF2745" i="5"/>
  <c r="AF2746" i="5"/>
  <c r="AF2747" i="5"/>
  <c r="AF2748" i="5"/>
  <c r="AF2749" i="5"/>
  <c r="AF2750" i="5"/>
  <c r="AF2751" i="5"/>
  <c r="AF2752" i="5"/>
  <c r="AF2753" i="5"/>
  <c r="AF2754" i="5"/>
  <c r="AF2755" i="5"/>
  <c r="AF2756" i="5"/>
  <c r="AF2757" i="5"/>
  <c r="AF2758" i="5"/>
  <c r="AF2759" i="5"/>
  <c r="AF2760" i="5"/>
  <c r="AF2761" i="5"/>
  <c r="AF2762" i="5"/>
  <c r="AF2763" i="5"/>
  <c r="AF2764" i="5"/>
  <c r="AF2765" i="5"/>
  <c r="AF2766" i="5"/>
  <c r="AF2767" i="5"/>
  <c r="AF2768" i="5"/>
  <c r="AF2769" i="5"/>
  <c r="AF2770" i="5"/>
  <c r="AF2771" i="5"/>
  <c r="AF2772" i="5"/>
  <c r="AF2773" i="5"/>
  <c r="AF2774" i="5"/>
  <c r="AF2775" i="5"/>
  <c r="AF2776" i="5"/>
  <c r="AF2777" i="5"/>
  <c r="AF2778" i="5"/>
  <c r="AF2779" i="5"/>
  <c r="AF2780" i="5"/>
  <c r="AF2781" i="5"/>
  <c r="AF2782" i="5"/>
  <c r="AF2783" i="5"/>
  <c r="AF2784" i="5"/>
  <c r="AF2785" i="5"/>
  <c r="AF2786" i="5"/>
  <c r="AF2787" i="5"/>
  <c r="AF2788" i="5"/>
  <c r="AF2789" i="5"/>
  <c r="AF2790" i="5"/>
  <c r="AF2791" i="5"/>
  <c r="AF2792" i="5"/>
  <c r="AF2793" i="5"/>
  <c r="AF2794" i="5"/>
  <c r="AF2795" i="5"/>
  <c r="AF2796" i="5"/>
  <c r="AF2797" i="5"/>
  <c r="AF2798" i="5"/>
  <c r="AF2799" i="5"/>
  <c r="AF2800" i="5"/>
  <c r="AF2801" i="5"/>
  <c r="AF2802" i="5"/>
  <c r="AF2803" i="5"/>
  <c r="AF2804" i="5"/>
  <c r="AF2805" i="5"/>
  <c r="AF2806" i="5"/>
  <c r="AF2807" i="5"/>
  <c r="AF2808" i="5"/>
  <c r="AF2809" i="5"/>
  <c r="AF2810" i="5"/>
  <c r="AF2811" i="5"/>
  <c r="AF2812" i="5"/>
  <c r="AF2813" i="5"/>
  <c r="AF2814" i="5"/>
  <c r="AF2815" i="5"/>
  <c r="AF2816" i="5"/>
  <c r="AF2817" i="5"/>
  <c r="AF2818" i="5"/>
  <c r="AF2819" i="5"/>
  <c r="AF2820" i="5"/>
  <c r="AF2821" i="5"/>
  <c r="AF2822" i="5"/>
  <c r="AF2823" i="5"/>
  <c r="AF2824" i="5"/>
  <c r="AF2825" i="5"/>
  <c r="AF2826" i="5"/>
  <c r="AF2827" i="5"/>
  <c r="AF2828" i="5"/>
  <c r="AF2829" i="5"/>
  <c r="AF2830" i="5"/>
  <c r="AF2831" i="5"/>
  <c r="AF2832" i="5"/>
  <c r="AF2833" i="5"/>
  <c r="AF2834" i="5"/>
  <c r="AF2835" i="5"/>
  <c r="AF2836" i="5"/>
  <c r="AF2837" i="5"/>
  <c r="AF2838" i="5"/>
  <c r="AF2839" i="5"/>
  <c r="AF2840" i="5"/>
  <c r="AF2841" i="5"/>
  <c r="AF2842" i="5"/>
  <c r="AF2843" i="5"/>
  <c r="AF2844" i="5"/>
  <c r="AF2845" i="5"/>
  <c r="AF2846" i="5"/>
  <c r="AF2847" i="5"/>
  <c r="AF2848" i="5"/>
  <c r="AF2849" i="5"/>
  <c r="AF2850" i="5"/>
  <c r="AF2851" i="5"/>
  <c r="AF2852" i="5"/>
  <c r="AF2853" i="5"/>
  <c r="AF2854" i="5"/>
  <c r="AF2855" i="5"/>
  <c r="AF2856" i="5"/>
  <c r="AF2857" i="5"/>
  <c r="AF2858" i="5"/>
  <c r="AF2859" i="5"/>
  <c r="AF2860" i="5"/>
  <c r="AF2861" i="5"/>
  <c r="AF2862" i="5"/>
  <c r="AF2863" i="5"/>
  <c r="AF2864" i="5"/>
  <c r="AF2865" i="5"/>
  <c r="AF2866" i="5"/>
  <c r="AF2867" i="5"/>
  <c r="AF2868" i="5"/>
  <c r="AF2869" i="5"/>
  <c r="AF2870" i="5"/>
  <c r="AF2871" i="5"/>
  <c r="AF2872" i="5"/>
  <c r="AF2873" i="5"/>
  <c r="AF2874" i="5"/>
  <c r="AF2875" i="5"/>
  <c r="AF2876" i="5"/>
  <c r="AF2877" i="5"/>
  <c r="AF2878" i="5"/>
  <c r="AF2880" i="5"/>
  <c r="AF2882" i="5"/>
  <c r="AF2884" i="5"/>
  <c r="AF2886" i="5"/>
  <c r="AF2888" i="5"/>
  <c r="AF2890" i="5"/>
  <c r="AF2892" i="5"/>
  <c r="AF2894" i="5"/>
  <c r="AF2896" i="5"/>
  <c r="AF2898" i="5"/>
  <c r="AF2900" i="5"/>
  <c r="AF2902" i="5"/>
  <c r="AF2904" i="5"/>
  <c r="AF2906" i="5"/>
  <c r="AF2908" i="5"/>
  <c r="AF2910" i="5"/>
  <c r="AG2762" i="5"/>
  <c r="AI2762" i="5"/>
  <c r="AG2763" i="5"/>
  <c r="AI2763" i="5"/>
  <c r="AG2764" i="5"/>
  <c r="AI2764" i="5"/>
  <c r="AG2765" i="5"/>
  <c r="AI2765" i="5"/>
  <c r="AG2766" i="5"/>
  <c r="AI2766" i="5"/>
  <c r="AG2767" i="5"/>
  <c r="AI2767" i="5"/>
  <c r="AG2768" i="5"/>
  <c r="AI2768" i="5"/>
  <c r="AG2769" i="5"/>
  <c r="AI2769" i="5"/>
  <c r="AG2770" i="5"/>
  <c r="AI2770" i="5"/>
  <c r="AG2771" i="5"/>
  <c r="AI2771" i="5"/>
  <c r="AG2772" i="5"/>
  <c r="AI2772" i="5"/>
  <c r="AG2773" i="5"/>
  <c r="AI2773" i="5"/>
  <c r="AG2774" i="5"/>
  <c r="AI2774" i="5"/>
  <c r="AG2775" i="5"/>
  <c r="AI2775" i="5"/>
  <c r="AG2776" i="5"/>
  <c r="AI2776" i="5"/>
  <c r="AG2777" i="5"/>
  <c r="AI2777" i="5"/>
  <c r="AG2778" i="5"/>
  <c r="AI2778" i="5"/>
  <c r="AG2779" i="5"/>
  <c r="AI2779" i="5"/>
  <c r="AG2780" i="5"/>
  <c r="AI2780" i="5"/>
  <c r="AG2781" i="5"/>
  <c r="AI2781" i="5"/>
  <c r="AG2782" i="5"/>
  <c r="AI2782" i="5"/>
  <c r="AG2783" i="5"/>
  <c r="AI2783" i="5"/>
  <c r="AG2784" i="5"/>
  <c r="AI2784" i="5"/>
  <c r="AG2785" i="5"/>
  <c r="AI2785" i="5"/>
  <c r="AG2786" i="5"/>
  <c r="AI2786" i="5"/>
  <c r="AG2787" i="5"/>
  <c r="AI2787" i="5"/>
  <c r="AG2788" i="5"/>
  <c r="AI2788" i="5"/>
  <c r="AG2789" i="5"/>
  <c r="AI2789" i="5"/>
  <c r="AG2790" i="5"/>
  <c r="AI2790" i="5"/>
  <c r="AG2791" i="5"/>
  <c r="AI2791" i="5"/>
  <c r="AG2792" i="5"/>
  <c r="AI2792" i="5"/>
  <c r="AG2793" i="5"/>
  <c r="AI2793" i="5"/>
  <c r="AG2794" i="5"/>
  <c r="AI2794" i="5"/>
  <c r="AG2795" i="5"/>
  <c r="AI2795" i="5"/>
  <c r="AG2796" i="5"/>
  <c r="AI2796" i="5"/>
  <c r="AG2797" i="5"/>
  <c r="AI2797" i="5"/>
  <c r="AG2798" i="5"/>
  <c r="AI2798" i="5"/>
  <c r="AG2799" i="5"/>
  <c r="AI2799" i="5"/>
  <c r="AG2800" i="5"/>
  <c r="AI2800" i="5"/>
  <c r="AG2801" i="5"/>
  <c r="AI2801" i="5"/>
  <c r="AG2802" i="5"/>
  <c r="AI2802" i="5"/>
  <c r="AG2803" i="5"/>
  <c r="AI2803" i="5"/>
  <c r="AG2804" i="5"/>
  <c r="AI2804" i="5"/>
  <c r="AG2805" i="5"/>
  <c r="AI2805" i="5"/>
  <c r="AG2806" i="5"/>
  <c r="AI2806" i="5"/>
  <c r="AG2807" i="5"/>
  <c r="AI2807" i="5"/>
  <c r="AG2808" i="5"/>
  <c r="AI2808" i="5"/>
  <c r="AG2809" i="5"/>
  <c r="AI2809" i="5"/>
  <c r="AG2810" i="5"/>
  <c r="AI2810" i="5"/>
  <c r="AG2811" i="5"/>
  <c r="AI2811" i="5"/>
  <c r="AG2812" i="5"/>
  <c r="AI2812" i="5"/>
  <c r="AG2813" i="5"/>
  <c r="AI2813" i="5"/>
  <c r="AG2814" i="5"/>
  <c r="AI2814" i="5"/>
  <c r="AG2815" i="5"/>
  <c r="AI2815" i="5"/>
  <c r="AG2816" i="5"/>
  <c r="AI2816" i="5"/>
  <c r="AG2817" i="5"/>
  <c r="AI2817" i="5"/>
  <c r="AG2818" i="5"/>
  <c r="AI2818" i="5"/>
  <c r="AG2819" i="5"/>
  <c r="AI2819" i="5"/>
  <c r="AG2820" i="5"/>
  <c r="AI2820" i="5"/>
  <c r="AG2821" i="5"/>
  <c r="AI2821" i="5"/>
  <c r="AG2822" i="5"/>
  <c r="AI2822" i="5"/>
  <c r="AG2823" i="5"/>
  <c r="AI2823" i="5"/>
  <c r="AG2824" i="5"/>
  <c r="AI2824" i="5"/>
  <c r="AG2825" i="5"/>
  <c r="AI2825" i="5"/>
  <c r="AG2826" i="5"/>
  <c r="AI2826" i="5"/>
  <c r="AG2827" i="5"/>
  <c r="AI2827" i="5"/>
  <c r="AG2828" i="5"/>
  <c r="AI2828" i="5"/>
  <c r="AG2829" i="5"/>
  <c r="AI2829" i="5"/>
  <c r="AG2830" i="5"/>
  <c r="AI2830" i="5"/>
  <c r="AG2831" i="5"/>
  <c r="AI2831" i="5"/>
  <c r="AG2832" i="5"/>
  <c r="AI2832" i="5"/>
  <c r="AG2833" i="5"/>
  <c r="AI2833" i="5"/>
  <c r="AG2834" i="5"/>
  <c r="AI2834" i="5"/>
  <c r="AG2835" i="5"/>
  <c r="AI2835" i="5"/>
  <c r="AG2836" i="5"/>
  <c r="AI2836" i="5"/>
  <c r="AG2837" i="5"/>
  <c r="AI2837" i="5"/>
  <c r="AG2838" i="5"/>
  <c r="AI2838" i="5"/>
  <c r="AG2839" i="5"/>
  <c r="AI2839" i="5"/>
  <c r="AG2840" i="5"/>
  <c r="AI2840" i="5"/>
  <c r="AG2841" i="5"/>
  <c r="AI2841" i="5"/>
  <c r="AG2842" i="5"/>
  <c r="AI2842" i="5"/>
  <c r="AG2843" i="5"/>
  <c r="AI2843" i="5"/>
  <c r="AG2844" i="5"/>
  <c r="AI2844" i="5"/>
  <c r="AG2845" i="5"/>
  <c r="AI2845" i="5"/>
  <c r="AG2846" i="5"/>
  <c r="AI2846" i="5"/>
  <c r="AG2847" i="5"/>
  <c r="AI2847" i="5"/>
  <c r="AG2848" i="5"/>
  <c r="AI2848" i="5"/>
  <c r="AG2849" i="5"/>
  <c r="AI2849" i="5"/>
  <c r="AG2850" i="5"/>
  <c r="AI2850" i="5"/>
  <c r="AG2851" i="5"/>
  <c r="AI2851" i="5"/>
  <c r="AG2852" i="5"/>
  <c r="AI2852" i="5"/>
  <c r="AG2853" i="5"/>
  <c r="AI2853" i="5"/>
  <c r="AG2854" i="5"/>
  <c r="AI2854" i="5"/>
  <c r="AG2855" i="5"/>
  <c r="AI2855" i="5"/>
  <c r="AG2856" i="5"/>
  <c r="AI2856" i="5"/>
  <c r="AG2857" i="5"/>
  <c r="AI2857" i="5"/>
  <c r="AG2858" i="5"/>
  <c r="AI2858" i="5"/>
  <c r="AG2859" i="5"/>
  <c r="AI2859" i="5"/>
  <c r="AG2860" i="5"/>
  <c r="AI2860" i="5"/>
  <c r="AG2861" i="5"/>
  <c r="AI2861" i="5"/>
  <c r="AG2862" i="5"/>
  <c r="AI2862" i="5"/>
  <c r="AG2863" i="5"/>
  <c r="AI2863" i="5"/>
  <c r="AG2864" i="5"/>
  <c r="AI2864" i="5"/>
  <c r="AG2865" i="5"/>
  <c r="AI2865" i="5"/>
  <c r="AG2866" i="5"/>
  <c r="AI2866" i="5"/>
  <c r="AG2867" i="5"/>
  <c r="AI2867" i="5"/>
  <c r="AG2868" i="5"/>
  <c r="AI2868" i="5"/>
  <c r="AG2869" i="5"/>
  <c r="AI2869" i="5"/>
  <c r="AG2870" i="5"/>
  <c r="AI2870" i="5"/>
  <c r="AG2871" i="5"/>
  <c r="AI2871" i="5"/>
  <c r="AG2872" i="5"/>
  <c r="AI2872" i="5"/>
  <c r="AG2873" i="5"/>
  <c r="AI2873" i="5"/>
  <c r="AG2874" i="5"/>
  <c r="AI2874" i="5"/>
  <c r="AG2875" i="5"/>
  <c r="AI2875" i="5"/>
  <c r="AG2876" i="5"/>
  <c r="AI2876" i="5"/>
  <c r="AG2877" i="5"/>
  <c r="AI2877" i="5"/>
  <c r="AG2878" i="5"/>
  <c r="AI2878" i="5"/>
  <c r="AG2880" i="5"/>
  <c r="AI2880" i="5"/>
  <c r="AG2882" i="5"/>
  <c r="AI2882" i="5"/>
  <c r="AG2884" i="5"/>
  <c r="AI2884" i="5"/>
  <c r="AG2886" i="5"/>
  <c r="AI2886" i="5"/>
  <c r="AG2888" i="5"/>
  <c r="AI2888" i="5"/>
  <c r="AG2890" i="5"/>
  <c r="AI2890" i="5"/>
  <c r="AG2892" i="5"/>
  <c r="AI2892" i="5"/>
  <c r="AG2894" i="5"/>
  <c r="AI2894" i="5"/>
  <c r="AG2896" i="5"/>
  <c r="AI2896" i="5"/>
  <c r="AG2898" i="5"/>
  <c r="AI2898" i="5"/>
  <c r="AG2900" i="5"/>
  <c r="AI2900" i="5"/>
  <c r="AG2902" i="5"/>
  <c r="AI2902" i="5"/>
  <c r="AG2904" i="5"/>
  <c r="AI2904" i="5"/>
  <c r="AG2906" i="5"/>
  <c r="AI2906" i="5"/>
  <c r="AG2908" i="5"/>
  <c r="AI2908" i="5"/>
  <c r="AG2910" i="5"/>
  <c r="AI2910" i="5"/>
  <c r="AF2911" i="5"/>
  <c r="AF2912" i="5"/>
  <c r="AF2913" i="5"/>
  <c r="AF2914" i="5"/>
  <c r="AF2915" i="5"/>
  <c r="AF2916" i="5"/>
  <c r="AG2917" i="5"/>
  <c r="AI2917" i="5"/>
  <c r="AG2919" i="5"/>
  <c r="AI2919" i="5"/>
  <c r="AG2921" i="5"/>
  <c r="AI2921" i="5"/>
  <c r="AG2923" i="5"/>
  <c r="AI2923" i="5"/>
  <c r="AG2925" i="5"/>
  <c r="AI2925" i="5"/>
  <c r="AG2927" i="5"/>
  <c r="AI2927" i="5"/>
  <c r="AG2929" i="5"/>
  <c r="AI2929" i="5"/>
  <c r="AG2931" i="5"/>
  <c r="AI2931" i="5"/>
  <c r="AG2933" i="5"/>
  <c r="AI2933" i="5"/>
  <c r="AG2935" i="5"/>
  <c r="AI2935" i="5"/>
  <c r="AG2937" i="5"/>
  <c r="AI2937" i="5"/>
  <c r="AG2939" i="5"/>
  <c r="AI2939" i="5"/>
  <c r="AG2941" i="5"/>
  <c r="AI2941" i="5"/>
  <c r="AG2943" i="5"/>
  <c r="AI2943" i="5"/>
  <c r="AF2879" i="5"/>
  <c r="AF2881" i="5"/>
  <c r="AF2883" i="5"/>
  <c r="AF2885" i="5"/>
  <c r="AF2887" i="5"/>
  <c r="AF2889" i="5"/>
  <c r="AF2891" i="5"/>
  <c r="AF2893" i="5"/>
  <c r="AF2895" i="5"/>
  <c r="AF2897" i="5"/>
  <c r="AF2899" i="5"/>
  <c r="AF2901" i="5"/>
  <c r="AF2903" i="5"/>
  <c r="AF2905" i="5"/>
  <c r="AF2907" i="5"/>
  <c r="AF2909" i="5"/>
  <c r="AG2911" i="5"/>
  <c r="AI2911" i="5"/>
  <c r="AG2912" i="5"/>
  <c r="AI2912" i="5"/>
  <c r="AG2913" i="5"/>
  <c r="AI2913" i="5"/>
  <c r="AG2914" i="5"/>
  <c r="AI2914" i="5"/>
  <c r="AG2915" i="5"/>
  <c r="AI2915" i="5"/>
  <c r="AG2916" i="5"/>
  <c r="AI2916" i="5"/>
  <c r="AE2702" i="5"/>
  <c r="AE2703" i="5"/>
  <c r="AE2704" i="5"/>
  <c r="AE2705" i="5"/>
  <c r="AE2706" i="5"/>
  <c r="AE2707" i="5"/>
  <c r="AE2708" i="5"/>
  <c r="AE2709" i="5"/>
  <c r="AE2710" i="5"/>
  <c r="AE2711" i="5"/>
  <c r="AE2712" i="5"/>
  <c r="AE2713" i="5"/>
  <c r="AE2714" i="5"/>
  <c r="AE2715" i="5"/>
  <c r="AE2716" i="5"/>
  <c r="AE2717" i="5"/>
  <c r="AE2718" i="5"/>
  <c r="AE2719" i="5"/>
  <c r="AE2720" i="5"/>
  <c r="AE2721" i="5"/>
  <c r="AE2722" i="5"/>
  <c r="AE2723" i="5"/>
  <c r="AE2724" i="5"/>
  <c r="AE2725" i="5"/>
  <c r="AE2726" i="5"/>
  <c r="AE2727" i="5"/>
  <c r="AE2728" i="5"/>
  <c r="AE2729" i="5"/>
  <c r="AE2730" i="5"/>
  <c r="AE2731" i="5"/>
  <c r="AE2732" i="5"/>
  <c r="AE2733" i="5"/>
  <c r="AE2734" i="5"/>
  <c r="AE2735" i="5"/>
  <c r="AE2736" i="5"/>
  <c r="AE2737" i="5"/>
  <c r="AE2738" i="5"/>
  <c r="AE2739" i="5"/>
  <c r="AE2740" i="5"/>
  <c r="AE2741" i="5"/>
  <c r="AE2742" i="5"/>
  <c r="AE2743" i="5"/>
  <c r="AE2744" i="5"/>
  <c r="AE2745" i="5"/>
  <c r="AE2746" i="5"/>
  <c r="AE2747" i="5"/>
  <c r="AE2748" i="5"/>
  <c r="AE2749" i="5"/>
  <c r="AE2750" i="5"/>
  <c r="AE2751" i="5"/>
  <c r="AE2752" i="5"/>
  <c r="AE2753" i="5"/>
  <c r="AE2754" i="5"/>
  <c r="AE2755" i="5"/>
  <c r="AE2756" i="5"/>
  <c r="AE2757" i="5"/>
  <c r="AE2758" i="5"/>
  <c r="AE2759" i="5"/>
  <c r="AE2760" i="5"/>
  <c r="AE2761" i="5"/>
  <c r="AE2762" i="5"/>
  <c r="AE2763" i="5"/>
  <c r="AE2764" i="5"/>
  <c r="AE2765" i="5"/>
  <c r="AE2766" i="5"/>
  <c r="AE2767" i="5"/>
  <c r="AE2768" i="5"/>
  <c r="AE2769" i="5"/>
  <c r="AE2770" i="5"/>
  <c r="AE2771" i="5"/>
  <c r="AE2772" i="5"/>
  <c r="AE2773" i="5"/>
  <c r="AE2774" i="5"/>
  <c r="AE2775" i="5"/>
  <c r="AE2776" i="5"/>
  <c r="AE2777" i="5"/>
  <c r="AE2778" i="5"/>
  <c r="AE2779" i="5"/>
  <c r="AE2780" i="5"/>
  <c r="AE2781" i="5"/>
  <c r="AE2782" i="5"/>
  <c r="AE2783" i="5"/>
  <c r="AE2784" i="5"/>
  <c r="AE2785" i="5"/>
  <c r="AE2786" i="5"/>
  <c r="AE2787" i="5"/>
  <c r="AE2788" i="5"/>
  <c r="AE2789" i="5"/>
  <c r="AE2790" i="5"/>
  <c r="AE2791" i="5"/>
  <c r="AE2792" i="5"/>
  <c r="AE2793" i="5"/>
  <c r="AE2794" i="5"/>
  <c r="AE2795" i="5"/>
  <c r="AE2796" i="5"/>
  <c r="AE2797" i="5"/>
  <c r="AE2798" i="5"/>
  <c r="AE2799" i="5"/>
  <c r="AE2800" i="5"/>
  <c r="AE2801" i="5"/>
  <c r="AE2802" i="5"/>
  <c r="AE2803" i="5"/>
  <c r="AE2804" i="5"/>
  <c r="AE2805" i="5"/>
  <c r="AE2806" i="5"/>
  <c r="AE2807" i="5"/>
  <c r="AE2808" i="5"/>
  <c r="AE2809" i="5"/>
  <c r="AE2810" i="5"/>
  <c r="AE2811" i="5"/>
  <c r="AE2812" i="5"/>
  <c r="AE2813" i="5"/>
  <c r="AE2814" i="5"/>
  <c r="AE2815" i="5"/>
  <c r="AE2816" i="5"/>
  <c r="AE2817" i="5"/>
  <c r="AE2818" i="5"/>
  <c r="AE2819" i="5"/>
  <c r="AE2820" i="5"/>
  <c r="AE2821" i="5"/>
  <c r="AE2822" i="5"/>
  <c r="AE2823" i="5"/>
  <c r="AE2824" i="5"/>
  <c r="AE2825" i="5"/>
  <c r="AE2826" i="5"/>
  <c r="AE2827" i="5"/>
  <c r="AE2828" i="5"/>
  <c r="AE2829" i="5"/>
  <c r="AE2830" i="5"/>
  <c r="AE2831" i="5"/>
  <c r="AE2832" i="5"/>
  <c r="AE2833" i="5"/>
  <c r="AE2834" i="5"/>
  <c r="AE2835" i="5"/>
  <c r="AE2836" i="5"/>
  <c r="AE2837" i="5"/>
  <c r="AE2838" i="5"/>
  <c r="AE2839" i="5"/>
  <c r="AE2840" i="5"/>
  <c r="AE2841" i="5"/>
  <c r="AE2842" i="5"/>
  <c r="AE2843" i="5"/>
  <c r="AE2844" i="5"/>
  <c r="AE2845" i="5"/>
  <c r="AE2846" i="5"/>
  <c r="AE2847" i="5"/>
  <c r="AE2848" i="5"/>
  <c r="AE2849" i="5"/>
  <c r="AE2850" i="5"/>
  <c r="AE2851" i="5"/>
  <c r="AE2852" i="5"/>
  <c r="AE2853" i="5"/>
  <c r="AE2854" i="5"/>
  <c r="AE2855" i="5"/>
  <c r="AE2856" i="5"/>
  <c r="AE2857" i="5"/>
  <c r="AE2858" i="5"/>
  <c r="AE2859" i="5"/>
  <c r="AE2860" i="5"/>
  <c r="AE2861" i="5"/>
  <c r="AE2862" i="5"/>
  <c r="AE2863" i="5"/>
  <c r="AE2864" i="5"/>
  <c r="AE2865" i="5"/>
  <c r="AE2866" i="5"/>
  <c r="AE2867" i="5"/>
  <c r="AE2868" i="5"/>
  <c r="AE2869" i="5"/>
  <c r="AE2870" i="5"/>
  <c r="AE2871" i="5"/>
  <c r="AE2872" i="5"/>
  <c r="AE2873" i="5"/>
  <c r="AE2874" i="5"/>
  <c r="AE2875" i="5"/>
  <c r="AE2876" i="5"/>
  <c r="AE2877" i="5"/>
  <c r="AE2878" i="5"/>
  <c r="AG2879" i="5"/>
  <c r="AI2879" i="5"/>
  <c r="AG2881" i="5"/>
  <c r="AI2881" i="5"/>
  <c r="AG2883" i="5"/>
  <c r="AI2883" i="5"/>
  <c r="AG2885" i="5"/>
  <c r="AI2885" i="5"/>
  <c r="AG2887" i="5"/>
  <c r="AI2887" i="5"/>
  <c r="AG2889" i="5"/>
  <c r="AI2889" i="5"/>
  <c r="AG2891" i="5"/>
  <c r="AI2891" i="5"/>
  <c r="AG2893" i="5"/>
  <c r="AI2893" i="5"/>
  <c r="AG2895" i="5"/>
  <c r="AI2895" i="5"/>
  <c r="AG2897" i="5"/>
  <c r="AI2897" i="5"/>
  <c r="AG2899" i="5"/>
  <c r="AI2899" i="5"/>
  <c r="AG2901" i="5"/>
  <c r="AI2901" i="5"/>
  <c r="AG2903" i="5"/>
  <c r="AI2903" i="5"/>
  <c r="AG2905" i="5"/>
  <c r="AI2905" i="5"/>
  <c r="AG2907" i="5"/>
  <c r="AI2907" i="5"/>
  <c r="AG2909" i="5"/>
  <c r="AI2909" i="5"/>
  <c r="AG2918" i="5"/>
  <c r="AI2918" i="5"/>
  <c r="AG2920" i="5"/>
  <c r="AI2920" i="5"/>
  <c r="AG2922" i="5"/>
  <c r="AI2922" i="5"/>
  <c r="AG2924" i="5"/>
  <c r="AI2924" i="5"/>
  <c r="AG2926" i="5"/>
  <c r="AI2926" i="5"/>
  <c r="AG2928" i="5"/>
  <c r="AI2928" i="5"/>
  <c r="AG2930" i="5"/>
  <c r="AI2930" i="5"/>
  <c r="AG2932" i="5"/>
  <c r="AI2932" i="5"/>
  <c r="AG2934" i="5"/>
  <c r="AI2934" i="5"/>
  <c r="AG2936" i="5"/>
  <c r="AI2936" i="5"/>
  <c r="AG2938" i="5"/>
  <c r="AI2938" i="5"/>
  <c r="AG2940" i="5"/>
  <c r="AI2940" i="5"/>
  <c r="AG2942" i="5"/>
  <c r="AI2942" i="5"/>
  <c r="AG2944" i="5"/>
  <c r="AI2944" i="5"/>
  <c r="AF3020" i="5"/>
  <c r="AF3022" i="5"/>
  <c r="AF3024" i="5"/>
  <c r="AF3026" i="5"/>
  <c r="AF3028" i="5"/>
  <c r="AF3030" i="5"/>
  <c r="AF3032" i="5"/>
  <c r="AF3034" i="5"/>
  <c r="AF3035" i="5"/>
  <c r="AF3036" i="5"/>
  <c r="AF3037" i="5"/>
  <c r="AF3038" i="5"/>
  <c r="AF3039" i="5"/>
  <c r="AF3040" i="5"/>
  <c r="AF3041" i="5"/>
  <c r="AF3042" i="5"/>
  <c r="AF3043" i="5"/>
  <c r="AF3044" i="5"/>
  <c r="AF3045" i="5"/>
  <c r="AF3046" i="5"/>
  <c r="AG3047" i="5"/>
  <c r="AI3047" i="5"/>
  <c r="AG3049" i="5"/>
  <c r="AI3049" i="5"/>
  <c r="AG3051" i="5"/>
  <c r="AI3051" i="5"/>
  <c r="AE2879" i="5"/>
  <c r="AE2880" i="5"/>
  <c r="AE2881" i="5"/>
  <c r="AE2882" i="5"/>
  <c r="AE2883" i="5"/>
  <c r="AE2884" i="5"/>
  <c r="AE2885" i="5"/>
  <c r="AE2886" i="5"/>
  <c r="AE2887" i="5"/>
  <c r="AE2888" i="5"/>
  <c r="AE2889" i="5"/>
  <c r="AE2890" i="5"/>
  <c r="AE2891" i="5"/>
  <c r="AE2892" i="5"/>
  <c r="AE2893" i="5"/>
  <c r="AE2894" i="5"/>
  <c r="AE2895" i="5"/>
  <c r="AE2896" i="5"/>
  <c r="AE2897" i="5"/>
  <c r="AE2898" i="5"/>
  <c r="AE2899" i="5"/>
  <c r="AE2900" i="5"/>
  <c r="AE2901" i="5"/>
  <c r="AE2902" i="5"/>
  <c r="AE2903" i="5"/>
  <c r="AE2904" i="5"/>
  <c r="AE2905" i="5"/>
  <c r="AE2906" i="5"/>
  <c r="AE2907" i="5"/>
  <c r="AE2908" i="5"/>
  <c r="AE2909" i="5"/>
  <c r="AE2910" i="5"/>
  <c r="AE2911" i="5"/>
  <c r="AE2912" i="5"/>
  <c r="AE2913" i="5"/>
  <c r="AE2914" i="5"/>
  <c r="AE2915" i="5"/>
  <c r="AE2916" i="5"/>
  <c r="AE2917" i="5"/>
  <c r="AE2918" i="5"/>
  <c r="AE2919" i="5"/>
  <c r="AE2920" i="5"/>
  <c r="AE2921" i="5"/>
  <c r="AE2922" i="5"/>
  <c r="AE2923" i="5"/>
  <c r="AE2924" i="5"/>
  <c r="AE2925" i="5"/>
  <c r="AE2926" i="5"/>
  <c r="AE2927" i="5"/>
  <c r="AE2928" i="5"/>
  <c r="AE2929" i="5"/>
  <c r="AE2930" i="5"/>
  <c r="AE2931" i="5"/>
  <c r="AE2932" i="5"/>
  <c r="AE2933" i="5"/>
  <c r="AE2934" i="5"/>
  <c r="AE2935" i="5"/>
  <c r="AE2936" i="5"/>
  <c r="AE2937" i="5"/>
  <c r="AE2938" i="5"/>
  <c r="AE2939" i="5"/>
  <c r="AE2940" i="5"/>
  <c r="AE2941" i="5"/>
  <c r="AE2942" i="5"/>
  <c r="AE2943" i="5"/>
  <c r="AE2944" i="5"/>
  <c r="AE2945" i="5"/>
  <c r="AE2946" i="5"/>
  <c r="AE2947" i="5"/>
  <c r="AE2948" i="5"/>
  <c r="AE2949" i="5"/>
  <c r="AE2950" i="5"/>
  <c r="AE2951" i="5"/>
  <c r="AE2952" i="5"/>
  <c r="AE2953" i="5"/>
  <c r="AE2954" i="5"/>
  <c r="AE2955" i="5"/>
  <c r="AE2956" i="5"/>
  <c r="AE2957" i="5"/>
  <c r="AE2958" i="5"/>
  <c r="AE2959" i="5"/>
  <c r="AE2960" i="5"/>
  <c r="AE2961" i="5"/>
  <c r="AE2962" i="5"/>
  <c r="AE2963" i="5"/>
  <c r="AE2964" i="5"/>
  <c r="AE2965" i="5"/>
  <c r="AE2966" i="5"/>
  <c r="AE2967" i="5"/>
  <c r="AE2968" i="5"/>
  <c r="AE2969" i="5"/>
  <c r="AE2970" i="5"/>
  <c r="AE2971" i="5"/>
  <c r="AE2972" i="5"/>
  <c r="AE2973" i="5"/>
  <c r="AE2974" i="5"/>
  <c r="AE2975" i="5"/>
  <c r="AE2976" i="5"/>
  <c r="AE2977" i="5"/>
  <c r="AE2978" i="5"/>
  <c r="AE2979" i="5"/>
  <c r="AE2980" i="5"/>
  <c r="AE2981" i="5"/>
  <c r="AE2982" i="5"/>
  <c r="AE2983" i="5"/>
  <c r="AE2984" i="5"/>
  <c r="AE2985" i="5"/>
  <c r="AE2986" i="5"/>
  <c r="AE2987" i="5"/>
  <c r="AE2988" i="5"/>
  <c r="AE2989" i="5"/>
  <c r="AE2990" i="5"/>
  <c r="AE2991" i="5"/>
  <c r="AE2992" i="5"/>
  <c r="AE2993" i="5"/>
  <c r="AE2994" i="5"/>
  <c r="AE2995" i="5"/>
  <c r="AE2996" i="5"/>
  <c r="AE2997" i="5"/>
  <c r="AE2998" i="5"/>
  <c r="AE2999" i="5"/>
  <c r="AE3000" i="5"/>
  <c r="AE3001" i="5"/>
  <c r="AE3002" i="5"/>
  <c r="AE3003" i="5"/>
  <c r="AE3004" i="5"/>
  <c r="AE3005" i="5"/>
  <c r="AE3006" i="5"/>
  <c r="AE3007" i="5"/>
  <c r="AE3008" i="5"/>
  <c r="AE3009" i="5"/>
  <c r="AE3010" i="5"/>
  <c r="AE3011" i="5"/>
  <c r="AE3012" i="5"/>
  <c r="AE3013" i="5"/>
  <c r="AE3014" i="5"/>
  <c r="AE3015" i="5"/>
  <c r="AE3016" i="5"/>
  <c r="AE3017" i="5"/>
  <c r="AE3018" i="5"/>
  <c r="AE3019" i="5"/>
  <c r="AG3020" i="5"/>
  <c r="AI3020" i="5"/>
  <c r="AG3022" i="5"/>
  <c r="AI3022" i="5"/>
  <c r="AG3024" i="5"/>
  <c r="AI3024" i="5"/>
  <c r="AG3026" i="5"/>
  <c r="AI3026" i="5"/>
  <c r="AG3028" i="5"/>
  <c r="AI3028" i="5"/>
  <c r="AG3030" i="5"/>
  <c r="AI3030" i="5"/>
  <c r="AG3032" i="5"/>
  <c r="AI3032" i="5"/>
  <c r="AG3034" i="5"/>
  <c r="AI3034" i="5"/>
  <c r="AG3035" i="5"/>
  <c r="AI3035" i="5"/>
  <c r="AG3036" i="5"/>
  <c r="AI3036" i="5"/>
  <c r="AG3037" i="5"/>
  <c r="AI3037" i="5"/>
  <c r="AG3038" i="5"/>
  <c r="AI3038" i="5"/>
  <c r="AG3039" i="5"/>
  <c r="AI3039" i="5"/>
  <c r="AG3040" i="5"/>
  <c r="AI3040" i="5"/>
  <c r="AG3041" i="5"/>
  <c r="AI3041" i="5"/>
  <c r="AG3042" i="5"/>
  <c r="AI3042" i="5"/>
  <c r="AG3043" i="5"/>
  <c r="AI3043" i="5"/>
  <c r="AG3044" i="5"/>
  <c r="AI3044" i="5"/>
  <c r="AG3045" i="5"/>
  <c r="AI3045" i="5"/>
  <c r="AG3046" i="5"/>
  <c r="AI3046" i="5"/>
  <c r="AF2917" i="5"/>
  <c r="AF2918" i="5"/>
  <c r="AF2919" i="5"/>
  <c r="AF2920" i="5"/>
  <c r="AF2921" i="5"/>
  <c r="AF2922" i="5"/>
  <c r="AF2923" i="5"/>
  <c r="AF2924" i="5"/>
  <c r="AF2925" i="5"/>
  <c r="AF2926" i="5"/>
  <c r="AF2927" i="5"/>
  <c r="AF2928" i="5"/>
  <c r="AF2929" i="5"/>
  <c r="AF2930" i="5"/>
  <c r="AF2931" i="5"/>
  <c r="AF2932" i="5"/>
  <c r="AF2933" i="5"/>
  <c r="AF2934" i="5"/>
  <c r="AF2935" i="5"/>
  <c r="AF2936" i="5"/>
  <c r="AF2937" i="5"/>
  <c r="AF2938" i="5"/>
  <c r="AF2939" i="5"/>
  <c r="AF2940" i="5"/>
  <c r="AF2941" i="5"/>
  <c r="AF2942" i="5"/>
  <c r="AF2943" i="5"/>
  <c r="AF2944" i="5"/>
  <c r="AF2945" i="5"/>
  <c r="AF2946" i="5"/>
  <c r="AF2947" i="5"/>
  <c r="AF2948" i="5"/>
  <c r="AF2949" i="5"/>
  <c r="AF2950" i="5"/>
  <c r="AF2951" i="5"/>
  <c r="AF2952" i="5"/>
  <c r="AF2953" i="5"/>
  <c r="AF2954" i="5"/>
  <c r="AF2955" i="5"/>
  <c r="AF2956" i="5"/>
  <c r="AF2957" i="5"/>
  <c r="AF2958" i="5"/>
  <c r="AF2959" i="5"/>
  <c r="AF2960" i="5"/>
  <c r="AF2961" i="5"/>
  <c r="AF2962" i="5"/>
  <c r="AF2963" i="5"/>
  <c r="AF2964" i="5"/>
  <c r="AF2965" i="5"/>
  <c r="AF2966" i="5"/>
  <c r="AF2967" i="5"/>
  <c r="AF2968" i="5"/>
  <c r="AF2969" i="5"/>
  <c r="AF2970" i="5"/>
  <c r="AF2971" i="5"/>
  <c r="AF2972" i="5"/>
  <c r="AF2973" i="5"/>
  <c r="AF2974" i="5"/>
  <c r="AF2975" i="5"/>
  <c r="AF2976" i="5"/>
  <c r="AF2977" i="5"/>
  <c r="AF2978" i="5"/>
  <c r="AF2979" i="5"/>
  <c r="AF2980" i="5"/>
  <c r="AF2981" i="5"/>
  <c r="AF2982" i="5"/>
  <c r="AF2983" i="5"/>
  <c r="AF2984" i="5"/>
  <c r="AF2985" i="5"/>
  <c r="AF2986" i="5"/>
  <c r="AF2987" i="5"/>
  <c r="AF2988" i="5"/>
  <c r="AF2989" i="5"/>
  <c r="AF2990" i="5"/>
  <c r="AF2991" i="5"/>
  <c r="AF2992" i="5"/>
  <c r="AF2993" i="5"/>
  <c r="AF2994" i="5"/>
  <c r="AF2995" i="5"/>
  <c r="AF2996" i="5"/>
  <c r="AF2997" i="5"/>
  <c r="AF2998" i="5"/>
  <c r="AF2999" i="5"/>
  <c r="AF3000" i="5"/>
  <c r="AF3001" i="5"/>
  <c r="AF3002" i="5"/>
  <c r="AF3003" i="5"/>
  <c r="AF3004" i="5"/>
  <c r="AF3005" i="5"/>
  <c r="AF3006" i="5"/>
  <c r="AF3007" i="5"/>
  <c r="AF3008" i="5"/>
  <c r="AF3009" i="5"/>
  <c r="AF3010" i="5"/>
  <c r="AF3011" i="5"/>
  <c r="AF3012" i="5"/>
  <c r="AF3013" i="5"/>
  <c r="AF3014" i="5"/>
  <c r="AF3015" i="5"/>
  <c r="AF3016" i="5"/>
  <c r="AF3017" i="5"/>
  <c r="AF3018" i="5"/>
  <c r="AF3019" i="5"/>
  <c r="AF3021" i="5"/>
  <c r="AF3023" i="5"/>
  <c r="AF3025" i="5"/>
  <c r="AF3027" i="5"/>
  <c r="AF3029" i="5"/>
  <c r="AF3031" i="5"/>
  <c r="AF3033" i="5"/>
  <c r="AG3048" i="5"/>
  <c r="AI3048" i="5"/>
  <c r="AG3050" i="5"/>
  <c r="AI3050" i="5"/>
  <c r="AG3052" i="5"/>
  <c r="AI3052" i="5"/>
  <c r="AG2945" i="5"/>
  <c r="AI2945" i="5"/>
  <c r="AG2946" i="5"/>
  <c r="AI2946" i="5"/>
  <c r="AG2947" i="5"/>
  <c r="AI2947" i="5"/>
  <c r="AG2948" i="5"/>
  <c r="AI2948" i="5"/>
  <c r="AG2949" i="5"/>
  <c r="AI2949" i="5"/>
  <c r="AG2950" i="5"/>
  <c r="AI2950" i="5"/>
  <c r="AG2951" i="5"/>
  <c r="AI2951" i="5"/>
  <c r="AG2952" i="5"/>
  <c r="AI2952" i="5"/>
  <c r="AG2953" i="5"/>
  <c r="AI2953" i="5"/>
  <c r="AG2954" i="5"/>
  <c r="AI2954" i="5"/>
  <c r="AG2955" i="5"/>
  <c r="AI2955" i="5"/>
  <c r="AG2956" i="5"/>
  <c r="AI2956" i="5"/>
  <c r="AG2957" i="5"/>
  <c r="AI2957" i="5"/>
  <c r="AG2958" i="5"/>
  <c r="AI2958" i="5"/>
  <c r="AG2959" i="5"/>
  <c r="AI2959" i="5"/>
  <c r="AG2960" i="5"/>
  <c r="AI2960" i="5"/>
  <c r="AG2961" i="5"/>
  <c r="AI2961" i="5"/>
  <c r="AG2962" i="5"/>
  <c r="AI2962" i="5"/>
  <c r="AG2963" i="5"/>
  <c r="AI2963" i="5"/>
  <c r="AG2964" i="5"/>
  <c r="AI2964" i="5"/>
  <c r="AG2965" i="5"/>
  <c r="AI2965" i="5"/>
  <c r="AG2966" i="5"/>
  <c r="AI2966" i="5"/>
  <c r="AG2967" i="5"/>
  <c r="AI2967" i="5"/>
  <c r="AG2968" i="5"/>
  <c r="AI2968" i="5"/>
  <c r="AG2969" i="5"/>
  <c r="AI2969" i="5"/>
  <c r="AG2970" i="5"/>
  <c r="AI2970" i="5"/>
  <c r="AG2971" i="5"/>
  <c r="AI2971" i="5"/>
  <c r="AG2972" i="5"/>
  <c r="AI2972" i="5"/>
  <c r="AG2973" i="5"/>
  <c r="AI2973" i="5"/>
  <c r="AG2974" i="5"/>
  <c r="AI2974" i="5"/>
  <c r="AG2975" i="5"/>
  <c r="AI2975" i="5"/>
  <c r="AG2976" i="5"/>
  <c r="AI2976" i="5"/>
  <c r="AG2977" i="5"/>
  <c r="AI2977" i="5"/>
  <c r="AG2978" i="5"/>
  <c r="AI2978" i="5"/>
  <c r="AG2979" i="5"/>
  <c r="AI2979" i="5"/>
  <c r="AG2980" i="5"/>
  <c r="AI2980" i="5"/>
  <c r="AG2981" i="5"/>
  <c r="AI2981" i="5"/>
  <c r="AG2982" i="5"/>
  <c r="AI2982" i="5"/>
  <c r="AG2983" i="5"/>
  <c r="AI2983" i="5"/>
  <c r="AG2984" i="5"/>
  <c r="AI2984" i="5"/>
  <c r="AG2985" i="5"/>
  <c r="AI2985" i="5"/>
  <c r="AG2986" i="5"/>
  <c r="AI2986" i="5"/>
  <c r="AG2987" i="5"/>
  <c r="AI2987" i="5"/>
  <c r="AG2988" i="5"/>
  <c r="AI2988" i="5"/>
  <c r="AG2989" i="5"/>
  <c r="AI2989" i="5"/>
  <c r="AG2990" i="5"/>
  <c r="AI2990" i="5"/>
  <c r="AG2991" i="5"/>
  <c r="AI2991" i="5"/>
  <c r="AG2992" i="5"/>
  <c r="AI2992" i="5"/>
  <c r="AG2993" i="5"/>
  <c r="AI2993" i="5"/>
  <c r="AG2994" i="5"/>
  <c r="AI2994" i="5"/>
  <c r="AG2995" i="5"/>
  <c r="AI2995" i="5"/>
  <c r="AG2996" i="5"/>
  <c r="AI2996" i="5"/>
  <c r="AG2997" i="5"/>
  <c r="AI2997" i="5"/>
  <c r="AG2998" i="5"/>
  <c r="AI2998" i="5"/>
  <c r="AG2999" i="5"/>
  <c r="AI2999" i="5"/>
  <c r="AG3000" i="5"/>
  <c r="AI3000" i="5"/>
  <c r="AG3001" i="5"/>
  <c r="AI3001" i="5"/>
  <c r="AG3002" i="5"/>
  <c r="AI3002" i="5"/>
  <c r="AG3003" i="5"/>
  <c r="AI3003" i="5"/>
  <c r="AG3004" i="5"/>
  <c r="AI3004" i="5"/>
  <c r="AG3005" i="5"/>
  <c r="AI3005" i="5"/>
  <c r="AG3006" i="5"/>
  <c r="AI3006" i="5"/>
  <c r="AG3007" i="5"/>
  <c r="AI3007" i="5"/>
  <c r="AG3008" i="5"/>
  <c r="AI3008" i="5"/>
  <c r="AG3009" i="5"/>
  <c r="AI3009" i="5"/>
  <c r="AG3010" i="5"/>
  <c r="AI3010" i="5"/>
  <c r="AG3011" i="5"/>
  <c r="AI3011" i="5"/>
  <c r="AG3012" i="5"/>
  <c r="AI3012" i="5"/>
  <c r="AG3013" i="5"/>
  <c r="AI3013" i="5"/>
  <c r="AG3014" i="5"/>
  <c r="AI3014" i="5"/>
  <c r="AG3015" i="5"/>
  <c r="AI3015" i="5"/>
  <c r="AG3016" i="5"/>
  <c r="AI3016" i="5"/>
  <c r="AG3017" i="5"/>
  <c r="AI3017" i="5"/>
  <c r="AG3018" i="5"/>
  <c r="AI3018" i="5"/>
  <c r="AG3019" i="5"/>
  <c r="AI3019" i="5"/>
  <c r="AG3021" i="5"/>
  <c r="AI3021" i="5"/>
  <c r="AG3023" i="5"/>
  <c r="AI3023" i="5"/>
  <c r="AG3025" i="5"/>
  <c r="AI3025" i="5"/>
  <c r="AG3027" i="5"/>
  <c r="AI3027" i="5"/>
  <c r="AG3029" i="5"/>
  <c r="AI3029" i="5"/>
  <c r="AG3031" i="5"/>
  <c r="AI3031" i="5"/>
  <c r="AG3033" i="5"/>
  <c r="AI3033" i="5"/>
  <c r="AG3053" i="5"/>
  <c r="AI3053" i="5"/>
  <c r="AG3054" i="5"/>
  <c r="AI3054" i="5"/>
  <c r="AG3055" i="5"/>
  <c r="AI3055" i="5"/>
  <c r="AG3056" i="5"/>
  <c r="AI3056" i="5"/>
  <c r="AG3057" i="5"/>
  <c r="AI3057" i="5"/>
  <c r="AG3058" i="5"/>
  <c r="AI3058" i="5"/>
  <c r="AG3059" i="5"/>
  <c r="AI3059" i="5"/>
  <c r="AG3060" i="5"/>
  <c r="AI3060" i="5"/>
  <c r="AG3061" i="5"/>
  <c r="AI3061" i="5"/>
  <c r="AG3062" i="5"/>
  <c r="AI3062" i="5"/>
  <c r="AG3063" i="5"/>
  <c r="AI3063" i="5"/>
  <c r="AG3064" i="5"/>
  <c r="AI3064" i="5"/>
  <c r="AG3065" i="5"/>
  <c r="AI3065" i="5"/>
  <c r="AG3066" i="5"/>
  <c r="AI3066" i="5"/>
  <c r="AG3067" i="5"/>
  <c r="AI3067" i="5"/>
  <c r="AG3068" i="5"/>
  <c r="AI3068" i="5"/>
  <c r="AG3069" i="5"/>
  <c r="AI3069" i="5"/>
  <c r="AG3070" i="5"/>
  <c r="AI3070" i="5"/>
  <c r="AG3071" i="5"/>
  <c r="AI3071" i="5"/>
  <c r="AG3072" i="5"/>
  <c r="AI3072" i="5"/>
  <c r="AG3073" i="5"/>
  <c r="AI3073" i="5"/>
  <c r="AG3074" i="5"/>
  <c r="AI3074" i="5"/>
  <c r="AG3075" i="5"/>
  <c r="AI3075" i="5"/>
  <c r="AG3076" i="5"/>
  <c r="AI3076" i="5"/>
  <c r="AG3077" i="5"/>
  <c r="AI3077" i="5"/>
  <c r="AG3078" i="5"/>
  <c r="AI3078" i="5"/>
  <c r="AG3079" i="5"/>
  <c r="AI3079" i="5"/>
  <c r="AG3080" i="5"/>
  <c r="AI3080" i="5"/>
  <c r="AG3081" i="5"/>
  <c r="AI3081" i="5"/>
  <c r="AG3082" i="5"/>
  <c r="AI3082" i="5"/>
  <c r="AG3083" i="5"/>
  <c r="AI3083" i="5"/>
  <c r="AG3084" i="5"/>
  <c r="AI3084" i="5"/>
  <c r="AG3085" i="5"/>
  <c r="AI3085" i="5"/>
  <c r="AG3086" i="5"/>
  <c r="AI3086" i="5"/>
  <c r="AG3087" i="5"/>
  <c r="AI3087" i="5"/>
  <c r="AG3088" i="5"/>
  <c r="AI3088" i="5"/>
  <c r="AG3089" i="5"/>
  <c r="AI3089" i="5"/>
  <c r="AG3090" i="5"/>
  <c r="AI3090" i="5"/>
  <c r="AG3091" i="5"/>
  <c r="AI3091" i="5"/>
  <c r="AG3092" i="5"/>
  <c r="AI3092" i="5"/>
  <c r="AG3093" i="5"/>
  <c r="AI3093" i="5"/>
  <c r="AG3094" i="5"/>
  <c r="AI3094" i="5"/>
  <c r="AG3095" i="5"/>
  <c r="AI3095" i="5"/>
  <c r="AG3096" i="5"/>
  <c r="AI3096" i="5"/>
  <c r="AG3097" i="5"/>
  <c r="AI3097" i="5"/>
  <c r="AG3098" i="5"/>
  <c r="AI3098" i="5"/>
  <c r="AG3099" i="5"/>
  <c r="AI3099" i="5"/>
  <c r="AG3100" i="5"/>
  <c r="AI3100" i="5"/>
  <c r="AG3101" i="5"/>
  <c r="AI3101" i="5"/>
  <c r="AG3102" i="5"/>
  <c r="AI3102" i="5"/>
  <c r="AG3103" i="5"/>
  <c r="AI3103" i="5"/>
  <c r="AG3104" i="5"/>
  <c r="AI3104" i="5"/>
  <c r="AG3105" i="5"/>
  <c r="AI3105" i="5"/>
  <c r="AG3106" i="5"/>
  <c r="AI3106" i="5"/>
  <c r="AG3107" i="5"/>
  <c r="AI3107" i="5"/>
  <c r="AG3108" i="5"/>
  <c r="AI3108" i="5"/>
  <c r="AG3109" i="5"/>
  <c r="AI3109" i="5"/>
  <c r="AG3111" i="5"/>
  <c r="AI3111" i="5"/>
  <c r="AG3113" i="5"/>
  <c r="AI3113" i="5"/>
  <c r="AG3115" i="5"/>
  <c r="AI3115" i="5"/>
  <c r="AG3117" i="5"/>
  <c r="AI3117" i="5"/>
  <c r="AG3119" i="5"/>
  <c r="AI3119" i="5"/>
  <c r="AG3121" i="5"/>
  <c r="AI3121" i="5"/>
  <c r="AF3110" i="5"/>
  <c r="AF3112" i="5"/>
  <c r="AF3114" i="5"/>
  <c r="AF3116" i="5"/>
  <c r="AF3118" i="5"/>
  <c r="AF3120" i="5"/>
  <c r="AF3122" i="5"/>
  <c r="AG3126" i="5"/>
  <c r="AI3126" i="5"/>
  <c r="AG3128" i="5"/>
  <c r="AI3128" i="5"/>
  <c r="AG3130" i="5"/>
  <c r="AI3130" i="5"/>
  <c r="AG3132" i="5"/>
  <c r="AI3132" i="5"/>
  <c r="AG3134" i="5"/>
  <c r="AI3134" i="5"/>
  <c r="AG3136" i="5"/>
  <c r="AI3136" i="5"/>
  <c r="AG3138" i="5"/>
  <c r="AI3138" i="5"/>
  <c r="AE3020" i="5"/>
  <c r="AE3021" i="5"/>
  <c r="AE3022" i="5"/>
  <c r="AE3023" i="5"/>
  <c r="AE3024" i="5"/>
  <c r="AE3025" i="5"/>
  <c r="AE3026" i="5"/>
  <c r="AE3027" i="5"/>
  <c r="AE3028" i="5"/>
  <c r="AE3029" i="5"/>
  <c r="AE3030" i="5"/>
  <c r="AE3031" i="5"/>
  <c r="AE3032" i="5"/>
  <c r="AE3033" i="5"/>
  <c r="AE3034" i="5"/>
  <c r="AE3035" i="5"/>
  <c r="AE3036" i="5"/>
  <c r="AE3037" i="5"/>
  <c r="AE3038" i="5"/>
  <c r="AE3039" i="5"/>
  <c r="AE3040" i="5"/>
  <c r="AE3041" i="5"/>
  <c r="AE3042" i="5"/>
  <c r="AE3043" i="5"/>
  <c r="AE3044" i="5"/>
  <c r="AE3045" i="5"/>
  <c r="AE3046" i="5"/>
  <c r="AE3047" i="5"/>
  <c r="AE3048" i="5"/>
  <c r="AE3049" i="5"/>
  <c r="AE3050" i="5"/>
  <c r="AE3051" i="5"/>
  <c r="AE3052" i="5"/>
  <c r="AE3053" i="5"/>
  <c r="AE3054" i="5"/>
  <c r="AE3055" i="5"/>
  <c r="AE3056" i="5"/>
  <c r="AE3057" i="5"/>
  <c r="AE3058" i="5"/>
  <c r="AE3059" i="5"/>
  <c r="AE3060" i="5"/>
  <c r="AE3061" i="5"/>
  <c r="AE3062" i="5"/>
  <c r="AE3063" i="5"/>
  <c r="AE3064" i="5"/>
  <c r="AE3065" i="5"/>
  <c r="AE3066" i="5"/>
  <c r="AE3067" i="5"/>
  <c r="AE3068" i="5"/>
  <c r="AE3069" i="5"/>
  <c r="AE3070" i="5"/>
  <c r="AE3071" i="5"/>
  <c r="AE3072" i="5"/>
  <c r="AE3073" i="5"/>
  <c r="AE3074" i="5"/>
  <c r="AE3075" i="5"/>
  <c r="AE3076" i="5"/>
  <c r="AE3077" i="5"/>
  <c r="AE3078" i="5"/>
  <c r="AE3079" i="5"/>
  <c r="AE3080" i="5"/>
  <c r="AE3081" i="5"/>
  <c r="AE3082" i="5"/>
  <c r="AE3083" i="5"/>
  <c r="AE3084" i="5"/>
  <c r="AE3085" i="5"/>
  <c r="AE3086" i="5"/>
  <c r="AE3087" i="5"/>
  <c r="AE3088" i="5"/>
  <c r="AE3089" i="5"/>
  <c r="AE3090" i="5"/>
  <c r="AE3091" i="5"/>
  <c r="AE3092" i="5"/>
  <c r="AE3093" i="5"/>
  <c r="AE3094" i="5"/>
  <c r="AE3095" i="5"/>
  <c r="AE3096" i="5"/>
  <c r="AE3097" i="5"/>
  <c r="AE3098" i="5"/>
  <c r="AE3099" i="5"/>
  <c r="AE3100" i="5"/>
  <c r="AE3101" i="5"/>
  <c r="AE3102" i="5"/>
  <c r="AE3103" i="5"/>
  <c r="AE3104" i="5"/>
  <c r="AE3105" i="5"/>
  <c r="AE3106" i="5"/>
  <c r="AE3107" i="5"/>
  <c r="AE3108" i="5"/>
  <c r="AE3109" i="5"/>
  <c r="AG3110" i="5"/>
  <c r="AI3110" i="5"/>
  <c r="AG3112" i="5"/>
  <c r="AI3112" i="5"/>
  <c r="AG3114" i="5"/>
  <c r="AI3114" i="5"/>
  <c r="AG3116" i="5"/>
  <c r="AI3116" i="5"/>
  <c r="AG3118" i="5"/>
  <c r="AI3118" i="5"/>
  <c r="AG3120" i="5"/>
  <c r="AI3120" i="5"/>
  <c r="AG3122" i="5"/>
  <c r="AI3122" i="5"/>
  <c r="AF3047" i="5"/>
  <c r="AF3048" i="5"/>
  <c r="AF3049" i="5"/>
  <c r="AF3050" i="5"/>
  <c r="AF3051" i="5"/>
  <c r="AF3052" i="5"/>
  <c r="AF3053" i="5"/>
  <c r="AF3054" i="5"/>
  <c r="AF3055" i="5"/>
  <c r="AF3056" i="5"/>
  <c r="AF3057" i="5"/>
  <c r="AF3058" i="5"/>
  <c r="AF3059" i="5"/>
  <c r="AF3060" i="5"/>
  <c r="AF3061" i="5"/>
  <c r="AF3062" i="5"/>
  <c r="AF3063" i="5"/>
  <c r="AF3064" i="5"/>
  <c r="AF3065" i="5"/>
  <c r="AF3066" i="5"/>
  <c r="AF3067" i="5"/>
  <c r="AF3068" i="5"/>
  <c r="AF3069" i="5"/>
  <c r="AF3070" i="5"/>
  <c r="AF3071" i="5"/>
  <c r="AF3072" i="5"/>
  <c r="AF3073" i="5"/>
  <c r="AF3074" i="5"/>
  <c r="AF3075" i="5"/>
  <c r="AF3076" i="5"/>
  <c r="AF3077" i="5"/>
  <c r="AF3078" i="5"/>
  <c r="AF3079" i="5"/>
  <c r="AF3080" i="5"/>
  <c r="AF3081" i="5"/>
  <c r="AF3082" i="5"/>
  <c r="AF3083" i="5"/>
  <c r="AF3084" i="5"/>
  <c r="AF3085" i="5"/>
  <c r="AF3086" i="5"/>
  <c r="AF3087" i="5"/>
  <c r="AF3088" i="5"/>
  <c r="AF3089" i="5"/>
  <c r="AF3090" i="5"/>
  <c r="AF3091" i="5"/>
  <c r="AF3092" i="5"/>
  <c r="AF3093" i="5"/>
  <c r="AF3094" i="5"/>
  <c r="AF3095" i="5"/>
  <c r="AF3096" i="5"/>
  <c r="AF3097" i="5"/>
  <c r="AF3098" i="5"/>
  <c r="AF3099" i="5"/>
  <c r="AF3100" i="5"/>
  <c r="AF3101" i="5"/>
  <c r="AF3102" i="5"/>
  <c r="AF3103" i="5"/>
  <c r="AF3104" i="5"/>
  <c r="AF3105" i="5"/>
  <c r="AF3106" i="5"/>
  <c r="AF3107" i="5"/>
  <c r="AF3108" i="5"/>
  <c r="AF3109" i="5"/>
  <c r="AF3111" i="5"/>
  <c r="AF3113" i="5"/>
  <c r="AF3115" i="5"/>
  <c r="AF3117" i="5"/>
  <c r="AF3119" i="5"/>
  <c r="AF3121" i="5"/>
  <c r="AG3123" i="5"/>
  <c r="AI3123" i="5"/>
  <c r="AG3124" i="5"/>
  <c r="AI3124" i="5"/>
  <c r="AG3125" i="5"/>
  <c r="AI3125" i="5"/>
  <c r="AG3127" i="5"/>
  <c r="AI3127" i="5"/>
  <c r="AG3129" i="5"/>
  <c r="AI3129" i="5"/>
  <c r="AG3131" i="5"/>
  <c r="AI3131" i="5"/>
  <c r="AG3133" i="5"/>
  <c r="AI3133" i="5"/>
  <c r="AG3135" i="5"/>
  <c r="AI3135" i="5"/>
  <c r="AG3137" i="5"/>
  <c r="AI3137" i="5"/>
  <c r="AG3139" i="5"/>
  <c r="AI3139" i="5"/>
  <c r="AF3123" i="5"/>
  <c r="AF3124" i="5"/>
  <c r="AF3125" i="5"/>
  <c r="AF3126" i="5"/>
  <c r="AF3127" i="5"/>
  <c r="AF3128" i="5"/>
  <c r="AF3129" i="5"/>
  <c r="AF3130" i="5"/>
  <c r="AF3131" i="5"/>
  <c r="AF3132" i="5"/>
  <c r="AF3133" i="5"/>
  <c r="AF3134" i="5"/>
  <c r="AF3135" i="5"/>
  <c r="AF3136" i="5"/>
  <c r="AF3137" i="5"/>
  <c r="AF3138" i="5"/>
  <c r="AF3139" i="5"/>
  <c r="AF3140" i="5"/>
  <c r="AF3141" i="5"/>
  <c r="AF3142" i="5"/>
  <c r="AF3143" i="5"/>
  <c r="AF3144" i="5"/>
  <c r="AF3145" i="5"/>
  <c r="AF3146" i="5"/>
  <c r="AF3147" i="5"/>
  <c r="AF3148" i="5"/>
  <c r="AF3149" i="5"/>
  <c r="AF3150" i="5"/>
  <c r="AF3151" i="5"/>
  <c r="AF3152" i="5"/>
  <c r="AF3153" i="5"/>
  <c r="AF3154" i="5"/>
  <c r="AF3155" i="5"/>
  <c r="AF3156" i="5"/>
  <c r="AF3157" i="5"/>
  <c r="AF3158" i="5"/>
  <c r="AF3159" i="5"/>
  <c r="AF3160" i="5"/>
  <c r="AF3161" i="5"/>
  <c r="AF3162" i="5"/>
  <c r="AF3163" i="5"/>
  <c r="AF3164" i="5"/>
  <c r="AF3165" i="5"/>
  <c r="AF3166" i="5"/>
  <c r="AF3167" i="5"/>
  <c r="AF3168" i="5"/>
  <c r="AF3169" i="5"/>
  <c r="AF3170" i="5"/>
  <c r="AF3171" i="5"/>
  <c r="AF3172" i="5"/>
  <c r="AF3173" i="5"/>
  <c r="AF3174" i="5"/>
  <c r="AF3175" i="5"/>
  <c r="AF3176" i="5"/>
  <c r="AF3177" i="5"/>
  <c r="AF3178" i="5"/>
  <c r="AF3179" i="5"/>
  <c r="AF3180" i="5"/>
  <c r="AF3181" i="5"/>
  <c r="AF3182" i="5"/>
  <c r="AF3183" i="5"/>
  <c r="AF3184" i="5"/>
  <c r="AF3185" i="5"/>
  <c r="AF3186" i="5"/>
  <c r="AF3187" i="5"/>
  <c r="AF3188" i="5"/>
  <c r="AF3189" i="5"/>
  <c r="AF3190" i="5"/>
  <c r="AF3191" i="5"/>
  <c r="AF3192" i="5"/>
  <c r="AF3193" i="5"/>
  <c r="AF3194" i="5"/>
  <c r="AF3195" i="5"/>
  <c r="AF3196" i="5"/>
  <c r="AF3197" i="5"/>
  <c r="AF3199" i="5"/>
  <c r="AF3201" i="5"/>
  <c r="AF3203" i="5"/>
  <c r="AF3205" i="5"/>
  <c r="AF3207" i="5"/>
  <c r="AF3209" i="5"/>
  <c r="AF3211" i="5"/>
  <c r="AF3212" i="5"/>
  <c r="AF3213" i="5"/>
  <c r="AF3214" i="5"/>
  <c r="AF3215" i="5"/>
  <c r="AG3140" i="5"/>
  <c r="AI3140" i="5"/>
  <c r="AG3141" i="5"/>
  <c r="AI3141" i="5"/>
  <c r="AG3142" i="5"/>
  <c r="AI3142" i="5"/>
  <c r="AG3143" i="5"/>
  <c r="AI3143" i="5"/>
  <c r="AG3144" i="5"/>
  <c r="AI3144" i="5"/>
  <c r="AG3145" i="5"/>
  <c r="AI3145" i="5"/>
  <c r="AG3146" i="5"/>
  <c r="AI3146" i="5"/>
  <c r="AG3147" i="5"/>
  <c r="AI3147" i="5"/>
  <c r="AG3148" i="5"/>
  <c r="AI3148" i="5"/>
  <c r="AG3149" i="5"/>
  <c r="AI3149" i="5"/>
  <c r="AG3150" i="5"/>
  <c r="AI3150" i="5"/>
  <c r="AG3151" i="5"/>
  <c r="AI3151" i="5"/>
  <c r="AG3152" i="5"/>
  <c r="AI3152" i="5"/>
  <c r="AG3153" i="5"/>
  <c r="AI3153" i="5"/>
  <c r="AG3154" i="5"/>
  <c r="AI3154" i="5"/>
  <c r="AG3155" i="5"/>
  <c r="AI3155" i="5"/>
  <c r="AG3156" i="5"/>
  <c r="AI3156" i="5"/>
  <c r="AG3157" i="5"/>
  <c r="AI3157" i="5"/>
  <c r="AG3158" i="5"/>
  <c r="AI3158" i="5"/>
  <c r="AG3159" i="5"/>
  <c r="AI3159" i="5"/>
  <c r="AG3160" i="5"/>
  <c r="AI3160" i="5"/>
  <c r="AG3161" i="5"/>
  <c r="AI3161" i="5"/>
  <c r="AG3162" i="5"/>
  <c r="AI3162" i="5"/>
  <c r="AG3163" i="5"/>
  <c r="AI3163" i="5"/>
  <c r="AG3164" i="5"/>
  <c r="AI3164" i="5"/>
  <c r="AG3165" i="5"/>
  <c r="AI3165" i="5"/>
  <c r="AG3166" i="5"/>
  <c r="AI3166" i="5"/>
  <c r="AG3167" i="5"/>
  <c r="AI3167" i="5"/>
  <c r="AG3168" i="5"/>
  <c r="AI3168" i="5"/>
  <c r="AG3169" i="5"/>
  <c r="AI3169" i="5"/>
  <c r="AG3170" i="5"/>
  <c r="AI3170" i="5"/>
  <c r="AG3171" i="5"/>
  <c r="AI3171" i="5"/>
  <c r="AG3172" i="5"/>
  <c r="AI3172" i="5"/>
  <c r="AG3173" i="5"/>
  <c r="AI3173" i="5"/>
  <c r="AG3174" i="5"/>
  <c r="AI3174" i="5"/>
  <c r="AG3175" i="5"/>
  <c r="AI3175" i="5"/>
  <c r="AG3176" i="5"/>
  <c r="AI3176" i="5"/>
  <c r="AG3177" i="5"/>
  <c r="AI3177" i="5"/>
  <c r="AG3178" i="5"/>
  <c r="AI3178" i="5"/>
  <c r="AG3179" i="5"/>
  <c r="AI3179" i="5"/>
  <c r="AG3180" i="5"/>
  <c r="AI3180" i="5"/>
  <c r="AG3181" i="5"/>
  <c r="AI3181" i="5"/>
  <c r="AG3182" i="5"/>
  <c r="AI3182" i="5"/>
  <c r="AG3183" i="5"/>
  <c r="AI3183" i="5"/>
  <c r="AG3184" i="5"/>
  <c r="AI3184" i="5"/>
  <c r="AG3185" i="5"/>
  <c r="AI3185" i="5"/>
  <c r="AG3186" i="5"/>
  <c r="AI3186" i="5"/>
  <c r="AG3187" i="5"/>
  <c r="AI3187" i="5"/>
  <c r="AG3188" i="5"/>
  <c r="AI3188" i="5"/>
  <c r="AG3189" i="5"/>
  <c r="AI3189" i="5"/>
  <c r="AG3190" i="5"/>
  <c r="AI3190" i="5"/>
  <c r="AG3191" i="5"/>
  <c r="AI3191" i="5"/>
  <c r="AG3192" i="5"/>
  <c r="AI3192" i="5"/>
  <c r="AG3193" i="5"/>
  <c r="AI3193" i="5"/>
  <c r="AG3194" i="5"/>
  <c r="AI3194" i="5"/>
  <c r="AG3195" i="5"/>
  <c r="AI3195" i="5"/>
  <c r="AG3196" i="5"/>
  <c r="AI3196" i="5"/>
  <c r="AG3197" i="5"/>
  <c r="AI3197" i="5"/>
  <c r="AG3199" i="5"/>
  <c r="AI3199" i="5"/>
  <c r="AG3201" i="5"/>
  <c r="AI3201" i="5"/>
  <c r="AG3203" i="5"/>
  <c r="AI3203" i="5"/>
  <c r="AG3205" i="5"/>
  <c r="AI3205" i="5"/>
  <c r="AG3207" i="5"/>
  <c r="AI3207" i="5"/>
  <c r="AG3209" i="5"/>
  <c r="AI3209" i="5"/>
  <c r="AG3211" i="5"/>
  <c r="AI3211" i="5"/>
  <c r="AG3212" i="5"/>
  <c r="AI3212" i="5"/>
  <c r="AG3213" i="5"/>
  <c r="AI3213" i="5"/>
  <c r="AG3214" i="5"/>
  <c r="AI3214" i="5"/>
  <c r="AG3215" i="5"/>
  <c r="AI3215" i="5"/>
  <c r="AG3217" i="5"/>
  <c r="AI3217" i="5"/>
  <c r="AG3219" i="5"/>
  <c r="AI3219" i="5"/>
  <c r="AG3221" i="5"/>
  <c r="AI3221" i="5"/>
  <c r="AG3223" i="5"/>
  <c r="AI3223" i="5"/>
  <c r="AG3225" i="5"/>
  <c r="AI3225" i="5"/>
  <c r="AG3227" i="5"/>
  <c r="AI3227" i="5"/>
  <c r="AG3229" i="5"/>
  <c r="AI3229" i="5"/>
  <c r="AG3231" i="5"/>
  <c r="AI3231" i="5"/>
  <c r="AG3233" i="5"/>
  <c r="AI3233" i="5"/>
  <c r="AG3235" i="5"/>
  <c r="AI3235" i="5"/>
  <c r="AF3198" i="5"/>
  <c r="AF3200" i="5"/>
  <c r="AF3202" i="5"/>
  <c r="AF3204" i="5"/>
  <c r="AF3206" i="5"/>
  <c r="AF3208" i="5"/>
  <c r="AF3210" i="5"/>
  <c r="AE3110" i="5"/>
  <c r="AE3111" i="5"/>
  <c r="AE3112" i="5"/>
  <c r="AE3113" i="5"/>
  <c r="AE3114" i="5"/>
  <c r="AE3115" i="5"/>
  <c r="AE3116" i="5"/>
  <c r="AE3117" i="5"/>
  <c r="AE3118" i="5"/>
  <c r="AE3119" i="5"/>
  <c r="AE3120" i="5"/>
  <c r="AE3121" i="5"/>
  <c r="AE3122" i="5"/>
  <c r="AE3123" i="5"/>
  <c r="AE3124" i="5"/>
  <c r="AE3125" i="5"/>
  <c r="AE3126" i="5"/>
  <c r="AE3127" i="5"/>
  <c r="AE3128" i="5"/>
  <c r="AE3129" i="5"/>
  <c r="AE3130" i="5"/>
  <c r="AE3131" i="5"/>
  <c r="AE3132" i="5"/>
  <c r="AE3133" i="5"/>
  <c r="AE3134" i="5"/>
  <c r="AE3135" i="5"/>
  <c r="AE3136" i="5"/>
  <c r="AE3137" i="5"/>
  <c r="AE3138" i="5"/>
  <c r="AE3139" i="5"/>
  <c r="AE3140" i="5"/>
  <c r="AE3141" i="5"/>
  <c r="AE3142" i="5"/>
  <c r="AE3143" i="5"/>
  <c r="AE3144" i="5"/>
  <c r="AE3145" i="5"/>
  <c r="AE3146" i="5"/>
  <c r="AE3147" i="5"/>
  <c r="AE3148" i="5"/>
  <c r="AE3149" i="5"/>
  <c r="AE3150" i="5"/>
  <c r="AE3151" i="5"/>
  <c r="AE3152" i="5"/>
  <c r="AE3153" i="5"/>
  <c r="AE3154" i="5"/>
  <c r="AE3155" i="5"/>
  <c r="AE3156" i="5"/>
  <c r="AE3157" i="5"/>
  <c r="AE3158" i="5"/>
  <c r="AE3159" i="5"/>
  <c r="AE3160" i="5"/>
  <c r="AE3161" i="5"/>
  <c r="AE3162" i="5"/>
  <c r="AE3163" i="5"/>
  <c r="AE3164" i="5"/>
  <c r="AE3165" i="5"/>
  <c r="AE3166" i="5"/>
  <c r="AE3167" i="5"/>
  <c r="AE3168" i="5"/>
  <c r="AE3169" i="5"/>
  <c r="AE3170" i="5"/>
  <c r="AE3171" i="5"/>
  <c r="AE3172" i="5"/>
  <c r="AE3173" i="5"/>
  <c r="AE3174" i="5"/>
  <c r="AE3175" i="5"/>
  <c r="AE3176" i="5"/>
  <c r="AE3177" i="5"/>
  <c r="AE3178" i="5"/>
  <c r="AE3179" i="5"/>
  <c r="AE3180" i="5"/>
  <c r="AE3181" i="5"/>
  <c r="AE3182" i="5"/>
  <c r="AE3183" i="5"/>
  <c r="AE3184" i="5"/>
  <c r="AE3185" i="5"/>
  <c r="AE3186" i="5"/>
  <c r="AE3187" i="5"/>
  <c r="AE3188" i="5"/>
  <c r="AE3189" i="5"/>
  <c r="AE3190" i="5"/>
  <c r="AE3191" i="5"/>
  <c r="AE3192" i="5"/>
  <c r="AE3193" i="5"/>
  <c r="AE3194" i="5"/>
  <c r="AE3195" i="5"/>
  <c r="AE3196" i="5"/>
  <c r="AE3197" i="5"/>
  <c r="AG3198" i="5"/>
  <c r="AI3198" i="5"/>
  <c r="AG3200" i="5"/>
  <c r="AI3200" i="5"/>
  <c r="AG3202" i="5"/>
  <c r="AI3202" i="5"/>
  <c r="AG3204" i="5"/>
  <c r="AI3204" i="5"/>
  <c r="AG3206" i="5"/>
  <c r="AI3206" i="5"/>
  <c r="AG3208" i="5"/>
  <c r="AI3208" i="5"/>
  <c r="AG3210" i="5"/>
  <c r="AI3210" i="5"/>
  <c r="AG3216" i="5"/>
  <c r="AI3216" i="5"/>
  <c r="AG3218" i="5"/>
  <c r="AI3218" i="5"/>
  <c r="AG3220" i="5"/>
  <c r="AI3220" i="5"/>
  <c r="AG3222" i="5"/>
  <c r="AI3222" i="5"/>
  <c r="AG3224" i="5"/>
  <c r="AI3224" i="5"/>
  <c r="AG3226" i="5"/>
  <c r="AI3226" i="5"/>
  <c r="AG3228" i="5"/>
  <c r="AI3228" i="5"/>
  <c r="AG3230" i="5"/>
  <c r="AI3230" i="5"/>
  <c r="AG3232" i="5"/>
  <c r="AI3232" i="5"/>
  <c r="AG3234" i="5"/>
  <c r="AI3234" i="5"/>
  <c r="AG3236" i="5"/>
  <c r="AI3236" i="5"/>
  <c r="AG3291" i="5"/>
  <c r="AI3291" i="5"/>
  <c r="AG3293" i="5"/>
  <c r="AI3293" i="5"/>
  <c r="AG3295" i="5"/>
  <c r="AI3295" i="5"/>
  <c r="AG3297" i="5"/>
  <c r="AI3297" i="5"/>
  <c r="AG3299" i="5"/>
  <c r="AI3299" i="5"/>
  <c r="AE3198" i="5"/>
  <c r="AE3199" i="5"/>
  <c r="AE3200" i="5"/>
  <c r="AE3201" i="5"/>
  <c r="AE3202" i="5"/>
  <c r="AE3203" i="5"/>
  <c r="AE3204" i="5"/>
  <c r="AE3205" i="5"/>
  <c r="AE3206" i="5"/>
  <c r="AE3207" i="5"/>
  <c r="AE3208" i="5"/>
  <c r="AE3209" i="5"/>
  <c r="AE3210" i="5"/>
  <c r="AE3211" i="5"/>
  <c r="AE3212" i="5"/>
  <c r="AE3213" i="5"/>
  <c r="AE3214" i="5"/>
  <c r="AE3215" i="5"/>
  <c r="AE3216" i="5"/>
  <c r="AE3217" i="5"/>
  <c r="AE3218" i="5"/>
  <c r="AE3219" i="5"/>
  <c r="AE3220" i="5"/>
  <c r="AE3221" i="5"/>
  <c r="AE3222" i="5"/>
  <c r="AE3223" i="5"/>
  <c r="AE3224" i="5"/>
  <c r="AE3225" i="5"/>
  <c r="AE3226" i="5"/>
  <c r="AE3227" i="5"/>
  <c r="AE3228" i="5"/>
  <c r="AE3229" i="5"/>
  <c r="AE3230" i="5"/>
  <c r="AE3231" i="5"/>
  <c r="AE3232" i="5"/>
  <c r="AE3233" i="5"/>
  <c r="AE3234" i="5"/>
  <c r="AE3235" i="5"/>
  <c r="AE3236" i="5"/>
  <c r="AE3237" i="5"/>
  <c r="AE3238" i="5"/>
  <c r="AE3239" i="5"/>
  <c r="AE3240" i="5"/>
  <c r="AE3241" i="5"/>
  <c r="AE3242" i="5"/>
  <c r="AE3243" i="5"/>
  <c r="AE3244" i="5"/>
  <c r="AE3245" i="5"/>
  <c r="AE3246" i="5"/>
  <c r="AE3247" i="5"/>
  <c r="AE3248" i="5"/>
  <c r="AE3249" i="5"/>
  <c r="AE3250" i="5"/>
  <c r="AE3251" i="5"/>
  <c r="AE3252" i="5"/>
  <c r="AE3253" i="5"/>
  <c r="AE3254" i="5"/>
  <c r="AE3255" i="5"/>
  <c r="AE3256" i="5"/>
  <c r="AE3257" i="5"/>
  <c r="AE3258" i="5"/>
  <c r="AE3259" i="5"/>
  <c r="AE3260" i="5"/>
  <c r="AE3261" i="5"/>
  <c r="AE3262" i="5"/>
  <c r="AE3263" i="5"/>
  <c r="AE3264" i="5"/>
  <c r="AE3265" i="5"/>
  <c r="AE3266" i="5"/>
  <c r="AE3267" i="5"/>
  <c r="AE3268" i="5"/>
  <c r="AE3269" i="5"/>
  <c r="AE3270" i="5"/>
  <c r="AE3271" i="5"/>
  <c r="AE3272" i="5"/>
  <c r="AE3273" i="5"/>
  <c r="AE3274" i="5"/>
  <c r="AE3275" i="5"/>
  <c r="AE3276" i="5"/>
  <c r="AE3277" i="5"/>
  <c r="AE3278" i="5"/>
  <c r="AE3279" i="5"/>
  <c r="AE3280" i="5"/>
  <c r="AE3281" i="5"/>
  <c r="AE3282" i="5"/>
  <c r="AE3283" i="5"/>
  <c r="AE3284" i="5"/>
  <c r="AE3285" i="5"/>
  <c r="AE3286" i="5"/>
  <c r="AE3287" i="5"/>
  <c r="AE3288" i="5"/>
  <c r="AE3289" i="5"/>
  <c r="AF3290" i="5"/>
  <c r="AF3292" i="5"/>
  <c r="AF3294" i="5"/>
  <c r="AF3296" i="5"/>
  <c r="AF3298" i="5"/>
  <c r="AF3300" i="5"/>
  <c r="AG3302" i="5"/>
  <c r="AI3302" i="5"/>
  <c r="AG3304" i="5"/>
  <c r="AI3304" i="5"/>
  <c r="AG3306" i="5"/>
  <c r="AI3306" i="5"/>
  <c r="AG3308" i="5"/>
  <c r="AI3308" i="5"/>
  <c r="AG3310" i="5"/>
  <c r="AI3310" i="5"/>
  <c r="AG3312" i="5"/>
  <c r="AI3312" i="5"/>
  <c r="AG3314" i="5"/>
  <c r="AI3314" i="5"/>
  <c r="AF3216" i="5"/>
  <c r="AF3217" i="5"/>
  <c r="AF3218" i="5"/>
  <c r="AF3219" i="5"/>
  <c r="AF3220" i="5"/>
  <c r="AF3221" i="5"/>
  <c r="AF3222" i="5"/>
  <c r="AF3223" i="5"/>
  <c r="AF3224" i="5"/>
  <c r="AF3225" i="5"/>
  <c r="AF3226" i="5"/>
  <c r="AF3227" i="5"/>
  <c r="AF3228" i="5"/>
  <c r="AF3229" i="5"/>
  <c r="AF3230" i="5"/>
  <c r="AF3231" i="5"/>
  <c r="AF3232" i="5"/>
  <c r="AF3233" i="5"/>
  <c r="AF3234" i="5"/>
  <c r="AF3235" i="5"/>
  <c r="AF3236" i="5"/>
  <c r="AF3237" i="5"/>
  <c r="AF3238" i="5"/>
  <c r="AF3239" i="5"/>
  <c r="AF3240" i="5"/>
  <c r="AF3241" i="5"/>
  <c r="AF3242" i="5"/>
  <c r="AF3243" i="5"/>
  <c r="AF3244" i="5"/>
  <c r="AF3245" i="5"/>
  <c r="AF3246" i="5"/>
  <c r="AF3247" i="5"/>
  <c r="AF3248" i="5"/>
  <c r="AF3249" i="5"/>
  <c r="AF3250" i="5"/>
  <c r="AF3251" i="5"/>
  <c r="AF3252" i="5"/>
  <c r="AF3253" i="5"/>
  <c r="AF3254" i="5"/>
  <c r="AF3255" i="5"/>
  <c r="AF3256" i="5"/>
  <c r="AF3257" i="5"/>
  <c r="AF3258" i="5"/>
  <c r="AF3259" i="5"/>
  <c r="AF3260" i="5"/>
  <c r="AF3261" i="5"/>
  <c r="AF3262" i="5"/>
  <c r="AF3263" i="5"/>
  <c r="AF3264" i="5"/>
  <c r="AF3265" i="5"/>
  <c r="AF3266" i="5"/>
  <c r="AF3267" i="5"/>
  <c r="AF3268" i="5"/>
  <c r="AF3269" i="5"/>
  <c r="AF3270" i="5"/>
  <c r="AF3271" i="5"/>
  <c r="AF3272" i="5"/>
  <c r="AF3273" i="5"/>
  <c r="AF3274" i="5"/>
  <c r="AF3275" i="5"/>
  <c r="AF3276" i="5"/>
  <c r="AF3277" i="5"/>
  <c r="AF3278" i="5"/>
  <c r="AF3279" i="5"/>
  <c r="AF3280" i="5"/>
  <c r="AF3281" i="5"/>
  <c r="AF3282" i="5"/>
  <c r="AF3283" i="5"/>
  <c r="AF3284" i="5"/>
  <c r="AF3285" i="5"/>
  <c r="AF3286" i="5"/>
  <c r="AF3287" i="5"/>
  <c r="AF3288" i="5"/>
  <c r="AF3289" i="5"/>
  <c r="AG3290" i="5"/>
  <c r="AI3290" i="5"/>
  <c r="AG3292" i="5"/>
  <c r="AI3292" i="5"/>
  <c r="AG3294" i="5"/>
  <c r="AI3294" i="5"/>
  <c r="AG3296" i="5"/>
  <c r="AI3296" i="5"/>
  <c r="AG3298" i="5"/>
  <c r="AI3298" i="5"/>
  <c r="AG3300" i="5"/>
  <c r="AI3300" i="5"/>
  <c r="AG3301" i="5"/>
  <c r="AI3301" i="5"/>
  <c r="AG3237" i="5"/>
  <c r="AI3237" i="5"/>
  <c r="AG3238" i="5"/>
  <c r="AI3238" i="5"/>
  <c r="AG3239" i="5"/>
  <c r="AI3239" i="5"/>
  <c r="AG3240" i="5"/>
  <c r="AI3240" i="5"/>
  <c r="AG3241" i="5"/>
  <c r="AI3241" i="5"/>
  <c r="AG3242" i="5"/>
  <c r="AI3242" i="5"/>
  <c r="AG3243" i="5"/>
  <c r="AI3243" i="5"/>
  <c r="AG3244" i="5"/>
  <c r="AI3244" i="5"/>
  <c r="AG3245" i="5"/>
  <c r="AI3245" i="5"/>
  <c r="AG3246" i="5"/>
  <c r="AI3246" i="5"/>
  <c r="AG3247" i="5"/>
  <c r="AI3247" i="5"/>
  <c r="AG3248" i="5"/>
  <c r="AI3248" i="5"/>
  <c r="AG3249" i="5"/>
  <c r="AI3249" i="5"/>
  <c r="AG3250" i="5"/>
  <c r="AI3250" i="5"/>
  <c r="AG3251" i="5"/>
  <c r="AI3251" i="5"/>
  <c r="AG3252" i="5"/>
  <c r="AI3252" i="5"/>
  <c r="AG3253" i="5"/>
  <c r="AI3253" i="5"/>
  <c r="AG3254" i="5"/>
  <c r="AI3254" i="5"/>
  <c r="AG3255" i="5"/>
  <c r="AI3255" i="5"/>
  <c r="AG3256" i="5"/>
  <c r="AI3256" i="5"/>
  <c r="AG3257" i="5"/>
  <c r="AI3257" i="5"/>
  <c r="AG3258" i="5"/>
  <c r="AI3258" i="5"/>
  <c r="AG3259" i="5"/>
  <c r="AI3259" i="5"/>
  <c r="AG3260" i="5"/>
  <c r="AI3260" i="5"/>
  <c r="AG3261" i="5"/>
  <c r="AI3261" i="5"/>
  <c r="AG3262" i="5"/>
  <c r="AI3262" i="5"/>
  <c r="AG3263" i="5"/>
  <c r="AI3263" i="5"/>
  <c r="AG3264" i="5"/>
  <c r="AI3264" i="5"/>
  <c r="AG3265" i="5"/>
  <c r="AI3265" i="5"/>
  <c r="AG3266" i="5"/>
  <c r="AI3266" i="5"/>
  <c r="AG3267" i="5"/>
  <c r="AI3267" i="5"/>
  <c r="AG3268" i="5"/>
  <c r="AI3268" i="5"/>
  <c r="AG3269" i="5"/>
  <c r="AI3269" i="5"/>
  <c r="AG3270" i="5"/>
  <c r="AI3270" i="5"/>
  <c r="AG3271" i="5"/>
  <c r="AI3271" i="5"/>
  <c r="AG3272" i="5"/>
  <c r="AI3272" i="5"/>
  <c r="AG3273" i="5"/>
  <c r="AI3273" i="5"/>
  <c r="AG3274" i="5"/>
  <c r="AI3274" i="5"/>
  <c r="AG3275" i="5"/>
  <c r="AI3275" i="5"/>
  <c r="AG3276" i="5"/>
  <c r="AI3276" i="5"/>
  <c r="AG3277" i="5"/>
  <c r="AI3277" i="5"/>
  <c r="AG3278" i="5"/>
  <c r="AI3278" i="5"/>
  <c r="AG3279" i="5"/>
  <c r="AI3279" i="5"/>
  <c r="AG3280" i="5"/>
  <c r="AI3280" i="5"/>
  <c r="AG3281" i="5"/>
  <c r="AI3281" i="5"/>
  <c r="AG3282" i="5"/>
  <c r="AI3282" i="5"/>
  <c r="AG3283" i="5"/>
  <c r="AI3283" i="5"/>
  <c r="AG3284" i="5"/>
  <c r="AI3284" i="5"/>
  <c r="AG3285" i="5"/>
  <c r="AI3285" i="5"/>
  <c r="AG3286" i="5"/>
  <c r="AI3286" i="5"/>
  <c r="AG3287" i="5"/>
  <c r="AI3287" i="5"/>
  <c r="AG3288" i="5"/>
  <c r="AI3288" i="5"/>
  <c r="AG3289" i="5"/>
  <c r="AI3289" i="5"/>
  <c r="AF3291" i="5"/>
  <c r="AF3293" i="5"/>
  <c r="AF3295" i="5"/>
  <c r="AF3297" i="5"/>
  <c r="AF3299" i="5"/>
  <c r="AG3303" i="5"/>
  <c r="AI3303" i="5"/>
  <c r="AG3305" i="5"/>
  <c r="AI3305" i="5"/>
  <c r="AG3307" i="5"/>
  <c r="AI3307" i="5"/>
  <c r="AG3309" i="5"/>
  <c r="AI3309" i="5"/>
  <c r="AG3311" i="5"/>
  <c r="AI3311" i="5"/>
  <c r="AG3313" i="5"/>
  <c r="AI3313" i="5"/>
  <c r="AG3315" i="5"/>
  <c r="AI3315" i="5"/>
  <c r="AE3290" i="5"/>
  <c r="AE3291" i="5"/>
  <c r="AE3292" i="5"/>
  <c r="AE3293" i="5"/>
  <c r="AE3294" i="5"/>
  <c r="AE3295" i="5"/>
  <c r="AE3296" i="5"/>
  <c r="AE3297" i="5"/>
  <c r="AE3298" i="5"/>
  <c r="AE3299" i="5"/>
  <c r="AE3300" i="5"/>
  <c r="AE3301" i="5"/>
  <c r="AE3302" i="5"/>
  <c r="AE3303" i="5"/>
  <c r="AE3304" i="5"/>
  <c r="AE3305" i="5"/>
  <c r="AE3306" i="5"/>
  <c r="AE3307" i="5"/>
  <c r="AE3308" i="5"/>
  <c r="AE3309" i="5"/>
  <c r="AE3310" i="5"/>
  <c r="AE3311" i="5"/>
  <c r="AE3312" i="5"/>
  <c r="AE3313" i="5"/>
  <c r="AE3314" i="5"/>
  <c r="AE3315" i="5"/>
  <c r="AE3316" i="5"/>
  <c r="AE3317" i="5"/>
  <c r="AE3318" i="5"/>
  <c r="AE3319" i="5"/>
  <c r="AE3320" i="5"/>
  <c r="AE3321" i="5"/>
  <c r="AE3322" i="5"/>
  <c r="AE3323" i="5"/>
  <c r="AE3324" i="5"/>
  <c r="AE3325" i="5"/>
  <c r="AE3326" i="5"/>
  <c r="AE3327" i="5"/>
  <c r="AE3328" i="5"/>
  <c r="AE3329" i="5"/>
  <c r="AE3330" i="5"/>
  <c r="AE3331" i="5"/>
  <c r="AE3332" i="5"/>
  <c r="AE3333" i="5"/>
  <c r="AE3334" i="5"/>
  <c r="AE3335" i="5"/>
  <c r="AE3336" i="5"/>
  <c r="AE3337" i="5"/>
  <c r="AE3338" i="5"/>
  <c r="AE3339" i="5"/>
  <c r="AE3340" i="5"/>
  <c r="AE3341" i="5"/>
  <c r="AE3342" i="5"/>
  <c r="AE3343" i="5"/>
  <c r="AE3344" i="5"/>
  <c r="AE3345" i="5"/>
  <c r="AE3346" i="5"/>
  <c r="AE3347" i="5"/>
  <c r="AE3348" i="5"/>
  <c r="AE3349" i="5"/>
  <c r="AE3350" i="5"/>
  <c r="AE3351" i="5"/>
  <c r="AE3352" i="5"/>
  <c r="AE3353" i="5"/>
  <c r="AF3354" i="5"/>
  <c r="AF3356" i="5"/>
  <c r="AF3358" i="5"/>
  <c r="AF3360" i="5"/>
  <c r="AF3362" i="5"/>
  <c r="AF3364" i="5"/>
  <c r="AG3365" i="5"/>
  <c r="AI3365" i="5"/>
  <c r="AG3367" i="5"/>
  <c r="AI3367" i="5"/>
  <c r="AG3369" i="5"/>
  <c r="AI3369" i="5"/>
  <c r="AG3371" i="5"/>
  <c r="AI3371" i="5"/>
  <c r="AF3301" i="5"/>
  <c r="AF3302" i="5"/>
  <c r="AF3303" i="5"/>
  <c r="AF3304" i="5"/>
  <c r="AF3305" i="5"/>
  <c r="AF3306" i="5"/>
  <c r="AF3307" i="5"/>
  <c r="AF3308" i="5"/>
  <c r="AF3309" i="5"/>
  <c r="AF3310" i="5"/>
  <c r="AF3311" i="5"/>
  <c r="AF3312" i="5"/>
  <c r="AF3313" i="5"/>
  <c r="AF3314" i="5"/>
  <c r="AF3315" i="5"/>
  <c r="AF3316" i="5"/>
  <c r="AF3317" i="5"/>
  <c r="AF3318" i="5"/>
  <c r="AF3319" i="5"/>
  <c r="AF3320" i="5"/>
  <c r="AF3321" i="5"/>
  <c r="AF3322" i="5"/>
  <c r="AF3323" i="5"/>
  <c r="AF3324" i="5"/>
  <c r="AF3325" i="5"/>
  <c r="AF3326" i="5"/>
  <c r="AF3327" i="5"/>
  <c r="AF3328" i="5"/>
  <c r="AF3329" i="5"/>
  <c r="AF3330" i="5"/>
  <c r="AF3331" i="5"/>
  <c r="AF3332" i="5"/>
  <c r="AF3333" i="5"/>
  <c r="AF3334" i="5"/>
  <c r="AF3335" i="5"/>
  <c r="AF3336" i="5"/>
  <c r="AF3337" i="5"/>
  <c r="AF3338" i="5"/>
  <c r="AF3339" i="5"/>
  <c r="AF3340" i="5"/>
  <c r="AF3341" i="5"/>
  <c r="AF3342" i="5"/>
  <c r="AF3343" i="5"/>
  <c r="AF3344" i="5"/>
  <c r="AF3345" i="5"/>
  <c r="AF3346" i="5"/>
  <c r="AF3347" i="5"/>
  <c r="AF3348" i="5"/>
  <c r="AF3349" i="5"/>
  <c r="AF3350" i="5"/>
  <c r="AF3351" i="5"/>
  <c r="AF3352" i="5"/>
  <c r="AF3353" i="5"/>
  <c r="AG3354" i="5"/>
  <c r="AI3354" i="5"/>
  <c r="AG3356" i="5"/>
  <c r="AI3356" i="5"/>
  <c r="AG3358" i="5"/>
  <c r="AI3358" i="5"/>
  <c r="AG3360" i="5"/>
  <c r="AI3360" i="5"/>
  <c r="AG3362" i="5"/>
  <c r="AI3362" i="5"/>
  <c r="AG3364" i="5"/>
  <c r="AI3364" i="5"/>
  <c r="AG3316" i="5"/>
  <c r="AI3316" i="5"/>
  <c r="AG3317" i="5"/>
  <c r="AI3317" i="5"/>
  <c r="AG3318" i="5"/>
  <c r="AI3318" i="5"/>
  <c r="AG3319" i="5"/>
  <c r="AI3319" i="5"/>
  <c r="AG3320" i="5"/>
  <c r="AI3320" i="5"/>
  <c r="AG3321" i="5"/>
  <c r="AI3321" i="5"/>
  <c r="AG3322" i="5"/>
  <c r="AI3322" i="5"/>
  <c r="AG3323" i="5"/>
  <c r="AI3323" i="5"/>
  <c r="AG3324" i="5"/>
  <c r="AI3324" i="5"/>
  <c r="AG3325" i="5"/>
  <c r="AI3325" i="5"/>
  <c r="AG3326" i="5"/>
  <c r="AI3326" i="5"/>
  <c r="AG3327" i="5"/>
  <c r="AI3327" i="5"/>
  <c r="AG3328" i="5"/>
  <c r="AI3328" i="5"/>
  <c r="AG3329" i="5"/>
  <c r="AI3329" i="5"/>
  <c r="AG3330" i="5"/>
  <c r="AI3330" i="5"/>
  <c r="AG3331" i="5"/>
  <c r="AI3331" i="5"/>
  <c r="AG3332" i="5"/>
  <c r="AI3332" i="5"/>
  <c r="AG3333" i="5"/>
  <c r="AI3333" i="5"/>
  <c r="AG3334" i="5"/>
  <c r="AI3334" i="5"/>
  <c r="AG3335" i="5"/>
  <c r="AI3335" i="5"/>
  <c r="AG3336" i="5"/>
  <c r="AI3336" i="5"/>
  <c r="AG3337" i="5"/>
  <c r="AI3337" i="5"/>
  <c r="AG3338" i="5"/>
  <c r="AI3338" i="5"/>
  <c r="AG3339" i="5"/>
  <c r="AI3339" i="5"/>
  <c r="AG3340" i="5"/>
  <c r="AI3340" i="5"/>
  <c r="AG3341" i="5"/>
  <c r="AI3341" i="5"/>
  <c r="AG3342" i="5"/>
  <c r="AI3342" i="5"/>
  <c r="AG3343" i="5"/>
  <c r="AI3343" i="5"/>
  <c r="AG3344" i="5"/>
  <c r="AI3344" i="5"/>
  <c r="AG3345" i="5"/>
  <c r="AI3345" i="5"/>
  <c r="AG3346" i="5"/>
  <c r="AI3346" i="5"/>
  <c r="AG3347" i="5"/>
  <c r="AI3347" i="5"/>
  <c r="AG3348" i="5"/>
  <c r="AI3348" i="5"/>
  <c r="AG3349" i="5"/>
  <c r="AI3349" i="5"/>
  <c r="AG3350" i="5"/>
  <c r="AI3350" i="5"/>
  <c r="AG3351" i="5"/>
  <c r="AI3351" i="5"/>
  <c r="AG3352" i="5"/>
  <c r="AI3352" i="5"/>
  <c r="AG3353" i="5"/>
  <c r="AI3353" i="5"/>
  <c r="AF3355" i="5"/>
  <c r="AF3357" i="5"/>
  <c r="AF3359" i="5"/>
  <c r="AF3361" i="5"/>
  <c r="AF3363" i="5"/>
  <c r="AG3366" i="5"/>
  <c r="AI3366" i="5"/>
  <c r="AG3368" i="5"/>
  <c r="AI3368" i="5"/>
  <c r="AG3370" i="5"/>
  <c r="AI3370" i="5"/>
  <c r="AG3372" i="5"/>
  <c r="AI3372" i="5"/>
  <c r="AG3355" i="5"/>
  <c r="AI3355" i="5"/>
  <c r="AG3357" i="5"/>
  <c r="AI3357" i="5"/>
  <c r="AG3359" i="5"/>
  <c r="AI3359" i="5"/>
  <c r="AG3361" i="5"/>
  <c r="AI3361" i="5"/>
  <c r="AG3363" i="5"/>
  <c r="AI3363" i="5"/>
  <c r="AE3354" i="5"/>
  <c r="AE3355" i="5"/>
  <c r="AE3356" i="5"/>
  <c r="AE3357" i="5"/>
  <c r="AE3358" i="5"/>
  <c r="AE3359" i="5"/>
  <c r="AE3360" i="5"/>
  <c r="AE3361" i="5"/>
  <c r="AE3362" i="5"/>
  <c r="AE3363" i="5"/>
  <c r="AE3364" i="5"/>
  <c r="AE3365" i="5"/>
  <c r="AE3366" i="5"/>
  <c r="AE3367" i="5"/>
  <c r="AE3368" i="5"/>
  <c r="AE3369" i="5"/>
  <c r="AE3370" i="5"/>
  <c r="AE3371" i="5"/>
  <c r="AE3372" i="5"/>
  <c r="AE3373" i="5"/>
  <c r="AE3374" i="5"/>
  <c r="AE3375" i="5"/>
  <c r="AE3376" i="5"/>
  <c r="AE3377" i="5"/>
  <c r="AE3378" i="5"/>
  <c r="AE3379" i="5"/>
  <c r="AE3380" i="5"/>
  <c r="AE3381" i="5"/>
  <c r="AE3382" i="5"/>
  <c r="AE3383" i="5"/>
  <c r="AE3384" i="5"/>
  <c r="AE3385" i="5"/>
  <c r="AE3386" i="5"/>
  <c r="AE3387" i="5"/>
  <c r="AE3388" i="5"/>
  <c r="AE3389" i="5"/>
  <c r="AE3390" i="5"/>
  <c r="AE3391" i="5"/>
  <c r="AE3392" i="5"/>
  <c r="AE3393" i="5"/>
  <c r="AE3394" i="5"/>
  <c r="AE3395" i="5"/>
  <c r="AE3396" i="5"/>
  <c r="AE3397" i="5"/>
  <c r="AE3398" i="5"/>
  <c r="AE3399" i="5"/>
  <c r="AF3400" i="5"/>
  <c r="AF3402" i="5"/>
  <c r="AG3405" i="5"/>
  <c r="AI3405" i="5"/>
  <c r="AG3407" i="5"/>
  <c r="AI3407" i="5"/>
  <c r="AG3409" i="5"/>
  <c r="AI3409" i="5"/>
  <c r="AG3411" i="5"/>
  <c r="AI3411" i="5"/>
  <c r="AG3413" i="5"/>
  <c r="AI3413" i="5"/>
  <c r="AG3415" i="5"/>
  <c r="AI3415" i="5"/>
  <c r="AF3365" i="5"/>
  <c r="AF3366" i="5"/>
  <c r="AF3367" i="5"/>
  <c r="AF3368" i="5"/>
  <c r="AF3369" i="5"/>
  <c r="AF3370" i="5"/>
  <c r="AF3371" i="5"/>
  <c r="AF3372" i="5"/>
  <c r="AF3373" i="5"/>
  <c r="AF3374" i="5"/>
  <c r="AF3375" i="5"/>
  <c r="AF3376" i="5"/>
  <c r="AF3377" i="5"/>
  <c r="AF3378" i="5"/>
  <c r="AF3379" i="5"/>
  <c r="AF3380" i="5"/>
  <c r="AF3381" i="5"/>
  <c r="AF3382" i="5"/>
  <c r="AF3383" i="5"/>
  <c r="AF3384" i="5"/>
  <c r="AF3385" i="5"/>
  <c r="AF3386" i="5"/>
  <c r="AF3387" i="5"/>
  <c r="AF3388" i="5"/>
  <c r="AF3389" i="5"/>
  <c r="AF3390" i="5"/>
  <c r="AF3391" i="5"/>
  <c r="AF3392" i="5"/>
  <c r="AF3393" i="5"/>
  <c r="AF3394" i="5"/>
  <c r="AF3395" i="5"/>
  <c r="AF3396" i="5"/>
  <c r="AF3397" i="5"/>
  <c r="AF3398" i="5"/>
  <c r="AF3399" i="5"/>
  <c r="AG3400" i="5"/>
  <c r="AI3400" i="5"/>
  <c r="AG3402" i="5"/>
  <c r="AI3402" i="5"/>
  <c r="AG3373" i="5"/>
  <c r="AI3373" i="5"/>
  <c r="AG3374" i="5"/>
  <c r="AI3374" i="5"/>
  <c r="AG3375" i="5"/>
  <c r="AI3375" i="5"/>
  <c r="AG3376" i="5"/>
  <c r="AI3376" i="5"/>
  <c r="AG3377" i="5"/>
  <c r="AI3377" i="5"/>
  <c r="AG3378" i="5"/>
  <c r="AI3378" i="5"/>
  <c r="AG3379" i="5"/>
  <c r="AI3379" i="5"/>
  <c r="AG3380" i="5"/>
  <c r="AI3380" i="5"/>
  <c r="AG3381" i="5"/>
  <c r="AI3381" i="5"/>
  <c r="AG3382" i="5"/>
  <c r="AI3382" i="5"/>
  <c r="AG3383" i="5"/>
  <c r="AI3383" i="5"/>
  <c r="AG3384" i="5"/>
  <c r="AI3384" i="5"/>
  <c r="AG3385" i="5"/>
  <c r="AI3385" i="5"/>
  <c r="AG3386" i="5"/>
  <c r="AI3386" i="5"/>
  <c r="AG3387" i="5"/>
  <c r="AI3387" i="5"/>
  <c r="AG3388" i="5"/>
  <c r="AI3388" i="5"/>
  <c r="AG3389" i="5"/>
  <c r="AI3389" i="5"/>
  <c r="AG3390" i="5"/>
  <c r="AI3390" i="5"/>
  <c r="AG3391" i="5"/>
  <c r="AI3391" i="5"/>
  <c r="AG3392" i="5"/>
  <c r="AI3392" i="5"/>
  <c r="AG3393" i="5"/>
  <c r="AI3393" i="5"/>
  <c r="AG3394" i="5"/>
  <c r="AI3394" i="5"/>
  <c r="AG3395" i="5"/>
  <c r="AI3395" i="5"/>
  <c r="AG3396" i="5"/>
  <c r="AI3396" i="5"/>
  <c r="AG3397" i="5"/>
  <c r="AI3397" i="5"/>
  <c r="AG3398" i="5"/>
  <c r="AI3398" i="5"/>
  <c r="AG3399" i="5"/>
  <c r="AI3399" i="5"/>
  <c r="AF3401" i="5"/>
  <c r="AF3403" i="5"/>
  <c r="AG3404" i="5"/>
  <c r="AI3404" i="5"/>
  <c r="AG3406" i="5"/>
  <c r="AI3406" i="5"/>
  <c r="AG3408" i="5"/>
  <c r="AI3408" i="5"/>
  <c r="AG3410" i="5"/>
  <c r="AI3410" i="5"/>
  <c r="AG3412" i="5"/>
  <c r="AI3412" i="5"/>
  <c r="AG3414" i="5"/>
  <c r="AI3414" i="5"/>
  <c r="AG3416" i="5"/>
  <c r="AI3416" i="5"/>
  <c r="AG3401" i="5"/>
  <c r="AI3401" i="5"/>
  <c r="AG3403" i="5"/>
  <c r="AI3403" i="5"/>
  <c r="AF3404" i="5"/>
  <c r="AF3405" i="5"/>
  <c r="AF3406" i="5"/>
  <c r="AF3407" i="5"/>
  <c r="AF3408" i="5"/>
  <c r="AF3409" i="5"/>
  <c r="AF3410" i="5"/>
  <c r="AF3411" i="5"/>
  <c r="AF3412" i="5"/>
  <c r="AF3413" i="5"/>
  <c r="AF3414" i="5"/>
  <c r="AF3415" i="5"/>
  <c r="AF3416" i="5"/>
  <c r="AF3417" i="5"/>
  <c r="AF3418" i="5"/>
  <c r="AF3419" i="5"/>
  <c r="AF3420" i="5"/>
  <c r="AF3421" i="5"/>
  <c r="AF3422" i="5"/>
  <c r="AF3423" i="5"/>
  <c r="AF3424" i="5"/>
  <c r="AF3425" i="5"/>
  <c r="AF3426" i="5"/>
  <c r="AF3427" i="5"/>
  <c r="AF3428" i="5"/>
  <c r="AF3429" i="5"/>
  <c r="AF3430" i="5"/>
  <c r="AF3431" i="5"/>
  <c r="AF3432" i="5"/>
  <c r="AF3433" i="5"/>
  <c r="AF3434" i="5"/>
  <c r="AF3435" i="5"/>
  <c r="AF3436" i="5"/>
  <c r="AF3437" i="5"/>
  <c r="AF3438" i="5"/>
  <c r="AF3439" i="5"/>
  <c r="AF3440" i="5"/>
  <c r="AF3441" i="5"/>
  <c r="AF3442" i="5"/>
  <c r="AF3443" i="5"/>
  <c r="AF3444" i="5"/>
  <c r="AF3445" i="5"/>
  <c r="AF3446" i="5"/>
  <c r="AF3447" i="5"/>
  <c r="AF3448" i="5"/>
  <c r="AF3449" i="5"/>
  <c r="AF3450" i="5"/>
  <c r="AF3451" i="5"/>
  <c r="AF3452" i="5"/>
  <c r="AF3453" i="5"/>
  <c r="AF3454" i="5"/>
  <c r="AF3455" i="5"/>
  <c r="AF3456" i="5"/>
  <c r="AF3457" i="5"/>
  <c r="AG3458" i="5"/>
  <c r="AI3458" i="5"/>
  <c r="AG3460" i="5"/>
  <c r="AI3460" i="5"/>
  <c r="AG3462" i="5"/>
  <c r="AI3462" i="5"/>
  <c r="AG3464" i="5"/>
  <c r="AI3464" i="5"/>
  <c r="AF3465" i="5"/>
  <c r="AF3466" i="5"/>
  <c r="AF3467" i="5"/>
  <c r="AG3468" i="5"/>
  <c r="AI3468" i="5"/>
  <c r="AG3470" i="5"/>
  <c r="AI3470" i="5"/>
  <c r="AG3472" i="5"/>
  <c r="AI3472" i="5"/>
  <c r="AG3474" i="5"/>
  <c r="AI3474" i="5"/>
  <c r="AG3417" i="5"/>
  <c r="AI3417" i="5"/>
  <c r="AG3418" i="5"/>
  <c r="AI3418" i="5"/>
  <c r="AG3419" i="5"/>
  <c r="AI3419" i="5"/>
  <c r="AG3420" i="5"/>
  <c r="AI3420" i="5"/>
  <c r="AG3421" i="5"/>
  <c r="AI3421" i="5"/>
  <c r="AG3422" i="5"/>
  <c r="AI3422" i="5"/>
  <c r="AG3423" i="5"/>
  <c r="AI3423" i="5"/>
  <c r="AG3424" i="5"/>
  <c r="AI3424" i="5"/>
  <c r="AG3425" i="5"/>
  <c r="AI3425" i="5"/>
  <c r="AG3426" i="5"/>
  <c r="AI3426" i="5"/>
  <c r="AG3427" i="5"/>
  <c r="AI3427" i="5"/>
  <c r="AG3428" i="5"/>
  <c r="AI3428" i="5"/>
  <c r="AG3429" i="5"/>
  <c r="AI3429" i="5"/>
  <c r="AG3430" i="5"/>
  <c r="AI3430" i="5"/>
  <c r="AG3431" i="5"/>
  <c r="AI3431" i="5"/>
  <c r="AG3432" i="5"/>
  <c r="AI3432" i="5"/>
  <c r="AG3433" i="5"/>
  <c r="AI3433" i="5"/>
  <c r="AG3434" i="5"/>
  <c r="AI3434" i="5"/>
  <c r="AG3435" i="5"/>
  <c r="AI3435" i="5"/>
  <c r="AG3436" i="5"/>
  <c r="AI3436" i="5"/>
  <c r="AG3437" i="5"/>
  <c r="AI3437" i="5"/>
  <c r="AG3438" i="5"/>
  <c r="AI3438" i="5"/>
  <c r="AG3439" i="5"/>
  <c r="AI3439" i="5"/>
  <c r="AG3440" i="5"/>
  <c r="AI3440" i="5"/>
  <c r="AG3441" i="5"/>
  <c r="AI3441" i="5"/>
  <c r="AG3442" i="5"/>
  <c r="AI3442" i="5"/>
  <c r="AG3443" i="5"/>
  <c r="AI3443" i="5"/>
  <c r="AG3444" i="5"/>
  <c r="AI3444" i="5"/>
  <c r="AG3445" i="5"/>
  <c r="AI3445" i="5"/>
  <c r="AG3446" i="5"/>
  <c r="AI3446" i="5"/>
  <c r="AG3447" i="5"/>
  <c r="AI3447" i="5"/>
  <c r="AG3448" i="5"/>
  <c r="AI3448" i="5"/>
  <c r="AG3449" i="5"/>
  <c r="AI3449" i="5"/>
  <c r="AG3450" i="5"/>
  <c r="AI3450" i="5"/>
  <c r="AG3451" i="5"/>
  <c r="AI3451" i="5"/>
  <c r="AG3452" i="5"/>
  <c r="AI3452" i="5"/>
  <c r="AG3453" i="5"/>
  <c r="AI3453" i="5"/>
  <c r="AG3454" i="5"/>
  <c r="AI3454" i="5"/>
  <c r="AG3455" i="5"/>
  <c r="AI3455" i="5"/>
  <c r="AG3456" i="5"/>
  <c r="AI3456" i="5"/>
  <c r="AG3457" i="5"/>
  <c r="AI3457" i="5"/>
  <c r="AF3459" i="5"/>
  <c r="AF3461" i="5"/>
  <c r="AF3463" i="5"/>
  <c r="AG3465" i="5"/>
  <c r="AI3465" i="5"/>
  <c r="AG3466" i="5"/>
  <c r="AI3466" i="5"/>
  <c r="AG3467" i="5"/>
  <c r="AI3467" i="5"/>
  <c r="AG3459" i="5"/>
  <c r="AI3459" i="5"/>
  <c r="AG3461" i="5"/>
  <c r="AI3461" i="5"/>
  <c r="AG3463" i="5"/>
  <c r="AI3463" i="5"/>
  <c r="AG3469" i="5"/>
  <c r="AI3469" i="5"/>
  <c r="AG3471" i="5"/>
  <c r="AI3471" i="5"/>
  <c r="AG3473" i="5"/>
  <c r="AI3473" i="5"/>
  <c r="AG3475" i="5"/>
  <c r="AI3475" i="5"/>
  <c r="AE3400" i="5"/>
  <c r="AE3401" i="5"/>
  <c r="AE3402" i="5"/>
  <c r="AE3403" i="5"/>
  <c r="AE3404" i="5"/>
  <c r="AE3405" i="5"/>
  <c r="AE3406" i="5"/>
  <c r="AE3407" i="5"/>
  <c r="AE3408" i="5"/>
  <c r="AE3409" i="5"/>
  <c r="AE3410" i="5"/>
  <c r="AE3411" i="5"/>
  <c r="AE3412" i="5"/>
  <c r="AE3413" i="5"/>
  <c r="AE3414" i="5"/>
  <c r="AE3415" i="5"/>
  <c r="AE3416" i="5"/>
  <c r="AE3417" i="5"/>
  <c r="AE3418" i="5"/>
  <c r="AE3419" i="5"/>
  <c r="AE3420" i="5"/>
  <c r="AE3421" i="5"/>
  <c r="AE3422" i="5"/>
  <c r="AE3423" i="5"/>
  <c r="AE3424" i="5"/>
  <c r="AE3425" i="5"/>
  <c r="AE3426" i="5"/>
  <c r="AE3427" i="5"/>
  <c r="AE3428" i="5"/>
  <c r="AE3429" i="5"/>
  <c r="AE3430" i="5"/>
  <c r="AE3431" i="5"/>
  <c r="AE3432" i="5"/>
  <c r="AE3433" i="5"/>
  <c r="AE3434" i="5"/>
  <c r="AE3435" i="5"/>
  <c r="AE3436" i="5"/>
  <c r="AE3437" i="5"/>
  <c r="AE3438" i="5"/>
  <c r="AE3439" i="5"/>
  <c r="AE3440" i="5"/>
  <c r="AE3441" i="5"/>
  <c r="AE3442" i="5"/>
  <c r="AE3443" i="5"/>
  <c r="AE3444" i="5"/>
  <c r="AE3445" i="5"/>
  <c r="AE3446" i="5"/>
  <c r="AE3447" i="5"/>
  <c r="AE3448" i="5"/>
  <c r="AE3449" i="5"/>
  <c r="AE3450" i="5"/>
  <c r="AE3451" i="5"/>
  <c r="AE3452" i="5"/>
  <c r="AE3453" i="5"/>
  <c r="AE3454" i="5"/>
  <c r="AE3455" i="5"/>
  <c r="AE3456" i="5"/>
  <c r="AE3457" i="5"/>
  <c r="AF3458" i="5"/>
  <c r="AF3460" i="5"/>
  <c r="AF3462" i="5"/>
  <c r="AF3464" i="5"/>
  <c r="AF3468" i="5"/>
  <c r="AF3469" i="5"/>
  <c r="AF3470" i="5"/>
  <c r="AF3471" i="5"/>
  <c r="AF3472" i="5"/>
  <c r="AF3473" i="5"/>
  <c r="AF3474" i="5"/>
  <c r="AF3475" i="5"/>
  <c r="AF3476" i="5"/>
  <c r="AF3477" i="5"/>
  <c r="AF3478" i="5"/>
  <c r="AF3479" i="5"/>
  <c r="AF3480" i="5"/>
  <c r="AF3481" i="5"/>
  <c r="AF3482" i="5"/>
  <c r="AF3483" i="5"/>
  <c r="AF3484" i="5"/>
  <c r="AF3485" i="5"/>
  <c r="AF3486" i="5"/>
  <c r="AF3487" i="5"/>
  <c r="AF3488" i="5"/>
  <c r="AF3489" i="5"/>
  <c r="AF3490" i="5"/>
  <c r="AF3491" i="5"/>
  <c r="AF3492" i="5"/>
  <c r="AF3493" i="5"/>
  <c r="AF3494" i="5"/>
  <c r="AF3495" i="5"/>
  <c r="AF3496" i="5"/>
  <c r="AF3497" i="5"/>
  <c r="AF3498" i="5"/>
  <c r="AF3499" i="5"/>
  <c r="AF3500" i="5"/>
  <c r="AF3501" i="5"/>
  <c r="AF3502" i="5"/>
  <c r="AF3503" i="5"/>
  <c r="AF3504" i="5"/>
  <c r="AF3505" i="5"/>
  <c r="AF3506" i="5"/>
  <c r="AF3507" i="5"/>
  <c r="AF3508" i="5"/>
  <c r="AG3476" i="5"/>
  <c r="AI3476" i="5"/>
  <c r="AG3477" i="5"/>
  <c r="AI3477" i="5"/>
  <c r="AG3478" i="5"/>
  <c r="AI3478" i="5"/>
  <c r="AG3479" i="5"/>
  <c r="AI3479" i="5"/>
  <c r="AG3480" i="5"/>
  <c r="AI3480" i="5"/>
  <c r="AG3481" i="5"/>
  <c r="AI3481" i="5"/>
  <c r="AG3482" i="5"/>
  <c r="AI3482" i="5"/>
  <c r="AG3483" i="5"/>
  <c r="AI3483" i="5"/>
  <c r="AG3484" i="5"/>
  <c r="AI3484" i="5"/>
  <c r="AG3485" i="5"/>
  <c r="AI3485" i="5"/>
  <c r="AG3486" i="5"/>
  <c r="AI3486" i="5"/>
  <c r="AG3487" i="5"/>
  <c r="AI3487" i="5"/>
  <c r="AG3488" i="5"/>
  <c r="AI3488" i="5"/>
  <c r="AG3489" i="5"/>
  <c r="AI3489" i="5"/>
  <c r="AG3490" i="5"/>
  <c r="AI3490" i="5"/>
  <c r="AG3491" i="5"/>
  <c r="AI3491" i="5"/>
  <c r="AG3492" i="5"/>
  <c r="AI3492" i="5"/>
  <c r="AG3493" i="5"/>
  <c r="AI3493" i="5"/>
  <c r="AG3494" i="5"/>
  <c r="AI3494" i="5"/>
  <c r="AG3495" i="5"/>
  <c r="AI3495" i="5"/>
  <c r="AG3496" i="5"/>
  <c r="AI3496" i="5"/>
  <c r="AG3497" i="5"/>
  <c r="AI3497" i="5"/>
  <c r="AG3498" i="5"/>
  <c r="AI3498" i="5"/>
  <c r="AG3499" i="5"/>
  <c r="AI3499" i="5"/>
  <c r="AG3500" i="5"/>
  <c r="AI3500" i="5"/>
  <c r="AG3501" i="5"/>
  <c r="AI3501" i="5"/>
  <c r="AG3502" i="5"/>
  <c r="AI3502" i="5"/>
  <c r="AG3503" i="5"/>
  <c r="AI3503" i="5"/>
  <c r="AG3504" i="5"/>
  <c r="AI3504" i="5"/>
  <c r="AG3505" i="5"/>
  <c r="AI3505" i="5"/>
  <c r="AG3506" i="5"/>
  <c r="AI3506" i="5"/>
  <c r="AG3507" i="5"/>
  <c r="AI3507" i="5"/>
  <c r="AG3508" i="5"/>
  <c r="AI3508" i="5"/>
  <c r="AE3458" i="5"/>
  <c r="AE3459" i="5"/>
  <c r="AE3460" i="5"/>
  <c r="AE3461" i="5"/>
  <c r="AE3462" i="5"/>
  <c r="AE3463" i="5"/>
  <c r="AE3464" i="5"/>
  <c r="AE3465" i="5"/>
  <c r="AE3466" i="5"/>
  <c r="AE3467" i="5"/>
  <c r="AE3468" i="5"/>
  <c r="AE3469" i="5"/>
  <c r="AE3470" i="5"/>
  <c r="AE3471" i="5"/>
  <c r="AE3472" i="5"/>
  <c r="AE3473" i="5"/>
  <c r="AE3474" i="5"/>
  <c r="AE3475" i="5"/>
  <c r="AE3476" i="5"/>
  <c r="AE3477" i="5"/>
  <c r="AE3478" i="5"/>
  <c r="AE3479" i="5"/>
  <c r="AE3480" i="5"/>
  <c r="AE3481" i="5"/>
  <c r="AE3482" i="5"/>
  <c r="AE3483" i="5"/>
  <c r="AE3484" i="5"/>
  <c r="AE3485" i="5"/>
  <c r="AE3486" i="5"/>
  <c r="AE3487" i="5"/>
  <c r="AE3488" i="5"/>
  <c r="AE3489" i="5"/>
  <c r="AE3490" i="5"/>
  <c r="AE3491" i="5"/>
  <c r="AE3492" i="5"/>
  <c r="AE3493" i="5"/>
  <c r="AE3494" i="5"/>
  <c r="AE3495" i="5"/>
  <c r="AE3496" i="5"/>
  <c r="AE3497" i="5"/>
  <c r="AE3498" i="5"/>
  <c r="AE3499" i="5"/>
  <c r="AE3500" i="5"/>
  <c r="AE3501" i="5"/>
  <c r="AE3502" i="5"/>
  <c r="AE3503" i="5"/>
  <c r="AE3504" i="5"/>
  <c r="AE3505" i="5"/>
  <c r="AE3506" i="5"/>
  <c r="AE3507" i="5"/>
  <c r="AE3508" i="5"/>
  <c r="AE23" i="5"/>
  <c r="AG18" i="5"/>
  <c r="AI18" i="5"/>
  <c r="AE16" i="5"/>
  <c r="AG14" i="5"/>
  <c r="AI14" i="5"/>
  <c r="AF13" i="5"/>
  <c r="AF12" i="5"/>
  <c r="AF11" i="5"/>
  <c r="AE9" i="5"/>
  <c r="BK8" i="5"/>
  <c r="AF8" i="5"/>
  <c r="BK6" i="5"/>
  <c r="AF6" i="5"/>
  <c r="BK4" i="5"/>
  <c r="AF4" i="5"/>
  <c r="BK3" i="5"/>
  <c r="AE3" i="5"/>
  <c r="AF49" i="5"/>
  <c r="AF48" i="5"/>
  <c r="AF47" i="5"/>
  <c r="AG46" i="5"/>
  <c r="AI46" i="5"/>
  <c r="AF43" i="5"/>
  <c r="AG42" i="5"/>
  <c r="AI42" i="5"/>
  <c r="AF33" i="5"/>
  <c r="AG22" i="5"/>
  <c r="AI22" i="5"/>
  <c r="AG21" i="5"/>
  <c r="AI21" i="5"/>
  <c r="AF18" i="5"/>
  <c r="AG15" i="5"/>
  <c r="AI15" i="5"/>
  <c r="AE12" i="5"/>
  <c r="AE8" i="5"/>
  <c r="AE6" i="5"/>
  <c r="AE4" i="5"/>
  <c r="AG567" i="5"/>
  <c r="AI567" i="5"/>
  <c r="AG565" i="5"/>
  <c r="AI565" i="5"/>
  <c r="AG563" i="5"/>
  <c r="AI563" i="5"/>
  <c r="AG561" i="5"/>
  <c r="AI561" i="5"/>
  <c r="AG559" i="5"/>
  <c r="AI559" i="5"/>
  <c r="AG557" i="5"/>
  <c r="AI557" i="5"/>
  <c r="AG555" i="5"/>
  <c r="AI555" i="5"/>
  <c r="AG553" i="5"/>
  <c r="AI553" i="5"/>
  <c r="AG551" i="5"/>
  <c r="AI551" i="5"/>
  <c r="AG549" i="5"/>
  <c r="AI549" i="5"/>
  <c r="AG547" i="5"/>
  <c r="AI547" i="5"/>
  <c r="AG545" i="5"/>
  <c r="AI545" i="5"/>
  <c r="AG543" i="5"/>
  <c r="AI543" i="5"/>
  <c r="AG541" i="5"/>
  <c r="AI541" i="5"/>
  <c r="AG539" i="5"/>
  <c r="AI539" i="5"/>
  <c r="AG537" i="5"/>
  <c r="AI537" i="5"/>
  <c r="AG535" i="5"/>
  <c r="AI535" i="5"/>
  <c r="AG533" i="5"/>
  <c r="AI533" i="5"/>
  <c r="AG531" i="5"/>
  <c r="AI531" i="5"/>
  <c r="AG529" i="5"/>
  <c r="AI529" i="5"/>
  <c r="AG527" i="5"/>
  <c r="AI527" i="5"/>
  <c r="AG525" i="5"/>
  <c r="AI525" i="5"/>
  <c r="AG523" i="5"/>
  <c r="AI523" i="5"/>
  <c r="AG521" i="5"/>
  <c r="AI521" i="5"/>
  <c r="AG519" i="5"/>
  <c r="AI519" i="5"/>
  <c r="AG517" i="5"/>
  <c r="AI517" i="5"/>
  <c r="AG515" i="5"/>
  <c r="AI515" i="5"/>
  <c r="AG513" i="5"/>
  <c r="AI513" i="5"/>
  <c r="AG512" i="5"/>
  <c r="AI512" i="5"/>
  <c r="AG511" i="5"/>
  <c r="AI511" i="5"/>
  <c r="AG510" i="5"/>
  <c r="AI510" i="5"/>
  <c r="AG509" i="5"/>
  <c r="AI509" i="5"/>
  <c r="AG508" i="5"/>
  <c r="AI508" i="5"/>
  <c r="AG507" i="5"/>
  <c r="AI507" i="5"/>
  <c r="AG506" i="5"/>
  <c r="AI506" i="5"/>
  <c r="AG505" i="5"/>
  <c r="AI505" i="5"/>
  <c r="AG504" i="5"/>
  <c r="AI504" i="5"/>
  <c r="AG503" i="5"/>
  <c r="AI503" i="5"/>
  <c r="AG502" i="5"/>
  <c r="AI502" i="5"/>
  <c r="AG501" i="5"/>
  <c r="AI501" i="5"/>
  <c r="AG500" i="5"/>
  <c r="AI500" i="5"/>
  <c r="AG499" i="5"/>
  <c r="AI499" i="5"/>
  <c r="AG498" i="5"/>
  <c r="AI498" i="5"/>
  <c r="AG497" i="5"/>
  <c r="AI497" i="5"/>
  <c r="AG496" i="5"/>
  <c r="AI496" i="5"/>
  <c r="AG495" i="5"/>
  <c r="AI495" i="5"/>
  <c r="AG494" i="5"/>
  <c r="AI494" i="5"/>
  <c r="AG493" i="5"/>
  <c r="AI493" i="5"/>
  <c r="AG492" i="5"/>
  <c r="AI492" i="5"/>
  <c r="AG491" i="5"/>
  <c r="AI491" i="5"/>
  <c r="AG490" i="5"/>
  <c r="AI490" i="5"/>
  <c r="AG489" i="5"/>
  <c r="AI489" i="5"/>
  <c r="AG488" i="5"/>
  <c r="AI488" i="5"/>
  <c r="AG487" i="5"/>
  <c r="AI487" i="5"/>
  <c r="AG486" i="5"/>
  <c r="AI486" i="5"/>
  <c r="AG485" i="5"/>
  <c r="AI485" i="5"/>
  <c r="AG484" i="5"/>
  <c r="AI484" i="5"/>
  <c r="AG483" i="5"/>
  <c r="AI483" i="5"/>
  <c r="AG482" i="5"/>
  <c r="AI482" i="5"/>
  <c r="AG481" i="5"/>
  <c r="AI481" i="5"/>
  <c r="AG480" i="5"/>
  <c r="AI480" i="5"/>
  <c r="AG479" i="5"/>
  <c r="AI479" i="5"/>
  <c r="AG478" i="5"/>
  <c r="AI478" i="5"/>
  <c r="AG477" i="5"/>
  <c r="AI477" i="5"/>
  <c r="AG476" i="5"/>
  <c r="AI476" i="5"/>
  <c r="AG475" i="5"/>
  <c r="AI475" i="5"/>
  <c r="AG474" i="5"/>
  <c r="AI474" i="5"/>
  <c r="AG473" i="5"/>
  <c r="AI473" i="5"/>
  <c r="AG472" i="5"/>
  <c r="AI472" i="5"/>
  <c r="AG471" i="5"/>
  <c r="AI471" i="5"/>
  <c r="AG470" i="5"/>
  <c r="AI470" i="5"/>
  <c r="AG469" i="5"/>
  <c r="AI469" i="5"/>
  <c r="AG468" i="5"/>
  <c r="AI468" i="5"/>
  <c r="AG467" i="5"/>
  <c r="AI467" i="5"/>
  <c r="AG466" i="5"/>
  <c r="AI466" i="5"/>
  <c r="AG465" i="5"/>
  <c r="AI465" i="5"/>
  <c r="AG464" i="5"/>
  <c r="AI464" i="5"/>
  <c r="AG463" i="5"/>
  <c r="AI463" i="5"/>
  <c r="AG462" i="5"/>
  <c r="AI462" i="5"/>
  <c r="AG461" i="5"/>
  <c r="AI461" i="5"/>
  <c r="AG460" i="5"/>
  <c r="AI460" i="5"/>
  <c r="AG459" i="5"/>
  <c r="AI459" i="5"/>
  <c r="AG458" i="5"/>
  <c r="AI458" i="5"/>
  <c r="AG457" i="5"/>
  <c r="AI457" i="5"/>
  <c r="AG456" i="5"/>
  <c r="AI456" i="5"/>
  <c r="AG455" i="5"/>
  <c r="AI455" i="5"/>
  <c r="AG454" i="5"/>
  <c r="AI454" i="5"/>
  <c r="AG453" i="5"/>
  <c r="AI453" i="5"/>
  <c r="AG452" i="5"/>
  <c r="AI452" i="5"/>
  <c r="AG451" i="5"/>
  <c r="AI451" i="5"/>
  <c r="AG450" i="5"/>
  <c r="AI450" i="5"/>
  <c r="AG449" i="5"/>
  <c r="AI449" i="5"/>
  <c r="AG448" i="5"/>
  <c r="AI448" i="5"/>
  <c r="AG447" i="5"/>
  <c r="AI447" i="5"/>
  <c r="AG446" i="5"/>
  <c r="AI446" i="5"/>
  <c r="AG445" i="5"/>
  <c r="AI445" i="5"/>
  <c r="AG444" i="5"/>
  <c r="AI444" i="5"/>
  <c r="AG443" i="5"/>
  <c r="AI443" i="5"/>
  <c r="AG442" i="5"/>
  <c r="AI442" i="5"/>
  <c r="AG441" i="5"/>
  <c r="AI441" i="5"/>
  <c r="AG440" i="5"/>
  <c r="AI440" i="5"/>
  <c r="AG439" i="5"/>
  <c r="AI439" i="5"/>
  <c r="AG438" i="5"/>
  <c r="AI438" i="5"/>
  <c r="AG437" i="5"/>
  <c r="AI437" i="5"/>
  <c r="AG436" i="5"/>
  <c r="AI436" i="5"/>
  <c r="AG435" i="5"/>
  <c r="AI435" i="5"/>
  <c r="AG434" i="5"/>
  <c r="AI434" i="5"/>
  <c r="AG433" i="5"/>
  <c r="AI433" i="5"/>
  <c r="AG432" i="5"/>
  <c r="AI432" i="5"/>
  <c r="AG431" i="5"/>
  <c r="AI431" i="5"/>
  <c r="AG430" i="5"/>
  <c r="AI430" i="5"/>
  <c r="AG429" i="5"/>
  <c r="AI429" i="5"/>
  <c r="AG428" i="5"/>
  <c r="AI428" i="5"/>
  <c r="AG427" i="5"/>
  <c r="AI427" i="5"/>
  <c r="AG426" i="5"/>
  <c r="AI426" i="5"/>
  <c r="AG425" i="5"/>
  <c r="AI425" i="5"/>
  <c r="AG424" i="5"/>
  <c r="AI424" i="5"/>
  <c r="AG423" i="5"/>
  <c r="AI423" i="5"/>
  <c r="AG422" i="5"/>
  <c r="AI422" i="5"/>
  <c r="AG421" i="5"/>
  <c r="AI421" i="5"/>
  <c r="AG420" i="5"/>
  <c r="AI420" i="5"/>
  <c r="AG419" i="5"/>
  <c r="AI419" i="5"/>
  <c r="AG418" i="5"/>
  <c r="AI418" i="5"/>
  <c r="AG417" i="5"/>
  <c r="AI417" i="5"/>
  <c r="AG416" i="5"/>
  <c r="AI416" i="5"/>
  <c r="AG415" i="5"/>
  <c r="AI415" i="5"/>
  <c r="AG414" i="5"/>
  <c r="AI414" i="5"/>
  <c r="AG413" i="5"/>
  <c r="AI413" i="5"/>
  <c r="AG412" i="5"/>
  <c r="AI412" i="5"/>
  <c r="AG411" i="5"/>
  <c r="AI411" i="5"/>
  <c r="AG410" i="5"/>
  <c r="AI410" i="5"/>
  <c r="AG409" i="5"/>
  <c r="AI409" i="5"/>
  <c r="AG408" i="5"/>
  <c r="AI408" i="5"/>
  <c r="AG407" i="5"/>
  <c r="AI407" i="5"/>
  <c r="AG406" i="5"/>
  <c r="AI406" i="5"/>
  <c r="AG405" i="5"/>
  <c r="AI405" i="5"/>
  <c r="AG404" i="5"/>
  <c r="AI404" i="5"/>
  <c r="AG403" i="5"/>
  <c r="AI403" i="5"/>
  <c r="AG402" i="5"/>
  <c r="AI402" i="5"/>
  <c r="AG401" i="5"/>
  <c r="AI401" i="5"/>
  <c r="AG400" i="5"/>
  <c r="AI400" i="5"/>
  <c r="AG399" i="5"/>
  <c r="AI399" i="5"/>
  <c r="AG398" i="5"/>
  <c r="AI398" i="5"/>
  <c r="AG397" i="5"/>
  <c r="AI397" i="5"/>
  <c r="AG396" i="5"/>
  <c r="AI396" i="5"/>
  <c r="AG395" i="5"/>
  <c r="AI395" i="5"/>
  <c r="AG394" i="5"/>
  <c r="AI394" i="5"/>
  <c r="AG393" i="5"/>
  <c r="AI393" i="5"/>
  <c r="AG392" i="5"/>
  <c r="AI392" i="5"/>
  <c r="AG391" i="5"/>
  <c r="AI391" i="5"/>
  <c r="AG390" i="5"/>
  <c r="AI390" i="5"/>
  <c r="AG389" i="5"/>
  <c r="AI389" i="5"/>
  <c r="AG388" i="5"/>
  <c r="AI388" i="5"/>
  <c r="AG387" i="5"/>
  <c r="AI387" i="5"/>
  <c r="AG386" i="5"/>
  <c r="AI386" i="5"/>
  <c r="AG385" i="5"/>
  <c r="AI385" i="5"/>
  <c r="AG384" i="5"/>
  <c r="AI384" i="5"/>
  <c r="AG383" i="5"/>
  <c r="AI383" i="5"/>
  <c r="AG382" i="5"/>
  <c r="AI382" i="5"/>
  <c r="AG381" i="5"/>
  <c r="AI381" i="5"/>
  <c r="AG380" i="5"/>
  <c r="AI380" i="5"/>
  <c r="AG379" i="5"/>
  <c r="AI379" i="5"/>
  <c r="AG378" i="5"/>
  <c r="AI378" i="5"/>
  <c r="AG377" i="5"/>
  <c r="AI377" i="5"/>
  <c r="AG376" i="5"/>
  <c r="AI376" i="5"/>
  <c r="AG375" i="5"/>
  <c r="AI375" i="5"/>
  <c r="AG374" i="5"/>
  <c r="AI374" i="5"/>
  <c r="AG373" i="5"/>
  <c r="AI373" i="5"/>
  <c r="AG372" i="5"/>
  <c r="AI372" i="5"/>
  <c r="AG371" i="5"/>
  <c r="AI371" i="5"/>
  <c r="AG370" i="5"/>
  <c r="AI370" i="5"/>
  <c r="AG369" i="5"/>
  <c r="AI369" i="5"/>
  <c r="AG368" i="5"/>
  <c r="AI368" i="5"/>
  <c r="AG367" i="5"/>
  <c r="AI367" i="5"/>
  <c r="AG366" i="5"/>
  <c r="AI366" i="5"/>
  <c r="AG365" i="5"/>
  <c r="AI365" i="5"/>
  <c r="AG364" i="5"/>
  <c r="AI364" i="5"/>
  <c r="AG363" i="5"/>
  <c r="AI363" i="5"/>
  <c r="AG362" i="5"/>
  <c r="AI362" i="5"/>
  <c r="AG361" i="5"/>
  <c r="AI361" i="5"/>
  <c r="AG360" i="5"/>
  <c r="AI360" i="5"/>
  <c r="AG359" i="5"/>
  <c r="AI359" i="5"/>
  <c r="AG358" i="5"/>
  <c r="AI358" i="5"/>
  <c r="AG357" i="5"/>
  <c r="AI357" i="5"/>
  <c r="AG356" i="5"/>
  <c r="AI356" i="5"/>
  <c r="AG355" i="5"/>
  <c r="AI355" i="5"/>
  <c r="AG354" i="5"/>
  <c r="AI354" i="5"/>
  <c r="AG353" i="5"/>
  <c r="AI353" i="5"/>
  <c r="AG352" i="5"/>
  <c r="AI352" i="5"/>
  <c r="AG351" i="5"/>
  <c r="AI351" i="5"/>
  <c r="AG350" i="5"/>
  <c r="AI350" i="5"/>
  <c r="AG349" i="5"/>
  <c r="AI349" i="5"/>
  <c r="AG348" i="5"/>
  <c r="AI348" i="5"/>
  <c r="AG347" i="5"/>
  <c r="AI347" i="5"/>
  <c r="AG346" i="5"/>
  <c r="AI346" i="5"/>
  <c r="AG345" i="5"/>
  <c r="AI345" i="5"/>
  <c r="AG344" i="5"/>
  <c r="AI344" i="5"/>
  <c r="AG343" i="5"/>
  <c r="AI343" i="5"/>
  <c r="AG342" i="5"/>
  <c r="AI342" i="5"/>
  <c r="AG341" i="5"/>
  <c r="AI341" i="5"/>
  <c r="AG340" i="5"/>
  <c r="AI340" i="5"/>
  <c r="AG339" i="5"/>
  <c r="AI339" i="5"/>
  <c r="AG338" i="5"/>
  <c r="AI338" i="5"/>
  <c r="AG337" i="5"/>
  <c r="AI337" i="5"/>
  <c r="AG336" i="5"/>
  <c r="AI336" i="5"/>
  <c r="AG335" i="5"/>
  <c r="AI335" i="5"/>
  <c r="AG334" i="5"/>
  <c r="AI334" i="5"/>
  <c r="AG333" i="5"/>
  <c r="AI333" i="5"/>
  <c r="AG332" i="5"/>
  <c r="AI332" i="5"/>
  <c r="AG331" i="5"/>
  <c r="AI331" i="5"/>
  <c r="AG330" i="5"/>
  <c r="AI330" i="5"/>
  <c r="AG329" i="5"/>
  <c r="AI329" i="5"/>
  <c r="AG328" i="5"/>
  <c r="AI328" i="5"/>
  <c r="AG327" i="5"/>
  <c r="AI327" i="5"/>
  <c r="AG326" i="5"/>
  <c r="AI326" i="5"/>
  <c r="AG325" i="5"/>
  <c r="AI325" i="5"/>
  <c r="AG324" i="5"/>
  <c r="AI324" i="5"/>
  <c r="AG323" i="5"/>
  <c r="AI323" i="5"/>
  <c r="AG322" i="5"/>
  <c r="AI322" i="5"/>
  <c r="AG321" i="5"/>
  <c r="AI321" i="5"/>
  <c r="AG320" i="5"/>
  <c r="AI320" i="5"/>
  <c r="AG319" i="5"/>
  <c r="AI319" i="5"/>
  <c r="AG318" i="5"/>
  <c r="AI318" i="5"/>
  <c r="AG317" i="5"/>
  <c r="AI317" i="5"/>
  <c r="AG316" i="5"/>
  <c r="AI316" i="5"/>
  <c r="AG315" i="5"/>
  <c r="AI315" i="5"/>
  <c r="AG314" i="5"/>
  <c r="AI314" i="5"/>
  <c r="AG313" i="5"/>
  <c r="AI313" i="5"/>
  <c r="AG312" i="5"/>
  <c r="AI312" i="5"/>
  <c r="AG311" i="5"/>
  <c r="AI311" i="5"/>
  <c r="AG310" i="5"/>
  <c r="AI310" i="5"/>
  <c r="AG309" i="5"/>
  <c r="AI309" i="5"/>
  <c r="AG308" i="5"/>
  <c r="AI308" i="5"/>
  <c r="AG307" i="5"/>
  <c r="AI307" i="5"/>
  <c r="AG306" i="5"/>
  <c r="AI306" i="5"/>
  <c r="AG305" i="5"/>
  <c r="AI305" i="5"/>
  <c r="AG304" i="5"/>
  <c r="AI304" i="5"/>
  <c r="AG303" i="5"/>
  <c r="AI303" i="5"/>
  <c r="AG302" i="5"/>
  <c r="AI302" i="5"/>
  <c r="AG301" i="5"/>
  <c r="AI301" i="5"/>
  <c r="AG300" i="5"/>
  <c r="AI300" i="5"/>
  <c r="AG299" i="5"/>
  <c r="AI299" i="5"/>
  <c r="AG298" i="5"/>
  <c r="AI298" i="5"/>
  <c r="AG297" i="5"/>
  <c r="AI297" i="5"/>
  <c r="AG296" i="5"/>
  <c r="AI296" i="5"/>
  <c r="AG295" i="5"/>
  <c r="AI295" i="5"/>
  <c r="AG294" i="5"/>
  <c r="AI294" i="5"/>
  <c r="AG293" i="5"/>
  <c r="AI293" i="5"/>
  <c r="AG292" i="5"/>
  <c r="AI292" i="5"/>
  <c r="AG291" i="5"/>
  <c r="AI291" i="5"/>
  <c r="AG290" i="5"/>
  <c r="AI290" i="5"/>
  <c r="AG289" i="5"/>
  <c r="AI289" i="5"/>
  <c r="AG288" i="5"/>
  <c r="AI288" i="5"/>
  <c r="AG287" i="5"/>
  <c r="AI287" i="5"/>
  <c r="AG286" i="5"/>
  <c r="AI286" i="5"/>
  <c r="AG285" i="5"/>
  <c r="AI285" i="5"/>
  <c r="AG284" i="5"/>
  <c r="AI284" i="5"/>
  <c r="AG283" i="5"/>
  <c r="AI283" i="5"/>
  <c r="AG282" i="5"/>
  <c r="AI282" i="5"/>
  <c r="AG281" i="5"/>
  <c r="AI281" i="5"/>
  <c r="AG280" i="5"/>
  <c r="AI280" i="5"/>
  <c r="AG279" i="5"/>
  <c r="AI279" i="5"/>
  <c r="AG278" i="5"/>
  <c r="AI278" i="5"/>
  <c r="AG277" i="5"/>
  <c r="AI277" i="5"/>
  <c r="AG276" i="5"/>
  <c r="AI276" i="5"/>
  <c r="AG275" i="5"/>
  <c r="AI275" i="5"/>
  <c r="AG274" i="5"/>
  <c r="AI274" i="5"/>
  <c r="AG273" i="5"/>
  <c r="AI273" i="5"/>
  <c r="AG272" i="5"/>
  <c r="AI272" i="5"/>
  <c r="AG271" i="5"/>
  <c r="AI271" i="5"/>
  <c r="AG270" i="5"/>
  <c r="AI270" i="5"/>
  <c r="AG269" i="5"/>
  <c r="AI269" i="5"/>
  <c r="AG268" i="5"/>
  <c r="AI268" i="5"/>
  <c r="AG267" i="5"/>
  <c r="AI267" i="5"/>
  <c r="AG266" i="5"/>
  <c r="AI266" i="5"/>
  <c r="AG265" i="5"/>
  <c r="AI265" i="5"/>
  <c r="AG264" i="5"/>
  <c r="AI264" i="5"/>
  <c r="AG263" i="5"/>
  <c r="AI263" i="5"/>
  <c r="AG262" i="5"/>
  <c r="AI262" i="5"/>
  <c r="AG261" i="5"/>
  <c r="AI261" i="5"/>
  <c r="AG260" i="5"/>
  <c r="AI260" i="5"/>
  <c r="AG259" i="5"/>
  <c r="AI259" i="5"/>
  <c r="AG258" i="5"/>
  <c r="AI258" i="5"/>
  <c r="AG257" i="5"/>
  <c r="AI257" i="5"/>
  <c r="AG256" i="5"/>
  <c r="AI256" i="5"/>
  <c r="AG255" i="5"/>
  <c r="AI255" i="5"/>
  <c r="AG254" i="5"/>
  <c r="AI254" i="5"/>
  <c r="AG253" i="5"/>
  <c r="AI253" i="5"/>
  <c r="AG252" i="5"/>
  <c r="AI252" i="5"/>
  <c r="AG251" i="5"/>
  <c r="AI251" i="5"/>
  <c r="AG250" i="5"/>
  <c r="AI250" i="5"/>
  <c r="AG249" i="5"/>
  <c r="AI249" i="5"/>
  <c r="AG248" i="5"/>
  <c r="AI248" i="5"/>
  <c r="AG247" i="5"/>
  <c r="AI247" i="5"/>
  <c r="AG246" i="5"/>
  <c r="AI246" i="5"/>
  <c r="AG245" i="5"/>
  <c r="AI245" i="5"/>
  <c r="AG244" i="5"/>
  <c r="AI244" i="5"/>
  <c r="AG243" i="5"/>
  <c r="AI243" i="5"/>
  <c r="AG242" i="5"/>
  <c r="AI242" i="5"/>
  <c r="AG241" i="5"/>
  <c r="AI241" i="5"/>
  <c r="AG240" i="5"/>
  <c r="AI240" i="5"/>
  <c r="AG239" i="5"/>
  <c r="AI239" i="5"/>
  <c r="AG238" i="5"/>
  <c r="AI238" i="5"/>
  <c r="AG237" i="5"/>
  <c r="AI237" i="5"/>
  <c r="AG236" i="5"/>
  <c r="AI236" i="5"/>
  <c r="AG235" i="5"/>
  <c r="AI235" i="5"/>
  <c r="AG234" i="5"/>
  <c r="AI234" i="5"/>
  <c r="AG233" i="5"/>
  <c r="AI233" i="5"/>
  <c r="AG232" i="5"/>
  <c r="AI232" i="5"/>
  <c r="AG231" i="5"/>
  <c r="AI231" i="5"/>
  <c r="AG230" i="5"/>
  <c r="AI230" i="5"/>
  <c r="AG229" i="5"/>
  <c r="AI229" i="5"/>
  <c r="AG228" i="5"/>
  <c r="AI228" i="5"/>
  <c r="AG227" i="5"/>
  <c r="AI227" i="5"/>
  <c r="AG226" i="5"/>
  <c r="AI226" i="5"/>
  <c r="AG225" i="5"/>
  <c r="AI225" i="5"/>
  <c r="AG224" i="5"/>
  <c r="AI224" i="5"/>
  <c r="AG223" i="5"/>
  <c r="AI223" i="5"/>
  <c r="AG222" i="5"/>
  <c r="AI222" i="5"/>
  <c r="AG221" i="5"/>
  <c r="AI221" i="5"/>
  <c r="AG220" i="5"/>
  <c r="AI220" i="5"/>
  <c r="AG219" i="5"/>
  <c r="AI219" i="5"/>
  <c r="AG218" i="5"/>
  <c r="AI218" i="5"/>
  <c r="AG217" i="5"/>
  <c r="AI217" i="5"/>
  <c r="AG216" i="5"/>
  <c r="AI216" i="5"/>
  <c r="AG215" i="5"/>
  <c r="AI215" i="5"/>
  <c r="AG214" i="5"/>
  <c r="AI214" i="5"/>
  <c r="AG213" i="5"/>
  <c r="AI213" i="5"/>
  <c r="AG212" i="5"/>
  <c r="AI212" i="5"/>
  <c r="AG211" i="5"/>
  <c r="AI211" i="5"/>
  <c r="AG210" i="5"/>
  <c r="AI210" i="5"/>
  <c r="AG209" i="5"/>
  <c r="AI209" i="5"/>
  <c r="AG208" i="5"/>
  <c r="AI208" i="5"/>
  <c r="AG207" i="5"/>
  <c r="AI207" i="5"/>
  <c r="AG206" i="5"/>
  <c r="AI206" i="5"/>
  <c r="AG205" i="5"/>
  <c r="AI205" i="5"/>
  <c r="AG204" i="5"/>
  <c r="AI204" i="5"/>
  <c r="AG203" i="5"/>
  <c r="AI203" i="5"/>
  <c r="AG202" i="5"/>
  <c r="AI202" i="5"/>
  <c r="AG201" i="5"/>
  <c r="AI201" i="5"/>
  <c r="AG200" i="5"/>
  <c r="AI200" i="5"/>
  <c r="AG199" i="5"/>
  <c r="AI199" i="5"/>
  <c r="AG198" i="5"/>
  <c r="AI198" i="5"/>
  <c r="AG197" i="5"/>
  <c r="AI197" i="5"/>
  <c r="AG196" i="5"/>
  <c r="AI196" i="5"/>
  <c r="AG195" i="5"/>
  <c r="AI195" i="5"/>
  <c r="AG194" i="5"/>
  <c r="AI194" i="5"/>
  <c r="AG193" i="5"/>
  <c r="AI193" i="5"/>
  <c r="AG192" i="5"/>
  <c r="AI192" i="5"/>
  <c r="AG191" i="5"/>
  <c r="AI191" i="5"/>
  <c r="AG190" i="5"/>
  <c r="AI190" i="5"/>
  <c r="AG189" i="5"/>
  <c r="AI189" i="5"/>
  <c r="AG188" i="5"/>
  <c r="AI188" i="5"/>
  <c r="AG187" i="5"/>
  <c r="AI187" i="5"/>
  <c r="AG186" i="5"/>
  <c r="AI186" i="5"/>
  <c r="AG185" i="5"/>
  <c r="AI185" i="5"/>
  <c r="AG184" i="5"/>
  <c r="AI184" i="5"/>
  <c r="AG183" i="5"/>
  <c r="AI183" i="5"/>
  <c r="AG182" i="5"/>
  <c r="AI182" i="5"/>
  <c r="AG181" i="5"/>
  <c r="AI181" i="5"/>
  <c r="AG180" i="5"/>
  <c r="AI180" i="5"/>
  <c r="AG179" i="5"/>
  <c r="AI179" i="5"/>
  <c r="AG178" i="5"/>
  <c r="AI178" i="5"/>
  <c r="AG177" i="5"/>
  <c r="AI177" i="5"/>
  <c r="AG176" i="5"/>
  <c r="AI176" i="5"/>
  <c r="AG175" i="5"/>
  <c r="AI175" i="5"/>
  <c r="AG174" i="5"/>
  <c r="AI174" i="5"/>
  <c r="AG173" i="5"/>
  <c r="AI173" i="5"/>
  <c r="AG172" i="5"/>
  <c r="AI172" i="5"/>
  <c r="AG171" i="5"/>
  <c r="AI171" i="5"/>
  <c r="AG170" i="5"/>
  <c r="AI170" i="5"/>
  <c r="AG169" i="5"/>
  <c r="AI169" i="5"/>
  <c r="AG168" i="5"/>
  <c r="AI168" i="5"/>
  <c r="AG167" i="5"/>
  <c r="AI167" i="5"/>
  <c r="AG166" i="5"/>
  <c r="AI166" i="5"/>
  <c r="AG165" i="5"/>
  <c r="AI165" i="5"/>
  <c r="AG164" i="5"/>
  <c r="AI164" i="5"/>
  <c r="AG163" i="5"/>
  <c r="AI163" i="5"/>
  <c r="AG162" i="5"/>
  <c r="AI162" i="5"/>
  <c r="AG161" i="5"/>
  <c r="AI161" i="5"/>
  <c r="AG160" i="5"/>
  <c r="AI160" i="5"/>
  <c r="AG159" i="5"/>
  <c r="AI159" i="5"/>
  <c r="AG158" i="5"/>
  <c r="AI158" i="5"/>
  <c r="AG157" i="5"/>
  <c r="AI157" i="5"/>
  <c r="AG156" i="5"/>
  <c r="AI156" i="5"/>
  <c r="AG155" i="5"/>
  <c r="AI155" i="5"/>
  <c r="AG154" i="5"/>
  <c r="AI154" i="5"/>
  <c r="AG153" i="5"/>
  <c r="AI153" i="5"/>
  <c r="AG152" i="5"/>
  <c r="AI152" i="5"/>
  <c r="AG151" i="5"/>
  <c r="AI151" i="5"/>
  <c r="AG150" i="5"/>
  <c r="AI150" i="5"/>
  <c r="AG149" i="5"/>
  <c r="AI149" i="5"/>
  <c r="AG148" i="5"/>
  <c r="AI148" i="5"/>
  <c r="AG147" i="5"/>
  <c r="AI147" i="5"/>
  <c r="AG146" i="5"/>
  <c r="AI146" i="5"/>
  <c r="AG145" i="5"/>
  <c r="AI145" i="5"/>
  <c r="AG144" i="5"/>
  <c r="AI144" i="5"/>
  <c r="AG143" i="5"/>
  <c r="AI143" i="5"/>
  <c r="AG142" i="5"/>
  <c r="AI142" i="5"/>
  <c r="AG141" i="5"/>
  <c r="AI141" i="5"/>
  <c r="AG140" i="5"/>
  <c r="AI140" i="5"/>
  <c r="AG139" i="5"/>
  <c r="AI139" i="5"/>
  <c r="AG138" i="5"/>
  <c r="AI138" i="5"/>
  <c r="AG137" i="5"/>
  <c r="AI137" i="5"/>
  <c r="AG136" i="5"/>
  <c r="AI136" i="5"/>
  <c r="AG135" i="5"/>
  <c r="AI135" i="5"/>
  <c r="AG134" i="5"/>
  <c r="AI134" i="5"/>
  <c r="AG133" i="5"/>
  <c r="AI133" i="5"/>
  <c r="AG132" i="5"/>
  <c r="AI132" i="5"/>
  <c r="AG131" i="5"/>
  <c r="AI131" i="5"/>
  <c r="AG130" i="5"/>
  <c r="AI130" i="5"/>
  <c r="AG129" i="5"/>
  <c r="AI129" i="5"/>
  <c r="AG128" i="5"/>
  <c r="AI128" i="5"/>
  <c r="AG127" i="5"/>
  <c r="AI127" i="5"/>
  <c r="AG126" i="5"/>
  <c r="AI126" i="5"/>
  <c r="AG125" i="5"/>
  <c r="AI125" i="5"/>
  <c r="AG124" i="5"/>
  <c r="AI124" i="5"/>
  <c r="AG123" i="5"/>
  <c r="AI123" i="5"/>
  <c r="AG122" i="5"/>
  <c r="AI122" i="5"/>
  <c r="AG121" i="5"/>
  <c r="AI121" i="5"/>
  <c r="AG120" i="5"/>
  <c r="AI120" i="5"/>
  <c r="AG119" i="5"/>
  <c r="AI119" i="5"/>
  <c r="AG118" i="5"/>
  <c r="AI118" i="5"/>
  <c r="AG117" i="5"/>
  <c r="AI117" i="5"/>
  <c r="AG116" i="5"/>
  <c r="AI116" i="5"/>
  <c r="AG115" i="5"/>
  <c r="AI115" i="5"/>
  <c r="AG114" i="5"/>
  <c r="AI114" i="5"/>
  <c r="AG113" i="5"/>
  <c r="AI113" i="5"/>
  <c r="AG112" i="5"/>
  <c r="AI112" i="5"/>
  <c r="AG111" i="5"/>
  <c r="AI111" i="5"/>
  <c r="AG110" i="5"/>
  <c r="AI110" i="5"/>
  <c r="AG109" i="5"/>
  <c r="AI109" i="5"/>
  <c r="AG108" i="5"/>
  <c r="AI108" i="5"/>
  <c r="AG107" i="5"/>
  <c r="AI107" i="5"/>
  <c r="AG106" i="5"/>
  <c r="AI106" i="5"/>
  <c r="AG105" i="5"/>
  <c r="AI105" i="5"/>
  <c r="AG104" i="5"/>
  <c r="AI104" i="5"/>
  <c r="AG103" i="5"/>
  <c r="AI103" i="5"/>
  <c r="AG102" i="5"/>
  <c r="AI102" i="5"/>
  <c r="AG101" i="5"/>
  <c r="AI101" i="5"/>
  <c r="AG100" i="5"/>
  <c r="AI100" i="5"/>
  <c r="AG99" i="5"/>
  <c r="AI99" i="5"/>
  <c r="AG98" i="5"/>
  <c r="AI98" i="5"/>
  <c r="AG97" i="5"/>
  <c r="AI97" i="5"/>
  <c r="AG96" i="5"/>
  <c r="AI96" i="5"/>
  <c r="AG95" i="5"/>
  <c r="AI95" i="5"/>
  <c r="AG94" i="5"/>
  <c r="AI94" i="5"/>
  <c r="AG93" i="5"/>
  <c r="AI93" i="5"/>
  <c r="AG92" i="5"/>
  <c r="AI92" i="5"/>
  <c r="AG91" i="5"/>
  <c r="AI91" i="5"/>
  <c r="AG90" i="5"/>
  <c r="AI90" i="5"/>
  <c r="AG89" i="5"/>
  <c r="AI89" i="5"/>
  <c r="AG88" i="5"/>
  <c r="AI88" i="5"/>
  <c r="AG87" i="5"/>
  <c r="AI87" i="5"/>
  <c r="AG86" i="5"/>
  <c r="AI86" i="5"/>
  <c r="AG85" i="5"/>
  <c r="AI85" i="5"/>
  <c r="AG84" i="5"/>
  <c r="AI84" i="5"/>
  <c r="AG83" i="5"/>
  <c r="AI83" i="5"/>
  <c r="AG82" i="5"/>
  <c r="AI82" i="5"/>
  <c r="AG81" i="5"/>
  <c r="AI81" i="5"/>
  <c r="AG80" i="5"/>
  <c r="AI80" i="5"/>
  <c r="AG79" i="5"/>
  <c r="AI79" i="5"/>
  <c r="AG78" i="5"/>
  <c r="AI78" i="5"/>
  <c r="AG77" i="5"/>
  <c r="AI77" i="5"/>
  <c r="AG76" i="5"/>
  <c r="AI76" i="5"/>
  <c r="AG75" i="5"/>
  <c r="AI75" i="5"/>
  <c r="AG74" i="5"/>
  <c r="AI74" i="5"/>
  <c r="AG73" i="5"/>
  <c r="AI73" i="5"/>
  <c r="AG72" i="5"/>
  <c r="AI72" i="5"/>
  <c r="AE70" i="5"/>
  <c r="AF69" i="5"/>
  <c r="AG68" i="5"/>
  <c r="AI68" i="5"/>
  <c r="AE66" i="5"/>
  <c r="AF65" i="5"/>
  <c r="AF64" i="5"/>
  <c r="AF63" i="5"/>
  <c r="AF62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0" i="5"/>
  <c r="AF38" i="5"/>
  <c r="AE26" i="5"/>
  <c r="AG19" i="5"/>
  <c r="AI19" i="5"/>
  <c r="AF5" i="5"/>
  <c r="X33" i="5"/>
  <c r="BJ17" i="5"/>
  <c r="BJ29" i="5"/>
  <c r="BJ31" i="5"/>
  <c r="BJ33" i="5"/>
  <c r="BJ36" i="5"/>
  <c r="BJ38" i="5"/>
  <c r="BJ40" i="5"/>
  <c r="BJ26" i="5"/>
  <c r="BJ44" i="5"/>
  <c r="BJ18" i="5"/>
  <c r="BJ43" i="5"/>
  <c r="BJ23" i="5"/>
  <c r="BJ24" i="5"/>
  <c r="BJ25" i="5"/>
  <c r="BJ27" i="5"/>
  <c r="BJ30" i="5"/>
  <c r="BJ32" i="5"/>
  <c r="BJ34" i="5"/>
  <c r="BJ37" i="5"/>
  <c r="BJ39" i="5"/>
  <c r="BJ41" i="5"/>
  <c r="BJ45" i="5"/>
  <c r="BJ16" i="5"/>
  <c r="BJ19" i="5"/>
  <c r="BJ20" i="5"/>
  <c r="BJ21" i="5"/>
  <c r="BJ22" i="5"/>
  <c r="BJ28" i="5"/>
  <c r="BJ35" i="5"/>
  <c r="BJ42" i="5"/>
  <c r="BJ46" i="5"/>
  <c r="BL9" i="5"/>
  <c r="BL8" i="5"/>
  <c r="BL7" i="5"/>
  <c r="BL3" i="5"/>
  <c r="BL6" i="5"/>
  <c r="BL4" i="5"/>
  <c r="BL5" i="5"/>
  <c r="X25" i="5" a="1"/>
  <c r="X26" i="5"/>
  <c r="X28" i="5"/>
  <c r="X27" i="5"/>
  <c r="X25" i="5"/>
  <c r="BC6" i="5"/>
  <c r="BA6" i="5"/>
  <c r="BB6" i="5"/>
  <c r="BD6" i="5"/>
  <c r="BA16" i="5"/>
  <c r="BB16" i="5"/>
  <c r="BE6" i="5"/>
  <c r="BA9" i="5"/>
  <c r="BB9" i="5"/>
  <c r="BA17" i="5"/>
  <c r="BB17" i="5"/>
  <c r="BC12" i="5"/>
  <c r="BA12" i="5"/>
  <c r="BB12" i="5"/>
  <c r="BD12" i="5"/>
  <c r="BC4" i="5"/>
  <c r="BA4" i="5"/>
  <c r="BB4" i="5"/>
  <c r="BD4" i="5"/>
  <c r="BE12" i="5"/>
  <c r="BC13" i="5"/>
  <c r="BA13" i="5"/>
  <c r="BD13" i="5"/>
  <c r="BE4" i="5"/>
  <c r="BB13" i="5"/>
  <c r="BC16" i="5"/>
  <c r="BD16" i="5"/>
  <c r="BE16" i="5" s="1"/>
  <c r="BE13" i="5"/>
  <c r="BC9" i="5"/>
  <c r="BD9" i="5"/>
  <c r="BE9" i="5" s="1"/>
  <c r="BC17" i="5"/>
  <c r="BD17" i="5"/>
  <c r="BE17" i="5" s="1"/>
  <c r="BA7" i="5"/>
  <c r="BB7" i="5"/>
  <c r="BC8" i="5"/>
  <c r="BA8" i="5"/>
  <c r="BB8" i="5"/>
  <c r="BD8" i="5"/>
  <c r="BA15" i="5"/>
  <c r="BE8" i="5"/>
  <c r="BB15" i="5"/>
  <c r="BC11" i="5"/>
  <c r="BA11" i="5"/>
  <c r="BD11" i="5"/>
  <c r="BB11" i="5"/>
  <c r="BC10" i="5"/>
  <c r="BA10" i="5"/>
  <c r="BE11" i="5"/>
  <c r="BD10" i="5"/>
  <c r="BB10" i="5"/>
  <c r="BC5" i="5"/>
  <c r="BA5" i="5"/>
  <c r="BB5" i="5"/>
  <c r="BE10" i="5"/>
  <c r="BD5" i="5"/>
  <c r="BC14" i="5"/>
  <c r="BA14" i="5"/>
  <c r="BE5" i="5"/>
  <c r="BD14" i="5"/>
  <c r="BB14" i="5"/>
  <c r="BC7" i="5"/>
  <c r="BE14" i="5"/>
  <c r="BD7" i="5"/>
  <c r="BE7" i="5" s="1"/>
  <c r="BC15" i="5"/>
  <c r="BD15" i="5"/>
  <c r="BE15" i="5" s="1"/>
  <c r="X40" i="5"/>
  <c r="X41" i="5"/>
</calcChain>
</file>

<file path=xl/sharedStrings.xml><?xml version="1.0" encoding="utf-8"?>
<sst xmlns="http://schemas.openxmlformats.org/spreadsheetml/2006/main" count="7615" uniqueCount="142">
  <si>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</si>
  <si>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</si>
  <si>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</si>
  <si>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</si>
  <si>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</si>
  <si>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</si>
  <si>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</si>
  <si>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</si>
  <si>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</si>
  <si>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</si>
  <si>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</si>
  <si>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</si>
  <si>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Rate Helpers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</si>
  <si>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</si>
  <si>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</si>
  <si>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</si>
  <si>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</si>
  <si>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</si>
  <si>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</si>
  <si>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</si>
  <si>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</si>
  <si>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</si>
  <si>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</si>
  <si>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</si>
  <si>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</si>
  <si>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</si>
  <si>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</si>
  <si>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</si>
  <si>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</si>
  <si>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</si>
  <si>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</si>
  <si>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</si>
  <si>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</si>
  <si>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</si>
  <si>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</si>
  <si>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</si>
  <si>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</si>
  <si>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</si>
  <si>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</si>
  <si>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</si>
  <si>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</si>
  <si>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</si>
  <si>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</si>
  <si>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</si>
  <si>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</si>
  <si>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</si>
  <si>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</si>
  <si>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</si>
  <si>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</si>
  <si>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</si>
  <si>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</si>
  <si>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</si>
  <si>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</si>
  <si>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</si>
  <si>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</si>
  <si>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</si>
  <si>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</si>
  <si>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</si>
  <si>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</si>
  <si>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</si>
  <si>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</si>
  <si>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</si>
  <si>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</si>
  <si>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</si>
  <si>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</si>
  <si>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</si>
  <si>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</si>
  <si>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</si>
  <si>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</si>
  <si>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</si>
  <si>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</si>
  <si>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</si>
  <si>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</si>
  <si>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</si>
  <si>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</si>
  <si>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</si>
  <si>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</si>
  <si>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</si>
  <si>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</si>
  <si>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</si>
  <si>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</si>
  <si>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</si>
  <si>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n IMM future</t>
  </si>
  <si>
    <t>depos selection</t>
  </si>
  <si>
    <t>n Serial future</t>
  </si>
  <si>
    <t>AllDepos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</si>
  <si>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</si>
  <si>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</si>
  <si>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</si>
  <si>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</si>
  <si>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</si>
  <si>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</si>
  <si>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</si>
  <si>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</si>
  <si>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</si>
  <si>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</si>
  <si>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</si>
  <si>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</si>
  <si>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</si>
  <si>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</si>
  <si>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</si>
  <si>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</si>
  <si>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</si>
  <si>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</si>
  <si>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Index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</si>
  <si>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</si>
  <si>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</si>
  <si>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</si>
  <si>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</si>
  <si>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</si>
  <si>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</si>
  <si>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</si>
  <si>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</si>
  <si>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</si>
  <si>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average</t>
  </si>
  <si>
    <t>max</t>
  </si>
  <si>
    <t>max date</t>
  </si>
  <si>
    <t>min</t>
  </si>
  <si>
    <t>min date</t>
  </si>
  <si>
    <t>K analysis</t>
  </si>
  <si>
    <t>Fwd Rate using K</t>
  </si>
  <si>
    <t>Tenor Basis Yield</t>
  </si>
  <si>
    <t>Discount Corrected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</si>
  <si>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</si>
  <si>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</si>
  <si>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</si>
  <si>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</si>
  <si>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</si>
  <si>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</si>
  <si>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</si>
  <si>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Fwd Rate (old Style)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</si>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</sst>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28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0" fontId="3" fillId="6" borderId="16" xfId="1" applyNumberFormat="1" applyFont="1" applyFill="1" applyBorder="1" applyAlignment="1">
      <alignment horizontal="left"/>
    </xf>
    <xf numFmtId="0" fontId="3" fillId="10" borderId="16" xfId="1" applyNumberFormat="1" applyFont="1" applyFill="1" applyBorder="1" applyAlignment="1">
      <alignment horizontal="left"/>
    </xf>
    <xf numFmtId="0" fontId="1" fillId="8" borderId="16" xfId="0" applyFont="1" applyFill="1" applyBorder="1"/>
    <xf numFmtId="0" fontId="1" fillId="9" borderId="16" xfId="0" applyFont="1" applyFill="1" applyBorder="1" applyAlignment="1">
      <alignment horizontal="center" vertical="center"/>
    </xf>
    <xf numFmtId="0" fontId="3" fillId="6" borderId="17" xfId="1" applyNumberFormat="1" applyFont="1" applyFill="1" applyBorder="1" applyAlignment="1">
      <alignment horizontal="left"/>
    </xf>
    <xf numFmtId="0" fontId="3" fillId="10" borderId="17" xfId="1" applyNumberFormat="1" applyFont="1" applyFill="1" applyBorder="1" applyAlignment="1">
      <alignment horizontal="left"/>
    </xf>
    <xf numFmtId="0" fontId="1" fillId="8" borderId="17" xfId="0" applyFont="1" applyFill="1" applyBorder="1"/>
    <xf numFmtId="0" fontId="1" fillId="9" borderId="17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vertical="center" wrapText="1"/>
    </xf>
    <xf numFmtId="165" fontId="1" fillId="11" borderId="1" xfId="0" applyNumberFormat="1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8" xfId="0" applyFont="1" applyFill="1" applyBorder="1"/>
    <xf numFmtId="165" fontId="1" fillId="9" borderId="18" xfId="0" applyNumberFormat="1" applyFont="1" applyFill="1" applyBorder="1"/>
    <xf numFmtId="15" fontId="1" fillId="9" borderId="18" xfId="0" applyNumberFormat="1" applyFont="1" applyFill="1" applyBorder="1"/>
    <xf numFmtId="15" fontId="1" fillId="4" borderId="1" xfId="0" applyNumberFormat="1" applyFont="1" applyFill="1" applyBorder="1" applyAlignment="1">
      <alignment vertical="center" wrapText="1"/>
    </xf>
    <xf numFmtId="2" fontId="1" fillId="4" borderId="1" xfId="0" applyNumberFormat="1" applyFont="1" applyFill="1" applyBorder="1" applyAlignment="1">
      <alignment vertical="center" wrapText="1"/>
    </xf>
    <xf numFmtId="166" fontId="1" fillId="4" borderId="1" xfId="0" applyNumberFormat="1" applyFont="1" applyFill="1" applyBorder="1" applyAlignment="1">
      <alignment vertical="center" wrapText="1"/>
    </xf>
    <xf numFmtId="166" fontId="1" fillId="9" borderId="18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Eur3M!$AF$3:$AF$3508</c:f>
              <c:numCache>
                <c:formatCode>0.0000%</c:formatCode>
                <c:ptCount val="3506"/>
                <c:pt idx="0">
                  <c:v>-3.6889424193288999E-4</c:v>
                </c:pt>
                <c:pt idx="1">
                  <c:v>-3.7142022910405129E-4</c:v>
                </c:pt>
                <c:pt idx="2">
                  <c:v>-3.7217930793471304E-4</c:v>
                </c:pt>
                <c:pt idx="3">
                  <c:v>-3.727337630565281E-4</c:v>
                </c:pt>
                <c:pt idx="4">
                  <c:v>-3.7325653299343257E-4</c:v>
                </c:pt>
                <c:pt idx="5">
                  <c:v>-3.77099919818576E-4</c:v>
                </c:pt>
                <c:pt idx="6">
                  <c:v>-3.7746732198179239E-4</c:v>
                </c:pt>
                <c:pt idx="7">
                  <c:v>-3.7902494011365922E-4</c:v>
                </c:pt>
                <c:pt idx="8">
                  <c:v>-3.8067987542505827E-4</c:v>
                </c:pt>
                <c:pt idx="9">
                  <c:v>-3.8237790947321071E-4</c:v>
                </c:pt>
                <c:pt idx="10">
                  <c:v>-3.8737707383573972E-4</c:v>
                </c:pt>
                <c:pt idx="11">
                  <c:v>-3.8887736882175583E-4</c:v>
                </c:pt>
                <c:pt idx="12">
                  <c:v>-3.9047191730631157E-4</c:v>
                </c:pt>
                <c:pt idx="13">
                  <c:v>-3.921048785972813E-4</c:v>
                </c:pt>
                <c:pt idx="14">
                  <c:v>-3.9380219025632871E-4</c:v>
                </c:pt>
                <c:pt idx="15">
                  <c:v>-3.9871872081093931E-4</c:v>
                </c:pt>
                <c:pt idx="16">
                  <c:v>-4.0149867804341869E-4</c:v>
                </c:pt>
                <c:pt idx="17">
                  <c:v>-4.0355734253403621E-4</c:v>
                </c:pt>
                <c:pt idx="18">
                  <c:v>-4.0560991150795372E-4</c:v>
                </c:pt>
                <c:pt idx="19">
                  <c:v>-4.0762868646124581E-4</c:v>
                </c:pt>
                <c:pt idx="20">
                  <c:v>-4.0819111707076066E-4</c:v>
                </c:pt>
                <c:pt idx="21">
                  <c:v>-4.2264926799677656E-4</c:v>
                </c:pt>
                <c:pt idx="22">
                  <c:v>-4.2409942240289916E-4</c:v>
                </c:pt>
                <c:pt idx="23">
                  <c:v>-4.2539360443444069E-4</c:v>
                </c:pt>
                <c:pt idx="24">
                  <c:v>-4.2654509393514755E-4</c:v>
                </c:pt>
                <c:pt idx="25">
                  <c:v>-4.2971125231254834E-4</c:v>
                </c:pt>
                <c:pt idx="26">
                  <c:v>-4.2998972247364149E-4</c:v>
                </c:pt>
                <c:pt idx="27">
                  <c:v>-4.3062694600410516E-4</c:v>
                </c:pt>
                <c:pt idx="28">
                  <c:v>-4.312011555396772E-4</c:v>
                </c:pt>
                <c:pt idx="29">
                  <c:v>-4.3172563077769938E-4</c:v>
                </c:pt>
                <c:pt idx="30">
                  <c:v>-4.3418346835259834E-4</c:v>
                </c:pt>
                <c:pt idx="31">
                  <c:v>-4.3359178248912069E-4</c:v>
                </c:pt>
                <c:pt idx="32">
                  <c:v>-4.340667814775239E-4</c:v>
                </c:pt>
                <c:pt idx="33">
                  <c:v>-4.3457172421558081E-4</c:v>
                </c:pt>
                <c:pt idx="34">
                  <c:v>-4.351198903550175E-4</c:v>
                </c:pt>
                <c:pt idx="35">
                  <c:v>-4.3760655631419382E-4</c:v>
                </c:pt>
                <c:pt idx="36">
                  <c:v>-4.3801038162526602E-4</c:v>
                </c:pt>
                <c:pt idx="37">
                  <c:v>-4.3897385918256765E-4</c:v>
                </c:pt>
                <c:pt idx="38">
                  <c:v>-4.4006023779746107E-4</c:v>
                </c:pt>
                <c:pt idx="39">
                  <c:v>-4.4128279701306365E-4</c:v>
                </c:pt>
                <c:pt idx="40">
                  <c:v>-4.4443850758656584E-4</c:v>
                </c:pt>
                <c:pt idx="41">
                  <c:v>-4.4692617853284432E-4</c:v>
                </c:pt>
                <c:pt idx="42">
                  <c:v>-4.4904470400306077E-4</c:v>
                </c:pt>
                <c:pt idx="43">
                  <c:v>-4.5138080251988939E-4</c:v>
                </c:pt>
                <c:pt idx="44">
                  <c:v>-4.5393729111784789E-4</c:v>
                </c:pt>
                <c:pt idx="45">
                  <c:v>-4.5667455428474697E-4</c:v>
                </c:pt>
                <c:pt idx="46">
                  <c:v>-4.654687563190294E-4</c:v>
                </c:pt>
                <c:pt idx="47">
                  <c:v>-4.6842688357953596E-4</c:v>
                </c:pt>
                <c:pt idx="48">
                  <c:v>-4.7131466903733028E-4</c:v>
                </c:pt>
                <c:pt idx="49">
                  <c:v>-4.7409087357567548E-4</c:v>
                </c:pt>
                <c:pt idx="50">
                  <c:v>-4.7675019304228925E-4</c:v>
                </c:pt>
                <c:pt idx="51">
                  <c:v>-4.8406363651728616E-4</c:v>
                </c:pt>
                <c:pt idx="52">
                  <c:v>-4.8629221111248029E-4</c:v>
                </c:pt>
                <c:pt idx="53">
                  <c:v>-4.8842229825826972E-4</c:v>
                </c:pt>
                <c:pt idx="54">
                  <c:v>-4.9045744122582543E-4</c:v>
                </c:pt>
                <c:pt idx="55">
                  <c:v>-4.9240063848826566E-4</c:v>
                </c:pt>
                <c:pt idx="56">
                  <c:v>-4.9770717854750264E-4</c:v>
                </c:pt>
                <c:pt idx="57">
                  <c:v>-4.9931121544289898E-4</c:v>
                </c:pt>
                <c:pt idx="58">
                  <c:v>-5.0083761781223482E-4</c:v>
                </c:pt>
                <c:pt idx="59">
                  <c:v>-5.0228924786136712E-4</c:v>
                </c:pt>
                <c:pt idx="60">
                  <c:v>-5.0800473486562164E-4</c:v>
                </c:pt>
                <c:pt idx="61">
                  <c:v>-5.0852598999421379E-4</c:v>
                </c:pt>
                <c:pt idx="62">
                  <c:v>-5.095890920406085E-4</c:v>
                </c:pt>
                <c:pt idx="63">
                  <c:v>-5.1059745701147175E-4</c:v>
                </c:pt>
                <c:pt idx="64">
                  <c:v>-5.3629175612225708E-4</c:v>
                </c:pt>
                <c:pt idx="65">
                  <c:v>-5.3706936358814792E-4</c:v>
                </c:pt>
                <c:pt idx="66">
                  <c:v>-5.3780940705333753E-4</c:v>
                </c:pt>
                <c:pt idx="67">
                  <c:v>-5.3851474862925291E-4</c:v>
                </c:pt>
                <c:pt idx="68">
                  <c:v>-5.3918825043083483E-4</c:v>
                </c:pt>
                <c:pt idx="69">
                  <c:v>-5.4104633828715881E-4</c:v>
                </c:pt>
                <c:pt idx="70">
                  <c:v>-5.4162110207053957E-4</c:v>
                </c:pt>
                <c:pt idx="71">
                  <c:v>-5.4217833661212591E-4</c:v>
                </c:pt>
                <c:pt idx="72">
                  <c:v>-5.4272090400885086E-4</c:v>
                </c:pt>
                <c:pt idx="73">
                  <c:v>-5.4325166635984373E-4</c:v>
                </c:pt>
                <c:pt idx="74">
                  <c:v>-5.4480174410600341E-4</c:v>
                </c:pt>
                <c:pt idx="75">
                  <c:v>-5.4531390723681038E-4</c:v>
                </c:pt>
                <c:pt idx="76">
                  <c:v>-5.4582857579557034E-4</c:v>
                </c:pt>
                <c:pt idx="77">
                  <c:v>-5.4634861187350661E-4</c:v>
                </c:pt>
                <c:pt idx="78">
                  <c:v>-5.4687687756052508E-4</c:v>
                </c:pt>
                <c:pt idx="79">
                  <c:v>-5.485396731562443E-4</c:v>
                </c:pt>
                <c:pt idx="80">
                  <c:v>-5.4912947815053922E-4</c:v>
                </c:pt>
                <c:pt idx="81">
                  <c:v>-5.4974182318104511E-4</c:v>
                </c:pt>
                <c:pt idx="82">
                  <c:v>-5.5037900321505532E-4</c:v>
                </c:pt>
                <c:pt idx="83">
                  <c:v>-5.5104104476981974E-4</c:v>
                </c:pt>
                <c:pt idx="84">
                  <c:v>-5.5317093259768437E-4</c:v>
                </c:pt>
                <c:pt idx="85">
                  <c:v>-5.5339334212600733E-4</c:v>
                </c:pt>
                <c:pt idx="86">
                  <c:v>-5.5416909214711652E-4</c:v>
                </c:pt>
                <c:pt idx="87">
                  <c:v>-5.5496658314746483E-4</c:v>
                </c:pt>
                <c:pt idx="88">
                  <c:v>-5.5578526852739785E-4</c:v>
                </c:pt>
                <c:pt idx="89">
                  <c:v>-5.5890991290624508E-4</c:v>
                </c:pt>
                <c:pt idx="90">
                  <c:v>-5.5926102193470939E-4</c:v>
                </c:pt>
                <c:pt idx="91">
                  <c:v>-5.6017748027947789E-4</c:v>
                </c:pt>
                <c:pt idx="92">
                  <c:v>-5.6111185343077352E-4</c:v>
                </c:pt>
                <c:pt idx="93">
                  <c:v>-5.6206359479649137E-4</c:v>
                </c:pt>
                <c:pt idx="94">
                  <c:v>-5.6557572718042527E-4</c:v>
                </c:pt>
                <c:pt idx="95">
                  <c:v>-5.6603331052906825E-4</c:v>
                </c:pt>
                <c:pt idx="96">
                  <c:v>-5.6706369407111268E-4</c:v>
                </c:pt>
                <c:pt idx="97">
                  <c:v>-5.6810816627228533E-4</c:v>
                </c:pt>
                <c:pt idx="98">
                  <c:v>-5.6916618054625445E-4</c:v>
                </c:pt>
                <c:pt idx="99">
                  <c:v>-5.7298295268767201E-4</c:v>
                </c:pt>
                <c:pt idx="100">
                  <c:v>-5.7352272657951175E-4</c:v>
                </c:pt>
                <c:pt idx="101">
                  <c:v>-5.7464025238607164E-4</c:v>
                </c:pt>
                <c:pt idx="102">
                  <c:v>-5.7576804073722343E-4</c:v>
                </c:pt>
                <c:pt idx="103">
                  <c:v>-5.7690554505196445E-4</c:v>
                </c:pt>
                <c:pt idx="104">
                  <c:v>-5.8152292067910642E-4</c:v>
                </c:pt>
                <c:pt idx="105">
                  <c:v>-5.8269646007650441E-4</c:v>
                </c:pt>
                <c:pt idx="106">
                  <c:v>-5.8387705973236717E-4</c:v>
                </c:pt>
                <c:pt idx="107">
                  <c:v>-5.8506418493746144E-4</c:v>
                </c:pt>
                <c:pt idx="108">
                  <c:v>-5.8742786392620571E-4</c:v>
                </c:pt>
                <c:pt idx="109">
                  <c:v>-5.8986724717843711E-4</c:v>
                </c:pt>
                <c:pt idx="110">
                  <c:v>-5.91078979579812E-4</c:v>
                </c:pt>
                <c:pt idx="111">
                  <c:v>-5.9229394617279693E-4</c:v>
                </c:pt>
                <c:pt idx="112">
                  <c:v>-5.9351119656110866E-4</c:v>
                </c:pt>
                <c:pt idx="113">
                  <c:v>-5.9591859600490761E-4</c:v>
                </c:pt>
                <c:pt idx="114">
                  <c:v>-5.9838236531468796E-4</c:v>
                </c:pt>
                <c:pt idx="115">
                  <c:v>-5.995955316325266E-4</c:v>
                </c:pt>
                <c:pt idx="116">
                  <c:v>-6.0080478053614605E-4</c:v>
                </c:pt>
                <c:pt idx="117">
                  <c:v>-6.0200921321669314E-4</c:v>
                </c:pt>
                <c:pt idx="118">
                  <c:v>-6.0438325786996204E-4</c:v>
                </c:pt>
                <c:pt idx="119">
                  <c:v>-6.0677292967104002E-4</c:v>
                </c:pt>
                <c:pt idx="120">
                  <c:v>-6.0794922901245049E-4</c:v>
                </c:pt>
                <c:pt idx="121">
                  <c:v>-6.0911922596047113E-4</c:v>
                </c:pt>
                <c:pt idx="122">
                  <c:v>-6.1028269527831633E-4</c:v>
                </c:pt>
                <c:pt idx="123">
                  <c:v>-6.1599424403096354E-4</c:v>
                </c:pt>
                <c:pt idx="124">
                  <c:v>-6.171138175465981E-4</c:v>
                </c:pt>
                <c:pt idx="125">
                  <c:v>-6.1768372517910801E-4</c:v>
                </c:pt>
                <c:pt idx="126">
                  <c:v>-6.1879274179567052E-4</c:v>
                </c:pt>
                <c:pt idx="127">
                  <c:v>-6.2206932018537989E-4</c:v>
                </c:pt>
                <c:pt idx="128">
                  <c:v>-6.2314393014200372E-4</c:v>
                </c:pt>
                <c:pt idx="129">
                  <c:v>-6.242093691695565E-4</c:v>
                </c:pt>
                <c:pt idx="130">
                  <c:v>-6.2526540956227175E-4</c:v>
                </c:pt>
                <c:pt idx="131">
                  <c:v>-6.2631182361789703E-4</c:v>
                </c:pt>
                <c:pt idx="132">
                  <c:v>-6.2939103070500807E-4</c:v>
                </c:pt>
                <c:pt idx="133">
                  <c:v>-6.3039666236646829E-4</c:v>
                </c:pt>
                <c:pt idx="134">
                  <c:v>-6.3139152917166929E-4</c:v>
                </c:pt>
                <c:pt idx="135">
                  <c:v>-6.3237540341660179E-4</c:v>
                </c:pt>
                <c:pt idx="136">
                  <c:v>-6.3334805740164815E-4</c:v>
                </c:pt>
                <c:pt idx="137">
                  <c:v>-6.3619642078372872E-4</c:v>
                </c:pt>
                <c:pt idx="138">
                  <c:v>-6.3712191671636703E-4</c:v>
                </c:pt>
                <c:pt idx="139">
                  <c:v>-6.3803505388312649E-4</c:v>
                </c:pt>
                <c:pt idx="140">
                  <c:v>-6.3893560458658575E-4</c:v>
                </c:pt>
                <c:pt idx="141">
                  <c:v>-6.3982334112493145E-4</c:v>
                </c:pt>
                <c:pt idx="142">
                  <c:v>-6.4240738876804575E-4</c:v>
                </c:pt>
                <c:pt idx="143">
                  <c:v>-6.4324159166074309E-4</c:v>
                </c:pt>
                <c:pt idx="144">
                  <c:v>-6.4406184189551036E-4</c:v>
                </c:pt>
                <c:pt idx="145">
                  <c:v>-6.4486796543529901E-4</c:v>
                </c:pt>
                <c:pt idx="146">
                  <c:v>-6.4566000288059902E-4</c:v>
                </c:pt>
                <c:pt idx="147">
                  <c:v>-6.4818105628600381E-4</c:v>
                </c:pt>
                <c:pt idx="148">
                  <c:v>-6.4890711322101286E-4</c:v>
                </c:pt>
                <c:pt idx="149">
                  <c:v>-6.4961991125986698E-4</c:v>
                </c:pt>
                <c:pt idx="150">
                  <c:v>-6.5031954363146906E-4</c:v>
                </c:pt>
                <c:pt idx="151">
                  <c:v>-6.513658032636843E-4</c:v>
                </c:pt>
                <c:pt idx="152">
                  <c:v>-6.5298828107467738E-4</c:v>
                </c:pt>
                <c:pt idx="153">
                  <c:v>-6.5362348357527584E-4</c:v>
                </c:pt>
                <c:pt idx="154">
                  <c:v>-6.5424607979420351E-4</c:v>
                </c:pt>
                <c:pt idx="155">
                  <c:v>-6.5485616296166672E-4</c:v>
                </c:pt>
                <c:pt idx="156">
                  <c:v>-6.5570786659937565E-4</c:v>
                </c:pt>
                <c:pt idx="157">
                  <c:v>-6.571732297314236E-4</c:v>
                </c:pt>
                <c:pt idx="158">
                  <c:v>-6.5772214610247627E-4</c:v>
                </c:pt>
                <c:pt idx="159">
                  <c:v>-6.5825910880851462E-4</c:v>
                </c:pt>
                <c:pt idx="160">
                  <c:v>-6.5878421107887588E-4</c:v>
                </c:pt>
                <c:pt idx="161">
                  <c:v>-6.5947871449203576E-4</c:v>
                </c:pt>
                <c:pt idx="162">
                  <c:v>-6.6076788043547749E-4</c:v>
                </c:pt>
                <c:pt idx="163">
                  <c:v>-6.6123507899879224E-4</c:v>
                </c:pt>
                <c:pt idx="164">
                  <c:v>-6.6169097651679E-4</c:v>
                </c:pt>
                <c:pt idx="165">
                  <c:v>-6.6213566621750478E-4</c:v>
                </c:pt>
                <c:pt idx="166">
                  <c:v>-6.627096415285868E-4</c:v>
                </c:pt>
                <c:pt idx="167">
                  <c:v>-6.6380421150943772E-4</c:v>
                </c:pt>
                <c:pt idx="168">
                  <c:v>-6.6419426061245393E-4</c:v>
                </c:pt>
                <c:pt idx="169">
                  <c:v>-6.6457366129202278E-4</c:v>
                </c:pt>
                <c:pt idx="170">
                  <c:v>-6.6494250678008824E-4</c:v>
                </c:pt>
                <c:pt idx="171">
                  <c:v>-6.6543194248898754E-4</c:v>
                </c:pt>
                <c:pt idx="172">
                  <c:v>-6.6631420146661996E-4</c:v>
                </c:pt>
                <c:pt idx="173">
                  <c:v>-6.6663166948501549E-4</c:v>
                </c:pt>
                <c:pt idx="174">
                  <c:v>-6.669391417087841E-4</c:v>
                </c:pt>
                <c:pt idx="175">
                  <c:v>-6.6723679450771426E-4</c:v>
                </c:pt>
                <c:pt idx="176">
                  <c:v>-6.6767756334633885E-4</c:v>
                </c:pt>
                <c:pt idx="177">
                  <c:v>-6.683402213484822E-4</c:v>
                </c:pt>
                <c:pt idx="178">
                  <c:v>-6.6859724228649311E-4</c:v>
                </c:pt>
                <c:pt idx="179">
                  <c:v>-6.6884775266154569E-4</c:v>
                </c:pt>
                <c:pt idx="180">
                  <c:v>-6.6909154262845521E-4</c:v>
                </c:pt>
                <c:pt idx="181">
                  <c:v>-6.6951554353608602E-4</c:v>
                </c:pt>
                <c:pt idx="182">
                  <c:v>-6.6999209387290078E-4</c:v>
                </c:pt>
                <c:pt idx="183">
                  <c:v>-6.7019672839700912E-4</c:v>
                </c:pt>
                <c:pt idx="184">
                  <c:v>-6.7039242115465988E-4</c:v>
                </c:pt>
                <c:pt idx="185">
                  <c:v>-6.705788019224357E-4</c:v>
                </c:pt>
                <c:pt idx="186">
                  <c:v>-6.7092208640294438E-4</c:v>
                </c:pt>
                <c:pt idx="187">
                  <c:v>-6.7122380057865999E-4</c:v>
                </c:pt>
                <c:pt idx="188">
                  <c:v>-6.7135806801539404E-4</c:v>
                </c:pt>
                <c:pt idx="189">
                  <c:v>-6.7148080211436496E-4</c:v>
                </c:pt>
                <c:pt idx="190">
                  <c:v>-6.7159163264998354E-4</c:v>
                </c:pt>
                <c:pt idx="191">
                  <c:v>-6.7177415965617563E-4</c:v>
                </c:pt>
                <c:pt idx="192">
                  <c:v>-6.7190851468364003E-4</c:v>
                </c:pt>
                <c:pt idx="193">
                  <c:v>-6.7195427404950173E-4</c:v>
                </c:pt>
                <c:pt idx="194">
                  <c:v>-6.7198590851063928E-4</c:v>
                </c:pt>
                <c:pt idx="195">
                  <c:v>-6.7200304784493896E-4</c:v>
                </c:pt>
                <c:pt idx="196">
                  <c:v>-6.7194747569174142E-4</c:v>
                </c:pt>
                <c:pt idx="197">
                  <c:v>-6.7191924944628404E-4</c:v>
                </c:pt>
                <c:pt idx="198">
                  <c:v>-6.7185835979904668E-4</c:v>
                </c:pt>
                <c:pt idx="199">
                  <c:v>-6.7178075368577186E-4</c:v>
                </c:pt>
                <c:pt idx="200">
                  <c:v>-6.7168606088434575E-4</c:v>
                </c:pt>
                <c:pt idx="201">
                  <c:v>-6.7131774712670311E-4</c:v>
                </c:pt>
                <c:pt idx="202">
                  <c:v>-6.7112901833877724E-4</c:v>
                </c:pt>
                <c:pt idx="203">
                  <c:v>-6.7094333875055052E-4</c:v>
                </c:pt>
                <c:pt idx="204">
                  <c:v>-6.7073835113453859E-4</c:v>
                </c:pt>
                <c:pt idx="205">
                  <c:v>-6.7051368526862751E-4</c:v>
                </c:pt>
                <c:pt idx="206">
                  <c:v>-6.6976068656961825E-4</c:v>
                </c:pt>
                <c:pt idx="207">
                  <c:v>-6.6941083481505839E-4</c:v>
                </c:pt>
                <c:pt idx="208">
                  <c:v>-6.6908222433362382E-4</c:v>
                </c:pt>
                <c:pt idx="209">
                  <c:v>-6.6873195656188015E-4</c:v>
                </c:pt>
                <c:pt idx="210">
                  <c:v>-6.6836077405627871E-4</c:v>
                </c:pt>
                <c:pt idx="211">
                  <c:v>-6.6718087688756849E-4</c:v>
                </c:pt>
                <c:pt idx="212">
                  <c:v>-6.6667770657307019E-4</c:v>
                </c:pt>
                <c:pt idx="213">
                  <c:v>-6.6620981093822452E-4</c:v>
                </c:pt>
                <c:pt idx="214">
                  <c:v>-6.6572404603470548E-4</c:v>
                </c:pt>
                <c:pt idx="215">
                  <c:v>-6.6522090298574196E-4</c:v>
                </c:pt>
                <c:pt idx="216">
                  <c:v>-6.6370675747286722E-4</c:v>
                </c:pt>
                <c:pt idx="217">
                  <c:v>-6.630443717461548E-4</c:v>
                </c:pt>
                <c:pt idx="218">
                  <c:v>-6.624617047814779E-4</c:v>
                </c:pt>
                <c:pt idx="219">
                  <c:v>-6.6186460639900107E-4</c:v>
                </c:pt>
                <c:pt idx="220">
                  <c:v>-6.6125356771891235E-4</c:v>
                </c:pt>
                <c:pt idx="221">
                  <c:v>-6.5951337859979022E-4</c:v>
                </c:pt>
                <c:pt idx="222">
                  <c:v>-6.5867983250830645E-4</c:v>
                </c:pt>
                <c:pt idx="223">
                  <c:v>-6.5800645919902032E-4</c:v>
                </c:pt>
                <c:pt idx="224">
                  <c:v>-6.5732209233714401E-4</c:v>
                </c:pt>
                <c:pt idx="225">
                  <c:v>-6.5662722304807904E-4</c:v>
                </c:pt>
                <c:pt idx="226">
                  <c:v>-6.5476560759153543E-4</c:v>
                </c:pt>
                <c:pt idx="227">
                  <c:v>-6.5375254413925087E-4</c:v>
                </c:pt>
                <c:pt idx="228">
                  <c:v>-6.5301252960872766E-4</c:v>
                </c:pt>
                <c:pt idx="229">
                  <c:v>-6.5226495941341498E-4</c:v>
                </c:pt>
                <c:pt idx="230">
                  <c:v>-6.5151032468305833E-4</c:v>
                </c:pt>
                <c:pt idx="231">
                  <c:v>-6.4962831281089434E-4</c:v>
                </c:pt>
                <c:pt idx="232">
                  <c:v>-6.4843096299263677E-4</c:v>
                </c:pt>
                <c:pt idx="233">
                  <c:v>-6.4764837253411295E-4</c:v>
                </c:pt>
                <c:pt idx="234">
                  <c:v>-6.4740405335606595E-4</c:v>
                </c:pt>
                <c:pt idx="235">
                  <c:v>-6.4660520418244175E-4</c:v>
                </c:pt>
                <c:pt idx="236">
                  <c:v>-6.4580247849388428E-4</c:v>
                </c:pt>
                <c:pt idx="237">
                  <c:v>-6.4337600771046245E-4</c:v>
                </c:pt>
                <c:pt idx="238">
                  <c:v>-6.4256274133314359E-4</c:v>
                </c:pt>
                <c:pt idx="239">
                  <c:v>-6.4174808112615769E-4</c:v>
                </c:pt>
                <c:pt idx="240">
                  <c:v>-6.4093252363077436E-4</c:v>
                </c:pt>
                <c:pt idx="241">
                  <c:v>-6.4011656538562789E-4</c:v>
                </c:pt>
                <c:pt idx="242">
                  <c:v>-6.3767125156518527E-4</c:v>
                </c:pt>
                <c:pt idx="243">
                  <c:v>-6.3685865573543993E-4</c:v>
                </c:pt>
                <c:pt idx="244">
                  <c:v>-6.3604814186359743E-4</c:v>
                </c:pt>
                <c:pt idx="245">
                  <c:v>-6.3523980122477696E-4</c:v>
                </c:pt>
                <c:pt idx="246">
                  <c:v>-6.344321040167596E-4</c:v>
                </c:pt>
                <c:pt idx="247">
                  <c:v>-6.3199352223673657E-4</c:v>
                </c:pt>
                <c:pt idx="248">
                  <c:v>-6.311690480054322E-4</c:v>
                </c:pt>
                <c:pt idx="249">
                  <c:v>-6.3033554182443416E-4</c:v>
                </c:pt>
                <c:pt idx="250">
                  <c:v>-6.2949106861483217E-4</c:v>
                </c:pt>
                <c:pt idx="251">
                  <c:v>-6.2863369329288455E-4</c:v>
                </c:pt>
                <c:pt idx="252">
                  <c:v>-6.2561496542311724E-4</c:v>
                </c:pt>
                <c:pt idx="253">
                  <c:v>-6.2503646920197592E-4</c:v>
                </c:pt>
                <c:pt idx="254">
                  <c:v>-6.2408555703933786E-4</c:v>
                </c:pt>
                <c:pt idx="255">
                  <c:v>-6.2311013223950512E-4</c:v>
                </c:pt>
                <c:pt idx="256">
                  <c:v>-6.2210825970555959E-4</c:v>
                </c:pt>
                <c:pt idx="257">
                  <c:v>-5.9220186967941062E-4</c:v>
                </c:pt>
                <c:pt idx="258">
                  <c:v>-5.9104599270788226E-4</c:v>
                </c:pt>
                <c:pt idx="259">
                  <c:v>-5.8985746275082122E-4</c:v>
                </c:pt>
                <c:pt idx="260">
                  <c:v>-5.8863723901441995E-4</c:v>
                </c:pt>
                <c:pt idx="261">
                  <c:v>-5.8661771987096037E-4</c:v>
                </c:pt>
                <c:pt idx="262">
                  <c:v>-5.8345859039144875E-4</c:v>
                </c:pt>
                <c:pt idx="263">
                  <c:v>-5.8209428585123809E-4</c:v>
                </c:pt>
                <c:pt idx="264">
                  <c:v>-5.8070404277449123E-4</c:v>
                </c:pt>
                <c:pt idx="265">
                  <c:v>-5.7928882037261431E-4</c:v>
                </c:pt>
                <c:pt idx="266">
                  <c:v>-5.7673795821494209E-4</c:v>
                </c:pt>
                <c:pt idx="267">
                  <c:v>-5.7339732176017136E-4</c:v>
                </c:pt>
                <c:pt idx="268">
                  <c:v>-5.7187159092806175E-4</c:v>
                </c:pt>
                <c:pt idx="269">
                  <c:v>-5.7032663606054507E-4</c:v>
                </c:pt>
                <c:pt idx="270">
                  <c:v>-5.6876341637380611E-4</c:v>
                </c:pt>
                <c:pt idx="271">
                  <c:v>-5.6577186780813955E-4</c:v>
                </c:pt>
                <c:pt idx="272">
                  <c:v>-5.623470738925629E-4</c:v>
                </c:pt>
                <c:pt idx="273">
                  <c:v>-5.6070691846022357E-4</c:v>
                </c:pt>
                <c:pt idx="274">
                  <c:v>-5.5905425356268139E-4</c:v>
                </c:pt>
                <c:pt idx="275">
                  <c:v>-5.5738979611255266E-4</c:v>
                </c:pt>
                <c:pt idx="276">
                  <c:v>-5.5403955900579693E-4</c:v>
                </c:pt>
                <c:pt idx="277">
                  <c:v>-5.5060657099051998E-4</c:v>
                </c:pt>
                <c:pt idx="278">
                  <c:v>-5.4887694263910697E-4</c:v>
                </c:pt>
                <c:pt idx="279">
                  <c:v>-5.471327961596898E-4</c:v>
                </c:pt>
                <c:pt idx="280">
                  <c:v>-5.4537363690272981E-4</c:v>
                </c:pt>
                <c:pt idx="281">
                  <c:v>-5.4169584709701354E-4</c:v>
                </c:pt>
                <c:pt idx="282">
                  <c:v>-5.3817697903222619E-4</c:v>
                </c:pt>
                <c:pt idx="283">
                  <c:v>-5.3633533608582235E-4</c:v>
                </c:pt>
                <c:pt idx="284">
                  <c:v>-5.3447571243292957E-4</c:v>
                </c:pt>
                <c:pt idx="285">
                  <c:v>-5.3259761342140243E-4</c:v>
                </c:pt>
                <c:pt idx="286">
                  <c:v>-5.286043189473837E-4</c:v>
                </c:pt>
                <c:pt idx="287">
                  <c:v>-5.2489057058052496E-4</c:v>
                </c:pt>
                <c:pt idx="288">
                  <c:v>-5.229126748654882E-4</c:v>
                </c:pt>
                <c:pt idx="289">
                  <c:v>-5.2091333582377191E-4</c:v>
                </c:pt>
                <c:pt idx="290">
                  <c:v>-5.1889205879019761E-4</c:v>
                </c:pt>
                <c:pt idx="291">
                  <c:v>-5.145989147446237E-4</c:v>
                </c:pt>
                <c:pt idx="292">
                  <c:v>-5.1057767738987609E-4</c:v>
                </c:pt>
                <c:pt idx="293">
                  <c:v>-5.0843929037719642E-4</c:v>
                </c:pt>
                <c:pt idx="294">
                  <c:v>-5.0627599735769452E-4</c:v>
                </c:pt>
                <c:pt idx="295">
                  <c:v>-5.0408730365489687E-4</c:v>
                </c:pt>
                <c:pt idx="296">
                  <c:v>-4.9951357216484137E-4</c:v>
                </c:pt>
                <c:pt idx="297">
                  <c:v>-4.9506862850256107E-4</c:v>
                </c:pt>
                <c:pt idx="298">
                  <c:v>-4.9394024367226716E-4</c:v>
                </c:pt>
                <c:pt idx="299">
                  <c:v>-4.9278837539912246E-4</c:v>
                </c:pt>
                <c:pt idx="300">
                  <c:v>-4.9041611657640871E-4</c:v>
                </c:pt>
                <c:pt idx="301">
                  <c:v>-4.8801342957727201E-4</c:v>
                </c:pt>
                <c:pt idx="302">
                  <c:v>-4.7940704559827131E-4</c:v>
                </c:pt>
                <c:pt idx="303">
                  <c:v>-4.7808828632867062E-4</c:v>
                </c:pt>
                <c:pt idx="304">
                  <c:v>-4.7552587332200247E-4</c:v>
                </c:pt>
                <c:pt idx="305">
                  <c:v>-4.7292999807391212E-4</c:v>
                </c:pt>
                <c:pt idx="306">
                  <c:v>-4.7030015490312493E-4</c:v>
                </c:pt>
                <c:pt idx="307">
                  <c:v>-4.6099316930067351E-4</c:v>
                </c:pt>
                <c:pt idx="308">
                  <c:v>-4.5943098925960157E-4</c:v>
                </c:pt>
                <c:pt idx="309">
                  <c:v>-4.5662372115362615E-4</c:v>
                </c:pt>
                <c:pt idx="310">
                  <c:v>-4.5378002472640233E-4</c:v>
                </c:pt>
                <c:pt idx="311">
                  <c:v>-4.5090226301924829E-4</c:v>
                </c:pt>
                <c:pt idx="312">
                  <c:v>-4.4091617730033865E-4</c:v>
                </c:pt>
                <c:pt idx="313">
                  <c:v>-4.391092993523138E-4</c:v>
                </c:pt>
                <c:pt idx="314">
                  <c:v>-4.3610526329329602E-4</c:v>
                </c:pt>
                <c:pt idx="315">
                  <c:v>-4.3308478282932938E-4</c:v>
                </c:pt>
                <c:pt idx="316">
                  <c:v>-4.3005079481073238E-4</c:v>
                </c:pt>
                <c:pt idx="317">
                  <c:v>-4.1783850433008141E-4</c:v>
                </c:pt>
                <c:pt idx="318">
                  <c:v>-4.1478103148673284E-4</c:v>
                </c:pt>
                <c:pt idx="319">
                  <c:v>-4.1172767233366159E-4</c:v>
                </c:pt>
                <c:pt idx="320">
                  <c:v>-4.0759238808788477E-4</c:v>
                </c:pt>
                <c:pt idx="321">
                  <c:v>-4.2505601464329265E-4</c:v>
                </c:pt>
                <c:pt idx="322">
                  <c:v>-4.2342222708890986E-4</c:v>
                </c:pt>
                <c:pt idx="323">
                  <c:v>-4.2045175579552563E-4</c:v>
                </c:pt>
                <c:pt idx="324">
                  <c:v>-4.1749970571336448E-4</c:v>
                </c:pt>
                <c:pt idx="325">
                  <c:v>-4.1456570020281802E-4</c:v>
                </c:pt>
                <c:pt idx="326">
                  <c:v>-4.0457083042490927E-4</c:v>
                </c:pt>
                <c:pt idx="327">
                  <c:v>-4.0300259109615766E-4</c:v>
                </c:pt>
                <c:pt idx="328">
                  <c:v>-4.0015315884689429E-4</c:v>
                </c:pt>
                <c:pt idx="329">
                  <c:v>-3.9731951132049304E-4</c:v>
                </c:pt>
                <c:pt idx="330">
                  <c:v>-3.9450127187334871E-4</c:v>
                </c:pt>
                <c:pt idx="331">
                  <c:v>-3.8362453576410246E-4</c:v>
                </c:pt>
                <c:pt idx="332">
                  <c:v>-3.8212316771779977E-4</c:v>
                </c:pt>
                <c:pt idx="333">
                  <c:v>-3.8062801316041117E-4</c:v>
                </c:pt>
                <c:pt idx="334">
                  <c:v>-3.7789431257850836E-4</c:v>
                </c:pt>
                <c:pt idx="335">
                  <c:v>-3.7517338353021401E-4</c:v>
                </c:pt>
                <c:pt idx="336">
                  <c:v>-3.6585268582546159E-4</c:v>
                </c:pt>
                <c:pt idx="337">
                  <c:v>-3.6440984959851264E-4</c:v>
                </c:pt>
                <c:pt idx="338">
                  <c:v>-3.6174712840386647E-4</c:v>
                </c:pt>
                <c:pt idx="339">
                  <c:v>-3.5909491881014333E-4</c:v>
                </c:pt>
                <c:pt idx="340">
                  <c:v>-3.5645284415819489E-4</c:v>
                </c:pt>
                <c:pt idx="341">
                  <c:v>-3.5101929936130131E-4</c:v>
                </c:pt>
                <c:pt idx="342">
                  <c:v>-3.4962769582055621E-4</c:v>
                </c:pt>
                <c:pt idx="343">
                  <c:v>-3.4338131192201971E-4</c:v>
                </c:pt>
                <c:pt idx="344">
                  <c:v>-3.420090930807374E-4</c:v>
                </c:pt>
                <c:pt idx="345">
                  <c:v>-3.3942747231279012E-4</c:v>
                </c:pt>
                <c:pt idx="346">
                  <c:v>-3.292856859885526E-4</c:v>
                </c:pt>
                <c:pt idx="347">
                  <c:v>-3.2795120395645583E-4</c:v>
                </c:pt>
                <c:pt idx="348">
                  <c:v>-3.2662232024555402E-4</c:v>
                </c:pt>
                <c:pt idx="349">
                  <c:v>-3.2407921391508873E-4</c:v>
                </c:pt>
                <c:pt idx="350">
                  <c:v>-3.2154119351719733E-4</c:v>
                </c:pt>
                <c:pt idx="351">
                  <c:v>-3.1148942454515909E-4</c:v>
                </c:pt>
                <c:pt idx="352">
                  <c:v>-3.1019917965746657E-4</c:v>
                </c:pt>
                <c:pt idx="353">
                  <c:v>-3.0891404904110048E-4</c:v>
                </c:pt>
                <c:pt idx="354">
                  <c:v>-3.0639854533778539E-4</c:v>
                </c:pt>
                <c:pt idx="355">
                  <c:v>-3.0388546125942014E-4</c:v>
                </c:pt>
                <c:pt idx="356">
                  <c:v>-2.938476163682059E-4</c:v>
                </c:pt>
                <c:pt idx="357">
                  <c:v>-2.9259309047935389E-4</c:v>
                </c:pt>
                <c:pt idx="358">
                  <c:v>-2.9134300354384881E-4</c:v>
                </c:pt>
                <c:pt idx="359">
                  <c:v>-2.8883643818992022E-4</c:v>
                </c:pt>
                <c:pt idx="360">
                  <c:v>-2.8632962611469654E-4</c:v>
                </c:pt>
                <c:pt idx="361">
                  <c:v>-2.7623247985173729E-4</c:v>
                </c:pt>
                <c:pt idx="362">
                  <c:v>-2.7241333828263654E-4</c:v>
                </c:pt>
                <c:pt idx="363">
                  <c:v>-2.6988390459839115E-4</c:v>
                </c:pt>
                <c:pt idx="364">
                  <c:v>-2.6735152860600942E-4</c:v>
                </c:pt>
                <c:pt idx="365">
                  <c:v>-2.6217474061856919E-4</c:v>
                </c:pt>
                <c:pt idx="366">
                  <c:v>-2.5718523143929806E-4</c:v>
                </c:pt>
                <c:pt idx="367">
                  <c:v>-2.5463261631133153E-4</c:v>
                </c:pt>
                <c:pt idx="368">
                  <c:v>-2.5207484782996875E-4</c:v>
                </c:pt>
                <c:pt idx="369">
                  <c:v>-2.495115574852047E-4</c:v>
                </c:pt>
                <c:pt idx="370">
                  <c:v>-2.4421645393064286E-4</c:v>
                </c:pt>
                <c:pt idx="371">
                  <c:v>-2.3919580723945043E-4</c:v>
                </c:pt>
                <c:pt idx="372">
                  <c:v>-2.3659937989502043E-4</c:v>
                </c:pt>
                <c:pt idx="373">
                  <c:v>-2.3399521960934655E-4</c:v>
                </c:pt>
                <c:pt idx="374">
                  <c:v>-2.3138295786416941E-4</c:v>
                </c:pt>
                <c:pt idx="375">
                  <c:v>-2.2594225005073568E-4</c:v>
                </c:pt>
                <c:pt idx="376">
                  <c:v>-2.2084552595321669E-4</c:v>
                </c:pt>
                <c:pt idx="377">
                  <c:v>-2.1818722914662453E-4</c:v>
                </c:pt>
                <c:pt idx="378">
                  <c:v>-2.1551861976880059E-4</c:v>
                </c:pt>
                <c:pt idx="379">
                  <c:v>-2.128393292958379E-4</c:v>
                </c:pt>
                <c:pt idx="380">
                  <c:v>-2.072284146783415E-4</c:v>
                </c:pt>
                <c:pt idx="381">
                  <c:v>-2.0200798598401587E-4</c:v>
                </c:pt>
                <c:pt idx="382">
                  <c:v>-1.9926976217588473E-4</c:v>
                </c:pt>
                <c:pt idx="383">
                  <c:v>-1.9651864612091826E-4</c:v>
                </c:pt>
                <c:pt idx="384">
                  <c:v>-1.9375426929173393E-4</c:v>
                </c:pt>
                <c:pt idx="385">
                  <c:v>-1.9248122670196139E-4</c:v>
                </c:pt>
                <c:pt idx="386">
                  <c:v>-1.8408438736822492E-4</c:v>
                </c:pt>
                <c:pt idx="387">
                  <c:v>-1.8125578449980926E-4</c:v>
                </c:pt>
                <c:pt idx="388">
                  <c:v>-1.7841202528312927E-4</c:v>
                </c:pt>
                <c:pt idx="389">
                  <c:v>-1.755530565883767E-4</c:v>
                </c:pt>
                <c:pt idx="390">
                  <c:v>-1.7267882528398644E-4</c:v>
                </c:pt>
                <c:pt idx="391">
                  <c:v>-1.6396402441710322E-4</c:v>
                </c:pt>
                <c:pt idx="392">
                  <c:v>-1.610282113752014E-4</c:v>
                </c:pt>
                <c:pt idx="393">
                  <c:v>-1.5807687007066783E-4</c:v>
                </c:pt>
                <c:pt idx="394">
                  <c:v>-1.5510994737325499E-4</c:v>
                </c:pt>
                <c:pt idx="395">
                  <c:v>-1.400397534053536E-4</c:v>
                </c:pt>
                <c:pt idx="396">
                  <c:v>-1.3697822659175152E-4</c:v>
                </c:pt>
                <c:pt idx="397">
                  <c:v>-1.3390074646431465E-4</c:v>
                </c:pt>
                <c:pt idx="398">
                  <c:v>-1.3080725989103866E-4</c:v>
                </c:pt>
                <c:pt idx="399">
                  <c:v>-1.2143023016559223E-4</c:v>
                </c:pt>
                <c:pt idx="400">
                  <c:v>-1.1827218647881515E-4</c:v>
                </c:pt>
                <c:pt idx="401">
                  <c:v>-1.150978706804678E-4</c:v>
                </c:pt>
                <c:pt idx="402">
                  <c:v>-1.119072296389851E-4</c:v>
                </c:pt>
                <c:pt idx="403">
                  <c:v>-1.0348614634544655E-4</c:v>
                </c:pt>
                <c:pt idx="404">
                  <c:v>-9.3940183197956898E-5</c:v>
                </c:pt>
                <c:pt idx="405">
                  <c:v>-9.064159997704148E-5</c:v>
                </c:pt>
                <c:pt idx="406">
                  <c:v>-8.7326284382378659E-5</c:v>
                </c:pt>
                <c:pt idx="407">
                  <c:v>-8.0387850618699312E-5</c:v>
                </c:pt>
                <c:pt idx="408">
                  <c:v>-7.3896647020640799E-5</c:v>
                </c:pt>
                <c:pt idx="409">
                  <c:v>-7.0496881118795897E-5</c:v>
                </c:pt>
                <c:pt idx="410">
                  <c:v>-6.7080067466348495E-5</c:v>
                </c:pt>
                <c:pt idx="411">
                  <c:v>-6.3646153501430703E-5</c:v>
                </c:pt>
                <c:pt idx="412">
                  <c:v>-5.6461286640520381E-5</c:v>
                </c:pt>
                <c:pt idx="413">
                  <c:v>-4.9738443215835673E-5</c:v>
                </c:pt>
                <c:pt idx="414">
                  <c:v>-4.62182392171039E-5</c:v>
                </c:pt>
                <c:pt idx="415">
                  <c:v>-4.2680619516882494E-5</c:v>
                </c:pt>
                <c:pt idx="416">
                  <c:v>-3.9125531552869113E-5</c:v>
                </c:pt>
                <c:pt idx="417">
                  <c:v>-3.1688805384414168E-5</c:v>
                </c:pt>
                <c:pt idx="418">
                  <c:v>-2.4729445726830953E-5</c:v>
                </c:pt>
                <c:pt idx="419">
                  <c:v>-2.1086227947198427E-5</c:v>
                </c:pt>
                <c:pt idx="420">
                  <c:v>-1.7425226507369281E-5</c:v>
                </c:pt>
                <c:pt idx="421">
                  <c:v>-1.3746388838524652E-5</c:v>
                </c:pt>
                <c:pt idx="422">
                  <c:v>-6.0527572656082647E-6</c:v>
                </c:pt>
                <c:pt idx="423">
                  <c:v>1.1483754686311567E-6</c:v>
                </c:pt>
                <c:pt idx="424">
                  <c:v>4.9171827913766561E-6</c:v>
                </c:pt>
                <c:pt idx="425">
                  <c:v>8.7041417517064676E-6</c:v>
                </c:pt>
                <c:pt idx="426">
                  <c:v>1.2509304914529537E-5</c:v>
                </c:pt>
                <c:pt idx="427">
                  <c:v>2.0464507898489402E-5</c:v>
                </c:pt>
                <c:pt idx="428">
                  <c:v>2.7913050985377939E-5</c:v>
                </c:pt>
                <c:pt idx="429">
                  <c:v>3.1810023707286611E-5</c:v>
                </c:pt>
                <c:pt idx="430">
                  <c:v>3.5725516050683808E-5</c:v>
                </c:pt>
                <c:pt idx="431">
                  <c:v>3.9659580586560573E-5</c:v>
                </c:pt>
                <c:pt idx="432">
                  <c:v>4.7880640921030335E-5</c:v>
                </c:pt>
                <c:pt idx="433">
                  <c:v>5.5582612079028443E-5</c:v>
                </c:pt>
                <c:pt idx="434">
                  <c:v>5.9610326146512982E-5</c:v>
                </c:pt>
                <c:pt idx="435">
                  <c:v>6.365692783763653E-5</c:v>
                </c:pt>
                <c:pt idx="436">
                  <c:v>6.7722469724259028E-5</c:v>
                </c:pt>
                <c:pt idx="437">
                  <c:v>7.6213293304401949E-5</c:v>
                </c:pt>
                <c:pt idx="438">
                  <c:v>8.4175090682051589E-5</c:v>
                </c:pt>
                <c:pt idx="439">
                  <c:v>8.8336122146657984E-5</c:v>
                </c:pt>
                <c:pt idx="440">
                  <c:v>9.2516409247480325E-5</c:v>
                </c:pt>
                <c:pt idx="441">
                  <c:v>9.6716004560722893E-5</c:v>
                </c:pt>
                <c:pt idx="442">
                  <c:v>1.0548011727041618E-4</c:v>
                </c:pt>
                <c:pt idx="443">
                  <c:v>1.1370851945502953E-4</c:v>
                </c:pt>
                <c:pt idx="444">
                  <c:v>1.1800544446909271E-4</c:v>
                </c:pt>
                <c:pt idx="445">
                  <c:v>1.2232199315280167E-4</c:v>
                </c:pt>
                <c:pt idx="446">
                  <c:v>1.2665821808062293E-4</c:v>
                </c:pt>
                <c:pt idx="447">
                  <c:v>1.2868185004160168E-4</c:v>
                </c:pt>
                <c:pt idx="448">
                  <c:v>1.4420090767637865E-4</c:v>
                </c:pt>
                <c:pt idx="449">
                  <c:v>1.486361247908217E-4</c:v>
                </c:pt>
                <c:pt idx="450">
                  <c:v>1.5309099169923064E-4</c:v>
                </c:pt>
                <c:pt idx="451">
                  <c:v>1.5756536394498488E-4</c:v>
                </c:pt>
                <c:pt idx="452">
                  <c:v>1.6687824203434677E-4</c:v>
                </c:pt>
                <c:pt idx="453">
                  <c:v>1.7565501703002394E-4</c:v>
                </c:pt>
                <c:pt idx="454">
                  <c:v>1.8022474901153816E-4</c:v>
                </c:pt>
                <c:pt idx="455">
                  <c:v>1.848131195463618E-4</c:v>
                </c:pt>
                <c:pt idx="456">
                  <c:v>1.8941998417266112E-4</c:v>
                </c:pt>
                <c:pt idx="457">
                  <c:v>1.9898597827855058E-4</c:v>
                </c:pt>
                <c:pt idx="458">
                  <c:v>2.080294942369035E-4</c:v>
                </c:pt>
                <c:pt idx="459">
                  <c:v>2.1272666230705587E-4</c:v>
                </c:pt>
                <c:pt idx="460">
                  <c:v>2.1744145765771304E-4</c:v>
                </c:pt>
                <c:pt idx="461">
                  <c:v>2.2217373582617239E-4</c:v>
                </c:pt>
                <c:pt idx="462">
                  <c:v>2.3197371021779116E-4</c:v>
                </c:pt>
                <c:pt idx="463">
                  <c:v>2.4127478721979327E-4</c:v>
                </c:pt>
                <c:pt idx="464">
                  <c:v>2.4609231238901532E-4</c:v>
                </c:pt>
                <c:pt idx="465">
                  <c:v>2.5092645353900263E-4</c:v>
                </c:pt>
                <c:pt idx="466">
                  <c:v>2.5577706619836374E-4</c:v>
                </c:pt>
                <c:pt idx="467">
                  <c:v>2.6579294232617563E-4</c:v>
                </c:pt>
                <c:pt idx="468">
                  <c:v>2.75341342389635E-4</c:v>
                </c:pt>
                <c:pt idx="469">
                  <c:v>2.8027214544158318E-4</c:v>
                </c:pt>
                <c:pt idx="470">
                  <c:v>2.8521855313980225E-4</c:v>
                </c:pt>
                <c:pt idx="471">
                  <c:v>2.9018042100508086E-4</c:v>
                </c:pt>
                <c:pt idx="472">
                  <c:v>3.0039517749099528E-4</c:v>
                </c:pt>
                <c:pt idx="473">
                  <c:v>3.1017960451868131E-4</c:v>
                </c:pt>
                <c:pt idx="474">
                  <c:v>3.1521660600067943E-4</c:v>
                </c:pt>
                <c:pt idx="475">
                  <c:v>3.2026820075535474E-4</c:v>
                </c:pt>
                <c:pt idx="476">
                  <c:v>3.2533424430262727E-4</c:v>
                </c:pt>
                <c:pt idx="477">
                  <c:v>3.3573191690982923E-4</c:v>
                </c:pt>
                <c:pt idx="478">
                  <c:v>3.4574001666751056E-4</c:v>
                </c:pt>
                <c:pt idx="479">
                  <c:v>3.5087613686709011E-4</c:v>
                </c:pt>
                <c:pt idx="480">
                  <c:v>3.5602583893186738E-4</c:v>
                </c:pt>
                <c:pt idx="481">
                  <c:v>3.6118897837307361E-4</c:v>
                </c:pt>
                <c:pt idx="482">
                  <c:v>3.7175465999104952E-4</c:v>
                </c:pt>
                <c:pt idx="483">
                  <c:v>3.8197302006859823E-4</c:v>
                </c:pt>
                <c:pt idx="484">
                  <c:v>3.8720117900915423E-4</c:v>
                </c:pt>
                <c:pt idx="485">
                  <c:v>3.924419083674604E-4</c:v>
                </c:pt>
                <c:pt idx="486">
                  <c:v>3.976950636495348E-4</c:v>
                </c:pt>
                <c:pt idx="487">
                  <c:v>4.0841490427558579E-4</c:v>
                </c:pt>
                <c:pt idx="488">
                  <c:v>4.1882905405246282E-4</c:v>
                </c:pt>
                <c:pt idx="489">
                  <c:v>4.2414217147848296E-4</c:v>
                </c:pt>
                <c:pt idx="490">
                  <c:v>4.2946684783396887E-4</c:v>
                </c:pt>
                <c:pt idx="491">
                  <c:v>4.3205371408473335E-4</c:v>
                </c:pt>
                <c:pt idx="492">
                  <c:v>4.3739695887289699E-4</c:v>
                </c:pt>
                <c:pt idx="493">
                  <c:v>4.534931558372072E-4</c:v>
                </c:pt>
                <c:pt idx="494">
                  <c:v>4.5888022203692525E-4</c:v>
                </c:pt>
                <c:pt idx="495">
                  <c:v>4.6427787834213907E-4</c:v>
                </c:pt>
                <c:pt idx="496">
                  <c:v>4.6968597865433087E-4</c:v>
                </c:pt>
                <c:pt idx="497">
                  <c:v>4.7510437687322589E-4</c:v>
                </c:pt>
                <c:pt idx="498">
                  <c:v>4.9141989794190854E-4</c:v>
                </c:pt>
                <c:pt idx="499">
                  <c:v>4.9687802675588112E-4</c:v>
                </c:pt>
                <c:pt idx="500">
                  <c:v>5.0234572295761496E-4</c:v>
                </c:pt>
                <c:pt idx="501">
                  <c:v>5.0782284043980781E-4</c:v>
                </c:pt>
                <c:pt idx="502">
                  <c:v>5.1330923309603606E-4</c:v>
                </c:pt>
                <c:pt idx="503">
                  <c:v>5.2982260101922256E-4</c:v>
                </c:pt>
                <c:pt idx="504">
                  <c:v>5.3534463327836799E-4</c:v>
                </c:pt>
                <c:pt idx="505">
                  <c:v>5.4087521015922695E-4</c:v>
                </c:pt>
                <c:pt idx="506">
                  <c:v>5.4641418555010518E-4</c:v>
                </c:pt>
                <c:pt idx="507">
                  <c:v>5.519614133375517E-4</c:v>
                </c:pt>
                <c:pt idx="508">
                  <c:v>5.7433550007911173E-4</c:v>
                </c:pt>
                <c:pt idx="509">
                  <c:v>5.7707435424127749E-4</c:v>
                </c:pt>
                <c:pt idx="510">
                  <c:v>5.7981622416204649E-4</c:v>
                </c:pt>
                <c:pt idx="511">
                  <c:v>5.8540989788055024E-4</c:v>
                </c:pt>
                <c:pt idx="512">
                  <c:v>5.91010801171599E-4</c:v>
                </c:pt>
                <c:pt idx="513">
                  <c:v>6.1071991624036008E-4</c:v>
                </c:pt>
                <c:pt idx="514">
                  <c:v>6.1635163591704906E-4</c:v>
                </c:pt>
                <c:pt idx="515">
                  <c:v>6.2199000131944683E-4</c:v>
                </c:pt>
                <c:pt idx="516">
                  <c:v>6.2763501281247892E-4</c:v>
                </c:pt>
                <c:pt idx="517">
                  <c:v>6.3904901460874004E-4</c:v>
                </c:pt>
                <c:pt idx="518">
                  <c:v>6.7884347245175019E-4</c:v>
                </c:pt>
                <c:pt idx="519">
                  <c:v>7.1896377687681731E-4</c:v>
                </c:pt>
                <c:pt idx="520">
                  <c:v>7.594100524574845E-4</c:v>
                </c:pt>
                <c:pt idx="521">
                  <c:v>8.001824234449992E-4</c:v>
                </c:pt>
                <c:pt idx="522">
                  <c:v>8.4128101375385725E-4</c:v>
                </c:pt>
                <c:pt idx="523">
                  <c:v>8.8270594697200679E-4</c:v>
                </c:pt>
                <c:pt idx="524">
                  <c:v>9.24457346358298E-4</c:v>
                </c:pt>
                <c:pt idx="525">
                  <c:v>9.5427049982621526E-4</c:v>
                </c:pt>
                <c:pt idx="526">
                  <c:v>9.9658131074598089E-4</c:v>
                </c:pt>
                <c:pt idx="527">
                  <c:v>1.0392188973353811E-3</c:v>
                </c:pt>
                <c:pt idx="528">
                  <c:v>1.0821833811860415E-3</c:v>
                </c:pt>
                <c:pt idx="529">
                  <c:v>1.1254748835636263E-3</c:v>
                </c:pt>
                <c:pt idx="530">
                  <c:v>1.1690935254087265E-3</c:v>
                </c:pt>
                <c:pt idx="531">
                  <c:v>1.213039427344853E-3</c:v>
                </c:pt>
                <c:pt idx="532">
                  <c:v>1.2573127096722203E-3</c:v>
                </c:pt>
                <c:pt idx="533">
                  <c:v>1.3019134923721865E-3</c:v>
                </c:pt>
                <c:pt idx="534">
                  <c:v>1.3435695419580815E-3</c:v>
                </c:pt>
                <c:pt idx="535">
                  <c:v>1.3888020815542026E-3</c:v>
                </c:pt>
                <c:pt idx="536">
                  <c:v>1.4343624641480169E-3</c:v>
                </c:pt>
                <c:pt idx="537">
                  <c:v>1.4802508083628381E-3</c:v>
                </c:pt>
                <c:pt idx="538">
                  <c:v>1.543324144059982E-3</c:v>
                </c:pt>
                <c:pt idx="539">
                  <c:v>1.5899871089172023E-3</c:v>
                </c:pt>
                <c:pt idx="540">
                  <c:v>1.6369784687460638E-3</c:v>
                </c:pt>
                <c:pt idx="541">
                  <c:v>1.6842983414607556E-3</c:v>
                </c:pt>
                <c:pt idx="542">
                  <c:v>1.7488762037771526E-3</c:v>
                </c:pt>
                <c:pt idx="543">
                  <c:v>1.7969701314228034E-3</c:v>
                </c:pt>
                <c:pt idx="544">
                  <c:v>1.8453929414543944E-3</c:v>
                </c:pt>
                <c:pt idx="545">
                  <c:v>1.8941447500787499E-3</c:v>
                </c:pt>
                <c:pt idx="546">
                  <c:v>1.9538422852879386E-3</c:v>
                </c:pt>
                <c:pt idx="547">
                  <c:v>2.0033232913977939E-3</c:v>
                </c:pt>
                <c:pt idx="548">
                  <c:v>2.0531336762397642E-3</c:v>
                </c:pt>
                <c:pt idx="549">
                  <c:v>2.103273554907002E-3</c:v>
                </c:pt>
                <c:pt idx="550">
                  <c:v>2.1537430422085388E-3</c:v>
                </c:pt>
                <c:pt idx="551">
                  <c:v>2.2045422526588603E-3</c:v>
                </c:pt>
                <c:pt idx="552">
                  <c:v>2.255671300483117E-3</c:v>
                </c:pt>
                <c:pt idx="553">
                  <c:v>2.3071302996223392E-3</c:v>
                </c:pt>
                <c:pt idx="554">
                  <c:v>2.3589193637282243E-3</c:v>
                </c:pt>
                <c:pt idx="555">
                  <c:v>2.4110384829034714E-3</c:v>
                </c:pt>
                <c:pt idx="556">
                  <c:v>2.4634769076745957E-3</c:v>
                </c:pt>
                <c:pt idx="557">
                  <c:v>2.516204966571099E-3</c:v>
                </c:pt>
                <c:pt idx="558">
                  <c:v>2.5691910601811979E-3</c:v>
                </c:pt>
                <c:pt idx="559">
                  <c:v>2.6224035870764627E-3</c:v>
                </c:pt>
                <c:pt idx="560">
                  <c:v>2.6758109437779289E-3</c:v>
                </c:pt>
                <c:pt idx="561">
                  <c:v>2.7293815247526223E-3</c:v>
                </c:pt>
                <c:pt idx="562">
                  <c:v>2.7830837223935777E-3</c:v>
                </c:pt>
                <c:pt idx="563">
                  <c:v>2.8368859270137526E-3</c:v>
                </c:pt>
                <c:pt idx="564">
                  <c:v>2.8868950562176555E-3</c:v>
                </c:pt>
                <c:pt idx="565">
                  <c:v>2.9408061146377461E-3</c:v>
                </c:pt>
                <c:pt idx="566">
                  <c:v>2.9947233193053035E-3</c:v>
                </c:pt>
                <c:pt idx="567">
                  <c:v>3.0524625482218569E-3</c:v>
                </c:pt>
                <c:pt idx="568">
                  <c:v>3.1062905844945008E-3</c:v>
                </c:pt>
                <c:pt idx="569">
                  <c:v>3.1600367850176635E-3</c:v>
                </c:pt>
                <c:pt idx="570">
                  <c:v>3.2136979125104667E-3</c:v>
                </c:pt>
                <c:pt idx="571">
                  <c:v>3.2672740579470956E-3</c:v>
                </c:pt>
                <c:pt idx="572">
                  <c:v>3.3207653119672188E-3</c:v>
                </c:pt>
                <c:pt idx="573">
                  <c:v>3.3741717648612213E-3</c:v>
                </c:pt>
                <c:pt idx="574">
                  <c:v>3.4274935065849712E-3</c:v>
                </c:pt>
                <c:pt idx="575">
                  <c:v>3.4807306267520027E-3</c:v>
                </c:pt>
                <c:pt idx="576">
                  <c:v>3.5338832146395971E-3</c:v>
                </c:pt>
                <c:pt idx="577">
                  <c:v>3.5793661198857407E-3</c:v>
                </c:pt>
                <c:pt idx="578">
                  <c:v>3.6323608657653494E-3</c:v>
                </c:pt>
                <c:pt idx="579">
                  <c:v>3.6852713188384456E-3</c:v>
                </c:pt>
                <c:pt idx="580">
                  <c:v>3.7456373053199599E-3</c:v>
                </c:pt>
                <c:pt idx="581">
                  <c:v>3.7983674270325452E-3</c:v>
                </c:pt>
                <c:pt idx="582">
                  <c:v>3.851013531567915E-3</c:v>
                </c:pt>
                <c:pt idx="583">
                  <c:v>3.9035757059409093E-3</c:v>
                </c:pt>
                <c:pt idx="584">
                  <c:v>3.9560540368412944E-3</c:v>
                </c:pt>
                <c:pt idx="585">
                  <c:v>4.0046994903395073E-3</c:v>
                </c:pt>
                <c:pt idx="586">
                  <c:v>4.0570157678339117E-3</c:v>
                </c:pt>
                <c:pt idx="587">
                  <c:v>4.1092484472497453E-3</c:v>
                </c:pt>
                <c:pt idx="588">
                  <c:v>4.1613976140296698E-3</c:v>
                </c:pt>
                <c:pt idx="589">
                  <c:v>4.2246450070939348E-3</c:v>
                </c:pt>
                <c:pt idx="590">
                  <c:v>4.2766114351563845E-3</c:v>
                </c:pt>
                <c:pt idx="591">
                  <c:v>4.3284946423581975E-3</c:v>
                </c:pt>
                <c:pt idx="592">
                  <c:v>4.3802947126765461E-3</c:v>
                </c:pt>
                <c:pt idx="593">
                  <c:v>4.4320117297749406E-3</c:v>
                </c:pt>
                <c:pt idx="594">
                  <c:v>4.4799455208036475E-3</c:v>
                </c:pt>
                <c:pt idx="595">
                  <c:v>4.5315019407878585E-3</c:v>
                </c:pt>
                <c:pt idx="596">
                  <c:v>4.5829755444661687E-3</c:v>
                </c:pt>
                <c:pt idx="597">
                  <c:v>4.6343664142904258E-3</c:v>
                </c:pt>
                <c:pt idx="598">
                  <c:v>4.6893539229187417E-3</c:v>
                </c:pt>
                <c:pt idx="599">
                  <c:v>4.7405743598644863E-3</c:v>
                </c:pt>
                <c:pt idx="600">
                  <c:v>4.7917123203845419E-3</c:v>
                </c:pt>
                <c:pt idx="601">
                  <c:v>4.8427678856296464E-3</c:v>
                </c:pt>
                <c:pt idx="602">
                  <c:v>4.8937411364403521E-3</c:v>
                </c:pt>
                <c:pt idx="603">
                  <c:v>4.9446321533496299E-3</c:v>
                </c:pt>
                <c:pt idx="604">
                  <c:v>4.9954410165811347E-3</c:v>
                </c:pt>
                <c:pt idx="605">
                  <c:v>5.0461678060596277E-3</c:v>
                </c:pt>
                <c:pt idx="606">
                  <c:v>5.0968126013953407E-3</c:v>
                </c:pt>
                <c:pt idx="607">
                  <c:v>5.1473756402207974E-3</c:v>
                </c:pt>
                <c:pt idx="608">
                  <c:v>5.1978709535897057E-3</c:v>
                </c:pt>
                <c:pt idx="609">
                  <c:v>5.2483368755640789E-3</c:v>
                </c:pt>
                <c:pt idx="610">
                  <c:v>5.2988142157005206E-3</c:v>
                </c:pt>
                <c:pt idx="611">
                  <c:v>5.3493437853463742E-3</c:v>
                </c:pt>
                <c:pt idx="612">
                  <c:v>5.399966397657106E-3</c:v>
                </c:pt>
                <c:pt idx="613">
                  <c:v>5.4507228675823947E-3</c:v>
                </c:pt>
                <c:pt idx="614">
                  <c:v>5.501654011906108E-3</c:v>
                </c:pt>
                <c:pt idx="615">
                  <c:v>5.5528006492367374E-3</c:v>
                </c:pt>
                <c:pt idx="616">
                  <c:v>5.6004262334421809E-3</c:v>
                </c:pt>
                <c:pt idx="617">
                  <c:v>5.6520955918674086E-3</c:v>
                </c:pt>
                <c:pt idx="618">
                  <c:v>5.7041016120407866E-3</c:v>
                </c:pt>
                <c:pt idx="619">
                  <c:v>5.7603585665231081E-3</c:v>
                </c:pt>
                <c:pt idx="620">
                  <c:v>5.8131949943334539E-3</c:v>
                </c:pt>
                <c:pt idx="621">
                  <c:v>5.866481772214948E-3</c:v>
                </c:pt>
                <c:pt idx="622">
                  <c:v>5.92022327192359E-3</c:v>
                </c:pt>
                <c:pt idx="623">
                  <c:v>5.9744195898014463E-3</c:v>
                </c:pt>
                <c:pt idx="624">
                  <c:v>6.0290708220567743E-3</c:v>
                </c:pt>
                <c:pt idx="625">
                  <c:v>6.0841770647631589E-3</c:v>
                </c:pt>
                <c:pt idx="626">
                  <c:v>6.139738413867328E-3</c:v>
                </c:pt>
                <c:pt idx="627">
                  <c:v>6.1957549651839427E-3</c:v>
                </c:pt>
                <c:pt idx="628">
                  <c:v>6.2522268144008086E-3</c:v>
                </c:pt>
                <c:pt idx="629">
                  <c:v>6.3049467893003712E-3</c:v>
                </c:pt>
                <c:pt idx="630">
                  <c:v>6.3622959618549512E-3</c:v>
                </c:pt>
                <c:pt idx="631">
                  <c:v>6.4201006945977853E-3</c:v>
                </c:pt>
                <c:pt idx="632">
                  <c:v>6.486721196936265E-3</c:v>
                </c:pt>
                <c:pt idx="633">
                  <c:v>6.5455024497280984E-3</c:v>
                </c:pt>
                <c:pt idx="634">
                  <c:v>6.6222795912686278E-3</c:v>
                </c:pt>
                <c:pt idx="635">
                  <c:v>6.664432624641641E-3</c:v>
                </c:pt>
                <c:pt idx="636">
                  <c:v>6.7245817358015849E-3</c:v>
                </c:pt>
                <c:pt idx="637">
                  <c:v>6.7807090146194682E-3</c:v>
                </c:pt>
                <c:pt idx="638">
                  <c:v>6.8417367458533107E-3</c:v>
                </c:pt>
                <c:pt idx="639">
                  <c:v>6.9032207812789181E-3</c:v>
                </c:pt>
                <c:pt idx="640">
                  <c:v>6.9651612146470754E-3</c:v>
                </c:pt>
                <c:pt idx="641">
                  <c:v>7.0321712985826719E-3</c:v>
                </c:pt>
                <c:pt idx="642">
                  <c:v>7.1090194630782774E-3</c:v>
                </c:pt>
                <c:pt idx="643">
                  <c:v>7.1724652266649631E-3</c:v>
                </c:pt>
                <c:pt idx="644">
                  <c:v>7.2363678698691919E-3</c:v>
                </c:pt>
                <c:pt idx="645">
                  <c:v>7.3007274868131201E-3</c:v>
                </c:pt>
                <c:pt idx="646">
                  <c:v>7.3511761441118319E-3</c:v>
                </c:pt>
                <c:pt idx="647">
                  <c:v>7.453794277416049E-3</c:v>
                </c:pt>
                <c:pt idx="648">
                  <c:v>7.5196845635645965E-3</c:v>
                </c:pt>
                <c:pt idx="649">
                  <c:v>7.5860321674221208E-3</c:v>
                </c:pt>
                <c:pt idx="650">
                  <c:v>7.6577788845744663E-3</c:v>
                </c:pt>
                <c:pt idx="651">
                  <c:v>7.7250755328484508E-3</c:v>
                </c:pt>
                <c:pt idx="652">
                  <c:v>7.7928298059422134E-3</c:v>
                </c:pt>
                <c:pt idx="653">
                  <c:v>7.8610417965920068E-3</c:v>
                </c:pt>
                <c:pt idx="654">
                  <c:v>7.9297115974341637E-3</c:v>
                </c:pt>
                <c:pt idx="655">
                  <c:v>7.9988393010059691E-3</c:v>
                </c:pt>
                <c:pt idx="656">
                  <c:v>8.0684249997430447E-3</c:v>
                </c:pt>
                <c:pt idx="657">
                  <c:v>8.1384687859854393E-3</c:v>
                </c:pt>
                <c:pt idx="658">
                  <c:v>8.208970751975889E-3</c:v>
                </c:pt>
                <c:pt idx="659">
                  <c:v>8.2799272298787942E-3</c:v>
                </c:pt>
                <c:pt idx="660">
                  <c:v>8.3512976127815379E-3</c:v>
                </c:pt>
                <c:pt idx="661">
                  <c:v>8.4230203242766696E-3</c:v>
                </c:pt>
                <c:pt idx="662">
                  <c:v>8.4950335426503543E-3</c:v>
                </c:pt>
                <c:pt idx="663">
                  <c:v>8.5672754414603657E-3</c:v>
                </c:pt>
                <c:pt idx="664">
                  <c:v>8.6396841895022003E-3</c:v>
                </c:pt>
                <c:pt idx="665">
                  <c:v>8.7121979507708436E-3</c:v>
                </c:pt>
                <c:pt idx="666">
                  <c:v>8.7847548844468756E-3</c:v>
                </c:pt>
                <c:pt idx="667">
                  <c:v>8.8520262132483971E-3</c:v>
                </c:pt>
                <c:pt idx="668">
                  <c:v>8.9245022089798932E-3</c:v>
                </c:pt>
                <c:pt idx="669">
                  <c:v>8.9968381437490006E-3</c:v>
                </c:pt>
                <c:pt idx="670">
                  <c:v>9.0689714789344046E-3</c:v>
                </c:pt>
                <c:pt idx="671">
                  <c:v>9.1408396711423444E-3</c:v>
                </c:pt>
                <c:pt idx="672">
                  <c:v>9.2175413391189544E-3</c:v>
                </c:pt>
                <c:pt idx="673">
                  <c:v>9.2887066532562502E-3</c:v>
                </c:pt>
                <c:pt idx="674">
                  <c:v>9.3595175469344798E-3</c:v>
                </c:pt>
                <c:pt idx="675">
                  <c:v>9.4299740643435104E-3</c:v>
                </c:pt>
                <c:pt idx="676">
                  <c:v>9.5000762495237642E-3</c:v>
                </c:pt>
                <c:pt idx="677">
                  <c:v>9.5698241463723042E-3</c:v>
                </c:pt>
                <c:pt idx="678">
                  <c:v>9.639217798642824E-3</c:v>
                </c:pt>
                <c:pt idx="679">
                  <c:v>9.7082572499439194E-3</c:v>
                </c:pt>
                <c:pt idx="680">
                  <c:v>9.7669972463521049E-3</c:v>
                </c:pt>
                <c:pt idx="681">
                  <c:v>9.8353752750606205E-3</c:v>
                </c:pt>
                <c:pt idx="682">
                  <c:v>9.9033992202208765E-3</c:v>
                </c:pt>
                <c:pt idx="683">
                  <c:v>9.9710691252896666E-3</c:v>
                </c:pt>
                <c:pt idx="684">
                  <c:v>1.0038385033584341E-2</c:v>
                </c:pt>
                <c:pt idx="685">
                  <c:v>1.0110203645489703E-2</c:v>
                </c:pt>
                <c:pt idx="686">
                  <c:v>1.0171955032421742E-2</c:v>
                </c:pt>
                <c:pt idx="687">
                  <c:v>1.0238209208894844E-2</c:v>
                </c:pt>
                <c:pt idx="688">
                  <c:v>1.0304109560456354E-2</c:v>
                </c:pt>
                <c:pt idx="689">
                  <c:v>1.0369656129727289E-2</c:v>
                </c:pt>
                <c:pt idx="690">
                  <c:v>1.0434848959184784E-2</c:v>
                </c:pt>
                <c:pt idx="691">
                  <c:v>1.0499688091175408E-2</c:v>
                </c:pt>
                <c:pt idx="692">
                  <c:v>1.0564173567904511E-2</c:v>
                </c:pt>
                <c:pt idx="693">
                  <c:v>1.0637642551599182E-2</c:v>
                </c:pt>
                <c:pt idx="694">
                  <c:v>1.070137412597881E-2</c:v>
                </c:pt>
                <c:pt idx="695">
                  <c:v>1.0764752178199066E-2</c:v>
                </c:pt>
                <c:pt idx="696">
                  <c:v>1.0827776749541709E-2</c:v>
                </c:pt>
                <c:pt idx="697">
                  <c:v>1.0890447881156432E-2</c:v>
                </c:pt>
                <c:pt idx="698">
                  <c:v>1.0948214881542916E-2</c:v>
                </c:pt>
                <c:pt idx="699">
                  <c:v>1.1010202599147097E-2</c:v>
                </c:pt>
                <c:pt idx="700">
                  <c:v>1.1071836997034058E-2</c:v>
                </c:pt>
                <c:pt idx="701">
                  <c:v>1.1133118116028285E-2</c:v>
                </c:pt>
                <c:pt idx="702">
                  <c:v>1.1198503374595044E-2</c:v>
                </c:pt>
                <c:pt idx="703">
                  <c:v>1.1259054724822824E-2</c:v>
                </c:pt>
                <c:pt idx="704">
                  <c:v>1.1319252919798605E-2</c:v>
                </c:pt>
                <c:pt idx="705">
                  <c:v>1.1379097999656371E-2</c:v>
                </c:pt>
                <c:pt idx="706">
                  <c:v>1.1438590004409331E-2</c:v>
                </c:pt>
                <c:pt idx="707">
                  <c:v>1.1497728973947317E-2</c:v>
                </c:pt>
                <c:pt idx="708">
                  <c:v>1.155651494803678E-2</c:v>
                </c:pt>
                <c:pt idx="709">
                  <c:v>1.1614947966326002E-2</c:v>
                </c:pt>
                <c:pt idx="710">
                  <c:v>1.1673028068335546E-2</c:v>
                </c:pt>
                <c:pt idx="711">
                  <c:v>1.17307553332247E-2</c:v>
                </c:pt>
                <c:pt idx="712">
                  <c:v>1.1788133303436326E-2</c:v>
                </c:pt>
                <c:pt idx="713">
                  <c:v>1.1845171623533829E-2</c:v>
                </c:pt>
                <c:pt idx="714">
                  <c:v>1.1901880559664275E-2</c:v>
                </c:pt>
                <c:pt idx="715">
                  <c:v>1.1958270378436964E-2</c:v>
                </c:pt>
                <c:pt idx="716">
                  <c:v>1.2014351346915619E-2</c:v>
                </c:pt>
                <c:pt idx="717">
                  <c:v>1.2070133732614032E-2</c:v>
                </c:pt>
                <c:pt idx="718">
                  <c:v>1.2125627803484784E-2</c:v>
                </c:pt>
                <c:pt idx="719">
                  <c:v>1.2176743760200125E-2</c:v>
                </c:pt>
                <c:pt idx="720">
                  <c:v>1.2231706787716665E-2</c:v>
                </c:pt>
                <c:pt idx="721">
                  <c:v>1.2286411870739306E-2</c:v>
                </c:pt>
                <c:pt idx="722">
                  <c:v>1.2340869391054034E-2</c:v>
                </c:pt>
                <c:pt idx="723">
                  <c:v>1.2395089730856167E-2</c:v>
                </c:pt>
                <c:pt idx="724">
                  <c:v>1.2453112671606441E-2</c:v>
                </c:pt>
                <c:pt idx="725">
                  <c:v>1.2506873537390783E-2</c:v>
                </c:pt>
                <c:pt idx="726">
                  <c:v>1.2560416557575305E-2</c:v>
                </c:pt>
                <c:pt idx="727">
                  <c:v>1.2613741774944044E-2</c:v>
                </c:pt>
                <c:pt idx="728">
                  <c:v>1.266684923210987E-2</c:v>
                </c:pt>
                <c:pt idx="729">
                  <c:v>1.2719738971520568E-2</c:v>
                </c:pt>
                <c:pt idx="730">
                  <c:v>1.2772411035460573E-2</c:v>
                </c:pt>
                <c:pt idx="731">
                  <c:v>1.2824865466045762E-2</c:v>
                </c:pt>
                <c:pt idx="732">
                  <c:v>1.2869261204869531E-2</c:v>
                </c:pt>
                <c:pt idx="733">
                  <c:v>1.2921307832946205E-2</c:v>
                </c:pt>
                <c:pt idx="734">
                  <c:v>1.2973136947810104E-2</c:v>
                </c:pt>
                <c:pt idx="735">
                  <c:v>1.3024748591134561E-2</c:v>
                </c:pt>
                <c:pt idx="736">
                  <c:v>1.3076142804428592E-2</c:v>
                </c:pt>
                <c:pt idx="737">
                  <c:v>1.3127319629040457E-2</c:v>
                </c:pt>
                <c:pt idx="738">
                  <c:v>1.3178279106156765E-2</c:v>
                </c:pt>
                <c:pt idx="739">
                  <c:v>1.3232846798116994E-2</c:v>
                </c:pt>
                <c:pt idx="740">
                  <c:v>1.32795461818489E-2</c:v>
                </c:pt>
                <c:pt idx="741">
                  <c:v>1.3329853861999474E-2</c:v>
                </c:pt>
                <c:pt idx="742">
                  <c:v>1.3379944357803986E-2</c:v>
                </c:pt>
                <c:pt idx="743">
                  <c:v>1.3429817709653236E-2</c:v>
                </c:pt>
                <c:pt idx="744">
                  <c:v>1.3479473957783483E-2</c:v>
                </c:pt>
                <c:pt idx="745">
                  <c:v>1.3536399191234835E-2</c:v>
                </c:pt>
                <c:pt idx="746">
                  <c:v>1.3585594065549041E-2</c:v>
                </c:pt>
                <c:pt idx="747">
                  <c:v>1.3634571958512968E-2</c:v>
                </c:pt>
                <c:pt idx="748">
                  <c:v>1.3683332909541178E-2</c:v>
                </c:pt>
                <c:pt idx="749">
                  <c:v>1.3731876957897042E-2</c:v>
                </c:pt>
                <c:pt idx="750">
                  <c:v>1.3776529926120832E-2</c:v>
                </c:pt>
                <c:pt idx="751">
                  <c:v>1.382465392397127E-2</c:v>
                </c:pt>
                <c:pt idx="752">
                  <c:v>1.3872561135214581E-2</c:v>
                </c:pt>
                <c:pt idx="753">
                  <c:v>1.3920251598606577E-2</c:v>
                </c:pt>
                <c:pt idx="754">
                  <c:v>1.3971345023176082E-2</c:v>
                </c:pt>
                <c:pt idx="755">
                  <c:v>1.4018588471537287E-2</c:v>
                </c:pt>
                <c:pt idx="756">
                  <c:v>1.4065615287835767E-2</c:v>
                </c:pt>
                <c:pt idx="757">
                  <c:v>1.4112425510134991E-2</c:v>
                </c:pt>
                <c:pt idx="758">
                  <c:v>1.4159019176348977E-2</c:v>
                </c:pt>
                <c:pt idx="759">
                  <c:v>1.4205396324244036E-2</c:v>
                </c:pt>
                <c:pt idx="760">
                  <c:v>1.4251556991441381E-2</c:v>
                </c:pt>
                <c:pt idx="761">
                  <c:v>1.4297501215417986E-2</c:v>
                </c:pt>
                <c:pt idx="762">
                  <c:v>1.4343229033506601E-2</c:v>
                </c:pt>
                <c:pt idx="763">
                  <c:v>1.4388740513619854E-2</c:v>
                </c:pt>
                <c:pt idx="764">
                  <c:v>1.4434038400931402E-2</c:v>
                </c:pt>
                <c:pt idx="765">
                  <c:v>1.4479130157782422E-2</c:v>
                </c:pt>
                <c:pt idx="766">
                  <c:v>1.4524023726886361E-2</c:v>
                </c:pt>
                <c:pt idx="767">
                  <c:v>1.456872705117214E-2</c:v>
                </c:pt>
                <c:pt idx="768">
                  <c:v>1.4613248073778078E-2</c:v>
                </c:pt>
                <c:pt idx="769">
                  <c:v>1.4657594738051897E-2</c:v>
                </c:pt>
                <c:pt idx="770">
                  <c:v>1.4701774987548105E-2</c:v>
                </c:pt>
                <c:pt idx="771">
                  <c:v>1.4745796766019316E-2</c:v>
                </c:pt>
                <c:pt idx="772">
                  <c:v>1.4786256862003916E-2</c:v>
                </c:pt>
                <c:pt idx="773">
                  <c:v>1.4829992226589208E-2</c:v>
                </c:pt>
                <c:pt idx="774">
                  <c:v>1.4873592701911662E-2</c:v>
                </c:pt>
                <c:pt idx="775">
                  <c:v>1.4917066319103963E-2</c:v>
                </c:pt>
                <c:pt idx="776">
                  <c:v>1.4963806634461556E-2</c:v>
                </c:pt>
                <c:pt idx="777">
                  <c:v>1.5007042453472645E-2</c:v>
                </c:pt>
                <c:pt idx="778">
                  <c:v>1.5050166376976959E-2</c:v>
                </c:pt>
                <c:pt idx="779">
                  <c:v>1.5093178443215213E-2</c:v>
                </c:pt>
                <c:pt idx="780">
                  <c:v>1.5136078690269122E-2</c:v>
                </c:pt>
                <c:pt idx="781">
                  <c:v>1.5178867156060524E-2</c:v>
                </c:pt>
                <c:pt idx="782">
                  <c:v>1.5221543878350518E-2</c:v>
                </c:pt>
                <c:pt idx="783">
                  <c:v>1.5264108894746413E-2</c:v>
                </c:pt>
                <c:pt idx="784">
                  <c:v>1.5303226157808247E-2</c:v>
                </c:pt>
                <c:pt idx="785">
                  <c:v>1.5342243629594243E-2</c:v>
                </c:pt>
                <c:pt idx="786">
                  <c:v>1.5384486081170046E-2</c:v>
                </c:pt>
                <c:pt idx="787">
                  <c:v>1.5426616970136919E-2</c:v>
                </c:pt>
                <c:pt idx="788">
                  <c:v>1.5468636333415553E-2</c:v>
                </c:pt>
                <c:pt idx="789">
                  <c:v>1.5510544207770316E-2</c:v>
                </c:pt>
                <c:pt idx="790">
                  <c:v>1.5555640246269788E-2</c:v>
                </c:pt>
                <c:pt idx="791">
                  <c:v>1.5594025635982334E-2</c:v>
                </c:pt>
                <c:pt idx="792">
                  <c:v>1.5635599262594724E-2</c:v>
                </c:pt>
                <c:pt idx="793">
                  <c:v>1.5667215084476872E-2</c:v>
                </c:pt>
                <c:pt idx="794">
                  <c:v>1.5718412521570357E-2</c:v>
                </c:pt>
                <c:pt idx="795">
                  <c:v>1.5759652225771248E-2</c:v>
                </c:pt>
                <c:pt idx="796">
                  <c:v>1.5800780694087635E-2</c:v>
                </c:pt>
                <c:pt idx="797">
                  <c:v>1.5848310691645502E-2</c:v>
                </c:pt>
                <c:pt idx="798">
                  <c:v>1.5889204526185887E-2</c:v>
                </c:pt>
                <c:pt idx="799">
                  <c:v>1.5929987235429481E-2</c:v>
                </c:pt>
                <c:pt idx="800">
                  <c:v>1.5970658854372637E-2</c:v>
                </c:pt>
                <c:pt idx="801">
                  <c:v>1.6011219417868348E-2</c:v>
                </c:pt>
                <c:pt idx="802">
                  <c:v>1.6048443489978425E-2</c:v>
                </c:pt>
                <c:pt idx="803">
                  <c:v>1.6088788170095576E-2</c:v>
                </c:pt>
                <c:pt idx="804">
                  <c:v>1.6129021896461045E-2</c:v>
                </c:pt>
                <c:pt idx="805">
                  <c:v>1.6169144703388483E-2</c:v>
                </c:pt>
                <c:pt idx="806">
                  <c:v>1.6212357613118143E-2</c:v>
                </c:pt>
                <c:pt idx="807">
                  <c:v>1.6252252567570319E-2</c:v>
                </c:pt>
                <c:pt idx="808">
                  <c:v>1.6292036706430139E-2</c:v>
                </c:pt>
                <c:pt idx="809">
                  <c:v>1.633171006337936E-2</c:v>
                </c:pt>
                <c:pt idx="810">
                  <c:v>1.6371272671964188E-2</c:v>
                </c:pt>
                <c:pt idx="811">
                  <c:v>1.6410724565579651E-2</c:v>
                </c:pt>
                <c:pt idx="812">
                  <c:v>1.6450065777485225E-2</c:v>
                </c:pt>
                <c:pt idx="813">
                  <c:v>1.6489296340795299E-2</c:v>
                </c:pt>
                <c:pt idx="814">
                  <c:v>1.6528416288482624E-2</c:v>
                </c:pt>
                <c:pt idx="815">
                  <c:v>1.6567425568151724E-2</c:v>
                </c:pt>
                <c:pt idx="816">
                  <c:v>1.6606316701556743E-2</c:v>
                </c:pt>
                <c:pt idx="817">
                  <c:v>1.6645069127007948E-2</c:v>
                </c:pt>
                <c:pt idx="818">
                  <c:v>1.6683660950116419E-2</c:v>
                </c:pt>
                <c:pt idx="819">
                  <c:v>1.6722070275500135E-2</c:v>
                </c:pt>
                <c:pt idx="820">
                  <c:v>1.6760275206798715E-2</c:v>
                </c:pt>
                <c:pt idx="821">
                  <c:v>1.679825384667865E-2</c:v>
                </c:pt>
                <c:pt idx="822">
                  <c:v>1.6835984296852402E-2</c:v>
                </c:pt>
                <c:pt idx="823">
                  <c:v>1.6873444658087117E-2</c:v>
                </c:pt>
                <c:pt idx="824">
                  <c:v>1.690762431383833E-2</c:v>
                </c:pt>
                <c:pt idx="825">
                  <c:v>1.6944504153803545E-2</c:v>
                </c:pt>
                <c:pt idx="826">
                  <c:v>1.6981048900388027E-2</c:v>
                </c:pt>
                <c:pt idx="827">
                  <c:v>1.702014719683188E-2</c:v>
                </c:pt>
                <c:pt idx="828">
                  <c:v>1.7055928603630248E-2</c:v>
                </c:pt>
                <c:pt idx="829">
                  <c:v>1.7091313941318929E-2</c:v>
                </c:pt>
                <c:pt idx="830">
                  <c:v>1.7126300931606459E-2</c:v>
                </c:pt>
                <c:pt idx="831">
                  <c:v>1.7160889597648228E-2</c:v>
                </c:pt>
                <c:pt idx="832">
                  <c:v>1.7195079962579646E-2</c:v>
                </c:pt>
                <c:pt idx="833">
                  <c:v>1.7228872049514392E-2</c:v>
                </c:pt>
                <c:pt idx="834">
                  <c:v>1.7262265881550512E-2</c:v>
                </c:pt>
                <c:pt idx="835">
                  <c:v>1.7295261481763462E-2</c:v>
                </c:pt>
                <c:pt idx="836">
                  <c:v>1.7327858873210453E-2</c:v>
                </c:pt>
                <c:pt idx="837">
                  <c:v>1.7357415499788854E-2</c:v>
                </c:pt>
                <c:pt idx="838">
                  <c:v>1.738924344499309E-2</c:v>
                </c:pt>
                <c:pt idx="839">
                  <c:v>1.7420673265298999E-2</c:v>
                </c:pt>
                <c:pt idx="840">
                  <c:v>1.7456105589680776E-2</c:v>
                </c:pt>
                <c:pt idx="841">
                  <c:v>1.7486682362946208E-2</c:v>
                </c:pt>
                <c:pt idx="842">
                  <c:v>1.7516861083835527E-2</c:v>
                </c:pt>
                <c:pt idx="843">
                  <c:v>1.7546641775393151E-2</c:v>
                </c:pt>
                <c:pt idx="844">
                  <c:v>1.7576024460641548E-2</c:v>
                </c:pt>
                <c:pt idx="845">
                  <c:v>1.7602583582071674E-2</c:v>
                </c:pt>
                <c:pt idx="846">
                  <c:v>1.7631197347077965E-2</c:v>
                </c:pt>
                <c:pt idx="847">
                  <c:v>1.7659413190345141E-2</c:v>
                </c:pt>
                <c:pt idx="848">
                  <c:v>1.7687231134935644E-2</c:v>
                </c:pt>
                <c:pt idx="849">
                  <c:v>1.7714651203896814E-2</c:v>
                </c:pt>
                <c:pt idx="850">
                  <c:v>1.7746251524553294E-2</c:v>
                </c:pt>
                <c:pt idx="851">
                  <c:v>1.7772821704616384E-2</c:v>
                </c:pt>
                <c:pt idx="852">
                  <c:v>1.7798994046008772E-2</c:v>
                </c:pt>
                <c:pt idx="853">
                  <c:v>1.7824768571544383E-2</c:v>
                </c:pt>
                <c:pt idx="854">
                  <c:v>1.784796602134801E-2</c:v>
                </c:pt>
                <c:pt idx="855">
                  <c:v>1.7872972152807143E-2</c:v>
                </c:pt>
                <c:pt idx="856">
                  <c:v>1.7897580553192703E-2</c:v>
                </c:pt>
                <c:pt idx="857">
                  <c:v>1.7921791245365526E-2</c:v>
                </c:pt>
                <c:pt idx="858">
                  <c:v>1.7951040264957949E-2</c:v>
                </c:pt>
                <c:pt idx="859">
                  <c:v>1.797437156455808E-2</c:v>
                </c:pt>
                <c:pt idx="860">
                  <c:v>1.7997305211020838E-2</c:v>
                </c:pt>
                <c:pt idx="861">
                  <c:v>1.8019841227094109E-2</c:v>
                </c:pt>
                <c:pt idx="862">
                  <c:v>1.804197963552405E-2</c:v>
                </c:pt>
                <c:pt idx="863">
                  <c:v>1.8063720459043777E-2</c:v>
                </c:pt>
                <c:pt idx="864">
                  <c:v>1.8085063720386412E-2</c:v>
                </c:pt>
                <c:pt idx="865">
                  <c:v>1.8106009442277256E-2</c:v>
                </c:pt>
                <c:pt idx="866">
                  <c:v>1.8126557647437262E-2</c:v>
                </c:pt>
                <c:pt idx="867">
                  <c:v>1.8146708540231652E-2</c:v>
                </c:pt>
                <c:pt idx="868">
                  <c:v>1.8166478151118257E-2</c:v>
                </c:pt>
                <c:pt idx="869">
                  <c:v>1.8185910393991336E-2</c:v>
                </c:pt>
                <c:pt idx="870">
                  <c:v>1.8205052021868871E-2</c:v>
                </c:pt>
                <c:pt idx="871">
                  <c:v>1.8223949788622067E-2</c:v>
                </c:pt>
                <c:pt idx="872">
                  <c:v>1.8242650448954512E-2</c:v>
                </c:pt>
                <c:pt idx="873">
                  <c:v>1.8261200758366545E-2</c:v>
                </c:pt>
                <c:pt idx="874">
                  <c:v>1.8279647473146581E-2</c:v>
                </c:pt>
                <c:pt idx="875">
                  <c:v>1.8298037350345013E-2</c:v>
                </c:pt>
                <c:pt idx="876">
                  <c:v>1.8314625121681607E-2</c:v>
                </c:pt>
                <c:pt idx="877">
                  <c:v>1.833302807850333E-2</c:v>
                </c:pt>
                <c:pt idx="878">
                  <c:v>1.8351512999011003E-2</c:v>
                </c:pt>
                <c:pt idx="879">
                  <c:v>1.8371963650858358E-2</c:v>
                </c:pt>
                <c:pt idx="880">
                  <c:v>1.8390770699741817E-2</c:v>
                </c:pt>
                <c:pt idx="881">
                  <c:v>1.8409789888558722E-2</c:v>
                </c:pt>
                <c:pt idx="882">
                  <c:v>1.8429026152338848E-2</c:v>
                </c:pt>
                <c:pt idx="883">
                  <c:v>1.8448479521273695E-2</c:v>
                </c:pt>
                <c:pt idx="884">
                  <c:v>1.8468150025479177E-2</c:v>
                </c:pt>
                <c:pt idx="885">
                  <c:v>1.848803769498171E-2</c:v>
                </c:pt>
                <c:pt idx="886">
                  <c:v>1.8508142559734722E-2</c:v>
                </c:pt>
                <c:pt idx="887">
                  <c:v>1.8528464649607366E-2</c:v>
                </c:pt>
                <c:pt idx="888">
                  <c:v>1.8549003994390592E-2</c:v>
                </c:pt>
                <c:pt idx="889">
                  <c:v>1.856575883830125E-2</c:v>
                </c:pt>
                <c:pt idx="890">
                  <c:v>1.8586699570604992E-2</c:v>
                </c:pt>
                <c:pt idx="891">
                  <c:v>1.8607857617693568E-2</c:v>
                </c:pt>
                <c:pt idx="892">
                  <c:v>1.8632304380393983E-2</c:v>
                </c:pt>
                <c:pt idx="893">
                  <c:v>1.8653928200946801E-2</c:v>
                </c:pt>
                <c:pt idx="894">
                  <c:v>1.8675769428447175E-2</c:v>
                </c:pt>
                <c:pt idx="895">
                  <c:v>1.8697828092058444E-2</c:v>
                </c:pt>
                <c:pt idx="896">
                  <c:v>1.8720104220864897E-2</c:v>
                </c:pt>
                <c:pt idx="897">
                  <c:v>1.8740463811723222E-2</c:v>
                </c:pt>
                <c:pt idx="898">
                  <c:v>1.8763158236120479E-2</c:v>
                </c:pt>
                <c:pt idx="899">
                  <c:v>1.8786070197723062E-2</c:v>
                </c:pt>
                <c:pt idx="900">
                  <c:v>1.880919972527742E-2</c:v>
                </c:pt>
                <c:pt idx="901">
                  <c:v>1.8836950540156598E-2</c:v>
                </c:pt>
                <c:pt idx="902">
                  <c:v>1.8867217328021772E-2</c:v>
                </c:pt>
                <c:pt idx="903">
                  <c:v>1.8891083726761626E-2</c:v>
                </c:pt>
                <c:pt idx="904">
                  <c:v>1.8915167880680477E-2</c:v>
                </c:pt>
                <c:pt idx="905">
                  <c:v>1.893946981834781E-2</c:v>
                </c:pt>
                <c:pt idx="906">
                  <c:v>1.8957119190464465E-2</c:v>
                </c:pt>
                <c:pt idx="907">
                  <c:v>1.8981806192984937E-2</c:v>
                </c:pt>
                <c:pt idx="908">
                  <c:v>1.9021040157384005E-2</c:v>
                </c:pt>
                <c:pt idx="909">
                  <c:v>1.9046287334452103E-2</c:v>
                </c:pt>
                <c:pt idx="910">
                  <c:v>1.9074118046415338E-2</c:v>
                </c:pt>
                <c:pt idx="911">
                  <c:v>1.909981797331672E-2</c:v>
                </c:pt>
                <c:pt idx="912">
                  <c:v>1.9125735867293797E-2</c:v>
                </c:pt>
                <c:pt idx="913">
                  <c:v>1.9151871756234694E-2</c:v>
                </c:pt>
                <c:pt idx="914">
                  <c:v>1.9178225667958026E-2</c:v>
                </c:pt>
                <c:pt idx="915">
                  <c:v>1.9204797630219855E-2</c:v>
                </c:pt>
                <c:pt idx="916">
                  <c:v>1.923158767070238E-2</c:v>
                </c:pt>
                <c:pt idx="917">
                  <c:v>1.9258595817023515E-2</c:v>
                </c:pt>
                <c:pt idx="918">
                  <c:v>1.9285822096735128E-2</c:v>
                </c:pt>
                <c:pt idx="919">
                  <c:v>1.9313261569449125E-2</c:v>
                </c:pt>
                <c:pt idx="920">
                  <c:v>1.9340878636154812E-2</c:v>
                </c:pt>
                <c:pt idx="921">
                  <c:v>1.9368626012904119E-2</c:v>
                </c:pt>
                <c:pt idx="922">
                  <c:v>1.9396456391328525E-2</c:v>
                </c:pt>
                <c:pt idx="923">
                  <c:v>1.9424322461626738E-2</c:v>
                </c:pt>
                <c:pt idx="924">
                  <c:v>1.9452176912559477E-2</c:v>
                </c:pt>
                <c:pt idx="925">
                  <c:v>1.9479972431442547E-2</c:v>
                </c:pt>
                <c:pt idx="926">
                  <c:v>1.9507661704156357E-2</c:v>
                </c:pt>
                <c:pt idx="927">
                  <c:v>1.9532745750873881E-2</c:v>
                </c:pt>
                <c:pt idx="928">
                  <c:v>1.9560104187506516E-2</c:v>
                </c:pt>
                <c:pt idx="929">
                  <c:v>1.9587216146503487E-2</c:v>
                </c:pt>
                <c:pt idx="930">
                  <c:v>1.9614033790693208E-2</c:v>
                </c:pt>
                <c:pt idx="931">
                  <c:v>1.9642858282231668E-2</c:v>
                </c:pt>
                <c:pt idx="932">
                  <c:v>1.9668919278179018E-2</c:v>
                </c:pt>
                <c:pt idx="933">
                  <c:v>1.969457678693054E-2</c:v>
                </c:pt>
                <c:pt idx="934">
                  <c:v>1.9719830638026934E-2</c:v>
                </c:pt>
                <c:pt idx="935">
                  <c:v>1.9744680845041693E-2</c:v>
                </c:pt>
                <c:pt idx="936">
                  <c:v>1.9769127421580452E-2</c:v>
                </c:pt>
                <c:pt idx="937">
                  <c:v>1.9793170381275784E-2</c:v>
                </c:pt>
                <c:pt idx="938">
                  <c:v>1.981680973778633E-2</c:v>
                </c:pt>
                <c:pt idx="939">
                  <c:v>1.9840045504802877E-2</c:v>
                </c:pt>
                <c:pt idx="940">
                  <c:v>1.9858671920501614E-2</c:v>
                </c:pt>
                <c:pt idx="941">
                  <c:v>1.9881155718955767E-2</c:v>
                </c:pt>
                <c:pt idx="942">
                  <c:v>1.9903236008921077E-2</c:v>
                </c:pt>
                <c:pt idx="943">
                  <c:v>1.9924912804346384E-2</c:v>
                </c:pt>
                <c:pt idx="944">
                  <c:v>1.9946186119208953E-2</c:v>
                </c:pt>
                <c:pt idx="945">
                  <c:v>1.9969022016600581E-2</c:v>
                </c:pt>
                <c:pt idx="946">
                  <c:v>1.9987522363295263E-2</c:v>
                </c:pt>
                <c:pt idx="947">
                  <c:v>2.0007585320614751E-2</c:v>
                </c:pt>
                <c:pt idx="948">
                  <c:v>2.0027244853562109E-2</c:v>
                </c:pt>
                <c:pt idx="949">
                  <c:v>2.0046500976259374E-2</c:v>
                </c:pt>
                <c:pt idx="950">
                  <c:v>2.0065353702857003E-2</c:v>
                </c:pt>
                <c:pt idx="951">
                  <c:v>2.0083803047534765E-2</c:v>
                </c:pt>
                <c:pt idx="952">
                  <c:v>2.0101849024500851E-2</c:v>
                </c:pt>
                <c:pt idx="953">
                  <c:v>2.012297708344855E-2</c:v>
                </c:pt>
                <c:pt idx="954">
                  <c:v>2.0140160671337674E-2</c:v>
                </c:pt>
                <c:pt idx="955">
                  <c:v>2.0156940892942947E-2</c:v>
                </c:pt>
                <c:pt idx="956">
                  <c:v>2.0173317762493852E-2</c:v>
                </c:pt>
                <c:pt idx="957">
                  <c:v>2.0187661395184905E-2</c:v>
                </c:pt>
                <c:pt idx="958">
                  <c:v>2.0203259536235342E-2</c:v>
                </c:pt>
                <c:pt idx="959">
                  <c:v>2.0218454389025847E-2</c:v>
                </c:pt>
                <c:pt idx="960">
                  <c:v>2.0233245967974781E-2</c:v>
                </c:pt>
                <c:pt idx="961">
                  <c:v>2.024763428753212E-2</c:v>
                </c:pt>
                <c:pt idx="962">
                  <c:v>2.0263109387815018E-2</c:v>
                </c:pt>
                <c:pt idx="963">
                  <c:v>2.0276663194319984E-2</c:v>
                </c:pt>
                <c:pt idx="964">
                  <c:v>2.0289813763871557E-2</c:v>
                </c:pt>
                <c:pt idx="965">
                  <c:v>2.0302561111018098E-2</c:v>
                </c:pt>
                <c:pt idx="966">
                  <c:v>2.0314905250352285E-2</c:v>
                </c:pt>
                <c:pt idx="967">
                  <c:v>2.0326846196498938E-2</c:v>
                </c:pt>
                <c:pt idx="968">
                  <c:v>2.0338383964122853E-2</c:v>
                </c:pt>
                <c:pt idx="969">
                  <c:v>2.0349518567927043E-2</c:v>
                </c:pt>
                <c:pt idx="970">
                  <c:v>2.0360250022654507E-2</c:v>
                </c:pt>
                <c:pt idx="971">
                  <c:v>2.0370580594836547E-2</c:v>
                </c:pt>
                <c:pt idx="972">
                  <c:v>2.0380534672336203E-2</c:v>
                </c:pt>
                <c:pt idx="973">
                  <c:v>2.0390149199122222E-2</c:v>
                </c:pt>
                <c:pt idx="974">
                  <c:v>2.0399461263646921E-2</c:v>
                </c:pt>
                <c:pt idx="975">
                  <c:v>2.0408507954709283E-2</c:v>
                </c:pt>
                <c:pt idx="976">
                  <c:v>2.0417326361421091E-2</c:v>
                </c:pt>
                <c:pt idx="977">
                  <c:v>2.0425953573190412E-2</c:v>
                </c:pt>
                <c:pt idx="978">
                  <c:v>2.0434426679697273E-2</c:v>
                </c:pt>
                <c:pt idx="979">
                  <c:v>2.0441617005212666E-2</c:v>
                </c:pt>
                <c:pt idx="980">
                  <c:v>2.0449889841797235E-2</c:v>
                </c:pt>
                <c:pt idx="981">
                  <c:v>2.0458118447953252E-2</c:v>
                </c:pt>
                <c:pt idx="982">
                  <c:v>2.0466340319608842E-2</c:v>
                </c:pt>
                <c:pt idx="983">
                  <c:v>2.0474592952917873E-2</c:v>
                </c:pt>
                <c:pt idx="984">
                  <c:v>2.0484105008761626E-2</c:v>
                </c:pt>
                <c:pt idx="985">
                  <c:v>2.0492515085621762E-2</c:v>
                </c:pt>
                <c:pt idx="986">
                  <c:v>2.0501009524004885E-2</c:v>
                </c:pt>
                <c:pt idx="987">
                  <c:v>2.0509588341218889E-2</c:v>
                </c:pt>
                <c:pt idx="988">
                  <c:v>2.0518251554496943E-2</c:v>
                </c:pt>
                <c:pt idx="989">
                  <c:v>2.0526999180997495E-2</c:v>
                </c:pt>
                <c:pt idx="990">
                  <c:v>2.0535831237806876E-2</c:v>
                </c:pt>
                <c:pt idx="991">
                  <c:v>2.0544747741939307E-2</c:v>
                </c:pt>
                <c:pt idx="992">
                  <c:v>2.0551260297173357E-2</c:v>
                </c:pt>
                <c:pt idx="993">
                  <c:v>2.0560332638389411E-2</c:v>
                </c:pt>
                <c:pt idx="994">
                  <c:v>2.0569489465068536E-2</c:v>
                </c:pt>
                <c:pt idx="995">
                  <c:v>2.0578730793926248E-2</c:v>
                </c:pt>
                <c:pt idx="996">
                  <c:v>2.0589326764321552E-2</c:v>
                </c:pt>
                <c:pt idx="997">
                  <c:v>2.0597467024687788E-2</c:v>
                </c:pt>
                <c:pt idx="998">
                  <c:v>2.0606961959665604E-2</c:v>
                </c:pt>
                <c:pt idx="999">
                  <c:v>2.0616541462970872E-2</c:v>
                </c:pt>
                <c:pt idx="1000">
                  <c:v>2.062620555096828E-2</c:v>
                </c:pt>
                <c:pt idx="1001">
                  <c:v>2.0635954239939025E-2</c:v>
                </c:pt>
                <c:pt idx="1002">
                  <c:v>2.0645787546106575E-2</c:v>
                </c:pt>
                <c:pt idx="1003">
                  <c:v>2.0655705485618903E-2</c:v>
                </c:pt>
                <c:pt idx="1004">
                  <c:v>2.0665708074553812E-2</c:v>
                </c:pt>
                <c:pt idx="1005">
                  <c:v>2.0678455122978497E-2</c:v>
                </c:pt>
                <c:pt idx="1006">
                  <c:v>2.0688640329349847E-2</c:v>
                </c:pt>
                <c:pt idx="1007">
                  <c:v>2.0698910245491697E-2</c:v>
                </c:pt>
                <c:pt idx="1008">
                  <c:v>2.0709264887214879E-2</c:v>
                </c:pt>
                <c:pt idx="1009">
                  <c:v>2.0719704270260719E-2</c:v>
                </c:pt>
                <c:pt idx="1010">
                  <c:v>2.0728864930080321E-2</c:v>
                </c:pt>
                <c:pt idx="1011">
                  <c:v>2.0739467175613698E-2</c:v>
                </c:pt>
                <c:pt idx="1012">
                  <c:v>2.0750154203005973E-2</c:v>
                </c:pt>
                <c:pt idx="1013">
                  <c:v>2.0760926027723451E-2</c:v>
                </c:pt>
                <c:pt idx="1014">
                  <c:v>2.0773172851524128E-2</c:v>
                </c:pt>
                <c:pt idx="1015">
                  <c:v>2.0784121009287105E-2</c:v>
                </c:pt>
                <c:pt idx="1016">
                  <c:v>2.0795154016673062E-2</c:v>
                </c:pt>
                <c:pt idx="1017">
                  <c:v>2.0806271888894178E-2</c:v>
                </c:pt>
                <c:pt idx="1018">
                  <c:v>2.0817474641087911E-2</c:v>
                </c:pt>
                <c:pt idx="1019">
                  <c:v>2.0828762288330027E-2</c:v>
                </c:pt>
                <c:pt idx="1020">
                  <c:v>2.0840134845631124E-2</c:v>
                </c:pt>
                <c:pt idx="1021">
                  <c:v>2.0851592327934907E-2</c:v>
                </c:pt>
                <c:pt idx="1022">
                  <c:v>2.0863134750123379E-2</c:v>
                </c:pt>
                <c:pt idx="1023">
                  <c:v>2.087476206566246E-2</c:v>
                </c:pt>
                <c:pt idx="1024">
                  <c:v>2.0886468882617429E-2</c:v>
                </c:pt>
                <c:pt idx="1025">
                  <c:v>2.0898240391293073E-2</c:v>
                </c:pt>
                <c:pt idx="1026">
                  <c:v>2.0910060823117728E-2</c:v>
                </c:pt>
                <c:pt idx="1027">
                  <c:v>2.0921914409261669E-2</c:v>
                </c:pt>
                <c:pt idx="1028">
                  <c:v>2.0933785380637997E-2</c:v>
                </c:pt>
                <c:pt idx="1029">
                  <c:v>2.094565796790088E-2</c:v>
                </c:pt>
                <c:pt idx="1030">
                  <c:v>2.0957516401445567E-2</c:v>
                </c:pt>
                <c:pt idx="1031">
                  <c:v>2.0967900644683464E-2</c:v>
                </c:pt>
                <c:pt idx="1032">
                  <c:v>2.0979689859478182E-2</c:v>
                </c:pt>
                <c:pt idx="1033">
                  <c:v>2.0991418281460356E-2</c:v>
                </c:pt>
                <c:pt idx="1034">
                  <c:v>2.1003069967508881E-2</c:v>
                </c:pt>
                <c:pt idx="1035">
                  <c:v>2.1014628974249661E-2</c:v>
                </c:pt>
                <c:pt idx="1036">
                  <c:v>2.1027486652205041E-2</c:v>
                </c:pt>
                <c:pt idx="1037">
                  <c:v>2.1038808358423665E-2</c:v>
                </c:pt>
                <c:pt idx="1038">
                  <c:v>2.1050007783383257E-2</c:v>
                </c:pt>
                <c:pt idx="1039">
                  <c:v>2.106108493902557E-2</c:v>
                </c:pt>
                <c:pt idx="1040">
                  <c:v>2.1072039837238484E-2</c:v>
                </c:pt>
                <c:pt idx="1041">
                  <c:v>2.1082872489858621E-2</c:v>
                </c:pt>
                <c:pt idx="1042">
                  <c:v>2.1093582908663512E-2</c:v>
                </c:pt>
                <c:pt idx="1043">
                  <c:v>2.1104171105385518E-2</c:v>
                </c:pt>
                <c:pt idx="1044">
                  <c:v>2.1113294553671447E-2</c:v>
                </c:pt>
                <c:pt idx="1045">
                  <c:v>2.1123646461723967E-2</c:v>
                </c:pt>
                <c:pt idx="1046">
                  <c:v>2.1133876188604059E-2</c:v>
                </c:pt>
                <c:pt idx="1047">
                  <c:v>2.1143983745840953E-2</c:v>
                </c:pt>
                <c:pt idx="1048">
                  <c:v>2.115396914491207E-2</c:v>
                </c:pt>
                <c:pt idx="1049">
                  <c:v>2.1163832397245626E-2</c:v>
                </c:pt>
                <c:pt idx="1050">
                  <c:v>2.1173573514217139E-2</c:v>
                </c:pt>
                <c:pt idx="1051">
                  <c:v>2.1183192507152053E-2</c:v>
                </c:pt>
                <c:pt idx="1052">
                  <c:v>2.1192689387320478E-2</c:v>
                </c:pt>
                <c:pt idx="1053">
                  <c:v>2.1202064165945958E-2</c:v>
                </c:pt>
                <c:pt idx="1054">
                  <c:v>2.1210055064080358E-2</c:v>
                </c:pt>
                <c:pt idx="1055">
                  <c:v>2.1219193853733387E-2</c:v>
                </c:pt>
                <c:pt idx="1056">
                  <c:v>2.1228210581376139E-2</c:v>
                </c:pt>
                <c:pt idx="1057">
                  <c:v>2.1239578983813696E-2</c:v>
                </c:pt>
                <c:pt idx="1058">
                  <c:v>2.1248335221206244E-2</c:v>
                </c:pt>
                <c:pt idx="1059">
                  <c:v>2.1256969417126216E-2</c:v>
                </c:pt>
                <c:pt idx="1060">
                  <c:v>2.1265481582432747E-2</c:v>
                </c:pt>
                <c:pt idx="1061">
                  <c:v>2.1273871727939798E-2</c:v>
                </c:pt>
                <c:pt idx="1062">
                  <c:v>2.1280944430863629E-2</c:v>
                </c:pt>
                <c:pt idx="1063">
                  <c:v>2.1289098800233257E-2</c:v>
                </c:pt>
                <c:pt idx="1064">
                  <c:v>2.1297131188207356E-2</c:v>
                </c:pt>
                <c:pt idx="1065">
                  <c:v>2.1305041605418292E-2</c:v>
                </c:pt>
                <c:pt idx="1066">
                  <c:v>2.131399253348024E-2</c:v>
                </c:pt>
                <c:pt idx="1067">
                  <c:v>2.1321650784518777E-2</c:v>
                </c:pt>
                <c:pt idx="1068">
                  <c:v>2.1329187090089682E-2</c:v>
                </c:pt>
                <c:pt idx="1069">
                  <c:v>2.1336601460618523E-2</c:v>
                </c:pt>
                <c:pt idx="1070">
                  <c:v>2.1343893906489164E-2</c:v>
                </c:pt>
                <c:pt idx="1071">
                  <c:v>2.1351064438038563E-2</c:v>
                </c:pt>
                <c:pt idx="1072">
                  <c:v>2.1358113065551531E-2</c:v>
                </c:pt>
                <c:pt idx="1073">
                  <c:v>2.1365039799271176E-2</c:v>
                </c:pt>
                <c:pt idx="1074">
                  <c:v>2.1371844649397169E-2</c:v>
                </c:pt>
                <c:pt idx="1075">
                  <c:v>2.1378527626077917E-2</c:v>
                </c:pt>
                <c:pt idx="1076">
                  <c:v>2.1385088739418374E-2</c:v>
                </c:pt>
                <c:pt idx="1077">
                  <c:v>2.1391527999480926E-2</c:v>
                </c:pt>
                <c:pt idx="1078">
                  <c:v>2.139784541627757E-2</c:v>
                </c:pt>
                <c:pt idx="1079">
                  <c:v>2.1404040999780324E-2</c:v>
                </c:pt>
                <c:pt idx="1080">
                  <c:v>2.1410114759915163E-2</c:v>
                </c:pt>
                <c:pt idx="1081">
                  <c:v>2.1416066706562011E-2</c:v>
                </c:pt>
                <c:pt idx="1082">
                  <c:v>2.1421896849555606E-2</c:v>
                </c:pt>
                <c:pt idx="1083">
                  <c:v>2.1427605198690726E-2</c:v>
                </c:pt>
                <c:pt idx="1084">
                  <c:v>2.143217887930764E-2</c:v>
                </c:pt>
                <c:pt idx="1085">
                  <c:v>2.1437652041215501E-2</c:v>
                </c:pt>
                <c:pt idx="1086">
                  <c:v>2.1443003444849573E-2</c:v>
                </c:pt>
                <c:pt idx="1087">
                  <c:v>2.1449220850977946E-2</c:v>
                </c:pt>
                <c:pt idx="1088">
                  <c:v>2.1454320376187008E-2</c:v>
                </c:pt>
                <c:pt idx="1089">
                  <c:v>2.1459298165382629E-2</c:v>
                </c:pt>
                <c:pt idx="1090">
                  <c:v>2.1464154228053735E-2</c:v>
                </c:pt>
                <c:pt idx="1091">
                  <c:v>2.1468888573650164E-2</c:v>
                </c:pt>
                <c:pt idx="1092">
                  <c:v>2.1473501211578299E-2</c:v>
                </c:pt>
                <c:pt idx="1093">
                  <c:v>2.147799215120022E-2</c:v>
                </c:pt>
                <c:pt idx="1094">
                  <c:v>2.148236140184151E-2</c:v>
                </c:pt>
                <c:pt idx="1095">
                  <c:v>2.14866089727817E-2</c:v>
                </c:pt>
                <c:pt idx="1096">
                  <c:v>2.1490734873262099E-2</c:v>
                </c:pt>
                <c:pt idx="1097">
                  <c:v>2.1492931240083557E-2</c:v>
                </c:pt>
                <c:pt idx="1098">
                  <c:v>2.1496830738167105E-2</c:v>
                </c:pt>
                <c:pt idx="1099">
                  <c:v>2.1500608606386251E-2</c:v>
                </c:pt>
                <c:pt idx="1100">
                  <c:v>2.1504777247194795E-2</c:v>
                </c:pt>
                <c:pt idx="1101">
                  <c:v>2.1508294510542036E-2</c:v>
                </c:pt>
                <c:pt idx="1102">
                  <c:v>2.1511690172452802E-2</c:v>
                </c:pt>
                <c:pt idx="1103">
                  <c:v>2.1514964241891477E-2</c:v>
                </c:pt>
                <c:pt idx="1104">
                  <c:v>2.1518116727778036E-2</c:v>
                </c:pt>
                <c:pt idx="1105">
                  <c:v>2.1520311578430262E-2</c:v>
                </c:pt>
                <c:pt idx="1106">
                  <c:v>2.1523229431456424E-2</c:v>
                </c:pt>
                <c:pt idx="1107">
                  <c:v>2.152602573406881E-2</c:v>
                </c:pt>
                <c:pt idx="1108">
                  <c:v>2.1528700495034334E-2</c:v>
                </c:pt>
                <c:pt idx="1109">
                  <c:v>2.1533657348005261E-2</c:v>
                </c:pt>
                <c:pt idx="1110">
                  <c:v>2.1536063446682085E-2</c:v>
                </c:pt>
                <c:pt idx="1111">
                  <c:v>2.1538348009913718E-2</c:v>
                </c:pt>
                <c:pt idx="1112">
                  <c:v>2.1540511046301114E-2</c:v>
                </c:pt>
                <c:pt idx="1113">
                  <c:v>2.1542552564408721E-2</c:v>
                </c:pt>
                <c:pt idx="1114">
                  <c:v>2.1543714892967789E-2</c:v>
                </c:pt>
                <c:pt idx="1115">
                  <c:v>2.1545521969245415E-2</c:v>
                </c:pt>
                <c:pt idx="1116">
                  <c:v>2.154720755935598E-2</c:v>
                </c:pt>
                <c:pt idx="1117">
                  <c:v>2.1548771671717371E-2</c:v>
                </c:pt>
                <c:pt idx="1118">
                  <c:v>2.1550937677834062E-2</c:v>
                </c:pt>
                <c:pt idx="1119">
                  <c:v>2.1552250263997302E-2</c:v>
                </c:pt>
                <c:pt idx="1120">
                  <c:v>2.1553441390781462E-2</c:v>
                </c:pt>
                <c:pt idx="1121">
                  <c:v>2.155451106645298E-2</c:v>
                </c:pt>
                <c:pt idx="1122">
                  <c:v>2.1555459299246137E-2</c:v>
                </c:pt>
                <c:pt idx="1123">
                  <c:v>2.1556286097356114E-2</c:v>
                </c:pt>
                <c:pt idx="1124">
                  <c:v>2.1556991468938125E-2</c:v>
                </c:pt>
                <c:pt idx="1125">
                  <c:v>2.1557575422122194E-2</c:v>
                </c:pt>
                <c:pt idx="1126">
                  <c:v>2.1558037964992286E-2</c:v>
                </c:pt>
                <c:pt idx="1127">
                  <c:v>2.1558379105605437E-2</c:v>
                </c:pt>
                <c:pt idx="1128">
                  <c:v>2.1558598851978708E-2</c:v>
                </c:pt>
                <c:pt idx="1129">
                  <c:v>2.1558697212094413E-2</c:v>
                </c:pt>
                <c:pt idx="1130">
                  <c:v>2.1558674193906186E-2</c:v>
                </c:pt>
                <c:pt idx="1131">
                  <c:v>2.1558529805323356E-2</c:v>
                </c:pt>
                <c:pt idx="1132">
                  <c:v>2.1558264054228317E-2</c:v>
                </c:pt>
                <c:pt idx="1133">
                  <c:v>2.1557876948468693E-2</c:v>
                </c:pt>
                <c:pt idx="1134">
                  <c:v>2.1557368495854767E-2</c:v>
                </c:pt>
                <c:pt idx="1135">
                  <c:v>2.1556738704163796E-2</c:v>
                </c:pt>
                <c:pt idx="1136">
                  <c:v>2.1555419964002415E-2</c:v>
                </c:pt>
                <c:pt idx="1137">
                  <c:v>2.1554556233470044E-2</c:v>
                </c:pt>
                <c:pt idx="1138">
                  <c:v>2.1553571193698096E-2</c:v>
                </c:pt>
                <c:pt idx="1139">
                  <c:v>2.1553006301046788E-2</c:v>
                </c:pt>
                <c:pt idx="1140">
                  <c:v>2.1551769929486875E-2</c:v>
                </c:pt>
                <c:pt idx="1141">
                  <c:v>2.1550412264821836E-2</c:v>
                </c:pt>
                <c:pt idx="1142">
                  <c:v>2.1548933314601282E-2</c:v>
                </c:pt>
                <c:pt idx="1143">
                  <c:v>2.1547333086338341E-2</c:v>
                </c:pt>
                <c:pt idx="1144">
                  <c:v>2.1545611587516587E-2</c:v>
                </c:pt>
                <c:pt idx="1145">
                  <c:v>2.1543768825585712E-2</c:v>
                </c:pt>
                <c:pt idx="1146">
                  <c:v>2.1541804807963263E-2</c:v>
                </c:pt>
                <c:pt idx="1147">
                  <c:v>2.1539719542038982E-2</c:v>
                </c:pt>
                <c:pt idx="1148">
                  <c:v>2.1537513035166114E-2</c:v>
                </c:pt>
                <c:pt idx="1149">
                  <c:v>2.1534276903355298E-2</c:v>
                </c:pt>
                <c:pt idx="1150">
                  <c:v>2.1531845542024364E-2</c:v>
                </c:pt>
                <c:pt idx="1151">
                  <c:v>2.1529292975030145E-2</c:v>
                </c:pt>
                <c:pt idx="1152">
                  <c:v>2.1526227349779603E-2</c:v>
                </c:pt>
                <c:pt idx="1153">
                  <c:v>2.1523415080664243E-2</c:v>
                </c:pt>
                <c:pt idx="1154">
                  <c:v>2.1520481628501287E-2</c:v>
                </c:pt>
                <c:pt idx="1155">
                  <c:v>2.1517427000425471E-2</c:v>
                </c:pt>
                <c:pt idx="1156">
                  <c:v>2.1514251203539558E-2</c:v>
                </c:pt>
                <c:pt idx="1157">
                  <c:v>2.1510570679530189E-2</c:v>
                </c:pt>
                <c:pt idx="1158">
                  <c:v>2.1507161422004911E-2</c:v>
                </c:pt>
                <c:pt idx="1159">
                  <c:v>2.1503631023488463E-2</c:v>
                </c:pt>
                <c:pt idx="1160">
                  <c:v>2.1499979490959529E-2</c:v>
                </c:pt>
                <c:pt idx="1161">
                  <c:v>2.1497248637514427E-2</c:v>
                </c:pt>
                <c:pt idx="1162">
                  <c:v>2.1493328207171456E-2</c:v>
                </c:pt>
                <c:pt idx="1163">
                  <c:v>2.1489286643536391E-2</c:v>
                </c:pt>
                <c:pt idx="1164">
                  <c:v>2.1485123953478524E-2</c:v>
                </c:pt>
                <c:pt idx="1165">
                  <c:v>2.1480840143842807E-2</c:v>
                </c:pt>
                <c:pt idx="1166">
                  <c:v>2.1476133275577149E-2</c:v>
                </c:pt>
                <c:pt idx="1167">
                  <c:v>2.1471616165111253E-2</c:v>
                </c:pt>
                <c:pt idx="1168">
                  <c:v>2.1466977962091356E-2</c:v>
                </c:pt>
                <c:pt idx="1169">
                  <c:v>2.146221867324262E-2</c:v>
                </c:pt>
                <c:pt idx="1170">
                  <c:v>2.1457604539453563E-2</c:v>
                </c:pt>
                <c:pt idx="1171">
                  <c:v>2.1452594154438856E-2</c:v>
                </c:pt>
                <c:pt idx="1172">
                  <c:v>2.1447462696952101E-2</c:v>
                </c:pt>
                <c:pt idx="1173">
                  <c:v>2.1442210173608877E-2</c:v>
                </c:pt>
                <c:pt idx="1174">
                  <c:v>2.1436836591004774E-2</c:v>
                </c:pt>
                <c:pt idx="1175">
                  <c:v>2.1431341955702371E-2</c:v>
                </c:pt>
                <c:pt idx="1176">
                  <c:v>2.1425726274237313E-2</c:v>
                </c:pt>
                <c:pt idx="1177">
                  <c:v>2.1419989553123513E-2</c:v>
                </c:pt>
                <c:pt idx="1178">
                  <c:v>2.1414131798844483E-2</c:v>
                </c:pt>
                <c:pt idx="1179">
                  <c:v>2.1408153042484057E-2</c:v>
                </c:pt>
                <c:pt idx="1180">
                  <c:v>2.1402055460870515E-2</c:v>
                </c:pt>
                <c:pt idx="1181">
                  <c:v>2.1395845011261152E-2</c:v>
                </c:pt>
                <c:pt idx="1182">
                  <c:v>2.1389528035670714E-2</c:v>
                </c:pt>
                <c:pt idx="1183">
                  <c:v>2.1383110876049636E-2</c:v>
                </c:pt>
                <c:pt idx="1184">
                  <c:v>2.1376599874271904E-2</c:v>
                </c:pt>
                <c:pt idx="1185">
                  <c:v>2.1370001372145467E-2</c:v>
                </c:pt>
                <c:pt idx="1186">
                  <c:v>2.1363321711400075E-2</c:v>
                </c:pt>
                <c:pt idx="1187">
                  <c:v>2.1356567233696833E-2</c:v>
                </c:pt>
                <c:pt idx="1188">
                  <c:v>2.1349610460830708E-2</c:v>
                </c:pt>
                <c:pt idx="1189">
                  <c:v>2.134272886762071E-2</c:v>
                </c:pt>
                <c:pt idx="1190">
                  <c:v>2.1335791285822879E-2</c:v>
                </c:pt>
                <c:pt idx="1191">
                  <c:v>2.1328927983810642E-2</c:v>
                </c:pt>
                <c:pt idx="1192">
                  <c:v>2.1321894540444659E-2</c:v>
                </c:pt>
                <c:pt idx="1193">
                  <c:v>2.1314822758423814E-2</c:v>
                </c:pt>
                <c:pt idx="1194">
                  <c:v>2.1307713308282177E-2</c:v>
                </c:pt>
                <c:pt idx="1195">
                  <c:v>2.1300566195560526E-2</c:v>
                </c:pt>
                <c:pt idx="1196">
                  <c:v>2.129338142576663E-2</c:v>
                </c:pt>
                <c:pt idx="1197">
                  <c:v>2.1286159004375246E-2</c:v>
                </c:pt>
                <c:pt idx="1198">
                  <c:v>2.1278898936822888E-2</c:v>
                </c:pt>
                <c:pt idx="1199">
                  <c:v>2.1271601228519146E-2</c:v>
                </c:pt>
                <c:pt idx="1200">
                  <c:v>2.1264265884833638E-2</c:v>
                </c:pt>
                <c:pt idx="1201">
                  <c:v>2.1256707183000323E-2</c:v>
                </c:pt>
                <c:pt idx="1202">
                  <c:v>2.1249302829574823E-2</c:v>
                </c:pt>
                <c:pt idx="1203">
                  <c:v>2.1241860860073736E-2</c:v>
                </c:pt>
                <c:pt idx="1204">
                  <c:v>2.1233309698289737E-2</c:v>
                </c:pt>
                <c:pt idx="1205">
                  <c:v>2.1225787140513042E-2</c:v>
                </c:pt>
                <c:pt idx="1206">
                  <c:v>2.1218226983019228E-2</c:v>
                </c:pt>
                <c:pt idx="1207">
                  <c:v>2.1210629230945521E-2</c:v>
                </c:pt>
                <c:pt idx="1208">
                  <c:v>2.120299388939717E-2</c:v>
                </c:pt>
                <c:pt idx="1209">
                  <c:v>2.1195253130217931E-2</c:v>
                </c:pt>
                <c:pt idx="1210">
                  <c:v>2.1187545760766955E-2</c:v>
                </c:pt>
                <c:pt idx="1211">
                  <c:v>2.1179800818657286E-2</c:v>
                </c:pt>
                <c:pt idx="1212">
                  <c:v>2.1172018308862929E-2</c:v>
                </c:pt>
                <c:pt idx="1213">
                  <c:v>2.1164308498188913E-2</c:v>
                </c:pt>
                <c:pt idx="1214">
                  <c:v>2.1156598313012087E-2</c:v>
                </c:pt>
                <c:pt idx="1215">
                  <c:v>2.1148687405402249E-2</c:v>
                </c:pt>
                <c:pt idx="1216">
                  <c:v>2.1140738941274516E-2</c:v>
                </c:pt>
                <c:pt idx="1217">
                  <c:v>2.1132752925455665E-2</c:v>
                </c:pt>
                <c:pt idx="1218">
                  <c:v>2.112461340418062E-2</c:v>
                </c:pt>
                <c:pt idx="1219">
                  <c:v>2.1111943961028886E-2</c:v>
                </c:pt>
                <c:pt idx="1220">
                  <c:v>2.1103833334532317E-2</c:v>
                </c:pt>
                <c:pt idx="1221">
                  <c:v>2.1095685183052187E-2</c:v>
                </c:pt>
                <c:pt idx="1222">
                  <c:v>2.1087524042044659E-2</c:v>
                </c:pt>
                <c:pt idx="1223">
                  <c:v>2.1079297695226137E-2</c:v>
                </c:pt>
                <c:pt idx="1224">
                  <c:v>2.1071033835608658E-2</c:v>
                </c:pt>
                <c:pt idx="1225">
                  <c:v>2.1062732467754666E-2</c:v>
                </c:pt>
                <c:pt idx="1226">
                  <c:v>2.1054393596197919E-2</c:v>
                </c:pt>
                <c:pt idx="1227">
                  <c:v>2.1046017225440906E-2</c:v>
                </c:pt>
                <c:pt idx="1228">
                  <c:v>2.1037603359955703E-2</c:v>
                </c:pt>
                <c:pt idx="1229">
                  <c:v>2.1029152004191788E-2</c:v>
                </c:pt>
                <c:pt idx="1230">
                  <c:v>2.1020663162561293E-2</c:v>
                </c:pt>
                <c:pt idx="1231">
                  <c:v>2.10121368394494E-2</c:v>
                </c:pt>
                <c:pt idx="1232">
                  <c:v>2.1003573039215229E-2</c:v>
                </c:pt>
                <c:pt idx="1233">
                  <c:v>2.0994971766189235E-2</c:v>
                </c:pt>
                <c:pt idx="1234">
                  <c:v>2.0986333024668846E-2</c:v>
                </c:pt>
                <c:pt idx="1235">
                  <c:v>2.0977656818925428E-2</c:v>
                </c:pt>
                <c:pt idx="1236">
                  <c:v>2.0968943153203412E-2</c:v>
                </c:pt>
                <c:pt idx="1237">
                  <c:v>2.096019203171769E-2</c:v>
                </c:pt>
                <c:pt idx="1238">
                  <c:v>2.0951403458653609E-2</c:v>
                </c:pt>
                <c:pt idx="1239">
                  <c:v>2.0942606843434804E-2</c:v>
                </c:pt>
                <c:pt idx="1240">
                  <c:v>2.0933746567417755E-2</c:v>
                </c:pt>
                <c:pt idx="1241">
                  <c:v>2.0924848853881243E-2</c:v>
                </c:pt>
                <c:pt idx="1242">
                  <c:v>2.0915913706897625E-2</c:v>
                </c:pt>
                <c:pt idx="1243">
                  <c:v>2.090689896423779E-2</c:v>
                </c:pt>
                <c:pt idx="1244">
                  <c:v>2.0897885768061421E-2</c:v>
                </c:pt>
                <c:pt idx="1245">
                  <c:v>2.0888835148835178E-2</c:v>
                </c:pt>
                <c:pt idx="1246">
                  <c:v>2.0879747110524583E-2</c:v>
                </c:pt>
                <c:pt idx="1247">
                  <c:v>2.0870621657068222E-2</c:v>
                </c:pt>
                <c:pt idx="1248">
                  <c:v>2.0861458792375144E-2</c:v>
                </c:pt>
                <c:pt idx="1249">
                  <c:v>2.0852258520333546E-2</c:v>
                </c:pt>
                <c:pt idx="1250">
                  <c:v>2.0843020844802072E-2</c:v>
                </c:pt>
                <c:pt idx="1251">
                  <c:v>2.0833745769609842E-2</c:v>
                </c:pt>
                <c:pt idx="1252">
                  <c:v>2.0824504274262561E-2</c:v>
                </c:pt>
                <c:pt idx="1253">
                  <c:v>2.0815157620460871E-2</c:v>
                </c:pt>
                <c:pt idx="1254">
                  <c:v>2.0805773579988716E-2</c:v>
                </c:pt>
                <c:pt idx="1255">
                  <c:v>2.0796352156566198E-2</c:v>
                </c:pt>
                <c:pt idx="1256">
                  <c:v>2.0786893353896732E-2</c:v>
                </c:pt>
                <c:pt idx="1257">
                  <c:v>2.0777397175652104E-2</c:v>
                </c:pt>
                <c:pt idx="1258">
                  <c:v>2.0767863625477747E-2</c:v>
                </c:pt>
                <c:pt idx="1259">
                  <c:v>2.0758292706998017E-2</c:v>
                </c:pt>
                <c:pt idx="1260">
                  <c:v>2.0748684423809161E-2</c:v>
                </c:pt>
                <c:pt idx="1261">
                  <c:v>2.0739138387167344E-2</c:v>
                </c:pt>
                <c:pt idx="1262">
                  <c:v>2.0729458609100249E-2</c:v>
                </c:pt>
                <c:pt idx="1263">
                  <c:v>2.0719741478596454E-2</c:v>
                </c:pt>
                <c:pt idx="1264">
                  <c:v>2.0709986999154495E-2</c:v>
                </c:pt>
                <c:pt idx="1265">
                  <c:v>2.0699969836033959E-2</c:v>
                </c:pt>
                <c:pt idx="1266">
                  <c:v>2.0690134208014094E-2</c:v>
                </c:pt>
                <c:pt idx="1267">
                  <c:v>2.0680261238120289E-2</c:v>
                </c:pt>
                <c:pt idx="1268">
                  <c:v>2.0670350929750694E-2</c:v>
                </c:pt>
                <c:pt idx="1269">
                  <c:v>2.0660403286277395E-2</c:v>
                </c:pt>
                <c:pt idx="1270">
                  <c:v>2.0650547306027538E-2</c:v>
                </c:pt>
                <c:pt idx="1271">
                  <c:v>2.0640528241195253E-2</c:v>
                </c:pt>
                <c:pt idx="1272">
                  <c:v>2.0630471852856925E-2</c:v>
                </c:pt>
                <c:pt idx="1273">
                  <c:v>2.0620378144289932E-2</c:v>
                </c:pt>
                <c:pt idx="1274">
                  <c:v>2.0610105158721383E-2</c:v>
                </c:pt>
                <c:pt idx="1275">
                  <c:v>2.059993357410593E-2</c:v>
                </c:pt>
                <c:pt idx="1276">
                  <c:v>2.0589724677321473E-2</c:v>
                </c:pt>
                <c:pt idx="1277">
                  <c:v>2.057947847155155E-2</c:v>
                </c:pt>
                <c:pt idx="1278">
                  <c:v>2.0569194959951027E-2</c:v>
                </c:pt>
                <c:pt idx="1279">
                  <c:v>2.0558874145655659E-2</c:v>
                </c:pt>
                <c:pt idx="1280">
                  <c:v>2.0548516031775998E-2</c:v>
                </c:pt>
                <c:pt idx="1281">
                  <c:v>2.0538120621399144E-2</c:v>
                </c:pt>
                <c:pt idx="1282">
                  <c:v>2.0527687917590468E-2</c:v>
                </c:pt>
                <c:pt idx="1283">
                  <c:v>2.0517217923391888E-2</c:v>
                </c:pt>
                <c:pt idx="1284">
                  <c:v>2.0506710641822721E-2</c:v>
                </c:pt>
                <c:pt idx="1285">
                  <c:v>2.0496166075877103E-2</c:v>
                </c:pt>
                <c:pt idx="1286">
                  <c:v>2.0485584228529169E-2</c:v>
                </c:pt>
                <c:pt idx="1287">
                  <c:v>2.0474965102731345E-2</c:v>
                </c:pt>
                <c:pt idx="1288">
                  <c:v>2.0464308701409112E-2</c:v>
                </c:pt>
                <c:pt idx="1289">
                  <c:v>2.045361502747145E-2</c:v>
                </c:pt>
                <c:pt idx="1290">
                  <c:v>2.0442884083800406E-2</c:v>
                </c:pt>
                <c:pt idx="1291">
                  <c:v>2.0432313222562878E-2</c:v>
                </c:pt>
                <c:pt idx="1292">
                  <c:v>2.0421511020578105E-2</c:v>
                </c:pt>
                <c:pt idx="1293">
                  <c:v>2.0410671558966736E-2</c:v>
                </c:pt>
                <c:pt idx="1294">
                  <c:v>2.0399794840523906E-2</c:v>
                </c:pt>
                <c:pt idx="1295">
                  <c:v>2.0388880868021896E-2</c:v>
                </c:pt>
                <c:pt idx="1296">
                  <c:v>2.0377715916108641E-2</c:v>
                </c:pt>
                <c:pt idx="1297">
                  <c:v>2.0366724163207728E-2</c:v>
                </c:pt>
                <c:pt idx="1298">
                  <c:v>2.0355695162859084E-2</c:v>
                </c:pt>
                <c:pt idx="1299">
                  <c:v>2.0344628917748377E-2</c:v>
                </c:pt>
                <c:pt idx="1300">
                  <c:v>2.0333525430543051E-2</c:v>
                </c:pt>
                <c:pt idx="1301">
                  <c:v>2.0322384703887066E-2</c:v>
                </c:pt>
                <c:pt idx="1302">
                  <c:v>2.0311206740409631E-2</c:v>
                </c:pt>
                <c:pt idx="1303">
                  <c:v>2.0299991542712139E-2</c:v>
                </c:pt>
                <c:pt idx="1304">
                  <c:v>2.0289218822814981E-2</c:v>
                </c:pt>
                <c:pt idx="1305">
                  <c:v>2.0277935750277365E-2</c:v>
                </c:pt>
                <c:pt idx="1306">
                  <c:v>2.0266615454329617E-2</c:v>
                </c:pt>
                <c:pt idx="1307">
                  <c:v>2.0255257937488835E-2</c:v>
                </c:pt>
                <c:pt idx="1308">
                  <c:v>2.0243863202249024E-2</c:v>
                </c:pt>
                <c:pt idx="1309">
                  <c:v>2.0232431251090865E-2</c:v>
                </c:pt>
                <c:pt idx="1310">
                  <c:v>2.0220962086466621E-2</c:v>
                </c:pt>
                <c:pt idx="1311">
                  <c:v>2.0209192935274248E-2</c:v>
                </c:pt>
                <c:pt idx="1312">
                  <c:v>2.0197912126547202E-2</c:v>
                </c:pt>
                <c:pt idx="1313">
                  <c:v>2.018633133606329E-2</c:v>
                </c:pt>
                <c:pt idx="1314">
                  <c:v>2.0174713341735817E-2</c:v>
                </c:pt>
                <c:pt idx="1315">
                  <c:v>2.0163058145923785E-2</c:v>
                </c:pt>
                <c:pt idx="1316">
                  <c:v>2.0151365750963102E-2</c:v>
                </c:pt>
                <c:pt idx="1317">
                  <c:v>2.013907059120195E-2</c:v>
                </c:pt>
                <c:pt idx="1318">
                  <c:v>2.0127297178770893E-2</c:v>
                </c:pt>
                <c:pt idx="1319">
                  <c:v>2.0115486571016493E-2</c:v>
                </c:pt>
                <c:pt idx="1320">
                  <c:v>2.010363877020737E-2</c:v>
                </c:pt>
                <c:pt idx="1321">
                  <c:v>2.0091753778585207E-2</c:v>
                </c:pt>
                <c:pt idx="1322">
                  <c:v>2.0080131126773225E-2</c:v>
                </c:pt>
                <c:pt idx="1323">
                  <c:v>2.0068175080992557E-2</c:v>
                </c:pt>
                <c:pt idx="1324">
                  <c:v>2.0056181852536492E-2</c:v>
                </c:pt>
                <c:pt idx="1325">
                  <c:v>2.0044151443567689E-2</c:v>
                </c:pt>
                <c:pt idx="1326">
                  <c:v>2.0031771035487502E-2</c:v>
                </c:pt>
                <c:pt idx="1327">
                  <c:v>2.001966294504853E-2</c:v>
                </c:pt>
                <c:pt idx="1328">
                  <c:v>2.0007517678973942E-2</c:v>
                </c:pt>
                <c:pt idx="1329">
                  <c:v>1.9995335239359455E-2</c:v>
                </c:pt>
                <c:pt idx="1330">
                  <c:v>1.9983115628277329E-2</c:v>
                </c:pt>
                <c:pt idx="1331">
                  <c:v>1.9970858847788518E-2</c:v>
                </c:pt>
                <c:pt idx="1332">
                  <c:v>1.9958564899930524E-2</c:v>
                </c:pt>
                <c:pt idx="1333">
                  <c:v>1.9946233786722601E-2</c:v>
                </c:pt>
                <c:pt idx="1334">
                  <c:v>1.9933865510170103E-2</c:v>
                </c:pt>
                <c:pt idx="1335">
                  <c:v>1.9921460072254055E-2</c:v>
                </c:pt>
                <c:pt idx="1336">
                  <c:v>1.990901747494505E-2</c:v>
                </c:pt>
                <c:pt idx="1337">
                  <c:v>1.9896537720190233E-2</c:v>
                </c:pt>
                <c:pt idx="1338">
                  <c:v>1.9884020809922832E-2</c:v>
                </c:pt>
                <c:pt idx="1339">
                  <c:v>1.9871466746053501E-2</c:v>
                </c:pt>
                <c:pt idx="1340">
                  <c:v>1.9858875530482451E-2</c:v>
                </c:pt>
                <c:pt idx="1341">
                  <c:v>1.9846247165086449E-2</c:v>
                </c:pt>
                <c:pt idx="1342">
                  <c:v>1.9833581651728348E-2</c:v>
                </c:pt>
                <c:pt idx="1343">
                  <c:v>1.9820878992251021E-2</c:v>
                </c:pt>
                <c:pt idx="1344">
                  <c:v>1.9808512121611235E-2</c:v>
                </c:pt>
                <c:pt idx="1345">
                  <c:v>1.9795738528985401E-2</c:v>
                </c:pt>
                <c:pt idx="1346">
                  <c:v>1.9782927797131609E-2</c:v>
                </c:pt>
                <c:pt idx="1347">
                  <c:v>1.9770079927824268E-2</c:v>
                </c:pt>
                <c:pt idx="1348">
                  <c:v>1.9756808566448823E-2</c:v>
                </c:pt>
                <c:pt idx="1349">
                  <c:v>1.9743883068039841E-2</c:v>
                </c:pt>
                <c:pt idx="1350">
                  <c:v>1.9730920435948644E-2</c:v>
                </c:pt>
                <c:pt idx="1351">
                  <c:v>1.9717920671883431E-2</c:v>
                </c:pt>
                <c:pt idx="1352">
                  <c:v>1.970488377753676E-2</c:v>
                </c:pt>
                <c:pt idx="1353">
                  <c:v>1.9691809754585551E-2</c:v>
                </c:pt>
                <c:pt idx="1354">
                  <c:v>1.9678698604692818E-2</c:v>
                </c:pt>
                <c:pt idx="1355">
                  <c:v>1.9665550329498991E-2</c:v>
                </c:pt>
                <c:pt idx="1356">
                  <c:v>1.9652778202961574E-2</c:v>
                </c:pt>
                <c:pt idx="1357">
                  <c:v>1.9639975359586614E-2</c:v>
                </c:pt>
                <c:pt idx="1358">
                  <c:v>1.9626722462700918E-2</c:v>
                </c:pt>
                <c:pt idx="1359">
                  <c:v>1.9613432449776091E-2</c:v>
                </c:pt>
                <c:pt idx="1360">
                  <c:v>1.9600105322368222E-2</c:v>
                </c:pt>
                <c:pt idx="1361">
                  <c:v>1.9586741082019188E-2</c:v>
                </c:pt>
                <c:pt idx="1362">
                  <c:v>1.957290654882176E-2</c:v>
                </c:pt>
                <c:pt idx="1363">
                  <c:v>1.9559901268587865E-2</c:v>
                </c:pt>
                <c:pt idx="1364">
                  <c:v>1.9546425698513836E-2</c:v>
                </c:pt>
                <c:pt idx="1365">
                  <c:v>1.9534240959814226E-2</c:v>
                </c:pt>
                <c:pt idx="1366">
                  <c:v>1.9519363239041354E-2</c:v>
                </c:pt>
                <c:pt idx="1367">
                  <c:v>1.9505776352557902E-2</c:v>
                </c:pt>
                <c:pt idx="1368">
                  <c:v>1.9492152363492998E-2</c:v>
                </c:pt>
                <c:pt idx="1369">
                  <c:v>1.9477577202984361E-2</c:v>
                </c:pt>
                <c:pt idx="1370">
                  <c:v>1.946387223477624E-2</c:v>
                </c:pt>
                <c:pt idx="1371">
                  <c:v>1.9450130165427699E-2</c:v>
                </c:pt>
                <c:pt idx="1372">
                  <c:v>1.9436350996318505E-2</c:v>
                </c:pt>
                <c:pt idx="1373">
                  <c:v>1.9422534728817123E-2</c:v>
                </c:pt>
                <c:pt idx="1374">
                  <c:v>1.9409155529193409E-2</c:v>
                </c:pt>
                <c:pt idx="1375">
                  <c:v>1.9395268465058291E-2</c:v>
                </c:pt>
                <c:pt idx="1376">
                  <c:v>1.9381344307904409E-2</c:v>
                </c:pt>
                <c:pt idx="1377">
                  <c:v>1.9367383059035334E-2</c:v>
                </c:pt>
                <c:pt idx="1378">
                  <c:v>1.9352896962149212E-2</c:v>
                </c:pt>
                <c:pt idx="1379">
                  <c:v>1.9338858132131587E-2</c:v>
                </c:pt>
                <c:pt idx="1380">
                  <c:v>1.9324782212865769E-2</c:v>
                </c:pt>
                <c:pt idx="1381">
                  <c:v>1.9310669205602062E-2</c:v>
                </c:pt>
                <c:pt idx="1382">
                  <c:v>1.9296519111578602E-2</c:v>
                </c:pt>
                <c:pt idx="1383">
                  <c:v>1.9282331932011811E-2</c:v>
                </c:pt>
                <c:pt idx="1384">
                  <c:v>1.9268107668112027E-2</c:v>
                </c:pt>
                <c:pt idx="1385">
                  <c:v>1.9253846321071334E-2</c:v>
                </c:pt>
                <c:pt idx="1386">
                  <c:v>1.9239547892070531E-2</c:v>
                </c:pt>
                <c:pt idx="1387">
                  <c:v>1.9225212382270429E-2</c:v>
                </c:pt>
                <c:pt idx="1388">
                  <c:v>1.9210839792828359E-2</c:v>
                </c:pt>
                <c:pt idx="1389">
                  <c:v>1.9196430124879937E-2</c:v>
                </c:pt>
                <c:pt idx="1390">
                  <c:v>1.9181983379547744E-2</c:v>
                </c:pt>
                <c:pt idx="1391">
                  <c:v>1.9167499557944803E-2</c:v>
                </c:pt>
                <c:pt idx="1392">
                  <c:v>1.9152978661170231E-2</c:v>
                </c:pt>
                <c:pt idx="1393">
                  <c:v>1.9138420690307512E-2</c:v>
                </c:pt>
                <c:pt idx="1394">
                  <c:v>1.912382564642362E-2</c:v>
                </c:pt>
                <c:pt idx="1395">
                  <c:v>1.9109193530582918E-2</c:v>
                </c:pt>
                <c:pt idx="1396">
                  <c:v>1.9095073534015787E-2</c:v>
                </c:pt>
                <c:pt idx="1397">
                  <c:v>1.9080370702783723E-2</c:v>
                </c:pt>
                <c:pt idx="1398">
                  <c:v>1.9065630803977152E-2</c:v>
                </c:pt>
                <c:pt idx="1399">
                  <c:v>1.9050294368303331E-2</c:v>
                </c:pt>
                <c:pt idx="1400">
                  <c:v>1.9035476908066278E-2</c:v>
                </c:pt>
                <c:pt idx="1401">
                  <c:v>1.9020622381943211E-2</c:v>
                </c:pt>
                <c:pt idx="1402">
                  <c:v>1.9005730790897707E-2</c:v>
                </c:pt>
                <c:pt idx="1403">
                  <c:v>1.8990802135885526E-2</c:v>
                </c:pt>
                <c:pt idx="1404">
                  <c:v>1.8975836417850261E-2</c:v>
                </c:pt>
                <c:pt idx="1405">
                  <c:v>1.8960833637719863E-2</c:v>
                </c:pt>
                <c:pt idx="1406">
                  <c:v>1.8945793796410992E-2</c:v>
                </c:pt>
                <c:pt idx="1407">
                  <c:v>1.8930716894827268E-2</c:v>
                </c:pt>
                <c:pt idx="1408">
                  <c:v>1.8915602933863636E-2</c:v>
                </c:pt>
                <c:pt idx="1409">
                  <c:v>1.890163920572796E-2</c:v>
                </c:pt>
                <c:pt idx="1410">
                  <c:v>1.8886458012201679E-2</c:v>
                </c:pt>
                <c:pt idx="1411">
                  <c:v>1.8871239764378878E-2</c:v>
                </c:pt>
                <c:pt idx="1412">
                  <c:v>1.8853802109618734E-2</c:v>
                </c:pt>
                <c:pt idx="1413">
                  <c:v>1.8838504462534544E-2</c:v>
                </c:pt>
                <c:pt idx="1414">
                  <c:v>1.8823169763740211E-2</c:v>
                </c:pt>
                <c:pt idx="1415">
                  <c:v>1.8807798014035981E-2</c:v>
                </c:pt>
                <c:pt idx="1416">
                  <c:v>1.8792389214207006E-2</c:v>
                </c:pt>
                <c:pt idx="1417">
                  <c:v>1.8777564546483553E-2</c:v>
                </c:pt>
                <c:pt idx="1418">
                  <c:v>1.8762085100177225E-2</c:v>
                </c:pt>
                <c:pt idx="1419">
                  <c:v>1.8746568607244454E-2</c:v>
                </c:pt>
                <c:pt idx="1420">
                  <c:v>1.8731015068421737E-2</c:v>
                </c:pt>
                <c:pt idx="1421">
                  <c:v>1.8713518446060826E-2</c:v>
                </c:pt>
                <c:pt idx="1422">
                  <c:v>1.8697880448137281E-2</c:v>
                </c:pt>
                <c:pt idx="1423">
                  <c:v>1.8682205402879837E-2</c:v>
                </c:pt>
                <c:pt idx="1424">
                  <c:v>1.8666493310990545E-2</c:v>
                </c:pt>
                <c:pt idx="1425">
                  <c:v>1.8650744173159286E-2</c:v>
                </c:pt>
                <c:pt idx="1426">
                  <c:v>1.8635610983228367E-2</c:v>
                </c:pt>
                <c:pt idx="1427">
                  <c:v>1.8619791218177899E-2</c:v>
                </c:pt>
                <c:pt idx="1428">
                  <c:v>1.8603934410364727E-2</c:v>
                </c:pt>
                <c:pt idx="1429">
                  <c:v>1.8588040560431857E-2</c:v>
                </c:pt>
                <c:pt idx="1430">
                  <c:v>1.8571442818280867E-2</c:v>
                </c:pt>
                <c:pt idx="1431">
                  <c:v>1.8555471418688439E-2</c:v>
                </c:pt>
                <c:pt idx="1432">
                  <c:v>1.8539462977679118E-2</c:v>
                </c:pt>
                <c:pt idx="1433">
                  <c:v>1.8523417495857643E-2</c:v>
                </c:pt>
                <c:pt idx="1434">
                  <c:v>1.8507334973818321E-2</c:v>
                </c:pt>
                <c:pt idx="1435">
                  <c:v>1.8491215412139814E-2</c:v>
                </c:pt>
                <c:pt idx="1436">
                  <c:v>1.8475058811396449E-2</c:v>
                </c:pt>
                <c:pt idx="1437">
                  <c:v>1.8458865172148647E-2</c:v>
                </c:pt>
                <c:pt idx="1438">
                  <c:v>1.8442634494944665E-2</c:v>
                </c:pt>
                <c:pt idx="1439">
                  <c:v>1.8426366803177094E-2</c:v>
                </c:pt>
                <c:pt idx="1440">
                  <c:v>1.8410064111132066E-2</c:v>
                </c:pt>
                <c:pt idx="1441">
                  <c:v>1.8393731940680363E-2</c:v>
                </c:pt>
                <c:pt idx="1442">
                  <c:v>1.8377376170641162E-2</c:v>
                </c:pt>
                <c:pt idx="1443">
                  <c:v>1.8361002679720673E-2</c:v>
                </c:pt>
                <c:pt idx="1444">
                  <c:v>1.8344617346520854E-2</c:v>
                </c:pt>
                <c:pt idx="1445">
                  <c:v>1.8328226049530705E-2</c:v>
                </c:pt>
                <c:pt idx="1446">
                  <c:v>1.8311834667132352E-2</c:v>
                </c:pt>
                <c:pt idx="1447">
                  <c:v>1.8295449077601056E-2</c:v>
                </c:pt>
                <c:pt idx="1448">
                  <c:v>1.8279777135363481E-2</c:v>
                </c:pt>
                <c:pt idx="1449">
                  <c:v>1.8263419088011643E-2</c:v>
                </c:pt>
                <c:pt idx="1450">
                  <c:v>1.824708428124816E-2</c:v>
                </c:pt>
                <c:pt idx="1451">
                  <c:v>1.8230082209768603E-2</c:v>
                </c:pt>
                <c:pt idx="1452">
                  <c:v>1.8213813751992908E-2</c:v>
                </c:pt>
                <c:pt idx="1453">
                  <c:v>1.8197584897763741E-2</c:v>
                </c:pt>
                <c:pt idx="1454">
                  <c:v>1.8181396263448928E-2</c:v>
                </c:pt>
                <c:pt idx="1455">
                  <c:v>1.8165247848459378E-2</c:v>
                </c:pt>
                <c:pt idx="1456">
                  <c:v>1.8149139652194699E-2</c:v>
                </c:pt>
                <c:pt idx="1457">
                  <c:v>1.8133071674046684E-2</c:v>
                </c:pt>
                <c:pt idx="1458">
                  <c:v>1.8117043913398433E-2</c:v>
                </c:pt>
                <c:pt idx="1459">
                  <c:v>1.8101056369618278E-2</c:v>
                </c:pt>
                <c:pt idx="1460">
                  <c:v>1.808510904207716E-2</c:v>
                </c:pt>
                <c:pt idx="1461">
                  <c:v>1.8069877751461426E-2</c:v>
                </c:pt>
                <c:pt idx="1462">
                  <c:v>1.8054008776413125E-2</c:v>
                </c:pt>
                <c:pt idx="1463">
                  <c:v>1.8038180012981714E-2</c:v>
                </c:pt>
                <c:pt idx="1464">
                  <c:v>1.8020139235490031E-2</c:v>
                </c:pt>
                <c:pt idx="1465">
                  <c:v>1.8004396637556219E-2</c:v>
                </c:pt>
                <c:pt idx="1466">
                  <c:v>1.7988694249116161E-2</c:v>
                </c:pt>
                <c:pt idx="1467">
                  <c:v>1.7973032069478544E-2</c:v>
                </c:pt>
                <c:pt idx="1468">
                  <c:v>1.7957410097945027E-2</c:v>
                </c:pt>
                <c:pt idx="1469">
                  <c:v>1.7942487335350421E-2</c:v>
                </c:pt>
                <c:pt idx="1470">
                  <c:v>1.7926943678713947E-2</c:v>
                </c:pt>
                <c:pt idx="1471">
                  <c:v>1.7911440225413244E-2</c:v>
                </c:pt>
                <c:pt idx="1472">
                  <c:v>1.7895976974720895E-2</c:v>
                </c:pt>
                <c:pt idx="1473">
                  <c:v>1.7880553925897047E-2</c:v>
                </c:pt>
                <c:pt idx="1474">
                  <c:v>1.7863874298804264E-2</c:v>
                </c:pt>
                <c:pt idx="1475">
                  <c:v>1.7848535876123593E-2</c:v>
                </c:pt>
                <c:pt idx="1476">
                  <c:v>1.7833237658213735E-2</c:v>
                </c:pt>
                <c:pt idx="1477">
                  <c:v>1.7817979644289238E-2</c:v>
                </c:pt>
                <c:pt idx="1478">
                  <c:v>1.7803401667838621E-2</c:v>
                </c:pt>
                <c:pt idx="1479">
                  <c:v>1.7788221936726089E-2</c:v>
                </c:pt>
                <c:pt idx="1480">
                  <c:v>1.7773082404647991E-2</c:v>
                </c:pt>
                <c:pt idx="1481">
                  <c:v>1.7757983070796176E-2</c:v>
                </c:pt>
                <c:pt idx="1482">
                  <c:v>1.7738883388903021E-2</c:v>
                </c:pt>
                <c:pt idx="1483">
                  <c:v>1.772387659237503E-2</c:v>
                </c:pt>
                <c:pt idx="1484">
                  <c:v>1.7708909999083523E-2</c:v>
                </c:pt>
                <c:pt idx="1485">
                  <c:v>1.7693983608174715E-2</c:v>
                </c:pt>
                <c:pt idx="1486">
                  <c:v>1.768096429075244E-2</c:v>
                </c:pt>
                <c:pt idx="1487">
                  <c:v>1.7664251430033081E-2</c:v>
                </c:pt>
                <c:pt idx="1488">
                  <c:v>1.7649445641048467E-2</c:v>
                </c:pt>
                <c:pt idx="1489">
                  <c:v>1.7634680050941268E-2</c:v>
                </c:pt>
                <c:pt idx="1490">
                  <c:v>1.7619954658817737E-2</c:v>
                </c:pt>
                <c:pt idx="1491">
                  <c:v>1.7605269463772211E-2</c:v>
                </c:pt>
                <c:pt idx="1492">
                  <c:v>1.7590624464899882E-2</c:v>
                </c:pt>
                <c:pt idx="1493">
                  <c:v>1.757601966128064E-2</c:v>
                </c:pt>
                <c:pt idx="1494">
                  <c:v>1.756145505199181E-2</c:v>
                </c:pt>
                <c:pt idx="1495">
                  <c:v>1.7546930636103082E-2</c:v>
                </c:pt>
                <c:pt idx="1496">
                  <c:v>1.7532446412674776E-2</c:v>
                </c:pt>
                <c:pt idx="1497">
                  <c:v>1.7518002380764671E-2</c:v>
                </c:pt>
                <c:pt idx="1498">
                  <c:v>1.750359853941693E-2</c:v>
                </c:pt>
                <c:pt idx="1499">
                  <c:v>1.7491017569102464E-2</c:v>
                </c:pt>
                <c:pt idx="1500">
                  <c:v>1.7476687577958873E-2</c:v>
                </c:pt>
                <c:pt idx="1501">
                  <c:v>1.7462397767154338E-2</c:v>
                </c:pt>
                <c:pt idx="1502">
                  <c:v>1.7448148135724352E-2</c:v>
                </c:pt>
                <c:pt idx="1503">
                  <c:v>1.7432182157316102E-2</c:v>
                </c:pt>
                <c:pt idx="1504">
                  <c:v>1.7418019438963973E-2</c:v>
                </c:pt>
                <c:pt idx="1505">
                  <c:v>1.7403896904315871E-2</c:v>
                </c:pt>
                <c:pt idx="1506">
                  <c:v>1.7389814552368339E-2</c:v>
                </c:pt>
                <c:pt idx="1507">
                  <c:v>1.7375772382103468E-2</c:v>
                </c:pt>
                <c:pt idx="1508">
                  <c:v>1.7363494059182707E-2</c:v>
                </c:pt>
                <c:pt idx="1509">
                  <c:v>1.7347808582539873E-2</c:v>
                </c:pt>
                <c:pt idx="1510">
                  <c:v>1.7333886951182372E-2</c:v>
                </c:pt>
                <c:pt idx="1511">
                  <c:v>1.7320005497388272E-2</c:v>
                </c:pt>
                <c:pt idx="1512">
                  <c:v>1.7307861470132916E-2</c:v>
                </c:pt>
                <c:pt idx="1513">
                  <c:v>1.7294617674163071E-2</c:v>
                </c:pt>
                <c:pt idx="1514">
                  <c:v>1.728084790848694E-2</c:v>
                </c:pt>
                <c:pt idx="1515">
                  <c:v>1.7267118306676821E-2</c:v>
                </c:pt>
                <c:pt idx="1516">
                  <c:v>1.7247017915766737E-2</c:v>
                </c:pt>
                <c:pt idx="1517">
                  <c:v>1.7232834134802075E-2</c:v>
                </c:pt>
                <c:pt idx="1518">
                  <c:v>1.7219798382007479E-2</c:v>
                </c:pt>
                <c:pt idx="1519">
                  <c:v>1.7206248857933322E-2</c:v>
                </c:pt>
                <c:pt idx="1520">
                  <c:v>1.7192739494288869E-2</c:v>
                </c:pt>
                <c:pt idx="1521">
                  <c:v>1.7179270289984009E-2</c:v>
                </c:pt>
                <c:pt idx="1522">
                  <c:v>1.7165841243923348E-2</c:v>
                </c:pt>
                <c:pt idx="1523">
                  <c:v>1.7152452355006235E-2</c:v>
                </c:pt>
                <c:pt idx="1524">
                  <c:v>1.7139103622124979E-2</c:v>
                </c:pt>
                <c:pt idx="1525">
                  <c:v>1.7125258935799432E-2</c:v>
                </c:pt>
                <c:pt idx="1526">
                  <c:v>1.711199275015898E-2</c:v>
                </c:pt>
                <c:pt idx="1527">
                  <c:v>1.7098766719508298E-2</c:v>
                </c:pt>
                <c:pt idx="1528">
                  <c:v>1.7085580842707428E-2</c:v>
                </c:pt>
                <c:pt idx="1529">
                  <c:v>1.7072435118621623E-2</c:v>
                </c:pt>
                <c:pt idx="1530">
                  <c:v>1.7057985170547123E-2</c:v>
                </c:pt>
                <c:pt idx="1531">
                  <c:v>1.7044923233788544E-2</c:v>
                </c:pt>
                <c:pt idx="1532">
                  <c:v>1.7031901443835405E-2</c:v>
                </c:pt>
                <c:pt idx="1533">
                  <c:v>1.7018919799529068E-2</c:v>
                </c:pt>
                <c:pt idx="1534">
                  <c:v>1.7005462743235309E-2</c:v>
                </c:pt>
                <c:pt idx="1535">
                  <c:v>1.6992563646163101E-2</c:v>
                </c:pt>
                <c:pt idx="1536">
                  <c:v>1.6979704693490867E-2</c:v>
                </c:pt>
                <c:pt idx="1537">
                  <c:v>1.6966885884036078E-2</c:v>
                </c:pt>
                <c:pt idx="1538">
                  <c:v>1.695410721660404E-2</c:v>
                </c:pt>
                <c:pt idx="1539">
                  <c:v>1.6941368690003532E-2</c:v>
                </c:pt>
                <c:pt idx="1540">
                  <c:v>1.6928670303028557E-2</c:v>
                </c:pt>
                <c:pt idx="1541">
                  <c:v>1.6916012054474867E-2</c:v>
                </c:pt>
                <c:pt idx="1542">
                  <c:v>1.6903393943130385E-2</c:v>
                </c:pt>
                <c:pt idx="1543">
                  <c:v>1.6890815967776085E-2</c:v>
                </c:pt>
                <c:pt idx="1544">
                  <c:v>1.6878278127191209E-2</c:v>
                </c:pt>
                <c:pt idx="1545">
                  <c:v>1.6865780420148906E-2</c:v>
                </c:pt>
                <c:pt idx="1546">
                  <c:v>1.685332284541886E-2</c:v>
                </c:pt>
                <c:pt idx="1547">
                  <c:v>1.6840905401761194E-2</c:v>
                </c:pt>
                <c:pt idx="1548">
                  <c:v>1.6828528087935158E-2</c:v>
                </c:pt>
                <c:pt idx="1549">
                  <c:v>1.6816190902692187E-2</c:v>
                </c:pt>
                <c:pt idx="1550">
                  <c:v>1.6803893844781977E-2</c:v>
                </c:pt>
                <c:pt idx="1551">
                  <c:v>1.679211375421023E-2</c:v>
                </c:pt>
                <c:pt idx="1552">
                  <c:v>1.6779894649891974E-2</c:v>
                </c:pt>
                <c:pt idx="1553">
                  <c:v>1.6767715666934017E-2</c:v>
                </c:pt>
                <c:pt idx="1554">
                  <c:v>1.6755576804072317E-2</c:v>
                </c:pt>
                <c:pt idx="1555">
                  <c:v>1.6743478060035798E-2</c:v>
                </c:pt>
                <c:pt idx="1556">
                  <c:v>1.67309541006096E-2</c:v>
                </c:pt>
                <c:pt idx="1557">
                  <c:v>1.6718937898578812E-2</c:v>
                </c:pt>
                <c:pt idx="1558">
                  <c:v>1.6706961813695891E-2</c:v>
                </c:pt>
                <c:pt idx="1559">
                  <c:v>1.6695025844667952E-2</c:v>
                </c:pt>
                <c:pt idx="1560">
                  <c:v>1.6683129990195174E-2</c:v>
                </c:pt>
                <c:pt idx="1561">
                  <c:v>1.6671274248976849E-2</c:v>
                </c:pt>
                <c:pt idx="1562">
                  <c:v>1.6659458619703596E-2</c:v>
                </c:pt>
                <c:pt idx="1563">
                  <c:v>1.6647683101065156E-2</c:v>
                </c:pt>
                <c:pt idx="1564">
                  <c:v>1.6636841513830269E-2</c:v>
                </c:pt>
                <c:pt idx="1565">
                  <c:v>1.6625141562029988E-2</c:v>
                </c:pt>
                <c:pt idx="1566">
                  <c:v>1.6613481712646205E-2</c:v>
                </c:pt>
                <c:pt idx="1567">
                  <c:v>1.6601861964352871E-2</c:v>
                </c:pt>
                <c:pt idx="1568">
                  <c:v>1.6590282315829263E-2</c:v>
                </c:pt>
                <c:pt idx="1569">
                  <c:v>1.6578742765747556E-2</c:v>
                </c:pt>
                <c:pt idx="1570">
                  <c:v>1.6567243312771929E-2</c:v>
                </c:pt>
                <c:pt idx="1571">
                  <c:v>1.6555783955568337E-2</c:v>
                </c:pt>
                <c:pt idx="1572">
                  <c:v>1.6543936337976677E-2</c:v>
                </c:pt>
                <c:pt idx="1573">
                  <c:v>1.6532985523102006E-2</c:v>
                </c:pt>
                <c:pt idx="1574">
                  <c:v>1.6521646445148086E-2</c:v>
                </c:pt>
                <c:pt idx="1575">
                  <c:v>1.6510347457574959E-2</c:v>
                </c:pt>
                <c:pt idx="1576">
                  <c:v>1.6499088559027264E-2</c:v>
                </c:pt>
                <c:pt idx="1577">
                  <c:v>1.6487036712177168E-2</c:v>
                </c:pt>
                <c:pt idx="1578">
                  <c:v>1.6475862692800432E-2</c:v>
                </c:pt>
                <c:pt idx="1579">
                  <c:v>1.6464728762507923E-2</c:v>
                </c:pt>
                <c:pt idx="1580">
                  <c:v>1.6453634919918133E-2</c:v>
                </c:pt>
                <c:pt idx="1581">
                  <c:v>1.644258116364522E-2</c:v>
                </c:pt>
                <c:pt idx="1582">
                  <c:v>1.6431972120052391E-2</c:v>
                </c:pt>
                <c:pt idx="1583">
                  <c:v>1.6420996169163125E-2</c:v>
                </c:pt>
                <c:pt idx="1584">
                  <c:v>1.6410060298360798E-2</c:v>
                </c:pt>
                <c:pt idx="1585">
                  <c:v>1.6399164506248728E-2</c:v>
                </c:pt>
                <c:pt idx="1586">
                  <c:v>1.6387913628331856E-2</c:v>
                </c:pt>
                <c:pt idx="1587">
                  <c:v>1.6377100360687086E-2</c:v>
                </c:pt>
                <c:pt idx="1588">
                  <c:v>1.6366327169564415E-2</c:v>
                </c:pt>
                <c:pt idx="1589">
                  <c:v>1.6355594053552799E-2</c:v>
                </c:pt>
                <c:pt idx="1590">
                  <c:v>1.6344901011235979E-2</c:v>
                </c:pt>
                <c:pt idx="1591">
                  <c:v>1.6334248041190751E-2</c:v>
                </c:pt>
                <c:pt idx="1592">
                  <c:v>1.6323635141996504E-2</c:v>
                </c:pt>
                <c:pt idx="1593">
                  <c:v>1.6313062312225693E-2</c:v>
                </c:pt>
                <c:pt idx="1594">
                  <c:v>1.6302529550446414E-2</c:v>
                </c:pt>
                <c:pt idx="1595">
                  <c:v>1.62920368552259E-2</c:v>
                </c:pt>
                <c:pt idx="1596">
                  <c:v>1.6281584225127908E-2</c:v>
                </c:pt>
                <c:pt idx="1597">
                  <c:v>1.6271171658710986E-2</c:v>
                </c:pt>
                <c:pt idx="1598">
                  <c:v>1.6260799154531942E-2</c:v>
                </c:pt>
                <c:pt idx="1599">
                  <c:v>1.62504667111441E-2</c:v>
                </c:pt>
                <c:pt idx="1600">
                  <c:v>1.6240174327099059E-2</c:v>
                </c:pt>
                <c:pt idx="1601">
                  <c:v>1.622992200094233E-2</c:v>
                </c:pt>
                <c:pt idx="1602">
                  <c:v>1.6219709731216815E-2</c:v>
                </c:pt>
                <c:pt idx="1603">
                  <c:v>1.6209892092855456E-2</c:v>
                </c:pt>
                <c:pt idx="1604">
                  <c:v>1.6199757526165422E-2</c:v>
                </c:pt>
                <c:pt idx="1605">
                  <c:v>1.6189663009543269E-2</c:v>
                </c:pt>
                <c:pt idx="1606">
                  <c:v>1.6179608541529059E-2</c:v>
                </c:pt>
                <c:pt idx="1607">
                  <c:v>1.616959412065145E-2</c:v>
                </c:pt>
                <c:pt idx="1608">
                  <c:v>1.6159277216035186E-2</c:v>
                </c:pt>
                <c:pt idx="1609">
                  <c:v>1.61493453003149E-2</c:v>
                </c:pt>
                <c:pt idx="1610">
                  <c:v>1.6139453429272622E-2</c:v>
                </c:pt>
                <c:pt idx="1611">
                  <c:v>1.6129601601424324E-2</c:v>
                </c:pt>
                <c:pt idx="1612">
                  <c:v>1.6119789815283364E-2</c:v>
                </c:pt>
                <c:pt idx="1613">
                  <c:v>1.611001806936398E-2</c:v>
                </c:pt>
                <c:pt idx="1614">
                  <c:v>1.6100286362173446E-2</c:v>
                </c:pt>
                <c:pt idx="1615">
                  <c:v>1.6090594692219049E-2</c:v>
                </c:pt>
                <c:pt idx="1616">
                  <c:v>1.6081589584932665E-2</c:v>
                </c:pt>
                <c:pt idx="1617">
                  <c:v>1.6071973123492178E-2</c:v>
                </c:pt>
                <c:pt idx="1618">
                  <c:v>1.6062396690930569E-2</c:v>
                </c:pt>
                <c:pt idx="1619">
                  <c:v>1.6052860285749482E-2</c:v>
                </c:pt>
                <c:pt idx="1620">
                  <c:v>1.6043363906447894E-2</c:v>
                </c:pt>
                <c:pt idx="1621">
                  <c:v>1.6033907551524784E-2</c:v>
                </c:pt>
                <c:pt idx="1622">
                  <c:v>1.6024182457455689E-2</c:v>
                </c:pt>
                <c:pt idx="1623">
                  <c:v>1.601511490879215E-2</c:v>
                </c:pt>
                <c:pt idx="1624">
                  <c:v>1.6005778617963706E-2</c:v>
                </c:pt>
                <c:pt idx="1625">
                  <c:v>1.5996482345477681E-2</c:v>
                </c:pt>
                <c:pt idx="1626">
                  <c:v>1.5987226089820616E-2</c:v>
                </c:pt>
                <c:pt idx="1627">
                  <c:v>1.5978009849474617E-2</c:v>
                </c:pt>
                <c:pt idx="1628">
                  <c:v>1.5968833622918233E-2</c:v>
                </c:pt>
                <c:pt idx="1629">
                  <c:v>1.5959114379978802E-2</c:v>
                </c:pt>
                <c:pt idx="1630">
                  <c:v>1.5950023087568606E-2</c:v>
                </c:pt>
                <c:pt idx="1631">
                  <c:v>1.5940971808150461E-2</c:v>
                </c:pt>
                <c:pt idx="1632">
                  <c:v>1.5931960540189076E-2</c:v>
                </c:pt>
                <c:pt idx="1633">
                  <c:v>1.5922989282145673E-2</c:v>
                </c:pt>
                <c:pt idx="1634">
                  <c:v>1.59143371367447E-2</c:v>
                </c:pt>
                <c:pt idx="1635">
                  <c:v>1.590544342881722E-2</c:v>
                </c:pt>
                <c:pt idx="1636">
                  <c:v>1.5896589724313612E-2</c:v>
                </c:pt>
                <c:pt idx="1637">
                  <c:v>1.5887776021686981E-2</c:v>
                </c:pt>
                <c:pt idx="1638">
                  <c:v>1.5878733086732082E-2</c:v>
                </c:pt>
                <c:pt idx="1639">
                  <c:v>1.5870001855785142E-2</c:v>
                </c:pt>
                <c:pt idx="1640">
                  <c:v>1.5861310623934411E-2</c:v>
                </c:pt>
                <c:pt idx="1641">
                  <c:v>1.5852659389623741E-2</c:v>
                </c:pt>
                <c:pt idx="1642">
                  <c:v>1.584404815129525E-2</c:v>
                </c:pt>
                <c:pt idx="1643">
                  <c:v>1.5835476907391052E-2</c:v>
                </c:pt>
                <c:pt idx="1644">
                  <c:v>1.5826945656353265E-2</c:v>
                </c:pt>
                <c:pt idx="1645">
                  <c:v>1.5818454396616183E-2</c:v>
                </c:pt>
                <c:pt idx="1646">
                  <c:v>1.5810003126615842E-2</c:v>
                </c:pt>
                <c:pt idx="1647">
                  <c:v>1.5801591844788274E-2</c:v>
                </c:pt>
                <c:pt idx="1648">
                  <c:v>1.5793220549565168E-2</c:v>
                </c:pt>
                <c:pt idx="1649">
                  <c:v>1.5784889239374735E-2</c:v>
                </c:pt>
                <c:pt idx="1650">
                  <c:v>1.5776597912648672E-2</c:v>
                </c:pt>
                <c:pt idx="1651">
                  <c:v>1.5768346567810843E-2</c:v>
                </c:pt>
                <c:pt idx="1652">
                  <c:v>1.5760135203285983E-2</c:v>
                </c:pt>
                <c:pt idx="1653">
                  <c:v>1.5751963817499708E-2</c:v>
                </c:pt>
                <c:pt idx="1654">
                  <c:v>1.5743832408872407E-2</c:v>
                </c:pt>
                <c:pt idx="1655">
                  <c:v>1.5735740975823604E-2</c:v>
                </c:pt>
                <c:pt idx="1656">
                  <c:v>1.5727913961442606E-2</c:v>
                </c:pt>
                <c:pt idx="1657">
                  <c:v>1.5719899969251865E-2</c:v>
                </c:pt>
                <c:pt idx="1658">
                  <c:v>1.5711925946084386E-2</c:v>
                </c:pt>
                <c:pt idx="1659">
                  <c:v>1.5703991890356372E-2</c:v>
                </c:pt>
                <c:pt idx="1660">
                  <c:v>1.5695883388844891E-2</c:v>
                </c:pt>
                <c:pt idx="1661">
                  <c:v>1.5688031775998916E-2</c:v>
                </c:pt>
                <c:pt idx="1662">
                  <c:v>1.5680220127623806E-2</c:v>
                </c:pt>
                <c:pt idx="1663">
                  <c:v>1.5672448442130393E-2</c:v>
                </c:pt>
                <c:pt idx="1664">
                  <c:v>1.5664716717922564E-2</c:v>
                </c:pt>
                <c:pt idx="1665">
                  <c:v>1.5657024953406814E-2</c:v>
                </c:pt>
                <c:pt idx="1666">
                  <c:v>1.5649373146984419E-2</c:v>
                </c:pt>
                <c:pt idx="1667">
                  <c:v>1.5641761297059267E-2</c:v>
                </c:pt>
                <c:pt idx="1668">
                  <c:v>1.5634189402031762E-2</c:v>
                </c:pt>
                <c:pt idx="1669">
                  <c:v>1.5626849192774427E-2</c:v>
                </c:pt>
                <c:pt idx="1670">
                  <c:v>1.5619354673932422E-2</c:v>
                </c:pt>
                <c:pt idx="1671">
                  <c:v>1.5611900103410235E-2</c:v>
                </c:pt>
                <c:pt idx="1672">
                  <c:v>1.560448547960475E-2</c:v>
                </c:pt>
                <c:pt idx="1673">
                  <c:v>1.5597110800913734E-2</c:v>
                </c:pt>
                <c:pt idx="1674">
                  <c:v>1.5589776065733196E-2</c:v>
                </c:pt>
                <c:pt idx="1675">
                  <c:v>1.558248127245563E-2</c:v>
                </c:pt>
                <c:pt idx="1676">
                  <c:v>1.5575226419476165E-2</c:v>
                </c:pt>
                <c:pt idx="1677">
                  <c:v>1.5568183195306062E-2</c:v>
                </c:pt>
                <c:pt idx="1678">
                  <c:v>1.5561005675445827E-2</c:v>
                </c:pt>
                <c:pt idx="1679">
                  <c:v>1.555386808930681E-2</c:v>
                </c:pt>
                <c:pt idx="1680">
                  <c:v>1.5546770435276969E-2</c:v>
                </c:pt>
                <c:pt idx="1681">
                  <c:v>1.5539712711746922E-2</c:v>
                </c:pt>
                <c:pt idx="1682">
                  <c:v>1.5532377236926177E-2</c:v>
                </c:pt>
                <c:pt idx="1683">
                  <c:v>1.5525404472531605E-2</c:v>
                </c:pt>
                <c:pt idx="1684">
                  <c:v>1.5518471637271816E-2</c:v>
                </c:pt>
                <c:pt idx="1685">
                  <c:v>1.5511578729528972E-2</c:v>
                </c:pt>
                <c:pt idx="1686">
                  <c:v>1.5504874251592323E-2</c:v>
                </c:pt>
                <c:pt idx="1687">
                  <c:v>1.5498058635478639E-2</c:v>
                </c:pt>
                <c:pt idx="1688">
                  <c:v>1.5491282940291298E-2</c:v>
                </c:pt>
                <c:pt idx="1689">
                  <c:v>1.5484547164407865E-2</c:v>
                </c:pt>
                <c:pt idx="1690">
                  <c:v>1.5476760120506024E-2</c:v>
                </c:pt>
                <c:pt idx="1691">
                  <c:v>1.5470112446203691E-2</c:v>
                </c:pt>
                <c:pt idx="1692">
                  <c:v>1.546350468782323E-2</c:v>
                </c:pt>
                <c:pt idx="1693">
                  <c:v>1.5456936843735508E-2</c:v>
                </c:pt>
                <c:pt idx="1694">
                  <c:v>1.545040891231661E-2</c:v>
                </c:pt>
                <c:pt idx="1695">
                  <c:v>1.5443920891935664E-2</c:v>
                </c:pt>
                <c:pt idx="1696">
                  <c:v>1.5437472780965278E-2</c:v>
                </c:pt>
                <c:pt idx="1697">
                  <c:v>1.5431064577774579E-2</c:v>
                </c:pt>
                <c:pt idx="1698">
                  <c:v>1.5424696280731834E-2</c:v>
                </c:pt>
                <c:pt idx="1699">
                  <c:v>1.5418367888669278E-2</c:v>
                </c:pt>
                <c:pt idx="1700">
                  <c:v>1.5412079440579199E-2</c:v>
                </c:pt>
                <c:pt idx="1701">
                  <c:v>1.5405831046219887E-2</c:v>
                </c:pt>
                <c:pt idx="1702">
                  <c:v>1.5399622822549959E-2</c:v>
                </c:pt>
                <c:pt idx="1703">
                  <c:v>1.53934548865289E-2</c:v>
                </c:pt>
                <c:pt idx="1704">
                  <c:v>1.5387327355110982E-2</c:v>
                </c:pt>
                <c:pt idx="1705">
                  <c:v>1.5381240345253084E-2</c:v>
                </c:pt>
                <c:pt idx="1706">
                  <c:v>1.5375193973910349E-2</c:v>
                </c:pt>
                <c:pt idx="1707">
                  <c:v>1.5369188358032703E-2</c:v>
                </c:pt>
                <c:pt idx="1708">
                  <c:v>1.5363314510656404E-2</c:v>
                </c:pt>
                <c:pt idx="1709">
                  <c:v>1.5357388056154751E-2</c:v>
                </c:pt>
                <c:pt idx="1710">
                  <c:v>1.5351502702517348E-2</c:v>
                </c:pt>
                <c:pt idx="1711">
                  <c:v>1.5345575788204596E-2</c:v>
                </c:pt>
                <c:pt idx="1712">
                  <c:v>1.5339775703853529E-2</c:v>
                </c:pt>
                <c:pt idx="1713">
                  <c:v>1.5334017047273244E-2</c:v>
                </c:pt>
                <c:pt idx="1714">
                  <c:v>1.5328299829264662E-2</c:v>
                </c:pt>
                <c:pt idx="1715">
                  <c:v>1.5322624048180408E-2</c:v>
                </c:pt>
                <c:pt idx="1716">
                  <c:v>1.5316989702374838E-2</c:v>
                </c:pt>
                <c:pt idx="1717">
                  <c:v>1.5311396790200578E-2</c:v>
                </c:pt>
                <c:pt idx="1718">
                  <c:v>1.5305845310011987E-2</c:v>
                </c:pt>
                <c:pt idx="1719">
                  <c:v>1.530033526015908E-2</c:v>
                </c:pt>
                <c:pt idx="1720">
                  <c:v>1.5294866638995347E-2</c:v>
                </c:pt>
                <c:pt idx="1721">
                  <c:v>1.5289550847455757E-2</c:v>
                </c:pt>
                <c:pt idx="1722">
                  <c:v>1.5284159618396131E-2</c:v>
                </c:pt>
                <c:pt idx="1723">
                  <c:v>1.5278809809649019E-2</c:v>
                </c:pt>
                <c:pt idx="1724">
                  <c:v>1.5272746459147335E-2</c:v>
                </c:pt>
                <c:pt idx="1725">
                  <c:v>1.5267485402671532E-2</c:v>
                </c:pt>
                <c:pt idx="1726">
                  <c:v>1.5262265761337268E-2</c:v>
                </c:pt>
                <c:pt idx="1727">
                  <c:v>1.5257087533499636E-2</c:v>
                </c:pt>
                <c:pt idx="1728">
                  <c:v>1.5251950717513729E-2</c:v>
                </c:pt>
                <c:pt idx="1729">
                  <c:v>1.524688912281447E-2</c:v>
                </c:pt>
                <c:pt idx="1730">
                  <c:v>1.5241832381864903E-2</c:v>
                </c:pt>
                <c:pt idx="1731">
                  <c:v>1.5236817046128975E-2</c:v>
                </c:pt>
                <c:pt idx="1732">
                  <c:v>1.5231843113965754E-2</c:v>
                </c:pt>
                <c:pt idx="1733">
                  <c:v>1.5226842890700301E-2</c:v>
                </c:pt>
                <c:pt idx="1734">
                  <c:v>1.522196001305808E-2</c:v>
                </c:pt>
                <c:pt idx="1735">
                  <c:v>1.5217118539142394E-2</c:v>
                </c:pt>
                <c:pt idx="1736">
                  <c:v>1.5212318467303258E-2</c:v>
                </c:pt>
                <c:pt idx="1737">
                  <c:v>1.5207559795891555E-2</c:v>
                </c:pt>
                <c:pt idx="1738">
                  <c:v>1.5202851054012095E-2</c:v>
                </c:pt>
                <c:pt idx="1739">
                  <c:v>1.5198172419043417E-2</c:v>
                </c:pt>
                <c:pt idx="1740">
                  <c:v>1.5193535177871262E-2</c:v>
                </c:pt>
                <c:pt idx="1741">
                  <c:v>1.5188939328849474E-2</c:v>
                </c:pt>
                <c:pt idx="1742">
                  <c:v>1.5184387387561131E-2</c:v>
                </c:pt>
                <c:pt idx="1743">
                  <c:v>1.517987708410172E-2</c:v>
                </c:pt>
                <c:pt idx="1744">
                  <c:v>1.5175408169535493E-2</c:v>
                </c:pt>
                <c:pt idx="1745">
                  <c:v>1.5170980642211592E-2</c:v>
                </c:pt>
                <c:pt idx="1746">
                  <c:v>1.5166594500483513E-2</c:v>
                </c:pt>
                <c:pt idx="1747">
                  <c:v>1.5162249742705613E-2</c:v>
                </c:pt>
                <c:pt idx="1748">
                  <c:v>1.5157946367231384E-2</c:v>
                </c:pt>
                <c:pt idx="1749">
                  <c:v>1.5153684372413448E-2</c:v>
                </c:pt>
                <c:pt idx="1750">
                  <c:v>1.5149463756604425E-2</c:v>
                </c:pt>
                <c:pt idx="1751">
                  <c:v>1.5145284518160418E-2</c:v>
                </c:pt>
                <c:pt idx="1752">
                  <c:v>1.5141146655435781E-2</c:v>
                </c:pt>
                <c:pt idx="1753">
                  <c:v>1.5137050166784877E-2</c:v>
                </c:pt>
                <c:pt idx="1754">
                  <c:v>1.5132995050562065E-2</c:v>
                </c:pt>
                <c:pt idx="1755">
                  <c:v>1.512898130512518E-2</c:v>
                </c:pt>
                <c:pt idx="1756">
                  <c:v>1.5125008928825977E-2</c:v>
                </c:pt>
                <c:pt idx="1757">
                  <c:v>1.5121077920024026E-2</c:v>
                </c:pt>
                <c:pt idx="1758">
                  <c:v>1.5117188277073691E-2</c:v>
                </c:pt>
                <c:pt idx="1759">
                  <c:v>1.5113339998337147E-2</c:v>
                </c:pt>
                <c:pt idx="1760">
                  <c:v>1.5109480517499942E-2</c:v>
                </c:pt>
                <c:pt idx="1761">
                  <c:v>1.5105712166044007E-2</c:v>
                </c:pt>
                <c:pt idx="1762">
                  <c:v>1.5101985172216604E-2</c:v>
                </c:pt>
                <c:pt idx="1763">
                  <c:v>1.5098360492643041E-2</c:v>
                </c:pt>
                <c:pt idx="1764">
                  <c:v>1.5094719010327355E-2</c:v>
                </c:pt>
                <c:pt idx="1765">
                  <c:v>1.5091118882373342E-2</c:v>
                </c:pt>
                <c:pt idx="1766">
                  <c:v>1.5087560107144921E-2</c:v>
                </c:pt>
                <c:pt idx="1767">
                  <c:v>1.5084042682999059E-2</c:v>
                </c:pt>
                <c:pt idx="1768">
                  <c:v>1.5080566608297067E-2</c:v>
                </c:pt>
                <c:pt idx="1769">
                  <c:v>1.5077131881404597E-2</c:v>
                </c:pt>
                <c:pt idx="1770">
                  <c:v>1.5073738500681225E-2</c:v>
                </c:pt>
                <c:pt idx="1771">
                  <c:v>1.5070386464491737E-2</c:v>
                </c:pt>
                <c:pt idx="1772">
                  <c:v>1.5067075771200049E-2</c:v>
                </c:pt>
                <c:pt idx="1773">
                  <c:v>1.5063628602171697E-2</c:v>
                </c:pt>
                <c:pt idx="1774">
                  <c:v>1.5060394954780065E-2</c:v>
                </c:pt>
                <c:pt idx="1775">
                  <c:v>1.5057202642106304E-2</c:v>
                </c:pt>
                <c:pt idx="1776">
                  <c:v>1.505360489660923E-2</c:v>
                </c:pt>
                <c:pt idx="1777">
                  <c:v>1.5050501152837015E-2</c:v>
                </c:pt>
                <c:pt idx="1778">
                  <c:v>1.5047438738656993E-2</c:v>
                </c:pt>
                <c:pt idx="1779">
                  <c:v>1.5044417652439357E-2</c:v>
                </c:pt>
                <c:pt idx="1780">
                  <c:v>1.5041437892556075E-2</c:v>
                </c:pt>
                <c:pt idx="1781">
                  <c:v>1.5038387968290354E-2</c:v>
                </c:pt>
                <c:pt idx="1782">
                  <c:v>1.5035488025743584E-2</c:v>
                </c:pt>
                <c:pt idx="1783">
                  <c:v>1.5032629403020779E-2</c:v>
                </c:pt>
                <c:pt idx="1784">
                  <c:v>1.5029812098497174E-2</c:v>
                </c:pt>
                <c:pt idx="1785">
                  <c:v>1.5027282025740841E-2</c:v>
                </c:pt>
                <c:pt idx="1786">
                  <c:v>1.5024932467070963E-2</c:v>
                </c:pt>
                <c:pt idx="1787">
                  <c:v>1.5022253302666591E-2</c:v>
                </c:pt>
                <c:pt idx="1788">
                  <c:v>1.501961545809148E-2</c:v>
                </c:pt>
                <c:pt idx="1789">
                  <c:v>1.5017018931722246E-2</c:v>
                </c:pt>
                <c:pt idx="1790">
                  <c:v>1.501260373302417E-2</c:v>
                </c:pt>
                <c:pt idx="1791">
                  <c:v>1.5010104905894779E-2</c:v>
                </c:pt>
                <c:pt idx="1792">
                  <c:v>1.5007647386314417E-2</c:v>
                </c:pt>
                <c:pt idx="1793">
                  <c:v>1.5005231172659769E-2</c:v>
                </c:pt>
                <c:pt idx="1794">
                  <c:v>1.500300685656643E-2</c:v>
                </c:pt>
                <c:pt idx="1795">
                  <c:v>1.500067610286074E-2</c:v>
                </c:pt>
                <c:pt idx="1796">
                  <c:v>1.4998386651847622E-2</c:v>
                </c:pt>
                <c:pt idx="1797">
                  <c:v>1.4996138501911843E-2</c:v>
                </c:pt>
                <c:pt idx="1798">
                  <c:v>1.4993931651437307E-2</c:v>
                </c:pt>
                <c:pt idx="1799">
                  <c:v>1.4991766098812259E-2</c:v>
                </c:pt>
                <c:pt idx="1800">
                  <c:v>1.4989641842421469E-2</c:v>
                </c:pt>
                <c:pt idx="1801">
                  <c:v>1.4987558880652315E-2</c:v>
                </c:pt>
                <c:pt idx="1802">
                  <c:v>1.4985517211899124E-2</c:v>
                </c:pt>
                <c:pt idx="1803">
                  <c:v>1.4983516834544928E-2</c:v>
                </c:pt>
                <c:pt idx="1804">
                  <c:v>1.4981557746984925E-2</c:v>
                </c:pt>
                <c:pt idx="1805">
                  <c:v>1.4979639947608229E-2</c:v>
                </c:pt>
                <c:pt idx="1806">
                  <c:v>1.4977763434811773E-2</c:v>
                </c:pt>
                <c:pt idx="1807">
                  <c:v>1.4975928206986414E-2</c:v>
                </c:pt>
                <c:pt idx="1808">
                  <c:v>1.4974134262528211E-2</c:v>
                </c:pt>
                <c:pt idx="1809">
                  <c:v>1.4972381599833235E-2</c:v>
                </c:pt>
                <c:pt idx="1810">
                  <c:v>1.4970670217301895E-2</c:v>
                </c:pt>
                <c:pt idx="1811">
                  <c:v>1.496880080054035E-2</c:v>
                </c:pt>
                <c:pt idx="1812">
                  <c:v>1.4967169093185625E-2</c:v>
                </c:pt>
                <c:pt idx="1813">
                  <c:v>1.4965578659584543E-2</c:v>
                </c:pt>
                <c:pt idx="1814">
                  <c:v>1.4964029498141022E-2</c:v>
                </c:pt>
                <c:pt idx="1815">
                  <c:v>1.496273245104369E-2</c:v>
                </c:pt>
                <c:pt idx="1816">
                  <c:v>1.4961268715887129E-2</c:v>
                </c:pt>
                <c:pt idx="1817">
                  <c:v>1.4959846249704025E-2</c:v>
                </c:pt>
                <c:pt idx="1818">
                  <c:v>1.4958465050902607E-2</c:v>
                </c:pt>
                <c:pt idx="1819">
                  <c:v>1.4957125117890236E-2</c:v>
                </c:pt>
                <c:pt idx="1820">
                  <c:v>1.4955826449076878E-2</c:v>
                </c:pt>
                <c:pt idx="1821">
                  <c:v>1.4954569042869896E-2</c:v>
                </c:pt>
                <c:pt idx="1822">
                  <c:v>1.4953352897682733E-2</c:v>
                </c:pt>
                <c:pt idx="1823">
                  <c:v>1.4952178011927962E-2</c:v>
                </c:pt>
                <c:pt idx="1824">
                  <c:v>1.4950570902438898E-2</c:v>
                </c:pt>
                <c:pt idx="1825">
                  <c:v>1.4949472728664759E-2</c:v>
                </c:pt>
                <c:pt idx="1826">
                  <c:v>1.4948415806366633E-2</c:v>
                </c:pt>
                <c:pt idx="1827">
                  <c:v>1.494740013396445E-2</c:v>
                </c:pt>
                <c:pt idx="1828">
                  <c:v>1.4946673922510305E-2</c:v>
                </c:pt>
                <c:pt idx="1829">
                  <c:v>1.4945492532529414E-2</c:v>
                </c:pt>
                <c:pt idx="1830">
                  <c:v>1.4944600600338198E-2</c:v>
                </c:pt>
                <c:pt idx="1831">
                  <c:v>1.4943749911727977E-2</c:v>
                </c:pt>
                <c:pt idx="1832">
                  <c:v>1.4942940465127563E-2</c:v>
                </c:pt>
                <c:pt idx="1833">
                  <c:v>1.4942172258957775E-2</c:v>
                </c:pt>
                <c:pt idx="1834">
                  <c:v>1.4941445291648314E-2</c:v>
                </c:pt>
                <c:pt idx="1835">
                  <c:v>1.4940759561630657E-2</c:v>
                </c:pt>
                <c:pt idx="1836">
                  <c:v>1.4940115067331838E-2</c:v>
                </c:pt>
                <c:pt idx="1837">
                  <c:v>1.4940060965877083E-2</c:v>
                </c:pt>
                <c:pt idx="1838">
                  <c:v>1.4939504781999E-2</c:v>
                </c:pt>
                <c:pt idx="1839">
                  <c:v>1.4938989832333483E-2</c:v>
                </c:pt>
                <c:pt idx="1840">
                  <c:v>1.4938516115313959E-2</c:v>
                </c:pt>
                <c:pt idx="1841">
                  <c:v>1.4937797209551774E-2</c:v>
                </c:pt>
                <c:pt idx="1842">
                  <c:v>1.4937403024791338E-2</c:v>
                </c:pt>
                <c:pt idx="1843">
                  <c:v>1.4937050066397397E-2</c:v>
                </c:pt>
                <c:pt idx="1844">
                  <c:v>1.4936738332808126E-2</c:v>
                </c:pt>
                <c:pt idx="1845">
                  <c:v>1.4936467822467844E-2</c:v>
                </c:pt>
                <c:pt idx="1846">
                  <c:v>1.4936539611348247E-2</c:v>
                </c:pt>
                <c:pt idx="1847">
                  <c:v>1.4936354479168225E-2</c:v>
                </c:pt>
                <c:pt idx="1848">
                  <c:v>1.4936210567170254E-2</c:v>
                </c:pt>
                <c:pt idx="1849">
                  <c:v>1.4936107873799925E-2</c:v>
                </c:pt>
                <c:pt idx="1850">
                  <c:v>1.4936046397513255E-2</c:v>
                </c:pt>
                <c:pt idx="1851">
                  <c:v>1.4936026136754967E-2</c:v>
                </c:pt>
                <c:pt idx="1852">
                  <c:v>1.4936047089981946E-2</c:v>
                </c:pt>
                <c:pt idx="1853">
                  <c:v>1.4936109255647605E-2</c:v>
                </c:pt>
                <c:pt idx="1854">
                  <c:v>1.4936212632208829E-2</c:v>
                </c:pt>
                <c:pt idx="1855">
                  <c:v>1.4936357218122505E-2</c:v>
                </c:pt>
                <c:pt idx="1856">
                  <c:v>1.4936543011848996E-2</c:v>
                </c:pt>
                <c:pt idx="1857">
                  <c:v>1.4936770011845188E-2</c:v>
                </c:pt>
                <c:pt idx="1858">
                  <c:v>1.4937038216578394E-2</c:v>
                </c:pt>
                <c:pt idx="1859">
                  <c:v>1.4937347624510712E-2</c:v>
                </c:pt>
                <c:pt idx="1860">
                  <c:v>1.4937698234106849E-2</c:v>
                </c:pt>
                <c:pt idx="1861">
                  <c:v>1.4938090043834991E-2</c:v>
                </c:pt>
                <c:pt idx="1862">
                  <c:v>1.4938523052162445E-2</c:v>
                </c:pt>
                <c:pt idx="1863">
                  <c:v>1.4938646045326192E-2</c:v>
                </c:pt>
                <c:pt idx="1864">
                  <c:v>1.4939158482793596E-2</c:v>
                </c:pt>
                <c:pt idx="1865">
                  <c:v>1.4939712112679268E-2</c:v>
                </c:pt>
                <c:pt idx="1866">
                  <c:v>1.4940306933457395E-2</c:v>
                </c:pt>
                <c:pt idx="1867">
                  <c:v>1.4940942943604801E-2</c:v>
                </c:pt>
                <c:pt idx="1868">
                  <c:v>1.4941986187189889E-2</c:v>
                </c:pt>
                <c:pt idx="1869">
                  <c:v>1.494270754298151E-2</c:v>
                </c:pt>
                <c:pt idx="1870">
                  <c:v>1.494347008518046E-2</c:v>
                </c:pt>
                <c:pt idx="1871">
                  <c:v>1.4944273812276641E-2</c:v>
                </c:pt>
                <c:pt idx="1872">
                  <c:v>1.4945118722748663E-2</c:v>
                </c:pt>
                <c:pt idx="1873">
                  <c:v>1.4946004815087297E-2</c:v>
                </c:pt>
                <c:pt idx="1874">
                  <c:v>1.4946932087778971E-2</c:v>
                </c:pt>
                <c:pt idx="1875">
                  <c:v>1.4947900539317065E-2</c:v>
                </c:pt>
                <c:pt idx="1876">
                  <c:v>1.4948520306060094E-2</c:v>
                </c:pt>
                <c:pt idx="1877">
                  <c:v>1.4949568126490955E-2</c:v>
                </c:pt>
                <c:pt idx="1878">
                  <c:v>1.4950657119647704E-2</c:v>
                </c:pt>
                <c:pt idx="1879">
                  <c:v>1.4951787284022976E-2</c:v>
                </c:pt>
                <c:pt idx="1880">
                  <c:v>1.4952958618120824E-2</c:v>
                </c:pt>
                <c:pt idx="1881">
                  <c:v>1.4954171120439152E-2</c:v>
                </c:pt>
                <c:pt idx="1882">
                  <c:v>1.495542478947938E-2</c:v>
                </c:pt>
                <c:pt idx="1883">
                  <c:v>1.495671962374644E-2</c:v>
                </c:pt>
                <c:pt idx="1884">
                  <c:v>1.4958055621747022E-2</c:v>
                </c:pt>
                <c:pt idx="1885">
                  <c:v>1.4959016301038019E-2</c:v>
                </c:pt>
                <c:pt idx="1886">
                  <c:v>1.4960431623552317E-2</c:v>
                </c:pt>
                <c:pt idx="1887">
                  <c:v>1.4961888103720788E-2</c:v>
                </c:pt>
                <c:pt idx="1888">
                  <c:v>1.4963385740058399E-2</c:v>
                </c:pt>
                <c:pt idx="1889">
                  <c:v>1.4965781798379197E-2</c:v>
                </c:pt>
                <c:pt idx="1890">
                  <c:v>1.4967367752642765E-2</c:v>
                </c:pt>
                <c:pt idx="1891">
                  <c:v>1.4968994861838839E-2</c:v>
                </c:pt>
                <c:pt idx="1892">
                  <c:v>1.4970663124492946E-2</c:v>
                </c:pt>
                <c:pt idx="1893">
                  <c:v>1.4972372539122793E-2</c:v>
                </c:pt>
                <c:pt idx="1894">
                  <c:v>1.4973679279624789E-2</c:v>
                </c:pt>
                <c:pt idx="1895">
                  <c:v>1.4975467980588839E-2</c:v>
                </c:pt>
                <c:pt idx="1896">
                  <c:v>1.4977297827496681E-2</c:v>
                </c:pt>
                <c:pt idx="1897">
                  <c:v>1.4979168818878726E-2</c:v>
                </c:pt>
                <c:pt idx="1898">
                  <c:v>1.4981536840359798E-2</c:v>
                </c:pt>
                <c:pt idx="1899">
                  <c:v>1.4983493135935767E-2</c:v>
                </c:pt>
                <c:pt idx="1900">
                  <c:v>1.4985490573203527E-2</c:v>
                </c:pt>
                <c:pt idx="1901">
                  <c:v>1.4987529150700771E-2</c:v>
                </c:pt>
                <c:pt idx="1902">
                  <c:v>1.4989608866963454E-2</c:v>
                </c:pt>
                <c:pt idx="1903">
                  <c:v>1.4991729720537954E-2</c:v>
                </c:pt>
                <c:pt idx="1904">
                  <c:v>1.4993891709965439E-2</c:v>
                </c:pt>
                <c:pt idx="1905">
                  <c:v>1.499609483379055E-2</c:v>
                </c:pt>
                <c:pt idx="1906">
                  <c:v>1.4998339090564014E-2</c:v>
                </c:pt>
                <c:pt idx="1907">
                  <c:v>1.5000624478832211E-2</c:v>
                </c:pt>
                <c:pt idx="1908">
                  <c:v>1.5002950997150207E-2</c:v>
                </c:pt>
                <c:pt idx="1909">
                  <c:v>1.500531864406786E-2</c:v>
                </c:pt>
                <c:pt idx="1910">
                  <c:v>1.5007727418144583E-2</c:v>
                </c:pt>
                <c:pt idx="1911">
                  <c:v>1.5010177317935443E-2</c:v>
                </c:pt>
                <c:pt idx="1912">
                  <c:v>1.5012668342000726E-2</c:v>
                </c:pt>
                <c:pt idx="1913">
                  <c:v>1.5015200488900709E-2</c:v>
                </c:pt>
                <c:pt idx="1914">
                  <c:v>1.5017773757201761E-2</c:v>
                </c:pt>
                <c:pt idx="1915">
                  <c:v>1.5020388145466768E-2</c:v>
                </c:pt>
                <c:pt idx="1916">
                  <c:v>1.5022533163617083E-2</c:v>
                </c:pt>
                <c:pt idx="1917">
                  <c:v>1.5025226738658339E-2</c:v>
                </c:pt>
                <c:pt idx="1918">
                  <c:v>1.5027961427741873E-2</c:v>
                </c:pt>
                <c:pt idx="1919">
                  <c:v>1.5030737229440259E-2</c:v>
                </c:pt>
                <c:pt idx="1920">
                  <c:v>1.5034076836197263E-2</c:v>
                </c:pt>
                <c:pt idx="1921">
                  <c:v>1.5036937914239571E-2</c:v>
                </c:pt>
                <c:pt idx="1922">
                  <c:v>1.5039840102264253E-2</c:v>
                </c:pt>
                <c:pt idx="1923">
                  <c:v>1.5042783398848972E-2</c:v>
                </c:pt>
                <c:pt idx="1924">
                  <c:v>1.5045767802580939E-2</c:v>
                </c:pt>
                <c:pt idx="1925">
                  <c:v>1.504879331204477E-2</c:v>
                </c:pt>
                <c:pt idx="1926">
                  <c:v>1.5051859925828548E-2</c:v>
                </c:pt>
                <c:pt idx="1927">
                  <c:v>1.505496764252123E-2</c:v>
                </c:pt>
                <c:pt idx="1928">
                  <c:v>1.5057569277877445E-2</c:v>
                </c:pt>
                <c:pt idx="1929">
                  <c:v>1.5060206184279501E-2</c:v>
                </c:pt>
                <c:pt idx="1930">
                  <c:v>1.5063431061212107E-2</c:v>
                </c:pt>
                <c:pt idx="1931">
                  <c:v>1.506669703214758E-2</c:v>
                </c:pt>
                <c:pt idx="1932">
                  <c:v>1.5070004095679046E-2</c:v>
                </c:pt>
                <c:pt idx="1933">
                  <c:v>1.5073352250410288E-2</c:v>
                </c:pt>
                <c:pt idx="1934">
                  <c:v>1.5077306804314428E-2</c:v>
                </c:pt>
                <c:pt idx="1935">
                  <c:v>1.5080171827881017E-2</c:v>
                </c:pt>
                <c:pt idx="1936">
                  <c:v>1.5083643247832512E-2</c:v>
                </c:pt>
                <c:pt idx="1937">
                  <c:v>1.5085433966343672E-2</c:v>
                </c:pt>
                <c:pt idx="1938">
                  <c:v>1.5090709343207998E-2</c:v>
                </c:pt>
                <c:pt idx="1939">
                  <c:v>1.5094304015858206E-2</c:v>
                </c:pt>
                <c:pt idx="1940">
                  <c:v>1.5097939769966651E-2</c:v>
                </c:pt>
                <c:pt idx="1941">
                  <c:v>1.5102790697291389E-2</c:v>
                </c:pt>
                <c:pt idx="1942">
                  <c:v>1.5106514789889168E-2</c:v>
                </c:pt>
                <c:pt idx="1943">
                  <c:v>1.5110279963127575E-2</c:v>
                </c:pt>
                <c:pt idx="1944">
                  <c:v>1.511408621563206E-2</c:v>
                </c:pt>
                <c:pt idx="1945">
                  <c:v>1.5117933546031541E-2</c:v>
                </c:pt>
                <c:pt idx="1946">
                  <c:v>1.5121219284397372E-2</c:v>
                </c:pt>
                <c:pt idx="1947">
                  <c:v>1.5125145668182507E-2</c:v>
                </c:pt>
                <c:pt idx="1948">
                  <c:v>1.5129113124091806E-2</c:v>
                </c:pt>
                <c:pt idx="1949">
                  <c:v>1.5133121650766355E-2</c:v>
                </c:pt>
                <c:pt idx="1950">
                  <c:v>1.5137786318620889E-2</c:v>
                </c:pt>
                <c:pt idx="1951">
                  <c:v>1.5141880087716776E-2</c:v>
                </c:pt>
                <c:pt idx="1952">
                  <c:v>1.5146014925171812E-2</c:v>
                </c:pt>
                <c:pt idx="1953">
                  <c:v>1.515019082962969E-2</c:v>
                </c:pt>
                <c:pt idx="1954">
                  <c:v>1.5154407799740185E-2</c:v>
                </c:pt>
                <c:pt idx="1955">
                  <c:v>1.5158665834152206E-2</c:v>
                </c:pt>
                <c:pt idx="1956">
                  <c:v>1.5162964931521609E-2</c:v>
                </c:pt>
                <c:pt idx="1957">
                  <c:v>1.5167305090501643E-2</c:v>
                </c:pt>
                <c:pt idx="1958">
                  <c:v>1.5171686309749039E-2</c:v>
                </c:pt>
                <c:pt idx="1959">
                  <c:v>1.5176108566302164E-2</c:v>
                </c:pt>
                <c:pt idx="1960">
                  <c:v>1.5180569953108238E-2</c:v>
                </c:pt>
                <c:pt idx="1961">
                  <c:v>1.5185065243661948E-2</c:v>
                </c:pt>
                <c:pt idx="1962">
                  <c:v>1.5189588873541325E-2</c:v>
                </c:pt>
                <c:pt idx="1963">
                  <c:v>1.5194135278297471E-2</c:v>
                </c:pt>
                <c:pt idx="1964">
                  <c:v>1.5198698893462367E-2</c:v>
                </c:pt>
                <c:pt idx="1965">
                  <c:v>1.5203274154541061E-2</c:v>
                </c:pt>
                <c:pt idx="1966">
                  <c:v>1.5207855497009929E-2</c:v>
                </c:pt>
                <c:pt idx="1967">
                  <c:v>1.5212437356326231E-2</c:v>
                </c:pt>
                <c:pt idx="1968">
                  <c:v>1.5216368930439992E-2</c:v>
                </c:pt>
                <c:pt idx="1969">
                  <c:v>1.5220936880930822E-2</c:v>
                </c:pt>
                <c:pt idx="1970">
                  <c:v>1.5225488829881341E-2</c:v>
                </c:pt>
                <c:pt idx="1971">
                  <c:v>1.5230658670303026E-2</c:v>
                </c:pt>
                <c:pt idx="1972">
                  <c:v>1.5235159647517442E-2</c:v>
                </c:pt>
                <c:pt idx="1973">
                  <c:v>1.5239629132409198E-2</c:v>
                </c:pt>
                <c:pt idx="1974">
                  <c:v>1.5244066539523126E-2</c:v>
                </c:pt>
                <c:pt idx="1975">
                  <c:v>1.5248471867288312E-2</c:v>
                </c:pt>
                <c:pt idx="1976">
                  <c:v>1.5252845114136446E-2</c:v>
                </c:pt>
                <c:pt idx="1977">
                  <c:v>1.5257186278501821E-2</c:v>
                </c:pt>
                <c:pt idx="1978">
                  <c:v>1.5261495358817868E-2</c:v>
                </c:pt>
                <c:pt idx="1979">
                  <c:v>1.5265772353523223E-2</c:v>
                </c:pt>
                <c:pt idx="1980">
                  <c:v>1.527001726105566E-2</c:v>
                </c:pt>
                <c:pt idx="1981">
                  <c:v>1.5272992995718049E-2</c:v>
                </c:pt>
                <c:pt idx="1982">
                  <c:v>1.5277177954631682E-2</c:v>
                </c:pt>
                <c:pt idx="1983">
                  <c:v>1.5281330824548078E-2</c:v>
                </c:pt>
                <c:pt idx="1984">
                  <c:v>1.5286037666951025E-2</c:v>
                </c:pt>
                <c:pt idx="1985">
                  <c:v>1.5290121769502285E-2</c:v>
                </c:pt>
                <c:pt idx="1986">
                  <c:v>1.5294173778182873E-2</c:v>
                </c:pt>
                <c:pt idx="1987">
                  <c:v>1.5298193691450024E-2</c:v>
                </c:pt>
                <c:pt idx="1988">
                  <c:v>1.5302181507757417E-2</c:v>
                </c:pt>
                <c:pt idx="1989">
                  <c:v>1.5305535670058162E-2</c:v>
                </c:pt>
                <c:pt idx="1990">
                  <c:v>1.5309461414344215E-2</c:v>
                </c:pt>
                <c:pt idx="1991">
                  <c:v>1.5313355058483906E-2</c:v>
                </c:pt>
                <c:pt idx="1992">
                  <c:v>1.5317216600937794E-2</c:v>
                </c:pt>
                <c:pt idx="1993">
                  <c:v>1.5322824603128709E-2</c:v>
                </c:pt>
                <c:pt idx="1994">
                  <c:v>1.5326615540298105E-2</c:v>
                </c:pt>
                <c:pt idx="1995">
                  <c:v>1.5330374366889827E-2</c:v>
                </c:pt>
                <c:pt idx="1996">
                  <c:v>1.5334101081368578E-2</c:v>
                </c:pt>
                <c:pt idx="1997">
                  <c:v>1.5337795682210364E-2</c:v>
                </c:pt>
                <c:pt idx="1998">
                  <c:v>1.5340876177605463E-2</c:v>
                </c:pt>
                <c:pt idx="1999">
                  <c:v>1.53445086864012E-2</c:v>
                </c:pt>
                <c:pt idx="2000">
                  <c:v>1.5348109078420885E-2</c:v>
                </c:pt>
                <c:pt idx="2001">
                  <c:v>1.5351677352148369E-2</c:v>
                </c:pt>
                <c:pt idx="2002">
                  <c:v>1.5355786928459679E-2</c:v>
                </c:pt>
                <c:pt idx="2003">
                  <c:v>1.535928881547396E-2</c:v>
                </c:pt>
                <c:pt idx="2004">
                  <c:v>1.5362758578200663E-2</c:v>
                </c:pt>
                <c:pt idx="2005">
                  <c:v>1.5366196215132298E-2</c:v>
                </c:pt>
                <c:pt idx="2006">
                  <c:v>1.5369601724753556E-2</c:v>
                </c:pt>
                <c:pt idx="2007">
                  <c:v>1.5372975105556078E-2</c:v>
                </c:pt>
                <c:pt idx="2008">
                  <c:v>1.5376316356033244E-2</c:v>
                </c:pt>
                <c:pt idx="2009">
                  <c:v>1.5379625474680169E-2</c:v>
                </c:pt>
                <c:pt idx="2010">
                  <c:v>1.5382902459993708E-2</c:v>
                </c:pt>
                <c:pt idx="2011">
                  <c:v>1.5386147310470718E-2</c:v>
                </c:pt>
                <c:pt idx="2012">
                  <c:v>1.5389360024614133E-2</c:v>
                </c:pt>
                <c:pt idx="2013">
                  <c:v>1.5392540600925151E-2</c:v>
                </c:pt>
                <c:pt idx="2014">
                  <c:v>1.5395689037910188E-2</c:v>
                </c:pt>
                <c:pt idx="2015">
                  <c:v>1.5398805334073916E-2</c:v>
                </c:pt>
                <c:pt idx="2016">
                  <c:v>1.540188948792796E-2</c:v>
                </c:pt>
                <c:pt idx="2017">
                  <c:v>1.5404941497978733E-2</c:v>
                </c:pt>
                <c:pt idx="2018">
                  <c:v>1.5407961362740466E-2</c:v>
                </c:pt>
                <c:pt idx="2019">
                  <c:v>1.5410949080729999E-2</c:v>
                </c:pt>
                <c:pt idx="2020">
                  <c:v>1.541337006965084E-2</c:v>
                </c:pt>
                <c:pt idx="2021">
                  <c:v>1.5416295661296705E-2</c:v>
                </c:pt>
                <c:pt idx="2022">
                  <c:v>1.5419189103180157E-2</c:v>
                </c:pt>
                <c:pt idx="2023">
                  <c:v>1.5422578455313321E-2</c:v>
                </c:pt>
                <c:pt idx="2024">
                  <c:v>1.542540541722397E-2</c:v>
                </c:pt>
                <c:pt idx="2025">
                  <c:v>1.5428200223492991E-2</c:v>
                </c:pt>
                <c:pt idx="2026">
                  <c:v>1.5430962872645913E-2</c:v>
                </c:pt>
                <c:pt idx="2027">
                  <c:v>1.5433693363214344E-2</c:v>
                </c:pt>
                <c:pt idx="2028">
                  <c:v>1.543639169373163E-2</c:v>
                </c:pt>
                <c:pt idx="2029">
                  <c:v>1.5439057862734595E-2</c:v>
                </c:pt>
                <c:pt idx="2030">
                  <c:v>1.5441691868755717E-2</c:v>
                </c:pt>
                <c:pt idx="2031">
                  <c:v>1.5444293710337901E-2</c:v>
                </c:pt>
                <c:pt idx="2032">
                  <c:v>1.5446863386019707E-2</c:v>
                </c:pt>
                <c:pt idx="2033">
                  <c:v>1.54483882288039E-2</c:v>
                </c:pt>
                <c:pt idx="2034">
                  <c:v>1.5450897949381925E-2</c:v>
                </c:pt>
                <c:pt idx="2035">
                  <c:v>1.5453375502623601E-2</c:v>
                </c:pt>
                <c:pt idx="2036">
                  <c:v>1.5456167601612059E-2</c:v>
                </c:pt>
                <c:pt idx="2037">
                  <c:v>1.5458576219971931E-2</c:v>
                </c:pt>
                <c:pt idx="2038">
                  <c:v>1.5460952666445316E-2</c:v>
                </c:pt>
                <c:pt idx="2039">
                  <c:v>1.5463296939592475E-2</c:v>
                </c:pt>
                <c:pt idx="2040">
                  <c:v>1.5465609037971007E-2</c:v>
                </c:pt>
                <c:pt idx="2041">
                  <c:v>1.5467400213171835E-2</c:v>
                </c:pt>
                <c:pt idx="2042">
                  <c:v>1.5469650159864613E-2</c:v>
                </c:pt>
                <c:pt idx="2043">
                  <c:v>1.5471867928948497E-2</c:v>
                </c:pt>
                <c:pt idx="2044">
                  <c:v>1.5474053518986435E-2</c:v>
                </c:pt>
                <c:pt idx="2045">
                  <c:v>1.5477646126563242E-2</c:v>
                </c:pt>
                <c:pt idx="2046">
                  <c:v>1.5479760729476015E-2</c:v>
                </c:pt>
                <c:pt idx="2047">
                  <c:v>1.5481843144651963E-2</c:v>
                </c:pt>
                <c:pt idx="2048">
                  <c:v>1.5483893370659191E-2</c:v>
                </c:pt>
                <c:pt idx="2049">
                  <c:v>1.5485911406076225E-2</c:v>
                </c:pt>
                <c:pt idx="2050">
                  <c:v>1.5487428770584398E-2</c:v>
                </c:pt>
                <c:pt idx="2051">
                  <c:v>1.5489384636368455E-2</c:v>
                </c:pt>
                <c:pt idx="2052">
                  <c:v>1.5491308308775755E-2</c:v>
                </c:pt>
                <c:pt idx="2053">
                  <c:v>1.5493199786392926E-2</c:v>
                </c:pt>
                <c:pt idx="2054">
                  <c:v>1.5495518674633444E-2</c:v>
                </c:pt>
                <c:pt idx="2055">
                  <c:v>1.5497343536733137E-2</c:v>
                </c:pt>
                <c:pt idx="2056">
                  <c:v>1.5499136198337515E-2</c:v>
                </c:pt>
                <c:pt idx="2057">
                  <c:v>1.550089665803814E-2</c:v>
                </c:pt>
                <c:pt idx="2058">
                  <c:v>1.5502624914431789E-2</c:v>
                </c:pt>
                <c:pt idx="2059">
                  <c:v>1.5504320966116971E-2</c:v>
                </c:pt>
                <c:pt idx="2060">
                  <c:v>1.5505984811691333E-2</c:v>
                </c:pt>
                <c:pt idx="2061">
                  <c:v>1.5507616449755991E-2</c:v>
                </c:pt>
                <c:pt idx="2062">
                  <c:v>1.5509215878917279E-2</c:v>
                </c:pt>
                <c:pt idx="2063">
                  <c:v>1.5510783097780661E-2</c:v>
                </c:pt>
                <c:pt idx="2064">
                  <c:v>1.5512318104953335E-2</c:v>
                </c:pt>
                <c:pt idx="2065">
                  <c:v>1.551382089904685E-2</c:v>
                </c:pt>
                <c:pt idx="2066">
                  <c:v>1.551529147867188E-2</c:v>
                </c:pt>
                <c:pt idx="2067">
                  <c:v>1.5516729842445185E-2</c:v>
                </c:pt>
                <c:pt idx="2068">
                  <c:v>1.5518135988981784E-2</c:v>
                </c:pt>
                <c:pt idx="2069">
                  <c:v>1.5519509916901045E-2</c:v>
                </c:pt>
                <c:pt idx="2070">
                  <c:v>1.552085162482407E-2</c:v>
                </c:pt>
                <c:pt idx="2071">
                  <c:v>1.5522161111375438E-2</c:v>
                </c:pt>
                <c:pt idx="2072">
                  <c:v>1.5523018984901146E-2</c:v>
                </c:pt>
                <c:pt idx="2073">
                  <c:v>1.5524266272882177E-2</c:v>
                </c:pt>
                <c:pt idx="2074">
                  <c:v>1.5525481336851617E-2</c:v>
                </c:pt>
                <c:pt idx="2075">
                  <c:v>1.5527076816381094E-2</c:v>
                </c:pt>
                <c:pt idx="2076">
                  <c:v>1.552822517548803E-2</c:v>
                </c:pt>
                <c:pt idx="2077">
                  <c:v>1.5529341305005535E-2</c:v>
                </c:pt>
                <c:pt idx="2078">
                  <c:v>1.5530425203572956E-2</c:v>
                </c:pt>
                <c:pt idx="2079">
                  <c:v>1.5531476869827907E-2</c:v>
                </c:pt>
                <c:pt idx="2080">
                  <c:v>1.5532496302415818E-2</c:v>
                </c:pt>
                <c:pt idx="2081">
                  <c:v>1.5533483499981252E-2</c:v>
                </c:pt>
                <c:pt idx="2082">
                  <c:v>1.5534438461169638E-2</c:v>
                </c:pt>
                <c:pt idx="2083">
                  <c:v>1.5535361184630754E-2</c:v>
                </c:pt>
                <c:pt idx="2084">
                  <c:v>1.5536251669016983E-2</c:v>
                </c:pt>
                <c:pt idx="2085">
                  <c:v>1.5536719866099061E-2</c:v>
                </c:pt>
                <c:pt idx="2086">
                  <c:v>1.5537548135850747E-2</c:v>
                </c:pt>
                <c:pt idx="2087">
                  <c:v>1.5538344163975044E-2</c:v>
                </c:pt>
                <c:pt idx="2088">
                  <c:v>1.5539214429142226E-2</c:v>
                </c:pt>
                <c:pt idx="2089">
                  <c:v>1.5541462700601054E-2</c:v>
                </c:pt>
                <c:pt idx="2090">
                  <c:v>1.5540636052141767E-2</c:v>
                </c:pt>
                <c:pt idx="2091">
                  <c:v>1.5541298493563045E-2</c:v>
                </c:pt>
                <c:pt idx="2092">
                  <c:v>1.5541928686488581E-2</c:v>
                </c:pt>
                <c:pt idx="2093">
                  <c:v>1.5542154883579684E-2</c:v>
                </c:pt>
                <c:pt idx="2094">
                  <c:v>1.5542722854957169E-2</c:v>
                </c:pt>
                <c:pt idx="2095">
                  <c:v>1.5543258575344332E-2</c:v>
                </c:pt>
                <c:pt idx="2096">
                  <c:v>1.554376204341601E-2</c:v>
                </c:pt>
                <c:pt idx="2097">
                  <c:v>1.5544595877264512E-2</c:v>
                </c:pt>
                <c:pt idx="2098">
                  <c:v>1.5546112307366047E-2</c:v>
                </c:pt>
                <c:pt idx="2099">
                  <c:v>1.5546509861978256E-2</c:v>
                </c:pt>
                <c:pt idx="2100">
                  <c:v>1.5546875153076052E-2</c:v>
                </c:pt>
                <c:pt idx="2101">
                  <c:v>1.5547208179350694E-2</c:v>
                </c:pt>
                <c:pt idx="2102">
                  <c:v>1.55466179635168E-2</c:v>
                </c:pt>
                <c:pt idx="2103">
                  <c:v>1.5546874899198322E-2</c:v>
                </c:pt>
                <c:pt idx="2104">
                  <c:v>1.5547099569842607E-2</c:v>
                </c:pt>
                <c:pt idx="2105">
                  <c:v>1.5547291974144329E-2</c:v>
                </c:pt>
                <c:pt idx="2106">
                  <c:v>1.5547792585772286E-2</c:v>
                </c:pt>
                <c:pt idx="2107">
                  <c:v>1.5547918153732665E-2</c:v>
                </c:pt>
                <c:pt idx="2108">
                  <c:v>1.5548011449979913E-2</c:v>
                </c:pt>
                <c:pt idx="2109">
                  <c:v>1.5548072473218549E-2</c:v>
                </c:pt>
                <c:pt idx="2110">
                  <c:v>1.5548101222160039E-2</c:v>
                </c:pt>
                <c:pt idx="2111">
                  <c:v>1.554809769551845E-2</c:v>
                </c:pt>
                <c:pt idx="2112">
                  <c:v>1.5548061892001778E-2</c:v>
                </c:pt>
                <c:pt idx="2113">
                  <c:v>1.554799381033278E-2</c:v>
                </c:pt>
                <c:pt idx="2114">
                  <c:v>1.5547893449229005E-2</c:v>
                </c:pt>
                <c:pt idx="2115">
                  <c:v>1.5547760807409737E-2</c:v>
                </c:pt>
                <c:pt idx="2116">
                  <c:v>1.5547595883599476E-2</c:v>
                </c:pt>
                <c:pt idx="2117">
                  <c:v>1.554739867652272E-2</c:v>
                </c:pt>
                <c:pt idx="2118">
                  <c:v>1.5547169184908312E-2</c:v>
                </c:pt>
                <c:pt idx="2119">
                  <c:v>1.5546907407485096E-2</c:v>
                </c:pt>
                <c:pt idx="2120">
                  <c:v>1.554661334298452E-2</c:v>
                </c:pt>
                <c:pt idx="2121">
                  <c:v>1.5546286990142379E-2</c:v>
                </c:pt>
                <c:pt idx="2122">
                  <c:v>1.554592834769794E-2</c:v>
                </c:pt>
                <c:pt idx="2123">
                  <c:v>1.5545236237004253E-2</c:v>
                </c:pt>
                <c:pt idx="2124">
                  <c:v>1.5544815336524069E-2</c:v>
                </c:pt>
                <c:pt idx="2125">
                  <c:v>1.5544362144142865E-2</c:v>
                </c:pt>
                <c:pt idx="2126">
                  <c:v>1.5543876658604501E-2</c:v>
                </c:pt>
                <c:pt idx="2127">
                  <c:v>1.554335887865723E-2</c:v>
                </c:pt>
                <c:pt idx="2128">
                  <c:v>1.5543098340837782E-2</c:v>
                </c:pt>
                <c:pt idx="2129">
                  <c:v>1.5542513635966305E-2</c:v>
                </c:pt>
                <c:pt idx="2130">
                  <c:v>1.5541896631463162E-2</c:v>
                </c:pt>
                <c:pt idx="2131">
                  <c:v>1.5541247326084135E-2</c:v>
                </c:pt>
                <c:pt idx="2132">
                  <c:v>1.5540565718591078E-2</c:v>
                </c:pt>
                <c:pt idx="2133">
                  <c:v>1.553985180774238E-2</c:v>
                </c:pt>
                <c:pt idx="2134">
                  <c:v>1.5539105592300767E-2</c:v>
                </c:pt>
                <c:pt idx="2135">
                  <c:v>1.5538327071035052E-2</c:v>
                </c:pt>
                <c:pt idx="2136">
                  <c:v>1.5536974352003519E-2</c:v>
                </c:pt>
                <c:pt idx="2137">
                  <c:v>1.5536135903553294E-2</c:v>
                </c:pt>
                <c:pt idx="2138">
                  <c:v>1.5535265148542976E-2</c:v>
                </c:pt>
                <c:pt idx="2139">
                  <c:v>1.5534362085745101E-2</c:v>
                </c:pt>
                <c:pt idx="2140">
                  <c:v>1.5533426713936649E-2</c:v>
                </c:pt>
                <c:pt idx="2141">
                  <c:v>1.5532459031894597E-2</c:v>
                </c:pt>
                <c:pt idx="2142">
                  <c:v>1.553145903840214E-2</c:v>
                </c:pt>
                <c:pt idx="2143">
                  <c:v>1.5530681346599249E-2</c:v>
                </c:pt>
                <c:pt idx="2144">
                  <c:v>1.5529362112197909E-2</c:v>
                </c:pt>
                <c:pt idx="2145">
                  <c:v>1.5528265177056966E-2</c:v>
                </c:pt>
                <c:pt idx="2146">
                  <c:v>1.5527135925609947E-2</c:v>
                </c:pt>
                <c:pt idx="2147">
                  <c:v>1.5525974356648931E-2</c:v>
                </c:pt>
                <c:pt idx="2148">
                  <c:v>1.5524780468968657E-2</c:v>
                </c:pt>
                <c:pt idx="2149">
                  <c:v>1.5524034975777345E-2</c:v>
                </c:pt>
                <c:pt idx="2150">
                  <c:v>1.5522771720544752E-2</c:v>
                </c:pt>
                <c:pt idx="2151">
                  <c:v>1.5521476140045346E-2</c:v>
                </c:pt>
                <c:pt idx="2152">
                  <c:v>1.5520148233082696E-2</c:v>
                </c:pt>
                <c:pt idx="2153">
                  <c:v>1.5518787998463842E-2</c:v>
                </c:pt>
                <c:pt idx="2154">
                  <c:v>1.5517167018482887E-2</c:v>
                </c:pt>
                <c:pt idx="2155">
                  <c:v>1.5515744495687066E-2</c:v>
                </c:pt>
                <c:pt idx="2156">
                  <c:v>1.5514289643136546E-2</c:v>
                </c:pt>
                <c:pt idx="2157">
                  <c:v>1.5512802459647222E-2</c:v>
                </c:pt>
                <c:pt idx="2158">
                  <c:v>1.5511501868894592E-2</c:v>
                </c:pt>
                <c:pt idx="2159">
                  <c:v>1.5509947643391513E-2</c:v>
                </c:pt>
                <c:pt idx="2160">
                  <c:v>1.5508361081943206E-2</c:v>
                </c:pt>
                <c:pt idx="2161">
                  <c:v>1.550674218336888E-2</c:v>
                </c:pt>
                <c:pt idx="2162">
                  <c:v>1.5505090946497296E-2</c:v>
                </c:pt>
                <c:pt idx="2163">
                  <c:v>1.5503407370158087E-2</c:v>
                </c:pt>
                <c:pt idx="2164">
                  <c:v>1.5501691453180883E-2</c:v>
                </c:pt>
                <c:pt idx="2165">
                  <c:v>1.5499943194399663E-2</c:v>
                </c:pt>
                <c:pt idx="2166">
                  <c:v>1.5498162592649271E-2</c:v>
                </c:pt>
                <c:pt idx="2167">
                  <c:v>1.54963496467715E-2</c:v>
                </c:pt>
                <c:pt idx="2168">
                  <c:v>1.5494504355603806E-2</c:v>
                </c:pt>
                <c:pt idx="2169">
                  <c:v>1.5492626717989722E-2</c:v>
                </c:pt>
                <c:pt idx="2170">
                  <c:v>1.549071673277278E-2</c:v>
                </c:pt>
                <c:pt idx="2171">
                  <c:v>1.5488774398802595E-2</c:v>
                </c:pt>
                <c:pt idx="2172">
                  <c:v>1.5486799714927049E-2</c:v>
                </c:pt>
                <c:pt idx="2173">
                  <c:v>1.5484792679997493E-2</c:v>
                </c:pt>
                <c:pt idx="2174">
                  <c:v>1.5482753292871363E-2</c:v>
                </c:pt>
                <c:pt idx="2175">
                  <c:v>1.5480503228651936E-2</c:v>
                </c:pt>
                <c:pt idx="2176">
                  <c:v>1.5478401535148748E-2</c:v>
                </c:pt>
                <c:pt idx="2177">
                  <c:v>1.5476267487479621E-2</c:v>
                </c:pt>
                <c:pt idx="2178">
                  <c:v>1.5474101084507003E-2</c:v>
                </c:pt>
                <c:pt idx="2179">
                  <c:v>1.547190232509334E-2</c:v>
                </c:pt>
                <c:pt idx="2180">
                  <c:v>1.5469837510044633E-2</c:v>
                </c:pt>
                <c:pt idx="2181">
                  <c:v>1.546757162563236E-2</c:v>
                </c:pt>
                <c:pt idx="2182">
                  <c:v>1.5465273379931654E-2</c:v>
                </c:pt>
                <c:pt idx="2183">
                  <c:v>1.5462942771823413E-2</c:v>
                </c:pt>
                <c:pt idx="2184">
                  <c:v>1.5460579800181578E-2</c:v>
                </c:pt>
                <c:pt idx="2185">
                  <c:v>1.5458184463887047E-2</c:v>
                </c:pt>
                <c:pt idx="2186">
                  <c:v>1.5455756761819844E-2</c:v>
                </c:pt>
                <c:pt idx="2187">
                  <c:v>1.5453296692864342E-2</c:v>
                </c:pt>
                <c:pt idx="2188">
                  <c:v>1.5450510046477461E-2</c:v>
                </c:pt>
                <c:pt idx="2189">
                  <c:v>1.5447990080867058E-2</c:v>
                </c:pt>
                <c:pt idx="2190">
                  <c:v>1.5445437747929169E-2</c:v>
                </c:pt>
                <c:pt idx="2191">
                  <c:v>1.5442853046552685E-2</c:v>
                </c:pt>
                <c:pt idx="2192">
                  <c:v>1.544023597563271E-2</c:v>
                </c:pt>
                <c:pt idx="2193">
                  <c:v>1.543758653406524E-2</c:v>
                </c:pt>
                <c:pt idx="2194">
                  <c:v>1.543503739626243E-2</c:v>
                </c:pt>
                <c:pt idx="2195">
                  <c:v>1.5432190534578005E-2</c:v>
                </c:pt>
                <c:pt idx="2196">
                  <c:v>1.5429443974463553E-2</c:v>
                </c:pt>
                <c:pt idx="2197">
                  <c:v>1.5426665039306009E-2</c:v>
                </c:pt>
                <c:pt idx="2198">
                  <c:v>1.5423853728013803E-2</c:v>
                </c:pt>
                <c:pt idx="2199">
                  <c:v>1.5421010039494476E-2</c:v>
                </c:pt>
                <c:pt idx="2200">
                  <c:v>1.5418133972663561E-2</c:v>
                </c:pt>
                <c:pt idx="2201">
                  <c:v>1.5415456584520218E-2</c:v>
                </c:pt>
                <c:pt idx="2202">
                  <c:v>1.5412510879839169E-2</c:v>
                </c:pt>
                <c:pt idx="2203">
                  <c:v>1.540953279072038E-2</c:v>
                </c:pt>
                <c:pt idx="2204">
                  <c:v>1.5406522316085584E-2</c:v>
                </c:pt>
                <c:pt idx="2205">
                  <c:v>1.5403479454859986E-2</c:v>
                </c:pt>
                <c:pt idx="2206">
                  <c:v>1.5400301001318686E-2</c:v>
                </c:pt>
                <c:pt idx="2207">
                  <c:v>1.5397195809954866E-2</c:v>
                </c:pt>
                <c:pt idx="2208">
                  <c:v>1.539405823022038E-2</c:v>
                </c:pt>
                <c:pt idx="2209">
                  <c:v>1.5390888261047071E-2</c:v>
                </c:pt>
                <c:pt idx="2210">
                  <c:v>1.5387779312407786E-2</c:v>
                </c:pt>
                <c:pt idx="2211">
                  <c:v>1.5384542109190125E-2</c:v>
                </c:pt>
                <c:pt idx="2212">
                  <c:v>1.5381272511920676E-2</c:v>
                </c:pt>
                <c:pt idx="2213">
                  <c:v>1.5377970519542889E-2</c:v>
                </c:pt>
                <c:pt idx="2214">
                  <c:v>1.5374636131000223E-2</c:v>
                </c:pt>
                <c:pt idx="2215">
                  <c:v>1.5371269345242211E-2</c:v>
                </c:pt>
                <c:pt idx="2216">
                  <c:v>1.5367870161218392E-2</c:v>
                </c:pt>
                <c:pt idx="2217">
                  <c:v>1.536443857788264E-2</c:v>
                </c:pt>
                <c:pt idx="2218">
                  <c:v>1.5360974594186236E-2</c:v>
                </c:pt>
                <c:pt idx="2219">
                  <c:v>1.5357478209090007E-2</c:v>
                </c:pt>
                <c:pt idx="2220">
                  <c:v>1.5353949421550441E-2</c:v>
                </c:pt>
                <c:pt idx="2221">
                  <c:v>1.5350388230530105E-2</c:v>
                </c:pt>
                <c:pt idx="2222">
                  <c:v>1.5346794634991572E-2</c:v>
                </c:pt>
                <c:pt idx="2223">
                  <c:v>1.534316863390262E-2</c:v>
                </c:pt>
                <c:pt idx="2224">
                  <c:v>1.5339510226231905E-2</c:v>
                </c:pt>
                <c:pt idx="2225">
                  <c:v>1.5335819410946335E-2</c:v>
                </c:pt>
                <c:pt idx="2226">
                  <c:v>1.5332096187024122E-2</c:v>
                </c:pt>
                <c:pt idx="2227">
                  <c:v>1.5328340553437392E-2</c:v>
                </c:pt>
                <c:pt idx="2228">
                  <c:v>1.5324503451340597E-2</c:v>
                </c:pt>
                <c:pt idx="2229">
                  <c:v>1.5320685472877982E-2</c:v>
                </c:pt>
                <c:pt idx="2230">
                  <c:v>1.5316835083099539E-2</c:v>
                </c:pt>
                <c:pt idx="2231">
                  <c:v>1.5312952280988057E-2</c:v>
                </c:pt>
                <c:pt idx="2232">
                  <c:v>1.5309076204839317E-2</c:v>
                </c:pt>
                <c:pt idx="2233">
                  <c:v>1.5305126091880849E-2</c:v>
                </c:pt>
                <c:pt idx="2234">
                  <c:v>1.5301143562145294E-2</c:v>
                </c:pt>
                <c:pt idx="2235">
                  <c:v>1.5297128614630841E-2</c:v>
                </c:pt>
                <c:pt idx="2236">
                  <c:v>1.5293081248333078E-2</c:v>
                </c:pt>
                <c:pt idx="2237">
                  <c:v>1.5289001462251936E-2</c:v>
                </c:pt>
                <c:pt idx="2238">
                  <c:v>1.5284889255382132E-2</c:v>
                </c:pt>
                <c:pt idx="2239">
                  <c:v>1.5280744626732285E-2</c:v>
                </c:pt>
                <c:pt idx="2240">
                  <c:v>1.5276548340380565E-2</c:v>
                </c:pt>
                <c:pt idx="2241">
                  <c:v>1.5272324381506053E-2</c:v>
                </c:pt>
                <c:pt idx="2242">
                  <c:v>1.5268087472811942E-2</c:v>
                </c:pt>
                <c:pt idx="2243">
                  <c:v>1.5263818141153074E-2</c:v>
                </c:pt>
                <c:pt idx="2244">
                  <c:v>1.5259516385544458E-2</c:v>
                </c:pt>
                <c:pt idx="2245">
                  <c:v>1.5255189192542026E-2</c:v>
                </c:pt>
                <c:pt idx="2246">
                  <c:v>1.5250815598528256E-2</c:v>
                </c:pt>
                <c:pt idx="2247">
                  <c:v>1.5246416565156906E-2</c:v>
                </c:pt>
                <c:pt idx="2248">
                  <c:v>1.5241985103902067E-2</c:v>
                </c:pt>
                <c:pt idx="2249">
                  <c:v>1.5237528855198077E-2</c:v>
                </c:pt>
                <c:pt idx="2250">
                  <c:v>1.5233024893841041E-2</c:v>
                </c:pt>
                <c:pt idx="2251">
                  <c:v>1.5228496143087078E-2</c:v>
                </c:pt>
                <c:pt idx="2252">
                  <c:v>1.5223934960555852E-2</c:v>
                </c:pt>
                <c:pt idx="2253">
                  <c:v>1.5219314985446361E-2</c:v>
                </c:pt>
                <c:pt idx="2254">
                  <c:v>1.5214683911940812E-2</c:v>
                </c:pt>
                <c:pt idx="2255">
                  <c:v>1.5210020401008608E-2</c:v>
                </c:pt>
                <c:pt idx="2256">
                  <c:v>1.5205324451688772E-2</c:v>
                </c:pt>
                <c:pt idx="2257">
                  <c:v>1.520059606302729E-2</c:v>
                </c:pt>
                <c:pt idx="2258">
                  <c:v>1.5195861109469796E-2</c:v>
                </c:pt>
                <c:pt idx="2259">
                  <c:v>1.5191070358493212E-2</c:v>
                </c:pt>
                <c:pt idx="2260">
                  <c:v>1.5186247166688581E-2</c:v>
                </c:pt>
                <c:pt idx="2261">
                  <c:v>1.5181391533108971E-2</c:v>
                </c:pt>
                <c:pt idx="2262">
                  <c:v>1.5176467496275731E-2</c:v>
                </c:pt>
                <c:pt idx="2263">
                  <c:v>1.5171544451606416E-2</c:v>
                </c:pt>
                <c:pt idx="2264">
                  <c:v>1.5166588960965972E-2</c:v>
                </c:pt>
                <c:pt idx="2265">
                  <c:v>1.516160102341689E-2</c:v>
                </c:pt>
                <c:pt idx="2266">
                  <c:v>1.5156580638023397E-2</c:v>
                </c:pt>
                <c:pt idx="2267">
                  <c:v>1.5151527803851457E-2</c:v>
                </c:pt>
                <c:pt idx="2268">
                  <c:v>1.5146442519967036E-2</c:v>
                </c:pt>
                <c:pt idx="2269">
                  <c:v>1.5141324785445654E-2</c:v>
                </c:pt>
                <c:pt idx="2270">
                  <c:v>1.5136174599361096E-2</c:v>
                </c:pt>
                <c:pt idx="2271">
                  <c:v>1.5130991960784539E-2</c:v>
                </c:pt>
                <c:pt idx="2272">
                  <c:v>1.5125776868800195E-2</c:v>
                </c:pt>
                <c:pt idx="2273">
                  <c:v>1.5120529322481851E-2</c:v>
                </c:pt>
                <c:pt idx="2274">
                  <c:v>1.5115249320918926E-2</c:v>
                </c:pt>
                <c:pt idx="2275">
                  <c:v>1.5109936863190419E-2</c:v>
                </c:pt>
                <c:pt idx="2276">
                  <c:v>1.5104591948388361E-2</c:v>
                </c:pt>
                <c:pt idx="2277">
                  <c:v>1.5099214575596097E-2</c:v>
                </c:pt>
                <c:pt idx="2278">
                  <c:v>1.5093804743910868E-2</c:v>
                </c:pt>
                <c:pt idx="2279">
                  <c:v>1.5088362452423834E-2</c:v>
                </c:pt>
                <c:pt idx="2280">
                  <c:v>1.5082969312867907E-2</c:v>
                </c:pt>
                <c:pt idx="2281">
                  <c:v>1.5077464648094672E-2</c:v>
                </c:pt>
                <c:pt idx="2282">
                  <c:v>1.5071927522154496E-2</c:v>
                </c:pt>
                <c:pt idx="2283">
                  <c:v>1.506626867043296E-2</c:v>
                </c:pt>
                <c:pt idx="2284">
                  <c:v>1.5060664066432063E-2</c:v>
                </c:pt>
                <c:pt idx="2285">
                  <c:v>1.5055026997242368E-2</c:v>
                </c:pt>
                <c:pt idx="2286">
                  <c:v>1.5049357461972413E-2</c:v>
                </c:pt>
                <c:pt idx="2287">
                  <c:v>1.5043655459735952E-2</c:v>
                </c:pt>
                <c:pt idx="2288">
                  <c:v>1.5037920989646738E-2</c:v>
                </c:pt>
                <c:pt idx="2289">
                  <c:v>1.5032154050821128E-2</c:v>
                </c:pt>
                <c:pt idx="2290">
                  <c:v>1.5026354642379825E-2</c:v>
                </c:pt>
                <c:pt idx="2291">
                  <c:v>1.5020522763440928E-2</c:v>
                </c:pt>
                <c:pt idx="2292">
                  <c:v>1.5014658413132089E-2</c:v>
                </c:pt>
                <c:pt idx="2293">
                  <c:v>1.500887644430211E-2</c:v>
                </c:pt>
                <c:pt idx="2294">
                  <c:v>1.5002949714896839E-2</c:v>
                </c:pt>
                <c:pt idx="2295">
                  <c:v>1.4996990512818229E-2</c:v>
                </c:pt>
                <c:pt idx="2296">
                  <c:v>1.4990140232585056E-2</c:v>
                </c:pt>
                <c:pt idx="2297">
                  <c:v>1.4984111443281671E-2</c:v>
                </c:pt>
                <c:pt idx="2298">
                  <c:v>1.4978050178583606E-2</c:v>
                </c:pt>
                <c:pt idx="2299">
                  <c:v>1.4971956437623859E-2</c:v>
                </c:pt>
                <c:pt idx="2300">
                  <c:v>1.4965830219544219E-2</c:v>
                </c:pt>
                <c:pt idx="2301">
                  <c:v>1.4959807062719932E-2</c:v>
                </c:pt>
                <c:pt idx="2302">
                  <c:v>1.4953618464562446E-2</c:v>
                </c:pt>
                <c:pt idx="2303">
                  <c:v>1.4947397388023198E-2</c:v>
                </c:pt>
                <c:pt idx="2304">
                  <c:v>1.4941143832244208E-2</c:v>
                </c:pt>
                <c:pt idx="2305">
                  <c:v>1.4934857796379042E-2</c:v>
                </c:pt>
                <c:pt idx="2306">
                  <c:v>1.4928242157457319E-2</c:v>
                </c:pt>
                <c:pt idx="2307">
                  <c:v>1.4921885992248371E-2</c:v>
                </c:pt>
                <c:pt idx="2308">
                  <c:v>1.4915497341830987E-2</c:v>
                </c:pt>
                <c:pt idx="2309">
                  <c:v>1.4909076205365839E-2</c:v>
                </c:pt>
                <c:pt idx="2310">
                  <c:v>1.4902781609642949E-2</c:v>
                </c:pt>
                <c:pt idx="2311">
                  <c:v>1.4896298087146926E-2</c:v>
                </c:pt>
                <c:pt idx="2312">
                  <c:v>1.4889782077389668E-2</c:v>
                </c:pt>
                <c:pt idx="2313">
                  <c:v>1.4883233579540195E-2</c:v>
                </c:pt>
                <c:pt idx="2314">
                  <c:v>1.4875540039575369E-2</c:v>
                </c:pt>
                <c:pt idx="2315">
                  <c:v>1.4868919327728783E-2</c:v>
                </c:pt>
                <c:pt idx="2316">
                  <c:v>1.4862266123915686E-2</c:v>
                </c:pt>
                <c:pt idx="2317">
                  <c:v>1.4855580427320212E-2</c:v>
                </c:pt>
                <c:pt idx="2318">
                  <c:v>1.4848862237125624E-2</c:v>
                </c:pt>
                <c:pt idx="2319">
                  <c:v>1.4842111552514312E-2</c:v>
                </c:pt>
                <c:pt idx="2320">
                  <c:v>1.4835328372673883E-2</c:v>
                </c:pt>
                <c:pt idx="2321">
                  <c:v>1.482851269679542E-2</c:v>
                </c:pt>
                <c:pt idx="2322">
                  <c:v>1.4821664524071744E-2</c:v>
                </c:pt>
                <c:pt idx="2323">
                  <c:v>1.4814783853693064E-2</c:v>
                </c:pt>
                <c:pt idx="2324">
                  <c:v>1.4807870684860024E-2</c:v>
                </c:pt>
                <c:pt idx="2325">
                  <c:v>1.4800925016768045E-2</c:v>
                </c:pt>
                <c:pt idx="2326">
                  <c:v>1.4793946848618639E-2</c:v>
                </c:pt>
                <c:pt idx="2327">
                  <c:v>1.478693617961766E-2</c:v>
                </c:pt>
                <c:pt idx="2328">
                  <c:v>1.477989300896748E-2</c:v>
                </c:pt>
                <c:pt idx="2329">
                  <c:v>1.4772817335876563E-2</c:v>
                </c:pt>
                <c:pt idx="2330">
                  <c:v>1.4765709159553365E-2</c:v>
                </c:pt>
                <c:pt idx="2331">
                  <c:v>1.475856847921243E-2</c:v>
                </c:pt>
                <c:pt idx="2332">
                  <c:v>1.4751611937385993E-2</c:v>
                </c:pt>
                <c:pt idx="2333">
                  <c:v>1.4744408863189108E-2</c:v>
                </c:pt>
                <c:pt idx="2334">
                  <c:v>1.4737173283863085E-2</c:v>
                </c:pt>
                <c:pt idx="2335">
                  <c:v>1.4729680701975166E-2</c:v>
                </c:pt>
                <c:pt idx="2336">
                  <c:v>1.4722377489797546E-2</c:v>
                </c:pt>
                <c:pt idx="2337">
                  <c:v>1.4715041768919846E-2</c:v>
                </c:pt>
                <c:pt idx="2338">
                  <c:v>1.4707673538570509E-2</c:v>
                </c:pt>
                <c:pt idx="2339">
                  <c:v>1.4700272797977979E-2</c:v>
                </c:pt>
                <c:pt idx="2340">
                  <c:v>1.4692839546377651E-2</c:v>
                </c:pt>
                <c:pt idx="2341">
                  <c:v>1.4685373782998836E-2</c:v>
                </c:pt>
                <c:pt idx="2342">
                  <c:v>1.4677875507083009E-2</c:v>
                </c:pt>
                <c:pt idx="2343">
                  <c:v>1.4670344717866437E-2</c:v>
                </c:pt>
                <c:pt idx="2344">
                  <c:v>1.466278141459146E-2</c:v>
                </c:pt>
                <c:pt idx="2345">
                  <c:v>1.4655686847623528E-2</c:v>
                </c:pt>
                <c:pt idx="2346">
                  <c:v>1.4648063778764708E-2</c:v>
                </c:pt>
                <c:pt idx="2347">
                  <c:v>1.4640408196008536E-2</c:v>
                </c:pt>
                <c:pt idx="2348">
                  <c:v>1.463161914467026E-2</c:v>
                </c:pt>
                <c:pt idx="2349">
                  <c:v>1.4623893886740014E-2</c:v>
                </c:pt>
                <c:pt idx="2350">
                  <c:v>1.4616136112547196E-2</c:v>
                </c:pt>
                <c:pt idx="2351">
                  <c:v>1.4608345821346624E-2</c:v>
                </c:pt>
                <c:pt idx="2352">
                  <c:v>1.4600523012393118E-2</c:v>
                </c:pt>
                <c:pt idx="2353">
                  <c:v>1.4592939392095361E-2</c:v>
                </c:pt>
                <c:pt idx="2354">
                  <c:v>1.4585054187345538E-2</c:v>
                </c:pt>
                <c:pt idx="2355">
                  <c:v>1.4577136463811648E-2</c:v>
                </c:pt>
                <c:pt idx="2356">
                  <c:v>1.4569186220760791E-2</c:v>
                </c:pt>
                <c:pt idx="2357">
                  <c:v>1.4560638633394246E-2</c:v>
                </c:pt>
                <c:pt idx="2358">
                  <c:v>1.4551760928022623E-2</c:v>
                </c:pt>
                <c:pt idx="2359">
                  <c:v>1.4543699880751231E-2</c:v>
                </c:pt>
                <c:pt idx="2360">
                  <c:v>1.4535606305114305E-2</c:v>
                </c:pt>
                <c:pt idx="2361">
                  <c:v>1.4527480200392422E-2</c:v>
                </c:pt>
                <c:pt idx="2362">
                  <c:v>1.4515538361219804E-2</c:v>
                </c:pt>
                <c:pt idx="2363">
                  <c:v>1.4507336568458368E-2</c:v>
                </c:pt>
                <c:pt idx="2364">
                  <c:v>1.4499102247586616E-2</c:v>
                </c:pt>
                <c:pt idx="2365">
                  <c:v>1.4490835397893909E-2</c:v>
                </c:pt>
                <c:pt idx="2366">
                  <c:v>1.4482227832179412E-2</c:v>
                </c:pt>
                <c:pt idx="2367">
                  <c:v>1.4473893264405215E-2</c:v>
                </c:pt>
                <c:pt idx="2368">
                  <c:v>1.4465526164517491E-2</c:v>
                </c:pt>
                <c:pt idx="2369">
                  <c:v>1.4457126531820279E-2</c:v>
                </c:pt>
                <c:pt idx="2370">
                  <c:v>1.444869436561066E-2</c:v>
                </c:pt>
                <c:pt idx="2371">
                  <c:v>1.4440229665191802E-2</c:v>
                </c:pt>
                <c:pt idx="2372">
                  <c:v>1.4431732429869476E-2</c:v>
                </c:pt>
                <c:pt idx="2373">
                  <c:v>1.4423202658949457E-2</c:v>
                </c:pt>
                <c:pt idx="2374">
                  <c:v>1.4414640351740121E-2</c:v>
                </c:pt>
                <c:pt idx="2375">
                  <c:v>1.4406045507553327E-2</c:v>
                </c:pt>
                <c:pt idx="2376">
                  <c:v>1.4397418125703533E-2</c:v>
                </c:pt>
                <c:pt idx="2377">
                  <c:v>1.4388758205506939E-2</c:v>
                </c:pt>
                <c:pt idx="2378">
                  <c:v>1.4380065746278009E-2</c:v>
                </c:pt>
                <c:pt idx="2379">
                  <c:v>1.4371340747338151E-2</c:v>
                </c:pt>
                <c:pt idx="2380">
                  <c:v>1.4362583208012257E-2</c:v>
                </c:pt>
                <c:pt idx="2381">
                  <c:v>1.4353793127623474E-2</c:v>
                </c:pt>
                <c:pt idx="2382">
                  <c:v>1.4344970505494953E-2</c:v>
                </c:pt>
                <c:pt idx="2383">
                  <c:v>1.4336468875223551E-2</c:v>
                </c:pt>
                <c:pt idx="2384">
                  <c:v>1.4327583845357419E-2</c:v>
                </c:pt>
                <c:pt idx="2385">
                  <c:v>1.4318666272867746E-2</c:v>
                </c:pt>
                <c:pt idx="2386">
                  <c:v>1.4309716157085178E-2</c:v>
                </c:pt>
                <c:pt idx="2387">
                  <c:v>1.4300369245391499E-2</c:v>
                </c:pt>
                <c:pt idx="2388">
                  <c:v>1.4291351358823579E-2</c:v>
                </c:pt>
                <c:pt idx="2389">
                  <c:v>1.4282300925866596E-2</c:v>
                </c:pt>
                <c:pt idx="2390">
                  <c:v>1.4273217945864555E-2</c:v>
                </c:pt>
                <c:pt idx="2391">
                  <c:v>1.4264102418163194E-2</c:v>
                </c:pt>
                <c:pt idx="2392">
                  <c:v>1.4254954342111732E-2</c:v>
                </c:pt>
                <c:pt idx="2393">
                  <c:v>1.4245773717061122E-2</c:v>
                </c:pt>
                <c:pt idx="2394">
                  <c:v>1.4236560542360581E-2</c:v>
                </c:pt>
                <c:pt idx="2395">
                  <c:v>1.4227314817370617E-2</c:v>
                </c:pt>
                <c:pt idx="2396">
                  <c:v>1.421881313790152E-2</c:v>
                </c:pt>
                <c:pt idx="2397">
                  <c:v>1.4209507694464385E-2</c:v>
                </c:pt>
                <c:pt idx="2398">
                  <c:v>1.4200169700987253E-2</c:v>
                </c:pt>
                <c:pt idx="2399">
                  <c:v>1.4190799156830636E-2</c:v>
                </c:pt>
                <c:pt idx="2400">
                  <c:v>1.4180997122238892E-2</c:v>
                </c:pt>
                <c:pt idx="2401">
                  <c:v>1.4171960413915663E-2</c:v>
                </c:pt>
                <c:pt idx="2402">
                  <c:v>1.4162492213887212E-2</c:v>
                </c:pt>
                <c:pt idx="2403">
                  <c:v>1.4152991460632869E-2</c:v>
                </c:pt>
                <c:pt idx="2404">
                  <c:v>1.4143458153519362E-2</c:v>
                </c:pt>
                <c:pt idx="2405">
                  <c:v>1.4133892291923189E-2</c:v>
                </c:pt>
                <c:pt idx="2406">
                  <c:v>1.4124293875213745E-2</c:v>
                </c:pt>
                <c:pt idx="2407">
                  <c:v>1.4114662902767527E-2</c:v>
                </c:pt>
                <c:pt idx="2408">
                  <c:v>1.4104999373961924E-2</c:v>
                </c:pt>
                <c:pt idx="2409">
                  <c:v>1.4094456530798338E-2</c:v>
                </c:pt>
                <c:pt idx="2410">
                  <c:v>1.4084722475503486E-2</c:v>
                </c:pt>
                <c:pt idx="2411">
                  <c:v>1.4074955859889847E-2</c:v>
                </c:pt>
                <c:pt idx="2412">
                  <c:v>1.4065156683351815E-2</c:v>
                </c:pt>
                <c:pt idx="2413">
                  <c:v>1.4055759288927994E-2</c:v>
                </c:pt>
                <c:pt idx="2414">
                  <c:v>1.4045897698954356E-2</c:v>
                </c:pt>
                <c:pt idx="2415">
                  <c:v>1.4036003547283207E-2</c:v>
                </c:pt>
                <c:pt idx="2416">
                  <c:v>1.4026076833314582E-2</c:v>
                </c:pt>
                <c:pt idx="2417">
                  <c:v>1.4016117556447646E-2</c:v>
                </c:pt>
                <c:pt idx="2418">
                  <c:v>1.4005677810907139E-2</c:v>
                </c:pt>
                <c:pt idx="2419">
                  <c:v>1.3995650691044892E-2</c:v>
                </c:pt>
                <c:pt idx="2420">
                  <c:v>1.3985591005469908E-2</c:v>
                </c:pt>
                <c:pt idx="2421">
                  <c:v>1.3975498753593097E-2</c:v>
                </c:pt>
                <c:pt idx="2422">
                  <c:v>1.3965373934825361E-2</c:v>
                </c:pt>
                <c:pt idx="2423">
                  <c:v>1.3955216548587166E-2</c:v>
                </c:pt>
                <c:pt idx="2424">
                  <c:v>1.3945026594292025E-2</c:v>
                </c:pt>
                <c:pt idx="2425">
                  <c:v>1.3934804071363875E-2</c:v>
                </c:pt>
                <c:pt idx="2426">
                  <c:v>1.3924548979218838E-2</c:v>
                </c:pt>
                <c:pt idx="2427">
                  <c:v>1.3914261317285195E-2</c:v>
                </c:pt>
                <c:pt idx="2428">
                  <c:v>1.3903941084988623E-2</c:v>
                </c:pt>
                <c:pt idx="2429">
                  <c:v>1.3893588281756537E-2</c:v>
                </c:pt>
                <c:pt idx="2430">
                  <c:v>1.3883202907018959E-2</c:v>
                </c:pt>
                <c:pt idx="2431">
                  <c:v>1.3872784960210252E-2</c:v>
                </c:pt>
                <c:pt idx="2432">
                  <c:v>1.3862334440763917E-2</c:v>
                </c:pt>
                <c:pt idx="2433">
                  <c:v>1.3851851348116053E-2</c:v>
                </c:pt>
                <c:pt idx="2434">
                  <c:v>1.384133568170798E-2</c:v>
                </c:pt>
                <c:pt idx="2435">
                  <c:v>1.3831281645722029E-2</c:v>
                </c:pt>
                <c:pt idx="2436">
                  <c:v>1.38207035625803E-2</c:v>
                </c:pt>
                <c:pt idx="2437">
                  <c:v>1.3810092904985546E-2</c:v>
                </c:pt>
                <c:pt idx="2438">
                  <c:v>1.3799449672379971E-2</c:v>
                </c:pt>
                <c:pt idx="2439">
                  <c:v>1.378877386421193E-2</c:v>
                </c:pt>
                <c:pt idx="2440">
                  <c:v>1.3777557603117434E-2</c:v>
                </c:pt>
                <c:pt idx="2441">
                  <c:v>1.3766813904849878E-2</c:v>
                </c:pt>
                <c:pt idx="2442">
                  <c:v>1.375603762840825E-2</c:v>
                </c:pt>
                <c:pt idx="2443">
                  <c:v>1.3745228773250377E-2</c:v>
                </c:pt>
                <c:pt idx="2444">
                  <c:v>1.3734387338840163E-2</c:v>
                </c:pt>
                <c:pt idx="2445">
                  <c:v>1.3723513324635435E-2</c:v>
                </c:pt>
                <c:pt idx="2446">
                  <c:v>1.3712606730105312E-2</c:v>
                </c:pt>
                <c:pt idx="2447">
                  <c:v>1.3701667554712834E-2</c:v>
                </c:pt>
                <c:pt idx="2448">
                  <c:v>1.3691755127108962E-2</c:v>
                </c:pt>
                <c:pt idx="2449">
                  <c:v>1.3680756278115602E-2</c:v>
                </c:pt>
                <c:pt idx="2450">
                  <c:v>1.3669724848546672E-2</c:v>
                </c:pt>
                <c:pt idx="2451">
                  <c:v>1.3658660837871928E-2</c:v>
                </c:pt>
                <c:pt idx="2452">
                  <c:v>1.3647564245563792E-2</c:v>
                </c:pt>
                <c:pt idx="2453">
                  <c:v>1.3636435071095576E-2</c:v>
                </c:pt>
                <c:pt idx="2454">
                  <c:v>1.3625273313940589E-2</c:v>
                </c:pt>
                <c:pt idx="2455">
                  <c:v>1.3613530213475701E-2</c:v>
                </c:pt>
                <c:pt idx="2456">
                  <c:v>1.3602852049483083E-2</c:v>
                </c:pt>
                <c:pt idx="2457">
                  <c:v>1.3591592541140507E-2</c:v>
                </c:pt>
                <c:pt idx="2458">
                  <c:v>1.3580300448034599E-2</c:v>
                </c:pt>
                <c:pt idx="2459">
                  <c:v>1.3568975769647551E-2</c:v>
                </c:pt>
                <c:pt idx="2460">
                  <c:v>1.3557618505471325E-2</c:v>
                </c:pt>
                <c:pt idx="2461">
                  <c:v>1.3545097815109082E-2</c:v>
                </c:pt>
                <c:pt idx="2462">
                  <c:v>1.3533669864226086E-2</c:v>
                </c:pt>
                <c:pt idx="2463">
                  <c:v>1.3522209324230814E-2</c:v>
                </c:pt>
                <c:pt idx="2464">
                  <c:v>1.3510716194629745E-2</c:v>
                </c:pt>
                <c:pt idx="2465">
                  <c:v>1.3499190474926755E-2</c:v>
                </c:pt>
                <c:pt idx="2466">
                  <c:v>1.3488211516330494E-2</c:v>
                </c:pt>
                <c:pt idx="2467">
                  <c:v>1.3476623376262754E-2</c:v>
                </c:pt>
                <c:pt idx="2468">
                  <c:v>1.3465002645497401E-2</c:v>
                </c:pt>
                <c:pt idx="2469">
                  <c:v>1.3453349323545156E-2</c:v>
                </c:pt>
                <c:pt idx="2470">
                  <c:v>1.344107300767935E-2</c:v>
                </c:pt>
                <c:pt idx="2471">
                  <c:v>1.3429351737074801E-2</c:v>
                </c:pt>
                <c:pt idx="2472">
                  <c:v>1.3417597872956277E-2</c:v>
                </c:pt>
                <c:pt idx="2473">
                  <c:v>1.3405811414845899E-2</c:v>
                </c:pt>
                <c:pt idx="2474">
                  <c:v>1.3393992362267529E-2</c:v>
                </c:pt>
                <c:pt idx="2475">
                  <c:v>1.3382140714745021E-2</c:v>
                </c:pt>
                <c:pt idx="2476">
                  <c:v>1.3370256471809189E-2</c:v>
                </c:pt>
                <c:pt idx="2477">
                  <c:v>1.3358339632986499E-2</c:v>
                </c:pt>
                <c:pt idx="2478">
                  <c:v>1.3346390197808628E-2</c:v>
                </c:pt>
                <c:pt idx="2479">
                  <c:v>1.3334408186303904E-2</c:v>
                </c:pt>
                <c:pt idx="2480">
                  <c:v>1.3322395404057573E-2</c:v>
                </c:pt>
                <c:pt idx="2481">
                  <c:v>1.3310356802482827E-2</c:v>
                </c:pt>
                <c:pt idx="2482">
                  <c:v>1.3298297653150673E-2</c:v>
                </c:pt>
                <c:pt idx="2483">
                  <c:v>1.3286223227569557E-2</c:v>
                </c:pt>
                <c:pt idx="2484">
                  <c:v>1.327413879719145E-2</c:v>
                </c:pt>
                <c:pt idx="2485">
                  <c:v>1.326204963339273E-2</c:v>
                </c:pt>
                <c:pt idx="2486">
                  <c:v>1.3249961007494171E-2</c:v>
                </c:pt>
                <c:pt idx="2487">
                  <c:v>1.3238495496601778E-2</c:v>
                </c:pt>
                <c:pt idx="2488">
                  <c:v>1.3226422135237051E-2</c:v>
                </c:pt>
                <c:pt idx="2489">
                  <c:v>1.3214364900963196E-2</c:v>
                </c:pt>
                <c:pt idx="2490">
                  <c:v>1.3202329122590131E-2</c:v>
                </c:pt>
                <c:pt idx="2491">
                  <c:v>1.3190320128863656E-2</c:v>
                </c:pt>
                <c:pt idx="2492">
                  <c:v>1.317773573132134E-2</c:v>
                </c:pt>
                <c:pt idx="2493">
                  <c:v>1.3165797153315152E-2</c:v>
                </c:pt>
                <c:pt idx="2494">
                  <c:v>1.3153895256460994E-2</c:v>
                </c:pt>
                <c:pt idx="2495">
                  <c:v>1.3142030039680596E-2</c:v>
                </c:pt>
                <c:pt idx="2496">
                  <c:v>1.3130201501897429E-2</c:v>
                </c:pt>
                <c:pt idx="2497">
                  <c:v>1.3118409642039306E-2</c:v>
                </c:pt>
                <c:pt idx="2498">
                  <c:v>1.3106654459036651E-2</c:v>
                </c:pt>
                <c:pt idx="2499">
                  <c:v>1.3094935951817275E-2</c:v>
                </c:pt>
                <c:pt idx="2500">
                  <c:v>1.3083844117325426E-2</c:v>
                </c:pt>
                <c:pt idx="2501">
                  <c:v>1.3072196761534371E-2</c:v>
                </c:pt>
                <c:pt idx="2502">
                  <c:v>1.3060586076708484E-2</c:v>
                </c:pt>
                <c:pt idx="2503">
                  <c:v>1.3049012061791024E-2</c:v>
                </c:pt>
                <c:pt idx="2504">
                  <c:v>1.3037474715727014E-2</c:v>
                </c:pt>
                <c:pt idx="2505">
                  <c:v>1.3025974037467618E-2</c:v>
                </c:pt>
                <c:pt idx="2506">
                  <c:v>1.3014510025961375E-2</c:v>
                </c:pt>
                <c:pt idx="2507">
                  <c:v>1.3003082680160328E-2</c:v>
                </c:pt>
                <c:pt idx="2508">
                  <c:v>1.2991691999022675E-2</c:v>
                </c:pt>
                <c:pt idx="2509">
                  <c:v>1.2980337981504853E-2</c:v>
                </c:pt>
                <c:pt idx="2510">
                  <c:v>1.2969588779507824E-2</c:v>
                </c:pt>
                <c:pt idx="2511">
                  <c:v>1.2958305873243425E-2</c:v>
                </c:pt>
                <c:pt idx="2512">
                  <c:v>1.2947059625891377E-2</c:v>
                </c:pt>
                <c:pt idx="2513">
                  <c:v>1.2934727215181119E-2</c:v>
                </c:pt>
                <c:pt idx="2514">
                  <c:v>1.2923558718044438E-2</c:v>
                </c:pt>
                <c:pt idx="2515">
                  <c:v>1.2912426879902728E-2</c:v>
                </c:pt>
                <c:pt idx="2516">
                  <c:v>1.2901331699724638E-2</c:v>
                </c:pt>
                <c:pt idx="2517">
                  <c:v>1.2890273176483166E-2</c:v>
                </c:pt>
                <c:pt idx="2518">
                  <c:v>1.2879801515729098E-2</c:v>
                </c:pt>
                <c:pt idx="2519">
                  <c:v>1.2868814077538171E-2</c:v>
                </c:pt>
                <c:pt idx="2520">
                  <c:v>1.2857863291645144E-2</c:v>
                </c:pt>
                <c:pt idx="2521">
                  <c:v>1.2846949157029294E-2</c:v>
                </c:pt>
                <c:pt idx="2522">
                  <c:v>1.2835530378476335E-2</c:v>
                </c:pt>
                <c:pt idx="2523">
                  <c:v>1.282469177538304E-2</c:v>
                </c:pt>
                <c:pt idx="2524">
                  <c:v>1.2813889822089464E-2</c:v>
                </c:pt>
                <c:pt idx="2525">
                  <c:v>1.2803124517588584E-2</c:v>
                </c:pt>
                <c:pt idx="2526">
                  <c:v>1.2792395860868165E-2</c:v>
                </c:pt>
                <c:pt idx="2527">
                  <c:v>1.2781703850925533E-2</c:v>
                </c:pt>
                <c:pt idx="2528">
                  <c:v>1.2771048486758011E-2</c:v>
                </c:pt>
                <c:pt idx="2529">
                  <c:v>1.2760429767361185E-2</c:v>
                </c:pt>
                <c:pt idx="2530">
                  <c:v>1.2749847691736725E-2</c:v>
                </c:pt>
                <c:pt idx="2531">
                  <c:v>1.2739302258887164E-2</c:v>
                </c:pt>
                <c:pt idx="2532">
                  <c:v>1.2728793467820257E-2</c:v>
                </c:pt>
                <c:pt idx="2533">
                  <c:v>1.2718321317539406E-2</c:v>
                </c:pt>
                <c:pt idx="2534">
                  <c:v>1.270788580706105E-2</c:v>
                </c:pt>
                <c:pt idx="2535">
                  <c:v>1.2697486935388597E-2</c:v>
                </c:pt>
                <c:pt idx="2536">
                  <c:v>1.2687124701541963E-2</c:v>
                </c:pt>
                <c:pt idx="2537">
                  <c:v>1.2676799104534975E-2</c:v>
                </c:pt>
                <c:pt idx="2538">
                  <c:v>1.2666510143386683E-2</c:v>
                </c:pt>
                <c:pt idx="2539">
                  <c:v>1.2656257817118738E-2</c:v>
                </c:pt>
                <c:pt idx="2540">
                  <c:v>1.2646543007482341E-2</c:v>
                </c:pt>
                <c:pt idx="2541">
                  <c:v>1.2636361688513776E-2</c:v>
                </c:pt>
                <c:pt idx="2542">
                  <c:v>1.262621700000212E-2</c:v>
                </c:pt>
                <c:pt idx="2543">
                  <c:v>1.2615614841329517E-2</c:v>
                </c:pt>
                <c:pt idx="2544">
                  <c:v>1.2605545674846301E-2</c:v>
                </c:pt>
                <c:pt idx="2545">
                  <c:v>1.2595513137411576E-2</c:v>
                </c:pt>
                <c:pt idx="2546">
                  <c:v>1.2585517228061763E-2</c:v>
                </c:pt>
                <c:pt idx="2547">
                  <c:v>1.2575557945837632E-2</c:v>
                </c:pt>
                <c:pt idx="2548">
                  <c:v>1.2565635289779078E-2</c:v>
                </c:pt>
                <c:pt idx="2549">
                  <c:v>1.2555749258926002E-2</c:v>
                </c:pt>
                <c:pt idx="2550">
                  <c:v>1.2545899852325253E-2</c:v>
                </c:pt>
                <c:pt idx="2551">
                  <c:v>1.2536087069024548E-2</c:v>
                </c:pt>
                <c:pt idx="2552">
                  <c:v>1.2526310908071606E-2</c:v>
                </c:pt>
                <c:pt idx="2553">
                  <c:v>1.2517514360072646E-2</c:v>
                </c:pt>
                <c:pt idx="2554">
                  <c:v>1.2507806883556682E-2</c:v>
                </c:pt>
                <c:pt idx="2555">
                  <c:v>1.2498136023621598E-2</c:v>
                </c:pt>
                <c:pt idx="2556">
                  <c:v>1.2487128447700613E-2</c:v>
                </c:pt>
                <c:pt idx="2557">
                  <c:v>1.2477536048721483E-2</c:v>
                </c:pt>
                <c:pt idx="2558">
                  <c:v>1.2467980263387801E-2</c:v>
                </c:pt>
                <c:pt idx="2559">
                  <c:v>1.2458461090774087E-2</c:v>
                </c:pt>
                <c:pt idx="2560">
                  <c:v>1.244897852994864E-2</c:v>
                </c:pt>
                <c:pt idx="2561">
                  <c:v>1.2439985789982871E-2</c:v>
                </c:pt>
                <c:pt idx="2562">
                  <c:v>1.2430574159719422E-2</c:v>
                </c:pt>
                <c:pt idx="2563">
                  <c:v>1.2421199137035863E-2</c:v>
                </c:pt>
                <c:pt idx="2564">
                  <c:v>1.2411860721012477E-2</c:v>
                </c:pt>
                <c:pt idx="2565">
                  <c:v>1.2401227415534859E-2</c:v>
                </c:pt>
                <c:pt idx="2566">
                  <c:v>1.2391969098663446E-2</c:v>
                </c:pt>
                <c:pt idx="2567">
                  <c:v>1.2382747390005885E-2</c:v>
                </c:pt>
                <c:pt idx="2568">
                  <c:v>1.2373562288648124E-2</c:v>
                </c:pt>
                <c:pt idx="2569">
                  <c:v>1.2364413793677849E-2</c:v>
                </c:pt>
                <c:pt idx="2570">
                  <c:v>1.2355734031067857E-2</c:v>
                </c:pt>
                <c:pt idx="2571">
                  <c:v>1.2346656442633953E-2</c:v>
                </c:pt>
                <c:pt idx="2572">
                  <c:v>1.2337615456443922E-2</c:v>
                </c:pt>
                <c:pt idx="2573">
                  <c:v>1.2328611071592116E-2</c:v>
                </c:pt>
                <c:pt idx="2574">
                  <c:v>1.2319220382804237E-2</c:v>
                </c:pt>
                <c:pt idx="2575">
                  <c:v>1.2310291507089786E-2</c:v>
                </c:pt>
                <c:pt idx="2576">
                  <c:v>1.2301399231427021E-2</c:v>
                </c:pt>
                <c:pt idx="2577">
                  <c:v>1.2292543554920135E-2</c:v>
                </c:pt>
                <c:pt idx="2578">
                  <c:v>1.2283724476674194E-2</c:v>
                </c:pt>
                <c:pt idx="2579">
                  <c:v>1.2274941995796866E-2</c:v>
                </c:pt>
                <c:pt idx="2580">
                  <c:v>1.2266196111400167E-2</c:v>
                </c:pt>
                <c:pt idx="2581">
                  <c:v>1.2257486822596111E-2</c:v>
                </c:pt>
                <c:pt idx="2582">
                  <c:v>1.2248814128494106E-2</c:v>
                </c:pt>
                <c:pt idx="2583">
                  <c:v>1.2240178028215726E-2</c:v>
                </c:pt>
                <c:pt idx="2584">
                  <c:v>1.2231578520878196E-2</c:v>
                </c:pt>
                <c:pt idx="2585">
                  <c:v>1.222301560560222E-2</c:v>
                </c:pt>
                <c:pt idx="2586">
                  <c:v>1.2214489281511979E-2</c:v>
                </c:pt>
                <c:pt idx="2587">
                  <c:v>1.2205999547729043E-2</c:v>
                </c:pt>
                <c:pt idx="2588">
                  <c:v>1.2197546403382805E-2</c:v>
                </c:pt>
                <c:pt idx="2589">
                  <c:v>1.2189129847604395E-2</c:v>
                </c:pt>
                <c:pt idx="2590">
                  <c:v>1.2180749879519729E-2</c:v>
                </c:pt>
                <c:pt idx="2591">
                  <c:v>1.2172406498268626E-2</c:v>
                </c:pt>
                <c:pt idx="2592">
                  <c:v>1.2164480829587187E-2</c:v>
                </c:pt>
                <c:pt idx="2593">
                  <c:v>1.2156208285334051E-2</c:v>
                </c:pt>
                <c:pt idx="2594">
                  <c:v>1.2147972323962697E-2</c:v>
                </c:pt>
                <c:pt idx="2595">
                  <c:v>1.2139398824308456E-2</c:v>
                </c:pt>
                <c:pt idx="2596">
                  <c:v>1.2131238364285951E-2</c:v>
                </c:pt>
                <c:pt idx="2597">
                  <c:v>1.2123114485938526E-2</c:v>
                </c:pt>
                <c:pt idx="2598">
                  <c:v>1.2115027188417298E-2</c:v>
                </c:pt>
                <c:pt idx="2599">
                  <c:v>1.2106976470869031E-2</c:v>
                </c:pt>
                <c:pt idx="2600">
                  <c:v>1.2098962332449188E-2</c:v>
                </c:pt>
                <c:pt idx="2601">
                  <c:v>1.2090984772311486E-2</c:v>
                </c:pt>
                <c:pt idx="2602">
                  <c:v>1.2083043789613123E-2</c:v>
                </c:pt>
                <c:pt idx="2603">
                  <c:v>1.2075139383510425E-2</c:v>
                </c:pt>
                <c:pt idx="2604">
                  <c:v>1.2067271553168408E-2</c:v>
                </c:pt>
                <c:pt idx="2605">
                  <c:v>1.2060141870431806E-2</c:v>
                </c:pt>
                <c:pt idx="2606">
                  <c:v>1.2052342486119194E-2</c:v>
                </c:pt>
                <c:pt idx="2607">
                  <c:v>1.2044579672400246E-2</c:v>
                </c:pt>
                <c:pt idx="2608">
                  <c:v>1.2035752664550259E-2</c:v>
                </c:pt>
                <c:pt idx="2609">
                  <c:v>1.2028068213606247E-2</c:v>
                </c:pt>
                <c:pt idx="2610">
                  <c:v>1.2020420330665083E-2</c:v>
                </c:pt>
                <c:pt idx="2611">
                  <c:v>1.2012809014906978E-2</c:v>
                </c:pt>
                <c:pt idx="2612">
                  <c:v>1.2005234265514808E-2</c:v>
                </c:pt>
                <c:pt idx="2613">
                  <c:v>1.1998028008247662E-2</c:v>
                </c:pt>
                <c:pt idx="2614">
                  <c:v>1.1990524027154528E-2</c:v>
                </c:pt>
                <c:pt idx="2615">
                  <c:v>1.1983056608670514E-2</c:v>
                </c:pt>
                <c:pt idx="2616">
                  <c:v>1.1975625751992668E-2</c:v>
                </c:pt>
                <c:pt idx="2617">
                  <c:v>1.1967264699564851E-2</c:v>
                </c:pt>
                <c:pt idx="2618">
                  <c:v>1.1959914066319289E-2</c:v>
                </c:pt>
                <c:pt idx="2619">
                  <c:v>1.1952599996385234E-2</c:v>
                </c:pt>
                <c:pt idx="2620">
                  <c:v>1.194532248895464E-2</c:v>
                </c:pt>
                <c:pt idx="2621">
                  <c:v>1.1938081543225539E-2</c:v>
                </c:pt>
                <c:pt idx="2622">
                  <c:v>1.193118734115904E-2</c:v>
                </c:pt>
                <c:pt idx="2623">
                  <c:v>1.1924017142335788E-2</c:v>
                </c:pt>
                <c:pt idx="2624">
                  <c:v>1.1916883501526294E-2</c:v>
                </c:pt>
                <c:pt idx="2625">
                  <c:v>1.1909786417932956E-2</c:v>
                </c:pt>
                <c:pt idx="2626">
                  <c:v>1.1902425212144782E-2</c:v>
                </c:pt>
                <c:pt idx="2627">
                  <c:v>1.1895403619876293E-2</c:v>
                </c:pt>
                <c:pt idx="2628">
                  <c:v>1.1888418583745921E-2</c:v>
                </c:pt>
                <c:pt idx="2629">
                  <c:v>1.188147010296647E-2</c:v>
                </c:pt>
                <c:pt idx="2630">
                  <c:v>1.1874558176753348E-2</c:v>
                </c:pt>
                <c:pt idx="2631">
                  <c:v>1.1867682804325442E-2</c:v>
                </c:pt>
                <c:pt idx="2632">
                  <c:v>1.1860843984901639E-2</c:v>
                </c:pt>
                <c:pt idx="2633">
                  <c:v>1.1854041717701692E-2</c:v>
                </c:pt>
                <c:pt idx="2634">
                  <c:v>1.1847276001954045E-2</c:v>
                </c:pt>
                <c:pt idx="2635">
                  <c:v>1.1840546836876714E-2</c:v>
                </c:pt>
                <c:pt idx="2636">
                  <c:v>1.18338542217077E-2</c:v>
                </c:pt>
                <c:pt idx="2637">
                  <c:v>1.1827198155667627E-2</c:v>
                </c:pt>
                <c:pt idx="2638">
                  <c:v>1.1820578637994496E-2</c:v>
                </c:pt>
                <c:pt idx="2639">
                  <c:v>1.1813995667921094E-2</c:v>
                </c:pt>
                <c:pt idx="2640">
                  <c:v>1.1807449244679339E-2</c:v>
                </c:pt>
                <c:pt idx="2641">
                  <c:v>1.1800939367514186E-2</c:v>
                </c:pt>
                <c:pt idx="2642">
                  <c:v>1.1794466035661894E-2</c:v>
                </c:pt>
                <c:pt idx="2643">
                  <c:v>1.1788029248363941E-2</c:v>
                </c:pt>
                <c:pt idx="2644">
                  <c:v>1.1781886661663956E-2</c:v>
                </c:pt>
                <c:pt idx="2645">
                  <c:v>1.1775520559102807E-2</c:v>
                </c:pt>
                <c:pt idx="2646">
                  <c:v>1.1769190997584375E-2</c:v>
                </c:pt>
                <c:pt idx="2647">
                  <c:v>1.1762647529647575E-2</c:v>
                </c:pt>
                <c:pt idx="2648">
                  <c:v>1.175639345383122E-2</c:v>
                </c:pt>
                <c:pt idx="2649">
                  <c:v>1.1750175918070194E-2</c:v>
                </c:pt>
                <c:pt idx="2650">
                  <c:v>1.1743994921615531E-2</c:v>
                </c:pt>
                <c:pt idx="2651">
                  <c:v>1.173785046372869E-2</c:v>
                </c:pt>
                <c:pt idx="2652">
                  <c:v>1.1731742543670267E-2</c:v>
                </c:pt>
                <c:pt idx="2653">
                  <c:v>1.1725671160699979E-2</c:v>
                </c:pt>
                <c:pt idx="2654">
                  <c:v>1.171963631408624E-2</c:v>
                </c:pt>
                <c:pt idx="2655">
                  <c:v>1.1713638003093987E-2</c:v>
                </c:pt>
                <c:pt idx="2656">
                  <c:v>1.1707676226990761E-2</c:v>
                </c:pt>
                <c:pt idx="2657">
                  <c:v>1.1702203875105788E-2</c:v>
                </c:pt>
                <c:pt idx="2658">
                  <c:v>1.1696310330279402E-2</c:v>
                </c:pt>
                <c:pt idx="2659">
                  <c:v>1.1690453315703841E-2</c:v>
                </c:pt>
                <c:pt idx="2660">
                  <c:v>1.1683804314755797E-2</c:v>
                </c:pt>
                <c:pt idx="2661">
                  <c:v>1.167802557686759E-2</c:v>
                </c:pt>
                <c:pt idx="2662">
                  <c:v>1.1672283366973346E-2</c:v>
                </c:pt>
                <c:pt idx="2663">
                  <c:v>1.1666577684357193E-2</c:v>
                </c:pt>
                <c:pt idx="2664">
                  <c:v>1.166090852831303E-2</c:v>
                </c:pt>
                <c:pt idx="2665">
                  <c:v>1.1655482957204418E-2</c:v>
                </c:pt>
                <c:pt idx="2666">
                  <c:v>1.164988442430512E-2</c:v>
                </c:pt>
                <c:pt idx="2667">
                  <c:v>1.1644322414637901E-2</c:v>
                </c:pt>
                <c:pt idx="2668">
                  <c:v>1.1638796927495912E-2</c:v>
                </c:pt>
                <c:pt idx="2669">
                  <c:v>1.1632913509155504E-2</c:v>
                </c:pt>
                <c:pt idx="2670">
                  <c:v>1.1626883258118647E-2</c:v>
                </c:pt>
                <c:pt idx="2671">
                  <c:v>1.1621479505719059E-2</c:v>
                </c:pt>
                <c:pt idx="2672">
                  <c:v>1.161611227910272E-2</c:v>
                </c:pt>
                <c:pt idx="2673">
                  <c:v>1.1608308433698847E-2</c:v>
                </c:pt>
                <c:pt idx="2674">
                  <c:v>1.1603027811066936E-2</c:v>
                </c:pt>
                <c:pt idx="2675">
                  <c:v>1.1597783708114611E-2</c:v>
                </c:pt>
                <c:pt idx="2676">
                  <c:v>1.1592576124159345E-2</c:v>
                </c:pt>
                <c:pt idx="2677">
                  <c:v>1.1587405058512456E-2</c:v>
                </c:pt>
                <c:pt idx="2678">
                  <c:v>1.1582096962763357E-2</c:v>
                </c:pt>
                <c:pt idx="2679">
                  <c:v>1.1577001376261045E-2</c:v>
                </c:pt>
                <c:pt idx="2680">
                  <c:v>1.1571942307215618E-2</c:v>
                </c:pt>
                <c:pt idx="2681">
                  <c:v>1.1566919754946749E-2</c:v>
                </c:pt>
                <c:pt idx="2682">
                  <c:v>1.156193371877846E-2</c:v>
                </c:pt>
                <c:pt idx="2683">
                  <c:v>1.1556984198034768E-2</c:v>
                </c:pt>
                <c:pt idx="2684">
                  <c:v>1.1552071192041428E-2</c:v>
                </c:pt>
                <c:pt idx="2685">
                  <c:v>1.1547194700127677E-2</c:v>
                </c:pt>
                <c:pt idx="2686">
                  <c:v>1.1542354721623611E-2</c:v>
                </c:pt>
                <c:pt idx="2687">
                  <c:v>1.1537551255860203E-2</c:v>
                </c:pt>
                <c:pt idx="2688">
                  <c:v>1.1532784302175371E-2</c:v>
                </c:pt>
                <c:pt idx="2689">
                  <c:v>1.1528053859899219E-2</c:v>
                </c:pt>
                <c:pt idx="2690">
                  <c:v>1.1523359928373144E-2</c:v>
                </c:pt>
                <c:pt idx="2691">
                  <c:v>1.1518702506940277E-2</c:v>
                </c:pt>
                <c:pt idx="2692">
                  <c:v>1.1514081594938542E-2</c:v>
                </c:pt>
                <c:pt idx="2693">
                  <c:v>1.1509497191711938E-2</c:v>
                </c:pt>
                <c:pt idx="2694">
                  <c:v>1.1504949296609685E-2</c:v>
                </c:pt>
                <c:pt idx="2695">
                  <c:v>1.1500569737190408E-2</c:v>
                </c:pt>
                <c:pt idx="2696">
                  <c:v>1.1496092391659595E-2</c:v>
                </c:pt>
                <c:pt idx="2697">
                  <c:v>1.1491651551130003E-2</c:v>
                </c:pt>
                <c:pt idx="2698">
                  <c:v>1.1487247214953356E-2</c:v>
                </c:pt>
                <c:pt idx="2699">
                  <c:v>1.1482757420194924E-2</c:v>
                </c:pt>
                <c:pt idx="2700">
                  <c:v>1.1478428560207933E-2</c:v>
                </c:pt>
                <c:pt idx="2701">
                  <c:v>1.1474136203820217E-2</c:v>
                </c:pt>
                <c:pt idx="2702">
                  <c:v>1.1469880350399237E-2</c:v>
                </c:pt>
                <c:pt idx="2703">
                  <c:v>1.1465660999302898E-2</c:v>
                </c:pt>
                <c:pt idx="2704">
                  <c:v>1.1461478149896056E-2</c:v>
                </c:pt>
                <c:pt idx="2705">
                  <c:v>1.1457331801551387E-2</c:v>
                </c:pt>
                <c:pt idx="2706">
                  <c:v>1.1453221953635484E-2</c:v>
                </c:pt>
                <c:pt idx="2707">
                  <c:v>1.1449148605520156E-2</c:v>
                </c:pt>
                <c:pt idx="2708">
                  <c:v>1.1445211452266405E-2</c:v>
                </c:pt>
                <c:pt idx="2709">
                  <c:v>1.1441208621999599E-2</c:v>
                </c:pt>
                <c:pt idx="2710">
                  <c:v>1.143724228849884E-2</c:v>
                </c:pt>
                <c:pt idx="2711">
                  <c:v>1.1433312451150994E-2</c:v>
                </c:pt>
                <c:pt idx="2712">
                  <c:v>1.1429419109333263E-2</c:v>
                </c:pt>
                <c:pt idx="2713">
                  <c:v>1.1425562262433388E-2</c:v>
                </c:pt>
                <c:pt idx="2714">
                  <c:v>1.1421741909836478E-2</c:v>
                </c:pt>
                <c:pt idx="2715">
                  <c:v>1.1417958050930275E-2</c:v>
                </c:pt>
                <c:pt idx="2716">
                  <c:v>1.1414210685107791E-2</c:v>
                </c:pt>
                <c:pt idx="2717">
                  <c:v>1.1410577382640064E-2</c:v>
                </c:pt>
                <c:pt idx="2718">
                  <c:v>1.1406900511057749E-2</c:v>
                </c:pt>
                <c:pt idx="2719">
                  <c:v>1.1403260129588588E-2</c:v>
                </c:pt>
                <c:pt idx="2720">
                  <c:v>1.139965623763306E-2</c:v>
                </c:pt>
                <c:pt idx="2721">
                  <c:v>1.1395953863751305E-2</c:v>
                </c:pt>
                <c:pt idx="2722">
                  <c:v>1.1392427938565571E-2</c:v>
                </c:pt>
                <c:pt idx="2723">
                  <c:v>1.1388938503394326E-2</c:v>
                </c:pt>
                <c:pt idx="2724">
                  <c:v>1.1385485557637178E-2</c:v>
                </c:pt>
                <c:pt idx="2725">
                  <c:v>1.1382069100700692E-2</c:v>
                </c:pt>
                <c:pt idx="2726">
                  <c:v>1.1378744013549484E-2</c:v>
                </c:pt>
                <c:pt idx="2727">
                  <c:v>1.1375398031920574E-2</c:v>
                </c:pt>
                <c:pt idx="2728">
                  <c:v>1.1372088536204857E-2</c:v>
                </c:pt>
                <c:pt idx="2729">
                  <c:v>1.1368815525817305E-2</c:v>
                </c:pt>
                <c:pt idx="2730">
                  <c:v>1.1365534127725519E-2</c:v>
                </c:pt>
                <c:pt idx="2731">
                  <c:v>1.1362336591368091E-2</c:v>
                </c:pt>
                <c:pt idx="2732">
                  <c:v>1.1359175539733729E-2</c:v>
                </c:pt>
                <c:pt idx="2733">
                  <c:v>1.1356050972242031E-2</c:v>
                </c:pt>
                <c:pt idx="2734">
                  <c:v>1.1352962888317804E-2</c:v>
                </c:pt>
                <c:pt idx="2735">
                  <c:v>1.1349911287387595E-2</c:v>
                </c:pt>
                <c:pt idx="2736">
                  <c:v>1.134689616887621E-2</c:v>
                </c:pt>
                <c:pt idx="2737">
                  <c:v>1.134391753221628E-2</c:v>
                </c:pt>
                <c:pt idx="2738">
                  <c:v>1.1340975376837823E-2</c:v>
                </c:pt>
                <c:pt idx="2739">
                  <c:v>1.1338069702175204E-2</c:v>
                </c:pt>
                <c:pt idx="2740">
                  <c:v>1.1335200507662792E-2</c:v>
                </c:pt>
                <c:pt idx="2741">
                  <c:v>1.1332367792737556E-2</c:v>
                </c:pt>
                <c:pt idx="2742">
                  <c:v>1.1329571556839075E-2</c:v>
                </c:pt>
                <c:pt idx="2743">
                  <c:v>1.132681179940693E-2</c:v>
                </c:pt>
                <c:pt idx="2744">
                  <c:v>1.1324088519886779E-2</c:v>
                </c:pt>
                <c:pt idx="2745">
                  <c:v>1.132140171772081E-2</c:v>
                </c:pt>
                <c:pt idx="2746">
                  <c:v>1.131875139235642E-2</c:v>
                </c:pt>
                <c:pt idx="2747">
                  <c:v>1.1316139674579466E-2</c:v>
                </c:pt>
                <c:pt idx="2748">
                  <c:v>1.1313559776826455E-2</c:v>
                </c:pt>
                <c:pt idx="2749">
                  <c:v>1.1311016353102514E-2</c:v>
                </c:pt>
                <c:pt idx="2750">
                  <c:v>1.1308509402865661E-2</c:v>
                </c:pt>
                <c:pt idx="2751">
                  <c:v>1.1306038925568642E-2</c:v>
                </c:pt>
                <c:pt idx="2752">
                  <c:v>1.1303615422266091E-2</c:v>
                </c:pt>
                <c:pt idx="2753">
                  <c:v>1.1301220419178066E-2</c:v>
                </c:pt>
                <c:pt idx="2754">
                  <c:v>1.1298861888539449E-2</c:v>
                </c:pt>
                <c:pt idx="2755">
                  <c:v>1.1296539829804589E-2</c:v>
                </c:pt>
                <c:pt idx="2756">
                  <c:v>1.1294254242442609E-2</c:v>
                </c:pt>
                <c:pt idx="2757">
                  <c:v>1.129200512592002E-2</c:v>
                </c:pt>
                <c:pt idx="2758">
                  <c:v>1.1289792479707681E-2</c:v>
                </c:pt>
                <c:pt idx="2759">
                  <c:v>1.1287616303275582E-2</c:v>
                </c:pt>
                <c:pt idx="2760">
                  <c:v>1.1285415293579959E-2</c:v>
                </c:pt>
                <c:pt idx="2761">
                  <c:v>1.1283306977484919E-2</c:v>
                </c:pt>
                <c:pt idx="2762">
                  <c:v>1.128123512736412E-2</c:v>
                </c:pt>
                <c:pt idx="2763">
                  <c:v>1.1279199742693535E-2</c:v>
                </c:pt>
                <c:pt idx="2764">
                  <c:v>1.1277200822958022E-2</c:v>
                </c:pt>
                <c:pt idx="2765">
                  <c:v>1.1275238367638885E-2</c:v>
                </c:pt>
                <c:pt idx="2766">
                  <c:v>1.1273358155374879E-2</c:v>
                </c:pt>
                <c:pt idx="2767">
                  <c:v>1.1271422848200707E-2</c:v>
                </c:pt>
                <c:pt idx="2768">
                  <c:v>1.1269569783054934E-2</c:v>
                </c:pt>
                <c:pt idx="2769">
                  <c:v>1.126775318028006E-2</c:v>
                </c:pt>
                <c:pt idx="2770">
                  <c:v>1.1265973039366273E-2</c:v>
                </c:pt>
                <c:pt idx="2771">
                  <c:v>1.1264229359810862E-2</c:v>
                </c:pt>
                <c:pt idx="2772">
                  <c:v>1.1262522141107567E-2</c:v>
                </c:pt>
                <c:pt idx="2773">
                  <c:v>1.1260978868548046E-2</c:v>
                </c:pt>
                <c:pt idx="2774">
                  <c:v>1.1259349676648395E-2</c:v>
                </c:pt>
                <c:pt idx="2775">
                  <c:v>1.1257756946322507E-2</c:v>
                </c:pt>
                <c:pt idx="2776">
                  <c:v>1.1256200677073384E-2</c:v>
                </c:pt>
                <c:pt idx="2777">
                  <c:v>1.1254680868408379E-2</c:v>
                </c:pt>
                <c:pt idx="2778">
                  <c:v>1.1253120876604312E-2</c:v>
                </c:pt>
                <c:pt idx="2779">
                  <c:v>1.1251671428698437E-2</c:v>
                </c:pt>
                <c:pt idx="2780">
                  <c:v>1.1250258438791381E-2</c:v>
                </c:pt>
                <c:pt idx="2781">
                  <c:v>1.1248881906396497E-2</c:v>
                </c:pt>
                <c:pt idx="2782">
                  <c:v>1.1247628716616285E-2</c:v>
                </c:pt>
                <c:pt idx="2783">
                  <c:v>1.124632766115205E-2</c:v>
                </c:pt>
                <c:pt idx="2784">
                  <c:v>1.1245063062852929E-2</c:v>
                </c:pt>
                <c:pt idx="2785">
                  <c:v>1.1243834921245387E-2</c:v>
                </c:pt>
                <c:pt idx="2786">
                  <c:v>1.1242643235845461E-2</c:v>
                </c:pt>
                <c:pt idx="2787">
                  <c:v>1.1241488006177882E-2</c:v>
                </c:pt>
                <c:pt idx="2788">
                  <c:v>1.1240369231769985E-2</c:v>
                </c:pt>
                <c:pt idx="2789">
                  <c:v>1.1239286912145626E-2</c:v>
                </c:pt>
                <c:pt idx="2790">
                  <c:v>1.1238241046834749E-2</c:v>
                </c:pt>
                <c:pt idx="2791">
                  <c:v>1.123723163536903E-2</c:v>
                </c:pt>
                <c:pt idx="2792">
                  <c:v>1.1236258677279284E-2</c:v>
                </c:pt>
                <c:pt idx="2793">
                  <c:v>1.1235322172102397E-2</c:v>
                </c:pt>
                <c:pt idx="2794">
                  <c:v>1.1234422119370922E-2</c:v>
                </c:pt>
                <c:pt idx="2795">
                  <c:v>1.1233558518624355E-2</c:v>
                </c:pt>
                <c:pt idx="2796">
                  <c:v>1.1232731369405672E-2</c:v>
                </c:pt>
                <c:pt idx="2797">
                  <c:v>1.1231940671251764E-2</c:v>
                </c:pt>
                <c:pt idx="2798">
                  <c:v>1.1231186423708212E-2</c:v>
                </c:pt>
                <c:pt idx="2799">
                  <c:v>1.1230468626320596E-2</c:v>
                </c:pt>
                <c:pt idx="2800">
                  <c:v>1.1229654083265889E-2</c:v>
                </c:pt>
                <c:pt idx="2801">
                  <c:v>1.1229006601565984E-2</c:v>
                </c:pt>
                <c:pt idx="2802">
                  <c:v>1.1228395567565445E-2</c:v>
                </c:pt>
                <c:pt idx="2803">
                  <c:v>1.1227820980816275E-2</c:v>
                </c:pt>
                <c:pt idx="2804">
                  <c:v>1.1227426375932466E-2</c:v>
                </c:pt>
                <c:pt idx="2805">
                  <c:v>1.1226927270033249E-2</c:v>
                </c:pt>
                <c:pt idx="2806">
                  <c:v>1.1226464611160296E-2</c:v>
                </c:pt>
                <c:pt idx="2807">
                  <c:v>1.1226038398867011E-2</c:v>
                </c:pt>
                <c:pt idx="2808">
                  <c:v>1.1225648632721566E-2</c:v>
                </c:pt>
                <c:pt idx="2809">
                  <c:v>1.1225295312285178E-2</c:v>
                </c:pt>
                <c:pt idx="2810">
                  <c:v>1.1224978437121679E-2</c:v>
                </c:pt>
                <c:pt idx="2811">
                  <c:v>1.1224698006801844E-2</c:v>
                </c:pt>
                <c:pt idx="2812">
                  <c:v>1.1224289753431928E-2</c:v>
                </c:pt>
                <c:pt idx="2813">
                  <c:v>1.122391300202974E-2</c:v>
                </c:pt>
                <c:pt idx="2814">
                  <c:v>1.1223736708567245E-2</c:v>
                </c:pt>
                <c:pt idx="2815">
                  <c:v>1.1223596856023477E-2</c:v>
                </c:pt>
                <c:pt idx="2816">
                  <c:v>1.1223667852632938E-2</c:v>
                </c:pt>
                <c:pt idx="2817">
                  <c:v>1.1223426471998366E-2</c:v>
                </c:pt>
                <c:pt idx="2818">
                  <c:v>1.1223395939675029E-2</c:v>
                </c:pt>
                <c:pt idx="2819">
                  <c:v>1.1223401846585546E-2</c:v>
                </c:pt>
                <c:pt idx="2820">
                  <c:v>1.1223444192314247E-2</c:v>
                </c:pt>
                <c:pt idx="2821">
                  <c:v>1.1222962219220168E-2</c:v>
                </c:pt>
                <c:pt idx="2822">
                  <c:v>1.1223638198562647E-2</c:v>
                </c:pt>
                <c:pt idx="2823">
                  <c:v>1.1223789858259003E-2</c:v>
                </c:pt>
                <c:pt idx="2824">
                  <c:v>1.1223977955122422E-2</c:v>
                </c:pt>
                <c:pt idx="2825">
                  <c:v>1.1224598452556996E-2</c:v>
                </c:pt>
                <c:pt idx="2826">
                  <c:v>1.1224864644142293E-2</c:v>
                </c:pt>
                <c:pt idx="2827">
                  <c:v>1.1225167273887034E-2</c:v>
                </c:pt>
                <c:pt idx="2828">
                  <c:v>1.1225506341392411E-2</c:v>
                </c:pt>
                <c:pt idx="2829">
                  <c:v>1.1225881846254398E-2</c:v>
                </c:pt>
                <c:pt idx="2830">
                  <c:v>1.1226082614218353E-2</c:v>
                </c:pt>
                <c:pt idx="2831">
                  <c:v>1.1226528376185471E-2</c:v>
                </c:pt>
                <c:pt idx="2832">
                  <c:v>1.1227010573212395E-2</c:v>
                </c:pt>
                <c:pt idx="2833">
                  <c:v>1.1227529204905591E-2</c:v>
                </c:pt>
                <c:pt idx="2834">
                  <c:v>1.1228305917045451E-2</c:v>
                </c:pt>
                <c:pt idx="2835">
                  <c:v>1.1228900037745045E-2</c:v>
                </c:pt>
                <c:pt idx="2836">
                  <c:v>1.1229530593050407E-2</c:v>
                </c:pt>
                <c:pt idx="2837">
                  <c:v>1.1230197582574887E-2</c:v>
                </c:pt>
                <c:pt idx="2838">
                  <c:v>1.1230901005931842E-2</c:v>
                </c:pt>
                <c:pt idx="2839">
                  <c:v>1.1231640862738965E-2</c:v>
                </c:pt>
                <c:pt idx="2840">
                  <c:v>1.1232417152617431E-2</c:v>
                </c:pt>
                <c:pt idx="2841">
                  <c:v>1.1233229875186674E-2</c:v>
                </c:pt>
                <c:pt idx="2842">
                  <c:v>1.1234079030071344E-2</c:v>
                </c:pt>
                <c:pt idx="2843">
                  <c:v>1.123496461689261E-2</c:v>
                </c:pt>
                <c:pt idx="2844">
                  <c:v>1.1235886635276861E-2</c:v>
                </c:pt>
                <c:pt idx="2845">
                  <c:v>1.1236845084856563E-2</c:v>
                </c:pt>
                <c:pt idx="2846">
                  <c:v>1.1237839965256364E-2</c:v>
                </c:pt>
                <c:pt idx="2847">
                  <c:v>1.1238871276109603E-2</c:v>
                </c:pt>
                <c:pt idx="2848">
                  <c:v>1.1239939017049614E-2</c:v>
                </c:pt>
                <c:pt idx="2849">
                  <c:v>1.1241043187711474E-2</c:v>
                </c:pt>
                <c:pt idx="2850">
                  <c:v>1.1242183787729388E-2</c:v>
                </c:pt>
                <c:pt idx="2851">
                  <c:v>1.1243360816748855E-2</c:v>
                </c:pt>
                <c:pt idx="2852">
                  <c:v>1.1244305283116587E-2</c:v>
                </c:pt>
                <c:pt idx="2853">
                  <c:v>1.1245552528198307E-2</c:v>
                </c:pt>
                <c:pt idx="2854">
                  <c:v>1.1246836200084457E-2</c:v>
                </c:pt>
                <c:pt idx="2855">
                  <c:v>1.1248433215615007E-2</c:v>
                </c:pt>
                <c:pt idx="2856">
                  <c:v>1.1249792384254383E-2</c:v>
                </c:pt>
                <c:pt idx="2857">
                  <c:v>1.125118797975963E-2</c:v>
                </c:pt>
                <c:pt idx="2858">
                  <c:v>1.1252620001779725E-2</c:v>
                </c:pt>
                <c:pt idx="2859">
                  <c:v>1.1254088449968858E-2</c:v>
                </c:pt>
                <c:pt idx="2860">
                  <c:v>1.1255593323980349E-2</c:v>
                </c:pt>
                <c:pt idx="2861">
                  <c:v>1.1257134623469257E-2</c:v>
                </c:pt>
                <c:pt idx="2862">
                  <c:v>1.1258712348094117E-2</c:v>
                </c:pt>
                <c:pt idx="2863">
                  <c:v>1.1260326497515198E-2</c:v>
                </c:pt>
                <c:pt idx="2864">
                  <c:v>1.126197707139538E-2</c:v>
                </c:pt>
                <c:pt idx="2865">
                  <c:v>1.126305750970058E-2</c:v>
                </c:pt>
                <c:pt idx="2866">
                  <c:v>1.1264775620851708E-2</c:v>
                </c:pt>
                <c:pt idx="2867">
                  <c:v>1.1266530153209331E-2</c:v>
                </c:pt>
                <c:pt idx="2868">
                  <c:v>1.1268579930015399E-2</c:v>
                </c:pt>
                <c:pt idx="2869">
                  <c:v>1.1270412506693361E-2</c:v>
                </c:pt>
                <c:pt idx="2870">
                  <c:v>1.1272281503536874E-2</c:v>
                </c:pt>
                <c:pt idx="2871">
                  <c:v>1.1274186920217311E-2</c:v>
                </c:pt>
                <c:pt idx="2872">
                  <c:v>1.127612875640871E-2</c:v>
                </c:pt>
                <c:pt idx="2873">
                  <c:v>1.1277782468440701E-2</c:v>
                </c:pt>
                <c:pt idx="2874">
                  <c:v>1.1279794478451883E-2</c:v>
                </c:pt>
                <c:pt idx="2875">
                  <c:v>1.1281842905877769E-2</c:v>
                </c:pt>
                <c:pt idx="2876">
                  <c:v>1.1283927750399509E-2</c:v>
                </c:pt>
                <c:pt idx="2877">
                  <c:v>1.1287055416906059E-2</c:v>
                </c:pt>
                <c:pt idx="2878">
                  <c:v>1.1289221101406488E-2</c:v>
                </c:pt>
                <c:pt idx="2879">
                  <c:v>1.1291423205446472E-2</c:v>
                </c:pt>
                <c:pt idx="2880">
                  <c:v>1.1293661728717569E-2</c:v>
                </c:pt>
                <c:pt idx="2881">
                  <c:v>1.1295936670906111E-2</c:v>
                </c:pt>
                <c:pt idx="2882">
                  <c:v>1.1297898945227003E-2</c:v>
                </c:pt>
                <c:pt idx="2883">
                  <c:v>1.1300244049592645E-2</c:v>
                </c:pt>
                <c:pt idx="2884">
                  <c:v>1.1302625570826052E-2</c:v>
                </c:pt>
                <c:pt idx="2885">
                  <c:v>1.1305043508626801E-2</c:v>
                </c:pt>
                <c:pt idx="2886">
                  <c:v>1.1307857654963392E-2</c:v>
                </c:pt>
                <c:pt idx="2887">
                  <c:v>1.1310351104281715E-2</c:v>
                </c:pt>
                <c:pt idx="2888">
                  <c:v>1.1312880970402657E-2</c:v>
                </c:pt>
                <c:pt idx="2889">
                  <c:v>1.1315447253036881E-2</c:v>
                </c:pt>
                <c:pt idx="2890">
                  <c:v>1.1318049951886365E-2</c:v>
                </c:pt>
                <c:pt idx="2891">
                  <c:v>1.132068906665917E-2</c:v>
                </c:pt>
                <c:pt idx="2892">
                  <c:v>1.1323364597065091E-2</c:v>
                </c:pt>
                <c:pt idx="2893">
                  <c:v>1.1326076542818274E-2</c:v>
                </c:pt>
                <c:pt idx="2894">
                  <c:v>1.132882490363025E-2</c:v>
                </c:pt>
                <c:pt idx="2895">
                  <c:v>1.1331609679216899E-2</c:v>
                </c:pt>
                <c:pt idx="2896">
                  <c:v>1.1334430869294103E-2</c:v>
                </c:pt>
                <c:pt idx="2897">
                  <c:v>1.1337288473580346E-2</c:v>
                </c:pt>
                <c:pt idx="2898">
                  <c:v>1.1340182491794982E-2</c:v>
                </c:pt>
                <c:pt idx="2899">
                  <c:v>1.1343112923660845E-2</c:v>
                </c:pt>
                <c:pt idx="2900">
                  <c:v>1.1346079768900763E-2</c:v>
                </c:pt>
                <c:pt idx="2901">
                  <c:v>1.1349083027240171E-2</c:v>
                </c:pt>
                <c:pt idx="2902">
                  <c:v>1.1352122698405378E-2</c:v>
                </c:pt>
                <c:pt idx="2903">
                  <c:v>1.1355198782126165E-2</c:v>
                </c:pt>
                <c:pt idx="2904">
                  <c:v>1.1357903083622604E-2</c:v>
                </c:pt>
                <c:pt idx="2905">
                  <c:v>1.1361049291713143E-2</c:v>
                </c:pt>
                <c:pt idx="2906">
                  <c:v>1.1364231910395145E-2</c:v>
                </c:pt>
                <c:pt idx="2907">
                  <c:v>1.1367867237189407E-2</c:v>
                </c:pt>
                <c:pt idx="2908">
                  <c:v>1.1371125379673042E-2</c:v>
                </c:pt>
                <c:pt idx="2909">
                  <c:v>1.1374419933117878E-2</c:v>
                </c:pt>
                <c:pt idx="2910">
                  <c:v>1.1377750897266734E-2</c:v>
                </c:pt>
                <c:pt idx="2911">
                  <c:v>1.1381118271857206E-2</c:v>
                </c:pt>
                <c:pt idx="2912">
                  <c:v>1.1384522056638193E-2</c:v>
                </c:pt>
                <c:pt idx="2913">
                  <c:v>1.138796225135251E-2</c:v>
                </c:pt>
                <c:pt idx="2914">
                  <c:v>1.1391438855748183E-2</c:v>
                </c:pt>
                <c:pt idx="2915">
                  <c:v>1.1394951869571504E-2</c:v>
                </c:pt>
                <c:pt idx="2916">
                  <c:v>1.1398501292577448E-2</c:v>
                </c:pt>
                <c:pt idx="2917">
                  <c:v>1.1401643740349127E-2</c:v>
                </c:pt>
                <c:pt idx="2918">
                  <c:v>1.140526326591894E-2</c:v>
                </c:pt>
                <c:pt idx="2919">
                  <c:v>1.1408919198758921E-2</c:v>
                </c:pt>
                <c:pt idx="2920">
                  <c:v>1.141314198773807E-2</c:v>
                </c:pt>
                <c:pt idx="2921">
                  <c:v>1.1416875935337538E-2</c:v>
                </c:pt>
                <c:pt idx="2922">
                  <c:v>1.1420646289448218E-2</c:v>
                </c:pt>
                <c:pt idx="2923">
                  <c:v>1.1424453049828545E-2</c:v>
                </c:pt>
                <c:pt idx="2924">
                  <c:v>1.1428296216242225E-2</c:v>
                </c:pt>
                <c:pt idx="2925">
                  <c:v>1.1431710531354611E-2</c:v>
                </c:pt>
                <c:pt idx="2926">
                  <c:v>1.1435623784676885E-2</c:v>
                </c:pt>
                <c:pt idx="2927">
                  <c:v>1.1439573442152629E-2</c:v>
                </c:pt>
                <c:pt idx="2928">
                  <c:v>1.1443559503545586E-2</c:v>
                </c:pt>
                <c:pt idx="2929">
                  <c:v>1.1447581968628384E-2</c:v>
                </c:pt>
                <c:pt idx="2930">
                  <c:v>1.1452598889913998E-2</c:v>
                </c:pt>
                <c:pt idx="2931">
                  <c:v>1.1456699622611756E-2</c:v>
                </c:pt>
                <c:pt idx="2932">
                  <c:v>1.1460836760693437E-2</c:v>
                </c:pt>
                <c:pt idx="2933">
                  <c:v>1.1465010303937482E-2</c:v>
                </c:pt>
                <c:pt idx="2934">
                  <c:v>1.1468730161251996E-2</c:v>
                </c:pt>
                <c:pt idx="2935">
                  <c:v>1.1472973778859637E-2</c:v>
                </c:pt>
                <c:pt idx="2936">
                  <c:v>1.1477253799785442E-2</c:v>
                </c:pt>
                <c:pt idx="2937">
                  <c:v>1.1481570223812441E-2</c:v>
                </c:pt>
                <c:pt idx="2938">
                  <c:v>1.1488052962186994E-2</c:v>
                </c:pt>
                <c:pt idx="2939">
                  <c:v>1.149245561345778E-2</c:v>
                </c:pt>
                <c:pt idx="2940">
                  <c:v>1.1496894670763348E-2</c:v>
                </c:pt>
                <c:pt idx="2941">
                  <c:v>1.1501370133897907E-2</c:v>
                </c:pt>
                <c:pt idx="2942">
                  <c:v>1.1504343988399994E-2</c:v>
                </c:pt>
                <c:pt idx="2943">
                  <c:v>1.1510430276846978E-2</c:v>
                </c:pt>
                <c:pt idx="2944">
                  <c:v>1.151501495625926E-2</c:v>
                </c:pt>
                <c:pt idx="2945">
                  <c:v>1.1519636040701171E-2</c:v>
                </c:pt>
                <c:pt idx="2946">
                  <c:v>1.1524293529976273E-2</c:v>
                </c:pt>
                <c:pt idx="2947">
                  <c:v>1.1528987423891527E-2</c:v>
                </c:pt>
                <c:pt idx="2948">
                  <c:v>1.1533717722250498E-2</c:v>
                </c:pt>
                <c:pt idx="2949">
                  <c:v>1.1538484424862697E-2</c:v>
                </c:pt>
                <c:pt idx="2950">
                  <c:v>1.154328753154104E-2</c:v>
                </c:pt>
                <c:pt idx="2951">
                  <c:v>1.1548127042096743E-2</c:v>
                </c:pt>
                <c:pt idx="2952">
                  <c:v>1.155300295634102E-2</c:v>
                </c:pt>
                <c:pt idx="2953">
                  <c:v>1.155791527409529E-2</c:v>
                </c:pt>
                <c:pt idx="2954">
                  <c:v>1.1562863995172472E-2</c:v>
                </c:pt>
                <c:pt idx="2955">
                  <c:v>1.1566203757132458E-2</c:v>
                </c:pt>
                <c:pt idx="2956">
                  <c:v>1.1571217001199367E-2</c:v>
                </c:pt>
                <c:pt idx="2957">
                  <c:v>1.1576266644374179E-2</c:v>
                </c:pt>
                <c:pt idx="2958">
                  <c:v>1.1581352686475942E-2</c:v>
                </c:pt>
                <c:pt idx="2959">
                  <c:v>1.1588153644134683E-2</c:v>
                </c:pt>
                <c:pt idx="2960">
                  <c:v>1.1593320781410184E-2</c:v>
                </c:pt>
                <c:pt idx="2961">
                  <c:v>1.1598524320776385E-2</c:v>
                </c:pt>
                <c:pt idx="2962">
                  <c:v>1.1603764262063216E-2</c:v>
                </c:pt>
                <c:pt idx="2963">
                  <c:v>1.1609040605104847E-2</c:v>
                </c:pt>
                <c:pt idx="2964">
                  <c:v>1.1612633306616663E-2</c:v>
                </c:pt>
                <c:pt idx="2965">
                  <c:v>1.1619702495784964E-2</c:v>
                </c:pt>
                <c:pt idx="2966">
                  <c:v>1.1625088043094351E-2</c:v>
                </c:pt>
                <c:pt idx="2967">
                  <c:v>1.1630509991504596E-2</c:v>
                </c:pt>
                <c:pt idx="2968">
                  <c:v>1.1634215009795511E-2</c:v>
                </c:pt>
                <c:pt idx="2969">
                  <c:v>1.1639114762604486E-2</c:v>
                </c:pt>
                <c:pt idx="2970">
                  <c:v>1.1644634800309639E-2</c:v>
                </c:pt>
                <c:pt idx="2971">
                  <c:v>1.1650191233483653E-2</c:v>
                </c:pt>
                <c:pt idx="2972">
                  <c:v>1.1659384799311449E-2</c:v>
                </c:pt>
                <c:pt idx="2973">
                  <c:v>1.1664435929362787E-2</c:v>
                </c:pt>
                <c:pt idx="2974">
                  <c:v>1.1670119929333264E-2</c:v>
                </c:pt>
                <c:pt idx="2975">
                  <c:v>1.1675840325335423E-2</c:v>
                </c:pt>
                <c:pt idx="2976">
                  <c:v>1.16815971172173E-2</c:v>
                </c:pt>
                <c:pt idx="2977">
                  <c:v>1.1687390304831317E-2</c:v>
                </c:pt>
                <c:pt idx="2978">
                  <c:v>1.169321988802112E-2</c:v>
                </c:pt>
                <c:pt idx="2979">
                  <c:v>1.1699085866649674E-2</c:v>
                </c:pt>
                <c:pt idx="2980">
                  <c:v>1.1704988240567645E-2</c:v>
                </c:pt>
                <c:pt idx="2981">
                  <c:v>1.1711548570886734E-2</c:v>
                </c:pt>
                <c:pt idx="2982">
                  <c:v>1.1717526528787601E-2</c:v>
                </c:pt>
                <c:pt idx="2983">
                  <c:v>1.172354088282327E-2</c:v>
                </c:pt>
                <c:pt idx="2984">
                  <c:v>1.1729591632861672E-2</c:v>
                </c:pt>
                <c:pt idx="2985">
                  <c:v>1.1735918198132467E-2</c:v>
                </c:pt>
                <c:pt idx="2986">
                  <c:v>1.1742044140030394E-2</c:v>
                </c:pt>
                <c:pt idx="2987">
                  <c:v>1.1748206476231274E-2</c:v>
                </c:pt>
                <c:pt idx="2988">
                  <c:v>1.175440520660247E-2</c:v>
                </c:pt>
                <c:pt idx="2989">
                  <c:v>1.1760640331010463E-2</c:v>
                </c:pt>
                <c:pt idx="2990">
                  <c:v>1.1767559001720098E-2</c:v>
                </c:pt>
                <c:pt idx="2991">
                  <c:v>1.1773869719359859E-2</c:v>
                </c:pt>
                <c:pt idx="2992">
                  <c:v>1.1780216831950152E-2</c:v>
                </c:pt>
                <c:pt idx="2993">
                  <c:v>1.1786600339363252E-2</c:v>
                </c:pt>
                <c:pt idx="2994">
                  <c:v>1.1793020241481864E-2</c:v>
                </c:pt>
                <c:pt idx="2995">
                  <c:v>1.179947653818695E-2</c:v>
                </c:pt>
                <c:pt idx="2996">
                  <c:v>1.180596922936295E-2</c:v>
                </c:pt>
                <c:pt idx="2997">
                  <c:v>1.181249831489257E-2</c:v>
                </c:pt>
                <c:pt idx="2998">
                  <c:v>1.1819063794660247E-2</c:v>
                </c:pt>
                <c:pt idx="2999">
                  <c:v>1.1825665439971525E-2</c:v>
                </c:pt>
                <c:pt idx="3000">
                  <c:v>1.1832300776504791E-2</c:v>
                </c:pt>
                <c:pt idx="3001">
                  <c:v>1.1838966055331921E-2</c:v>
                </c:pt>
                <c:pt idx="3002">
                  <c:v>1.1845657512869551E-2</c:v>
                </c:pt>
                <c:pt idx="3003">
                  <c:v>1.185237138551087E-2</c:v>
                </c:pt>
                <c:pt idx="3004">
                  <c:v>1.1859103909622122E-2</c:v>
                </c:pt>
                <c:pt idx="3005">
                  <c:v>1.1865851321546963E-2</c:v>
                </c:pt>
                <c:pt idx="3006">
                  <c:v>1.1872609857605593E-2</c:v>
                </c:pt>
                <c:pt idx="3007">
                  <c:v>1.1878696484162666E-2</c:v>
                </c:pt>
                <c:pt idx="3008">
                  <c:v>1.1885466366991938E-2</c:v>
                </c:pt>
                <c:pt idx="3009">
                  <c:v>1.1892236224446342E-2</c:v>
                </c:pt>
                <c:pt idx="3010">
                  <c:v>1.1899002251512435E-2</c:v>
                </c:pt>
                <c:pt idx="3011">
                  <c:v>1.1905760643152168E-2</c:v>
                </c:pt>
                <c:pt idx="3012">
                  <c:v>1.191318402837661E-2</c:v>
                </c:pt>
                <c:pt idx="3013">
                  <c:v>1.1919917365125645E-2</c:v>
                </c:pt>
                <c:pt idx="3014">
                  <c:v>1.1926637629749558E-2</c:v>
                </c:pt>
                <c:pt idx="3015">
                  <c:v>1.1933344821894721E-2</c:v>
                </c:pt>
                <c:pt idx="3016">
                  <c:v>1.1940038941205763E-2</c:v>
                </c:pt>
                <c:pt idx="3017">
                  <c:v>1.1946719987335137E-2</c:v>
                </c:pt>
                <c:pt idx="3018">
                  <c:v>1.1953387959928344E-2</c:v>
                </c:pt>
                <c:pt idx="3019">
                  <c:v>1.1960042858638706E-2</c:v>
                </c:pt>
                <c:pt idx="3020">
                  <c:v>1.1965343396139971E-2</c:v>
                </c:pt>
                <c:pt idx="3021">
                  <c:v>1.1971973573731809E-2</c:v>
                </c:pt>
                <c:pt idx="3022">
                  <c:v>1.1978590677065526E-2</c:v>
                </c:pt>
                <c:pt idx="3023">
                  <c:v>1.1985194705797397E-2</c:v>
                </c:pt>
                <c:pt idx="3024">
                  <c:v>1.1991785659579257E-2</c:v>
                </c:pt>
                <c:pt idx="3025">
                  <c:v>1.1998363538068268E-2</c:v>
                </c:pt>
                <c:pt idx="3026">
                  <c:v>1.2005594722973689E-2</c:v>
                </c:pt>
                <c:pt idx="3027">
                  <c:v>1.2011480067790181E-2</c:v>
                </c:pt>
                <c:pt idx="3028">
                  <c:v>1.2018018718334744E-2</c:v>
                </c:pt>
                <c:pt idx="3029">
                  <c:v>1.2024544292214223E-2</c:v>
                </c:pt>
                <c:pt idx="3030">
                  <c:v>1.2031056789086669E-2</c:v>
                </c:pt>
                <c:pt idx="3031">
                  <c:v>1.2037556208610134E-2</c:v>
                </c:pt>
                <c:pt idx="3032">
                  <c:v>1.2044042550444445E-2</c:v>
                </c:pt>
                <c:pt idx="3033">
                  <c:v>1.2051838488109453E-2</c:v>
                </c:pt>
                <c:pt idx="3034">
                  <c:v>1.2058297236971277E-2</c:v>
                </c:pt>
                <c:pt idx="3035">
                  <c:v>1.2064742906434668E-2</c:v>
                </c:pt>
                <c:pt idx="3036">
                  <c:v>1.2071175496162502E-2</c:v>
                </c:pt>
                <c:pt idx="3037">
                  <c:v>1.2077595005816791E-2</c:v>
                </c:pt>
                <c:pt idx="3038">
                  <c:v>1.2083343720025163E-2</c:v>
                </c:pt>
                <c:pt idx="3039">
                  <c:v>1.2089737788566614E-2</c:v>
                </c:pt>
                <c:pt idx="3040">
                  <c:v>1.2096118776371571E-2</c:v>
                </c:pt>
                <c:pt idx="3041">
                  <c:v>1.2102486683105356E-2</c:v>
                </c:pt>
                <c:pt idx="3042">
                  <c:v>1.2109496341179705E-2</c:v>
                </c:pt>
                <c:pt idx="3043">
                  <c:v>1.2115837363323591E-2</c:v>
                </c:pt>
                <c:pt idx="3044">
                  <c:v>1.2122165303046242E-2</c:v>
                </c:pt>
                <c:pt idx="3045">
                  <c:v>1.2128480160011407E-2</c:v>
                </c:pt>
                <c:pt idx="3046">
                  <c:v>1.2134781933889786E-2</c:v>
                </c:pt>
                <c:pt idx="3047">
                  <c:v>1.2141070624348597E-2</c:v>
                </c:pt>
                <c:pt idx="3048">
                  <c:v>1.2147346231058544E-2</c:v>
                </c:pt>
                <c:pt idx="3049">
                  <c:v>1.2153608753689451E-2</c:v>
                </c:pt>
                <c:pt idx="3050">
                  <c:v>1.2159858191908545E-2</c:v>
                </c:pt>
                <c:pt idx="3051">
                  <c:v>1.2166094545391734E-2</c:v>
                </c:pt>
                <c:pt idx="3052">
                  <c:v>1.2172317813807112E-2</c:v>
                </c:pt>
                <c:pt idx="3053">
                  <c:v>1.2178527996828852E-2</c:v>
                </c:pt>
                <c:pt idx="3054">
                  <c:v>1.2184725094129389E-2</c:v>
                </c:pt>
                <c:pt idx="3055">
                  <c:v>1.2190909105383766E-2</c:v>
                </c:pt>
                <c:pt idx="3056">
                  <c:v>1.2197080030265289E-2</c:v>
                </c:pt>
                <c:pt idx="3057">
                  <c:v>1.2203237868448999E-2</c:v>
                </c:pt>
                <c:pt idx="3058">
                  <c:v>1.2209382619610808E-2</c:v>
                </c:pt>
                <c:pt idx="3059">
                  <c:v>1.221487176365E-2</c:v>
                </c:pt>
                <c:pt idx="3060">
                  <c:v>1.2220991067321253E-2</c:v>
                </c:pt>
                <c:pt idx="3061">
                  <c:v>1.2227097283364822E-2</c:v>
                </c:pt>
                <c:pt idx="3062">
                  <c:v>1.223319041146184E-2</c:v>
                </c:pt>
                <c:pt idx="3063">
                  <c:v>1.2239270451288172E-2</c:v>
                </c:pt>
                <c:pt idx="3064">
                  <c:v>1.2245976281050982E-2</c:v>
                </c:pt>
                <c:pt idx="3065">
                  <c:v>1.2252029414036268E-2</c:v>
                </c:pt>
                <c:pt idx="3066">
                  <c:v>1.2258069457429535E-2</c:v>
                </c:pt>
                <c:pt idx="3067">
                  <c:v>1.2264096410911907E-2</c:v>
                </c:pt>
                <c:pt idx="3068">
                  <c:v>1.2270110274165379E-2</c:v>
                </c:pt>
                <c:pt idx="3069">
                  <c:v>1.227611104687368E-2</c:v>
                </c:pt>
                <c:pt idx="3070">
                  <c:v>1.2282098728718806E-2</c:v>
                </c:pt>
                <c:pt idx="3071">
                  <c:v>1.2288073319386224E-2</c:v>
                </c:pt>
                <c:pt idx="3072">
                  <c:v>1.229276869616136E-2</c:v>
                </c:pt>
                <c:pt idx="3073">
                  <c:v>1.2298718568065858E-2</c:v>
                </c:pt>
                <c:pt idx="3074">
                  <c:v>1.2304655348589044E-2</c:v>
                </c:pt>
                <c:pt idx="3075">
                  <c:v>1.2310579037420943E-2</c:v>
                </c:pt>
                <c:pt idx="3076">
                  <c:v>1.2316489634249805E-2</c:v>
                </c:pt>
                <c:pt idx="3077">
                  <c:v>1.2323016562735061E-2</c:v>
                </c:pt>
                <c:pt idx="3078">
                  <c:v>1.2328271550654968E-2</c:v>
                </c:pt>
                <c:pt idx="3079">
                  <c:v>1.233414286961132E-2</c:v>
                </c:pt>
                <c:pt idx="3080">
                  <c:v>1.2340001095323849E-2</c:v>
                </c:pt>
                <c:pt idx="3081">
                  <c:v>1.2345846227487023E-2</c:v>
                </c:pt>
                <c:pt idx="3082">
                  <c:v>1.2351678265788202E-2</c:v>
                </c:pt>
                <c:pt idx="3083">
                  <c:v>1.2357497209924517E-2</c:v>
                </c:pt>
                <c:pt idx="3084">
                  <c:v>1.2363303059589548E-2</c:v>
                </c:pt>
                <c:pt idx="3085">
                  <c:v>1.2370342839644213E-2</c:v>
                </c:pt>
                <c:pt idx="3086">
                  <c:v>1.2376121025165571E-2</c:v>
                </c:pt>
                <c:pt idx="3087">
                  <c:v>1.2381886114541893E-2</c:v>
                </c:pt>
                <c:pt idx="3088">
                  <c:v>1.2387638107467333E-2</c:v>
                </c:pt>
                <c:pt idx="3089">
                  <c:v>1.2393377003636921E-2</c:v>
                </c:pt>
                <c:pt idx="3090">
                  <c:v>1.2398483007789451E-2</c:v>
                </c:pt>
                <c:pt idx="3091">
                  <c:v>1.240419644860178E-2</c:v>
                </c:pt>
                <c:pt idx="3092">
                  <c:v>1.2409896792129095E-2</c:v>
                </c:pt>
                <c:pt idx="3093">
                  <c:v>1.2415584038073611E-2</c:v>
                </c:pt>
                <c:pt idx="3094">
                  <c:v>1.2421875022535537E-2</c:v>
                </c:pt>
                <c:pt idx="3095">
                  <c:v>1.242753533181074E-2</c:v>
                </c:pt>
                <c:pt idx="3096">
                  <c:v>1.2433182542216998E-2</c:v>
                </c:pt>
                <c:pt idx="3097">
                  <c:v>1.243881665345368E-2</c:v>
                </c:pt>
                <c:pt idx="3098">
                  <c:v>1.2444437665221898E-2</c:v>
                </c:pt>
                <c:pt idx="3099">
                  <c:v>1.2450045577222756E-2</c:v>
                </c:pt>
                <c:pt idx="3100">
                  <c:v>1.245564038915997E-2</c:v>
                </c:pt>
                <c:pt idx="3101">
                  <c:v>1.2461222100735522E-2</c:v>
                </c:pt>
                <c:pt idx="3102">
                  <c:v>1.2466790711653122E-2</c:v>
                </c:pt>
                <c:pt idx="3103">
                  <c:v>1.2472346221618226E-2</c:v>
                </c:pt>
                <c:pt idx="3104">
                  <c:v>1.2477888630331942E-2</c:v>
                </c:pt>
                <c:pt idx="3105">
                  <c:v>1.2483417937503198E-2</c:v>
                </c:pt>
                <c:pt idx="3106">
                  <c:v>1.248893414283571E-2</c:v>
                </c:pt>
                <c:pt idx="3107">
                  <c:v>1.2494437246038406E-2</c:v>
                </c:pt>
                <c:pt idx="3108">
                  <c:v>1.2499927246815002E-2</c:v>
                </c:pt>
                <c:pt idx="3109">
                  <c:v>1.2505404144877032E-2</c:v>
                </c:pt>
                <c:pt idx="3110">
                  <c:v>1.251086793992995E-2</c:v>
                </c:pt>
                <c:pt idx="3111">
                  <c:v>1.251631863168442E-2</c:v>
                </c:pt>
                <c:pt idx="3112">
                  <c:v>1.2521152773416569E-2</c:v>
                </c:pt>
                <c:pt idx="3113">
                  <c:v>1.2526578005300527E-2</c:v>
                </c:pt>
                <c:pt idx="3114">
                  <c:v>1.2531990133410593E-2</c:v>
                </c:pt>
                <c:pt idx="3115">
                  <c:v>1.2537389157460407E-2</c:v>
                </c:pt>
                <c:pt idx="3116">
                  <c:v>1.2543375530825596E-2</c:v>
                </c:pt>
                <c:pt idx="3117">
                  <c:v>1.254874759670643E-2</c:v>
                </c:pt>
                <c:pt idx="3118">
                  <c:v>1.2554106557269563E-2</c:v>
                </c:pt>
                <c:pt idx="3119">
                  <c:v>1.255945241222566E-2</c:v>
                </c:pt>
                <c:pt idx="3120">
                  <c:v>1.2564785161292341E-2</c:v>
                </c:pt>
                <c:pt idx="3121">
                  <c:v>1.257010480418114E-2</c:v>
                </c:pt>
                <c:pt idx="3122">
                  <c:v>1.2575411340610543E-2</c:v>
                </c:pt>
                <c:pt idx="3123">
                  <c:v>1.2580704770294692E-2</c:v>
                </c:pt>
                <c:pt idx="3124">
                  <c:v>1.2585985092951203E-2</c:v>
                </c:pt>
                <c:pt idx="3125">
                  <c:v>1.259065861158553E-2</c:v>
                </c:pt>
                <c:pt idx="3126">
                  <c:v>1.2595913472110268E-2</c:v>
                </c:pt>
                <c:pt idx="3127">
                  <c:v>1.2601155225160341E-2</c:v>
                </c:pt>
                <c:pt idx="3128">
                  <c:v>1.2606383870459925E-2</c:v>
                </c:pt>
                <c:pt idx="3129">
                  <c:v>1.2611599407726168E-2</c:v>
                </c:pt>
                <c:pt idx="3130">
                  <c:v>1.261680183668237E-2</c:v>
                </c:pt>
                <c:pt idx="3131">
                  <c:v>1.2621991157046557E-2</c:v>
                </c:pt>
                <c:pt idx="3132">
                  <c:v>1.262716736854203E-2</c:v>
                </c:pt>
                <c:pt idx="3133">
                  <c:v>1.2631742749266373E-2</c:v>
                </c:pt>
                <c:pt idx="3134">
                  <c:v>1.2636893498142676E-2</c:v>
                </c:pt>
                <c:pt idx="3135">
                  <c:v>1.2642031137726661E-2</c:v>
                </c:pt>
                <c:pt idx="3136">
                  <c:v>1.2647155667742105E-2</c:v>
                </c:pt>
                <c:pt idx="3137">
                  <c:v>1.2652267087914559E-2</c:v>
                </c:pt>
                <c:pt idx="3138">
                  <c:v>1.2658533215001893E-2</c:v>
                </c:pt>
                <c:pt idx="3139">
                  <c:v>1.2663616898650719E-2</c:v>
                </c:pt>
                <c:pt idx="3140">
                  <c:v>1.2668687470821553E-2</c:v>
                </c:pt>
                <c:pt idx="3141">
                  <c:v>1.2673744931238098E-2</c:v>
                </c:pt>
                <c:pt idx="3142">
                  <c:v>1.2678208435008139E-2</c:v>
                </c:pt>
                <c:pt idx="3143">
                  <c:v>1.2683240430771507E-2</c:v>
                </c:pt>
                <c:pt idx="3144">
                  <c:v>1.2688259314378241E-2</c:v>
                </c:pt>
                <c:pt idx="3145">
                  <c:v>1.2693265085551636E-2</c:v>
                </c:pt>
                <c:pt idx="3146">
                  <c:v>1.2699547605251171E-2</c:v>
                </c:pt>
                <c:pt idx="3147">
                  <c:v>1.2704524516079846E-2</c:v>
                </c:pt>
                <c:pt idx="3148">
                  <c:v>1.2709488313220994E-2</c:v>
                </c:pt>
                <c:pt idx="3149">
                  <c:v>1.2714438996403527E-2</c:v>
                </c:pt>
                <c:pt idx="3150">
                  <c:v>1.2719376565363309E-2</c:v>
                </c:pt>
                <c:pt idx="3151">
                  <c:v>1.2724301019827515E-2</c:v>
                </c:pt>
                <c:pt idx="3152">
                  <c:v>1.2729212359535483E-2</c:v>
                </c:pt>
                <c:pt idx="3153">
                  <c:v>1.2734110584215258E-2</c:v>
                </c:pt>
                <c:pt idx="3154">
                  <c:v>1.2738995693604441E-2</c:v>
                </c:pt>
                <c:pt idx="3155">
                  <c:v>1.2743867687435417E-2</c:v>
                </c:pt>
                <c:pt idx="3156">
                  <c:v>1.2748726565445791E-2</c:v>
                </c:pt>
                <c:pt idx="3157">
                  <c:v>1.2753572327372292E-2</c:v>
                </c:pt>
                <c:pt idx="3158">
                  <c:v>1.2758404972949049E-2</c:v>
                </c:pt>
                <c:pt idx="3159">
                  <c:v>1.2763224501913662E-2</c:v>
                </c:pt>
                <c:pt idx="3160">
                  <c:v>1.2768030914003732E-2</c:v>
                </c:pt>
                <c:pt idx="3161">
                  <c:v>1.2772824208958597E-2</c:v>
                </c:pt>
                <c:pt idx="3162">
                  <c:v>1.277760438651499E-2</c:v>
                </c:pt>
                <c:pt idx="3163">
                  <c:v>1.2782371446414857E-2</c:v>
                </c:pt>
                <c:pt idx="3164">
                  <c:v>1.2786561461972974E-2</c:v>
                </c:pt>
                <c:pt idx="3165">
                  <c:v>1.2791303054657177E-2</c:v>
                </c:pt>
                <c:pt idx="3166">
                  <c:v>1.2796031529327449E-2</c:v>
                </c:pt>
                <c:pt idx="3167">
                  <c:v>1.280130850423845E-2</c:v>
                </c:pt>
                <c:pt idx="3168">
                  <c:v>1.2806009971958804E-2</c:v>
                </c:pt>
                <c:pt idx="3169">
                  <c:v>1.2810698320466486E-2</c:v>
                </c:pt>
                <c:pt idx="3170">
                  <c:v>1.2815373549507783E-2</c:v>
                </c:pt>
                <c:pt idx="3171">
                  <c:v>1.2820035658826381E-2</c:v>
                </c:pt>
                <c:pt idx="3172">
                  <c:v>1.2824684648166832E-2</c:v>
                </c:pt>
                <c:pt idx="3173">
                  <c:v>1.2829320517271949E-2</c:v>
                </c:pt>
                <c:pt idx="3174">
                  <c:v>1.2833943265888026E-2</c:v>
                </c:pt>
                <c:pt idx="3175">
                  <c:v>1.2838552893763084E-2</c:v>
                </c:pt>
                <c:pt idx="3176">
                  <c:v>1.2843149400641681E-2</c:v>
                </c:pt>
                <c:pt idx="3177">
                  <c:v>1.284662492971389E-2</c:v>
                </c:pt>
                <c:pt idx="3178">
                  <c:v>1.2851196742587945E-2</c:v>
                </c:pt>
                <c:pt idx="3179">
                  <c:v>1.285575543456563E-2</c:v>
                </c:pt>
                <c:pt idx="3180">
                  <c:v>1.2860949301527924E-2</c:v>
                </c:pt>
                <c:pt idx="3181">
                  <c:v>1.2865479876453811E-2</c:v>
                </c:pt>
                <c:pt idx="3182">
                  <c:v>1.2869997329699068E-2</c:v>
                </c:pt>
                <c:pt idx="3183">
                  <c:v>1.287450166101145E-2</c:v>
                </c:pt>
                <c:pt idx="3184">
                  <c:v>1.2878992870144934E-2</c:v>
                </c:pt>
                <c:pt idx="3185">
                  <c:v>1.288292325497754E-2</c:v>
                </c:pt>
                <c:pt idx="3186">
                  <c:v>1.2887388996799719E-2</c:v>
                </c:pt>
                <c:pt idx="3187">
                  <c:v>1.289184161613453E-2</c:v>
                </c:pt>
                <c:pt idx="3188">
                  <c:v>1.2896281112732286E-2</c:v>
                </c:pt>
                <c:pt idx="3189">
                  <c:v>1.2902341066731137E-2</c:v>
                </c:pt>
                <c:pt idx="3190">
                  <c:v>1.2906751978414E-2</c:v>
                </c:pt>
                <c:pt idx="3191">
                  <c:v>1.2911149765326896E-2</c:v>
                </c:pt>
                <c:pt idx="3192">
                  <c:v>1.2915534427229149E-2</c:v>
                </c:pt>
                <c:pt idx="3193">
                  <c:v>1.2919905963874868E-2</c:v>
                </c:pt>
                <c:pt idx="3194">
                  <c:v>1.2923723812046022E-2</c:v>
                </c:pt>
                <c:pt idx="3195">
                  <c:v>1.2928069879249725E-2</c:v>
                </c:pt>
                <c:pt idx="3196">
                  <c:v>1.2932402820902671E-2</c:v>
                </c:pt>
                <c:pt idx="3197">
                  <c:v>1.2936722636766809E-2</c:v>
                </c:pt>
                <c:pt idx="3198">
                  <c:v>1.294156675976051E-2</c:v>
                </c:pt>
                <c:pt idx="3199">
                  <c:v>1.294585953977284E-2</c:v>
                </c:pt>
                <c:pt idx="3200">
                  <c:v>1.2950139192836945E-2</c:v>
                </c:pt>
                <c:pt idx="3201">
                  <c:v>1.2954405718712151E-2</c:v>
                </c:pt>
                <c:pt idx="3202">
                  <c:v>1.2958659117156039E-2</c:v>
                </c:pt>
                <c:pt idx="3203">
                  <c:v>1.2962899387933149E-2</c:v>
                </c:pt>
                <c:pt idx="3204">
                  <c:v>1.296712653080454E-2</c:v>
                </c:pt>
                <c:pt idx="3205">
                  <c:v>1.2971340545531271E-2</c:v>
                </c:pt>
                <c:pt idx="3206">
                  <c:v>1.2975541431877881E-2</c:v>
                </c:pt>
                <c:pt idx="3207">
                  <c:v>1.2979729189607167E-2</c:v>
                </c:pt>
                <c:pt idx="3208">
                  <c:v>1.2983903818482797E-2</c:v>
                </c:pt>
                <c:pt idx="3209">
                  <c:v>1.2988065318268438E-2</c:v>
                </c:pt>
                <c:pt idx="3210">
                  <c:v>1.2992213688729494E-2</c:v>
                </c:pt>
                <c:pt idx="3211">
                  <c:v>1.2996348929630502E-2</c:v>
                </c:pt>
                <c:pt idx="3212">
                  <c:v>1.3000471040740343E-2</c:v>
                </c:pt>
                <c:pt idx="3213">
                  <c:v>1.3004580021820946E-2</c:v>
                </c:pt>
                <c:pt idx="3214">
                  <c:v>1.30086758726438E-2</c:v>
                </c:pt>
                <c:pt idx="3215">
                  <c:v>1.3012758592975175E-2</c:v>
                </c:pt>
                <c:pt idx="3216">
                  <c:v>1.3016304920505577E-2</c:v>
                </c:pt>
                <c:pt idx="3217">
                  <c:v>1.3020362170640558E-2</c:v>
                </c:pt>
                <c:pt idx="3218">
                  <c:v>1.3024406290034207E-2</c:v>
                </c:pt>
                <c:pt idx="3219">
                  <c:v>1.3028958164745277E-2</c:v>
                </c:pt>
                <c:pt idx="3220">
                  <c:v>1.3032975229146395E-2</c:v>
                </c:pt>
                <c:pt idx="3221">
                  <c:v>1.303697916167019E-2</c:v>
                </c:pt>
                <c:pt idx="3222">
                  <c:v>1.3040969962091621E-2</c:v>
                </c:pt>
                <c:pt idx="3223">
                  <c:v>1.3044947630177833E-2</c:v>
                </c:pt>
                <c:pt idx="3224">
                  <c:v>1.3048912165704658E-2</c:v>
                </c:pt>
                <c:pt idx="3225">
                  <c:v>1.3052863568441844E-2</c:v>
                </c:pt>
                <c:pt idx="3226">
                  <c:v>1.3056801838164355E-2</c:v>
                </c:pt>
                <c:pt idx="3227">
                  <c:v>1.3060726974644546E-2</c:v>
                </c:pt>
                <c:pt idx="3228">
                  <c:v>1.3064638977658248E-2</c:v>
                </c:pt>
                <c:pt idx="3229">
                  <c:v>1.3067511907478568E-2</c:v>
                </c:pt>
                <c:pt idx="3230">
                  <c:v>1.3071399237429837E-2</c:v>
                </c:pt>
                <c:pt idx="3231">
                  <c:v>1.3075273434141721E-2</c:v>
                </c:pt>
                <c:pt idx="3232">
                  <c:v>1.3079685005720876E-2</c:v>
                </c:pt>
                <c:pt idx="3233">
                  <c:v>1.3083531059023379E-2</c:v>
                </c:pt>
                <c:pt idx="3234">
                  <c:v>1.3087363978387501E-2</c:v>
                </c:pt>
                <c:pt idx="3235">
                  <c:v>1.3091183763587644E-2</c:v>
                </c:pt>
                <c:pt idx="3236">
                  <c:v>1.3094990414409757E-2</c:v>
                </c:pt>
                <c:pt idx="3237">
                  <c:v>1.309827736994257E-2</c:v>
                </c:pt>
                <c:pt idx="3238">
                  <c:v>1.3102058552201555E-2</c:v>
                </c:pt>
                <c:pt idx="3239">
                  <c:v>1.3105826599874089E-2</c:v>
                </c:pt>
                <c:pt idx="3240">
                  <c:v>1.3109581512739221E-2</c:v>
                </c:pt>
                <c:pt idx="3241">
                  <c:v>1.3114329935272855E-2</c:v>
                </c:pt>
                <c:pt idx="3242">
                  <c:v>1.3119564048388061E-2</c:v>
                </c:pt>
                <c:pt idx="3243">
                  <c:v>1.3123275539263547E-2</c:v>
                </c:pt>
                <c:pt idx="3244">
                  <c:v>1.3126973892187031E-2</c:v>
                </c:pt>
                <c:pt idx="3245">
                  <c:v>1.3131260582353204E-2</c:v>
                </c:pt>
                <c:pt idx="3246">
                  <c:v>1.3134927565794497E-2</c:v>
                </c:pt>
                <c:pt idx="3247">
                  <c:v>1.3138581411878214E-2</c:v>
                </c:pt>
                <c:pt idx="3248">
                  <c:v>1.3142222120390901E-2</c:v>
                </c:pt>
                <c:pt idx="3249">
                  <c:v>1.3145849691114708E-2</c:v>
                </c:pt>
                <c:pt idx="3250">
                  <c:v>1.3149959647058274E-2</c:v>
                </c:pt>
                <c:pt idx="3251">
                  <c:v>1.3153560134398719E-2</c:v>
                </c:pt>
                <c:pt idx="3252">
                  <c:v>1.3157147482854402E-2</c:v>
                </c:pt>
                <c:pt idx="3253">
                  <c:v>1.3160721692210711E-2</c:v>
                </c:pt>
                <c:pt idx="3254">
                  <c:v>1.3164282762258249E-2</c:v>
                </c:pt>
                <c:pt idx="3255">
                  <c:v>1.3167830692781535E-2</c:v>
                </c:pt>
                <c:pt idx="3256">
                  <c:v>1.3171365483571172E-2</c:v>
                </c:pt>
                <c:pt idx="3257">
                  <c:v>1.3174887134414287E-2</c:v>
                </c:pt>
                <c:pt idx="3258">
                  <c:v>1.3178395645104089E-2</c:v>
                </c:pt>
                <c:pt idx="3259">
                  <c:v>1.3181891015426836E-2</c:v>
                </c:pt>
                <c:pt idx="3260">
                  <c:v>1.3185373245176605E-2</c:v>
                </c:pt>
                <c:pt idx="3261">
                  <c:v>1.3188842334143129E-2</c:v>
                </c:pt>
                <c:pt idx="3262">
                  <c:v>1.3192298282117014E-2</c:v>
                </c:pt>
                <c:pt idx="3263">
                  <c:v>1.3195741088891462E-2</c:v>
                </c:pt>
                <c:pt idx="3264">
                  <c:v>1.319917075425882E-2</c:v>
                </c:pt>
                <c:pt idx="3265">
                  <c:v>1.3202587278011425E-2</c:v>
                </c:pt>
                <c:pt idx="3266">
                  <c:v>1.3205990659944222E-2</c:v>
                </c:pt>
                <c:pt idx="3267">
                  <c:v>1.320889916112181E-2</c:v>
                </c:pt>
                <c:pt idx="3268">
                  <c:v>1.3212277073810712E-2</c:v>
                </c:pt>
                <c:pt idx="3269">
                  <c:v>1.3215641844526831E-2</c:v>
                </c:pt>
                <c:pt idx="3270">
                  <c:v>1.3218993473066371E-2</c:v>
                </c:pt>
                <c:pt idx="3271">
                  <c:v>1.3222810435106445E-2</c:v>
                </c:pt>
                <c:pt idx="3272">
                  <c:v>1.3226134961807334E-2</c:v>
                </c:pt>
                <c:pt idx="3273">
                  <c:v>1.3229446345255649E-2</c:v>
                </c:pt>
                <c:pt idx="3274">
                  <c:v>1.3232744585250681E-2</c:v>
                </c:pt>
                <c:pt idx="3275">
                  <c:v>1.3236029681587378E-2</c:v>
                </c:pt>
                <c:pt idx="3276">
                  <c:v>1.3239301634065901E-2</c:v>
                </c:pt>
                <c:pt idx="3277">
                  <c:v>1.3242560442484667E-2</c:v>
                </c:pt>
                <c:pt idx="3278">
                  <c:v>1.3245806106642104E-2</c:v>
                </c:pt>
                <c:pt idx="3279">
                  <c:v>1.3249038626340108E-2</c:v>
                </c:pt>
                <c:pt idx="3280">
                  <c:v>1.3251315720228085E-2</c:v>
                </c:pt>
                <c:pt idx="3281">
                  <c:v>1.325452359250523E-2</c:v>
                </c:pt>
                <c:pt idx="3282">
                  <c:v>1.3257718320660139E-2</c:v>
                </c:pt>
                <c:pt idx="3283">
                  <c:v>1.3260899904498302E-2</c:v>
                </c:pt>
                <c:pt idx="3284">
                  <c:v>1.3264068343821656E-2</c:v>
                </c:pt>
                <c:pt idx="3285">
                  <c:v>1.3267223638431247E-2</c:v>
                </c:pt>
                <c:pt idx="3286">
                  <c:v>1.3270365788132565E-2</c:v>
                </c:pt>
                <c:pt idx="3287">
                  <c:v>1.3273960209685385E-2</c:v>
                </c:pt>
                <c:pt idx="3288">
                  <c:v>1.3276610652029674E-2</c:v>
                </c:pt>
                <c:pt idx="3289">
                  <c:v>1.327971336583289E-2</c:v>
                </c:pt>
                <c:pt idx="3290">
                  <c:v>1.3282802933948901E-2</c:v>
                </c:pt>
                <c:pt idx="3291">
                  <c:v>1.3285879356182306E-2</c:v>
                </c:pt>
                <c:pt idx="3292">
                  <c:v>1.3288942632339484E-2</c:v>
                </c:pt>
                <c:pt idx="3293">
                  <c:v>1.3292913622758718E-2</c:v>
                </c:pt>
                <c:pt idx="3294">
                  <c:v>1.3295948951845923E-2</c:v>
                </c:pt>
                <c:pt idx="3295">
                  <c:v>1.329897113333273E-2</c:v>
                </c:pt>
                <c:pt idx="3296">
                  <c:v>1.3301980167028854E-2</c:v>
                </c:pt>
                <c:pt idx="3297">
                  <c:v>1.3304518967890606E-2</c:v>
                </c:pt>
                <c:pt idx="3298">
                  <c:v>1.3307502534524797E-2</c:v>
                </c:pt>
                <c:pt idx="3299">
                  <c:v>1.3310472953264785E-2</c:v>
                </c:pt>
                <c:pt idx="3300">
                  <c:v>1.3313430223925227E-2</c:v>
                </c:pt>
                <c:pt idx="3301">
                  <c:v>1.3316374346314623E-2</c:v>
                </c:pt>
                <c:pt idx="3302">
                  <c:v>1.3319758254871592E-2</c:v>
                </c:pt>
                <c:pt idx="3303">
                  <c:v>1.3322675248683306E-2</c:v>
                </c:pt>
                <c:pt idx="3304">
                  <c:v>1.3325579093181208E-2</c:v>
                </c:pt>
                <c:pt idx="3305">
                  <c:v>1.332846978818023E-2</c:v>
                </c:pt>
                <c:pt idx="3306">
                  <c:v>1.3331347333490956E-2</c:v>
                </c:pt>
                <c:pt idx="3307">
                  <c:v>1.3334211728925712E-2</c:v>
                </c:pt>
                <c:pt idx="3308">
                  <c:v>1.3337062974298559E-2</c:v>
                </c:pt>
                <c:pt idx="3309">
                  <c:v>1.3339901069423558E-2</c:v>
                </c:pt>
                <c:pt idx="3310">
                  <c:v>1.3342726014115642E-2</c:v>
                </c:pt>
                <c:pt idx="3311">
                  <c:v>1.3345537808186264E-2</c:v>
                </c:pt>
                <c:pt idx="3312">
                  <c:v>1.3348336451456437E-2</c:v>
                </c:pt>
                <c:pt idx="3313">
                  <c:v>1.3351121943736749E-2</c:v>
                </c:pt>
                <c:pt idx="3314">
                  <c:v>1.3353894284843865E-2</c:v>
                </c:pt>
                <c:pt idx="3315">
                  <c:v>1.3356653474596195E-2</c:v>
                </c:pt>
                <c:pt idx="3316">
                  <c:v>1.3359399512809537E-2</c:v>
                </c:pt>
                <c:pt idx="3317">
                  <c:v>1.3362132399304033E-2</c:v>
                </c:pt>
                <c:pt idx="3318">
                  <c:v>1.3364852133892009E-2</c:v>
                </c:pt>
                <c:pt idx="3319">
                  <c:v>1.3367119981637449E-2</c:v>
                </c:pt>
                <c:pt idx="3320">
                  <c:v>1.3369814251472377E-2</c:v>
                </c:pt>
                <c:pt idx="3321">
                  <c:v>1.3372495369338998E-2</c:v>
                </c:pt>
                <c:pt idx="3322">
                  <c:v>1.3375163335058995E-2</c:v>
                </c:pt>
                <c:pt idx="3323">
                  <c:v>1.3377818148454049E-2</c:v>
                </c:pt>
                <c:pt idx="3324">
                  <c:v>1.3380894341319685E-2</c:v>
                </c:pt>
                <c:pt idx="3325">
                  <c:v>1.3383522007526046E-2</c:v>
                </c:pt>
                <c:pt idx="3326">
                  <c:v>1.3386136520387908E-2</c:v>
                </c:pt>
                <c:pt idx="3327">
                  <c:v>1.338873787972715E-2</c:v>
                </c:pt>
                <c:pt idx="3328">
                  <c:v>1.339132608536913E-2</c:v>
                </c:pt>
                <c:pt idx="3329">
                  <c:v>1.3393901137132257E-2</c:v>
                </c:pt>
                <c:pt idx="3330">
                  <c:v>1.339646303484362E-2</c:v>
                </c:pt>
                <c:pt idx="3331">
                  <c:v>1.3399011778324236E-2</c:v>
                </c:pt>
                <c:pt idx="3332">
                  <c:v>1.3401119584929325E-2</c:v>
                </c:pt>
                <c:pt idx="3333">
                  <c:v>1.3403642865283217E-2</c:v>
                </c:pt>
                <c:pt idx="3334">
                  <c:v>1.3406152991369984E-2</c:v>
                </c:pt>
                <c:pt idx="3335">
                  <c:v>1.340864996300779E-2</c:v>
                </c:pt>
                <c:pt idx="3336">
                  <c:v>1.3411133780024469E-2</c:v>
                </c:pt>
                <c:pt idx="3337">
                  <c:v>1.3413604442250484E-2</c:v>
                </c:pt>
                <c:pt idx="3338">
                  <c:v>1.3416061949509273E-2</c:v>
                </c:pt>
                <c:pt idx="3339">
                  <c:v>1.3418506301628667E-2</c:v>
                </c:pt>
                <c:pt idx="3340">
                  <c:v>1.3420937498436496E-2</c:v>
                </c:pt>
                <c:pt idx="3341">
                  <c:v>1.342293531686245E-2</c:v>
                </c:pt>
                <c:pt idx="3342">
                  <c:v>1.3425341052694328E-2</c:v>
                </c:pt>
                <c:pt idx="3343">
                  <c:v>1.3427733633188055E-2</c:v>
                </c:pt>
                <c:pt idx="3344">
                  <c:v>1.3430113058173099E-2</c:v>
                </c:pt>
                <c:pt idx="3345">
                  <c:v>1.3433312895289283E-2</c:v>
                </c:pt>
                <c:pt idx="3346">
                  <c:v>1.3435664304474038E-2</c:v>
                </c:pt>
                <c:pt idx="3347">
                  <c:v>1.3438002556668514E-2</c:v>
                </c:pt>
                <c:pt idx="3348">
                  <c:v>1.3440327651705018E-2</c:v>
                </c:pt>
                <c:pt idx="3349">
                  <c:v>1.3442639589414121E-2</c:v>
                </c:pt>
                <c:pt idx="3350">
                  <c:v>1.3444525886889557E-2</c:v>
                </c:pt>
                <c:pt idx="3351">
                  <c:v>1.3446812364047494E-2</c:v>
                </c:pt>
                <c:pt idx="3352">
                  <c:v>1.3449085683865601E-2</c:v>
                </c:pt>
                <c:pt idx="3353">
                  <c:v>1.3451345846172582E-2</c:v>
                </c:pt>
                <c:pt idx="3354">
                  <c:v>1.3454001912185473E-2</c:v>
                </c:pt>
                <c:pt idx="3355">
                  <c:v>1.3456234902419062E-2</c:v>
                </c:pt>
                <c:pt idx="3356">
                  <c:v>1.3458454734159226E-2</c:v>
                </c:pt>
                <c:pt idx="3357">
                  <c:v>1.3460661407240879E-2</c:v>
                </c:pt>
                <c:pt idx="3358">
                  <c:v>1.3462854921499805E-2</c:v>
                </c:pt>
                <c:pt idx="3359">
                  <c:v>1.3465035276770919E-2</c:v>
                </c:pt>
                <c:pt idx="3360">
                  <c:v>1.3467202472891741E-2</c:v>
                </c:pt>
                <c:pt idx="3361">
                  <c:v>1.3469356509698924E-2</c:v>
                </c:pt>
                <c:pt idx="3362">
                  <c:v>1.3471497387028252E-2</c:v>
                </c:pt>
                <c:pt idx="3363">
                  <c:v>1.3473625104718116E-2</c:v>
                </c:pt>
                <c:pt idx="3364">
                  <c:v>1.3475739662607773E-2</c:v>
                </c:pt>
                <c:pt idx="3365">
                  <c:v>1.3477841060533876E-2</c:v>
                </c:pt>
                <c:pt idx="3366">
                  <c:v>1.3479929298338291E-2</c:v>
                </c:pt>
                <c:pt idx="3367">
                  <c:v>1.3482004375857672E-2</c:v>
                </c:pt>
                <c:pt idx="3368">
                  <c:v>1.3484066292931274E-2</c:v>
                </c:pt>
                <c:pt idx="3369">
                  <c:v>1.3486115049400097E-2</c:v>
                </c:pt>
                <c:pt idx="3370">
                  <c:v>1.3488150645106006E-2</c:v>
                </c:pt>
                <c:pt idx="3371">
                  <c:v>1.349017307988826E-2</c:v>
                </c:pt>
                <c:pt idx="3372">
                  <c:v>1.3491788785309114E-2</c:v>
                </c:pt>
                <c:pt idx="3373">
                  <c:v>1.3493785763166037E-2</c:v>
                </c:pt>
                <c:pt idx="3374">
                  <c:v>1.3495769580119386E-2</c:v>
                </c:pt>
                <c:pt idx="3375">
                  <c:v>1.3497740236011921E-2</c:v>
                </c:pt>
                <c:pt idx="3376">
                  <c:v>1.3500087834429112E-2</c:v>
                </c:pt>
                <c:pt idx="3377">
                  <c:v>1.3502031300359908E-2</c:v>
                </c:pt>
                <c:pt idx="3378">
                  <c:v>1.3503961604267927E-2</c:v>
                </c:pt>
                <c:pt idx="3379">
                  <c:v>1.3505878745995906E-2</c:v>
                </c:pt>
                <c:pt idx="3380">
                  <c:v>1.3507782725389184E-2</c:v>
                </c:pt>
                <c:pt idx="3381">
                  <c:v>1.3509673542293103E-2</c:v>
                </c:pt>
                <c:pt idx="3382">
                  <c:v>1.3511551196552134E-2</c:v>
                </c:pt>
                <c:pt idx="3383">
                  <c:v>1.3513415688015964E-2</c:v>
                </c:pt>
                <c:pt idx="3384">
                  <c:v>1.3514883865550312E-2</c:v>
                </c:pt>
                <c:pt idx="3385">
                  <c:v>1.3516340549069916E-2</c:v>
                </c:pt>
                <c:pt idx="3386">
                  <c:v>1.3518167294781946E-2</c:v>
                </c:pt>
                <c:pt idx="3387">
                  <c:v>1.3519980878076154E-2</c:v>
                </c:pt>
                <c:pt idx="3388">
                  <c:v>1.3522161035276908E-2</c:v>
                </c:pt>
                <c:pt idx="3389">
                  <c:v>1.352356855679826E-2</c:v>
                </c:pt>
                <c:pt idx="3390">
                  <c:v>1.3525342651924177E-2</c:v>
                </c:pt>
                <c:pt idx="3391">
                  <c:v>1.3527103584029199E-2</c:v>
                </c:pt>
                <c:pt idx="3392">
                  <c:v>1.352885135295967E-2</c:v>
                </c:pt>
                <c:pt idx="3393">
                  <c:v>1.3529459418031221E-2</c:v>
                </c:pt>
                <c:pt idx="3394">
                  <c:v>1.3532307400706323E-2</c:v>
                </c:pt>
                <c:pt idx="3395">
                  <c:v>1.35340156792223E-2</c:v>
                </c:pt>
                <c:pt idx="3396">
                  <c:v>1.3535710793970424E-2</c:v>
                </c:pt>
                <c:pt idx="3397">
                  <c:v>1.3538136389480959E-2</c:v>
                </c:pt>
                <c:pt idx="3398">
                  <c:v>1.3539803420780048E-2</c:v>
                </c:pt>
                <c:pt idx="3399">
                  <c:v>1.3541457286875426E-2</c:v>
                </c:pt>
                <c:pt idx="3400">
                  <c:v>1.354309798761678E-2</c:v>
                </c:pt>
                <c:pt idx="3401">
                  <c:v>1.3544725522860748E-2</c:v>
                </c:pt>
                <c:pt idx="3402">
                  <c:v>1.3545972501114226E-2</c:v>
                </c:pt>
                <c:pt idx="3403">
                  <c:v>1.3547574585177002E-2</c:v>
                </c:pt>
                <c:pt idx="3404">
                  <c:v>1.3549163503801807E-2</c:v>
                </c:pt>
                <c:pt idx="3405">
                  <c:v>1.3550739256841944E-2</c:v>
                </c:pt>
                <c:pt idx="3406">
                  <c:v>1.355266571149256E-2</c:v>
                </c:pt>
                <c:pt idx="3407">
                  <c:v>1.3554214250686824E-2</c:v>
                </c:pt>
                <c:pt idx="3408">
                  <c:v>1.3555749623367992E-2</c:v>
                </c:pt>
                <c:pt idx="3409">
                  <c:v>1.355727182939183E-2</c:v>
                </c:pt>
                <c:pt idx="3410">
                  <c:v>1.3558780868615844E-2</c:v>
                </c:pt>
                <c:pt idx="3411">
                  <c:v>1.356027674089667E-2</c:v>
                </c:pt>
                <c:pt idx="3412">
                  <c:v>1.3561759446091814E-2</c:v>
                </c:pt>
                <c:pt idx="3413">
                  <c:v>1.3563228984062255E-2</c:v>
                </c:pt>
                <c:pt idx="3414">
                  <c:v>1.3564685354663762E-2</c:v>
                </c:pt>
                <c:pt idx="3415">
                  <c:v>1.3566128557756447E-2</c:v>
                </c:pt>
                <c:pt idx="3416">
                  <c:v>1.3567558593200421E-2</c:v>
                </c:pt>
                <c:pt idx="3417">
                  <c:v>1.3568975460853189E-2</c:v>
                </c:pt>
                <c:pt idx="3418">
                  <c:v>1.3570379160577472E-2</c:v>
                </c:pt>
                <c:pt idx="3419">
                  <c:v>1.3571769692233379E-2</c:v>
                </c:pt>
                <c:pt idx="3420">
                  <c:v>1.3573147055679287E-2</c:v>
                </c:pt>
                <c:pt idx="3421">
                  <c:v>1.3574511250779648E-2</c:v>
                </c:pt>
                <c:pt idx="3422">
                  <c:v>1.3575862277397184E-2</c:v>
                </c:pt>
                <c:pt idx="3423">
                  <c:v>1.35772001353894E-2</c:v>
                </c:pt>
                <c:pt idx="3424">
                  <c:v>1.3578176914120447E-2</c:v>
                </c:pt>
                <c:pt idx="3425">
                  <c:v>1.3579489325697663E-2</c:v>
                </c:pt>
                <c:pt idx="3426">
                  <c:v>1.3580788568743122E-2</c:v>
                </c:pt>
                <c:pt idx="3427">
                  <c:v>1.358241987839592E-2</c:v>
                </c:pt>
                <c:pt idx="3428">
                  <c:v>1.3583691891224032E-2</c:v>
                </c:pt>
                <c:pt idx="3429">
                  <c:v>1.3584950734610085E-2</c:v>
                </c:pt>
                <c:pt idx="3430">
                  <c:v>1.3586196408420273E-2</c:v>
                </c:pt>
                <c:pt idx="3431">
                  <c:v>1.3587428912519054E-2</c:v>
                </c:pt>
                <c:pt idx="3432">
                  <c:v>1.3588648246773489E-2</c:v>
                </c:pt>
                <c:pt idx="3433">
                  <c:v>1.3589854411048903E-2</c:v>
                </c:pt>
                <c:pt idx="3434">
                  <c:v>1.3591047405208886E-2</c:v>
                </c:pt>
                <c:pt idx="3435">
                  <c:v>1.359222722912571E-2</c:v>
                </c:pt>
                <c:pt idx="3436">
                  <c:v>1.3593393882663833E-2</c:v>
                </c:pt>
                <c:pt idx="3437">
                  <c:v>1.35938747180262E-2</c:v>
                </c:pt>
                <c:pt idx="3438">
                  <c:v>1.3595016825862949E-2</c:v>
                </c:pt>
                <c:pt idx="3439">
                  <c:v>1.3596145763928646E-2</c:v>
                </c:pt>
                <c:pt idx="3440">
                  <c:v>1.3597419852444226E-2</c:v>
                </c:pt>
                <c:pt idx="3441">
                  <c:v>1.3598520569134465E-2</c:v>
                </c:pt>
                <c:pt idx="3442">
                  <c:v>1.359960811564509E-2</c:v>
                </c:pt>
                <c:pt idx="3443">
                  <c:v>1.3600682491843763E-2</c:v>
                </c:pt>
                <c:pt idx="3444">
                  <c:v>1.3601743697602586E-2</c:v>
                </c:pt>
                <c:pt idx="3445">
                  <c:v>1.3602462617104573E-2</c:v>
                </c:pt>
                <c:pt idx="3446">
                  <c:v>1.3603498383311758E-2</c:v>
                </c:pt>
                <c:pt idx="3447">
                  <c:v>1.3604520979198377E-2</c:v>
                </c:pt>
                <c:pt idx="3448">
                  <c:v>1.3605530404634201E-2</c:v>
                </c:pt>
                <c:pt idx="3449">
                  <c:v>1.360750294303777E-2</c:v>
                </c:pt>
                <c:pt idx="3450">
                  <c:v>1.3608483315799872E-2</c:v>
                </c:pt>
                <c:pt idx="3451">
                  <c:v>1.3609450516218759E-2</c:v>
                </c:pt>
                <c:pt idx="3452">
                  <c:v>1.3610404544170179E-2</c:v>
                </c:pt>
                <c:pt idx="3453">
                  <c:v>1.3611345399526412E-2</c:v>
                </c:pt>
                <c:pt idx="3454">
                  <c:v>1.3611952256652913E-2</c:v>
                </c:pt>
                <c:pt idx="3455">
                  <c:v>1.361286767282918E-2</c:v>
                </c:pt>
                <c:pt idx="3456">
                  <c:v>1.3613769916536617E-2</c:v>
                </c:pt>
                <c:pt idx="3457">
                  <c:v>1.3614658987652248E-2</c:v>
                </c:pt>
                <c:pt idx="3458">
                  <c:v>1.3615852082999773E-2</c:v>
                </c:pt>
                <c:pt idx="3459">
                  <c:v>1.3616713900160018E-2</c:v>
                </c:pt>
                <c:pt idx="3460">
                  <c:v>1.3617562543852728E-2</c:v>
                </c:pt>
                <c:pt idx="3461">
                  <c:v>1.3618398013953656E-2</c:v>
                </c:pt>
                <c:pt idx="3462">
                  <c:v>1.3619220310341159E-2</c:v>
                </c:pt>
                <c:pt idx="3463">
                  <c:v>1.3620029432895335E-2</c:v>
                </c:pt>
                <c:pt idx="3464">
                  <c:v>1.3620825381488457E-2</c:v>
                </c:pt>
                <c:pt idx="3465">
                  <c:v>1.3621608156004966E-2</c:v>
                </c:pt>
                <c:pt idx="3466">
                  <c:v>1.3622377756319746E-2</c:v>
                </c:pt>
                <c:pt idx="3467">
                  <c:v>1.3623134182310287E-2</c:v>
                </c:pt>
                <c:pt idx="3468">
                  <c:v>1.362387743385929E-2</c:v>
                </c:pt>
                <c:pt idx="3469">
                  <c:v>1.3624607510847719E-2</c:v>
                </c:pt>
                <c:pt idx="3470">
                  <c:v>1.3625324413151327E-2</c:v>
                </c:pt>
                <c:pt idx="3471">
                  <c:v>1.3626028140652816E-2</c:v>
                </c:pt>
                <c:pt idx="3472">
                  <c:v>1.3626718693234889E-2</c:v>
                </c:pt>
                <c:pt idx="3473">
                  <c:v>1.3627396070776773E-2</c:v>
                </c:pt>
                <c:pt idx="3474">
                  <c:v>1.3628060273161172E-2</c:v>
                </c:pt>
                <c:pt idx="3475">
                  <c:v>1.3628711300267307E-2</c:v>
                </c:pt>
                <c:pt idx="3476">
                  <c:v>1.3629048383437046E-2</c:v>
                </c:pt>
                <c:pt idx="3477">
                  <c:v>1.362967397712379E-2</c:v>
                </c:pt>
                <c:pt idx="3478">
                  <c:v>1.3630286395689759E-2</c:v>
                </c:pt>
                <c:pt idx="3479">
                  <c:v>1.363118365358851E-2</c:v>
                </c:pt>
                <c:pt idx="3480">
                  <c:v>1.3631768802557788E-2</c:v>
                </c:pt>
                <c:pt idx="3481">
                  <c:v>1.3632340775550235E-2</c:v>
                </c:pt>
                <c:pt idx="3482">
                  <c:v>1.3632899572452029E-2</c:v>
                </c:pt>
                <c:pt idx="3483">
                  <c:v>1.363344519314761E-2</c:v>
                </c:pt>
                <c:pt idx="3484">
                  <c:v>1.3633977637518812E-2</c:v>
                </c:pt>
                <c:pt idx="3485">
                  <c:v>1.3634496905457025E-2</c:v>
                </c:pt>
                <c:pt idx="3486">
                  <c:v>1.3635002996843216E-2</c:v>
                </c:pt>
                <c:pt idx="3487">
                  <c:v>1.3635495911566167E-2</c:v>
                </c:pt>
                <c:pt idx="3488">
                  <c:v>1.3635975649513795E-2</c:v>
                </c:pt>
                <c:pt idx="3489">
                  <c:v>1.3635864526128749E-2</c:v>
                </c:pt>
                <c:pt idx="3490">
                  <c:v>1.3636319758223436E-2</c:v>
                </c:pt>
                <c:pt idx="3491">
                  <c:v>1.3636761814215248E-2</c:v>
                </c:pt>
                <c:pt idx="3492">
                  <c:v>1.3637250886915808E-2</c:v>
                </c:pt>
                <c:pt idx="3493">
                  <c:v>1.3637664708024744E-2</c:v>
                </c:pt>
                <c:pt idx="3494">
                  <c:v>1.3638065352682638E-2</c:v>
                </c:pt>
                <c:pt idx="3495">
                  <c:v>1.3638452820775804E-2</c:v>
                </c:pt>
                <c:pt idx="3496">
                  <c:v>1.3638827112194107E-2</c:v>
                </c:pt>
                <c:pt idx="3497">
                  <c:v>1.3638906801422128E-2</c:v>
                </c:pt>
                <c:pt idx="3498">
                  <c:v>1.3639255667194353E-2</c:v>
                </c:pt>
                <c:pt idx="3499">
                  <c:v>1.3639591356469381E-2</c:v>
                </c:pt>
                <c:pt idx="3500">
                  <c:v>1.3639913869141231E-2</c:v>
                </c:pt>
                <c:pt idx="3501">
                  <c:v>1.3641056090865755E-2</c:v>
                </c:pt>
                <c:pt idx="3502">
                  <c:v>1.3641349459619393E-2</c:v>
                </c:pt>
                <c:pt idx="3503">
                  <c:v>1.3641629649927739E-2</c:v>
                </c:pt>
                <c:pt idx="3504">
                  <c:v>1.3641896661679578E-2</c:v>
                </c:pt>
                <c:pt idx="3505">
                  <c:v>1.3642150494770647E-2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Eur3M!$AG$2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Eur3M!$AG$3:$AG$3508</c:f>
              <c:numCache>
                <c:formatCode>0.0000%</c:formatCode>
                <c:ptCount val="3506"/>
                <c:pt idx="0">
                  <c:v>-4.4598359678060096E-4</c:v>
                </c:pt>
                <c:pt idx="1">
                  <c:v>-4.511502593524566E-4</c:v>
                </c:pt>
                <c:pt idx="2">
                  <c:v>-4.4099064592886941E-4</c:v>
                </c:pt>
                <c:pt idx="3">
                  <c:v>-4.4592981523198773E-4</c:v>
                </c:pt>
                <c:pt idx="4">
                  <c:v>-4.5040730292303502E-4</c:v>
                </c:pt>
                <c:pt idx="5">
                  <c:v>-4.409840665660978E-4</c:v>
                </c:pt>
                <c:pt idx="6">
                  <c:v>-4.4510208640172796E-4</c:v>
                </c:pt>
                <c:pt idx="7">
                  <c:v>-4.4554743821715367E-4</c:v>
                </c:pt>
                <c:pt idx="8">
                  <c:v>-4.5023146584118349E-4</c:v>
                </c:pt>
                <c:pt idx="9">
                  <c:v>-4.4667587370003528E-4</c:v>
                </c:pt>
                <c:pt idx="10">
                  <c:v>-4.4922607574082491E-4</c:v>
                </c:pt>
                <c:pt idx="11">
                  <c:v>-4.4872627992223593E-4</c:v>
                </c:pt>
                <c:pt idx="12">
                  <c:v>-4.4920856789527235E-4</c:v>
                </c:pt>
                <c:pt idx="13">
                  <c:v>-4.497292690170576E-4</c:v>
                </c:pt>
                <c:pt idx="14">
                  <c:v>-4.50314320510396E-4</c:v>
                </c:pt>
                <c:pt idx="15">
                  <c:v>-4.5294757183381694E-4</c:v>
                </c:pt>
                <c:pt idx="16">
                  <c:v>-4.5741353154290945E-4</c:v>
                </c:pt>
                <c:pt idx="17">
                  <c:v>-4.545081699398698E-4</c:v>
                </c:pt>
                <c:pt idx="18">
                  <c:v>-4.5544848038720187E-4</c:v>
                </c:pt>
                <c:pt idx="19">
                  <c:v>-4.5635499839959674E-4</c:v>
                </c:pt>
                <c:pt idx="20">
                  <c:v>-4.5632441477175907E-4</c:v>
                </c:pt>
                <c:pt idx="21">
                  <c:v>-4.6692648508607075E-4</c:v>
                </c:pt>
                <c:pt idx="22">
                  <c:v>-4.6755444770058723E-4</c:v>
                </c:pt>
                <c:pt idx="23">
                  <c:v>-4.6802644025128293E-4</c:v>
                </c:pt>
                <c:pt idx="24">
                  <c:v>-4.6835574234253049E-4</c:v>
                </c:pt>
                <c:pt idx="25">
                  <c:v>-4.6983536775975173E-4</c:v>
                </c:pt>
                <c:pt idx="26">
                  <c:v>-4.6851163753146242E-4</c:v>
                </c:pt>
                <c:pt idx="27">
                  <c:v>-4.6832668079023541E-4</c:v>
                </c:pt>
                <c:pt idx="28">
                  <c:v>-4.6807871092124925E-4</c:v>
                </c:pt>
                <c:pt idx="29">
                  <c:v>-4.6778100745111266E-4</c:v>
                </c:pt>
                <c:pt idx="30">
                  <c:v>-4.686747891291059E-4</c:v>
                </c:pt>
                <c:pt idx="31">
                  <c:v>-4.6635844850047596E-4</c:v>
                </c:pt>
                <c:pt idx="32">
                  <c:v>-4.6601127025041434E-4</c:v>
                </c:pt>
                <c:pt idx="33">
                  <c:v>-4.6569403571307947E-4</c:v>
                </c:pt>
                <c:pt idx="34">
                  <c:v>-4.7056807411118072E-4</c:v>
                </c:pt>
                <c:pt idx="35">
                  <c:v>-4.6646510356309289E-4</c:v>
                </c:pt>
                <c:pt idx="36">
                  <c:v>-4.6502180363611927E-4</c:v>
                </c:pt>
                <c:pt idx="37">
                  <c:v>-4.699024225451393E-4</c:v>
                </c:pt>
                <c:pt idx="38">
                  <c:v>-4.6542730167604783E-4</c:v>
                </c:pt>
                <c:pt idx="39">
                  <c:v>-4.6582768123598872E-4</c:v>
                </c:pt>
                <c:pt idx="40">
                  <c:v>-4.6766427078478464E-4</c:v>
                </c:pt>
                <c:pt idx="41">
                  <c:v>-4.684118937929811E-4</c:v>
                </c:pt>
                <c:pt idx="42">
                  <c:v>-4.6969920178900604E-4</c:v>
                </c:pt>
                <c:pt idx="43">
                  <c:v>-4.7120408263751263E-4</c:v>
                </c:pt>
                <c:pt idx="44">
                  <c:v>-4.7317105555172987E-4</c:v>
                </c:pt>
                <c:pt idx="45">
                  <c:v>-4.7531880294660658E-4</c:v>
                </c:pt>
                <c:pt idx="46">
                  <c:v>-4.8234446008047215E-4</c:v>
                </c:pt>
                <c:pt idx="47">
                  <c:v>-4.8471307401710793E-4</c:v>
                </c:pt>
                <c:pt idx="48">
                  <c:v>-4.8701134731142195E-4</c:v>
                </c:pt>
                <c:pt idx="49">
                  <c:v>-4.8919804097273035E-4</c:v>
                </c:pt>
                <c:pt idx="50">
                  <c:v>-4.9126785081976304E-4</c:v>
                </c:pt>
                <c:pt idx="51">
                  <c:v>-4.9681277234521503E-4</c:v>
                </c:pt>
                <c:pt idx="52">
                  <c:v>-4.9845184172389926E-4</c:v>
                </c:pt>
                <c:pt idx="53">
                  <c:v>-4.9999242460230979E-4</c:v>
                </c:pt>
                <c:pt idx="54">
                  <c:v>-5.0115042700616698E-4</c:v>
                </c:pt>
                <c:pt idx="55">
                  <c:v>-5.0221648470718378E-4</c:v>
                </c:pt>
                <c:pt idx="56">
                  <c:v>-5.0489161145192147E-4</c:v>
                </c:pt>
                <c:pt idx="57">
                  <c:v>-5.0561851215594601E-4</c:v>
                </c:pt>
                <c:pt idx="58">
                  <c:v>-5.0626777902654273E-4</c:v>
                </c:pt>
                <c:pt idx="59">
                  <c:v>-5.0684227421334991E-4</c:v>
                </c:pt>
                <c:pt idx="60">
                  <c:v>-5.0875738046494436E-4</c:v>
                </c:pt>
                <c:pt idx="61">
                  <c:v>-5.0869334985029734E-4</c:v>
                </c:pt>
                <c:pt idx="62">
                  <c:v>-5.0887931984618367E-4</c:v>
                </c:pt>
                <c:pt idx="63">
                  <c:v>-5.0901055309067488E-4</c:v>
                </c:pt>
                <c:pt idx="64">
                  <c:v>-5.3119635641569421E-4</c:v>
                </c:pt>
                <c:pt idx="65">
                  <c:v>-5.316863295164679E-4</c:v>
                </c:pt>
                <c:pt idx="66">
                  <c:v>-5.376959895067743E-4</c:v>
                </c:pt>
                <c:pt idx="67">
                  <c:v>-5.3255644587696935E-4</c:v>
                </c:pt>
                <c:pt idx="68">
                  <c:v>-5.3294231335647652E-4</c:v>
                </c:pt>
                <c:pt idx="69">
                  <c:v>-5.3334234209188793E-4</c:v>
                </c:pt>
                <c:pt idx="70">
                  <c:v>-5.3422462778737962E-4</c:v>
                </c:pt>
                <c:pt idx="71">
                  <c:v>-5.344942280455417E-4</c:v>
                </c:pt>
                <c:pt idx="72">
                  <c:v>-5.3474916117157961E-4</c:v>
                </c:pt>
                <c:pt idx="73">
                  <c:v>-5.3499228926066943E-4</c:v>
                </c:pt>
                <c:pt idx="74">
                  <c:v>-5.3567946434717319E-4</c:v>
                </c:pt>
                <c:pt idx="75">
                  <c:v>-5.3590399331270315E-4</c:v>
                </c:pt>
                <c:pt idx="76">
                  <c:v>-5.2965654457985418E-4</c:v>
                </c:pt>
                <c:pt idx="77">
                  <c:v>-5.2987749871088975E-4</c:v>
                </c:pt>
                <c:pt idx="78">
                  <c:v>-5.366040614146533E-4</c:v>
                </c:pt>
                <c:pt idx="79">
                  <c:v>-5.3740395538110126E-4</c:v>
                </c:pt>
                <c:pt idx="80">
                  <c:v>-5.3770612667919447E-4</c:v>
                </c:pt>
                <c:pt idx="81">
                  <c:v>-5.3803083812549706E-4</c:v>
                </c:pt>
                <c:pt idx="82">
                  <c:v>-5.3838038469872175E-4</c:v>
                </c:pt>
                <c:pt idx="83">
                  <c:v>-5.3875479292270646E-4</c:v>
                </c:pt>
                <c:pt idx="84">
                  <c:v>-5.4002178156110621E-4</c:v>
                </c:pt>
                <c:pt idx="85">
                  <c:v>-5.4009396232190809E-4</c:v>
                </c:pt>
                <c:pt idx="86">
                  <c:v>-5.4057888324710035E-4</c:v>
                </c:pt>
                <c:pt idx="87">
                  <c:v>-5.4108554530163389E-4</c:v>
                </c:pt>
                <c:pt idx="88">
                  <c:v>-5.4161340188452201E-4</c:v>
                </c:pt>
                <c:pt idx="89">
                  <c:v>-5.4374733554729668E-4</c:v>
                </c:pt>
                <c:pt idx="90">
                  <c:v>-5.4392584164242308E-4</c:v>
                </c:pt>
                <c:pt idx="91">
                  <c:v>-5.3778259730874467E-4</c:v>
                </c:pt>
                <c:pt idx="92">
                  <c:v>-5.4519501727323672E-4</c:v>
                </c:pt>
                <c:pt idx="93">
                  <c:v>-5.458559309521327E-4</c:v>
                </c:pt>
                <c:pt idx="94">
                  <c:v>-5.4839973134689492E-4</c:v>
                </c:pt>
                <c:pt idx="95">
                  <c:v>-5.4866233760986205E-4</c:v>
                </c:pt>
                <c:pt idx="96">
                  <c:v>-5.4940189430752184E-4</c:v>
                </c:pt>
                <c:pt idx="97">
                  <c:v>-5.5015553983439602E-4</c:v>
                </c:pt>
                <c:pt idx="98">
                  <c:v>-5.5092272760948191E-4</c:v>
                </c:pt>
                <c:pt idx="99">
                  <c:v>-5.5379354674473641E-4</c:v>
                </c:pt>
                <c:pt idx="100">
                  <c:v>-5.5411596936405516E-4</c:v>
                </c:pt>
                <c:pt idx="101">
                  <c:v>-5.5494266953193261E-4</c:v>
                </c:pt>
                <c:pt idx="102">
                  <c:v>-5.5577963241804085E-4</c:v>
                </c:pt>
                <c:pt idx="103">
                  <c:v>-5.5662631143782448E-4</c:v>
                </c:pt>
                <c:pt idx="104">
                  <c:v>-5.6027012591330916E-4</c:v>
                </c:pt>
                <c:pt idx="105">
                  <c:v>-5.6115916420846517E-4</c:v>
                </c:pt>
                <c:pt idx="106">
                  <c:v>-5.6205526292847467E-4</c:v>
                </c:pt>
                <c:pt idx="107">
                  <c:v>-5.6295788736757959E-4</c:v>
                </c:pt>
                <c:pt idx="108">
                  <c:v>-5.649645028090284E-4</c:v>
                </c:pt>
                <c:pt idx="109">
                  <c:v>-5.6662294818936982E-4</c:v>
                </c:pt>
                <c:pt idx="110">
                  <c:v>-5.6755018063367349E-4</c:v>
                </c:pt>
                <c:pt idx="111">
                  <c:v>-5.6145825450794871E-4</c:v>
                </c:pt>
                <c:pt idx="112">
                  <c:v>-5.6941339816567367E-4</c:v>
                </c:pt>
                <c:pt idx="113">
                  <c:v>-5.7150611633691585E-4</c:v>
                </c:pt>
                <c:pt idx="114">
                  <c:v>-5.7314656969757922E-4</c:v>
                </c:pt>
                <c:pt idx="115">
                  <c:v>-5.7407523702018609E-4</c:v>
                </c:pt>
                <c:pt idx="116">
                  <c:v>-5.7499998703892041E-4</c:v>
                </c:pt>
                <c:pt idx="117">
                  <c:v>-5.7655565232985471E-4</c:v>
                </c:pt>
                <c:pt idx="118">
                  <c:v>-5.7995357635649033E-4</c:v>
                </c:pt>
                <c:pt idx="119">
                  <c:v>-5.8272429661132075E-4</c:v>
                </c:pt>
                <c:pt idx="120">
                  <c:v>-5.842518272541656E-4</c:v>
                </c:pt>
                <c:pt idx="121">
                  <c:v>-5.8577305524295956E-4</c:v>
                </c:pt>
                <c:pt idx="122">
                  <c:v>-5.8728775533874482E-4</c:v>
                </c:pt>
                <c:pt idx="123">
                  <c:v>-5.9475545408942305E-4</c:v>
                </c:pt>
                <c:pt idx="124">
                  <c:v>-5.962262568303268E-4</c:v>
                </c:pt>
                <c:pt idx="125">
                  <c:v>-5.9685016601644767E-4</c:v>
                </c:pt>
                <c:pt idx="126">
                  <c:v>-5.9831427165317583E-4</c:v>
                </c:pt>
                <c:pt idx="127">
                  <c:v>-6.0265611559513787E-4</c:v>
                </c:pt>
                <c:pt idx="128">
                  <c:v>-6.0408581356613837E-4</c:v>
                </c:pt>
                <c:pt idx="129">
                  <c:v>-6.0550634035859711E-4</c:v>
                </c:pt>
                <c:pt idx="130">
                  <c:v>-6.0691746826982212E-4</c:v>
                </c:pt>
                <c:pt idx="131">
                  <c:v>-6.0831896959492534E-4</c:v>
                </c:pt>
                <c:pt idx="132">
                  <c:v>-6.1882750547683505E-4</c:v>
                </c:pt>
                <c:pt idx="133">
                  <c:v>-6.1382415499917074E-4</c:v>
                </c:pt>
                <c:pt idx="134">
                  <c:v>-6.1517410786953851E-4</c:v>
                </c:pt>
                <c:pt idx="135">
                  <c:v>-6.1651306794334318E-4</c:v>
                </c:pt>
                <c:pt idx="136">
                  <c:v>-6.1784080752579854E-4</c:v>
                </c:pt>
                <c:pt idx="137">
                  <c:v>-6.2175442631615823E-4</c:v>
                </c:pt>
                <c:pt idx="138">
                  <c:v>-6.2303500693484655E-4</c:v>
                </c:pt>
                <c:pt idx="139">
                  <c:v>-6.3077755681387952E-4</c:v>
                </c:pt>
                <c:pt idx="140">
                  <c:v>-6.3204463765940033E-4</c:v>
                </c:pt>
                <c:pt idx="141">
                  <c:v>-6.2680168407734584E-4</c:v>
                </c:pt>
                <c:pt idx="142">
                  <c:v>-6.3045098252582791E-4</c:v>
                </c:pt>
                <c:pt idx="143">
                  <c:v>-6.3164026860687225E-4</c:v>
                </c:pt>
                <c:pt idx="144">
                  <c:v>-6.3281560182795044E-4</c:v>
                </c:pt>
                <c:pt idx="145">
                  <c:v>-6.3397680815420975E-4</c:v>
                </c:pt>
                <c:pt idx="146">
                  <c:v>-6.3512392819009317E-4</c:v>
                </c:pt>
                <c:pt idx="147">
                  <c:v>-6.3888392611592866E-4</c:v>
                </c:pt>
                <c:pt idx="148">
                  <c:v>-6.399612046392722E-4</c:v>
                </c:pt>
                <c:pt idx="149">
                  <c:v>-6.4102522408964586E-4</c:v>
                </c:pt>
                <c:pt idx="150">
                  <c:v>-6.4207607770811641E-4</c:v>
                </c:pt>
                <c:pt idx="151">
                  <c:v>-6.4377996980357222E-4</c:v>
                </c:pt>
                <c:pt idx="152">
                  <c:v>-6.4614969852530698E-4</c:v>
                </c:pt>
                <c:pt idx="153">
                  <c:v>-6.5375764183803566E-4</c:v>
                </c:pt>
                <c:pt idx="154">
                  <c:v>-6.4810993801429732E-4</c:v>
                </c:pt>
                <c:pt idx="155">
                  <c:v>-6.4907124135209888E-4</c:v>
                </c:pt>
                <c:pt idx="156">
                  <c:v>-6.5052825776519693E-4</c:v>
                </c:pt>
                <c:pt idx="157">
                  <c:v>-6.5279318743995183E-4</c:v>
                </c:pt>
                <c:pt idx="158">
                  <c:v>-6.5369332331796052E-4</c:v>
                </c:pt>
                <c:pt idx="159">
                  <c:v>-6.5458150540714083E-4</c:v>
                </c:pt>
                <c:pt idx="160">
                  <c:v>-6.5545782694204329E-4</c:v>
                </c:pt>
                <c:pt idx="161">
                  <c:v>-6.6330546594945208E-4</c:v>
                </c:pt>
                <c:pt idx="162">
                  <c:v>-6.5884637222858177E-4</c:v>
                </c:pt>
                <c:pt idx="163">
                  <c:v>-6.5966478951078717E-4</c:v>
                </c:pt>
                <c:pt idx="164">
                  <c:v>-6.6047190564558341E-4</c:v>
                </c:pt>
                <c:pt idx="165">
                  <c:v>-6.6126781386665202E-4</c:v>
                </c:pt>
                <c:pt idx="166">
                  <c:v>-6.6234246358351685E-4</c:v>
                </c:pt>
                <c:pt idx="167">
                  <c:v>-6.7121846893483791E-4</c:v>
                </c:pt>
                <c:pt idx="168">
                  <c:v>-6.6508249950967082E-4</c:v>
                </c:pt>
                <c:pt idx="169">
                  <c:v>-6.6581311818870591E-4</c:v>
                </c:pt>
                <c:pt idx="170">
                  <c:v>-6.6653318160194905E-4</c:v>
                </c:pt>
                <c:pt idx="171">
                  <c:v>-6.6747097289010743E-4</c:v>
                </c:pt>
                <c:pt idx="172">
                  <c:v>-6.6930974727193962E-4</c:v>
                </c:pt>
                <c:pt idx="173">
                  <c:v>-6.6997843287100586E-4</c:v>
                </c:pt>
                <c:pt idx="174">
                  <c:v>-6.7063712261853422E-4</c:v>
                </c:pt>
                <c:pt idx="175">
                  <c:v>-6.7830818867525128E-4</c:v>
                </c:pt>
                <c:pt idx="176">
                  <c:v>-6.7212279861728064E-4</c:v>
                </c:pt>
                <c:pt idx="177">
                  <c:v>-6.7379428904030918E-4</c:v>
                </c:pt>
                <c:pt idx="178">
                  <c:v>-6.744025271801634E-4</c:v>
                </c:pt>
                <c:pt idx="179">
                  <c:v>-6.7500425470709926E-4</c:v>
                </c:pt>
                <c:pt idx="180">
                  <c:v>-6.7547059445522111E-4</c:v>
                </c:pt>
                <c:pt idx="181">
                  <c:v>-6.755195204504466E-4</c:v>
                </c:pt>
                <c:pt idx="182">
                  <c:v>-6.7585647453484996E-4</c:v>
                </c:pt>
                <c:pt idx="183">
                  <c:v>-6.7593244132553403E-4</c:v>
                </c:pt>
                <c:pt idx="184">
                  <c:v>-6.7599946637278549E-4</c:v>
                </c:pt>
                <c:pt idx="185">
                  <c:v>-6.7605717945144934E-4</c:v>
                </c:pt>
                <c:pt idx="186">
                  <c:v>-6.760445557699227E-4</c:v>
                </c:pt>
                <c:pt idx="187">
                  <c:v>-6.7618750756236136E-4</c:v>
                </c:pt>
                <c:pt idx="188">
                  <c:v>-6.7619310741381348E-4</c:v>
                </c:pt>
                <c:pt idx="189">
                  <c:v>-6.7618717394618316E-4</c:v>
                </c:pt>
                <c:pt idx="190">
                  <c:v>-6.7616933693431564E-4</c:v>
                </c:pt>
                <c:pt idx="191">
                  <c:v>-6.7601512255660925E-4</c:v>
                </c:pt>
                <c:pt idx="192">
                  <c:v>-6.7597154894050648E-4</c:v>
                </c:pt>
                <c:pt idx="193">
                  <c:v>-6.7588864083534261E-4</c:v>
                </c:pt>
                <c:pt idx="194">
                  <c:v>-6.7579160784239775E-4</c:v>
                </c:pt>
                <c:pt idx="195">
                  <c:v>-6.7568007972956573E-4</c:v>
                </c:pt>
                <c:pt idx="196">
                  <c:v>-6.7530693292711694E-4</c:v>
                </c:pt>
                <c:pt idx="197">
                  <c:v>-6.7508161164795224E-4</c:v>
                </c:pt>
                <c:pt idx="198">
                  <c:v>-6.7489205459702684E-4</c:v>
                </c:pt>
                <c:pt idx="199">
                  <c:v>-6.7468578108658046E-4</c:v>
                </c:pt>
                <c:pt idx="200">
                  <c:v>-6.7446242088885168E-4</c:v>
                </c:pt>
                <c:pt idx="201">
                  <c:v>-6.7379569911668483E-4</c:v>
                </c:pt>
                <c:pt idx="202">
                  <c:v>-6.6624927489163403E-4</c:v>
                </c:pt>
                <c:pt idx="203">
                  <c:v>-6.7307636177528084E-4</c:v>
                </c:pt>
                <c:pt idx="204">
                  <c:v>-6.6564061581371285E-4</c:v>
                </c:pt>
                <c:pt idx="205">
                  <c:v>-6.7238937347121079E-4</c:v>
                </c:pt>
                <c:pt idx="206">
                  <c:v>-6.7135713322746696E-4</c:v>
                </c:pt>
                <c:pt idx="207">
                  <c:v>-6.7077185324127962E-4</c:v>
                </c:pt>
                <c:pt idx="208">
                  <c:v>-6.7031457527578641E-4</c:v>
                </c:pt>
                <c:pt idx="209">
                  <c:v>-6.6983564000217238E-4</c:v>
                </c:pt>
                <c:pt idx="210">
                  <c:v>-6.6933578997384758E-4</c:v>
                </c:pt>
                <c:pt idx="211">
                  <c:v>-6.6789581750236349E-4</c:v>
                </c:pt>
                <c:pt idx="212">
                  <c:v>-6.6713805213908489E-4</c:v>
                </c:pt>
                <c:pt idx="213">
                  <c:v>-6.6654148884032454E-4</c:v>
                </c:pt>
                <c:pt idx="214">
                  <c:v>-6.6592705624117694E-4</c:v>
                </c:pt>
                <c:pt idx="215">
                  <c:v>-6.6529524546096134E-4</c:v>
                </c:pt>
                <c:pt idx="216">
                  <c:v>-6.5697460194407895E-4</c:v>
                </c:pt>
                <c:pt idx="217">
                  <c:v>-6.6260404290493949E-4</c:v>
                </c:pt>
                <c:pt idx="218">
                  <c:v>-6.552175519590898E-4</c:v>
                </c:pt>
                <c:pt idx="219">
                  <c:v>-6.6116694164564116E-4</c:v>
                </c:pt>
                <c:pt idx="220">
                  <c:v>-6.6042723494235994E-4</c:v>
                </c:pt>
                <c:pt idx="221">
                  <c:v>-6.5846530233614126E-4</c:v>
                </c:pt>
                <c:pt idx="222">
                  <c:v>-6.5733882714937573E-4</c:v>
                </c:pt>
                <c:pt idx="223">
                  <c:v>-6.5653678556840003E-4</c:v>
                </c:pt>
                <c:pt idx="224">
                  <c:v>-6.5572375038139893E-4</c:v>
                </c:pt>
                <c:pt idx="225">
                  <c:v>-6.4833980235359931E-4</c:v>
                </c:pt>
                <c:pt idx="226">
                  <c:v>-6.5283601950477546E-4</c:v>
                </c:pt>
                <c:pt idx="227">
                  <c:v>-6.5151085974505304E-4</c:v>
                </c:pt>
                <c:pt idx="228">
                  <c:v>-6.5064217656010312E-4</c:v>
                </c:pt>
                <c:pt idx="229">
                  <c:v>-6.4976593765128058E-4</c:v>
                </c:pt>
                <c:pt idx="230">
                  <c:v>-6.4888263414789645E-4</c:v>
                </c:pt>
                <c:pt idx="231">
                  <c:v>-6.4681721024782669E-4</c:v>
                </c:pt>
                <c:pt idx="232">
                  <c:v>-6.3879154572824134E-4</c:v>
                </c:pt>
                <c:pt idx="233">
                  <c:v>-6.4437733726928771E-4</c:v>
                </c:pt>
                <c:pt idx="234">
                  <c:v>-6.4402555248930507E-4</c:v>
                </c:pt>
                <c:pt idx="235">
                  <c:v>-6.4309661998783506E-4</c:v>
                </c:pt>
                <c:pt idx="236">
                  <c:v>-6.4216381090994267E-4</c:v>
                </c:pt>
                <c:pt idx="237">
                  <c:v>-6.3934708959880349E-4</c:v>
                </c:pt>
                <c:pt idx="238">
                  <c:v>-6.3840373959321984E-4</c:v>
                </c:pt>
                <c:pt idx="239">
                  <c:v>-6.3745899569999352E-4</c:v>
                </c:pt>
                <c:pt idx="240">
                  <c:v>-6.2993371058406419E-4</c:v>
                </c:pt>
                <c:pt idx="241">
                  <c:v>-6.3556731241086017E-4</c:v>
                </c:pt>
                <c:pt idx="242">
                  <c:v>-6.3273174683950288E-4</c:v>
                </c:pt>
                <c:pt idx="243">
                  <c:v>-6.3178906698093404E-4</c:v>
                </c:pt>
                <c:pt idx="244">
                  <c:v>-6.3084846902536687E-4</c:v>
                </c:pt>
                <c:pt idx="245">
                  <c:v>-6.2991004425011672E-4</c:v>
                </c:pt>
                <c:pt idx="246">
                  <c:v>-6.2910234587687768E-4</c:v>
                </c:pt>
                <c:pt idx="247">
                  <c:v>-6.2666376057132311E-4</c:v>
                </c:pt>
                <c:pt idx="248">
                  <c:v>-6.2583928515151882E-4</c:v>
                </c:pt>
                <c:pt idx="249">
                  <c:v>-6.2500577776664859E-4</c:v>
                </c:pt>
                <c:pt idx="250">
                  <c:v>-6.2464732335500107E-4</c:v>
                </c:pt>
                <c:pt idx="251">
                  <c:v>-6.2427596691884977E-4</c:v>
                </c:pt>
                <c:pt idx="252">
                  <c:v>-6.2316962322004157E-4</c:v>
                </c:pt>
                <c:pt idx="253">
                  <c:v>-6.2262281932420991E-4</c:v>
                </c:pt>
                <c:pt idx="254">
                  <c:v>-6.1565891925354388E-4</c:v>
                </c:pt>
                <c:pt idx="255">
                  <c:v>-6.2166852125814605E-4</c:v>
                </c:pt>
                <c:pt idx="256">
                  <c:v>-6.2115266836324054E-4</c:v>
                </c:pt>
                <c:pt idx="257">
                  <c:v>-5.9312168604639683E-4</c:v>
                </c:pt>
                <c:pt idx="258">
                  <c:v>-5.9244654899621822E-4</c:v>
                </c:pt>
                <c:pt idx="259">
                  <c:v>-5.9173875915469914E-4</c:v>
                </c:pt>
                <c:pt idx="260">
                  <c:v>-5.849052465102594E-4</c:v>
                </c:pt>
                <c:pt idx="261">
                  <c:v>-5.9022762366642213E-4</c:v>
                </c:pt>
                <c:pt idx="262">
                  <c:v>-5.8774359069863784E-4</c:v>
                </c:pt>
                <c:pt idx="263">
                  <c:v>-5.8686002767198138E-4</c:v>
                </c:pt>
                <c:pt idx="264">
                  <c:v>-5.8595052637726969E-4</c:v>
                </c:pt>
                <c:pt idx="265">
                  <c:v>-5.8501604603025312E-4</c:v>
                </c:pt>
                <c:pt idx="266">
                  <c:v>-5.8364144451160122E-4</c:v>
                </c:pt>
                <c:pt idx="267">
                  <c:v>-5.7539292312215671E-4</c:v>
                </c:pt>
                <c:pt idx="268">
                  <c:v>-5.8714412253874331E-4</c:v>
                </c:pt>
                <c:pt idx="269">
                  <c:v>-5.7893832021198007E-4</c:v>
                </c:pt>
                <c:pt idx="270">
                  <c:v>-5.8495809498455181E-4</c:v>
                </c:pt>
                <c:pt idx="271">
                  <c:v>-5.7596895151024402E-4</c:v>
                </c:pt>
                <c:pt idx="272">
                  <c:v>-5.7336248212986024E-4</c:v>
                </c:pt>
                <c:pt idx="273">
                  <c:v>-5.7220307251024485E-4</c:v>
                </c:pt>
                <c:pt idx="274">
                  <c:v>-5.6571769132077307E-4</c:v>
                </c:pt>
                <c:pt idx="275">
                  <c:v>-5.698474428011245E-4</c:v>
                </c:pt>
                <c:pt idx="276">
                  <c:v>-5.6753025669412625E-4</c:v>
                </c:pt>
                <c:pt idx="277">
                  <c:v>-5.6498720715066368E-4</c:v>
                </c:pt>
                <c:pt idx="278">
                  <c:v>-5.6373832707695942E-4</c:v>
                </c:pt>
                <c:pt idx="279">
                  <c:v>-5.6247492925364385E-4</c:v>
                </c:pt>
                <c:pt idx="280">
                  <c:v>-5.6119651903595725E-4</c:v>
                </c:pt>
                <c:pt idx="281">
                  <c:v>-5.5366584349959629E-4</c:v>
                </c:pt>
                <c:pt idx="282">
                  <c:v>-5.6263137798196405E-4</c:v>
                </c:pt>
                <c:pt idx="283">
                  <c:v>-5.54561969482303E-4</c:v>
                </c:pt>
                <c:pt idx="284">
                  <c:v>-5.598584274866549E-4</c:v>
                </c:pt>
                <c:pt idx="285">
                  <c:v>-5.5178575030775349E-4</c:v>
                </c:pt>
                <c:pt idx="286">
                  <c:v>-5.4868230054044246E-4</c:v>
                </c:pt>
                <c:pt idx="287">
                  <c:v>-5.4600171995525379E-4</c:v>
                </c:pt>
                <c:pt idx="288">
                  <c:v>-5.3988990848224711E-4</c:v>
                </c:pt>
                <c:pt idx="289">
                  <c:v>-5.429859943590523E-4</c:v>
                </c:pt>
                <c:pt idx="290">
                  <c:v>-5.4144547267231469E-4</c:v>
                </c:pt>
                <c:pt idx="291">
                  <c:v>-5.4439156059199348E-4</c:v>
                </c:pt>
                <c:pt idx="292">
                  <c:v>-5.3505411801592416E-4</c:v>
                </c:pt>
                <c:pt idx="293">
                  <c:v>-5.3339648908745652E-4</c:v>
                </c:pt>
                <c:pt idx="294">
                  <c:v>-5.3171395473691643E-4</c:v>
                </c:pt>
                <c:pt idx="295">
                  <c:v>-5.2567913697748852E-4</c:v>
                </c:pt>
                <c:pt idx="296">
                  <c:v>-5.2617893069289393E-4</c:v>
                </c:pt>
                <c:pt idx="297">
                  <c:v>-5.2291038842054174E-4</c:v>
                </c:pt>
                <c:pt idx="298">
                  <c:v>-5.2871522674738164E-4</c:v>
                </c:pt>
                <c:pt idx="299">
                  <c:v>-5.2136737820740464E-4</c:v>
                </c:pt>
                <c:pt idx="300">
                  <c:v>-5.1948656710365526E-4</c:v>
                </c:pt>
                <c:pt idx="301">
                  <c:v>-5.1757532852780841E-4</c:v>
                </c:pt>
                <c:pt idx="302">
                  <c:v>-5.1052966491206509E-4</c:v>
                </c:pt>
                <c:pt idx="303">
                  <c:v>-5.0961598629184479E-4</c:v>
                </c:pt>
                <c:pt idx="304">
                  <c:v>-5.0754502544458902E-4</c:v>
                </c:pt>
                <c:pt idx="305">
                  <c:v>-5.1209357291392976E-4</c:v>
                </c:pt>
                <c:pt idx="306">
                  <c:v>-5.033022137537202E-4</c:v>
                </c:pt>
                <c:pt idx="307">
                  <c:v>-4.9551816061530862E-4</c:v>
                </c:pt>
                <c:pt idx="308">
                  <c:v>-4.9439887164082208E-4</c:v>
                </c:pt>
                <c:pt idx="309">
                  <c:v>-4.9208306161974136E-4</c:v>
                </c:pt>
                <c:pt idx="310">
                  <c:v>-4.897308241886833E-4</c:v>
                </c:pt>
                <c:pt idx="311">
                  <c:v>-4.8734452237919612E-4</c:v>
                </c:pt>
                <c:pt idx="312">
                  <c:v>-4.7884358309041038E-4</c:v>
                </c:pt>
                <c:pt idx="313">
                  <c:v>-4.7751740702528522E-4</c:v>
                </c:pt>
                <c:pt idx="314">
                  <c:v>-4.7500483513385205E-4</c:v>
                </c:pt>
                <c:pt idx="315">
                  <c:v>-4.7141512515169737E-4</c:v>
                </c:pt>
                <c:pt idx="316">
                  <c:v>-4.6781190684486162E-4</c:v>
                </c:pt>
                <c:pt idx="317">
                  <c:v>-4.5332268686149035E-4</c:v>
                </c:pt>
                <c:pt idx="318">
                  <c:v>-4.5626748182581167E-4</c:v>
                </c:pt>
                <c:pt idx="319">
                  <c:v>-4.4607338470559199E-4</c:v>
                </c:pt>
                <c:pt idx="320">
                  <c:v>-4.4086212907466343E-4</c:v>
                </c:pt>
                <c:pt idx="321">
                  <c:v>-4.5663659621860613E-4</c:v>
                </c:pt>
                <c:pt idx="322">
                  <c:v>-4.5492153573656324E-4</c:v>
                </c:pt>
                <c:pt idx="323">
                  <c:v>-4.5138182663873039E-4</c:v>
                </c:pt>
                <c:pt idx="324">
                  <c:v>-4.478605377280509E-4</c:v>
                </c:pt>
                <c:pt idx="325">
                  <c:v>-4.5058698363753535E-4</c:v>
                </c:pt>
                <c:pt idx="326">
                  <c:v>-4.3221052454912699E-4</c:v>
                </c:pt>
                <c:pt idx="327">
                  <c:v>-4.3051721396158982E-4</c:v>
                </c:pt>
                <c:pt idx="328">
                  <c:v>-4.2709853695432898E-4</c:v>
                </c:pt>
                <c:pt idx="329">
                  <c:v>-4.2369564371247392E-4</c:v>
                </c:pt>
                <c:pt idx="330">
                  <c:v>-4.2030815760707441E-4</c:v>
                </c:pt>
                <c:pt idx="331">
                  <c:v>-4.0693161828545595E-4</c:v>
                </c:pt>
                <c:pt idx="332">
                  <c:v>-4.1097592138055025E-4</c:v>
                </c:pt>
                <c:pt idx="333">
                  <c:v>-4.0358865173084624E-4</c:v>
                </c:pt>
                <c:pt idx="334">
                  <c:v>-4.0028569899996924E-4</c:v>
                </c:pt>
                <c:pt idx="335">
                  <c:v>-3.9699551691674273E-4</c:v>
                </c:pt>
                <c:pt idx="336">
                  <c:v>-3.8561046566623413E-4</c:v>
                </c:pt>
                <c:pt idx="337">
                  <c:v>-3.8395496211940383E-4</c:v>
                </c:pt>
                <c:pt idx="338">
                  <c:v>-3.8072298356395251E-4</c:v>
                </c:pt>
                <c:pt idx="339">
                  <c:v>-3.8293332783290168E-4</c:v>
                </c:pt>
                <c:pt idx="340">
                  <c:v>-3.7429018206402986E-4</c:v>
                </c:pt>
                <c:pt idx="341">
                  <c:v>-3.6779577765695806E-4</c:v>
                </c:pt>
                <c:pt idx="342">
                  <c:v>-3.661498963859516E-4</c:v>
                </c:pt>
                <c:pt idx="343">
                  <c:v>-3.583723422071472E-4</c:v>
                </c:pt>
                <c:pt idx="344">
                  <c:v>-3.5673149634487806E-4</c:v>
                </c:pt>
                <c:pt idx="345">
                  <c:v>-3.5357421421565465E-4</c:v>
                </c:pt>
                <c:pt idx="346">
                  <c:v>-3.4613472077703127E-4</c:v>
                </c:pt>
                <c:pt idx="347">
                  <c:v>-3.395266385113338E-4</c:v>
                </c:pt>
                <c:pt idx="348">
                  <c:v>-3.3789074345267196E-4</c:v>
                </c:pt>
                <c:pt idx="349">
                  <c:v>-3.3477197102898528E-4</c:v>
                </c:pt>
                <c:pt idx="350">
                  <c:v>-3.3165828376231321E-4</c:v>
                </c:pt>
                <c:pt idx="351">
                  <c:v>-3.1942402201740478E-4</c:v>
                </c:pt>
                <c:pt idx="352">
                  <c:v>-3.1778971696860836E-4</c:v>
                </c:pt>
                <c:pt idx="353">
                  <c:v>-3.2092329952235118E-4</c:v>
                </c:pt>
                <c:pt idx="354">
                  <c:v>-3.1306161823121677E-4</c:v>
                </c:pt>
                <c:pt idx="355">
                  <c:v>-3.0997286192341507E-4</c:v>
                </c:pt>
                <c:pt idx="356">
                  <c:v>-2.9784107657028936E-4</c:v>
                </c:pt>
                <c:pt idx="357">
                  <c:v>-2.9619869313224356E-4</c:v>
                </c:pt>
                <c:pt idx="358">
                  <c:v>-2.9455203173309343E-4</c:v>
                </c:pt>
                <c:pt idx="359">
                  <c:v>-2.9146978962166508E-4</c:v>
                </c:pt>
                <c:pt idx="360">
                  <c:v>-2.9286031537553242E-4</c:v>
                </c:pt>
                <c:pt idx="361">
                  <c:v>-2.7628476573680942E-4</c:v>
                </c:pt>
                <c:pt idx="362">
                  <c:v>-2.7177407924519257E-4</c:v>
                </c:pt>
                <c:pt idx="363">
                  <c:v>-2.6868773687786486E-4</c:v>
                </c:pt>
                <c:pt idx="364">
                  <c:v>-2.6559845144257389E-4</c:v>
                </c:pt>
                <c:pt idx="365">
                  <c:v>-2.5965147074935108E-4</c:v>
                </c:pt>
                <c:pt idx="366">
                  <c:v>-2.532045088777174E-4</c:v>
                </c:pt>
                <c:pt idx="367">
                  <c:v>-2.5009498048250944E-4</c:v>
                </c:pt>
                <c:pt idx="368">
                  <c:v>-2.4698029796365185E-4</c:v>
                </c:pt>
                <c:pt idx="369">
                  <c:v>-2.438600928054919E-4</c:v>
                </c:pt>
                <c:pt idx="370">
                  <c:v>-2.37877736379371E-4</c:v>
                </c:pt>
                <c:pt idx="371">
                  <c:v>-2.3131667550500292E-4</c:v>
                </c:pt>
                <c:pt idx="372">
                  <c:v>-2.281633294294413E-4</c:v>
                </c:pt>
                <c:pt idx="373">
                  <c:v>-2.2500224961805401E-4</c:v>
                </c:pt>
                <c:pt idx="374">
                  <c:v>-2.2161406142804182E-4</c:v>
                </c:pt>
                <c:pt idx="375">
                  <c:v>-2.1493066018016201E-4</c:v>
                </c:pt>
                <c:pt idx="376">
                  <c:v>-2.0797291168695372E-4</c:v>
                </c:pt>
                <c:pt idx="377">
                  <c:v>-2.0453868237559132E-4</c:v>
                </c:pt>
                <c:pt idx="378">
                  <c:v>-2.0165105586985541E-4</c:v>
                </c:pt>
                <c:pt idx="379">
                  <c:v>-1.9875274788711228E-4</c:v>
                </c:pt>
                <c:pt idx="380">
                  <c:v>-1.9253606176192382E-4</c:v>
                </c:pt>
                <c:pt idx="381">
                  <c:v>-1.8704533071618073E-4</c:v>
                </c:pt>
                <c:pt idx="382">
                  <c:v>-1.8408808746937728E-4</c:v>
                </c:pt>
                <c:pt idx="383">
                  <c:v>-1.8111795157649271E-4</c:v>
                </c:pt>
                <c:pt idx="384">
                  <c:v>-1.7813455451188217E-4</c:v>
                </c:pt>
                <c:pt idx="385">
                  <c:v>-1.7682539824414656E-4</c:v>
                </c:pt>
                <c:pt idx="386">
                  <c:v>-1.6776427533501064E-4</c:v>
                </c:pt>
                <c:pt idx="387">
                  <c:v>-1.6471424377802329E-4</c:v>
                </c:pt>
                <c:pt idx="388">
                  <c:v>-1.6164905545200926E-4</c:v>
                </c:pt>
                <c:pt idx="389">
                  <c:v>-1.5856865722452506E-4</c:v>
                </c:pt>
                <c:pt idx="390">
                  <c:v>-1.5547299595961353E-4</c:v>
                </c:pt>
                <c:pt idx="391">
                  <c:v>-1.4609390262729929E-4</c:v>
                </c:pt>
                <c:pt idx="392">
                  <c:v>-1.4293665789307468E-4</c:v>
                </c:pt>
                <c:pt idx="393">
                  <c:v>-1.3976388445525233E-4</c:v>
                </c:pt>
                <c:pt idx="394">
                  <c:v>-1.3657552918270642E-4</c:v>
                </c:pt>
                <c:pt idx="395">
                  <c:v>-1.2039816557795447E-4</c:v>
                </c:pt>
                <c:pt idx="396">
                  <c:v>-1.1711520346568361E-4</c:v>
                </c:pt>
                <c:pt idx="397">
                  <c:v>-1.1381628757884759E-4</c:v>
                </c:pt>
                <c:pt idx="398">
                  <c:v>-1.1050136477665794E-4</c:v>
                </c:pt>
                <c:pt idx="399">
                  <c:v>-1.0046002353903826E-4</c:v>
                </c:pt>
                <c:pt idx="400">
                  <c:v>-9.708054172772099E-5</c:v>
                </c:pt>
                <c:pt idx="401">
                  <c:v>-9.3684787322581838E-5</c:v>
                </c:pt>
                <c:pt idx="402">
                  <c:v>-9.0272707192494959E-5</c:v>
                </c:pt>
                <c:pt idx="403">
                  <c:v>-8.1290971469568908E-5</c:v>
                </c:pt>
                <c:pt idx="404">
                  <c:v>-7.1092554667543439E-5</c:v>
                </c:pt>
                <c:pt idx="405">
                  <c:v>-6.7574935716205203E-5</c:v>
                </c:pt>
                <c:pt idx="406">
                  <c:v>-6.4040583879789437E-5</c:v>
                </c:pt>
                <c:pt idx="407">
                  <c:v>-5.6692042349529345E-5</c:v>
                </c:pt>
                <c:pt idx="408">
                  <c:v>-4.9734796411238242E-5</c:v>
                </c:pt>
                <c:pt idx="409">
                  <c:v>-4.6115991678841659E-5</c:v>
                </c:pt>
                <c:pt idx="410">
                  <c:v>-4.248013867147943E-5</c:v>
                </c:pt>
                <c:pt idx="411">
                  <c:v>-3.8827184818160511E-5</c:v>
                </c:pt>
                <c:pt idx="412">
                  <c:v>-3.1264819533305399E-5</c:v>
                </c:pt>
                <c:pt idx="413">
                  <c:v>-2.4043309614556378E-5</c:v>
                </c:pt>
                <c:pt idx="414">
                  <c:v>-2.0304063028278225E-5</c:v>
                </c:pt>
                <c:pt idx="415">
                  <c:v>-1.6547400191818905E-5</c:v>
                </c:pt>
                <c:pt idx="416">
                  <c:v>-1.2773268535925121E-5</c:v>
                </c:pt>
                <c:pt idx="417">
                  <c:v>-4.9916528965562569E-6</c:v>
                </c:pt>
                <c:pt idx="418">
                  <c:v>2.4989976522898192E-6</c:v>
                </c:pt>
                <c:pt idx="419">
                  <c:v>6.3612619380733024E-6</c:v>
                </c:pt>
                <c:pt idx="420">
                  <c:v>1.024131045794217E-5</c:v>
                </c:pt>
                <c:pt idx="421">
                  <c:v>1.4139195782887457E-5</c:v>
                </c:pt>
                <c:pt idx="422">
                  <c:v>2.2145108269697589E-5</c:v>
                </c:pt>
                <c:pt idx="423">
                  <c:v>2.9910156546302634E-5</c:v>
                </c:pt>
                <c:pt idx="424">
                  <c:v>3.3898014458889001E-5</c:v>
                </c:pt>
                <c:pt idx="425">
                  <c:v>3.7904024604235758E-5</c:v>
                </c:pt>
                <c:pt idx="426">
                  <c:v>4.1928239553333952E-5</c:v>
                </c:pt>
                <c:pt idx="427">
                  <c:v>5.0163115297341641E-5</c:v>
                </c:pt>
                <c:pt idx="428">
                  <c:v>5.8208198845292102E-5</c:v>
                </c:pt>
                <c:pt idx="429">
                  <c:v>6.2324226404948007E-5</c:v>
                </c:pt>
                <c:pt idx="430">
                  <c:v>6.6458774209072374E-5</c:v>
                </c:pt>
                <c:pt idx="431">
                  <c:v>7.0611894832131724E-5</c:v>
                </c:pt>
                <c:pt idx="432">
                  <c:v>7.908002017985984E-5</c:v>
                </c:pt>
                <c:pt idx="433">
                  <c:v>8.7411156988278463E-5</c:v>
                </c:pt>
                <c:pt idx="434">
                  <c:v>9.1657930316928386E-5</c:v>
                </c:pt>
                <c:pt idx="435">
                  <c:v>9.5923591919132249E-5</c:v>
                </c:pt>
                <c:pt idx="436">
                  <c:v>1.0020819436414332E-4</c:v>
                </c:pt>
                <c:pt idx="437">
                  <c:v>1.0869911098115031E-4</c:v>
                </c:pt>
                <c:pt idx="438">
                  <c:v>1.1666096363286465E-4</c:v>
                </c:pt>
                <c:pt idx="439">
                  <c:v>1.2082203257184247E-4</c:v>
                </c:pt>
                <c:pt idx="440">
                  <c:v>1.2500235730777723E-4</c:v>
                </c:pt>
                <c:pt idx="441">
                  <c:v>1.286705847608724E-4</c:v>
                </c:pt>
                <c:pt idx="442">
                  <c:v>1.358858011304798E-4</c:v>
                </c:pt>
                <c:pt idx="443">
                  <c:v>1.4353761876910153E-4</c:v>
                </c:pt>
                <c:pt idx="444">
                  <c:v>1.4730317116247752E-4</c:v>
                </c:pt>
                <c:pt idx="445">
                  <c:v>1.5108834625149578E-4</c:v>
                </c:pt>
                <c:pt idx="446">
                  <c:v>1.5489319660280304E-4</c:v>
                </c:pt>
                <c:pt idx="447">
                  <c:v>1.5687011613037643E-4</c:v>
                </c:pt>
                <c:pt idx="448">
                  <c:v>1.7031037792047954E-4</c:v>
                </c:pt>
                <c:pt idx="449">
                  <c:v>1.7421421543199455E-4</c:v>
                </c:pt>
                <c:pt idx="450">
                  <c:v>1.7813770170873312E-4</c:v>
                </c:pt>
                <c:pt idx="451">
                  <c:v>1.8208069228017274E-4</c:v>
                </c:pt>
                <c:pt idx="452">
                  <c:v>1.9000293457646585E-4</c:v>
                </c:pt>
                <c:pt idx="453">
                  <c:v>1.9804480810683617E-4</c:v>
                </c:pt>
                <c:pt idx="454">
                  <c:v>2.020831530904681E-4</c:v>
                </c:pt>
                <c:pt idx="455">
                  <c:v>2.0614013553437076E-4</c:v>
                </c:pt>
                <c:pt idx="456">
                  <c:v>2.1021561097062829E-4</c:v>
                </c:pt>
                <c:pt idx="457">
                  <c:v>2.1847009826576091E-4</c:v>
                </c:pt>
                <c:pt idx="458">
                  <c:v>2.2197798118411106E-4</c:v>
                </c:pt>
                <c:pt idx="459">
                  <c:v>2.3086532637345525E-4</c:v>
                </c:pt>
                <c:pt idx="460">
                  <c:v>2.3504872576557184E-4</c:v>
                </c:pt>
                <c:pt idx="461">
                  <c:v>2.392496068207621E-4</c:v>
                </c:pt>
                <c:pt idx="462">
                  <c:v>2.4781720256734593E-4</c:v>
                </c:pt>
                <c:pt idx="463">
                  <c:v>2.5622505804546097E-4</c:v>
                </c:pt>
                <c:pt idx="464">
                  <c:v>2.6051118020699863E-4</c:v>
                </c:pt>
                <c:pt idx="465">
                  <c:v>2.5955927362300693E-4</c:v>
                </c:pt>
                <c:pt idx="466">
                  <c:v>2.6913312438995359E-4</c:v>
                </c:pt>
                <c:pt idx="467">
                  <c:v>2.7261918703524063E-4</c:v>
                </c:pt>
                <c:pt idx="468">
                  <c:v>2.8657176668710628E-4</c:v>
                </c:pt>
                <c:pt idx="469">
                  <c:v>2.9097115817386751E-4</c:v>
                </c:pt>
                <c:pt idx="470">
                  <c:v>2.9538615305659536E-4</c:v>
                </c:pt>
                <c:pt idx="471">
                  <c:v>2.9981660684999647E-4</c:v>
                </c:pt>
                <c:pt idx="472">
                  <c:v>3.0895723885302813E-4</c:v>
                </c:pt>
                <c:pt idx="473">
                  <c:v>3.1769012137407358E-4</c:v>
                </c:pt>
                <c:pt idx="474">
                  <c:v>3.1616073996733877E-4</c:v>
                </c:pt>
                <c:pt idx="475">
                  <c:v>3.267158754043279E-4</c:v>
                </c:pt>
                <c:pt idx="476">
                  <c:v>3.3125049590255611E-4</c:v>
                </c:pt>
                <c:pt idx="477">
                  <c:v>3.4065317014879263E-4</c:v>
                </c:pt>
                <c:pt idx="478">
                  <c:v>3.495305629200428E-4</c:v>
                </c:pt>
                <c:pt idx="479">
                  <c:v>3.5413525347150892E-4</c:v>
                </c:pt>
                <c:pt idx="480">
                  <c:v>3.5875352454750603E-4</c:v>
                </c:pt>
                <c:pt idx="481">
                  <c:v>3.568028947185399E-4</c:v>
                </c:pt>
                <c:pt idx="482">
                  <c:v>3.7303504047523929E-4</c:v>
                </c:pt>
                <c:pt idx="483">
                  <c:v>3.8204353049739822E-4</c:v>
                </c:pt>
                <c:pt idx="484">
                  <c:v>3.8674025031568018E-4</c:v>
                </c:pt>
                <c:pt idx="485">
                  <c:v>3.9144953917281538E-4</c:v>
                </c:pt>
                <c:pt idx="486">
                  <c:v>3.9617125257569057E-4</c:v>
                </c:pt>
                <c:pt idx="487">
                  <c:v>4.0605434545143068E-4</c:v>
                </c:pt>
                <c:pt idx="488">
                  <c:v>4.1517946156424321E-4</c:v>
                </c:pt>
                <c:pt idx="489">
                  <c:v>4.1996113013838087E-4</c:v>
                </c:pt>
                <c:pt idx="490">
                  <c:v>4.2475435623441459E-4</c:v>
                </c:pt>
                <c:pt idx="491">
                  <c:v>4.269324215825706E-4</c:v>
                </c:pt>
                <c:pt idx="492">
                  <c:v>4.3173837446130894E-4</c:v>
                </c:pt>
                <c:pt idx="493">
                  <c:v>4.4622268716438868E-4</c:v>
                </c:pt>
                <c:pt idx="494">
                  <c:v>4.4329324539303097E-4</c:v>
                </c:pt>
                <c:pt idx="495">
                  <c:v>4.5593281300536039E-4</c:v>
                </c:pt>
                <c:pt idx="496">
                  <c:v>4.6080361282861617E-4</c:v>
                </c:pt>
                <c:pt idx="497">
                  <c:v>4.6568470911269874E-4</c:v>
                </c:pt>
                <c:pt idx="498">
                  <c:v>4.8038831567357652E-4</c:v>
                </c:pt>
                <c:pt idx="499">
                  <c:v>4.8530913673760812E-4</c:v>
                </c:pt>
                <c:pt idx="500">
                  <c:v>4.9023952372771295E-4</c:v>
                </c:pt>
                <c:pt idx="501">
                  <c:v>4.8682895955817003E-4</c:v>
                </c:pt>
                <c:pt idx="502">
                  <c:v>5.0012841104112255E-4</c:v>
                </c:pt>
                <c:pt idx="503">
                  <c:v>5.06423710240857E-4</c:v>
                </c:pt>
                <c:pt idx="504">
                  <c:v>5.2001454787154757E-4</c:v>
                </c:pt>
                <c:pt idx="505">
                  <c:v>5.2500780520970097E-4</c:v>
                </c:pt>
                <c:pt idx="506">
                  <c:v>5.3132345324326214E-4</c:v>
                </c:pt>
                <c:pt idx="507">
                  <c:v>5.3818465689332992E-4</c:v>
                </c:pt>
                <c:pt idx="508">
                  <c:v>5.5794251854173404E-4</c:v>
                </c:pt>
                <c:pt idx="509">
                  <c:v>5.6068151681726059E-4</c:v>
                </c:pt>
                <c:pt idx="510">
                  <c:v>5.6342353392911833E-4</c:v>
                </c:pt>
                <c:pt idx="511">
                  <c:v>5.7951708954255424E-4</c:v>
                </c:pt>
                <c:pt idx="512">
                  <c:v>5.8643199974830822E-4</c:v>
                </c:pt>
                <c:pt idx="513">
                  <c:v>6.1121151013986076E-4</c:v>
                </c:pt>
                <c:pt idx="514">
                  <c:v>6.1814297723059388E-4</c:v>
                </c:pt>
                <c:pt idx="515">
                  <c:v>6.2508109453735699E-4</c:v>
                </c:pt>
                <c:pt idx="516">
                  <c:v>6.2236048183614647E-4</c:v>
                </c:pt>
                <c:pt idx="517">
                  <c:v>6.4681374300431312E-4</c:v>
                </c:pt>
                <c:pt idx="518">
                  <c:v>6.9551315015037535E-4</c:v>
                </c:pt>
                <c:pt idx="519">
                  <c:v>7.4453862680145134E-4</c:v>
                </c:pt>
                <c:pt idx="520">
                  <c:v>7.9389029980756094E-4</c:v>
                </c:pt>
                <c:pt idx="521">
                  <c:v>8.3211143005640711E-4</c:v>
                </c:pt>
                <c:pt idx="522">
                  <c:v>8.9357274065477474E-4</c:v>
                </c:pt>
                <c:pt idx="523">
                  <c:v>9.5034704804716698E-4</c:v>
                </c:pt>
                <c:pt idx="524">
                  <c:v>9.9456148093146624E-4</c:v>
                </c:pt>
                <c:pt idx="525">
                  <c:v>1.032205694966315E-3</c:v>
                </c:pt>
                <c:pt idx="526">
                  <c:v>1.0838189178139501E-3</c:v>
                </c:pt>
                <c:pt idx="527">
                  <c:v>1.135759158259475E-3</c:v>
                </c:pt>
                <c:pt idx="528">
                  <c:v>1.170248004356722E-3</c:v>
                </c:pt>
                <c:pt idx="529">
                  <c:v>1.228661746643489E-3</c:v>
                </c:pt>
                <c:pt idx="530">
                  <c:v>1.2821634581205998E-3</c:v>
                </c:pt>
                <c:pt idx="531">
                  <c:v>1.31622896263206E-3</c:v>
                </c:pt>
                <c:pt idx="532">
                  <c:v>1.3605035937338528E-3</c:v>
                </c:pt>
                <c:pt idx="533">
                  <c:v>1.3874269037223996E-3</c:v>
                </c:pt>
                <c:pt idx="534">
                  <c:v>1.4467626499601166E-3</c:v>
                </c:pt>
                <c:pt idx="535">
                  <c:v>1.4919965501236268E-3</c:v>
                </c:pt>
                <c:pt idx="536">
                  <c:v>1.5375583016493753E-3</c:v>
                </c:pt>
                <c:pt idx="537">
                  <c:v>1.5768722939545829E-3</c:v>
                </c:pt>
                <c:pt idx="538">
                  <c:v>1.6465255335469102E-3</c:v>
                </c:pt>
                <c:pt idx="539">
                  <c:v>1.6931899623386358E-3</c:v>
                </c:pt>
                <c:pt idx="540">
                  <c:v>1.740182794954496E-3</c:v>
                </c:pt>
                <c:pt idx="541">
                  <c:v>1.7875041493112312E-3</c:v>
                </c:pt>
                <c:pt idx="542">
                  <c:v>1.8520824842562886E-3</c:v>
                </c:pt>
                <c:pt idx="543">
                  <c:v>1.9001778730584099E-3</c:v>
                </c:pt>
                <c:pt idx="544">
                  <c:v>1.9486021528294958E-3</c:v>
                </c:pt>
                <c:pt idx="545">
                  <c:v>1.9973554397781277E-3</c:v>
                </c:pt>
                <c:pt idx="546">
                  <c:v>2.0570553577923065E-3</c:v>
                </c:pt>
                <c:pt idx="547">
                  <c:v>2.1065378754356687E-3</c:v>
                </c:pt>
                <c:pt idx="548">
                  <c:v>2.1563497805015858E-3</c:v>
                </c:pt>
                <c:pt idx="549">
                  <c:v>2.2257804693546022E-3</c:v>
                </c:pt>
                <c:pt idx="550">
                  <c:v>2.2569622129991304E-3</c:v>
                </c:pt>
                <c:pt idx="551">
                  <c:v>2.3077629697577508E-3</c:v>
                </c:pt>
                <c:pt idx="552">
                  <c:v>2.3588935725946478E-3</c:v>
                </c:pt>
                <c:pt idx="553">
                  <c:v>2.4103541354508523E-3</c:v>
                </c:pt>
                <c:pt idx="554">
                  <c:v>2.462144771982405E-3</c:v>
                </c:pt>
                <c:pt idx="555">
                  <c:v>2.5135478870842299E-3</c:v>
                </c:pt>
                <c:pt idx="556">
                  <c:v>2.5865166683693213E-3</c:v>
                </c:pt>
                <c:pt idx="557">
                  <c:v>2.6136942911971967E-3</c:v>
                </c:pt>
                <c:pt idx="558">
                  <c:v>2.6641702433439149E-3</c:v>
                </c:pt>
                <c:pt idx="559">
                  <c:v>2.7148725592983313E-3</c:v>
                </c:pt>
                <c:pt idx="560">
                  <c:v>2.765769634418064E-3</c:v>
                </c:pt>
                <c:pt idx="561">
                  <c:v>2.8168298620927417E-3</c:v>
                </c:pt>
                <c:pt idx="562">
                  <c:v>2.8680216337118522E-3</c:v>
                </c:pt>
                <c:pt idx="563">
                  <c:v>2.9193133386725642E-3</c:v>
                </c:pt>
                <c:pt idx="564">
                  <c:v>2.9669176244738397E-3</c:v>
                </c:pt>
                <c:pt idx="565">
                  <c:v>3.0182904441196016E-3</c:v>
                </c:pt>
                <c:pt idx="566">
                  <c:v>3.0696693340401962E-3</c:v>
                </c:pt>
                <c:pt idx="567">
                  <c:v>3.1248472093086512E-3</c:v>
                </c:pt>
                <c:pt idx="568">
                  <c:v>3.1765232199966044E-3</c:v>
                </c:pt>
                <c:pt idx="569">
                  <c:v>3.2302704802468557E-3</c:v>
                </c:pt>
                <c:pt idx="570">
                  <c:v>3.2839326659436182E-3</c:v>
                </c:pt>
                <c:pt idx="571">
                  <c:v>3.337509868065421E-3</c:v>
                </c:pt>
                <c:pt idx="572">
                  <c:v>3.3910021772493269E-3</c:v>
                </c:pt>
                <c:pt idx="573">
                  <c:v>3.4444096837883266E-3</c:v>
                </c:pt>
                <c:pt idx="574">
                  <c:v>3.4977324776417642E-3</c:v>
                </c:pt>
                <c:pt idx="575">
                  <c:v>3.5509706484240428E-3</c:v>
                </c:pt>
                <c:pt idx="576">
                  <c:v>3.6041242854124435E-3</c:v>
                </c:pt>
                <c:pt idx="577">
                  <c:v>3.6496066793176851E-3</c:v>
                </c:pt>
                <c:pt idx="578">
                  <c:v>3.7026024508097777E-3</c:v>
                </c:pt>
                <c:pt idx="579">
                  <c:v>3.755513928018317E-3</c:v>
                </c:pt>
                <c:pt idx="580">
                  <c:v>3.815881083135686E-3</c:v>
                </c:pt>
                <c:pt idx="581">
                  <c:v>3.8686122258262401E-3</c:v>
                </c:pt>
                <c:pt idx="582">
                  <c:v>3.9212593498714199E-3</c:v>
                </c:pt>
                <c:pt idx="583">
                  <c:v>3.9738225422816242E-3</c:v>
                </c:pt>
                <c:pt idx="584">
                  <c:v>4.0263018897510605E-3</c:v>
                </c:pt>
                <c:pt idx="585">
                  <c:v>4.0749474982032458E-3</c:v>
                </c:pt>
                <c:pt idx="586">
                  <c:v>4.1272647792292899E-3</c:v>
                </c:pt>
                <c:pt idx="587">
                  <c:v>4.1794984607280341E-3</c:v>
                </c:pt>
                <c:pt idx="588">
                  <c:v>4.2316486281457344E-3</c:v>
                </c:pt>
                <c:pt idx="589">
                  <c:v>4.2948997261640564E-3</c:v>
                </c:pt>
                <c:pt idx="590">
                  <c:v>4.3468671820956007E-3</c:v>
                </c:pt>
                <c:pt idx="591">
                  <c:v>4.3987514156763946E-3</c:v>
                </c:pt>
                <c:pt idx="592">
                  <c:v>4.4505525108853505E-3</c:v>
                </c:pt>
                <c:pt idx="593">
                  <c:v>4.502270551386846E-3</c:v>
                </c:pt>
                <c:pt idx="594">
                  <c:v>4.5502044109415217E-3</c:v>
                </c:pt>
                <c:pt idx="595">
                  <c:v>4.6017618414044672E-3</c:v>
                </c:pt>
                <c:pt idx="596">
                  <c:v>4.653236454093674E-3</c:v>
                </c:pt>
                <c:pt idx="597">
                  <c:v>4.7046283314636263E-3</c:v>
                </c:pt>
                <c:pt idx="598">
                  <c:v>4.7596178393022092E-3</c:v>
                </c:pt>
                <c:pt idx="599">
                  <c:v>4.8108392907607747E-3</c:v>
                </c:pt>
                <c:pt idx="600">
                  <c:v>4.8619782643200479E-3</c:v>
                </c:pt>
                <c:pt idx="601">
                  <c:v>4.9130348411281603E-3</c:v>
                </c:pt>
                <c:pt idx="602">
                  <c:v>4.9640091020273997E-3</c:v>
                </c:pt>
                <c:pt idx="603">
                  <c:v>5.0149011275550841E-3</c:v>
                </c:pt>
                <c:pt idx="604">
                  <c:v>5.0657109979339978E-3</c:v>
                </c:pt>
                <c:pt idx="605">
                  <c:v>5.1164387930897719E-3</c:v>
                </c:pt>
                <c:pt idx="606">
                  <c:v>5.1670845926335062E-3</c:v>
                </c:pt>
                <c:pt idx="607">
                  <c:v>5.2165881418681191E-3</c:v>
                </c:pt>
                <c:pt idx="608">
                  <c:v>5.2633726701013378E-3</c:v>
                </c:pt>
                <c:pt idx="609">
                  <c:v>5.3101277077089622E-3</c:v>
                </c:pt>
                <c:pt idx="610">
                  <c:v>5.3568940649400864E-3</c:v>
                </c:pt>
                <c:pt idx="611">
                  <c:v>5.4037125536746718E-3</c:v>
                </c:pt>
                <c:pt idx="612">
                  <c:v>5.4506239874461421E-3</c:v>
                </c:pt>
                <c:pt idx="613">
                  <c:v>5.4976691814318211E-3</c:v>
                </c:pt>
                <c:pt idx="614">
                  <c:v>5.5448889524816096E-3</c:v>
                </c:pt>
                <c:pt idx="615">
                  <c:v>5.5282593039746759E-3</c:v>
                </c:pt>
                <c:pt idx="616">
                  <c:v>5.6363948812939877E-3</c:v>
                </c:pt>
                <c:pt idx="617">
                  <c:v>5.6843118398338952E-3</c:v>
                </c:pt>
                <c:pt idx="618">
                  <c:v>5.7325653615124799E-3</c:v>
                </c:pt>
                <c:pt idx="619">
                  <c:v>5.7850351723557399E-3</c:v>
                </c:pt>
                <c:pt idx="620">
                  <c:v>5.7676388721527661E-3</c:v>
                </c:pt>
                <c:pt idx="621">
                  <c:v>5.887977044471005E-3</c:v>
                </c:pt>
                <c:pt idx="622">
                  <c:v>5.9417188479236344E-3</c:v>
                </c:pt>
                <c:pt idx="623">
                  <c:v>6.057048903060914E-3</c:v>
                </c:pt>
                <c:pt idx="624">
                  <c:v>6.0505670130266325E-3</c:v>
                </c:pt>
                <c:pt idx="625">
                  <c:v>6.1056735669649271E-3</c:v>
                </c:pt>
                <c:pt idx="626">
                  <c:v>6.1612352297955326E-3</c:v>
                </c:pt>
                <c:pt idx="627">
                  <c:v>6.2172520973357162E-3</c:v>
                </c:pt>
                <c:pt idx="628">
                  <c:v>6.3377178602824534E-3</c:v>
                </c:pt>
                <c:pt idx="629">
                  <c:v>6.2530008081249427E-3</c:v>
                </c:pt>
                <c:pt idx="630">
                  <c:v>6.3837936538024224E-3</c:v>
                </c:pt>
                <c:pt idx="631">
                  <c:v>6.4415987091346839E-3</c:v>
                </c:pt>
                <c:pt idx="632">
                  <c:v>6.5082195831688058E-3</c:v>
                </c:pt>
                <c:pt idx="633">
                  <c:v>6.6348016749240412E-3</c:v>
                </c:pt>
                <c:pt idx="634">
                  <c:v>6.6437803153186308E-3</c:v>
                </c:pt>
                <c:pt idx="635">
                  <c:v>6.6859320019521697E-3</c:v>
                </c:pt>
                <c:pt idx="636">
                  <c:v>6.746081448419281E-3</c:v>
                </c:pt>
                <c:pt idx="637">
                  <c:v>6.8022086351762212E-3</c:v>
                </c:pt>
                <c:pt idx="638">
                  <c:v>6.782758610344608E-3</c:v>
                </c:pt>
                <c:pt idx="639">
                  <c:v>6.9247210771532508E-3</c:v>
                </c:pt>
                <c:pt idx="640">
                  <c:v>6.9866618518581447E-3</c:v>
                </c:pt>
                <c:pt idx="641">
                  <c:v>7.0536727248722095E-3</c:v>
                </c:pt>
                <c:pt idx="642">
                  <c:v>7.2017333007960548E-3</c:v>
                </c:pt>
                <c:pt idx="643">
                  <c:v>7.1939687187753095E-3</c:v>
                </c:pt>
                <c:pt idx="644">
                  <c:v>7.2578717290858828E-3</c:v>
                </c:pt>
                <c:pt idx="645">
                  <c:v>7.2398558995836132E-3</c:v>
                </c:pt>
                <c:pt idx="646">
                  <c:v>7.3726793460113576E-3</c:v>
                </c:pt>
                <c:pt idx="647">
                  <c:v>7.47529805016883E-3</c:v>
                </c:pt>
                <c:pt idx="648">
                  <c:v>7.5411887027767681E-3</c:v>
                </c:pt>
                <c:pt idx="649">
                  <c:v>7.6862460053455295E-3</c:v>
                </c:pt>
                <c:pt idx="650">
                  <c:v>7.6792842488029997E-3</c:v>
                </c:pt>
                <c:pt idx="651">
                  <c:v>7.7465812751814885E-3</c:v>
                </c:pt>
                <c:pt idx="652">
                  <c:v>7.8143359288873147E-3</c:v>
                </c:pt>
                <c:pt idx="653">
                  <c:v>7.8825483026628129E-3</c:v>
                </c:pt>
                <c:pt idx="654">
                  <c:v>8.0325985425881898E-3</c:v>
                </c:pt>
                <c:pt idx="655">
                  <c:v>7.9283450939194727E-3</c:v>
                </c:pt>
                <c:pt idx="656">
                  <c:v>8.0899326702563047E-3</c:v>
                </c:pt>
                <c:pt idx="657">
                  <c:v>8.1599768496720213E-3</c:v>
                </c:pt>
                <c:pt idx="658">
                  <c:v>8.2304792113468261E-3</c:v>
                </c:pt>
                <c:pt idx="659">
                  <c:v>8.2864553065788715E-3</c:v>
                </c:pt>
                <c:pt idx="660">
                  <c:v>8.2408623688675596E-3</c:v>
                </c:pt>
                <c:pt idx="661">
                  <c:v>8.3876015015341265E-3</c:v>
                </c:pt>
                <c:pt idx="662">
                  <c:v>8.4386404257671844E-3</c:v>
                </c:pt>
                <c:pt idx="663">
                  <c:v>8.5779441375286886E-3</c:v>
                </c:pt>
                <c:pt idx="664">
                  <c:v>8.5413407783311353E-3</c:v>
                </c:pt>
                <c:pt idx="665">
                  <c:v>8.4929475329054149E-3</c:v>
                </c:pt>
                <c:pt idx="666">
                  <c:v>8.6444588968629926E-3</c:v>
                </c:pt>
                <c:pt idx="667">
                  <c:v>8.6917778906966062E-3</c:v>
                </c:pt>
                <c:pt idx="668">
                  <c:v>8.8359623135838665E-3</c:v>
                </c:pt>
                <c:pt idx="669">
                  <c:v>8.6901402378964255E-3</c:v>
                </c:pt>
                <c:pt idx="670">
                  <c:v>8.845098612850889E-3</c:v>
                </c:pt>
                <c:pt idx="671">
                  <c:v>8.8957575227969418E-3</c:v>
                </c:pt>
                <c:pt idx="672">
                  <c:v>8.9633607871900719E-3</c:v>
                </c:pt>
                <c:pt idx="673">
                  <c:v>9.0345227428156403E-3</c:v>
                </c:pt>
                <c:pt idx="674">
                  <c:v>8.9985466387502693E-3</c:v>
                </c:pt>
                <c:pt idx="675">
                  <c:v>9.1757835058738149E-3</c:v>
                </c:pt>
                <c:pt idx="676">
                  <c:v>9.2458824015332394E-3</c:v>
                </c:pt>
                <c:pt idx="677">
                  <c:v>9.4146879820704975E-3</c:v>
                </c:pt>
                <c:pt idx="678">
                  <c:v>9.3850174405832928E-3</c:v>
                </c:pt>
                <c:pt idx="679">
                  <c:v>9.3435955811269431E-3</c:v>
                </c:pt>
                <c:pt idx="680">
                  <c:v>9.5128045157082397E-3</c:v>
                </c:pt>
                <c:pt idx="681">
                  <c:v>9.5811794630380476E-3</c:v>
                </c:pt>
                <c:pt idx="682">
                  <c:v>9.639504934440879E-3</c:v>
                </c:pt>
                <c:pt idx="683">
                  <c:v>9.7168672179392956E-3</c:v>
                </c:pt>
                <c:pt idx="684">
                  <c:v>9.7841801122751093E-3</c:v>
                </c:pt>
                <c:pt idx="685">
                  <c:v>9.8559884827186875E-3</c:v>
                </c:pt>
                <c:pt idx="686">
                  <c:v>9.9177441505986508E-3</c:v>
                </c:pt>
                <c:pt idx="687">
                  <c:v>9.8654864689526889E-3</c:v>
                </c:pt>
                <c:pt idx="688">
                  <c:v>1.0049892807964866E-2</c:v>
                </c:pt>
                <c:pt idx="689">
                  <c:v>1.0115436475584438E-2</c:v>
                </c:pt>
                <c:pt idx="690">
                  <c:v>1.0180626425845496E-2</c:v>
                </c:pt>
                <c:pt idx="691">
                  <c:v>1.0357547176206516E-2</c:v>
                </c:pt>
                <c:pt idx="692">
                  <c:v>1.0309945343513149E-2</c:v>
                </c:pt>
                <c:pt idx="693">
                  <c:v>1.0383396296885349E-2</c:v>
                </c:pt>
                <c:pt idx="694">
                  <c:v>1.044712499511001E-2</c:v>
                </c:pt>
                <c:pt idx="695">
                  <c:v>1.0510500194112603E-2</c:v>
                </c:pt>
                <c:pt idx="696">
                  <c:v>1.0686776934345114E-2</c:v>
                </c:pt>
                <c:pt idx="697">
                  <c:v>1.0636190259429181E-2</c:v>
                </c:pt>
                <c:pt idx="698">
                  <c:v>1.069396230209555E-2</c:v>
                </c:pt>
                <c:pt idx="699">
                  <c:v>1.0755947300299641E-2</c:v>
                </c:pt>
                <c:pt idx="700">
                  <c:v>1.0817579001457607E-2</c:v>
                </c:pt>
                <c:pt idx="701">
                  <c:v>1.0878857446391303E-2</c:v>
                </c:pt>
                <c:pt idx="702">
                  <c:v>1.0944232059929705E-2</c:v>
                </c:pt>
                <c:pt idx="703">
                  <c:v>1.1004780740316614E-2</c:v>
                </c:pt>
                <c:pt idx="704">
                  <c:v>1.1064976288360158E-2</c:v>
                </c:pt>
                <c:pt idx="705">
                  <c:v>1.1124818744192577E-2</c:v>
                </c:pt>
                <c:pt idx="706">
                  <c:v>1.1184308147821875E-2</c:v>
                </c:pt>
                <c:pt idx="707">
                  <c:v>1.1243444539137008E-2</c:v>
                </c:pt>
                <c:pt idx="708">
                  <c:v>1.1302227957900084E-2</c:v>
                </c:pt>
                <c:pt idx="709">
                  <c:v>1.1360658443755046E-2</c:v>
                </c:pt>
                <c:pt idx="710">
                  <c:v>1.1418736036225926E-2</c:v>
                </c:pt>
                <c:pt idx="711">
                  <c:v>1.1476408727262686E-2</c:v>
                </c:pt>
                <c:pt idx="712">
                  <c:v>1.153360192602226E-2</c:v>
                </c:pt>
                <c:pt idx="713">
                  <c:v>1.1590455493216353E-2</c:v>
                </c:pt>
                <c:pt idx="714">
                  <c:v>1.1646979694378605E-2</c:v>
                </c:pt>
                <c:pt idx="715">
                  <c:v>1.1703184795490996E-2</c:v>
                </c:pt>
                <c:pt idx="716">
                  <c:v>1.1759081062995136E-2</c:v>
                </c:pt>
                <c:pt idx="717">
                  <c:v>1.1814678763780102E-2</c:v>
                </c:pt>
                <c:pt idx="718">
                  <c:v>1.1869988165167667E-2</c:v>
                </c:pt>
                <c:pt idx="719">
                  <c:v>1.1920937910399982E-2</c:v>
                </c:pt>
                <c:pt idx="720">
                  <c:v>1.19757143380794E-2</c:v>
                </c:pt>
                <c:pt idx="721">
                  <c:v>1.2030232834668706E-2</c:v>
                </c:pt>
                <c:pt idx="722">
                  <c:v>1.2084503781317904E-2</c:v>
                </c:pt>
                <c:pt idx="723">
                  <c:v>1.2138537559585464E-2</c:v>
                </c:pt>
                <c:pt idx="724">
                  <c:v>1.2196391353524438E-2</c:v>
                </c:pt>
                <c:pt idx="725">
                  <c:v>1.2250149980878469E-2</c:v>
                </c:pt>
                <c:pt idx="726">
                  <c:v>1.2303690776902135E-2</c:v>
                </c:pt>
                <c:pt idx="727">
                  <c:v>1.2357013784379475E-2</c:v>
                </c:pt>
                <c:pt idx="728">
                  <c:v>1.2410119045913798E-2</c:v>
                </c:pt>
                <c:pt idx="729">
                  <c:v>1.2463006603954628E-2</c:v>
                </c:pt>
                <c:pt idx="730">
                  <c:v>1.2515676500780318E-2</c:v>
                </c:pt>
                <c:pt idx="731">
                  <c:v>1.2568128778505879E-2</c:v>
                </c:pt>
                <c:pt idx="732">
                  <c:v>1.2612540822097174E-2</c:v>
                </c:pt>
                <c:pt idx="733">
                  <c:v>1.2664585397921257E-2</c:v>
                </c:pt>
                <c:pt idx="734">
                  <c:v>1.2716412474468974E-2</c:v>
                </c:pt>
                <c:pt idx="735">
                  <c:v>1.2768022093409215E-2</c:v>
                </c:pt>
                <c:pt idx="736">
                  <c:v>1.2819414296250997E-2</c:v>
                </c:pt>
                <c:pt idx="737">
                  <c:v>1.2870589124333698E-2</c:v>
                </c:pt>
                <c:pt idx="738">
                  <c:v>1.2921546618848367E-2</c:v>
                </c:pt>
                <c:pt idx="739">
                  <c:v>1.2976102873982156E-2</c:v>
                </c:pt>
                <c:pt idx="740">
                  <c:v>1.3022809771096711E-2</c:v>
                </c:pt>
                <c:pt idx="741">
                  <c:v>1.3073115510399802E-2</c:v>
                </c:pt>
                <c:pt idx="742">
                  <c:v>1.3123204079270145E-2</c:v>
                </c:pt>
                <c:pt idx="743">
                  <c:v>1.3173075518095878E-2</c:v>
                </c:pt>
                <c:pt idx="744">
                  <c:v>1.322272986710793E-2</c:v>
                </c:pt>
                <c:pt idx="745">
                  <c:v>1.3279633858686846E-2</c:v>
                </c:pt>
                <c:pt idx="746">
                  <c:v>1.3328826793602845E-2</c:v>
                </c:pt>
                <c:pt idx="747">
                  <c:v>1.3377802761375462E-2</c:v>
                </c:pt>
                <c:pt idx="748">
                  <c:v>1.342656180141665E-2</c:v>
                </c:pt>
                <c:pt idx="749">
                  <c:v>1.3475103952988914E-2</c:v>
                </c:pt>
                <c:pt idx="750">
                  <c:v>1.3519764888200989E-2</c:v>
                </c:pt>
                <c:pt idx="751">
                  <c:v>1.3567887050925089E-2</c:v>
                </c:pt>
                <c:pt idx="752">
                  <c:v>1.3615792441084457E-2</c:v>
                </c:pt>
                <c:pt idx="753">
                  <c:v>1.3663481097427876E-2</c:v>
                </c:pt>
                <c:pt idx="754">
                  <c:v>1.371456274728745E-2</c:v>
                </c:pt>
                <c:pt idx="755">
                  <c:v>1.3761804384021284E-2</c:v>
                </c:pt>
                <c:pt idx="756">
                  <c:v>1.3808829402874095E-2</c:v>
                </c:pt>
                <c:pt idx="757">
                  <c:v>1.385563784190761E-2</c:v>
                </c:pt>
                <c:pt idx="758">
                  <c:v>1.3902229739036718E-2</c:v>
                </c:pt>
                <c:pt idx="759">
                  <c:v>1.3948605132022516E-2</c:v>
                </c:pt>
                <c:pt idx="760">
                  <c:v>1.3994764058480132E-2</c:v>
                </c:pt>
                <c:pt idx="761">
                  <c:v>1.4040706555889154E-2</c:v>
                </c:pt>
                <c:pt idx="762">
                  <c:v>1.4086432661572768E-2</c:v>
                </c:pt>
                <c:pt idx="763">
                  <c:v>1.4132585754401154E-2</c:v>
                </c:pt>
                <c:pt idx="764">
                  <c:v>1.4180133566441835E-2</c:v>
                </c:pt>
                <c:pt idx="765">
                  <c:v>1.4227475293365719E-2</c:v>
                </c:pt>
                <c:pt idx="766">
                  <c:v>1.427461887702346E-2</c:v>
                </c:pt>
                <c:pt idx="767">
                  <c:v>1.4321572259504653E-2</c:v>
                </c:pt>
                <c:pt idx="768">
                  <c:v>1.4368343383123931E-2</c:v>
                </c:pt>
                <c:pt idx="769">
                  <c:v>1.4414940190428781E-2</c:v>
                </c:pt>
                <c:pt idx="770">
                  <c:v>1.4461370624176963E-2</c:v>
                </c:pt>
                <c:pt idx="771">
                  <c:v>1.4507642627362561E-2</c:v>
                </c:pt>
                <c:pt idx="772">
                  <c:v>1.4550267252581616E-2</c:v>
                </c:pt>
                <c:pt idx="773">
                  <c:v>1.4596277600126726E-2</c:v>
                </c:pt>
                <c:pt idx="774">
                  <c:v>1.4642153096390045E-2</c:v>
                </c:pt>
                <c:pt idx="775">
                  <c:v>1.4687901771811184E-2</c:v>
                </c:pt>
                <c:pt idx="776">
                  <c:v>1.4736582495429308E-2</c:v>
                </c:pt>
                <c:pt idx="777">
                  <c:v>1.4779816813485383E-2</c:v>
                </c:pt>
                <c:pt idx="778">
                  <c:v>1.4822939242519062E-2</c:v>
                </c:pt>
                <c:pt idx="779">
                  <c:v>1.4865949820771062E-2</c:v>
                </c:pt>
                <c:pt idx="780">
                  <c:v>1.4908848586321357E-2</c:v>
                </c:pt>
                <c:pt idx="781">
                  <c:v>1.4951635577085702E-2</c:v>
                </c:pt>
                <c:pt idx="782">
                  <c:v>1.4994310830829541E-2</c:v>
                </c:pt>
                <c:pt idx="783">
                  <c:v>1.5036874385151493E-2</c:v>
                </c:pt>
                <c:pt idx="784">
                  <c:v>1.5075999864644096E-2</c:v>
                </c:pt>
                <c:pt idx="785">
                  <c:v>1.5115025607638444E-2</c:v>
                </c:pt>
                <c:pt idx="786">
                  <c:v>1.515726666886863E-2</c:v>
                </c:pt>
                <c:pt idx="787">
                  <c:v>1.5199396173819046E-2</c:v>
                </c:pt>
                <c:pt idx="788">
                  <c:v>1.5241414159401501E-2</c:v>
                </c:pt>
                <c:pt idx="789">
                  <c:v>1.528332066238125E-2</c:v>
                </c:pt>
                <c:pt idx="790">
                  <c:v>1.5328405511592653E-2</c:v>
                </c:pt>
                <c:pt idx="791">
                  <c:v>1.536679936679608E-2</c:v>
                </c:pt>
                <c:pt idx="792">
                  <c:v>1.5408371640983631E-2</c:v>
                </c:pt>
                <c:pt idx="793">
                  <c:v>1.5440015796604383E-2</c:v>
                </c:pt>
                <c:pt idx="794">
                  <c:v>1.5491182214042887E-2</c:v>
                </c:pt>
                <c:pt idx="795">
                  <c:v>1.5532420584748685E-2</c:v>
                </c:pt>
                <c:pt idx="796">
                  <c:v>1.5573547725876047E-2</c:v>
                </c:pt>
                <c:pt idx="797">
                  <c:v>1.562105639160391E-2</c:v>
                </c:pt>
                <c:pt idx="798">
                  <c:v>1.5661948860923314E-2</c:v>
                </c:pt>
                <c:pt idx="799">
                  <c:v>1.5702730211384259E-2</c:v>
                </c:pt>
                <c:pt idx="800">
                  <c:v>1.5743400477985697E-2</c:v>
                </c:pt>
                <c:pt idx="801">
                  <c:v>1.5783959695573675E-2</c:v>
                </c:pt>
                <c:pt idx="802">
                  <c:v>1.5821192561585911E-2</c:v>
                </c:pt>
                <c:pt idx="803">
                  <c:v>1.5861535933624139E-2</c:v>
                </c:pt>
                <c:pt idx="804">
                  <c:v>1.5901768358271316E-2</c:v>
                </c:pt>
                <c:pt idx="805">
                  <c:v>1.5941889869836696E-2</c:v>
                </c:pt>
                <c:pt idx="806">
                  <c:v>1.5985091257745904E-2</c:v>
                </c:pt>
                <c:pt idx="807">
                  <c:v>1.6024984904860366E-2</c:v>
                </c:pt>
                <c:pt idx="808">
                  <c:v>1.606476774280342E-2</c:v>
                </c:pt>
                <c:pt idx="809">
                  <c:v>1.6104439805252481E-2</c:v>
                </c:pt>
                <c:pt idx="810">
                  <c:v>1.6144001125755494E-2</c:v>
                </c:pt>
                <c:pt idx="811">
                  <c:v>1.6183451737705745E-2</c:v>
                </c:pt>
                <c:pt idx="812">
                  <c:v>1.6222791674355769E-2</c:v>
                </c:pt>
                <c:pt idx="813">
                  <c:v>1.6262020968823423E-2</c:v>
                </c:pt>
                <c:pt idx="814">
                  <c:v>1.630113965407624E-2</c:v>
                </c:pt>
                <c:pt idx="815">
                  <c:v>1.634087317391926E-2</c:v>
                </c:pt>
                <c:pt idx="816">
                  <c:v>1.6382302314891E-2</c:v>
                </c:pt>
                <c:pt idx="817">
                  <c:v>1.642359278692988E-2</c:v>
                </c:pt>
                <c:pt idx="818">
                  <c:v>1.6464722696601881E-2</c:v>
                </c:pt>
                <c:pt idx="819">
                  <c:v>1.6505670149416434E-2</c:v>
                </c:pt>
                <c:pt idx="820">
                  <c:v>1.654641324985336E-2</c:v>
                </c:pt>
                <c:pt idx="821">
                  <c:v>1.6401325408189858E-2</c:v>
                </c:pt>
                <c:pt idx="822">
                  <c:v>1.662719880636555E-2</c:v>
                </c:pt>
                <c:pt idx="823">
                  <c:v>1.6667197466314961E-2</c:v>
                </c:pt>
                <c:pt idx="824">
                  <c:v>1.6703817401595752E-2</c:v>
                </c:pt>
                <c:pt idx="825">
                  <c:v>1.6554136469399253E-2</c:v>
                </c:pt>
                <c:pt idx="826">
                  <c:v>1.678237441962219E-2</c:v>
                </c:pt>
                <c:pt idx="827">
                  <c:v>1.6824053650068851E-2</c:v>
                </c:pt>
                <c:pt idx="828">
                  <c:v>1.686201078653669E-2</c:v>
                </c:pt>
                <c:pt idx="829">
                  <c:v>1.7080965569862661E-2</c:v>
                </c:pt>
                <c:pt idx="830">
                  <c:v>1.6743435253697172E-2</c:v>
                </c:pt>
                <c:pt idx="831">
                  <c:v>1.6777673504873993E-2</c:v>
                </c:pt>
                <c:pt idx="832">
                  <c:v>1.7001158191653175E-2</c:v>
                </c:pt>
                <c:pt idx="833">
                  <c:v>1.7034949339279289E-2</c:v>
                </c:pt>
                <c:pt idx="834">
                  <c:v>1.7068342251663229E-2</c:v>
                </c:pt>
                <c:pt idx="835">
                  <c:v>1.7101336951879584E-2</c:v>
                </c:pt>
                <c:pt idx="836">
                  <c:v>1.7133933462984686E-2</c:v>
                </c:pt>
                <c:pt idx="837">
                  <c:v>1.7163498564126384E-2</c:v>
                </c:pt>
                <c:pt idx="838">
                  <c:v>1.7384483174982829E-2</c:v>
                </c:pt>
                <c:pt idx="839">
                  <c:v>1.7226754698412144E-2</c:v>
                </c:pt>
                <c:pt idx="840">
                  <c:v>1.7067837944836753E-2</c:v>
                </c:pt>
                <c:pt idx="841">
                  <c:v>1.7292762134586633E-2</c:v>
                </c:pt>
                <c:pt idx="842">
                  <c:v>1.7322940110658998E-2</c:v>
                </c:pt>
                <c:pt idx="843">
                  <c:v>1.7543762697542303E-2</c:v>
                </c:pt>
                <c:pt idx="844">
                  <c:v>1.7573497738623999E-2</c:v>
                </c:pt>
                <c:pt idx="845">
                  <c:v>1.7408669945464972E-2</c:v>
                </c:pt>
                <c:pt idx="846">
                  <c:v>1.7437283057357256E-2</c:v>
                </c:pt>
                <c:pt idx="847">
                  <c:v>1.74654982667235E-2</c:v>
                </c:pt>
                <c:pt idx="848">
                  <c:v>1.7493315596620818E-2</c:v>
                </c:pt>
                <c:pt idx="849">
                  <c:v>1.7520735070095661E-2</c:v>
                </c:pt>
                <c:pt idx="850">
                  <c:v>1.7552315767637935E-2</c:v>
                </c:pt>
                <c:pt idx="851">
                  <c:v>1.7578885364819458E-2</c:v>
                </c:pt>
                <c:pt idx="852">
                  <c:v>1.7605057142961528E-2</c:v>
                </c:pt>
                <c:pt idx="853">
                  <c:v>1.7823103439552963E-2</c:v>
                </c:pt>
                <c:pt idx="854">
                  <c:v>1.7654037625549842E-2</c:v>
                </c:pt>
                <c:pt idx="855">
                  <c:v>1.7679043264681917E-2</c:v>
                </c:pt>
                <c:pt idx="856">
                  <c:v>1.7703651192156097E-2</c:v>
                </c:pt>
                <c:pt idx="857">
                  <c:v>1.7727861430826192E-2</c:v>
                </c:pt>
                <c:pt idx="858">
                  <c:v>1.795089914303424E-2</c:v>
                </c:pt>
                <c:pt idx="859">
                  <c:v>1.758305013097488E-2</c:v>
                </c:pt>
                <c:pt idx="860">
                  <c:v>1.7605761064262777E-2</c:v>
                </c:pt>
                <c:pt idx="861">
                  <c:v>1.7825900084419085E-2</c:v>
                </c:pt>
                <c:pt idx="862">
                  <c:v>1.7848038128655132E-2</c:v>
                </c:pt>
                <c:pt idx="863">
                  <c:v>1.7869778607598318E-2</c:v>
                </c:pt>
                <c:pt idx="864">
                  <c:v>1.7891121543979156E-2</c:v>
                </c:pt>
                <c:pt idx="865">
                  <c:v>1.7912066960524688E-2</c:v>
                </c:pt>
                <c:pt idx="866">
                  <c:v>1.7932614879954994E-2</c:v>
                </c:pt>
                <c:pt idx="867">
                  <c:v>1.8150998478683952E-2</c:v>
                </c:pt>
                <c:pt idx="868">
                  <c:v>1.8178149288483509E-2</c:v>
                </c:pt>
                <c:pt idx="869">
                  <c:v>1.7808853166384524E-2</c:v>
                </c:pt>
                <c:pt idx="870">
                  <c:v>1.8034557512129901E-2</c:v>
                </c:pt>
                <c:pt idx="871">
                  <c:v>1.8060591880913301E-2</c:v>
                </c:pt>
                <c:pt idx="872">
                  <c:v>1.8086429192063009E-2</c:v>
                </c:pt>
                <c:pt idx="873">
                  <c:v>1.8112116198230346E-2</c:v>
                </c:pt>
                <c:pt idx="874">
                  <c:v>1.8137699653195286E-2</c:v>
                </c:pt>
                <c:pt idx="875">
                  <c:v>1.8163226311841276E-2</c:v>
                </c:pt>
                <c:pt idx="876">
                  <c:v>1.818665488905994E-2</c:v>
                </c:pt>
                <c:pt idx="877">
                  <c:v>1.8412890014222794E-2</c:v>
                </c:pt>
                <c:pt idx="878">
                  <c:v>1.8237972660396933E-2</c:v>
                </c:pt>
                <c:pt idx="879">
                  <c:v>1.8265700119297335E-2</c:v>
                </c:pt>
                <c:pt idx="880">
                  <c:v>1.8290624525376376E-2</c:v>
                </c:pt>
                <c:pt idx="881">
                  <c:v>1.8309643423816861E-2</c:v>
                </c:pt>
                <c:pt idx="882">
                  <c:v>1.8328879391691078E-2</c:v>
                </c:pt>
                <c:pt idx="883">
                  <c:v>1.8348332459190528E-2</c:v>
                </c:pt>
                <c:pt idx="884">
                  <c:v>1.8368002656430255E-2</c:v>
                </c:pt>
                <c:pt idx="885">
                  <c:v>1.8387890013436669E-2</c:v>
                </c:pt>
                <c:pt idx="886">
                  <c:v>1.8608220612101687E-2</c:v>
                </c:pt>
                <c:pt idx="887">
                  <c:v>1.8224977999933809E-2</c:v>
                </c:pt>
                <c:pt idx="888">
                  <c:v>1.8245277370402706E-2</c:v>
                </c:pt>
                <c:pt idx="889">
                  <c:v>1.8465620178824693E-2</c:v>
                </c:pt>
                <c:pt idx="890">
                  <c:v>1.8486560583388822E-2</c:v>
                </c:pt>
                <c:pt idx="891">
                  <c:v>1.8507718297325226E-2</c:v>
                </c:pt>
                <c:pt idx="892">
                  <c:v>1.8323116418743624E-2</c:v>
                </c:pt>
                <c:pt idx="893">
                  <c:v>1.8553788148448547E-2</c:v>
                </c:pt>
                <c:pt idx="894">
                  <c:v>1.8575629025777474E-2</c:v>
                </c:pt>
                <c:pt idx="895">
                  <c:v>1.8597687333795854E-2</c:v>
                </c:pt>
                <c:pt idx="896">
                  <c:v>1.8619963101598636E-2</c:v>
                </c:pt>
                <c:pt idx="897">
                  <c:v>1.864032754021927E-2</c:v>
                </c:pt>
                <c:pt idx="898">
                  <c:v>1.8663021599464126E-2</c:v>
                </c:pt>
                <c:pt idx="899">
                  <c:v>1.8685933190554102E-2</c:v>
                </c:pt>
                <c:pt idx="900">
                  <c:v>1.8919248033184715E-2</c:v>
                </c:pt>
                <c:pt idx="901">
                  <c:v>1.8942632454899477E-2</c:v>
                </c:pt>
                <c:pt idx="902">
                  <c:v>1.8767052923239415E-2</c:v>
                </c:pt>
                <c:pt idx="903">
                  <c:v>1.8587737741028624E-2</c:v>
                </c:pt>
                <c:pt idx="904">
                  <c:v>1.8815002616203676E-2</c:v>
                </c:pt>
                <c:pt idx="905">
                  <c:v>1.8839304115525479E-2</c:v>
                </c:pt>
                <c:pt idx="906">
                  <c:v>1.8646392577939888E-2</c:v>
                </c:pt>
                <c:pt idx="907">
                  <c:v>1.8670791200905399E-2</c:v>
                </c:pt>
                <c:pt idx="908">
                  <c:v>1.870956711988046E-2</c:v>
                </c:pt>
                <c:pt idx="909">
                  <c:v>1.8734519709057776E-2</c:v>
                </c:pt>
                <c:pt idx="910">
                  <c:v>1.8973960427371647E-2</c:v>
                </c:pt>
                <c:pt idx="911">
                  <c:v>1.8999659893766615E-2</c:v>
                </c:pt>
                <c:pt idx="912">
                  <c:v>1.9232129069644579E-2</c:v>
                </c:pt>
                <c:pt idx="913">
                  <c:v>1.8841155373530635E-2</c:v>
                </c:pt>
                <c:pt idx="914">
                  <c:v>1.88672055683771E-2</c:v>
                </c:pt>
                <c:pt idx="915">
                  <c:v>1.9104637653130231E-2</c:v>
                </c:pt>
                <c:pt idx="916">
                  <c:v>1.9131427205347679E-2</c:v>
                </c:pt>
                <c:pt idx="917">
                  <c:v>1.9158434857849915E-2</c:v>
                </c:pt>
                <c:pt idx="918">
                  <c:v>1.918566063818794E-2</c:v>
                </c:pt>
                <c:pt idx="919">
                  <c:v>1.9209435709321505E-2</c:v>
                </c:pt>
                <c:pt idx="920">
                  <c:v>1.9232777688723897E-2</c:v>
                </c:pt>
                <c:pt idx="921">
                  <c:v>1.9465314463935818E-2</c:v>
                </c:pt>
                <c:pt idx="922">
                  <c:v>1.9489160624188321E-2</c:v>
                </c:pt>
                <c:pt idx="923">
                  <c:v>1.9089777495291203E-2</c:v>
                </c:pt>
                <c:pt idx="924">
                  <c:v>1.9326975247726436E-2</c:v>
                </c:pt>
                <c:pt idx="925">
                  <c:v>1.9350495501645713E-2</c:v>
                </c:pt>
                <c:pt idx="926">
                  <c:v>1.937390947844745E-2</c:v>
                </c:pt>
                <c:pt idx="927">
                  <c:v>1.9177861895477859E-2</c:v>
                </c:pt>
                <c:pt idx="928">
                  <c:v>1.9417963346215948E-2</c:v>
                </c:pt>
                <c:pt idx="929">
                  <c:v>1.9440753198261898E-2</c:v>
                </c:pt>
                <c:pt idx="930">
                  <c:v>1.946324871387043E-2</c:v>
                </c:pt>
                <c:pt idx="931">
                  <c:v>1.9699809718889599E-2</c:v>
                </c:pt>
                <c:pt idx="932">
                  <c:v>1.9296487867515612E-2</c:v>
                </c:pt>
                <c:pt idx="933">
                  <c:v>1.9321893084692548E-2</c:v>
                </c:pt>
                <c:pt idx="934">
                  <c:v>1.9563478516624901E-2</c:v>
                </c:pt>
                <c:pt idx="935">
                  <c:v>1.9588328208644656E-2</c:v>
                </c:pt>
                <c:pt idx="936">
                  <c:v>1.9612774286238182E-2</c:v>
                </c:pt>
                <c:pt idx="937">
                  <c:v>1.9636816763036313E-2</c:v>
                </c:pt>
                <c:pt idx="938">
                  <c:v>1.9660455652697691E-2</c:v>
                </c:pt>
                <c:pt idx="939">
                  <c:v>1.9683690968916579E-2</c:v>
                </c:pt>
                <c:pt idx="940">
                  <c:v>1.9921828079078274E-2</c:v>
                </c:pt>
                <c:pt idx="941">
                  <c:v>1.9501868446723414E-2</c:v>
                </c:pt>
                <c:pt idx="942">
                  <c:v>1.9746897445913625E-2</c:v>
                </c:pt>
                <c:pt idx="943">
                  <c:v>1.9768573871209227E-2</c:v>
                </c:pt>
                <c:pt idx="944">
                  <c:v>1.978984683163354E-2</c:v>
                </c:pt>
                <c:pt idx="945">
                  <c:v>1.9812673752375189E-2</c:v>
                </c:pt>
                <c:pt idx="946">
                  <c:v>1.9831182413923898E-2</c:v>
                </c:pt>
                <c:pt idx="947">
                  <c:v>1.9851245063884804E-2</c:v>
                </c:pt>
                <c:pt idx="948">
                  <c:v>1.9870904305165027E-2</c:v>
                </c:pt>
                <c:pt idx="949">
                  <c:v>2.0112013772275894E-2</c:v>
                </c:pt>
                <c:pt idx="950">
                  <c:v>1.9906344172502699E-2</c:v>
                </c:pt>
                <c:pt idx="951">
                  <c:v>1.9927461718274309E-2</c:v>
                </c:pt>
                <c:pt idx="952">
                  <c:v>1.9945507466331058E-2</c:v>
                </c:pt>
                <c:pt idx="953">
                  <c:v>1.9966617920986609E-2</c:v>
                </c:pt>
                <c:pt idx="954">
                  <c:v>1.9983801298709934E-2</c:v>
                </c:pt>
                <c:pt idx="955">
                  <c:v>2.0000581326187882E-2</c:v>
                </c:pt>
                <c:pt idx="956">
                  <c:v>2.0016958017642989E-2</c:v>
                </c:pt>
                <c:pt idx="957">
                  <c:v>2.0031310208672048E-2</c:v>
                </c:pt>
                <c:pt idx="958">
                  <c:v>2.0046908209299427E-2</c:v>
                </c:pt>
                <c:pt idx="959">
                  <c:v>2.0283700804011415E-2</c:v>
                </c:pt>
                <c:pt idx="960">
                  <c:v>2.007689440777315E-2</c:v>
                </c:pt>
                <c:pt idx="961">
                  <c:v>2.0091282634479929E-2</c:v>
                </c:pt>
                <c:pt idx="962">
                  <c:v>2.0106748911111316E-2</c:v>
                </c:pt>
                <c:pt idx="963">
                  <c:v>2.0120302651754185E-2</c:v>
                </c:pt>
                <c:pt idx="964">
                  <c:v>2.0133453171471707E-2</c:v>
                </c:pt>
                <c:pt idx="965">
                  <c:v>2.0146200484816593E-2</c:v>
                </c:pt>
                <c:pt idx="966">
                  <c:v>2.0158544606375433E-2</c:v>
                </c:pt>
                <c:pt idx="967">
                  <c:v>2.0170485550774789E-2</c:v>
                </c:pt>
                <c:pt idx="968">
                  <c:v>2.0402779977588839E-2</c:v>
                </c:pt>
                <c:pt idx="969">
                  <c:v>2.0193157966789835E-2</c:v>
                </c:pt>
                <c:pt idx="970">
                  <c:v>1.9981339871095159E-2</c:v>
                </c:pt>
                <c:pt idx="971">
                  <c:v>2.0214220102301162E-2</c:v>
                </c:pt>
                <c:pt idx="972">
                  <c:v>2.0224174257035557E-2</c:v>
                </c:pt>
                <c:pt idx="973">
                  <c:v>2.023378887455074E-2</c:v>
                </c:pt>
                <c:pt idx="974">
                  <c:v>2.0243101041832374E-2</c:v>
                </c:pt>
                <c:pt idx="975">
                  <c:v>2.0252147846198016E-2</c:v>
                </c:pt>
                <c:pt idx="976">
                  <c:v>2.0260966375285846E-2</c:v>
                </c:pt>
                <c:pt idx="977">
                  <c:v>2.0491548815897528E-2</c:v>
                </c:pt>
                <c:pt idx="978">
                  <c:v>2.0500133238360838E-2</c:v>
                </c:pt>
                <c:pt idx="979">
                  <c:v>2.0285266237000808E-2</c:v>
                </c:pt>
                <c:pt idx="980">
                  <c:v>2.0293539221193015E-2</c:v>
                </c:pt>
                <c:pt idx="981">
                  <c:v>2.0301767976695941E-2</c:v>
                </c:pt>
                <c:pt idx="982">
                  <c:v>2.0309989997961964E-2</c:v>
                </c:pt>
                <c:pt idx="983">
                  <c:v>2.0318242779670093E-2</c:v>
                </c:pt>
                <c:pt idx="984">
                  <c:v>2.0327746151415613E-2</c:v>
                </c:pt>
                <c:pt idx="985">
                  <c:v>2.0336156366875319E-2</c:v>
                </c:pt>
                <c:pt idx="986">
                  <c:v>2.034465094050417E-2</c:v>
                </c:pt>
                <c:pt idx="987">
                  <c:v>2.0576132016860801E-2</c:v>
                </c:pt>
                <c:pt idx="988">
                  <c:v>2.0361893231425298E-2</c:v>
                </c:pt>
                <c:pt idx="989">
                  <c:v>2.0370640983103976E-2</c:v>
                </c:pt>
                <c:pt idx="990">
                  <c:v>2.037947316173765E-2</c:v>
                </c:pt>
                <c:pt idx="991">
                  <c:v>2.0388389784334448E-2</c:v>
                </c:pt>
                <c:pt idx="992">
                  <c:v>2.0394920177161602E-2</c:v>
                </c:pt>
                <c:pt idx="993">
                  <c:v>2.0403992638434509E-2</c:v>
                </c:pt>
                <c:pt idx="994">
                  <c:v>2.0413149581883339E-2</c:v>
                </c:pt>
                <c:pt idx="995">
                  <c:v>2.0422391024224495E-2</c:v>
                </c:pt>
                <c:pt idx="996">
                  <c:v>2.0432978227297234E-2</c:v>
                </c:pt>
                <c:pt idx="997">
                  <c:v>2.0441127472090592E-2</c:v>
                </c:pt>
                <c:pt idx="998">
                  <c:v>2.0450622510686856E-2</c:v>
                </c:pt>
                <c:pt idx="999">
                  <c:v>2.0460202114324311E-2</c:v>
                </c:pt>
                <c:pt idx="1000">
                  <c:v>2.0469866299362316E-2</c:v>
                </c:pt>
                <c:pt idx="1001">
                  <c:v>2.0479615082082958E-2</c:v>
                </c:pt>
                <c:pt idx="1002">
                  <c:v>2.0489448478711481E-2</c:v>
                </c:pt>
                <c:pt idx="1003">
                  <c:v>2.0499366505394079E-2</c:v>
                </c:pt>
                <c:pt idx="1004">
                  <c:v>2.0509369178203229E-2</c:v>
                </c:pt>
                <c:pt idx="1005">
                  <c:v>2.0522098471002288E-2</c:v>
                </c:pt>
                <c:pt idx="1006">
                  <c:v>2.0532283745401829E-2</c:v>
                </c:pt>
                <c:pt idx="1007">
                  <c:v>2.0542553726204997E-2</c:v>
                </c:pt>
                <c:pt idx="1008">
                  <c:v>2.0552908429219155E-2</c:v>
                </c:pt>
                <c:pt idx="1009">
                  <c:v>2.0563347870189094E-2</c:v>
                </c:pt>
                <c:pt idx="1010">
                  <c:v>2.0572517526791748E-2</c:v>
                </c:pt>
                <c:pt idx="1011">
                  <c:v>2.0583119828330436E-2</c:v>
                </c:pt>
                <c:pt idx="1012">
                  <c:v>2.0593806908391785E-2</c:v>
                </c:pt>
                <c:pt idx="1013">
                  <c:v>2.0604578782444743E-2</c:v>
                </c:pt>
                <c:pt idx="1014">
                  <c:v>2.0616816690522136E-2</c:v>
                </c:pt>
                <c:pt idx="1015">
                  <c:v>2.0627764885985389E-2</c:v>
                </c:pt>
                <c:pt idx="1016">
                  <c:v>2.0638797927697804E-2</c:v>
                </c:pt>
                <c:pt idx="1017">
                  <c:v>2.0649915830872421E-2</c:v>
                </c:pt>
                <c:pt idx="1018">
                  <c:v>2.0661118610647566E-2</c:v>
                </c:pt>
                <c:pt idx="1019">
                  <c:v>2.0672406282094668E-2</c:v>
                </c:pt>
                <c:pt idx="1020">
                  <c:v>2.068377886022606E-2</c:v>
                </c:pt>
                <c:pt idx="1021">
                  <c:v>2.0695236359986314E-2</c:v>
                </c:pt>
                <c:pt idx="1022">
                  <c:v>2.0706778796254828E-2</c:v>
                </c:pt>
                <c:pt idx="1023">
                  <c:v>2.071660782490321E-2</c:v>
                </c:pt>
                <c:pt idx="1024">
                  <c:v>2.0722020621161373E-2</c:v>
                </c:pt>
                <c:pt idx="1025">
                  <c:v>2.0727498127080645E-2</c:v>
                </c:pt>
                <c:pt idx="1026">
                  <c:v>2.0733024574486433E-2</c:v>
                </c:pt>
                <c:pt idx="1027">
                  <c:v>2.073858419504775E-2</c:v>
                </c:pt>
                <c:pt idx="1028">
                  <c:v>2.0744161220280683E-2</c:v>
                </c:pt>
                <c:pt idx="1029">
                  <c:v>2.0749739881537974E-2</c:v>
                </c:pt>
                <c:pt idx="1030">
                  <c:v>2.0755304410021182E-2</c:v>
                </c:pt>
                <c:pt idx="1031">
                  <c:v>2.0759742723728002E-2</c:v>
                </c:pt>
                <c:pt idx="1032">
                  <c:v>2.0765169283945447E-2</c:v>
                </c:pt>
                <c:pt idx="1033">
                  <c:v>2.0770535075843283E-2</c:v>
                </c:pt>
                <c:pt idx="1034">
                  <c:v>2.0775824157504716E-2</c:v>
                </c:pt>
                <c:pt idx="1035">
                  <c:v>2.0781020586858344E-2</c:v>
                </c:pt>
                <c:pt idx="1036">
                  <c:v>2.0788410893246474E-2</c:v>
                </c:pt>
                <c:pt idx="1037">
                  <c:v>2.0799733016886847E-2</c:v>
                </c:pt>
                <c:pt idx="1038">
                  <c:v>2.0810932866692684E-2</c:v>
                </c:pt>
                <c:pt idx="1039">
                  <c:v>2.0822010454610948E-2</c:v>
                </c:pt>
                <c:pt idx="1040">
                  <c:v>2.0832965792524315E-2</c:v>
                </c:pt>
                <c:pt idx="1041">
                  <c:v>2.0843798892269394E-2</c:v>
                </c:pt>
                <c:pt idx="1042">
                  <c:v>2.0854509765626337E-2</c:v>
                </c:pt>
                <c:pt idx="1043">
                  <c:v>2.0865098424317934E-2</c:v>
                </c:pt>
                <c:pt idx="1044">
                  <c:v>2.0874236211542958E-2</c:v>
                </c:pt>
                <c:pt idx="1045">
                  <c:v>2.0884588602692999E-2</c:v>
                </c:pt>
                <c:pt idx="1046">
                  <c:v>2.089481882000891E-2</c:v>
                </c:pt>
                <c:pt idx="1047">
                  <c:v>2.0904926875019058E-2</c:v>
                </c:pt>
                <c:pt idx="1048">
                  <c:v>2.0914912779202609E-2</c:v>
                </c:pt>
                <c:pt idx="1049">
                  <c:v>2.0924776543985151E-2</c:v>
                </c:pt>
                <c:pt idx="1050">
                  <c:v>2.0934518180743954E-2</c:v>
                </c:pt>
                <c:pt idx="1051">
                  <c:v>2.094413770080095E-2</c:v>
                </c:pt>
                <c:pt idx="1052">
                  <c:v>2.0953635115424491E-2</c:v>
                </c:pt>
                <c:pt idx="1053">
                  <c:v>2.0963010435839882E-2</c:v>
                </c:pt>
                <c:pt idx="1054">
                  <c:v>2.097101581019345E-2</c:v>
                </c:pt>
                <c:pt idx="1055">
                  <c:v>2.0980155161783642E-2</c:v>
                </c:pt>
                <c:pt idx="1056">
                  <c:v>2.0989172458611982E-2</c:v>
                </c:pt>
                <c:pt idx="1057">
                  <c:v>2.1000513549329445E-2</c:v>
                </c:pt>
                <c:pt idx="1058">
                  <c:v>2.1009270359942597E-2</c:v>
                </c:pt>
                <c:pt idx="1059">
                  <c:v>2.1017905136494631E-2</c:v>
                </c:pt>
                <c:pt idx="1060">
                  <c:v>2.1026417889846428E-2</c:v>
                </c:pt>
                <c:pt idx="1061">
                  <c:v>2.1034808630804123E-2</c:v>
                </c:pt>
                <c:pt idx="1062">
                  <c:v>2.1041895906775149E-2</c:v>
                </c:pt>
                <c:pt idx="1063">
                  <c:v>2.105005089123254E-2</c:v>
                </c:pt>
                <c:pt idx="1064">
                  <c:v>2.1058083901619524E-2</c:v>
                </c:pt>
                <c:pt idx="1065">
                  <c:v>2.1065994948570237E-2</c:v>
                </c:pt>
                <c:pt idx="1066">
                  <c:v>2.107493252470978E-2</c:v>
                </c:pt>
                <c:pt idx="1067">
                  <c:v>2.1082591415637331E-2</c:v>
                </c:pt>
                <c:pt idx="1068">
                  <c:v>2.1090128368499151E-2</c:v>
                </c:pt>
                <c:pt idx="1069">
                  <c:v>2.1097543393726027E-2</c:v>
                </c:pt>
                <c:pt idx="1070">
                  <c:v>2.1104836501694871E-2</c:v>
                </c:pt>
                <c:pt idx="1071">
                  <c:v>2.111200770274177E-2</c:v>
                </c:pt>
                <c:pt idx="1072">
                  <c:v>2.111905700715588E-2</c:v>
                </c:pt>
                <c:pt idx="1073">
                  <c:v>2.1125984425175971E-2</c:v>
                </c:pt>
                <c:pt idx="1074">
                  <c:v>2.1132789967001703E-2</c:v>
                </c:pt>
                <c:pt idx="1075">
                  <c:v>2.113947364278149E-2</c:v>
                </c:pt>
                <c:pt idx="1076">
                  <c:v>2.1146035462617677E-2</c:v>
                </c:pt>
                <c:pt idx="1077">
                  <c:v>2.1152475436572657E-2</c:v>
                </c:pt>
                <c:pt idx="1078">
                  <c:v>2.1158793574658413E-2</c:v>
                </c:pt>
                <c:pt idx="1079">
                  <c:v>2.1164989886847844E-2</c:v>
                </c:pt>
                <c:pt idx="1080">
                  <c:v>2.1171064383062578E-2</c:v>
                </c:pt>
                <c:pt idx="1081">
                  <c:v>2.1177017073183403E-2</c:v>
                </c:pt>
                <c:pt idx="1082">
                  <c:v>2.118284796704506E-2</c:v>
                </c:pt>
                <c:pt idx="1083">
                  <c:v>2.1188557074442331E-2</c:v>
                </c:pt>
                <c:pt idx="1084">
                  <c:v>2.1193145578274501E-2</c:v>
                </c:pt>
                <c:pt idx="1085">
                  <c:v>2.1198619516266615E-2</c:v>
                </c:pt>
                <c:pt idx="1086">
                  <c:v>2.1203971703296014E-2</c:v>
                </c:pt>
                <c:pt idx="1087">
                  <c:v>2.1210175833688585E-2</c:v>
                </c:pt>
                <c:pt idx="1088">
                  <c:v>2.1215276154114584E-2</c:v>
                </c:pt>
                <c:pt idx="1089">
                  <c:v>2.1220254745916014E-2</c:v>
                </c:pt>
                <c:pt idx="1090">
                  <c:v>2.1225111618578325E-2</c:v>
                </c:pt>
                <c:pt idx="1091">
                  <c:v>2.1229846781554828E-2</c:v>
                </c:pt>
                <c:pt idx="1092">
                  <c:v>2.123446024424757E-2</c:v>
                </c:pt>
                <c:pt idx="1093">
                  <c:v>2.1238952016025572E-2</c:v>
                </c:pt>
                <c:pt idx="1094">
                  <c:v>2.1243322106204866E-2</c:v>
                </c:pt>
                <c:pt idx="1095">
                  <c:v>2.1247570524068459E-2</c:v>
                </c:pt>
                <c:pt idx="1096">
                  <c:v>2.125169727885505E-2</c:v>
                </c:pt>
                <c:pt idx="1097">
                  <c:v>2.125392268782722E-2</c:v>
                </c:pt>
                <c:pt idx="1098">
                  <c:v>2.1257823058981273E-2</c:v>
                </c:pt>
                <c:pt idx="1099">
                  <c:v>2.1261601807487374E-2</c:v>
                </c:pt>
                <c:pt idx="1100">
                  <c:v>2.1265771463180982E-2</c:v>
                </c:pt>
                <c:pt idx="1101">
                  <c:v>2.1269289622284582E-2</c:v>
                </c:pt>
                <c:pt idx="1102">
                  <c:v>2.1272686187173484E-2</c:v>
                </c:pt>
                <c:pt idx="1103">
                  <c:v>2.1275961166805857E-2</c:v>
                </c:pt>
                <c:pt idx="1104">
                  <c:v>2.1279114570107005E-2</c:v>
                </c:pt>
                <c:pt idx="1105">
                  <c:v>2.1281324447974589E-2</c:v>
                </c:pt>
                <c:pt idx="1106">
                  <c:v>2.1284243234202131E-2</c:v>
                </c:pt>
                <c:pt idx="1107">
                  <c:v>2.1287040477149966E-2</c:v>
                </c:pt>
                <c:pt idx="1108">
                  <c:v>2.1289716185586807E-2</c:v>
                </c:pt>
                <c:pt idx="1109">
                  <c:v>2.1294631667596695E-2</c:v>
                </c:pt>
                <c:pt idx="1110">
                  <c:v>2.1297038724943183E-2</c:v>
                </c:pt>
                <c:pt idx="1111">
                  <c:v>2.1299324254218585E-2</c:v>
                </c:pt>
                <c:pt idx="1112">
                  <c:v>2.1301488264024716E-2</c:v>
                </c:pt>
                <c:pt idx="1113">
                  <c:v>2.1303530762923423E-2</c:v>
                </c:pt>
                <c:pt idx="1114">
                  <c:v>2.1304708193410838E-2</c:v>
                </c:pt>
                <c:pt idx="1115">
                  <c:v>2.1306516265831413E-2</c:v>
                </c:pt>
                <c:pt idx="1116">
                  <c:v>2.1308202859375798E-2</c:v>
                </c:pt>
                <c:pt idx="1117">
                  <c:v>2.1309767982460998E-2</c:v>
                </c:pt>
                <c:pt idx="1118">
                  <c:v>2.1311920890878428E-2</c:v>
                </c:pt>
                <c:pt idx="1119">
                  <c:v>2.1313234502059127E-2</c:v>
                </c:pt>
                <c:pt idx="1120">
                  <c:v>2.1314426661228771E-2</c:v>
                </c:pt>
                <c:pt idx="1121">
                  <c:v>2.131549737665292E-2</c:v>
                </c:pt>
                <c:pt idx="1122">
                  <c:v>2.1316446656569333E-2</c:v>
                </c:pt>
                <c:pt idx="1123">
                  <c:v>2.1317274509165374E-2</c:v>
                </c:pt>
                <c:pt idx="1124">
                  <c:v>2.1317980942603208E-2</c:v>
                </c:pt>
                <c:pt idx="1125">
                  <c:v>2.1318565965007641E-2</c:v>
                </c:pt>
                <c:pt idx="1126">
                  <c:v>2.131902958446177E-2</c:v>
                </c:pt>
                <c:pt idx="1127">
                  <c:v>2.1319371809026981E-2</c:v>
                </c:pt>
                <c:pt idx="1128">
                  <c:v>2.1319592646714246E-2</c:v>
                </c:pt>
                <c:pt idx="1129">
                  <c:v>2.1319692105508492E-2</c:v>
                </c:pt>
                <c:pt idx="1130">
                  <c:v>2.1319670193359876E-2</c:v>
                </c:pt>
                <c:pt idx="1131">
                  <c:v>2.1319526918178591E-2</c:v>
                </c:pt>
                <c:pt idx="1132">
                  <c:v>2.1319262287850506E-2</c:v>
                </c:pt>
                <c:pt idx="1133">
                  <c:v>2.1318876310216301E-2</c:v>
                </c:pt>
                <c:pt idx="1134">
                  <c:v>2.1318368993088865E-2</c:v>
                </c:pt>
                <c:pt idx="1135">
                  <c:v>2.1317740344242841E-2</c:v>
                </c:pt>
                <c:pt idx="1136">
                  <c:v>2.1316436862815317E-2</c:v>
                </c:pt>
                <c:pt idx="1137">
                  <c:v>2.1315574288683633E-2</c:v>
                </c:pt>
                <c:pt idx="1138">
                  <c:v>2.1314590412590949E-2</c:v>
                </c:pt>
                <c:pt idx="1139">
                  <c:v>2.1314012586099804E-2</c:v>
                </c:pt>
                <c:pt idx="1140">
                  <c:v>2.1312777394178015E-2</c:v>
                </c:pt>
                <c:pt idx="1141">
                  <c:v>2.1311420916506087E-2</c:v>
                </c:pt>
                <c:pt idx="1142">
                  <c:v>2.1309943160637113E-2</c:v>
                </c:pt>
                <c:pt idx="1143">
                  <c:v>2.1308344134080729E-2</c:v>
                </c:pt>
                <c:pt idx="1144">
                  <c:v>2.1306623844317914E-2</c:v>
                </c:pt>
                <c:pt idx="1145">
                  <c:v>2.1304782298801835E-2</c:v>
                </c:pt>
                <c:pt idx="1146">
                  <c:v>2.1302819504947432E-2</c:v>
                </c:pt>
                <c:pt idx="1147">
                  <c:v>2.1300735470147047E-2</c:v>
                </c:pt>
                <c:pt idx="1148">
                  <c:v>2.1298530201748721E-2</c:v>
                </c:pt>
                <c:pt idx="1149">
                  <c:v>2.1295323489469276E-2</c:v>
                </c:pt>
                <c:pt idx="1150">
                  <c:v>2.1292893376909205E-2</c:v>
                </c:pt>
                <c:pt idx="1151">
                  <c:v>2.1290342065872103E-2</c:v>
                </c:pt>
                <c:pt idx="1152">
                  <c:v>2.1287277884810329E-2</c:v>
                </c:pt>
                <c:pt idx="1153">
                  <c:v>2.1284466887062869E-2</c:v>
                </c:pt>
                <c:pt idx="1154">
                  <c:v>2.1281534713455841E-2</c:v>
                </c:pt>
                <c:pt idx="1155">
                  <c:v>2.1278481371121316E-2</c:v>
                </c:pt>
                <c:pt idx="1156">
                  <c:v>2.1275306867164723E-2</c:v>
                </c:pt>
                <c:pt idx="1157">
                  <c:v>2.1271641709183154E-2</c:v>
                </c:pt>
                <c:pt idx="1158">
                  <c:v>2.1268233756120931E-2</c:v>
                </c:pt>
                <c:pt idx="1159">
                  <c:v>2.1264704669173764E-2</c:v>
                </c:pt>
                <c:pt idx="1160">
                  <c:v>2.1261054455317643E-2</c:v>
                </c:pt>
                <c:pt idx="1161">
                  <c:v>2.125828276428594E-2</c:v>
                </c:pt>
                <c:pt idx="1162">
                  <c:v>2.1254363676349152E-2</c:v>
                </c:pt>
                <c:pt idx="1163">
                  <c:v>2.1250323462461359E-2</c:v>
                </c:pt>
                <c:pt idx="1164">
                  <c:v>2.1246162129498796E-2</c:v>
                </c:pt>
                <c:pt idx="1165">
                  <c:v>2.1241879684298602E-2</c:v>
                </c:pt>
                <c:pt idx="1166">
                  <c:v>2.1237188225927354E-2</c:v>
                </c:pt>
                <c:pt idx="1167">
                  <c:v>2.1232672490994996E-2</c:v>
                </c:pt>
                <c:pt idx="1168">
                  <c:v>2.1228035670771389E-2</c:v>
                </c:pt>
                <c:pt idx="1169">
                  <c:v>2.122327777198171E-2</c:v>
                </c:pt>
                <c:pt idx="1170">
                  <c:v>2.121865101223103E-2</c:v>
                </c:pt>
                <c:pt idx="1171">
                  <c:v>2.1213642035705301E-2</c:v>
                </c:pt>
                <c:pt idx="1172">
                  <c:v>2.1208511994044263E-2</c:v>
                </c:pt>
                <c:pt idx="1173">
                  <c:v>2.1203260893870448E-2</c:v>
                </c:pt>
                <c:pt idx="1174">
                  <c:v>2.1197888741771625E-2</c:v>
                </c:pt>
                <c:pt idx="1175">
                  <c:v>2.1192395544313847E-2</c:v>
                </c:pt>
                <c:pt idx="1176">
                  <c:v>2.1186781308031023E-2</c:v>
                </c:pt>
                <c:pt idx="1177">
                  <c:v>2.1181046039438805E-2</c:v>
                </c:pt>
                <c:pt idx="1178">
                  <c:v>2.1175189745015491E-2</c:v>
                </c:pt>
                <c:pt idx="1179">
                  <c:v>2.1168812722886874E-2</c:v>
                </c:pt>
                <c:pt idx="1180">
                  <c:v>2.1161317562041856E-2</c:v>
                </c:pt>
                <c:pt idx="1181">
                  <c:v>2.1153709558393914E-2</c:v>
                </c:pt>
                <c:pt idx="1182">
                  <c:v>2.1145995053684957E-2</c:v>
                </c:pt>
                <c:pt idx="1183">
                  <c:v>2.1138180389584784E-2</c:v>
                </c:pt>
                <c:pt idx="1184">
                  <c:v>2.1130271907671961E-2</c:v>
                </c:pt>
                <c:pt idx="1185">
                  <c:v>2.1122275949462498E-2</c:v>
                </c:pt>
                <c:pt idx="1186">
                  <c:v>2.1114198856373351E-2</c:v>
                </c:pt>
                <c:pt idx="1187">
                  <c:v>2.1106046969750228E-2</c:v>
                </c:pt>
                <c:pt idx="1188">
                  <c:v>2.1097766796977814E-2</c:v>
                </c:pt>
                <c:pt idx="1189">
                  <c:v>2.1089472543402866E-2</c:v>
                </c:pt>
                <c:pt idx="1190">
                  <c:v>2.1081122323778543E-2</c:v>
                </c:pt>
                <c:pt idx="1191">
                  <c:v>2.1072818311734656E-2</c:v>
                </c:pt>
                <c:pt idx="1192">
                  <c:v>2.1064587432786677E-2</c:v>
                </c:pt>
                <c:pt idx="1193">
                  <c:v>2.1057517393631688E-2</c:v>
                </c:pt>
                <c:pt idx="1194">
                  <c:v>2.1050409688802636E-2</c:v>
                </c:pt>
                <c:pt idx="1195">
                  <c:v>2.1043264323839447E-2</c:v>
                </c:pt>
                <c:pt idx="1196">
                  <c:v>2.1036081304248146E-2</c:v>
                </c:pt>
                <c:pt idx="1197">
                  <c:v>2.1028860635503483E-2</c:v>
                </c:pt>
                <c:pt idx="1198">
                  <c:v>2.1021602323044588E-2</c:v>
                </c:pt>
                <c:pt idx="1199">
                  <c:v>2.1014306372276702E-2</c:v>
                </c:pt>
                <c:pt idx="1200">
                  <c:v>2.1006972788572918E-2</c:v>
                </c:pt>
                <c:pt idx="1201">
                  <c:v>2.0999445715659704E-2</c:v>
                </c:pt>
                <c:pt idx="1202">
                  <c:v>2.0992043116019765E-2</c:v>
                </c:pt>
                <c:pt idx="1203">
                  <c:v>2.0984602902692551E-2</c:v>
                </c:pt>
                <c:pt idx="1204">
                  <c:v>2.0976053750892731E-2</c:v>
                </c:pt>
                <c:pt idx="1205">
                  <c:v>2.0968532954407593E-2</c:v>
                </c:pt>
                <c:pt idx="1206">
                  <c:v>2.0960974560593648E-2</c:v>
                </c:pt>
                <c:pt idx="1207">
                  <c:v>2.095337857458901E-2</c:v>
                </c:pt>
                <c:pt idx="1208">
                  <c:v>2.0945745001496263E-2</c:v>
                </c:pt>
                <c:pt idx="1209">
                  <c:v>2.0938020900427089E-2</c:v>
                </c:pt>
                <c:pt idx="1210">
                  <c:v>2.0930315298453066E-2</c:v>
                </c:pt>
                <c:pt idx="1211">
                  <c:v>2.0922572126180709E-2</c:v>
                </c:pt>
                <c:pt idx="1212">
                  <c:v>2.0914791388582224E-2</c:v>
                </c:pt>
                <c:pt idx="1213">
                  <c:v>2.0907053624217787E-2</c:v>
                </c:pt>
                <c:pt idx="1214">
                  <c:v>2.0899300652648913E-2</c:v>
                </c:pt>
                <c:pt idx="1215">
                  <c:v>2.0891391553781169E-2</c:v>
                </c:pt>
                <c:pt idx="1216">
                  <c:v>2.0883444900887151E-2</c:v>
                </c:pt>
                <c:pt idx="1217">
                  <c:v>2.0875460698791936E-2</c:v>
                </c:pt>
                <c:pt idx="1218">
                  <c:v>2.086736749749004E-2</c:v>
                </c:pt>
                <c:pt idx="1219">
                  <c:v>2.0854700885070878E-2</c:v>
                </c:pt>
                <c:pt idx="1220">
                  <c:v>2.0846592063048241E-2</c:v>
                </c:pt>
                <c:pt idx="1221">
                  <c:v>2.0838445718452423E-2</c:v>
                </c:pt>
                <c:pt idx="1222">
                  <c:v>2.0830271579819204E-2</c:v>
                </c:pt>
                <c:pt idx="1223">
                  <c:v>2.0822047050823966E-2</c:v>
                </c:pt>
                <c:pt idx="1224">
                  <c:v>2.0813785011466083E-2</c:v>
                </c:pt>
                <c:pt idx="1225">
                  <c:v>2.0805485466307127E-2</c:v>
                </c:pt>
                <c:pt idx="1226">
                  <c:v>2.079714841987652E-2</c:v>
                </c:pt>
                <c:pt idx="1227">
                  <c:v>2.0788773876680218E-2</c:v>
                </c:pt>
                <c:pt idx="1228">
                  <c:v>2.0780361841191166E-2</c:v>
                </c:pt>
                <c:pt idx="1229">
                  <c:v>2.077191231785451E-2</c:v>
                </c:pt>
                <c:pt idx="1230">
                  <c:v>2.0763425311084972E-2</c:v>
                </c:pt>
                <c:pt idx="1231">
                  <c:v>2.0754900825267743E-2</c:v>
                </c:pt>
                <c:pt idx="1232">
                  <c:v>2.0746338864759337E-2</c:v>
                </c:pt>
                <c:pt idx="1233">
                  <c:v>2.0737739433890203E-2</c:v>
                </c:pt>
                <c:pt idx="1234">
                  <c:v>2.0729102536960382E-2</c:v>
                </c:pt>
                <c:pt idx="1235">
                  <c:v>2.049244156708268E-2</c:v>
                </c:pt>
                <c:pt idx="1236">
                  <c:v>2.0711716361965903E-2</c:v>
                </c:pt>
                <c:pt idx="1237">
                  <c:v>2.0702967092364046E-2</c:v>
                </c:pt>
                <c:pt idx="1238">
                  <c:v>2.069418037361145E-2</c:v>
                </c:pt>
                <c:pt idx="1239">
                  <c:v>2.0455305440038738E-2</c:v>
                </c:pt>
                <c:pt idx="1240">
                  <c:v>2.0676541890898976E-2</c:v>
                </c:pt>
                <c:pt idx="1241">
                  <c:v>2.0667646032358624E-2</c:v>
                </c:pt>
                <c:pt idx="1242">
                  <c:v>2.0658712742778904E-2</c:v>
                </c:pt>
                <c:pt idx="1243">
                  <c:v>2.087817518237433E-2</c:v>
                </c:pt>
                <c:pt idx="1244">
                  <c:v>2.0413582644110154E-2</c:v>
                </c:pt>
                <c:pt idx="1245">
                  <c:v>2.0631625112004226E-2</c:v>
                </c:pt>
                <c:pt idx="1246">
                  <c:v>2.0622538947437399E-2</c:v>
                </c:pt>
                <c:pt idx="1247">
                  <c:v>2.0613415370152433E-2</c:v>
                </c:pt>
                <c:pt idx="1248">
                  <c:v>2.0604254384058371E-2</c:v>
                </c:pt>
                <c:pt idx="1249">
                  <c:v>2.0595055993044276E-2</c:v>
                </c:pt>
                <c:pt idx="1250">
                  <c:v>2.0585820200965329E-2</c:v>
                </c:pt>
                <c:pt idx="1251">
                  <c:v>2.0576547011652378E-2</c:v>
                </c:pt>
                <c:pt idx="1252">
                  <c:v>2.0797423372188779E-2</c:v>
                </c:pt>
                <c:pt idx="1253">
                  <c:v>2.0557977246222721E-2</c:v>
                </c:pt>
                <c:pt idx="1254">
                  <c:v>2.0548595091957802E-2</c:v>
                </c:pt>
                <c:pt idx="1255">
                  <c:v>2.0539175557139723E-2</c:v>
                </c:pt>
                <c:pt idx="1256">
                  <c:v>2.0529718645475408E-2</c:v>
                </c:pt>
                <c:pt idx="1257">
                  <c:v>2.0292001850001785E-2</c:v>
                </c:pt>
                <c:pt idx="1258">
                  <c:v>2.0510692706259222E-2</c:v>
                </c:pt>
                <c:pt idx="1259">
                  <c:v>2.0273117465915414E-2</c:v>
                </c:pt>
                <c:pt idx="1260">
                  <c:v>2.0491517303385758E-2</c:v>
                </c:pt>
                <c:pt idx="1261">
                  <c:v>2.0483367406066044E-2</c:v>
                </c:pt>
                <c:pt idx="1262">
                  <c:v>2.0472309838417857E-2</c:v>
                </c:pt>
                <c:pt idx="1263">
                  <c:v>2.0232494546179147E-2</c:v>
                </c:pt>
                <c:pt idx="1264">
                  <c:v>2.0452842032049112E-2</c:v>
                </c:pt>
                <c:pt idx="1265">
                  <c:v>2.0442797735010548E-2</c:v>
                </c:pt>
                <c:pt idx="1266">
                  <c:v>2.0432964029235653E-2</c:v>
                </c:pt>
                <c:pt idx="1267">
                  <c:v>2.0423092984005756E-2</c:v>
                </c:pt>
                <c:pt idx="1268">
                  <c:v>2.0413184602724215E-2</c:v>
                </c:pt>
                <c:pt idx="1269">
                  <c:v>2.0403238888758772E-2</c:v>
                </c:pt>
                <c:pt idx="1270">
                  <c:v>2.0621627653712456E-2</c:v>
                </c:pt>
                <c:pt idx="1271">
                  <c:v>2.0383382185472608E-2</c:v>
                </c:pt>
                <c:pt idx="1272">
                  <c:v>2.0601339692703703E-2</c:v>
                </c:pt>
                <c:pt idx="1273">
                  <c:v>2.0363235949650168E-2</c:v>
                </c:pt>
                <c:pt idx="1274">
                  <c:v>2.03529504450643E-2</c:v>
                </c:pt>
                <c:pt idx="1275">
                  <c:v>2.034278080448074E-2</c:v>
                </c:pt>
                <c:pt idx="1276">
                  <c:v>2.0332573854149716E-2</c:v>
                </c:pt>
                <c:pt idx="1277">
                  <c:v>2.0322329597250419E-2</c:v>
                </c:pt>
                <c:pt idx="1278">
                  <c:v>2.0312048036943808E-2</c:v>
                </c:pt>
                <c:pt idx="1279">
                  <c:v>2.0526513468633253E-2</c:v>
                </c:pt>
                <c:pt idx="1280">
                  <c:v>2.0291373018609924E-2</c:v>
                </c:pt>
                <c:pt idx="1281">
                  <c:v>2.0505542484699515E-2</c:v>
                </c:pt>
                <c:pt idx="1282">
                  <c:v>2.0047602498426364E-2</c:v>
                </c:pt>
                <c:pt idx="1283">
                  <c:v>2.0260080793125201E-2</c:v>
                </c:pt>
                <c:pt idx="1284">
                  <c:v>2.0249575477359207E-2</c:v>
                </c:pt>
                <c:pt idx="1285">
                  <c:v>2.0239032879634824E-2</c:v>
                </c:pt>
                <c:pt idx="1286">
                  <c:v>2.0228453002925327E-2</c:v>
                </c:pt>
                <c:pt idx="1287">
                  <c:v>2.0217835850181397E-2</c:v>
                </c:pt>
                <c:pt idx="1288">
                  <c:v>2.0207181424331994E-2</c:v>
                </c:pt>
                <c:pt idx="1289">
                  <c:v>2.0196489728284358E-2</c:v>
                </c:pt>
                <c:pt idx="1290">
                  <c:v>2.0409307336115567E-2</c:v>
                </c:pt>
                <c:pt idx="1291">
                  <c:v>2.0175206208308309E-2</c:v>
                </c:pt>
                <c:pt idx="1292">
                  <c:v>2.0164405983503275E-2</c:v>
                </c:pt>
                <c:pt idx="1293">
                  <c:v>2.0153568501462701E-2</c:v>
                </c:pt>
                <c:pt idx="1294">
                  <c:v>2.0142693764978202E-2</c:v>
                </c:pt>
                <c:pt idx="1295">
                  <c:v>1.9907950433321726E-2</c:v>
                </c:pt>
                <c:pt idx="1296">
                  <c:v>2.0120604529796748E-2</c:v>
                </c:pt>
                <c:pt idx="1297">
                  <c:v>2.010961477411214E-2</c:v>
                </c:pt>
                <c:pt idx="1298">
                  <c:v>2.0098587773394391E-2</c:v>
                </c:pt>
                <c:pt idx="1299">
                  <c:v>2.0310020782097205E-2</c:v>
                </c:pt>
                <c:pt idx="1300">
                  <c:v>1.9855644292517429E-2</c:v>
                </c:pt>
                <c:pt idx="1301">
                  <c:v>2.0065283327801733E-2</c:v>
                </c:pt>
                <c:pt idx="1302">
                  <c:v>2.0054107373610949E-2</c:v>
                </c:pt>
                <c:pt idx="1303">
                  <c:v>2.0042894187613829E-2</c:v>
                </c:pt>
                <c:pt idx="1304">
                  <c:v>2.0032151914964658E-2</c:v>
                </c:pt>
                <c:pt idx="1305">
                  <c:v>2.0020870842354377E-2</c:v>
                </c:pt>
                <c:pt idx="1306">
                  <c:v>2.0009552548692078E-2</c:v>
                </c:pt>
                <c:pt idx="1307">
                  <c:v>1.9998197036496634E-2</c:v>
                </c:pt>
                <c:pt idx="1308">
                  <c:v>1.9988434301938085E-2</c:v>
                </c:pt>
                <c:pt idx="1309">
                  <c:v>1.9975374366473453E-2</c:v>
                </c:pt>
                <c:pt idx="1310">
                  <c:v>1.9739500476079641E-2</c:v>
                </c:pt>
                <c:pt idx="1311">
                  <c:v>1.9952125918356114E-2</c:v>
                </c:pt>
                <c:pt idx="1312">
                  <c:v>1.9940861284184486E-2</c:v>
                </c:pt>
                <c:pt idx="1313">
                  <c:v>1.9929282512505253E-2</c:v>
                </c:pt>
                <c:pt idx="1314">
                  <c:v>1.9917666539341461E-2</c:v>
                </c:pt>
                <c:pt idx="1315">
                  <c:v>1.9906013367048558E-2</c:v>
                </c:pt>
                <c:pt idx="1316">
                  <c:v>1.9894322997966007E-2</c:v>
                </c:pt>
                <c:pt idx="1317">
                  <c:v>2.0102301448838074E-2</c:v>
                </c:pt>
                <c:pt idx="1318">
                  <c:v>1.9651752748574246E-2</c:v>
                </c:pt>
                <c:pt idx="1319">
                  <c:v>1.9858421731251217E-2</c:v>
                </c:pt>
                <c:pt idx="1320">
                  <c:v>1.9628362141127655E-2</c:v>
                </c:pt>
                <c:pt idx="1321">
                  <c:v>1.983469304664184E-2</c:v>
                </c:pt>
                <c:pt idx="1322">
                  <c:v>1.9602735892273328E-2</c:v>
                </c:pt>
                <c:pt idx="1323">
                  <c:v>1.9811132520601776E-2</c:v>
                </c:pt>
                <c:pt idx="1324">
                  <c:v>1.9579060453615859E-2</c:v>
                </c:pt>
                <c:pt idx="1325">
                  <c:v>1.9787112992641322E-2</c:v>
                </c:pt>
                <c:pt idx="1326">
                  <c:v>1.9993872320815762E-2</c:v>
                </c:pt>
                <c:pt idx="1327">
                  <c:v>1.9762614594404624E-2</c:v>
                </c:pt>
                <c:pt idx="1328">
                  <c:v>1.9969363508952283E-2</c:v>
                </c:pt>
                <c:pt idx="1329">
                  <c:v>1.9521283915243322E-2</c:v>
                </c:pt>
                <c:pt idx="1330">
                  <c:v>1.9726073500807573E-2</c:v>
                </c:pt>
                <c:pt idx="1331">
                  <c:v>1.9713818799529478E-2</c:v>
                </c:pt>
                <c:pt idx="1332">
                  <c:v>1.9701526933287236E-2</c:v>
                </c:pt>
                <c:pt idx="1333">
                  <c:v>1.9689197904104439E-2</c:v>
                </c:pt>
                <c:pt idx="1334">
                  <c:v>1.9676831713984707E-2</c:v>
                </c:pt>
                <c:pt idx="1335">
                  <c:v>1.9882399101312825E-2</c:v>
                </c:pt>
                <c:pt idx="1336">
                  <c:v>1.9651987858849841E-2</c:v>
                </c:pt>
                <c:pt idx="1337">
                  <c:v>1.9857214033538077E-2</c:v>
                </c:pt>
                <c:pt idx="1338">
                  <c:v>1.9411227831344035E-2</c:v>
                </c:pt>
                <c:pt idx="1339">
                  <c:v>1.9614443418149996E-2</c:v>
                </c:pt>
                <c:pt idx="1340">
                  <c:v>1.9601854303456682E-2</c:v>
                </c:pt>
                <c:pt idx="1341">
                  <c:v>1.9589228041346052E-2</c:v>
                </c:pt>
                <c:pt idx="1342">
                  <c:v>1.9576564633679225E-2</c:v>
                </c:pt>
                <c:pt idx="1343">
                  <c:v>1.9563864082299941E-2</c:v>
                </c:pt>
                <c:pt idx="1344">
                  <c:v>1.9551513185793418E-2</c:v>
                </c:pt>
                <c:pt idx="1345">
                  <c:v>1.9538741696719202E-2</c:v>
                </c:pt>
                <c:pt idx="1346">
                  <c:v>1.974478291980801E-2</c:v>
                </c:pt>
                <c:pt idx="1347">
                  <c:v>1.951308730979933E-2</c:v>
                </c:pt>
                <c:pt idx="1348">
                  <c:v>1.9499804233083437E-2</c:v>
                </c:pt>
                <c:pt idx="1349">
                  <c:v>1.948688085720704E-2</c:v>
                </c:pt>
                <c:pt idx="1350">
                  <c:v>1.9473920350056937E-2</c:v>
                </c:pt>
                <c:pt idx="1351">
                  <c:v>1.9460922713337849E-2</c:v>
                </c:pt>
                <c:pt idx="1352">
                  <c:v>1.9447887948741464E-2</c:v>
                </c:pt>
                <c:pt idx="1353">
                  <c:v>1.9434816057946447E-2</c:v>
                </c:pt>
                <c:pt idx="1354">
                  <c:v>1.9421707042614068E-2</c:v>
                </c:pt>
                <c:pt idx="1355">
                  <c:v>1.9623789648411022E-2</c:v>
                </c:pt>
                <c:pt idx="1356">
                  <c:v>1.939580466678922E-2</c:v>
                </c:pt>
                <c:pt idx="1357">
                  <c:v>1.9383017696037008E-2</c:v>
                </c:pt>
                <c:pt idx="1358">
                  <c:v>1.9369766923928999E-2</c:v>
                </c:pt>
                <c:pt idx="1359">
                  <c:v>1.9356479038132868E-2</c:v>
                </c:pt>
                <c:pt idx="1360">
                  <c:v>1.934315404020559E-2</c:v>
                </c:pt>
                <c:pt idx="1361">
                  <c:v>1.9329791931688156E-2</c:v>
                </c:pt>
                <c:pt idx="1362">
                  <c:v>1.9101301251221014E-2</c:v>
                </c:pt>
                <c:pt idx="1363">
                  <c:v>1.9302956388976611E-2</c:v>
                </c:pt>
                <c:pt idx="1364">
                  <c:v>1.9291410187910252E-2</c:v>
                </c:pt>
                <c:pt idx="1365">
                  <c:v>1.927734135095294E-2</c:v>
                </c:pt>
                <c:pt idx="1366">
                  <c:v>1.904599821301467E-2</c:v>
                </c:pt>
                <c:pt idx="1367">
                  <c:v>1.9248840042590309E-2</c:v>
                </c:pt>
                <c:pt idx="1368">
                  <c:v>1.9235218201813176E-2</c:v>
                </c:pt>
                <c:pt idx="1369">
                  <c:v>1.9220617947812327E-2</c:v>
                </c:pt>
                <c:pt idx="1370">
                  <c:v>1.9206915152623363E-2</c:v>
                </c:pt>
                <c:pt idx="1371">
                  <c:v>1.9193175258699877E-2</c:v>
                </c:pt>
                <c:pt idx="1372">
                  <c:v>1.917939826741643E-2</c:v>
                </c:pt>
                <c:pt idx="1373">
                  <c:v>1.9378206555114116E-2</c:v>
                </c:pt>
                <c:pt idx="1374">
                  <c:v>1.9152220734511071E-2</c:v>
                </c:pt>
                <c:pt idx="1375">
                  <c:v>1.9352982434685206E-2</c:v>
                </c:pt>
                <c:pt idx="1376">
                  <c:v>1.9124413865362698E-2</c:v>
                </c:pt>
                <c:pt idx="1377">
                  <c:v>1.9110454796126799E-2</c:v>
                </c:pt>
                <c:pt idx="1378">
                  <c:v>1.9095957350649083E-2</c:v>
                </c:pt>
                <c:pt idx="1379">
                  <c:v>1.908192071527158E-2</c:v>
                </c:pt>
                <c:pt idx="1380">
                  <c:v>1.9067846993046575E-2</c:v>
                </c:pt>
                <c:pt idx="1381">
                  <c:v>1.90537361852261E-2</c:v>
                </c:pt>
                <c:pt idx="1382">
                  <c:v>1.9250858294351369E-2</c:v>
                </c:pt>
                <c:pt idx="1383">
                  <c:v>1.9025403317725259E-2</c:v>
                </c:pt>
                <c:pt idx="1384">
                  <c:v>1.9222146283081103E-2</c:v>
                </c:pt>
                <c:pt idx="1385">
                  <c:v>1.878816086096978E-2</c:v>
                </c:pt>
                <c:pt idx="1386">
                  <c:v>1.8982625904926293E-2</c:v>
                </c:pt>
                <c:pt idx="1387">
                  <c:v>1.8968292608976162E-2</c:v>
                </c:pt>
                <c:pt idx="1388">
                  <c:v>1.8953922235783016E-2</c:v>
                </c:pt>
                <c:pt idx="1389">
                  <c:v>1.8939514786484205E-2</c:v>
                </c:pt>
                <c:pt idx="1390">
                  <c:v>1.8925070262202314E-2</c:v>
                </c:pt>
                <c:pt idx="1391">
                  <c:v>1.8910588664050359E-2</c:v>
                </c:pt>
                <c:pt idx="1392">
                  <c:v>1.8896069993129202E-2</c:v>
                </c:pt>
                <c:pt idx="1393">
                  <c:v>1.9091086844659259E-2</c:v>
                </c:pt>
                <c:pt idx="1394">
                  <c:v>1.8659603761214647E-2</c:v>
                </c:pt>
                <c:pt idx="1395">
                  <c:v>1.88522915544941E-2</c:v>
                </c:pt>
                <c:pt idx="1396">
                  <c:v>1.8838187135344166E-2</c:v>
                </c:pt>
                <c:pt idx="1397">
                  <c:v>1.8823486531233443E-2</c:v>
                </c:pt>
                <c:pt idx="1398">
                  <c:v>1.8599799528517702E-2</c:v>
                </c:pt>
                <c:pt idx="1399">
                  <c:v>1.8793401348417248E-2</c:v>
                </c:pt>
                <c:pt idx="1400">
                  <c:v>1.8778586133228688E-2</c:v>
                </c:pt>
                <c:pt idx="1401">
                  <c:v>1.876373385455133E-2</c:v>
                </c:pt>
                <c:pt idx="1402">
                  <c:v>1.895699192139046E-2</c:v>
                </c:pt>
                <c:pt idx="1403">
                  <c:v>1.8528076761617811E-2</c:v>
                </c:pt>
                <c:pt idx="1404">
                  <c:v>1.8718954647197895E-2</c:v>
                </c:pt>
                <c:pt idx="1405">
                  <c:v>1.8703954124110744E-2</c:v>
                </c:pt>
                <c:pt idx="1406">
                  <c:v>1.8688916542246678E-2</c:v>
                </c:pt>
                <c:pt idx="1407">
                  <c:v>1.8673841902504106E-2</c:v>
                </c:pt>
                <c:pt idx="1408">
                  <c:v>1.8658730205780572E-2</c:v>
                </c:pt>
                <c:pt idx="1409">
                  <c:v>1.8644795146027349E-2</c:v>
                </c:pt>
                <c:pt idx="1410">
                  <c:v>1.8629616199398846E-2</c:v>
                </c:pt>
                <c:pt idx="1411">
                  <c:v>1.8616576365738879E-2</c:v>
                </c:pt>
                <c:pt idx="1412">
                  <c:v>1.8596965119500375E-2</c:v>
                </c:pt>
                <c:pt idx="1413">
                  <c:v>1.8581669726685845E-2</c:v>
                </c:pt>
                <c:pt idx="1414">
                  <c:v>1.8566337284510404E-2</c:v>
                </c:pt>
                <c:pt idx="1415">
                  <c:v>1.8550967793766304E-2</c:v>
                </c:pt>
                <c:pt idx="1416">
                  <c:v>1.8537764639891208E-2</c:v>
                </c:pt>
                <c:pt idx="1417">
                  <c:v>1.8520751962535283E-2</c:v>
                </c:pt>
                <c:pt idx="1418">
                  <c:v>1.8505274770949411E-2</c:v>
                </c:pt>
                <c:pt idx="1419">
                  <c:v>1.8489760535057038E-2</c:v>
                </c:pt>
                <c:pt idx="1420">
                  <c:v>1.8264385769003778E-2</c:v>
                </c:pt>
                <c:pt idx="1421">
                  <c:v>1.8456675699442031E-2</c:v>
                </c:pt>
                <c:pt idx="1422">
                  <c:v>1.8441039999672327E-2</c:v>
                </c:pt>
                <c:pt idx="1423">
                  <c:v>1.8425367254965068E-2</c:v>
                </c:pt>
                <c:pt idx="1424">
                  <c:v>1.8409657466024913E-2</c:v>
                </c:pt>
                <c:pt idx="1425">
                  <c:v>1.8598242941432006E-2</c:v>
                </c:pt>
                <c:pt idx="1426">
                  <c:v>1.8378792758345995E-2</c:v>
                </c:pt>
                <c:pt idx="1427">
                  <c:v>1.8569198981247086E-2</c:v>
                </c:pt>
                <c:pt idx="1428">
                  <c:v>1.8347120785087451E-2</c:v>
                </c:pt>
                <c:pt idx="1429">
                  <c:v>1.8331229238511205E-2</c:v>
                </c:pt>
                <c:pt idx="1430">
                  <c:v>1.8314620841337614E-2</c:v>
                </c:pt>
                <c:pt idx="1431">
                  <c:v>1.8298651761470469E-2</c:v>
                </c:pt>
                <c:pt idx="1432">
                  <c:v>1.8282645642583646E-2</c:v>
                </c:pt>
                <c:pt idx="1433">
                  <c:v>1.8266602485281877E-2</c:v>
                </c:pt>
                <c:pt idx="1434">
                  <c:v>1.8453312512738986E-2</c:v>
                </c:pt>
                <c:pt idx="1435">
                  <c:v>1.8234405057789886E-2</c:v>
                </c:pt>
                <c:pt idx="1436">
                  <c:v>1.84206938833936E-2</c:v>
                </c:pt>
                <c:pt idx="1437">
                  <c:v>1.8002116339453873E-2</c:v>
                </c:pt>
                <c:pt idx="1438">
                  <c:v>1.8185831142906513E-2</c:v>
                </c:pt>
                <c:pt idx="1439">
                  <c:v>1.8171522591643549E-2</c:v>
                </c:pt>
                <c:pt idx="1440">
                  <c:v>1.8162070981453393E-2</c:v>
                </c:pt>
                <c:pt idx="1441">
                  <c:v>1.8152589793633329E-2</c:v>
                </c:pt>
                <c:pt idx="1442">
                  <c:v>1.8143084906500316E-2</c:v>
                </c:pt>
                <c:pt idx="1443">
                  <c:v>1.8133562198295729E-2</c:v>
                </c:pt>
                <c:pt idx="1444">
                  <c:v>1.8124027547201854E-2</c:v>
                </c:pt>
                <c:pt idx="1445">
                  <c:v>1.8315350075725274E-2</c:v>
                </c:pt>
                <c:pt idx="1446">
                  <c:v>1.7906611543325832E-2</c:v>
                </c:pt>
                <c:pt idx="1447">
                  <c:v>1.8095410717340429E-2</c:v>
                </c:pt>
                <c:pt idx="1448">
                  <c:v>1.8086308411826887E-2</c:v>
                </c:pt>
                <c:pt idx="1449">
                  <c:v>1.8076875447830158E-2</c:v>
                </c:pt>
                <c:pt idx="1450">
                  <c:v>1.7867648170343461E-2</c:v>
                </c:pt>
                <c:pt idx="1451">
                  <c:v>1.8057444341310434E-2</c:v>
                </c:pt>
                <c:pt idx="1452">
                  <c:v>1.8047047379740493E-2</c:v>
                </c:pt>
                <c:pt idx="1453">
                  <c:v>1.8030819752209198E-2</c:v>
                </c:pt>
                <c:pt idx="1454">
                  <c:v>1.8213885155035518E-2</c:v>
                </c:pt>
                <c:pt idx="1455">
                  <c:v>1.7801725904505582E-2</c:v>
                </c:pt>
                <c:pt idx="1456">
                  <c:v>1.7982378176452436E-2</c:v>
                </c:pt>
                <c:pt idx="1457">
                  <c:v>1.796631141814517E-2</c:v>
                </c:pt>
                <c:pt idx="1458">
                  <c:v>1.7950284875625128E-2</c:v>
                </c:pt>
                <c:pt idx="1459">
                  <c:v>1.7934298548261507E-2</c:v>
                </c:pt>
                <c:pt idx="1460">
                  <c:v>1.7918352435420032E-2</c:v>
                </c:pt>
                <c:pt idx="1461">
                  <c:v>1.7903130583905514E-2</c:v>
                </c:pt>
                <c:pt idx="1462">
                  <c:v>1.7887262812876951E-2</c:v>
                </c:pt>
                <c:pt idx="1463">
                  <c:v>1.8071252893525819E-2</c:v>
                </c:pt>
                <c:pt idx="1464">
                  <c:v>1.7656042720408344E-2</c:v>
                </c:pt>
                <c:pt idx="1465">
                  <c:v>1.7837654447045017E-2</c:v>
                </c:pt>
                <c:pt idx="1466">
                  <c:v>1.7624941535831173E-2</c:v>
                </c:pt>
                <c:pt idx="1467">
                  <c:v>1.7806292271267326E-2</c:v>
                </c:pt>
                <c:pt idx="1468">
                  <c:v>1.7989582584221855E-2</c:v>
                </c:pt>
                <c:pt idx="1469">
                  <c:v>1.7775758090849081E-2</c:v>
                </c:pt>
                <c:pt idx="1470">
                  <c:v>1.7561685372850633E-2</c:v>
                </c:pt>
                <c:pt idx="1471">
                  <c:v>1.7744713345464902E-2</c:v>
                </c:pt>
                <c:pt idx="1472">
                  <c:v>1.7729251274534619E-2</c:v>
                </c:pt>
                <c:pt idx="1473">
                  <c:v>1.7713829403795955E-2</c:v>
                </c:pt>
                <c:pt idx="1474">
                  <c:v>1.7697134687999688E-2</c:v>
                </c:pt>
                <c:pt idx="1475">
                  <c:v>1.7681797454074197E-2</c:v>
                </c:pt>
                <c:pt idx="1476">
                  <c:v>1.7666500423206111E-2</c:v>
                </c:pt>
                <c:pt idx="1477">
                  <c:v>1.784646087081862E-2</c:v>
                </c:pt>
                <c:pt idx="1478">
                  <c:v>1.7636674906108308E-2</c:v>
                </c:pt>
                <c:pt idx="1479">
                  <c:v>1.7818507898926621E-2</c:v>
                </c:pt>
                <c:pt idx="1480">
                  <c:v>1.7606357991162353E-2</c:v>
                </c:pt>
                <c:pt idx="1481">
                  <c:v>1.7591259828889417E-2</c:v>
                </c:pt>
                <c:pt idx="1482">
                  <c:v>1.7762373000434636E-2</c:v>
                </c:pt>
                <c:pt idx="1483">
                  <c:v>1.7557131650420596E-2</c:v>
                </c:pt>
                <c:pt idx="1484">
                  <c:v>1.7732075841281239E-2</c:v>
                </c:pt>
                <c:pt idx="1485">
                  <c:v>1.7527241037997947E-2</c:v>
                </c:pt>
                <c:pt idx="1486">
                  <c:v>1.7514247047358138E-2</c:v>
                </c:pt>
                <c:pt idx="1487">
                  <c:v>1.7497511224637025E-2</c:v>
                </c:pt>
                <c:pt idx="1488">
                  <c:v>1.7482706615418481E-2</c:v>
                </c:pt>
                <c:pt idx="1489">
                  <c:v>1.7467942203325565E-2</c:v>
                </c:pt>
                <c:pt idx="1490">
                  <c:v>1.7453217987467927E-2</c:v>
                </c:pt>
                <c:pt idx="1491">
                  <c:v>1.7627315613354705E-2</c:v>
                </c:pt>
                <c:pt idx="1492">
                  <c:v>1.742389014083244E-2</c:v>
                </c:pt>
                <c:pt idx="1493">
                  <c:v>1.7597749755383474E-2</c:v>
                </c:pt>
                <c:pt idx="1494">
                  <c:v>1.7394723068208932E-2</c:v>
                </c:pt>
                <c:pt idx="1495">
                  <c:v>1.7194134716580631E-2</c:v>
                </c:pt>
                <c:pt idx="1496">
                  <c:v>1.7365716762178653E-2</c:v>
                </c:pt>
                <c:pt idx="1497">
                  <c:v>1.7351273894288064E-2</c:v>
                </c:pt>
                <c:pt idx="1498">
                  <c:v>1.7336871215211457E-2</c:v>
                </c:pt>
                <c:pt idx="1499">
                  <c:v>1.7324315288882598E-2</c:v>
                </c:pt>
                <c:pt idx="1500">
                  <c:v>1.7309986436898982E-2</c:v>
                </c:pt>
                <c:pt idx="1501">
                  <c:v>1.7295697763560831E-2</c:v>
                </c:pt>
                <c:pt idx="1502">
                  <c:v>1.7474639942588601E-2</c:v>
                </c:pt>
                <c:pt idx="1503">
                  <c:v>1.7265460618225991E-2</c:v>
                </c:pt>
                <c:pt idx="1504">
                  <c:v>1.7066585906824853E-2</c:v>
                </c:pt>
                <c:pt idx="1505">
                  <c:v>1.7237177667032168E-2</c:v>
                </c:pt>
                <c:pt idx="1506">
                  <c:v>1.7223096463362703E-2</c:v>
                </c:pt>
                <c:pt idx="1507">
                  <c:v>1.7209055439626662E-2</c:v>
                </c:pt>
                <c:pt idx="1508">
                  <c:v>1.7196801970460595E-2</c:v>
                </c:pt>
                <c:pt idx="1509">
                  <c:v>1.7181093927878113E-2</c:v>
                </c:pt>
                <c:pt idx="1510">
                  <c:v>1.7167173437804273E-2</c:v>
                </c:pt>
                <c:pt idx="1511">
                  <c:v>1.7338968202894527E-2</c:v>
                </c:pt>
                <c:pt idx="1512">
                  <c:v>1.7141173866956808E-2</c:v>
                </c:pt>
                <c:pt idx="1513">
                  <c:v>1.7127939060510577E-2</c:v>
                </c:pt>
                <c:pt idx="1514">
                  <c:v>1.7114170404018303E-2</c:v>
                </c:pt>
                <c:pt idx="1515">
                  <c:v>1.7100441909716046E-2</c:v>
                </c:pt>
                <c:pt idx="1516">
                  <c:v>1.7080335247145369E-2</c:v>
                </c:pt>
                <c:pt idx="1517">
                  <c:v>1.7254855543643734E-2</c:v>
                </c:pt>
                <c:pt idx="1518">
                  <c:v>1.7053117931015271E-2</c:v>
                </c:pt>
                <c:pt idx="1519">
                  <c:v>1.7039569513217501E-2</c:v>
                </c:pt>
                <c:pt idx="1520">
                  <c:v>1.702606125416024E-2</c:v>
                </c:pt>
                <c:pt idx="1521">
                  <c:v>1.701259315274898E-2</c:v>
                </c:pt>
                <c:pt idx="1522">
                  <c:v>1.6811074518969817E-2</c:v>
                </c:pt>
                <c:pt idx="1523">
                  <c:v>1.6985777418482909E-2</c:v>
                </c:pt>
                <c:pt idx="1524">
                  <c:v>1.678462848656408E-2</c:v>
                </c:pt>
                <c:pt idx="1525">
                  <c:v>1.6958578398075193E-2</c:v>
                </c:pt>
                <c:pt idx="1526">
                  <c:v>1.7132678774018049E-2</c:v>
                </c:pt>
                <c:pt idx="1527">
                  <c:v>1.6746765931406459E-2</c:v>
                </c:pt>
                <c:pt idx="1528">
                  <c:v>1.6918903601298586E-2</c:v>
                </c:pt>
                <c:pt idx="1529">
                  <c:v>1.6720718284228157E-2</c:v>
                </c:pt>
                <c:pt idx="1530">
                  <c:v>1.68913180384789E-2</c:v>
                </c:pt>
                <c:pt idx="1531">
                  <c:v>1.70669117472926E-2</c:v>
                </c:pt>
                <c:pt idx="1532">
                  <c:v>1.6865236481549774E-2</c:v>
                </c:pt>
                <c:pt idx="1533">
                  <c:v>1.7040617699874094E-2</c:v>
                </c:pt>
                <c:pt idx="1534">
                  <c:v>1.665446798705298E-2</c:v>
                </c:pt>
                <c:pt idx="1535">
                  <c:v>1.6825894191185759E-2</c:v>
                </c:pt>
                <c:pt idx="1536">
                  <c:v>1.6813036321652319E-2</c:v>
                </c:pt>
                <c:pt idx="1537">
                  <c:v>1.6800218593628131E-2</c:v>
                </c:pt>
                <c:pt idx="1538">
                  <c:v>1.6787441005918492E-2</c:v>
                </c:pt>
                <c:pt idx="1539">
                  <c:v>1.6774703557327839E-2</c:v>
                </c:pt>
                <c:pt idx="1540">
                  <c:v>1.6947329414995386E-2</c:v>
                </c:pt>
                <c:pt idx="1541">
                  <c:v>1.6749349072696026E-2</c:v>
                </c:pt>
                <c:pt idx="1542">
                  <c:v>1.6921773476610766E-2</c:v>
                </c:pt>
                <c:pt idx="1543">
                  <c:v>1.654105682794647E-2</c:v>
                </c:pt>
                <c:pt idx="1544">
                  <c:v>1.6711618358936593E-2</c:v>
                </c:pt>
                <c:pt idx="1545">
                  <c:v>1.6699121719654087E-2</c:v>
                </c:pt>
                <c:pt idx="1546">
                  <c:v>1.6686665210971292E-2</c:v>
                </c:pt>
                <c:pt idx="1547">
                  <c:v>1.6674248831652676E-2</c:v>
                </c:pt>
                <c:pt idx="1548">
                  <c:v>1.6661872580458363E-2</c:v>
                </c:pt>
                <c:pt idx="1549">
                  <c:v>1.6649536456138044E-2</c:v>
                </c:pt>
                <c:pt idx="1550">
                  <c:v>1.663724045744229E-2</c:v>
                </c:pt>
                <c:pt idx="1551">
                  <c:v>1.681127566297325E-2</c:v>
                </c:pt>
                <c:pt idx="1552">
                  <c:v>1.6613251013503878E-2</c:v>
                </c:pt>
                <c:pt idx="1553">
                  <c:v>1.6601073079094419E-2</c:v>
                </c:pt>
                <c:pt idx="1554">
                  <c:v>1.6588935263092023E-2</c:v>
                </c:pt>
                <c:pt idx="1555">
                  <c:v>1.657683756422473E-2</c:v>
                </c:pt>
                <c:pt idx="1556">
                  <c:v>1.6564307032678388E-2</c:v>
                </c:pt>
                <c:pt idx="1557">
                  <c:v>1.6552291877904666E-2</c:v>
                </c:pt>
                <c:pt idx="1558">
                  <c:v>1.654031683856887E-2</c:v>
                </c:pt>
                <c:pt idx="1559">
                  <c:v>1.6528381913382469E-2</c:v>
                </c:pt>
                <c:pt idx="1560">
                  <c:v>1.6699071954445612E-2</c:v>
                </c:pt>
                <c:pt idx="1561">
                  <c:v>1.6323879400916553E-2</c:v>
                </c:pt>
                <c:pt idx="1562">
                  <c:v>1.6492817809692653E-2</c:v>
                </c:pt>
                <c:pt idx="1563">
                  <c:v>1.648104332806382E-2</c:v>
                </c:pt>
                <c:pt idx="1564">
                  <c:v>1.6470217921324526E-2</c:v>
                </c:pt>
                <c:pt idx="1565">
                  <c:v>1.6458518992483739E-2</c:v>
                </c:pt>
                <c:pt idx="1566">
                  <c:v>1.6446860164387012E-2</c:v>
                </c:pt>
                <c:pt idx="1567">
                  <c:v>1.6435241435711845E-2</c:v>
                </c:pt>
                <c:pt idx="1568">
                  <c:v>1.642366280513663E-2</c:v>
                </c:pt>
                <c:pt idx="1569">
                  <c:v>1.6597548630840286E-2</c:v>
                </c:pt>
                <c:pt idx="1570">
                  <c:v>1.6400625832964977E-2</c:v>
                </c:pt>
                <c:pt idx="1571">
                  <c:v>1.6389167488698675E-2</c:v>
                </c:pt>
                <c:pt idx="1572">
                  <c:v>1.6377313351608296E-2</c:v>
                </c:pt>
                <c:pt idx="1573">
                  <c:v>1.6366371077100261E-2</c:v>
                </c:pt>
                <c:pt idx="1574">
                  <c:v>1.6355033007076081E-2</c:v>
                </c:pt>
                <c:pt idx="1575">
                  <c:v>1.634373502576203E-2</c:v>
                </c:pt>
                <c:pt idx="1576">
                  <c:v>1.6332477131805412E-2</c:v>
                </c:pt>
                <c:pt idx="1577">
                  <c:v>1.6320411278051141E-2</c:v>
                </c:pt>
                <c:pt idx="1578">
                  <c:v>1.6309238270080146E-2</c:v>
                </c:pt>
                <c:pt idx="1579">
                  <c:v>1.6298105349486915E-2</c:v>
                </c:pt>
                <c:pt idx="1580">
                  <c:v>1.6287012514887338E-2</c:v>
                </c:pt>
                <c:pt idx="1581">
                  <c:v>1.6275959764899914E-2</c:v>
                </c:pt>
                <c:pt idx="1582">
                  <c:v>1.6265359205416469E-2</c:v>
                </c:pt>
                <c:pt idx="1583">
                  <c:v>1.6254384252418201E-2</c:v>
                </c:pt>
                <c:pt idx="1584">
                  <c:v>1.624344937781768E-2</c:v>
                </c:pt>
                <c:pt idx="1585">
                  <c:v>1.6232554580220847E-2</c:v>
                </c:pt>
                <c:pt idx="1586">
                  <c:v>1.6221297235421428E-2</c:v>
                </c:pt>
                <c:pt idx="1587">
                  <c:v>1.6210484963823379E-2</c:v>
                </c:pt>
                <c:pt idx="1588">
                  <c:v>1.6199712767046185E-2</c:v>
                </c:pt>
                <c:pt idx="1589">
                  <c:v>1.6188980643671847E-2</c:v>
                </c:pt>
                <c:pt idx="1590">
                  <c:v>1.6178288592285844E-2</c:v>
                </c:pt>
                <c:pt idx="1591">
                  <c:v>1.6167636611468444E-2</c:v>
                </c:pt>
                <c:pt idx="1592">
                  <c:v>1.61570246997947E-2</c:v>
                </c:pt>
                <c:pt idx="1593">
                  <c:v>1.6146452855838794E-2</c:v>
                </c:pt>
                <c:pt idx="1594">
                  <c:v>1.6135921078171436E-2</c:v>
                </c:pt>
                <c:pt idx="1595">
                  <c:v>1.6125429365356384E-2</c:v>
                </c:pt>
                <c:pt idx="1596">
                  <c:v>1.6114977715957397E-2</c:v>
                </c:pt>
                <c:pt idx="1597">
                  <c:v>1.6104566128536488E-2</c:v>
                </c:pt>
                <c:pt idx="1598">
                  <c:v>1.6094194601648733E-2</c:v>
                </c:pt>
                <c:pt idx="1599">
                  <c:v>1.6083863133845723E-2</c:v>
                </c:pt>
                <c:pt idx="1600">
                  <c:v>1.6073571723680791E-2</c:v>
                </c:pt>
                <c:pt idx="1601">
                  <c:v>1.6063320369699444E-2</c:v>
                </c:pt>
                <c:pt idx="1602">
                  <c:v>1.6053109070444587E-2</c:v>
                </c:pt>
                <c:pt idx="1603">
                  <c:v>1.6043299779656576E-2</c:v>
                </c:pt>
                <c:pt idx="1604">
                  <c:v>1.6033166175436205E-2</c:v>
                </c:pt>
                <c:pt idx="1605">
                  <c:v>1.602307261959891E-2</c:v>
                </c:pt>
                <c:pt idx="1606">
                  <c:v>1.6013019110681238E-2</c:v>
                </c:pt>
                <c:pt idx="1607">
                  <c:v>1.6003005647216236E-2</c:v>
                </c:pt>
                <c:pt idx="1608">
                  <c:v>1.5992682342294683E-2</c:v>
                </c:pt>
                <c:pt idx="1609">
                  <c:v>1.59827513851146E-2</c:v>
                </c:pt>
                <c:pt idx="1610">
                  <c:v>1.597286047091041E-2</c:v>
                </c:pt>
                <c:pt idx="1611">
                  <c:v>1.5963009598193738E-2</c:v>
                </c:pt>
                <c:pt idx="1612">
                  <c:v>1.5953198765482287E-2</c:v>
                </c:pt>
                <c:pt idx="1613">
                  <c:v>1.5943427971288556E-2</c:v>
                </c:pt>
                <c:pt idx="1614">
                  <c:v>1.5933697214118088E-2</c:v>
                </c:pt>
                <c:pt idx="1615">
                  <c:v>1.5924006492482507E-2</c:v>
                </c:pt>
                <c:pt idx="1616">
                  <c:v>1.591501697322073E-2</c:v>
                </c:pt>
                <c:pt idx="1617">
                  <c:v>1.5905401447988687E-2</c:v>
                </c:pt>
                <c:pt idx="1618">
                  <c:v>1.5895825949963083E-2</c:v>
                </c:pt>
                <c:pt idx="1619">
                  <c:v>1.5886290477658882E-2</c:v>
                </c:pt>
                <c:pt idx="1620">
                  <c:v>1.5876795029565294E-2</c:v>
                </c:pt>
                <c:pt idx="1621">
                  <c:v>1.5867339604184849E-2</c:v>
                </c:pt>
                <c:pt idx="1622">
                  <c:v>1.5857608142977566E-2</c:v>
                </c:pt>
                <c:pt idx="1623">
                  <c:v>1.5848548815537988E-2</c:v>
                </c:pt>
                <c:pt idx="1624">
                  <c:v>1.5839213449255318E-2</c:v>
                </c:pt>
                <c:pt idx="1625">
                  <c:v>1.5829918099648843E-2</c:v>
                </c:pt>
                <c:pt idx="1626">
                  <c:v>1.582066276520333E-2</c:v>
                </c:pt>
                <c:pt idx="1627">
                  <c:v>1.5811447444406213E-2</c:v>
                </c:pt>
                <c:pt idx="1628">
                  <c:v>1.5802272135731599E-2</c:v>
                </c:pt>
                <c:pt idx="1629">
                  <c:v>1.5792539277849602E-2</c:v>
                </c:pt>
                <c:pt idx="1630">
                  <c:v>1.578344890821257E-2</c:v>
                </c:pt>
                <c:pt idx="1631">
                  <c:v>1.5774398549865471E-2</c:v>
                </c:pt>
                <c:pt idx="1632">
                  <c:v>1.5765388201270405E-2</c:v>
                </c:pt>
                <c:pt idx="1633">
                  <c:v>1.5756417860894687E-2</c:v>
                </c:pt>
                <c:pt idx="1634">
                  <c:v>1.5747773876538796E-2</c:v>
                </c:pt>
                <c:pt idx="1635">
                  <c:v>1.5738881078857261E-2</c:v>
                </c:pt>
                <c:pt idx="1636">
                  <c:v>1.5730028282914792E-2</c:v>
                </c:pt>
                <c:pt idx="1637">
                  <c:v>1.5721215487166249E-2</c:v>
                </c:pt>
                <c:pt idx="1638">
                  <c:v>1.5712166228279929E-2</c:v>
                </c:pt>
                <c:pt idx="1639">
                  <c:v>1.5703435904788839E-2</c:v>
                </c:pt>
                <c:pt idx="1640">
                  <c:v>1.569474557869097E-2</c:v>
                </c:pt>
                <c:pt idx="1641">
                  <c:v>1.5686095248429312E-2</c:v>
                </c:pt>
                <c:pt idx="1642">
                  <c:v>1.5677484912452057E-2</c:v>
                </c:pt>
                <c:pt idx="1643">
                  <c:v>1.5668914569196113E-2</c:v>
                </c:pt>
                <c:pt idx="1644">
                  <c:v>1.5660384217106197E-2</c:v>
                </c:pt>
                <c:pt idx="1645">
                  <c:v>1.5651893854614872E-2</c:v>
                </c:pt>
                <c:pt idx="1646">
                  <c:v>1.5643443480159908E-2</c:v>
                </c:pt>
                <c:pt idx="1647">
                  <c:v>1.5635033092176467E-2</c:v>
                </c:pt>
                <c:pt idx="1648">
                  <c:v>1.5626662689097109E-2</c:v>
                </c:pt>
                <c:pt idx="1649">
                  <c:v>1.5618332269346575E-2</c:v>
                </c:pt>
                <c:pt idx="1650">
                  <c:v>1.5610041831362635E-2</c:v>
                </c:pt>
                <c:pt idx="1651">
                  <c:v>1.560179137356568E-2</c:v>
                </c:pt>
                <c:pt idx="1652">
                  <c:v>1.5593580894380451E-2</c:v>
                </c:pt>
                <c:pt idx="1653">
                  <c:v>1.5585410392232555E-2</c:v>
                </c:pt>
                <c:pt idx="1654">
                  <c:v>1.5577279865544122E-2</c:v>
                </c:pt>
                <c:pt idx="1655">
                  <c:v>1.5569189312734681E-2</c:v>
                </c:pt>
                <c:pt idx="1656">
                  <c:v>1.5561370337887688E-2</c:v>
                </c:pt>
                <c:pt idx="1657">
                  <c:v>1.5553357218924594E-2</c:v>
                </c:pt>
                <c:pt idx="1658">
                  <c:v>1.5545384067304342E-2</c:v>
                </c:pt>
                <c:pt idx="1659">
                  <c:v>1.5537450881443144E-2</c:v>
                </c:pt>
                <c:pt idx="1660">
                  <c:v>1.552933610144795E-2</c:v>
                </c:pt>
                <c:pt idx="1661">
                  <c:v>1.552148535863993E-2</c:v>
                </c:pt>
                <c:pt idx="1662">
                  <c:v>1.5513674578603262E-2</c:v>
                </c:pt>
                <c:pt idx="1663">
                  <c:v>1.5505903759748784E-2</c:v>
                </c:pt>
                <c:pt idx="1664">
                  <c:v>1.549817290048125E-2</c:v>
                </c:pt>
                <c:pt idx="1665">
                  <c:v>1.5490481999203675E-2</c:v>
                </c:pt>
                <c:pt idx="1666">
                  <c:v>1.5482831054323423E-2</c:v>
                </c:pt>
                <c:pt idx="1667">
                  <c:v>1.5475220064239164E-2</c:v>
                </c:pt>
                <c:pt idx="1668">
                  <c:v>1.5467649027352176E-2</c:v>
                </c:pt>
                <c:pt idx="1669">
                  <c:v>1.5460316790056517E-2</c:v>
                </c:pt>
                <c:pt idx="1670">
                  <c:v>1.5452823122587989E-2</c:v>
                </c:pt>
                <c:pt idx="1671">
                  <c:v>1.5445369401759742E-2</c:v>
                </c:pt>
                <c:pt idx="1672">
                  <c:v>1.5437955625968664E-2</c:v>
                </c:pt>
                <c:pt idx="1673">
                  <c:v>1.543058179361164E-2</c:v>
                </c:pt>
                <c:pt idx="1674">
                  <c:v>1.5423247903083801E-2</c:v>
                </c:pt>
                <c:pt idx="1675">
                  <c:v>1.5415953952779398E-2</c:v>
                </c:pt>
                <c:pt idx="1676">
                  <c:v>1.5408699941092684E-2</c:v>
                </c:pt>
                <c:pt idx="1677">
                  <c:v>1.5401664645774638E-2</c:v>
                </c:pt>
                <c:pt idx="1678">
                  <c:v>1.5394487960626257E-2</c:v>
                </c:pt>
                <c:pt idx="1679">
                  <c:v>1.5387351207535538E-2</c:v>
                </c:pt>
                <c:pt idx="1680">
                  <c:v>1.5380254384893099E-2</c:v>
                </c:pt>
                <c:pt idx="1681">
                  <c:v>1.5373197491089563E-2</c:v>
                </c:pt>
                <c:pt idx="1682">
                  <c:v>1.5365848697852997E-2</c:v>
                </c:pt>
                <c:pt idx="1683">
                  <c:v>1.5358876766121061E-2</c:v>
                </c:pt>
                <c:pt idx="1684">
                  <c:v>1.5351944761827002E-2</c:v>
                </c:pt>
                <c:pt idx="1685">
                  <c:v>1.5345052683350379E-2</c:v>
                </c:pt>
                <c:pt idx="1686">
                  <c:v>1.5338356093748704E-2</c:v>
                </c:pt>
                <c:pt idx="1687">
                  <c:v>1.5331541300453756E-2</c:v>
                </c:pt>
                <c:pt idx="1688">
                  <c:v>1.5324766426404738E-2</c:v>
                </c:pt>
                <c:pt idx="1689">
                  <c:v>1.5318031469980091E-2</c:v>
                </c:pt>
                <c:pt idx="1690">
                  <c:v>1.5310238312313046E-2</c:v>
                </c:pt>
                <c:pt idx="1691">
                  <c:v>1.5303591456849622E-2</c:v>
                </c:pt>
                <c:pt idx="1692">
                  <c:v>1.5296984515610299E-2</c:v>
                </c:pt>
                <c:pt idx="1693">
                  <c:v>1.5290417486969419E-2</c:v>
                </c:pt>
                <c:pt idx="1694">
                  <c:v>1.5283890369296982E-2</c:v>
                </c:pt>
                <c:pt idx="1695">
                  <c:v>1.5277403160966463E-2</c:v>
                </c:pt>
                <c:pt idx="1696">
                  <c:v>1.5270955860351336E-2</c:v>
                </c:pt>
                <c:pt idx="1697">
                  <c:v>1.5264548465817259E-2</c:v>
                </c:pt>
                <c:pt idx="1698">
                  <c:v>1.5258180975735098E-2</c:v>
                </c:pt>
                <c:pt idx="1699">
                  <c:v>1.5256790432881192E-2</c:v>
                </c:pt>
                <c:pt idx="1700">
                  <c:v>1.5267782432674177E-2</c:v>
                </c:pt>
                <c:pt idx="1701">
                  <c:v>1.527881447014468E-2</c:v>
                </c:pt>
                <c:pt idx="1702">
                  <c:v>1.5289886662775252E-2</c:v>
                </c:pt>
                <c:pt idx="1703">
                  <c:v>1.5300999128054519E-2</c:v>
                </c:pt>
                <c:pt idx="1704">
                  <c:v>1.5312151983463286E-2</c:v>
                </c:pt>
                <c:pt idx="1705">
                  <c:v>1.5323345346491921E-2</c:v>
                </c:pt>
                <c:pt idx="1706">
                  <c:v>1.5334579334627313E-2</c:v>
                </c:pt>
                <c:pt idx="1707">
                  <c:v>1.534585406535722E-2</c:v>
                </c:pt>
                <c:pt idx="1708">
                  <c:v>1.5356528394608406E-2</c:v>
                </c:pt>
                <c:pt idx="1709">
                  <c:v>1.5368071411461969E-2</c:v>
                </c:pt>
                <c:pt idx="1710">
                  <c:v>1.5379655518340102E-2</c:v>
                </c:pt>
                <c:pt idx="1711">
                  <c:v>1.5391362764021491E-2</c:v>
                </c:pt>
                <c:pt idx="1712">
                  <c:v>1.5400374355134819E-2</c:v>
                </c:pt>
                <c:pt idx="1713">
                  <c:v>1.5394615680847826E-2</c:v>
                </c:pt>
                <c:pt idx="1714">
                  <c:v>1.5388898445772898E-2</c:v>
                </c:pt>
                <c:pt idx="1715">
                  <c:v>1.5383222648256568E-2</c:v>
                </c:pt>
                <c:pt idx="1716">
                  <c:v>1.537758828666363E-2</c:v>
                </c:pt>
                <c:pt idx="1717">
                  <c:v>1.5371995359339748E-2</c:v>
                </c:pt>
                <c:pt idx="1718">
                  <c:v>1.536644386463755E-2</c:v>
                </c:pt>
                <c:pt idx="1719">
                  <c:v>1.536093380091226E-2</c:v>
                </c:pt>
                <c:pt idx="1720">
                  <c:v>1.5355465166514764E-2</c:v>
                </c:pt>
                <c:pt idx="1721">
                  <c:v>1.5350144216458084E-2</c:v>
                </c:pt>
                <c:pt idx="1722">
                  <c:v>1.5344752977160425E-2</c:v>
                </c:pt>
                <c:pt idx="1723">
                  <c:v>1.5339403158800557E-2</c:v>
                </c:pt>
                <c:pt idx="1724">
                  <c:v>1.5333339798078605E-2</c:v>
                </c:pt>
                <c:pt idx="1725">
                  <c:v>1.5328078733330308E-2</c:v>
                </c:pt>
                <c:pt idx="1726">
                  <c:v>1.5322859084347051E-2</c:v>
                </c:pt>
                <c:pt idx="1727">
                  <c:v>1.5317680849483928E-2</c:v>
                </c:pt>
                <c:pt idx="1728">
                  <c:v>1.531254402710136E-2</c:v>
                </c:pt>
                <c:pt idx="1729">
                  <c:v>1.5307479860447067E-2</c:v>
                </c:pt>
                <c:pt idx="1730">
                  <c:v>1.5302423115150416E-2</c:v>
                </c:pt>
                <c:pt idx="1731">
                  <c:v>1.5297407775688929E-2</c:v>
                </c:pt>
                <c:pt idx="1732">
                  <c:v>1.5292433840415386E-2</c:v>
                </c:pt>
                <c:pt idx="1733">
                  <c:v>1.5287441303675693E-2</c:v>
                </c:pt>
                <c:pt idx="1734">
                  <c:v>1.5282558421835091E-2</c:v>
                </c:pt>
                <c:pt idx="1735">
                  <c:v>1.527771694436225E-2</c:v>
                </c:pt>
                <c:pt idx="1736">
                  <c:v>1.5272916869602842E-2</c:v>
                </c:pt>
                <c:pt idx="1737">
                  <c:v>1.5268158195908616E-2</c:v>
                </c:pt>
                <c:pt idx="1738">
                  <c:v>1.526344689318135E-2</c:v>
                </c:pt>
                <c:pt idx="1739">
                  <c:v>1.5258768257948268E-2</c:v>
                </c:pt>
                <c:pt idx="1740">
                  <c:v>1.5254131017141535E-2</c:v>
                </c:pt>
                <c:pt idx="1741">
                  <c:v>1.5249535169115872E-2</c:v>
                </c:pt>
                <c:pt idx="1742">
                  <c:v>1.5244985785747484E-2</c:v>
                </c:pt>
                <c:pt idx="1743">
                  <c:v>1.5240475483838138E-2</c:v>
                </c:pt>
                <c:pt idx="1744">
                  <c:v>1.5236006571458854E-2</c:v>
                </c:pt>
                <c:pt idx="1745">
                  <c:v>1.5231579046960521E-2</c:v>
                </c:pt>
                <c:pt idx="1746">
                  <c:v>1.5227192908699233E-2</c:v>
                </c:pt>
                <c:pt idx="1747">
                  <c:v>1.5222848155025007E-2</c:v>
                </c:pt>
                <c:pt idx="1748">
                  <c:v>1.5218544784291334E-2</c:v>
                </c:pt>
                <c:pt idx="1749">
                  <c:v>1.5214282794854312E-2</c:v>
                </c:pt>
                <c:pt idx="1750">
                  <c:v>1.5210062185062215E-2</c:v>
                </c:pt>
                <c:pt idx="1751">
                  <c:v>1.520588295327549E-2</c:v>
                </c:pt>
                <c:pt idx="1752">
                  <c:v>1.5201745097845889E-2</c:v>
                </c:pt>
                <c:pt idx="1753">
                  <c:v>1.5197648617129507E-2</c:v>
                </c:pt>
                <c:pt idx="1754">
                  <c:v>1.5193593509478099E-2</c:v>
                </c:pt>
                <c:pt idx="1755">
                  <c:v>1.518957977325037E-2</c:v>
                </c:pt>
                <c:pt idx="1756">
                  <c:v>1.5185607406799809E-2</c:v>
                </c:pt>
                <c:pt idx="1757">
                  <c:v>1.5181676408484253E-2</c:v>
                </c:pt>
                <c:pt idx="1758">
                  <c:v>1.5177786776657194E-2</c:v>
                </c:pt>
                <c:pt idx="1759">
                  <c:v>1.5173938509681678E-2</c:v>
                </c:pt>
                <c:pt idx="1760">
                  <c:v>1.5170076496689061E-2</c:v>
                </c:pt>
                <c:pt idx="1761">
                  <c:v>1.516630815885827E-2</c:v>
                </c:pt>
                <c:pt idx="1762">
                  <c:v>1.5162581179288473E-2</c:v>
                </c:pt>
                <c:pt idx="1763">
                  <c:v>1.5158959057420481E-2</c:v>
                </c:pt>
                <c:pt idx="1764">
                  <c:v>1.5155317590056313E-2</c:v>
                </c:pt>
                <c:pt idx="1765">
                  <c:v>1.5151717477694176E-2</c:v>
                </c:pt>
                <c:pt idx="1766">
                  <c:v>1.5148158718693645E-2</c:v>
                </c:pt>
                <c:pt idx="1767">
                  <c:v>1.5144641311416029E-2</c:v>
                </c:pt>
                <c:pt idx="1768">
                  <c:v>1.5141165254218296E-2</c:v>
                </c:pt>
                <c:pt idx="1769">
                  <c:v>1.5137730545467836E-2</c:v>
                </c:pt>
                <c:pt idx="1770">
                  <c:v>1.5134337183524223E-2</c:v>
                </c:pt>
                <c:pt idx="1771">
                  <c:v>1.5130985166754853E-2</c:v>
                </c:pt>
                <c:pt idx="1772">
                  <c:v>1.5127674493521034E-2</c:v>
                </c:pt>
                <c:pt idx="1773">
                  <c:v>1.5124222270251231E-2</c:v>
                </c:pt>
                <c:pt idx="1774">
                  <c:v>1.512098864518574E-2</c:v>
                </c:pt>
                <c:pt idx="1775">
                  <c:v>1.511779635545718E-2</c:v>
                </c:pt>
                <c:pt idx="1776">
                  <c:v>1.511419863695096E-2</c:v>
                </c:pt>
                <c:pt idx="1777">
                  <c:v>1.5111094917462431E-2</c:v>
                </c:pt>
                <c:pt idx="1778">
                  <c:v>1.510803252818782E-2</c:v>
                </c:pt>
                <c:pt idx="1779">
                  <c:v>1.5105011467502649E-2</c:v>
                </c:pt>
                <c:pt idx="1780">
                  <c:v>1.5102031733775334E-2</c:v>
                </c:pt>
                <c:pt idx="1781">
                  <c:v>1.5098979302721069E-2</c:v>
                </c:pt>
                <c:pt idx="1782">
                  <c:v>1.5096079388016296E-2</c:v>
                </c:pt>
                <c:pt idx="1783">
                  <c:v>1.509322079375432E-2</c:v>
                </c:pt>
                <c:pt idx="1784">
                  <c:v>1.5090403518307682E-2</c:v>
                </c:pt>
                <c:pt idx="1785">
                  <c:v>1.5087878538984519E-2</c:v>
                </c:pt>
                <c:pt idx="1786">
                  <c:v>1.5085536604529203E-2</c:v>
                </c:pt>
                <c:pt idx="1787">
                  <c:v>1.5082857469033623E-2</c:v>
                </c:pt>
                <c:pt idx="1788">
                  <c:v>1.5080219654016994E-2</c:v>
                </c:pt>
                <c:pt idx="1789">
                  <c:v>1.5077623157857638E-2</c:v>
                </c:pt>
                <c:pt idx="1790">
                  <c:v>1.5073200418573974E-2</c:v>
                </c:pt>
                <c:pt idx="1791">
                  <c:v>1.5070701624443241E-2</c:v>
                </c:pt>
                <c:pt idx="1792">
                  <c:v>1.5068244138490484E-2</c:v>
                </c:pt>
                <c:pt idx="1793">
                  <c:v>1.5065827959097659E-2</c:v>
                </c:pt>
                <c:pt idx="1794">
                  <c:v>1.506360620618389E-2</c:v>
                </c:pt>
                <c:pt idx="1795">
                  <c:v>1.5061275487654411E-2</c:v>
                </c:pt>
                <c:pt idx="1796">
                  <c:v>1.5058986072453514E-2</c:v>
                </c:pt>
                <c:pt idx="1797">
                  <c:v>1.5056737958966841E-2</c:v>
                </c:pt>
                <c:pt idx="1798">
                  <c:v>1.5054531145581767E-2</c:v>
                </c:pt>
                <c:pt idx="1799">
                  <c:v>1.5052365630678717E-2</c:v>
                </c:pt>
                <c:pt idx="1800">
                  <c:v>1.5050241412651153E-2</c:v>
                </c:pt>
                <c:pt idx="1801">
                  <c:v>1.5048158489881239E-2</c:v>
                </c:pt>
                <c:pt idx="1802">
                  <c:v>1.504611686076243E-2</c:v>
                </c:pt>
                <c:pt idx="1803">
                  <c:v>1.5044116523682104E-2</c:v>
                </c:pt>
                <c:pt idx="1804">
                  <c:v>1.5042157477031986E-2</c:v>
                </c:pt>
                <c:pt idx="1805">
                  <c:v>1.5040239719202923E-2</c:v>
                </c:pt>
                <c:pt idx="1806">
                  <c:v>1.5038363248589249E-2</c:v>
                </c:pt>
                <c:pt idx="1807">
                  <c:v>1.5036528063586156E-2</c:v>
                </c:pt>
                <c:pt idx="1808">
                  <c:v>1.5034734162586234E-2</c:v>
                </c:pt>
                <c:pt idx="1809">
                  <c:v>1.503298154398729E-2</c:v>
                </c:pt>
                <c:pt idx="1810">
                  <c:v>1.5031270206187124E-2</c:v>
                </c:pt>
                <c:pt idx="1811">
                  <c:v>1.5029398311410624E-2</c:v>
                </c:pt>
                <c:pt idx="1812">
                  <c:v>1.5027766650289685E-2</c:v>
                </c:pt>
                <c:pt idx="1813">
                  <c:v>1.5026176263550458E-2</c:v>
                </c:pt>
                <c:pt idx="1814">
                  <c:v>1.502462714959686E-2</c:v>
                </c:pt>
                <c:pt idx="1815">
                  <c:v>1.5023332673142367E-2</c:v>
                </c:pt>
                <c:pt idx="1816">
                  <c:v>1.5021868986540012E-2</c:v>
                </c:pt>
                <c:pt idx="1817">
                  <c:v>1.5020446569547125E-2</c:v>
                </c:pt>
                <c:pt idx="1818">
                  <c:v>1.5019065420571067E-2</c:v>
                </c:pt>
                <c:pt idx="1819">
                  <c:v>1.5017725538024414E-2</c:v>
                </c:pt>
                <c:pt idx="1820">
                  <c:v>1.501642692031192E-2</c:v>
                </c:pt>
                <c:pt idx="1821">
                  <c:v>1.5015169565840945E-2</c:v>
                </c:pt>
                <c:pt idx="1822">
                  <c:v>1.5013953473028408E-2</c:v>
                </c:pt>
                <c:pt idx="1823">
                  <c:v>1.5012778640285145E-2</c:v>
                </c:pt>
                <c:pt idx="1824">
                  <c:v>1.5011166542557852E-2</c:v>
                </c:pt>
                <c:pt idx="1825">
                  <c:v>1.5010068423340073E-2</c:v>
                </c:pt>
                <c:pt idx="1826">
                  <c:v>1.5009011556220919E-2</c:v>
                </c:pt>
                <c:pt idx="1827">
                  <c:v>1.5007995939622099E-2</c:v>
                </c:pt>
                <c:pt idx="1828">
                  <c:v>1.5007272304985783E-2</c:v>
                </c:pt>
                <c:pt idx="1829">
                  <c:v>1.5006088451658073E-2</c:v>
                </c:pt>
                <c:pt idx="1830">
                  <c:v>1.5005196577138058E-2</c:v>
                </c:pt>
                <c:pt idx="1831">
                  <c:v>1.5004345946821651E-2</c:v>
                </c:pt>
                <c:pt idx="1832">
                  <c:v>1.5003536559135E-2</c:v>
                </c:pt>
                <c:pt idx="1833">
                  <c:v>1.5002768412502476E-2</c:v>
                </c:pt>
                <c:pt idx="1834">
                  <c:v>1.5002041505354669E-2</c:v>
                </c:pt>
                <c:pt idx="1835">
                  <c:v>1.5001355836120389E-2</c:v>
                </c:pt>
                <c:pt idx="1836">
                  <c:v>1.5000711403225786E-2</c:v>
                </c:pt>
                <c:pt idx="1837">
                  <c:v>1.5000662403220188E-2</c:v>
                </c:pt>
                <c:pt idx="1838">
                  <c:v>1.5000106281899021E-2</c:v>
                </c:pt>
                <c:pt idx="1839">
                  <c:v>1.4999591395428171E-2</c:v>
                </c:pt>
                <c:pt idx="1840">
                  <c:v>1.4999117742240194E-2</c:v>
                </c:pt>
                <c:pt idx="1841">
                  <c:v>1.4998396381326429E-2</c:v>
                </c:pt>
                <c:pt idx="1842">
                  <c:v>1.499800226168665E-2</c:v>
                </c:pt>
                <c:pt idx="1843">
                  <c:v>1.499764936904319E-2</c:v>
                </c:pt>
                <c:pt idx="1844">
                  <c:v>1.4997337701834226E-2</c:v>
                </c:pt>
                <c:pt idx="1845">
                  <c:v>1.4997067258501444E-2</c:v>
                </c:pt>
                <c:pt idx="1846">
                  <c:v>1.499714163461831E-2</c:v>
                </c:pt>
                <c:pt idx="1847">
                  <c:v>1.4996956570723667E-2</c:v>
                </c:pt>
                <c:pt idx="1848">
                  <c:v>1.499681272764361E-2</c:v>
                </c:pt>
                <c:pt idx="1849">
                  <c:v>1.4996710103831553E-2</c:v>
                </c:pt>
                <c:pt idx="1850">
                  <c:v>1.4996648697736563E-2</c:v>
                </c:pt>
                <c:pt idx="1851">
                  <c:v>1.4996628507806834E-2</c:v>
                </c:pt>
                <c:pt idx="1852">
                  <c:v>1.4996649532497517E-2</c:v>
                </c:pt>
                <c:pt idx="1853">
                  <c:v>1.4996711770262895E-2</c:v>
                </c:pt>
                <c:pt idx="1854">
                  <c:v>1.4996815219560717E-2</c:v>
                </c:pt>
                <c:pt idx="1855">
                  <c:v>1.4996959878847875E-2</c:v>
                </c:pt>
                <c:pt idx="1856">
                  <c:v>1.4997145746581253E-2</c:v>
                </c:pt>
                <c:pt idx="1857">
                  <c:v>1.4997372821221214E-2</c:v>
                </c:pt>
                <c:pt idx="1858">
                  <c:v>1.4997641101235941E-2</c:v>
                </c:pt>
                <c:pt idx="1859">
                  <c:v>1.4997950585084054E-2</c:v>
                </c:pt>
                <c:pt idx="1860">
                  <c:v>1.499830127123287E-2</c:v>
                </c:pt>
                <c:pt idx="1861">
                  <c:v>1.4998693158147093E-2</c:v>
                </c:pt>
                <c:pt idx="1862">
                  <c:v>1.4999126244299251E-2</c:v>
                </c:pt>
                <c:pt idx="1863">
                  <c:v>1.4999246795097482E-2</c:v>
                </c:pt>
                <c:pt idx="1864">
                  <c:v>1.4999759311524143E-2</c:v>
                </c:pt>
                <c:pt idx="1865">
                  <c:v>1.5000313021000654E-2</c:v>
                </c:pt>
                <c:pt idx="1866">
                  <c:v>1.5000907921995932E-2</c:v>
                </c:pt>
                <c:pt idx="1867">
                  <c:v>1.5001544012991194E-2</c:v>
                </c:pt>
                <c:pt idx="1868">
                  <c:v>1.5002589859618155E-2</c:v>
                </c:pt>
                <c:pt idx="1869">
                  <c:v>1.5003311297683963E-2</c:v>
                </c:pt>
                <c:pt idx="1870">
                  <c:v>1.5004073922793982E-2</c:v>
                </c:pt>
                <c:pt idx="1871">
                  <c:v>1.500487773343377E-2</c:v>
                </c:pt>
                <c:pt idx="1872">
                  <c:v>1.5005722728085411E-2</c:v>
                </c:pt>
                <c:pt idx="1873">
                  <c:v>1.5006608905240547E-2</c:v>
                </c:pt>
                <c:pt idx="1874">
                  <c:v>1.5007536263383867E-2</c:v>
                </c:pt>
                <c:pt idx="1875">
                  <c:v>1.5008504801009619E-2</c:v>
                </c:pt>
                <c:pt idx="1876">
                  <c:v>1.5009122131358743E-2</c:v>
                </c:pt>
                <c:pt idx="1877">
                  <c:v>1.501017003892342E-2</c:v>
                </c:pt>
                <c:pt idx="1878">
                  <c:v>1.5011259119842055E-2</c:v>
                </c:pt>
                <c:pt idx="1879">
                  <c:v>1.5012389372609038E-2</c:v>
                </c:pt>
                <c:pt idx="1880">
                  <c:v>1.5013560795725788E-2</c:v>
                </c:pt>
                <c:pt idx="1881">
                  <c:v>1.501477338769021E-2</c:v>
                </c:pt>
                <c:pt idx="1882">
                  <c:v>1.5016027147006356E-2</c:v>
                </c:pt>
                <c:pt idx="1883">
                  <c:v>1.5017322072178282E-2</c:v>
                </c:pt>
                <c:pt idx="1884">
                  <c:v>1.501865816171092E-2</c:v>
                </c:pt>
                <c:pt idx="1885">
                  <c:v>1.501961640792171E-2</c:v>
                </c:pt>
                <c:pt idx="1886">
                  <c:v>1.502103182293979E-2</c:v>
                </c:pt>
                <c:pt idx="1887">
                  <c:v>1.5022488396233769E-2</c:v>
                </c:pt>
                <c:pt idx="1888">
                  <c:v>1.5023986126315947E-2</c:v>
                </c:pt>
                <c:pt idx="1889">
                  <c:v>1.5026387332011696E-2</c:v>
                </c:pt>
                <c:pt idx="1890">
                  <c:v>1.5027973381894429E-2</c:v>
                </c:pt>
                <c:pt idx="1891">
                  <c:v>1.5029600587344812E-2</c:v>
                </c:pt>
                <c:pt idx="1892">
                  <c:v>1.5031268946885765E-2</c:v>
                </c:pt>
                <c:pt idx="1893">
                  <c:v>1.5032978459038471E-2</c:v>
                </c:pt>
                <c:pt idx="1894">
                  <c:v>1.5034282769478526E-2</c:v>
                </c:pt>
                <c:pt idx="1895">
                  <c:v>1.5036071568886025E-2</c:v>
                </c:pt>
                <c:pt idx="1896">
                  <c:v>1.5037901514865389E-2</c:v>
                </c:pt>
                <c:pt idx="1897">
                  <c:v>1.5039772605948779E-2</c:v>
                </c:pt>
                <c:pt idx="1898">
                  <c:v>1.5042143257418672E-2</c:v>
                </c:pt>
                <c:pt idx="1899">
                  <c:v>1.5044099654330971E-2</c:v>
                </c:pt>
                <c:pt idx="1900">
                  <c:v>1.5046097193567601E-2</c:v>
                </c:pt>
                <c:pt idx="1901">
                  <c:v>1.5048135873667988E-2</c:v>
                </c:pt>
                <c:pt idx="1902">
                  <c:v>1.5050215693170695E-2</c:v>
                </c:pt>
                <c:pt idx="1903">
                  <c:v>1.5052336650617759E-2</c:v>
                </c:pt>
                <c:pt idx="1904">
                  <c:v>1.505449874455295E-2</c:v>
                </c:pt>
                <c:pt idx="1905">
                  <c:v>1.5056701973524388E-2</c:v>
                </c:pt>
                <c:pt idx="1906">
                  <c:v>1.5058946336074979E-2</c:v>
                </c:pt>
                <c:pt idx="1907">
                  <c:v>1.5061231830757183E-2</c:v>
                </c:pt>
                <c:pt idx="1908">
                  <c:v>1.5063558456122594E-2</c:v>
                </c:pt>
                <c:pt idx="1909">
                  <c:v>1.5065926210725411E-2</c:v>
                </c:pt>
                <c:pt idx="1910">
                  <c:v>1.5068335093120706E-2</c:v>
                </c:pt>
                <c:pt idx="1911">
                  <c:v>1.5070785101864414E-2</c:v>
                </c:pt>
                <c:pt idx="1912">
                  <c:v>1.5073276235515949E-2</c:v>
                </c:pt>
                <c:pt idx="1913">
                  <c:v>1.5075808492639937E-2</c:v>
                </c:pt>
                <c:pt idx="1914">
                  <c:v>1.507838187179753E-2</c:v>
                </c:pt>
                <c:pt idx="1915">
                  <c:v>1.5080996371553353E-2</c:v>
                </c:pt>
                <c:pt idx="1916">
                  <c:v>1.5083138964321232E-2</c:v>
                </c:pt>
                <c:pt idx="1917">
                  <c:v>1.5085832651623455E-2</c:v>
                </c:pt>
                <c:pt idx="1918">
                  <c:v>1.5088567453592517E-2</c:v>
                </c:pt>
                <c:pt idx="1919">
                  <c:v>1.5091343368806253E-2</c:v>
                </c:pt>
                <c:pt idx="1920">
                  <c:v>1.5094685629263353E-2</c:v>
                </c:pt>
                <c:pt idx="1921">
                  <c:v>1.5097546822606474E-2</c:v>
                </c:pt>
                <c:pt idx="1922">
                  <c:v>1.5100449126564507E-2</c:v>
                </c:pt>
                <c:pt idx="1923">
                  <c:v>1.5103392539719457E-2</c:v>
                </c:pt>
                <c:pt idx="1924">
                  <c:v>1.5106377060654194E-2</c:v>
                </c:pt>
                <c:pt idx="1925">
                  <c:v>1.5109402687957676E-2</c:v>
                </c:pt>
                <c:pt idx="1926">
                  <c:v>1.5112469420212774E-2</c:v>
                </c:pt>
                <c:pt idx="1927">
                  <c:v>1.5115577256013656E-2</c:v>
                </c:pt>
                <c:pt idx="1928">
                  <c:v>1.5118176467123622E-2</c:v>
                </c:pt>
                <c:pt idx="1929">
                  <c:v>1.5120810948934249E-2</c:v>
                </c:pt>
                <c:pt idx="1930">
                  <c:v>1.5124035945695447E-2</c:v>
                </c:pt>
                <c:pt idx="1931">
                  <c:v>1.5127302037077683E-2</c:v>
                </c:pt>
                <c:pt idx="1932">
                  <c:v>1.5130609221679414E-2</c:v>
                </c:pt>
                <c:pt idx="1933">
                  <c:v>1.5133957498099093E-2</c:v>
                </c:pt>
                <c:pt idx="1934">
                  <c:v>1.5137914721719237E-2</c:v>
                </c:pt>
                <c:pt idx="1935">
                  <c:v>1.5140777320810983E-2</c:v>
                </c:pt>
                <c:pt idx="1936">
                  <c:v>1.5144248864313425E-2</c:v>
                </c:pt>
                <c:pt idx="1937">
                  <c:v>1.5146032060281384E-2</c:v>
                </c:pt>
                <c:pt idx="1938">
                  <c:v>1.5151315208652427E-2</c:v>
                </c:pt>
                <c:pt idx="1939">
                  <c:v>1.5154910006715205E-2</c:v>
                </c:pt>
                <c:pt idx="1940">
                  <c:v>1.5158545886857944E-2</c:v>
                </c:pt>
                <c:pt idx="1941">
                  <c:v>1.5163402044891456E-2</c:v>
                </c:pt>
                <c:pt idx="1942">
                  <c:v>1.5167126266111566E-2</c:v>
                </c:pt>
                <c:pt idx="1943">
                  <c:v>1.5170891568606579E-2</c:v>
                </c:pt>
                <c:pt idx="1944">
                  <c:v>1.5174697951001943E-2</c:v>
                </c:pt>
                <c:pt idx="1945">
                  <c:v>1.5178545411923974E-2</c:v>
                </c:pt>
                <c:pt idx="1946">
                  <c:v>1.5181828725876235E-2</c:v>
                </c:pt>
                <c:pt idx="1947">
                  <c:v>1.5185755240745964E-2</c:v>
                </c:pt>
                <c:pt idx="1948">
                  <c:v>1.5189722828365291E-2</c:v>
                </c:pt>
                <c:pt idx="1949">
                  <c:v>1.5193731487377057E-2</c:v>
                </c:pt>
                <c:pt idx="1950">
                  <c:v>1.5198398846648016E-2</c:v>
                </c:pt>
                <c:pt idx="1951">
                  <c:v>1.5202492750073843E-2</c:v>
                </c:pt>
                <c:pt idx="1952">
                  <c:v>1.5206627722493092E-2</c:v>
                </c:pt>
                <c:pt idx="1953">
                  <c:v>1.5210803762546852E-2</c:v>
                </c:pt>
                <c:pt idx="1954">
                  <c:v>1.5215020868888375E-2</c:v>
                </c:pt>
                <c:pt idx="1955">
                  <c:v>1.5219279040164829E-2</c:v>
                </c:pt>
                <c:pt idx="1956">
                  <c:v>1.5223578275034675E-2</c:v>
                </c:pt>
                <c:pt idx="1957">
                  <c:v>1.5227918572146826E-2</c:v>
                </c:pt>
                <c:pt idx="1958">
                  <c:v>1.5232299930160611E-2</c:v>
                </c:pt>
                <c:pt idx="1959">
                  <c:v>1.5237626870506832E-2</c:v>
                </c:pt>
                <c:pt idx="1960">
                  <c:v>1.5245254315380796E-2</c:v>
                </c:pt>
                <c:pt idx="1961">
                  <c:v>1.525291568431658E-2</c:v>
                </c:pt>
                <c:pt idx="1962">
                  <c:v>1.5260605412873973E-2</c:v>
                </c:pt>
                <c:pt idx="1963">
                  <c:v>1.5268317936565841E-2</c:v>
                </c:pt>
                <c:pt idx="1964">
                  <c:v>1.5276047690874641E-2</c:v>
                </c:pt>
                <c:pt idx="1965">
                  <c:v>1.5283789111225488E-2</c:v>
                </c:pt>
                <c:pt idx="1966">
                  <c:v>1.5291536633012213E-2</c:v>
                </c:pt>
                <c:pt idx="1967">
                  <c:v>1.5299284691580862E-2</c:v>
                </c:pt>
                <c:pt idx="1968">
                  <c:v>1.5306244467920862E-2</c:v>
                </c:pt>
                <c:pt idx="1969">
                  <c:v>1.5314013310097905E-2</c:v>
                </c:pt>
                <c:pt idx="1970">
                  <c:v>1.5321766170384849E-2</c:v>
                </c:pt>
                <c:pt idx="1971">
                  <c:v>1.5330170999109818E-2</c:v>
                </c:pt>
                <c:pt idx="1972">
                  <c:v>1.5337385989335086E-2</c:v>
                </c:pt>
                <c:pt idx="1973">
                  <c:v>1.5341855792948412E-2</c:v>
                </c:pt>
                <c:pt idx="1974">
                  <c:v>1.5346293517949796E-2</c:v>
                </c:pt>
                <c:pt idx="1975">
                  <c:v>1.535069916277006E-2</c:v>
                </c:pt>
                <c:pt idx="1976">
                  <c:v>1.5355072725838288E-2</c:v>
                </c:pt>
                <c:pt idx="1977">
                  <c:v>1.535941420559051E-2</c:v>
                </c:pt>
                <c:pt idx="1978">
                  <c:v>1.5363723600461026E-2</c:v>
                </c:pt>
                <c:pt idx="1979">
                  <c:v>1.5368000908886735E-2</c:v>
                </c:pt>
                <c:pt idx="1980">
                  <c:v>1.5372246129303673E-2</c:v>
                </c:pt>
                <c:pt idx="1981">
                  <c:v>1.5375213445581792E-2</c:v>
                </c:pt>
                <c:pt idx="1982">
                  <c:v>1.5379398713441184E-2</c:v>
                </c:pt>
                <c:pt idx="1983">
                  <c:v>1.5383551891482661E-2</c:v>
                </c:pt>
                <c:pt idx="1984">
                  <c:v>1.5388259085032274E-2</c:v>
                </c:pt>
                <c:pt idx="1985">
                  <c:v>1.5392343493964233E-2</c:v>
                </c:pt>
                <c:pt idx="1986">
                  <c:v>1.5396395808209284E-2</c:v>
                </c:pt>
                <c:pt idx="1987">
                  <c:v>1.5400416026223773E-2</c:v>
                </c:pt>
                <c:pt idx="1988">
                  <c:v>1.5404404146463158E-2</c:v>
                </c:pt>
                <c:pt idx="1989">
                  <c:v>1.5407754238171409E-2</c:v>
                </c:pt>
                <c:pt idx="1990">
                  <c:v>1.5411680283691557E-2</c:v>
                </c:pt>
                <c:pt idx="1991">
                  <c:v>1.5415574228259694E-2</c:v>
                </c:pt>
                <c:pt idx="1992">
                  <c:v>1.5419436070334585E-2</c:v>
                </c:pt>
                <c:pt idx="1993">
                  <c:v>1.5425057506083204E-2</c:v>
                </c:pt>
                <c:pt idx="1994">
                  <c:v>1.5428848744342189E-2</c:v>
                </c:pt>
                <c:pt idx="1995">
                  <c:v>1.5432607871189382E-2</c:v>
                </c:pt>
                <c:pt idx="1996">
                  <c:v>1.5436334885087754E-2</c:v>
                </c:pt>
                <c:pt idx="1997">
                  <c:v>1.5440029784515044E-2</c:v>
                </c:pt>
                <c:pt idx="1998">
                  <c:v>1.5443106194041805E-2</c:v>
                </c:pt>
                <c:pt idx="1999">
                  <c:v>1.5446738998771369E-2</c:v>
                </c:pt>
                <c:pt idx="2000">
                  <c:v>1.5450339685901803E-2</c:v>
                </c:pt>
                <c:pt idx="2001">
                  <c:v>1.5453908253915202E-2</c:v>
                </c:pt>
                <c:pt idx="2002">
                  <c:v>1.5458022511174067E-2</c:v>
                </c:pt>
                <c:pt idx="2003">
                  <c:v>1.5461524691764815E-2</c:v>
                </c:pt>
                <c:pt idx="2004">
                  <c:v>1.5464994747235608E-2</c:v>
                </c:pt>
                <c:pt idx="2005">
                  <c:v>1.5468432676072005E-2</c:v>
                </c:pt>
                <c:pt idx="2006">
                  <c:v>1.5471838476769122E-2</c:v>
                </c:pt>
                <c:pt idx="2007">
                  <c:v>1.5475212147806436E-2</c:v>
                </c:pt>
                <c:pt idx="2008">
                  <c:v>1.5478553687687755E-2</c:v>
                </c:pt>
                <c:pt idx="2009">
                  <c:v>1.5481863094902111E-2</c:v>
                </c:pt>
                <c:pt idx="2010">
                  <c:v>1.5485140367948097E-2</c:v>
                </c:pt>
                <c:pt idx="2011">
                  <c:v>1.54883855053217E-2</c:v>
                </c:pt>
                <c:pt idx="2012">
                  <c:v>1.5491598505528462E-2</c:v>
                </c:pt>
                <c:pt idx="2013">
                  <c:v>1.5494779367066974E-2</c:v>
                </c:pt>
                <c:pt idx="2014">
                  <c:v>1.5497928088441044E-2</c:v>
                </c:pt>
                <c:pt idx="2015">
                  <c:v>1.5501044668161429E-2</c:v>
                </c:pt>
                <c:pt idx="2016">
                  <c:v>1.5504129104736275E-2</c:v>
                </c:pt>
                <c:pt idx="2017">
                  <c:v>1.5507181396672868E-2</c:v>
                </c:pt>
                <c:pt idx="2018">
                  <c:v>1.5510201542485436E-2</c:v>
                </c:pt>
                <c:pt idx="2019">
                  <c:v>1.5513189540687344E-2</c:v>
                </c:pt>
                <c:pt idx="2020">
                  <c:v>1.551560640589867E-2</c:v>
                </c:pt>
                <c:pt idx="2021">
                  <c:v>1.5518532275309159E-2</c:v>
                </c:pt>
                <c:pt idx="2022">
                  <c:v>1.5521425994129765E-2</c:v>
                </c:pt>
                <c:pt idx="2023">
                  <c:v>1.5524820027771192E-2</c:v>
                </c:pt>
                <c:pt idx="2024">
                  <c:v>1.5527647265718427E-2</c:v>
                </c:pt>
                <c:pt idx="2025">
                  <c:v>1.5530442347188179E-2</c:v>
                </c:pt>
                <c:pt idx="2026">
                  <c:v>1.5533205270704242E-2</c:v>
                </c:pt>
                <c:pt idx="2027">
                  <c:v>1.5535936034802567E-2</c:v>
                </c:pt>
                <c:pt idx="2028">
                  <c:v>1.5538634638012156E-2</c:v>
                </c:pt>
                <c:pt idx="2029">
                  <c:v>1.5541301078870704E-2</c:v>
                </c:pt>
                <c:pt idx="2030">
                  <c:v>1.5543935355913292E-2</c:v>
                </c:pt>
                <c:pt idx="2031">
                  <c:v>1.5546537467679351E-2</c:v>
                </c:pt>
                <c:pt idx="2032">
                  <c:v>1.5549107412710917E-2</c:v>
                </c:pt>
                <c:pt idx="2033">
                  <c:v>1.5550623699262189E-2</c:v>
                </c:pt>
                <c:pt idx="2034">
                  <c:v>1.5553133686192488E-2</c:v>
                </c:pt>
                <c:pt idx="2035">
                  <c:v>1.555561150497109E-2</c:v>
                </c:pt>
                <c:pt idx="2036">
                  <c:v>1.5558403906425156E-2</c:v>
                </c:pt>
                <c:pt idx="2037">
                  <c:v>1.5560812788566913E-2</c:v>
                </c:pt>
                <c:pt idx="2038">
                  <c:v>1.5563189498003283E-2</c:v>
                </c:pt>
                <c:pt idx="2039">
                  <c:v>1.5565534033295414E-2</c:v>
                </c:pt>
                <c:pt idx="2040">
                  <c:v>1.5567846393001794E-2</c:v>
                </c:pt>
                <c:pt idx="2041">
                  <c:v>1.5569633411626965E-2</c:v>
                </c:pt>
                <c:pt idx="2042">
                  <c:v>1.557188361742394E-2</c:v>
                </c:pt>
                <c:pt idx="2043">
                  <c:v>1.5574101644798293E-2</c:v>
                </c:pt>
                <c:pt idx="2044">
                  <c:v>1.5576287492321051E-2</c:v>
                </c:pt>
                <c:pt idx="2045">
                  <c:v>1.5579893615535348E-2</c:v>
                </c:pt>
                <c:pt idx="2046">
                  <c:v>1.5582008475969081E-2</c:v>
                </c:pt>
                <c:pt idx="2047">
                  <c:v>1.5584091147826664E-2</c:v>
                </c:pt>
                <c:pt idx="2048">
                  <c:v>1.5586141629679669E-2</c:v>
                </c:pt>
                <c:pt idx="2049">
                  <c:v>1.5588159920106631E-2</c:v>
                </c:pt>
                <c:pt idx="2050">
                  <c:v>1.5589673116203854E-2</c:v>
                </c:pt>
                <c:pt idx="2051">
                  <c:v>1.5591629234817756E-2</c:v>
                </c:pt>
                <c:pt idx="2052">
                  <c:v>1.5593553159226553E-2</c:v>
                </c:pt>
                <c:pt idx="2053">
                  <c:v>1.5595444888019507E-2</c:v>
                </c:pt>
                <c:pt idx="2054">
                  <c:v>1.5597768451153963E-2</c:v>
                </c:pt>
                <c:pt idx="2055">
                  <c:v>1.5599593563240642E-2</c:v>
                </c:pt>
                <c:pt idx="2056">
                  <c:v>1.5601386473997024E-2</c:v>
                </c:pt>
                <c:pt idx="2057">
                  <c:v>1.5603147182009456E-2</c:v>
                </c:pt>
                <c:pt idx="2058">
                  <c:v>1.5604875685878188E-2</c:v>
                </c:pt>
                <c:pt idx="2059">
                  <c:v>1.5606571984200863E-2</c:v>
                </c:pt>
                <c:pt idx="2060">
                  <c:v>1.5608236075576865E-2</c:v>
                </c:pt>
                <c:pt idx="2061">
                  <c:v>1.5609867958605573E-2</c:v>
                </c:pt>
                <c:pt idx="2062">
                  <c:v>1.5611467631893319E-2</c:v>
                </c:pt>
                <c:pt idx="2063">
                  <c:v>1.5613035094046436E-2</c:v>
                </c:pt>
                <c:pt idx="2064">
                  <c:v>1.5445521220584393E-2</c:v>
                </c:pt>
                <c:pt idx="2065">
                  <c:v>1.5616073379378455E-2</c:v>
                </c:pt>
                <c:pt idx="2066">
                  <c:v>1.5617544199778712E-2</c:v>
                </c:pt>
                <c:pt idx="2067">
                  <c:v>1.5618982803492259E-2</c:v>
                </c:pt>
                <c:pt idx="2068">
                  <c:v>1.5451285684119596E-2</c:v>
                </c:pt>
                <c:pt idx="2069">
                  <c:v>1.5621763355313224E-2</c:v>
                </c:pt>
                <c:pt idx="2070">
                  <c:v>1.5623105300661111E-2</c:v>
                </c:pt>
                <c:pt idx="2071">
                  <c:v>1.5624415023801486E-2</c:v>
                </c:pt>
                <c:pt idx="2072">
                  <c:v>1.5625268701508654E-2</c:v>
                </c:pt>
                <c:pt idx="2073">
                  <c:v>1.5626516224101134E-2</c:v>
                </c:pt>
                <c:pt idx="2074">
                  <c:v>1.5627731521849285E-2</c:v>
                </c:pt>
                <c:pt idx="2075">
                  <c:v>1.546014653345734E-2</c:v>
                </c:pt>
                <c:pt idx="2076">
                  <c:v>1.579952084352388E-2</c:v>
                </c:pt>
                <c:pt idx="2077">
                  <c:v>1.5631596619366674E-2</c:v>
                </c:pt>
                <c:pt idx="2078">
                  <c:v>1.5632680748658232E-2</c:v>
                </c:pt>
                <c:pt idx="2079">
                  <c:v>1.5633732644798858E-2</c:v>
                </c:pt>
                <c:pt idx="2080">
                  <c:v>1.5634752306433984E-2</c:v>
                </c:pt>
                <c:pt idx="2081">
                  <c:v>1.563573973220991E-2</c:v>
                </c:pt>
                <c:pt idx="2082">
                  <c:v>1.5467445396367059E-2</c:v>
                </c:pt>
                <c:pt idx="2083">
                  <c:v>1.5806752625981101E-2</c:v>
                </c:pt>
                <c:pt idx="2084">
                  <c:v>1.5638508580840284E-2</c:v>
                </c:pt>
                <c:pt idx="2085">
                  <c:v>1.5638972567984528E-2</c:v>
                </c:pt>
                <c:pt idx="2086">
                  <c:v>1.563980106156684E-2</c:v>
                </c:pt>
                <c:pt idx="2087">
                  <c:v>1.5640597312696045E-2</c:v>
                </c:pt>
                <c:pt idx="2088">
                  <c:v>1.5812512634551201E-2</c:v>
                </c:pt>
                <c:pt idx="2089">
                  <c:v>1.5643734067669612E-2</c:v>
                </c:pt>
                <c:pt idx="2090">
                  <c:v>1.5642889896336339E-2</c:v>
                </c:pt>
                <c:pt idx="2091">
                  <c:v>1.5643552557323519E-2</c:v>
                </c:pt>
                <c:pt idx="2092">
                  <c:v>1.5644182968988368E-2</c:v>
                </c:pt>
                <c:pt idx="2093">
                  <c:v>1.5644404948166546E-2</c:v>
                </c:pt>
                <c:pt idx="2094">
                  <c:v>1.5644973136512696E-2</c:v>
                </c:pt>
                <c:pt idx="2095">
                  <c:v>1.5645434514267365E-2</c:v>
                </c:pt>
                <c:pt idx="2096">
                  <c:v>1.5646012756450389E-2</c:v>
                </c:pt>
                <c:pt idx="2097">
                  <c:v>1.5646851241016311E-2</c:v>
                </c:pt>
                <c:pt idx="2098">
                  <c:v>1.5648381194939841E-2</c:v>
                </c:pt>
                <c:pt idx="2099">
                  <c:v>1.5814477716845559E-2</c:v>
                </c:pt>
                <c:pt idx="2100">
                  <c:v>1.564914446603298E-2</c:v>
                </c:pt>
                <c:pt idx="2101">
                  <c:v>1.548372837347247E-2</c:v>
                </c:pt>
                <c:pt idx="2102">
                  <c:v>1.5648874507661524E-2</c:v>
                </c:pt>
                <c:pt idx="2103">
                  <c:v>1.5649131652483002E-2</c:v>
                </c:pt>
                <c:pt idx="2104">
                  <c:v>1.5649356531434507E-2</c:v>
                </c:pt>
                <c:pt idx="2105">
                  <c:v>1.5649549143215098E-2</c:v>
                </c:pt>
                <c:pt idx="2106">
                  <c:v>1.565005439822853E-2</c:v>
                </c:pt>
                <c:pt idx="2107">
                  <c:v>1.5650180171992108E-2</c:v>
                </c:pt>
                <c:pt idx="2108">
                  <c:v>1.5819606374789037E-2</c:v>
                </c:pt>
                <c:pt idx="2109">
                  <c:v>1.5650334900568146E-2</c:v>
                </c:pt>
                <c:pt idx="2110">
                  <c:v>1.565036385279572E-2</c:v>
                </c:pt>
                <c:pt idx="2111">
                  <c:v>1.5481029673398128E-2</c:v>
                </c:pt>
                <c:pt idx="2112">
                  <c:v>1.5650324926694246E-2</c:v>
                </c:pt>
                <c:pt idx="2113">
                  <c:v>1.5650257045791611E-2</c:v>
                </c:pt>
                <c:pt idx="2114">
                  <c:v>1.5650156884616604E-2</c:v>
                </c:pt>
                <c:pt idx="2115">
                  <c:v>1.5650024441886776E-2</c:v>
                </c:pt>
                <c:pt idx="2116">
                  <c:v>1.5649859716326629E-2</c:v>
                </c:pt>
                <c:pt idx="2117">
                  <c:v>1.5649662706659788E-2</c:v>
                </c:pt>
                <c:pt idx="2118">
                  <c:v>1.5480128655024303E-2</c:v>
                </c:pt>
                <c:pt idx="2119">
                  <c:v>1.5818518120810802E-2</c:v>
                </c:pt>
                <c:pt idx="2120">
                  <c:v>1.5648877960312751E-2</c:v>
                </c:pt>
                <c:pt idx="2121">
                  <c:v>1.564855180152408E-2</c:v>
                </c:pt>
                <c:pt idx="2122">
                  <c:v>1.5478911261851946E-2</c:v>
                </c:pt>
                <c:pt idx="2123">
                  <c:v>1.5647496998732621E-2</c:v>
                </c:pt>
                <c:pt idx="2124">
                  <c:v>1.5475953958260331E-2</c:v>
                </c:pt>
                <c:pt idx="2125">
                  <c:v>1.5646623288446963E-2</c:v>
                </c:pt>
                <c:pt idx="2126">
                  <c:v>1.5817324115429097E-2</c:v>
                </c:pt>
                <c:pt idx="2127">
                  <c:v>1.5645620402213123E-2</c:v>
                </c:pt>
                <c:pt idx="2128">
                  <c:v>1.564536448706302E-2</c:v>
                </c:pt>
                <c:pt idx="2129">
                  <c:v>1.5475551115148457E-2</c:v>
                </c:pt>
                <c:pt idx="2130">
                  <c:v>1.5813480407021199E-2</c:v>
                </c:pt>
                <c:pt idx="2131">
                  <c:v>1.5643514031786186E-2</c:v>
                </c:pt>
                <c:pt idx="2132">
                  <c:v>1.5642832609106167E-2</c:v>
                </c:pt>
                <c:pt idx="2133">
                  <c:v>1.5642118882227697E-2</c:v>
                </c:pt>
                <c:pt idx="2134">
                  <c:v>1.5641372849916988E-2</c:v>
                </c:pt>
                <c:pt idx="2135">
                  <c:v>1.5640594510942844E-2</c:v>
                </c:pt>
                <c:pt idx="2136">
                  <c:v>1.5639233108915462E-2</c:v>
                </c:pt>
                <c:pt idx="2137">
                  <c:v>1.5638516601028662E-2</c:v>
                </c:pt>
                <c:pt idx="2138">
                  <c:v>1.563752426701015E-2</c:v>
                </c:pt>
                <c:pt idx="2139">
                  <c:v>1.5636621383759319E-2</c:v>
                </c:pt>
                <c:pt idx="2140">
                  <c:v>1.5635686190673681E-2</c:v>
                </c:pt>
                <c:pt idx="2141">
                  <c:v>1.5634718686532878E-2</c:v>
                </c:pt>
                <c:pt idx="2142">
                  <c:v>1.5633718870121882E-2</c:v>
                </c:pt>
                <c:pt idx="2143">
                  <c:v>1.5632945784508735E-2</c:v>
                </c:pt>
                <c:pt idx="2144">
                  <c:v>1.5631776366555883E-2</c:v>
                </c:pt>
                <c:pt idx="2145">
                  <c:v>1.5630525535079265E-2</c:v>
                </c:pt>
                <c:pt idx="2146">
                  <c:v>1.5629396457423894E-2</c:v>
                </c:pt>
                <c:pt idx="2147">
                  <c:v>1.5628235061430296E-2</c:v>
                </c:pt>
                <c:pt idx="2148">
                  <c:v>1.5627213884415347E-2</c:v>
                </c:pt>
                <c:pt idx="2149">
                  <c:v>1.5626304879518622E-2</c:v>
                </c:pt>
                <c:pt idx="2150">
                  <c:v>1.5625041793969428E-2</c:v>
                </c:pt>
                <c:pt idx="2151">
                  <c:v>1.5623746382312353E-2</c:v>
                </c:pt>
                <c:pt idx="2152">
                  <c:v>1.56224186433501E-2</c:v>
                </c:pt>
                <c:pt idx="2153">
                  <c:v>1.5621058575893182E-2</c:v>
                </c:pt>
                <c:pt idx="2154">
                  <c:v>1.5619433336557846E-2</c:v>
                </c:pt>
                <c:pt idx="2155">
                  <c:v>1.5788954392198261E-2</c:v>
                </c:pt>
                <c:pt idx="2156">
                  <c:v>1.5616556292247804E-2</c:v>
                </c:pt>
                <c:pt idx="2157">
                  <c:v>1.5615069273029714E-2</c:v>
                </c:pt>
                <c:pt idx="2158">
                  <c:v>1.5444949048227942E-2</c:v>
                </c:pt>
                <c:pt idx="2159">
                  <c:v>1.5612219206123127E-2</c:v>
                </c:pt>
                <c:pt idx="2160">
                  <c:v>1.5610632805945818E-2</c:v>
                </c:pt>
                <c:pt idx="2161">
                  <c:v>1.5609014067805765E-2</c:v>
                </c:pt>
                <c:pt idx="2162">
                  <c:v>1.5607362990523914E-2</c:v>
                </c:pt>
                <c:pt idx="2163">
                  <c:v>1.560567957293511E-2</c:v>
                </c:pt>
                <c:pt idx="2164">
                  <c:v>1.5603963813864637E-2</c:v>
                </c:pt>
                <c:pt idx="2165">
                  <c:v>1.5433533617999026E-2</c:v>
                </c:pt>
                <c:pt idx="2166">
                  <c:v>1.5769359255598383E-2</c:v>
                </c:pt>
                <c:pt idx="2167">
                  <c:v>1.5598622476133394E-2</c:v>
                </c:pt>
                <c:pt idx="2168">
                  <c:v>1.5596777339508166E-2</c:v>
                </c:pt>
                <c:pt idx="2169">
                  <c:v>1.5426306742926738E-2</c:v>
                </c:pt>
                <c:pt idx="2170">
                  <c:v>1.5592990023237134E-2</c:v>
                </c:pt>
                <c:pt idx="2171">
                  <c:v>1.5591047841285347E-2</c:v>
                </c:pt>
                <c:pt idx="2172">
                  <c:v>1.5589073308587132E-2</c:v>
                </c:pt>
                <c:pt idx="2173">
                  <c:v>1.5755860853315495E-2</c:v>
                </c:pt>
                <c:pt idx="2174">
                  <c:v>1.5585027186358565E-2</c:v>
                </c:pt>
                <c:pt idx="2175">
                  <c:v>1.5582772856613766E-2</c:v>
                </c:pt>
                <c:pt idx="2176">
                  <c:v>1.5580671311567649E-2</c:v>
                </c:pt>
                <c:pt idx="2177">
                  <c:v>1.5578537411523732E-2</c:v>
                </c:pt>
                <c:pt idx="2178">
                  <c:v>1.5406152248686631E-2</c:v>
                </c:pt>
                <c:pt idx="2179">
                  <c:v>1.5574172541893161E-2</c:v>
                </c:pt>
                <c:pt idx="2180">
                  <c:v>1.5572112282817177E-2</c:v>
                </c:pt>
                <c:pt idx="2181">
                  <c:v>1.5569846542003949E-2</c:v>
                </c:pt>
                <c:pt idx="2182">
                  <c:v>1.556754843906296E-2</c:v>
                </c:pt>
                <c:pt idx="2183">
                  <c:v>1.5396980785813613E-2</c:v>
                </c:pt>
                <c:pt idx="2184">
                  <c:v>1.5731411031981002E-2</c:v>
                </c:pt>
                <c:pt idx="2185">
                  <c:v>1.5560459946242416E-2</c:v>
                </c:pt>
                <c:pt idx="2186">
                  <c:v>1.5558032383565453E-2</c:v>
                </c:pt>
                <c:pt idx="2187">
                  <c:v>1.5387449673768793E-2</c:v>
                </c:pt>
                <c:pt idx="2188">
                  <c:v>1.5552777134496765E-2</c:v>
                </c:pt>
                <c:pt idx="2189">
                  <c:v>1.5550257307286763E-2</c:v>
                </c:pt>
                <c:pt idx="2190">
                  <c:v>1.5547705111924159E-2</c:v>
                </c:pt>
                <c:pt idx="2191">
                  <c:v>1.5545491781590037E-2</c:v>
                </c:pt>
                <c:pt idx="2192">
                  <c:v>1.5542503612307357E-2</c:v>
                </c:pt>
                <c:pt idx="2193">
                  <c:v>1.553985430584337E-2</c:v>
                </c:pt>
                <c:pt idx="2194">
                  <c:v>1.5537309702531945E-2</c:v>
                </c:pt>
                <c:pt idx="2195">
                  <c:v>1.5534848306952398E-2</c:v>
                </c:pt>
                <c:pt idx="2196">
                  <c:v>1.5531712146608534E-2</c:v>
                </c:pt>
                <c:pt idx="2197">
                  <c:v>1.5528933343257556E-2</c:v>
                </c:pt>
                <c:pt idx="2198">
                  <c:v>1.5526122162950351E-2</c:v>
                </c:pt>
                <c:pt idx="2199">
                  <c:v>1.5523278604590907E-2</c:v>
                </c:pt>
                <c:pt idx="2200">
                  <c:v>1.5520402667094757E-2</c:v>
                </c:pt>
                <c:pt idx="2201">
                  <c:v>1.5517734196058505E-2</c:v>
                </c:pt>
                <c:pt idx="2202">
                  <c:v>1.5682862002175103E-2</c:v>
                </c:pt>
                <c:pt idx="2203">
                  <c:v>1.5511810653242249E-2</c:v>
                </c:pt>
                <c:pt idx="2204">
                  <c:v>1.5508800302835038E-2</c:v>
                </c:pt>
                <c:pt idx="2205">
                  <c:v>1.5338219577591768E-2</c:v>
                </c:pt>
                <c:pt idx="2206">
                  <c:v>1.550257484419904E-2</c:v>
                </c:pt>
                <c:pt idx="2207">
                  <c:v>1.5330165582556354E-2</c:v>
                </c:pt>
                <c:pt idx="2208">
                  <c:v>1.549633231753378E-2</c:v>
                </c:pt>
                <c:pt idx="2209">
                  <c:v>1.566285458225224E-2</c:v>
                </c:pt>
                <c:pt idx="2210">
                  <c:v>1.5490058026827338E-2</c:v>
                </c:pt>
                <c:pt idx="2211">
                  <c:v>1.5486820941938501E-2</c:v>
                </c:pt>
                <c:pt idx="2212">
                  <c:v>1.5316271818711889E-2</c:v>
                </c:pt>
                <c:pt idx="2213">
                  <c:v>1.5647971758549557E-2</c:v>
                </c:pt>
                <c:pt idx="2214">
                  <c:v>1.5476915313676513E-2</c:v>
                </c:pt>
                <c:pt idx="2215">
                  <c:v>1.5473548642873503E-2</c:v>
                </c:pt>
                <c:pt idx="2216">
                  <c:v>1.5470149572965356E-2</c:v>
                </c:pt>
                <c:pt idx="2217">
                  <c:v>1.5466718102897263E-2</c:v>
                </c:pt>
                <c:pt idx="2218">
                  <c:v>1.5463254231630053E-2</c:v>
                </c:pt>
                <c:pt idx="2219">
                  <c:v>1.5459757958117609E-2</c:v>
                </c:pt>
                <c:pt idx="2220">
                  <c:v>1.5623705689224323E-2</c:v>
                </c:pt>
                <c:pt idx="2221">
                  <c:v>1.5452668200193392E-2</c:v>
                </c:pt>
                <c:pt idx="2222">
                  <c:v>1.544907471371197E-2</c:v>
                </c:pt>
                <c:pt idx="2223">
                  <c:v>1.5278610148406891E-2</c:v>
                </c:pt>
                <c:pt idx="2224">
                  <c:v>1.5441790520529424E-2</c:v>
                </c:pt>
                <c:pt idx="2225">
                  <c:v>1.5438099811769078E-2</c:v>
                </c:pt>
                <c:pt idx="2226">
                  <c:v>1.5434376693526678E-2</c:v>
                </c:pt>
                <c:pt idx="2227">
                  <c:v>1.5430621164778694E-2</c:v>
                </c:pt>
                <c:pt idx="2228">
                  <c:v>1.5426779799547007E-2</c:v>
                </c:pt>
                <c:pt idx="2229">
                  <c:v>1.525455210648427E-2</c:v>
                </c:pt>
                <c:pt idx="2230">
                  <c:v>1.541911163904571E-2</c:v>
                </c:pt>
                <c:pt idx="2231">
                  <c:v>1.5584112714168782E-2</c:v>
                </c:pt>
                <c:pt idx="2232">
                  <c:v>1.5411357327716649E-2</c:v>
                </c:pt>
                <c:pt idx="2233">
                  <c:v>1.5407407314533153E-2</c:v>
                </c:pt>
                <c:pt idx="2234">
                  <c:v>1.5237069974466244E-2</c:v>
                </c:pt>
                <c:pt idx="2235">
                  <c:v>1.5399410034306411E-2</c:v>
                </c:pt>
                <c:pt idx="2236">
                  <c:v>1.5395362765254338E-2</c:v>
                </c:pt>
                <c:pt idx="2237">
                  <c:v>1.5391283075574344E-2</c:v>
                </c:pt>
                <c:pt idx="2238">
                  <c:v>1.5553935859862587E-2</c:v>
                </c:pt>
                <c:pt idx="2239">
                  <c:v>1.5383026430326838E-2</c:v>
                </c:pt>
                <c:pt idx="2240">
                  <c:v>1.5378825884960964E-2</c:v>
                </c:pt>
                <c:pt idx="2241">
                  <c:v>1.5374597668726508E-2</c:v>
                </c:pt>
                <c:pt idx="2242">
                  <c:v>1.5370968127920825E-2</c:v>
                </c:pt>
                <c:pt idx="2243">
                  <c:v>1.5366091616933808E-2</c:v>
                </c:pt>
                <c:pt idx="2244">
                  <c:v>1.5361789954368987E-2</c:v>
                </c:pt>
                <c:pt idx="2245">
                  <c:v>1.5357467200141939E-2</c:v>
                </c:pt>
                <c:pt idx="2246">
                  <c:v>1.5353089350962357E-2</c:v>
                </c:pt>
                <c:pt idx="2247">
                  <c:v>1.534869040815412E-2</c:v>
                </c:pt>
                <c:pt idx="2248">
                  <c:v>1.5344259036640828E-2</c:v>
                </c:pt>
                <c:pt idx="2249">
                  <c:v>1.5515582168930809E-2</c:v>
                </c:pt>
                <c:pt idx="2250">
                  <c:v>1.5335299003585767E-2</c:v>
                </c:pt>
                <c:pt idx="2251">
                  <c:v>1.5330770340091782E-2</c:v>
                </c:pt>
                <c:pt idx="2252">
                  <c:v>1.5326209243998079E-2</c:v>
                </c:pt>
                <c:pt idx="2253">
                  <c:v>1.5321598026423286E-2</c:v>
                </c:pt>
                <c:pt idx="2254">
                  <c:v>1.5316967034972101E-2</c:v>
                </c:pt>
                <c:pt idx="2255">
                  <c:v>1.5312303605248849E-2</c:v>
                </c:pt>
                <c:pt idx="2256">
                  <c:v>1.5473546524674843E-2</c:v>
                </c:pt>
                <c:pt idx="2257">
                  <c:v>1.5302879427154418E-2</c:v>
                </c:pt>
                <c:pt idx="2258">
                  <c:v>1.5298140223242444E-2</c:v>
                </c:pt>
                <c:pt idx="2259">
                  <c:v>1.5293349551510602E-2</c:v>
                </c:pt>
                <c:pt idx="2260">
                  <c:v>1.545608030669811E-2</c:v>
                </c:pt>
                <c:pt idx="2261">
                  <c:v>1.5283670882111479E-2</c:v>
                </c:pt>
                <c:pt idx="2262">
                  <c:v>1.5278751245340158E-2</c:v>
                </c:pt>
                <c:pt idx="2263">
                  <c:v>1.5273828275126067E-2</c:v>
                </c:pt>
                <c:pt idx="2264">
                  <c:v>1.5268872858094569E-2</c:v>
                </c:pt>
                <c:pt idx="2265">
                  <c:v>1.5263884993312497E-2</c:v>
                </c:pt>
                <c:pt idx="2266">
                  <c:v>1.525886467983539E-2</c:v>
                </c:pt>
                <c:pt idx="2267">
                  <c:v>1.5419189424417404E-2</c:v>
                </c:pt>
                <c:pt idx="2268">
                  <c:v>1.5248726703087731E-2</c:v>
                </c:pt>
                <c:pt idx="2269">
                  <c:v>1.5243609037953455E-2</c:v>
                </c:pt>
                <c:pt idx="2270">
                  <c:v>1.5073986586361051E-2</c:v>
                </c:pt>
                <c:pt idx="2271">
                  <c:v>1.5233276349531186E-2</c:v>
                </c:pt>
                <c:pt idx="2272">
                  <c:v>1.5228061324396847E-2</c:v>
                </c:pt>
                <c:pt idx="2273">
                  <c:v>1.5222813844087439E-2</c:v>
                </c:pt>
                <c:pt idx="2274">
                  <c:v>1.5217533907686303E-2</c:v>
                </c:pt>
                <c:pt idx="2275">
                  <c:v>1.5212221514276781E-2</c:v>
                </c:pt>
                <c:pt idx="2276">
                  <c:v>1.5206876662945693E-2</c:v>
                </c:pt>
                <c:pt idx="2277">
                  <c:v>1.5037446353097544E-2</c:v>
                </c:pt>
                <c:pt idx="2278">
                  <c:v>1.536086298047405E-2</c:v>
                </c:pt>
                <c:pt idx="2279">
                  <c:v>1.5190647352332028E-2</c:v>
                </c:pt>
                <c:pt idx="2280">
                  <c:v>1.5185249977052222E-2</c:v>
                </c:pt>
                <c:pt idx="2281">
                  <c:v>1.5179745373142829E-2</c:v>
                </c:pt>
                <c:pt idx="2282">
                  <c:v>1.5174208307228484E-2</c:v>
                </c:pt>
                <c:pt idx="2283">
                  <c:v>1.5168553805642498E-2</c:v>
                </c:pt>
                <c:pt idx="2284">
                  <c:v>1.5162949258353627E-2</c:v>
                </c:pt>
                <c:pt idx="2285">
                  <c:v>1.5321678903993146E-2</c:v>
                </c:pt>
                <c:pt idx="2286">
                  <c:v>1.5151642764783537E-2</c:v>
                </c:pt>
                <c:pt idx="2287">
                  <c:v>1.5145940816723739E-2</c:v>
                </c:pt>
                <c:pt idx="2288">
                  <c:v>1.4976847416359379E-2</c:v>
                </c:pt>
                <c:pt idx="2289">
                  <c:v>1.5298565960116082E-2</c:v>
                </c:pt>
                <c:pt idx="2290">
                  <c:v>1.5128640156828611E-2</c:v>
                </c:pt>
                <c:pt idx="2291">
                  <c:v>1.5122808328686472E-2</c:v>
                </c:pt>
                <c:pt idx="2292">
                  <c:v>1.5116944028326376E-2</c:v>
                </c:pt>
                <c:pt idx="2293">
                  <c:v>1.5111157834513136E-2</c:v>
                </c:pt>
                <c:pt idx="2294">
                  <c:v>1.4940475216724277E-2</c:v>
                </c:pt>
                <c:pt idx="2295">
                  <c:v>1.5099272002185103E-2</c:v>
                </c:pt>
                <c:pt idx="2296">
                  <c:v>1.509242177710869E-2</c:v>
                </c:pt>
                <c:pt idx="2297">
                  <c:v>1.508639303517313E-2</c:v>
                </c:pt>
                <c:pt idx="2298">
                  <c:v>1.5080331817007511E-2</c:v>
                </c:pt>
                <c:pt idx="2299">
                  <c:v>1.4909835850332558E-2</c:v>
                </c:pt>
                <c:pt idx="2300">
                  <c:v>1.5068111948522502E-2</c:v>
                </c:pt>
                <c:pt idx="2301">
                  <c:v>1.5062966032608927E-2</c:v>
                </c:pt>
                <c:pt idx="2302">
                  <c:v>1.5055896022792226E-2</c:v>
                </c:pt>
                <c:pt idx="2303">
                  <c:v>1.5049674990416761E-2</c:v>
                </c:pt>
                <c:pt idx="2304">
                  <c:v>1.5043421477980878E-2</c:v>
                </c:pt>
                <c:pt idx="2305">
                  <c:v>1.503713548462926E-2</c:v>
                </c:pt>
                <c:pt idx="2306">
                  <c:v>1.5030528388558929E-2</c:v>
                </c:pt>
                <c:pt idx="2307">
                  <c:v>1.502417226049679E-2</c:v>
                </c:pt>
                <c:pt idx="2308">
                  <c:v>1.5180682047668828E-2</c:v>
                </c:pt>
                <c:pt idx="2309">
                  <c:v>1.5011362545369902E-2</c:v>
                </c:pt>
                <c:pt idx="2310">
                  <c:v>1.5005063741202059E-2</c:v>
                </c:pt>
                <c:pt idx="2311">
                  <c:v>1.499858025436103E-2</c:v>
                </c:pt>
                <c:pt idx="2312">
                  <c:v>1.5156469955190275E-2</c:v>
                </c:pt>
                <c:pt idx="2313">
                  <c:v>1.4985515815559921E-2</c:v>
                </c:pt>
                <c:pt idx="2314">
                  <c:v>1.4977826548557309E-2</c:v>
                </c:pt>
                <c:pt idx="2315">
                  <c:v>1.4971205866968255E-2</c:v>
                </c:pt>
                <c:pt idx="2316">
                  <c:v>1.4803175166753516E-2</c:v>
                </c:pt>
                <c:pt idx="2317">
                  <c:v>1.5120133086826259E-2</c:v>
                </c:pt>
                <c:pt idx="2318">
                  <c:v>1.4951148862064372E-2</c:v>
                </c:pt>
                <c:pt idx="2319">
                  <c:v>1.4944398204329822E-2</c:v>
                </c:pt>
                <c:pt idx="2320">
                  <c:v>1.49376150505164E-2</c:v>
                </c:pt>
                <c:pt idx="2321">
                  <c:v>1.4930799399819533E-2</c:v>
                </c:pt>
                <c:pt idx="2322">
                  <c:v>1.4923951251431172E-2</c:v>
                </c:pt>
                <c:pt idx="2323">
                  <c:v>1.4917070604542398E-2</c:v>
                </c:pt>
                <c:pt idx="2324">
                  <c:v>1.5071919364556012E-2</c:v>
                </c:pt>
                <c:pt idx="2325">
                  <c:v>1.4903211812058352E-2</c:v>
                </c:pt>
                <c:pt idx="2326">
                  <c:v>1.4896233664860014E-2</c:v>
                </c:pt>
                <c:pt idx="2327">
                  <c:v>1.4728692634930462E-2</c:v>
                </c:pt>
                <c:pt idx="2328">
                  <c:v>1.4882179864570412E-2</c:v>
                </c:pt>
                <c:pt idx="2329">
                  <c:v>1.487510420989346E-2</c:v>
                </c:pt>
                <c:pt idx="2330">
                  <c:v>1.4867996051134473E-2</c:v>
                </c:pt>
                <c:pt idx="2331">
                  <c:v>1.4860855387512339E-2</c:v>
                </c:pt>
                <c:pt idx="2332">
                  <c:v>1.4853894662610877E-2</c:v>
                </c:pt>
                <c:pt idx="2333">
                  <c:v>1.4684877564184884E-2</c:v>
                </c:pt>
                <c:pt idx="2334">
                  <c:v>1.4839456042501243E-2</c:v>
                </c:pt>
                <c:pt idx="2335">
                  <c:v>1.4992902241286273E-2</c:v>
                </c:pt>
                <c:pt idx="2336">
                  <c:v>1.4824664468996393E-2</c:v>
                </c:pt>
                <c:pt idx="2337">
                  <c:v>1.4817328759762423E-2</c:v>
                </c:pt>
                <c:pt idx="2338">
                  <c:v>1.4650320201655158E-2</c:v>
                </c:pt>
                <c:pt idx="2339">
                  <c:v>1.4802559809561357E-2</c:v>
                </c:pt>
                <c:pt idx="2340">
                  <c:v>1.4795126567060706E-2</c:v>
                </c:pt>
                <c:pt idx="2341">
                  <c:v>1.4787660811937026E-2</c:v>
                </c:pt>
                <c:pt idx="2342">
                  <c:v>1.4940548298477446E-2</c:v>
                </c:pt>
                <c:pt idx="2343">
                  <c:v>1.4772631760771714E-2</c:v>
                </c:pt>
                <c:pt idx="2344">
                  <c:v>1.4765068463210429E-2</c:v>
                </c:pt>
                <c:pt idx="2345">
                  <c:v>1.4757965559071273E-2</c:v>
                </c:pt>
                <c:pt idx="2346">
                  <c:v>1.4751433526930313E-2</c:v>
                </c:pt>
                <c:pt idx="2347">
                  <c:v>1.4742686923541193E-2</c:v>
                </c:pt>
                <c:pt idx="2348">
                  <c:v>1.4733897879906976E-2</c:v>
                </c:pt>
                <c:pt idx="2349">
                  <c:v>1.4726172627831602E-2</c:v>
                </c:pt>
                <c:pt idx="2350">
                  <c:v>1.4718414858662321E-2</c:v>
                </c:pt>
                <c:pt idx="2351">
                  <c:v>1.4711739489672304E-2</c:v>
                </c:pt>
                <c:pt idx="2352">
                  <c:v>1.4702801766071971E-2</c:v>
                </c:pt>
                <c:pt idx="2353">
                  <c:v>1.4531512658119151E-2</c:v>
                </c:pt>
                <c:pt idx="2354">
                  <c:v>1.4687328794642867E-2</c:v>
                </c:pt>
                <c:pt idx="2355">
                  <c:v>1.4679411074293843E-2</c:v>
                </c:pt>
                <c:pt idx="2356">
                  <c:v>1.4671460833606039E-2</c:v>
                </c:pt>
                <c:pt idx="2357">
                  <c:v>1.4662921535029226E-2</c:v>
                </c:pt>
                <c:pt idx="2358">
                  <c:v>1.4809738611393914E-2</c:v>
                </c:pt>
                <c:pt idx="2359">
                  <c:v>1.4645995189292566E-2</c:v>
                </c:pt>
                <c:pt idx="2360">
                  <c:v>1.4483551553446015E-2</c:v>
                </c:pt>
                <c:pt idx="2361">
                  <c:v>1.4629775482744495E-2</c:v>
                </c:pt>
                <c:pt idx="2362">
                  <c:v>1.4617821230274252E-2</c:v>
                </c:pt>
                <c:pt idx="2363">
                  <c:v>1.4609619428913102E-2</c:v>
                </c:pt>
                <c:pt idx="2364">
                  <c:v>1.460138509860099E-2</c:v>
                </c:pt>
                <c:pt idx="2365">
                  <c:v>1.4434176108156576E-2</c:v>
                </c:pt>
                <c:pt idx="2366">
                  <c:v>1.4584514782487458E-2</c:v>
                </c:pt>
                <c:pt idx="2367">
                  <c:v>1.4734400751194468E-2</c:v>
                </c:pt>
                <c:pt idx="2368">
                  <c:v>1.4567813085230948E-2</c:v>
                </c:pt>
                <c:pt idx="2369">
                  <c:v>1.4559413436468325E-2</c:v>
                </c:pt>
                <c:pt idx="2370">
                  <c:v>1.4394241506831239E-2</c:v>
                </c:pt>
                <c:pt idx="2371">
                  <c:v>1.4700379200066858E-2</c:v>
                </c:pt>
                <c:pt idx="2372">
                  <c:v>1.4534019281231452E-2</c:v>
                </c:pt>
                <c:pt idx="2373">
                  <c:v>1.4525489490852216E-2</c:v>
                </c:pt>
                <c:pt idx="2374">
                  <c:v>1.4360568121877781E-2</c:v>
                </c:pt>
                <c:pt idx="2375">
                  <c:v>1.4508332298002288E-2</c:v>
                </c:pt>
                <c:pt idx="2376">
                  <c:v>1.4499704894152702E-2</c:v>
                </c:pt>
                <c:pt idx="2377">
                  <c:v>1.4491044951109167E-2</c:v>
                </c:pt>
                <c:pt idx="2378">
                  <c:v>1.4639575175944228E-2</c:v>
                </c:pt>
                <c:pt idx="2379">
                  <c:v>1.4473627444705919E-2</c:v>
                </c:pt>
                <c:pt idx="2380">
                  <c:v>1.4464869879989899E-2</c:v>
                </c:pt>
                <c:pt idx="2381">
                  <c:v>1.4300400625938356E-2</c:v>
                </c:pt>
                <c:pt idx="2382">
                  <c:v>1.4447257124150901E-2</c:v>
                </c:pt>
                <c:pt idx="2383">
                  <c:v>1.4281553111646587E-2</c:v>
                </c:pt>
                <c:pt idx="2384">
                  <c:v>1.4429866331587547E-2</c:v>
                </c:pt>
                <c:pt idx="2385">
                  <c:v>1.4420948732053133E-2</c:v>
                </c:pt>
                <c:pt idx="2386">
                  <c:v>1.4411998588393085E-2</c:v>
                </c:pt>
                <c:pt idx="2387">
                  <c:v>1.4402655715908555E-2</c:v>
                </c:pt>
                <c:pt idx="2388">
                  <c:v>1.4238655930929324E-2</c:v>
                </c:pt>
                <c:pt idx="2389">
                  <c:v>1.4540769270903874E-2</c:v>
                </c:pt>
                <c:pt idx="2390">
                  <c:v>1.4375504317324326E-2</c:v>
                </c:pt>
                <c:pt idx="2391">
                  <c:v>1.4366388754908994E-2</c:v>
                </c:pt>
                <c:pt idx="2392">
                  <c:v>1.4202665030550215E-2</c:v>
                </c:pt>
                <c:pt idx="2393">
                  <c:v>1.434805998183406E-2</c:v>
                </c:pt>
                <c:pt idx="2394">
                  <c:v>1.4338846769877232E-2</c:v>
                </c:pt>
                <c:pt idx="2395">
                  <c:v>1.4329601006779493E-2</c:v>
                </c:pt>
                <c:pt idx="2396">
                  <c:v>1.4322417925750841E-2</c:v>
                </c:pt>
                <c:pt idx="2397">
                  <c:v>1.4311785722147974E-2</c:v>
                </c:pt>
                <c:pt idx="2398">
                  <c:v>1.4302447693433251E-2</c:v>
                </c:pt>
                <c:pt idx="2399">
                  <c:v>1.4293077113207708E-2</c:v>
                </c:pt>
                <c:pt idx="2400">
                  <c:v>1.4440075508625369E-2</c:v>
                </c:pt>
                <c:pt idx="2401">
                  <c:v>1.4274238295668873E-2</c:v>
                </c:pt>
                <c:pt idx="2402">
                  <c:v>1.4264770057083709E-2</c:v>
                </c:pt>
                <c:pt idx="2403">
                  <c:v>1.4255269264443093E-2</c:v>
                </c:pt>
                <c:pt idx="2404">
                  <c:v>1.4245735917114644E-2</c:v>
                </c:pt>
                <c:pt idx="2405">
                  <c:v>1.4236170014473082E-2</c:v>
                </c:pt>
                <c:pt idx="2406">
                  <c:v>1.422657155588869E-2</c:v>
                </c:pt>
                <c:pt idx="2407">
                  <c:v>1.4218318422281939E-2</c:v>
                </c:pt>
                <c:pt idx="2408">
                  <c:v>1.4207276968397409E-2</c:v>
                </c:pt>
                <c:pt idx="2409">
                  <c:v>1.4196742097680834E-2</c:v>
                </c:pt>
                <c:pt idx="2410">
                  <c:v>1.4034330791940185E-2</c:v>
                </c:pt>
                <c:pt idx="2411">
                  <c:v>1.4177241324268251E-2</c:v>
                </c:pt>
                <c:pt idx="2412">
                  <c:v>1.4167442095205278E-2</c:v>
                </c:pt>
                <c:pt idx="2413">
                  <c:v>1.4158040650452517E-2</c:v>
                </c:pt>
                <c:pt idx="2414">
                  <c:v>1.4303518365344254E-2</c:v>
                </c:pt>
                <c:pt idx="2415">
                  <c:v>1.4138284805236951E-2</c:v>
                </c:pt>
                <c:pt idx="2416">
                  <c:v>1.4128358038223286E-2</c:v>
                </c:pt>
                <c:pt idx="2417">
                  <c:v>1.4118398707474177E-2</c:v>
                </c:pt>
                <c:pt idx="2418">
                  <c:v>1.4261195182621325E-2</c:v>
                </c:pt>
                <c:pt idx="2419">
                  <c:v>1.4097935711477546E-2</c:v>
                </c:pt>
                <c:pt idx="2420">
                  <c:v>1.4087875966590876E-2</c:v>
                </c:pt>
                <c:pt idx="2421">
                  <c:v>1.4077783654555231E-2</c:v>
                </c:pt>
                <c:pt idx="2422">
                  <c:v>1.4067658774778037E-2</c:v>
                </c:pt>
                <c:pt idx="2423">
                  <c:v>1.4057501326684105E-2</c:v>
                </c:pt>
                <c:pt idx="2424">
                  <c:v>1.4047311309682601E-2</c:v>
                </c:pt>
                <c:pt idx="2425">
                  <c:v>1.4189564314523428E-2</c:v>
                </c:pt>
                <c:pt idx="2426">
                  <c:v>1.4026833566655244E-2</c:v>
                </c:pt>
                <c:pt idx="2427">
                  <c:v>1.4016545839471187E-2</c:v>
                </c:pt>
                <c:pt idx="2428">
                  <c:v>1.3855561763368489E-2</c:v>
                </c:pt>
                <c:pt idx="2429">
                  <c:v>1.3995872670895044E-2</c:v>
                </c:pt>
                <c:pt idx="2430">
                  <c:v>1.3985487228358656E-2</c:v>
                </c:pt>
                <c:pt idx="2431">
                  <c:v>1.3975069212906598E-2</c:v>
                </c:pt>
                <c:pt idx="2432">
                  <c:v>1.3964618623965417E-2</c:v>
                </c:pt>
                <c:pt idx="2433">
                  <c:v>1.395413546097643E-2</c:v>
                </c:pt>
                <c:pt idx="2434">
                  <c:v>1.3943619723375739E-2</c:v>
                </c:pt>
                <c:pt idx="2435">
                  <c:v>1.3933561683332388E-2</c:v>
                </c:pt>
                <c:pt idx="2436">
                  <c:v>1.4075891106843564E-2</c:v>
                </c:pt>
                <c:pt idx="2437">
                  <c:v>1.3912372802095545E-2</c:v>
                </c:pt>
                <c:pt idx="2438">
                  <c:v>1.390172949798058E-2</c:v>
                </c:pt>
                <c:pt idx="2439">
                  <c:v>1.3891053617461622E-2</c:v>
                </c:pt>
                <c:pt idx="2440">
                  <c:v>1.3879841199813309E-2</c:v>
                </c:pt>
                <c:pt idx="2441">
                  <c:v>1.3869097424411801E-2</c:v>
                </c:pt>
                <c:pt idx="2442">
                  <c:v>1.3858321069988204E-2</c:v>
                </c:pt>
                <c:pt idx="2443">
                  <c:v>1.3997962054714916E-2</c:v>
                </c:pt>
                <c:pt idx="2444">
                  <c:v>1.3836670621907783E-2</c:v>
                </c:pt>
                <c:pt idx="2445">
                  <c:v>1.3825796527175296E-2</c:v>
                </c:pt>
                <c:pt idx="2446">
                  <c:v>1.3666354525228793E-2</c:v>
                </c:pt>
                <c:pt idx="2447">
                  <c:v>1.3953934742678795E-2</c:v>
                </c:pt>
                <c:pt idx="2448">
                  <c:v>1.3794030299590254E-2</c:v>
                </c:pt>
                <c:pt idx="2449">
                  <c:v>1.3783031373027832E-2</c:v>
                </c:pt>
                <c:pt idx="2450">
                  <c:v>1.3771999865058504E-2</c:v>
                </c:pt>
                <c:pt idx="2451">
                  <c:v>1.3760935775153804E-2</c:v>
                </c:pt>
                <c:pt idx="2452">
                  <c:v>1.3749839102787043E-2</c:v>
                </c:pt>
                <c:pt idx="2453">
                  <c:v>1.37387098474262E-2</c:v>
                </c:pt>
                <c:pt idx="2454">
                  <c:v>1.372914458084562E-2</c:v>
                </c:pt>
                <c:pt idx="2455">
                  <c:v>1.3715808694940079E-2</c:v>
                </c:pt>
                <c:pt idx="2456">
                  <c:v>1.3705126578157589E-2</c:v>
                </c:pt>
                <c:pt idx="2457">
                  <c:v>1.3693866985601488E-2</c:v>
                </c:pt>
                <c:pt idx="2458">
                  <c:v>1.368257480745072E-2</c:v>
                </c:pt>
                <c:pt idx="2459">
                  <c:v>1.3671250043190142E-2</c:v>
                </c:pt>
                <c:pt idx="2460">
                  <c:v>1.3659892692305498E-2</c:v>
                </c:pt>
                <c:pt idx="2461">
                  <c:v>1.3795688833629192E-2</c:v>
                </c:pt>
                <c:pt idx="2462">
                  <c:v>1.363595156786929E-2</c:v>
                </c:pt>
                <c:pt idx="2463">
                  <c:v>1.3624490932061964E-2</c:v>
                </c:pt>
                <c:pt idx="2464">
                  <c:v>1.3466705878801544E-2</c:v>
                </c:pt>
                <c:pt idx="2465">
                  <c:v>1.3749289775112989E-2</c:v>
                </c:pt>
                <c:pt idx="2466">
                  <c:v>1.3590488998724153E-2</c:v>
                </c:pt>
                <c:pt idx="2467">
                  <c:v>1.3578900762791122E-2</c:v>
                </c:pt>
                <c:pt idx="2468">
                  <c:v>1.3567279935321586E-2</c:v>
                </c:pt>
                <c:pt idx="2469">
                  <c:v>1.3555626515821876E-2</c:v>
                </c:pt>
                <c:pt idx="2470">
                  <c:v>1.3543353921039931E-2</c:v>
                </c:pt>
                <c:pt idx="2471">
                  <c:v>1.3531632547825287E-2</c:v>
                </c:pt>
                <c:pt idx="2472">
                  <c:v>1.3666822962700213E-2</c:v>
                </c:pt>
                <c:pt idx="2473">
                  <c:v>1.3508092017833014E-2</c:v>
                </c:pt>
                <c:pt idx="2474">
                  <c:v>1.3496272860097891E-2</c:v>
                </c:pt>
                <c:pt idx="2475">
                  <c:v>1.3339556949000098E-2</c:v>
                </c:pt>
                <c:pt idx="2476">
                  <c:v>1.3472536756780257E-2</c:v>
                </c:pt>
                <c:pt idx="2477">
                  <c:v>1.346061981024981E-2</c:v>
                </c:pt>
                <c:pt idx="2478">
                  <c:v>1.3448670266519641E-2</c:v>
                </c:pt>
                <c:pt idx="2479">
                  <c:v>1.3436248211652299E-2</c:v>
                </c:pt>
                <c:pt idx="2480">
                  <c:v>1.3422695553248078E-2</c:v>
                </c:pt>
                <c:pt idx="2481">
                  <c:v>1.3409117079390603E-2</c:v>
                </c:pt>
                <c:pt idx="2482">
                  <c:v>1.3251581088571289E-2</c:v>
                </c:pt>
                <c:pt idx="2483">
                  <c:v>1.3527440108617318E-2</c:v>
                </c:pt>
                <c:pt idx="2484">
                  <c:v>1.3368279482077267E-2</c:v>
                </c:pt>
                <c:pt idx="2485">
                  <c:v>1.3354650463026545E-2</c:v>
                </c:pt>
                <c:pt idx="2486">
                  <c:v>1.3197609269388719E-2</c:v>
                </c:pt>
                <c:pt idx="2487">
                  <c:v>1.3328095521804164E-2</c:v>
                </c:pt>
                <c:pt idx="2488">
                  <c:v>1.3169726044078905E-2</c:v>
                </c:pt>
                <c:pt idx="2489">
                  <c:v>1.3300851528956086E-2</c:v>
                </c:pt>
                <c:pt idx="2490">
                  <c:v>1.3433460648491912E-2</c:v>
                </c:pt>
                <c:pt idx="2491">
                  <c:v>1.3273693379498429E-2</c:v>
                </c:pt>
                <c:pt idx="2492">
                  <c:v>1.3259777666064546E-2</c:v>
                </c:pt>
                <c:pt idx="2493">
                  <c:v>1.3105328251477227E-2</c:v>
                </c:pt>
                <c:pt idx="2494">
                  <c:v>1.3380023747983132E-2</c:v>
                </c:pt>
                <c:pt idx="2495">
                  <c:v>1.3224071619638037E-2</c:v>
                </c:pt>
                <c:pt idx="2496">
                  <c:v>1.3212242965123027E-2</c:v>
                </c:pt>
                <c:pt idx="2497">
                  <c:v>1.3200450989302014E-2</c:v>
                </c:pt>
                <c:pt idx="2498">
                  <c:v>1.3188695691098465E-2</c:v>
                </c:pt>
                <c:pt idx="2499">
                  <c:v>1.3176977069449754E-2</c:v>
                </c:pt>
                <c:pt idx="2500">
                  <c:v>1.3165882143224146E-2</c:v>
                </c:pt>
                <c:pt idx="2501">
                  <c:v>1.3298973527545442E-2</c:v>
                </c:pt>
                <c:pt idx="2502">
                  <c:v>1.3142623882752303E-2</c:v>
                </c:pt>
                <c:pt idx="2503">
                  <c:v>1.3131049759044503E-2</c:v>
                </c:pt>
                <c:pt idx="2504">
                  <c:v>1.3119512304947348E-2</c:v>
                </c:pt>
                <c:pt idx="2505">
                  <c:v>1.3108011519412009E-2</c:v>
                </c:pt>
                <c:pt idx="2506">
                  <c:v>1.2954098511288885E-2</c:v>
                </c:pt>
                <c:pt idx="2507">
                  <c:v>1.3085119949827927E-2</c:v>
                </c:pt>
                <c:pt idx="2508">
                  <c:v>1.3217561849289482E-2</c:v>
                </c:pt>
                <c:pt idx="2509">
                  <c:v>1.3062375041924449E-2</c:v>
                </c:pt>
                <c:pt idx="2510">
                  <c:v>1.3051622783692984E-2</c:v>
                </c:pt>
                <c:pt idx="2511">
                  <c:v>1.3040339777211862E-2</c:v>
                </c:pt>
                <c:pt idx="2512">
                  <c:v>1.3030697825568538E-2</c:v>
                </c:pt>
                <c:pt idx="2513">
                  <c:v>1.3016766811182082E-2</c:v>
                </c:pt>
                <c:pt idx="2514">
                  <c:v>1.300559821110253E-2</c:v>
                </c:pt>
                <c:pt idx="2515">
                  <c:v>1.2994466270780816E-2</c:v>
                </c:pt>
                <c:pt idx="2516">
                  <c:v>1.2983370989190803E-2</c:v>
                </c:pt>
                <c:pt idx="2517">
                  <c:v>1.2972312365302014E-2</c:v>
                </c:pt>
                <c:pt idx="2518">
                  <c:v>1.296183767202796E-2</c:v>
                </c:pt>
                <c:pt idx="2519">
                  <c:v>1.3093298910679814E-2</c:v>
                </c:pt>
                <c:pt idx="2520">
                  <c:v>1.2939899255359596E-2</c:v>
                </c:pt>
                <c:pt idx="2521">
                  <c:v>1.2928985025586457E-2</c:v>
                </c:pt>
                <c:pt idx="2522">
                  <c:v>1.2778584947291914E-2</c:v>
                </c:pt>
                <c:pt idx="2523">
                  <c:v>1.2906730376397302E-2</c:v>
                </c:pt>
                <c:pt idx="2524">
                  <c:v>1.28959283278156E-2</c:v>
                </c:pt>
                <c:pt idx="2525">
                  <c:v>1.288516292879207E-2</c:v>
                </c:pt>
                <c:pt idx="2526">
                  <c:v>1.2874434178315344E-2</c:v>
                </c:pt>
                <c:pt idx="2527">
                  <c:v>1.2863742075382748E-2</c:v>
                </c:pt>
                <c:pt idx="2528">
                  <c:v>1.2853086618989869E-2</c:v>
                </c:pt>
                <c:pt idx="2529">
                  <c:v>1.270428452119501E-2</c:v>
                </c:pt>
                <c:pt idx="2530">
                  <c:v>1.297147054456281E-2</c:v>
                </c:pt>
                <c:pt idx="2531">
                  <c:v>1.282134011903319E-2</c:v>
                </c:pt>
                <c:pt idx="2532">
                  <c:v>1.2810831238802823E-2</c:v>
                </c:pt>
                <c:pt idx="2533">
                  <c:v>1.2662624540219637E-2</c:v>
                </c:pt>
                <c:pt idx="2534">
                  <c:v>1.2789923402012253E-2</c:v>
                </c:pt>
                <c:pt idx="2535">
                  <c:v>1.2779524443471028E-2</c:v>
                </c:pt>
                <c:pt idx="2536">
                  <c:v>1.2769162123522831E-2</c:v>
                </c:pt>
                <c:pt idx="2537">
                  <c:v>1.2897606196503935E-2</c:v>
                </c:pt>
                <c:pt idx="2538">
                  <c:v>1.2748547395459987E-2</c:v>
                </c:pt>
                <c:pt idx="2539">
                  <c:v>1.2738294985384297E-2</c:v>
                </c:pt>
                <c:pt idx="2540">
                  <c:v>1.2728577211919233E-2</c:v>
                </c:pt>
                <c:pt idx="2541">
                  <c:v>1.2718395812936432E-2</c:v>
                </c:pt>
                <c:pt idx="2542">
                  <c:v>1.2569989659365451E-2</c:v>
                </c:pt>
                <c:pt idx="2543">
                  <c:v>1.2697651682024061E-2</c:v>
                </c:pt>
                <c:pt idx="2544">
                  <c:v>1.2687582435559609E-2</c:v>
                </c:pt>
                <c:pt idx="2545">
                  <c:v>1.267754981890825E-2</c:v>
                </c:pt>
                <c:pt idx="2546">
                  <c:v>1.2667553831109886E-2</c:v>
                </c:pt>
                <c:pt idx="2547">
                  <c:v>1.2521380539965651E-2</c:v>
                </c:pt>
                <c:pt idx="2548">
                  <c:v>1.2785200135357069E-2</c:v>
                </c:pt>
                <c:pt idx="2549">
                  <c:v>1.263778563121784E-2</c:v>
                </c:pt>
                <c:pt idx="2550">
                  <c:v>1.2627936149226093E-2</c:v>
                </c:pt>
                <c:pt idx="2551">
                  <c:v>1.2482329410132349E-2</c:v>
                </c:pt>
                <c:pt idx="2552">
                  <c:v>1.260834705648948E-2</c:v>
                </c:pt>
                <c:pt idx="2553">
                  <c:v>1.2599544731092926E-2</c:v>
                </c:pt>
                <c:pt idx="2554">
                  <c:v>1.2589837186555819E-2</c:v>
                </c:pt>
                <c:pt idx="2555">
                  <c:v>1.258154559716651E-2</c:v>
                </c:pt>
                <c:pt idx="2556">
                  <c:v>1.256915860745611E-2</c:v>
                </c:pt>
                <c:pt idx="2557">
                  <c:v>1.2559566142804179E-2</c:v>
                </c:pt>
                <c:pt idx="2558">
                  <c:v>1.2550010292551761E-2</c:v>
                </c:pt>
                <c:pt idx="2559">
                  <c:v>1.2540491055763603E-2</c:v>
                </c:pt>
                <c:pt idx="2560">
                  <c:v>1.2532360869203174E-2</c:v>
                </c:pt>
                <c:pt idx="2561">
                  <c:v>1.2522012793703503E-2</c:v>
                </c:pt>
                <c:pt idx="2562">
                  <c:v>1.2512601103598486E-2</c:v>
                </c:pt>
                <c:pt idx="2563">
                  <c:v>1.2503226021810743E-2</c:v>
                </c:pt>
                <c:pt idx="2564">
                  <c:v>1.2634244595355263E-2</c:v>
                </c:pt>
                <c:pt idx="2565">
                  <c:v>1.2483262664334962E-2</c:v>
                </c:pt>
                <c:pt idx="2566">
                  <c:v>1.2474004284423541E-2</c:v>
                </c:pt>
                <c:pt idx="2567">
                  <c:v>1.2464782513489708E-2</c:v>
                </c:pt>
                <c:pt idx="2568">
                  <c:v>1.2455597350623758E-2</c:v>
                </c:pt>
                <c:pt idx="2569">
                  <c:v>1.2446448794908161E-2</c:v>
                </c:pt>
                <c:pt idx="2570">
                  <c:v>1.2437766156013006E-2</c:v>
                </c:pt>
                <c:pt idx="2571">
                  <c:v>1.2565242780193518E-2</c:v>
                </c:pt>
                <c:pt idx="2572">
                  <c:v>1.2419647467734052E-2</c:v>
                </c:pt>
                <c:pt idx="2573">
                  <c:v>1.241064302719053E-2</c:v>
                </c:pt>
                <c:pt idx="2574">
                  <c:v>1.2267766040310518E-2</c:v>
                </c:pt>
                <c:pt idx="2575">
                  <c:v>1.2392326159905757E-2</c:v>
                </c:pt>
                <c:pt idx="2576">
                  <c:v>1.2383433828852519E-2</c:v>
                </c:pt>
                <c:pt idx="2577">
                  <c:v>1.2374578097717158E-2</c:v>
                </c:pt>
                <c:pt idx="2578">
                  <c:v>1.2365758965609083E-2</c:v>
                </c:pt>
                <c:pt idx="2579">
                  <c:v>1.2356976431632492E-2</c:v>
                </c:pt>
                <c:pt idx="2580">
                  <c:v>1.2348230494902872E-2</c:v>
                </c:pt>
                <c:pt idx="2581">
                  <c:v>1.2206687116186865E-2</c:v>
                </c:pt>
                <c:pt idx="2582">
                  <c:v>1.2464831743890334E-2</c:v>
                </c:pt>
                <c:pt idx="2583">
                  <c:v>1.2322212259306433E-2</c:v>
                </c:pt>
                <c:pt idx="2584">
                  <c:v>1.2313612702693537E-2</c:v>
                </c:pt>
                <c:pt idx="2585">
                  <c:v>1.2172581212162413E-2</c:v>
                </c:pt>
                <c:pt idx="2586">
                  <c:v>1.2296523367068667E-2</c:v>
                </c:pt>
                <c:pt idx="2587">
                  <c:v>1.2288033586305052E-2</c:v>
                </c:pt>
                <c:pt idx="2588">
                  <c:v>1.2279580395745346E-2</c:v>
                </c:pt>
                <c:pt idx="2589">
                  <c:v>1.2404477832217625E-2</c:v>
                </c:pt>
                <c:pt idx="2590">
                  <c:v>1.2262783781741331E-2</c:v>
                </c:pt>
                <c:pt idx="2591">
                  <c:v>1.2254440356566233E-2</c:v>
                </c:pt>
                <c:pt idx="2592">
                  <c:v>1.2246511870704803E-2</c:v>
                </c:pt>
                <c:pt idx="2593">
                  <c:v>1.2238239285884559E-2</c:v>
                </c:pt>
                <c:pt idx="2594">
                  <c:v>1.2096878863528742E-2</c:v>
                </c:pt>
                <c:pt idx="2595">
                  <c:v>1.2221432514557878E-2</c:v>
                </c:pt>
                <c:pt idx="2596">
                  <c:v>1.221327201443354E-2</c:v>
                </c:pt>
                <c:pt idx="2597">
                  <c:v>1.2205148096749755E-2</c:v>
                </c:pt>
                <c:pt idx="2598">
                  <c:v>1.219706076065764E-2</c:v>
                </c:pt>
                <c:pt idx="2599">
                  <c:v>1.2057770487017188E-2</c:v>
                </c:pt>
                <c:pt idx="2600">
                  <c:v>1.2313297636158068E-2</c:v>
                </c:pt>
                <c:pt idx="2601">
                  <c:v>1.2173018233419855E-2</c:v>
                </c:pt>
                <c:pt idx="2602">
                  <c:v>1.2165077215207293E-2</c:v>
                </c:pt>
                <c:pt idx="2603">
                  <c:v>1.2026270038121773E-2</c:v>
                </c:pt>
                <c:pt idx="2604">
                  <c:v>1.2149304910027126E-2</c:v>
                </c:pt>
                <c:pt idx="2605">
                  <c:v>1.2142169692051397E-2</c:v>
                </c:pt>
                <c:pt idx="2606">
                  <c:v>1.2134370278719331E-2</c:v>
                </c:pt>
                <c:pt idx="2607">
                  <c:v>1.2127714193756134E-2</c:v>
                </c:pt>
                <c:pt idx="2608">
                  <c:v>1.2117780397478128E-2</c:v>
                </c:pt>
                <c:pt idx="2609">
                  <c:v>1.2110095919863895E-2</c:v>
                </c:pt>
                <c:pt idx="2610">
                  <c:v>1.2102448010999467E-2</c:v>
                </c:pt>
                <c:pt idx="2611">
                  <c:v>1.209483667006328E-2</c:v>
                </c:pt>
                <c:pt idx="2612">
                  <c:v>1.2088341786652634E-2</c:v>
                </c:pt>
                <c:pt idx="2613">
                  <c:v>1.208005287781746E-2</c:v>
                </c:pt>
                <c:pt idx="2614">
                  <c:v>1.2072548875441576E-2</c:v>
                </c:pt>
                <c:pt idx="2615">
                  <c:v>1.2065081436415792E-2</c:v>
                </c:pt>
                <c:pt idx="2616">
                  <c:v>1.2192953274916091E-2</c:v>
                </c:pt>
                <c:pt idx="2617">
                  <c:v>1.2049297680776229E-2</c:v>
                </c:pt>
                <c:pt idx="2618">
                  <c:v>1.2041947024352686E-2</c:v>
                </c:pt>
                <c:pt idx="2619">
                  <c:v>1.2034632932003518E-2</c:v>
                </c:pt>
                <c:pt idx="2620">
                  <c:v>1.2027355402923285E-2</c:v>
                </c:pt>
                <c:pt idx="2621">
                  <c:v>1.202011443630915E-2</c:v>
                </c:pt>
                <c:pt idx="2622">
                  <c:v>1.2013217491482405E-2</c:v>
                </c:pt>
                <c:pt idx="2623">
                  <c:v>1.2137804927384406E-2</c:v>
                </c:pt>
                <c:pt idx="2624">
                  <c:v>1.199891361704058E-2</c:v>
                </c:pt>
                <c:pt idx="2625">
                  <c:v>1.1991816517175423E-2</c:v>
                </c:pt>
                <c:pt idx="2626">
                  <c:v>1.1855378537797183E-2</c:v>
                </c:pt>
                <c:pt idx="2627">
                  <c:v>1.1977436403689921E-2</c:v>
                </c:pt>
                <c:pt idx="2628">
                  <c:v>1.1970451352020675E-2</c:v>
                </c:pt>
                <c:pt idx="2629">
                  <c:v>1.1963502856467823E-2</c:v>
                </c:pt>
                <c:pt idx="2630">
                  <c:v>1.1956590916245038E-2</c:v>
                </c:pt>
                <c:pt idx="2631">
                  <c:v>1.1949715530572076E-2</c:v>
                </c:pt>
                <c:pt idx="2632">
                  <c:v>1.1942876698666952E-2</c:v>
                </c:pt>
                <c:pt idx="2633">
                  <c:v>1.1807504363024879E-2</c:v>
                </c:pt>
                <c:pt idx="2634">
                  <c:v>1.2058776121929921E-2</c:v>
                </c:pt>
                <c:pt idx="2635">
                  <c:v>1.1922579517779619E-2</c:v>
                </c:pt>
                <c:pt idx="2636">
                  <c:v>1.1915886893184232E-2</c:v>
                </c:pt>
                <c:pt idx="2637">
                  <c:v>1.1780943088903859E-2</c:v>
                </c:pt>
                <c:pt idx="2638">
                  <c:v>1.1902611292910361E-2</c:v>
                </c:pt>
                <c:pt idx="2639">
                  <c:v>1.1896028315700928E-2</c:v>
                </c:pt>
                <c:pt idx="2640">
                  <c:v>1.1889481886089487E-2</c:v>
                </c:pt>
                <c:pt idx="2641">
                  <c:v>1.2011915752029844E-2</c:v>
                </c:pt>
                <c:pt idx="2642">
                  <c:v>1.1876498666623877E-2</c:v>
                </c:pt>
                <c:pt idx="2643">
                  <c:v>1.1870061875243103E-2</c:v>
                </c:pt>
                <c:pt idx="2644">
                  <c:v>1.1863916595319319E-2</c:v>
                </c:pt>
                <c:pt idx="2645">
                  <c:v>1.18575504915969E-2</c:v>
                </c:pt>
                <c:pt idx="2646">
                  <c:v>1.1722136785805533E-2</c:v>
                </c:pt>
                <c:pt idx="2647">
                  <c:v>1.1844680147850201E-2</c:v>
                </c:pt>
                <c:pt idx="2648">
                  <c:v>1.1838426071772315E-2</c:v>
                </c:pt>
                <c:pt idx="2649">
                  <c:v>1.1832208536512626E-2</c:v>
                </c:pt>
                <c:pt idx="2650">
                  <c:v>1.1826027541327382E-2</c:v>
                </c:pt>
                <c:pt idx="2651">
                  <c:v>1.1692533290877891E-2</c:v>
                </c:pt>
                <c:pt idx="2652">
                  <c:v>1.1941935453200167E-2</c:v>
                </c:pt>
                <c:pt idx="2653">
                  <c:v>1.1807703788795559E-2</c:v>
                </c:pt>
                <c:pt idx="2654">
                  <c:v>1.1801668946500974E-2</c:v>
                </c:pt>
                <c:pt idx="2655">
                  <c:v>1.1668574484339176E-2</c:v>
                </c:pt>
                <c:pt idx="2656">
                  <c:v>1.1789708870341096E-2</c:v>
                </c:pt>
                <c:pt idx="2657">
                  <c:v>1.1784231180036464E-2</c:v>
                </c:pt>
                <c:pt idx="2658">
                  <c:v>1.1778337645155901E-2</c:v>
                </c:pt>
                <c:pt idx="2659">
                  <c:v>1.1773315138184692E-2</c:v>
                </c:pt>
                <c:pt idx="2660">
                  <c:v>1.1765831653456793E-2</c:v>
                </c:pt>
                <c:pt idx="2661">
                  <c:v>1.1760052927860087E-2</c:v>
                </c:pt>
                <c:pt idx="2662">
                  <c:v>1.1754310731005191E-2</c:v>
                </c:pt>
                <c:pt idx="2663">
                  <c:v>1.174860506217712E-2</c:v>
                </c:pt>
                <c:pt idx="2664">
                  <c:v>1.1743743580320043E-2</c:v>
                </c:pt>
                <c:pt idx="2665">
                  <c:v>1.1737507702403591E-2</c:v>
                </c:pt>
                <c:pt idx="2666">
                  <c:v>1.1731909186748029E-2</c:v>
                </c:pt>
                <c:pt idx="2667">
                  <c:v>1.1726347195063727E-2</c:v>
                </c:pt>
                <c:pt idx="2668">
                  <c:v>1.1852190977758937E-2</c:v>
                </c:pt>
                <c:pt idx="2669">
                  <c:v>1.1714943642900481E-2</c:v>
                </c:pt>
                <c:pt idx="2670">
                  <c:v>1.1585420425857446E-2</c:v>
                </c:pt>
                <c:pt idx="2671">
                  <c:v>1.170351764089953E-2</c:v>
                </c:pt>
                <c:pt idx="2672">
                  <c:v>1.1698150430127537E-2</c:v>
                </c:pt>
                <c:pt idx="2673">
                  <c:v>1.1690338655118747E-2</c:v>
                </c:pt>
                <c:pt idx="2674">
                  <c:v>1.1685058053769152E-2</c:v>
                </c:pt>
                <c:pt idx="2675">
                  <c:v>1.1552542281859219E-2</c:v>
                </c:pt>
                <c:pt idx="2676">
                  <c:v>1.1674606411693392E-2</c:v>
                </c:pt>
                <c:pt idx="2677">
                  <c:v>1.1797338438724454E-2</c:v>
                </c:pt>
                <c:pt idx="2678">
                  <c:v>1.1664129944614222E-2</c:v>
                </c:pt>
                <c:pt idx="2679">
                  <c:v>1.1659034382065793E-2</c:v>
                </c:pt>
                <c:pt idx="2680">
                  <c:v>1.1528357554645962E-2</c:v>
                </c:pt>
                <c:pt idx="2681">
                  <c:v>1.1648952810952212E-2</c:v>
                </c:pt>
                <c:pt idx="2682">
                  <c:v>1.1643966801029883E-2</c:v>
                </c:pt>
                <c:pt idx="2683">
                  <c:v>1.1639017307293284E-2</c:v>
                </c:pt>
                <c:pt idx="2684">
                  <c:v>1.1634104329072512E-2</c:v>
                </c:pt>
                <c:pt idx="2685">
                  <c:v>1.1629227865694194E-2</c:v>
                </c:pt>
                <c:pt idx="2686">
                  <c:v>1.1624387916487563E-2</c:v>
                </c:pt>
                <c:pt idx="2687">
                  <c:v>1.1494323553571191E-2</c:v>
                </c:pt>
                <c:pt idx="2688">
                  <c:v>1.1740711886672497E-2</c:v>
                </c:pt>
                <c:pt idx="2689">
                  <c:v>1.1610087147237026E-2</c:v>
                </c:pt>
                <c:pt idx="2690">
                  <c:v>1.1605393248065069E-2</c:v>
                </c:pt>
                <c:pt idx="2691">
                  <c:v>1.1475670092871645E-2</c:v>
                </c:pt>
                <c:pt idx="2692">
                  <c:v>1.1596114981622097E-2</c:v>
                </c:pt>
                <c:pt idx="2693">
                  <c:v>1.159153061303648E-2</c:v>
                </c:pt>
                <c:pt idx="2694">
                  <c:v>1.1586982753338949E-2</c:v>
                </c:pt>
                <c:pt idx="2695">
                  <c:v>1.1709499141724427E-2</c:v>
                </c:pt>
                <c:pt idx="2696">
                  <c:v>1.1578123293601507E-2</c:v>
                </c:pt>
                <c:pt idx="2697">
                  <c:v>1.1573682491718803E-2</c:v>
                </c:pt>
                <c:pt idx="2698">
                  <c:v>1.1569278194945362E-2</c:v>
                </c:pt>
                <c:pt idx="2699">
                  <c:v>1.1690110999048164E-2</c:v>
                </c:pt>
                <c:pt idx="2700">
                  <c:v>1.1560462245390975E-2</c:v>
                </c:pt>
                <c:pt idx="2701">
                  <c:v>1.1556169929751533E-2</c:v>
                </c:pt>
                <c:pt idx="2702">
                  <c:v>1.155191411783822E-2</c:v>
                </c:pt>
                <c:pt idx="2703">
                  <c:v>1.1547694809014153E-2</c:v>
                </c:pt>
                <c:pt idx="2704">
                  <c:v>1.1543512002644189E-2</c:v>
                </c:pt>
                <c:pt idx="2705">
                  <c:v>1.1414932845822449E-2</c:v>
                </c:pt>
                <c:pt idx="2706">
                  <c:v>1.1660235383286007E-2</c:v>
                </c:pt>
                <c:pt idx="2707">
                  <c:v>1.1531182591956133E-2</c:v>
                </c:pt>
                <c:pt idx="2708">
                  <c:v>1.1527242867795733E-2</c:v>
                </c:pt>
                <c:pt idx="2709">
                  <c:v>1.1523240085233182E-2</c:v>
                </c:pt>
                <c:pt idx="2710">
                  <c:v>1.1519273800193E-2</c:v>
                </c:pt>
                <c:pt idx="2711">
                  <c:v>1.1389792090994029E-2</c:v>
                </c:pt>
                <c:pt idx="2712">
                  <c:v>1.1511450720213139E-2</c:v>
                </c:pt>
                <c:pt idx="2713">
                  <c:v>1.1633618330047264E-2</c:v>
                </c:pt>
                <c:pt idx="2714">
                  <c:v>1.150377362291592E-2</c:v>
                </c:pt>
                <c:pt idx="2715">
                  <c:v>1.1499989816244857E-2</c:v>
                </c:pt>
                <c:pt idx="2716">
                  <c:v>1.1496242503411195E-2</c:v>
                </c:pt>
                <c:pt idx="2717">
                  <c:v>1.1493134902034186E-2</c:v>
                </c:pt>
                <c:pt idx="2718">
                  <c:v>1.1488929828737504E-2</c:v>
                </c:pt>
                <c:pt idx="2719">
                  <c:v>1.1485289503292861E-2</c:v>
                </c:pt>
                <c:pt idx="2720">
                  <c:v>1.1481685668107033E-2</c:v>
                </c:pt>
                <c:pt idx="2721">
                  <c:v>1.1477988564863427E-2</c:v>
                </c:pt>
                <c:pt idx="2722">
                  <c:v>1.1474462696448803E-2</c:v>
                </c:pt>
                <c:pt idx="2723">
                  <c:v>1.1470973318812402E-2</c:v>
                </c:pt>
                <c:pt idx="2724">
                  <c:v>1.1591714035179172E-2</c:v>
                </c:pt>
                <c:pt idx="2725">
                  <c:v>1.1464104033476199E-2</c:v>
                </c:pt>
                <c:pt idx="2726">
                  <c:v>1.1460776403243734E-2</c:v>
                </c:pt>
                <c:pt idx="2727">
                  <c:v>1.1457430482902943E-2</c:v>
                </c:pt>
                <c:pt idx="2728">
                  <c:v>1.1454121049229027E-2</c:v>
                </c:pt>
                <c:pt idx="2729">
                  <c:v>1.1325960571547215E-2</c:v>
                </c:pt>
                <c:pt idx="2730">
                  <c:v>1.1447569367241745E-2</c:v>
                </c:pt>
                <c:pt idx="2731">
                  <c:v>1.1568294692386304E-2</c:v>
                </c:pt>
                <c:pt idx="2732">
                  <c:v>1.1441210907286666E-2</c:v>
                </c:pt>
                <c:pt idx="2733">
                  <c:v>1.1438086404958494E-2</c:v>
                </c:pt>
                <c:pt idx="2734">
                  <c:v>1.1434998386959794E-2</c:v>
                </c:pt>
                <c:pt idx="2735">
                  <c:v>1.1555723656393265E-2</c:v>
                </c:pt>
                <c:pt idx="2736">
                  <c:v>1.1428931801658725E-2</c:v>
                </c:pt>
                <c:pt idx="2737">
                  <c:v>1.1425953233212055E-2</c:v>
                </c:pt>
                <c:pt idx="2738">
                  <c:v>1.1423011146811464E-2</c:v>
                </c:pt>
                <c:pt idx="2739">
                  <c:v>1.1420105541887843E-2</c:v>
                </c:pt>
                <c:pt idx="2740">
                  <c:v>1.1417236417879903E-2</c:v>
                </c:pt>
                <c:pt idx="2741">
                  <c:v>1.1414403774222006E-2</c:v>
                </c:pt>
                <c:pt idx="2742">
                  <c:v>1.1535144238630321E-2</c:v>
                </c:pt>
                <c:pt idx="2743">
                  <c:v>1.1408847925708582E-2</c:v>
                </c:pt>
                <c:pt idx="2744">
                  <c:v>1.140612471974177E-2</c:v>
                </c:pt>
                <c:pt idx="2745">
                  <c:v>1.1403437991893743E-2</c:v>
                </c:pt>
                <c:pt idx="2746">
                  <c:v>1.1400787741609296E-2</c:v>
                </c:pt>
                <c:pt idx="2747">
                  <c:v>1.1398173509803128E-2</c:v>
                </c:pt>
                <c:pt idx="2748">
                  <c:v>1.1395593689183142E-2</c:v>
                </c:pt>
                <c:pt idx="2749">
                  <c:v>1.1393050343348544E-2</c:v>
                </c:pt>
                <c:pt idx="2750">
                  <c:v>1.1390543471754716E-2</c:v>
                </c:pt>
                <c:pt idx="2751">
                  <c:v>1.1388073073857042E-2</c:v>
                </c:pt>
                <c:pt idx="2752">
                  <c:v>1.1385652238012767E-2</c:v>
                </c:pt>
                <c:pt idx="2753">
                  <c:v>1.138325731534476E-2</c:v>
                </c:pt>
                <c:pt idx="2754">
                  <c:v>1.1380898865885555E-2</c:v>
                </c:pt>
                <c:pt idx="2755">
                  <c:v>1.1378576889093843E-2</c:v>
                </c:pt>
                <c:pt idx="2756">
                  <c:v>1.1376291384439616E-2</c:v>
                </c:pt>
                <c:pt idx="2757">
                  <c:v>1.1374042351385911E-2</c:v>
                </c:pt>
                <c:pt idx="2758">
                  <c:v>1.1371829789405324E-2</c:v>
                </c:pt>
                <c:pt idx="2759">
                  <c:v>1.1369653697966976E-2</c:v>
                </c:pt>
                <c:pt idx="2760">
                  <c:v>1.1367447606775549E-2</c:v>
                </c:pt>
                <c:pt idx="2761">
                  <c:v>1.136533937804618E-2</c:v>
                </c:pt>
                <c:pt idx="2762">
                  <c:v>1.1363267616033568E-2</c:v>
                </c:pt>
                <c:pt idx="2763">
                  <c:v>1.1361232320219017E-2</c:v>
                </c:pt>
                <c:pt idx="2764">
                  <c:v>1.1359233490085607E-2</c:v>
                </c:pt>
                <c:pt idx="2765">
                  <c:v>1.1357271125113755E-2</c:v>
                </c:pt>
                <c:pt idx="2766">
                  <c:v>1.1355393585149844E-2</c:v>
                </c:pt>
                <c:pt idx="2767">
                  <c:v>1.1353455788609246E-2</c:v>
                </c:pt>
                <c:pt idx="2768">
                  <c:v>1.1351602816049855E-2</c:v>
                </c:pt>
                <c:pt idx="2769">
                  <c:v>1.1349786306605658E-2</c:v>
                </c:pt>
                <c:pt idx="2770">
                  <c:v>1.1348006259769505E-2</c:v>
                </c:pt>
                <c:pt idx="2771">
                  <c:v>1.1346262675036023E-2</c:v>
                </c:pt>
                <c:pt idx="2772">
                  <c:v>1.1344555551904278E-2</c:v>
                </c:pt>
                <c:pt idx="2773">
                  <c:v>1.1343017533240934E-2</c:v>
                </c:pt>
                <c:pt idx="2774">
                  <c:v>1.1341388437772843E-2</c:v>
                </c:pt>
                <c:pt idx="2775">
                  <c:v>1.1339795804644857E-2</c:v>
                </c:pt>
                <c:pt idx="2776">
                  <c:v>1.1338239633355635E-2</c:v>
                </c:pt>
                <c:pt idx="2777">
                  <c:v>1.1336719923409056E-2</c:v>
                </c:pt>
                <c:pt idx="2778">
                  <c:v>1.1335157453764762E-2</c:v>
                </c:pt>
                <c:pt idx="2779">
                  <c:v>1.1333708106376284E-2</c:v>
                </c:pt>
                <c:pt idx="2780">
                  <c:v>1.1332295217742941E-2</c:v>
                </c:pt>
                <c:pt idx="2781">
                  <c:v>1.1330918787374578E-2</c:v>
                </c:pt>
                <c:pt idx="2782">
                  <c:v>1.1329668276663398E-2</c:v>
                </c:pt>
                <c:pt idx="2783">
                  <c:v>1.1328367324495667E-2</c:v>
                </c:pt>
                <c:pt idx="2784">
                  <c:v>1.1327102830255046E-2</c:v>
                </c:pt>
                <c:pt idx="2785">
                  <c:v>1.1325874793468872E-2</c:v>
                </c:pt>
                <c:pt idx="2786">
                  <c:v>1.1324683213651448E-2</c:v>
                </c:pt>
                <c:pt idx="2787">
                  <c:v>1.1323528090330106E-2</c:v>
                </c:pt>
                <c:pt idx="2788">
                  <c:v>1.1322409423032179E-2</c:v>
                </c:pt>
                <c:pt idx="2789">
                  <c:v>1.1321327211278055E-2</c:v>
                </c:pt>
                <c:pt idx="2790">
                  <c:v>1.1320281454602019E-2</c:v>
                </c:pt>
                <c:pt idx="2791">
                  <c:v>1.1319272152533141E-2</c:v>
                </c:pt>
                <c:pt idx="2792">
                  <c:v>1.1318299304601362E-2</c:v>
                </c:pt>
                <c:pt idx="2793">
                  <c:v>1.1317362910343578E-2</c:v>
                </c:pt>
                <c:pt idx="2794">
                  <c:v>1.1316462969296675E-2</c:v>
                </c:pt>
                <c:pt idx="2795">
                  <c:v>1.1315599480996683E-2</c:v>
                </c:pt>
                <c:pt idx="2796">
                  <c:v>1.1314772444985704E-2</c:v>
                </c:pt>
                <c:pt idx="2797">
                  <c:v>1.1313981860803237E-2</c:v>
                </c:pt>
                <c:pt idx="2798">
                  <c:v>1.1313227727992255E-2</c:v>
                </c:pt>
                <c:pt idx="2799">
                  <c:v>1.1312510046099211E-2</c:v>
                </c:pt>
                <c:pt idx="2800">
                  <c:v>1.1311693046038046E-2</c:v>
                </c:pt>
                <c:pt idx="2801">
                  <c:v>1.131104568144798E-2</c:v>
                </c:pt>
                <c:pt idx="2802">
                  <c:v>1.1310434765310084E-2</c:v>
                </c:pt>
                <c:pt idx="2803">
                  <c:v>1.1309860297179874E-2</c:v>
                </c:pt>
                <c:pt idx="2804">
                  <c:v>1.1309468384624346E-2</c:v>
                </c:pt>
                <c:pt idx="2805">
                  <c:v>1.1308969398796038E-2</c:v>
                </c:pt>
                <c:pt idx="2806">
                  <c:v>1.1308506860752519E-2</c:v>
                </c:pt>
                <c:pt idx="2807">
                  <c:v>1.130808077005588E-2</c:v>
                </c:pt>
                <c:pt idx="2808">
                  <c:v>1.1307691126267342E-2</c:v>
                </c:pt>
                <c:pt idx="2809">
                  <c:v>1.1307337928950731E-2</c:v>
                </c:pt>
                <c:pt idx="2810">
                  <c:v>1.1307021177669005E-2</c:v>
                </c:pt>
                <c:pt idx="2811">
                  <c:v>1.1306740871992075E-2</c:v>
                </c:pt>
                <c:pt idx="2812">
                  <c:v>1.1306330171282779E-2</c:v>
                </c:pt>
                <c:pt idx="2813">
                  <c:v>1.1305950973363288E-2</c:v>
                </c:pt>
                <c:pt idx="2814">
                  <c:v>1.1305774806795732E-2</c:v>
                </c:pt>
                <c:pt idx="2815">
                  <c:v>1.1305635081892085E-2</c:v>
                </c:pt>
                <c:pt idx="2816">
                  <c:v>1.1305708779638705E-2</c:v>
                </c:pt>
                <c:pt idx="2817">
                  <c:v>1.1305464955384537E-2</c:v>
                </c:pt>
                <c:pt idx="2818">
                  <c:v>1.1305434552937754E-2</c:v>
                </c:pt>
                <c:pt idx="2819">
                  <c:v>1.1305440590470006E-2</c:v>
                </c:pt>
                <c:pt idx="2820">
                  <c:v>1.1305483067566513E-2</c:v>
                </c:pt>
                <c:pt idx="2821">
                  <c:v>1.1304993507988779E-2</c:v>
                </c:pt>
                <c:pt idx="2822">
                  <c:v>1.1305677338786957E-2</c:v>
                </c:pt>
                <c:pt idx="2823">
                  <c:v>1.1305829132090217E-2</c:v>
                </c:pt>
                <c:pt idx="2824">
                  <c:v>1.1306017363304832E-2</c:v>
                </c:pt>
                <c:pt idx="2825">
                  <c:v>1.1306643142802117E-2</c:v>
                </c:pt>
                <c:pt idx="2826">
                  <c:v>1.1306909470465518E-2</c:v>
                </c:pt>
                <c:pt idx="2827">
                  <c:v>1.1307212237050364E-2</c:v>
                </c:pt>
                <c:pt idx="2828">
                  <c:v>1.1307551442157846E-2</c:v>
                </c:pt>
                <c:pt idx="2829">
                  <c:v>1.1307927085383066E-2</c:v>
                </c:pt>
                <c:pt idx="2830">
                  <c:v>1.1308125418267697E-2</c:v>
                </c:pt>
                <c:pt idx="2831">
                  <c:v>1.1308571319963923E-2</c:v>
                </c:pt>
                <c:pt idx="2832">
                  <c:v>1.1309053657474514E-2</c:v>
                </c:pt>
                <c:pt idx="2833">
                  <c:v>1.1309572430405061E-2</c:v>
                </c:pt>
                <c:pt idx="2834">
                  <c:v>1.1310351859433309E-2</c:v>
                </c:pt>
                <c:pt idx="2835">
                  <c:v>1.1310946123069869E-2</c:v>
                </c:pt>
                <c:pt idx="2836">
                  <c:v>1.1311576822076803E-2</c:v>
                </c:pt>
                <c:pt idx="2837">
                  <c:v>1.1312243956063986E-2</c:v>
                </c:pt>
                <c:pt idx="2838">
                  <c:v>1.1312947524644774E-2</c:v>
                </c:pt>
                <c:pt idx="2839">
                  <c:v>1.1313687527439466E-2</c:v>
                </c:pt>
                <c:pt idx="2840">
                  <c:v>1.1314463964066634E-2</c:v>
                </c:pt>
                <c:pt idx="2841">
                  <c:v>1.1315276834148314E-2</c:v>
                </c:pt>
                <c:pt idx="2842">
                  <c:v>1.1316126137308287E-2</c:v>
                </c:pt>
                <c:pt idx="2843">
                  <c:v>1.1317011873162515E-2</c:v>
                </c:pt>
                <c:pt idx="2844">
                  <c:v>1.1317934041346069E-2</c:v>
                </c:pt>
                <c:pt idx="2845">
                  <c:v>1.1318892641485336E-2</c:v>
                </c:pt>
                <c:pt idx="2846">
                  <c:v>1.131988767320757E-2</c:v>
                </c:pt>
                <c:pt idx="2847">
                  <c:v>1.132091913614524E-2</c:v>
                </c:pt>
                <c:pt idx="2848">
                  <c:v>1.1321987029930815E-2</c:v>
                </c:pt>
                <c:pt idx="2849">
                  <c:v>1.1323091354201105E-2</c:v>
                </c:pt>
                <c:pt idx="2850">
                  <c:v>1.1324232108591185E-2</c:v>
                </c:pt>
                <c:pt idx="2851">
                  <c:v>1.1325409292742212E-2</c:v>
                </c:pt>
                <c:pt idx="2852">
                  <c:v>1.1326351335357096E-2</c:v>
                </c:pt>
                <c:pt idx="2853">
                  <c:v>1.1327598736753338E-2</c:v>
                </c:pt>
                <c:pt idx="2854">
                  <c:v>1.1328882565707693E-2</c:v>
                </c:pt>
                <c:pt idx="2855">
                  <c:v>1.1330482319760677E-2</c:v>
                </c:pt>
                <c:pt idx="2856">
                  <c:v>1.1331841647344215E-2</c:v>
                </c:pt>
                <c:pt idx="2857">
                  <c:v>1.1333237402555624E-2</c:v>
                </c:pt>
                <c:pt idx="2858">
                  <c:v>1.1334669585043878E-2</c:v>
                </c:pt>
                <c:pt idx="2859">
                  <c:v>1.1336138194462303E-2</c:v>
                </c:pt>
                <c:pt idx="2860">
                  <c:v>1.1337643230465084E-2</c:v>
                </c:pt>
                <c:pt idx="2861">
                  <c:v>1.1339184692709019E-2</c:v>
                </c:pt>
                <c:pt idx="2862">
                  <c:v>1.1340762580850905E-2</c:v>
                </c:pt>
                <c:pt idx="2863">
                  <c:v>1.1342376894550142E-2</c:v>
                </c:pt>
                <c:pt idx="2864">
                  <c:v>1.1344027633472219E-2</c:v>
                </c:pt>
                <c:pt idx="2865">
                  <c:v>1.1345103068220119E-2</c:v>
                </c:pt>
                <c:pt idx="2866">
                  <c:v>1.1346821345034286E-2</c:v>
                </c:pt>
                <c:pt idx="2867">
                  <c:v>1.1348576043801906E-2</c:v>
                </c:pt>
                <c:pt idx="2868">
                  <c:v>1.1350626011703113E-2</c:v>
                </c:pt>
                <c:pt idx="2869">
                  <c:v>1.1352458756389794E-2</c:v>
                </c:pt>
                <c:pt idx="2870">
                  <c:v>1.1354327921983653E-2</c:v>
                </c:pt>
                <c:pt idx="2871">
                  <c:v>1.135623350816406E-2</c:v>
                </c:pt>
                <c:pt idx="2872">
                  <c:v>1.1358175514599722E-2</c:v>
                </c:pt>
                <c:pt idx="2873">
                  <c:v>1.1359826809263875E-2</c:v>
                </c:pt>
                <c:pt idx="2874">
                  <c:v>1.1361838990493603E-2</c:v>
                </c:pt>
                <c:pt idx="2875">
                  <c:v>1.1363887589875419E-2</c:v>
                </c:pt>
                <c:pt idx="2876">
                  <c:v>1.1365972607091379E-2</c:v>
                </c:pt>
                <c:pt idx="2877">
                  <c:v>1.1369108218911139E-2</c:v>
                </c:pt>
                <c:pt idx="2878">
                  <c:v>1.1371274079230926E-2</c:v>
                </c:pt>
                <c:pt idx="2879">
                  <c:v>1.1373476359850533E-2</c:v>
                </c:pt>
                <c:pt idx="2880">
                  <c:v>1.1375715060464116E-2</c:v>
                </c:pt>
                <c:pt idx="2881">
                  <c:v>1.1377990180758885E-2</c:v>
                </c:pt>
                <c:pt idx="2882">
                  <c:v>1.1379950040318923E-2</c:v>
                </c:pt>
                <c:pt idx="2883">
                  <c:v>1.1382295323718497E-2</c:v>
                </c:pt>
                <c:pt idx="2884">
                  <c:v>1.1384677024742152E-2</c:v>
                </c:pt>
                <c:pt idx="2885">
                  <c:v>1.138709514308244E-2</c:v>
                </c:pt>
                <c:pt idx="2886">
                  <c:v>1.1389912066770329E-2</c:v>
                </c:pt>
                <c:pt idx="2887">
                  <c:v>1.1392405698762528E-2</c:v>
                </c:pt>
                <c:pt idx="2888">
                  <c:v>1.1394935748322821E-2</c:v>
                </c:pt>
                <c:pt idx="2889">
                  <c:v>1.1397502215159262E-2</c:v>
                </c:pt>
                <c:pt idx="2890">
                  <c:v>1.1400105098970359E-2</c:v>
                </c:pt>
                <c:pt idx="2891">
                  <c:v>1.1402744399468511E-2</c:v>
                </c:pt>
                <c:pt idx="2892">
                  <c:v>1.1405420116360912E-2</c:v>
                </c:pt>
                <c:pt idx="2893">
                  <c:v>1.140813224936257E-2</c:v>
                </c:pt>
                <c:pt idx="2894">
                  <c:v>1.1410880798185023E-2</c:v>
                </c:pt>
                <c:pt idx="2895">
                  <c:v>1.1413665762544149E-2</c:v>
                </c:pt>
                <c:pt idx="2896">
                  <c:v>1.1416487142156697E-2</c:v>
                </c:pt>
                <c:pt idx="2897">
                  <c:v>1.1419344936738546E-2</c:v>
                </c:pt>
                <c:pt idx="2898">
                  <c:v>1.1422239146013393E-2</c:v>
                </c:pt>
                <c:pt idx="2899">
                  <c:v>1.1425169769701466E-2</c:v>
                </c:pt>
                <c:pt idx="2900">
                  <c:v>1.1428136807521248E-2</c:v>
                </c:pt>
                <c:pt idx="2901">
                  <c:v>1.1431140259205129E-2</c:v>
                </c:pt>
                <c:pt idx="2902">
                  <c:v>1.1434180124480281E-2</c:v>
                </c:pt>
                <c:pt idx="2903">
                  <c:v>1.1437256403067799E-2</c:v>
                </c:pt>
                <c:pt idx="2904">
                  <c:v>1.1439958291602138E-2</c:v>
                </c:pt>
                <c:pt idx="2905">
                  <c:v>1.1443104695309386E-2</c:v>
                </c:pt>
                <c:pt idx="2906">
                  <c:v>1.144628751036266E-2</c:v>
                </c:pt>
                <c:pt idx="2907">
                  <c:v>1.1449925645227515E-2</c:v>
                </c:pt>
                <c:pt idx="2908">
                  <c:v>1.1453183986390484E-2</c:v>
                </c:pt>
                <c:pt idx="2909">
                  <c:v>1.1456478739276655E-2</c:v>
                </c:pt>
                <c:pt idx="2910">
                  <c:v>1.1459809903626234E-2</c:v>
                </c:pt>
                <c:pt idx="2911">
                  <c:v>1.1463177479182039E-2</c:v>
                </c:pt>
                <c:pt idx="2912">
                  <c:v>1.1466581465689487E-2</c:v>
                </c:pt>
                <c:pt idx="2913">
                  <c:v>1.1470021862892265E-2</c:v>
                </c:pt>
                <c:pt idx="2914">
                  <c:v>1.147349867053753E-2</c:v>
                </c:pt>
                <c:pt idx="2915">
                  <c:v>1.1477011888373309E-2</c:v>
                </c:pt>
                <c:pt idx="2916">
                  <c:v>1.1480561516154581E-2</c:v>
                </c:pt>
                <c:pt idx="2917">
                  <c:v>1.1483701550136661E-2</c:v>
                </c:pt>
                <c:pt idx="2918">
                  <c:v>1.148732128112194E-2</c:v>
                </c:pt>
                <c:pt idx="2919">
                  <c:v>1.1490977420129311E-2</c:v>
                </c:pt>
                <c:pt idx="2920">
                  <c:v>1.1495200445652432E-2</c:v>
                </c:pt>
                <c:pt idx="2921">
                  <c:v>1.1498934601036459E-2</c:v>
                </c:pt>
                <c:pt idx="2922">
                  <c:v>1.1502705163683622E-2</c:v>
                </c:pt>
                <c:pt idx="2923">
                  <c:v>1.1506512133354995E-2</c:v>
                </c:pt>
                <c:pt idx="2924">
                  <c:v>1.1510355509812525E-2</c:v>
                </c:pt>
                <c:pt idx="2925">
                  <c:v>1.1513767409180531E-2</c:v>
                </c:pt>
                <c:pt idx="2926">
                  <c:v>1.1517680873104119E-2</c:v>
                </c:pt>
                <c:pt idx="2927">
                  <c:v>1.1521630741926359E-2</c:v>
                </c:pt>
                <c:pt idx="2928">
                  <c:v>1.1525617015411882E-2</c:v>
                </c:pt>
                <c:pt idx="2929">
                  <c:v>1.1529639693331539E-2</c:v>
                </c:pt>
                <c:pt idx="2930">
                  <c:v>1.1534662091180529E-2</c:v>
                </c:pt>
                <c:pt idx="2931">
                  <c:v>1.1538763040189604E-2</c:v>
                </c:pt>
                <c:pt idx="2932">
                  <c:v>1.1542900395346339E-2</c:v>
                </c:pt>
                <c:pt idx="2933">
                  <c:v>1.15470741564257E-2</c:v>
                </c:pt>
                <c:pt idx="2934">
                  <c:v>1.1550791596717749E-2</c:v>
                </c:pt>
                <c:pt idx="2935">
                  <c:v>1.1555035432658874E-2</c:v>
                </c:pt>
                <c:pt idx="2936">
                  <c:v>1.1559315672673603E-2</c:v>
                </c:pt>
                <c:pt idx="2937">
                  <c:v>1.1563632316543206E-2</c:v>
                </c:pt>
                <c:pt idx="2938">
                  <c:v>1.1570123227573195E-2</c:v>
                </c:pt>
                <c:pt idx="2939">
                  <c:v>1.1574526103484712E-2</c:v>
                </c:pt>
                <c:pt idx="2940">
                  <c:v>1.1578965386211663E-2</c:v>
                </c:pt>
                <c:pt idx="2941">
                  <c:v>1.1583441075544005E-2</c:v>
                </c:pt>
                <c:pt idx="2942">
                  <c:v>1.158640722364717E-2</c:v>
                </c:pt>
                <c:pt idx="2943">
                  <c:v>1.15925016732255E-2</c:v>
                </c:pt>
                <c:pt idx="2944">
                  <c:v>1.1597086581173269E-2</c:v>
                </c:pt>
                <c:pt idx="2945">
                  <c:v>1.1601707894927919E-2</c:v>
                </c:pt>
                <c:pt idx="2946">
                  <c:v>1.1606365614295563E-2</c:v>
                </c:pt>
                <c:pt idx="2947">
                  <c:v>1.1611059739077207E-2</c:v>
                </c:pt>
                <c:pt idx="2948">
                  <c:v>1.161579026908492E-2</c:v>
                </c:pt>
                <c:pt idx="2949">
                  <c:v>1.1620557204125663E-2</c:v>
                </c:pt>
                <c:pt idx="2950">
                  <c:v>1.1625360544008952E-2</c:v>
                </c:pt>
                <c:pt idx="2951">
                  <c:v>1.16302002885494E-2</c:v>
                </c:pt>
                <c:pt idx="2952">
                  <c:v>1.1635076437556525E-2</c:v>
                </c:pt>
                <c:pt idx="2953">
                  <c:v>1.1639988990850895E-2</c:v>
                </c:pt>
                <c:pt idx="2954">
                  <c:v>1.1644937948248824E-2</c:v>
                </c:pt>
                <c:pt idx="2955">
                  <c:v>1.1648269969290659E-2</c:v>
                </c:pt>
                <c:pt idx="2956">
                  <c:v>1.1653283447624679E-2</c:v>
                </c:pt>
                <c:pt idx="2957">
                  <c:v>1.1658333325822043E-2</c:v>
                </c:pt>
                <c:pt idx="2958">
                  <c:v>1.1663419603700039E-2</c:v>
                </c:pt>
                <c:pt idx="2959">
                  <c:v>1.1670228790488004E-2</c:v>
                </c:pt>
                <c:pt idx="2960">
                  <c:v>1.167539616875371E-2</c:v>
                </c:pt>
                <c:pt idx="2961">
                  <c:v>1.168059994988907E-2</c:v>
                </c:pt>
                <c:pt idx="2962">
                  <c:v>1.168584013372486E-2</c:v>
                </c:pt>
                <c:pt idx="2963">
                  <c:v>1.169111672009185E-2</c:v>
                </c:pt>
                <c:pt idx="2964">
                  <c:v>1.169470165432111E-2</c:v>
                </c:pt>
                <c:pt idx="2965">
                  <c:v>1.1701779099761243E-2</c:v>
                </c:pt>
                <c:pt idx="2966">
                  <c:v>1.1707164892733695E-2</c:v>
                </c:pt>
                <c:pt idx="2967">
                  <c:v>1.1712587087583404E-2</c:v>
                </c:pt>
                <c:pt idx="2968">
                  <c:v>1.1716284326225717E-2</c:v>
                </c:pt>
                <c:pt idx="2969">
                  <c:v>1.1721181646715984E-2</c:v>
                </c:pt>
                <c:pt idx="2970">
                  <c:v>1.1726701927923244E-2</c:v>
                </c:pt>
                <c:pt idx="2971">
                  <c:v>1.1732258605346324E-2</c:v>
                </c:pt>
                <c:pt idx="2972">
                  <c:v>1.1741457883536779E-2</c:v>
                </c:pt>
                <c:pt idx="2973">
                  <c:v>1.1746506579779102E-2</c:v>
                </c:pt>
                <c:pt idx="2974">
                  <c:v>1.1752190827907995E-2</c:v>
                </c:pt>
                <c:pt idx="2975">
                  <c:v>1.1757911472820497E-2</c:v>
                </c:pt>
                <c:pt idx="2976">
                  <c:v>1.17636685143664E-2</c:v>
                </c:pt>
                <c:pt idx="2977">
                  <c:v>1.1769461952396369E-2</c:v>
                </c:pt>
                <c:pt idx="2978">
                  <c:v>1.1775291786757562E-2</c:v>
                </c:pt>
                <c:pt idx="2979">
                  <c:v>1.1781158017311191E-2</c:v>
                </c:pt>
                <c:pt idx="2980">
                  <c:v>1.178706064390792E-2</c:v>
                </c:pt>
                <c:pt idx="2981">
                  <c:v>1.1793623921286269E-2</c:v>
                </c:pt>
                <c:pt idx="2982">
                  <c:v>1.1799602134793977E-2</c:v>
                </c:pt>
                <c:pt idx="2983">
                  <c:v>1.1805616745199355E-2</c:v>
                </c:pt>
                <c:pt idx="2984">
                  <c:v>1.1811667752367727E-2</c:v>
                </c:pt>
                <c:pt idx="2985">
                  <c:v>1.1817991912866812E-2</c:v>
                </c:pt>
                <c:pt idx="2986">
                  <c:v>1.1824118112073637E-2</c:v>
                </c:pt>
                <c:pt idx="2987">
                  <c:v>1.1830280706336222E-2</c:v>
                </c:pt>
                <c:pt idx="2988">
                  <c:v>1.1836479695521927E-2</c:v>
                </c:pt>
                <c:pt idx="2989">
                  <c:v>1.1842715079498987E-2</c:v>
                </c:pt>
                <c:pt idx="2990">
                  <c:v>1.1849636717458863E-2</c:v>
                </c:pt>
                <c:pt idx="2991">
                  <c:v>1.1855947697672066E-2</c:v>
                </c:pt>
                <c:pt idx="2992">
                  <c:v>1.1862295073597798E-2</c:v>
                </c:pt>
                <c:pt idx="2993">
                  <c:v>1.1868678845109207E-2</c:v>
                </c:pt>
                <c:pt idx="2994">
                  <c:v>1.1875099012086389E-2</c:v>
                </c:pt>
                <c:pt idx="2995">
                  <c:v>1.1881555574410306E-2</c:v>
                </c:pt>
                <c:pt idx="2996">
                  <c:v>1.1888048531968875E-2</c:v>
                </c:pt>
                <c:pt idx="2997">
                  <c:v>1.189457788464306E-2</c:v>
                </c:pt>
                <c:pt idx="2998">
                  <c:v>1.1901143632317304E-2</c:v>
                </c:pt>
                <c:pt idx="2999">
                  <c:v>1.1910709958993335E-2</c:v>
                </c:pt>
                <c:pt idx="3000">
                  <c:v>1.1921495773547871E-2</c:v>
                </c:pt>
                <c:pt idx="3001">
                  <c:v>1.1932311567126019E-2</c:v>
                </c:pt>
                <c:pt idx="3002">
                  <c:v>1.1943153576144418E-2</c:v>
                </c:pt>
                <c:pt idx="3003">
                  <c:v>1.1954018036987568E-2</c:v>
                </c:pt>
                <c:pt idx="3004">
                  <c:v>1.1964901185988693E-2</c:v>
                </c:pt>
                <c:pt idx="3005">
                  <c:v>1.1975799259443665E-2</c:v>
                </c:pt>
                <c:pt idx="3006">
                  <c:v>1.1986708493612729E-2</c:v>
                </c:pt>
                <c:pt idx="3007">
                  <c:v>1.1996739932545764E-2</c:v>
                </c:pt>
                <c:pt idx="3008">
                  <c:v>1.2007706050063991E-2</c:v>
                </c:pt>
                <c:pt idx="3009">
                  <c:v>1.2018672178753064E-2</c:v>
                </c:pt>
                <c:pt idx="3010">
                  <c:v>1.2029634513475676E-2</c:v>
                </c:pt>
                <c:pt idx="3011">
                  <c:v>1.2040589249049724E-2</c:v>
                </c:pt>
                <c:pt idx="3012">
                  <c:v>1.2049816000652813E-2</c:v>
                </c:pt>
                <c:pt idx="3013">
                  <c:v>1.205654993369356E-2</c:v>
                </c:pt>
                <c:pt idx="3014">
                  <c:v>1.2063270794153896E-2</c:v>
                </c:pt>
                <c:pt idx="3015">
                  <c:v>1.2069978581683669E-2</c:v>
                </c:pt>
                <c:pt idx="3016">
                  <c:v>1.207667329592664E-2</c:v>
                </c:pt>
                <c:pt idx="3017">
                  <c:v>1.2083354936537871E-2</c:v>
                </c:pt>
                <c:pt idx="3018">
                  <c:v>1.209002350316199E-2</c:v>
                </c:pt>
                <c:pt idx="3019">
                  <c:v>1.2096678995449712E-2</c:v>
                </c:pt>
                <c:pt idx="3020">
                  <c:v>1.2101970920869398E-2</c:v>
                </c:pt>
                <c:pt idx="3021">
                  <c:v>1.2108601686144027E-2</c:v>
                </c:pt>
                <c:pt idx="3022">
                  <c:v>1.2115219376715558E-2</c:v>
                </c:pt>
                <c:pt idx="3023">
                  <c:v>1.2121823992242931E-2</c:v>
                </c:pt>
                <c:pt idx="3024">
                  <c:v>1.2128415532379755E-2</c:v>
                </c:pt>
                <c:pt idx="3025">
                  <c:v>1.2134993996782306E-2</c:v>
                </c:pt>
                <c:pt idx="3026">
                  <c:v>1.2142230384412053E-2</c:v>
                </c:pt>
                <c:pt idx="3027">
                  <c:v>1.2148111696999031E-2</c:v>
                </c:pt>
                <c:pt idx="3028">
                  <c:v>1.2154650932131084E-2</c:v>
                </c:pt>
                <c:pt idx="3029">
                  <c:v>1.2161177090155739E-2</c:v>
                </c:pt>
                <c:pt idx="3030">
                  <c:v>1.2167690170729273E-2</c:v>
                </c:pt>
                <c:pt idx="3031">
                  <c:v>1.2174190173508848E-2</c:v>
                </c:pt>
                <c:pt idx="3032">
                  <c:v>1.2180677098161397E-2</c:v>
                </c:pt>
                <c:pt idx="3033">
                  <c:v>1.2188482887538005E-2</c:v>
                </c:pt>
                <c:pt idx="3034">
                  <c:v>1.219494222319566E-2</c:v>
                </c:pt>
                <c:pt idx="3035">
                  <c:v>1.2201388479003936E-2</c:v>
                </c:pt>
                <c:pt idx="3036">
                  <c:v>1.2207821654623106E-2</c:v>
                </c:pt>
                <c:pt idx="3037">
                  <c:v>1.221424174971518E-2</c:v>
                </c:pt>
                <c:pt idx="3038">
                  <c:v>1.2219986401882939E-2</c:v>
                </c:pt>
                <c:pt idx="3039">
                  <c:v>1.2226381052549506E-2</c:v>
                </c:pt>
                <c:pt idx="3040">
                  <c:v>1.2232762622035979E-2</c:v>
                </c:pt>
                <c:pt idx="3041">
                  <c:v>1.2239131110003288E-2</c:v>
                </c:pt>
                <c:pt idx="3042">
                  <c:v>1.224614600549157E-2</c:v>
                </c:pt>
                <c:pt idx="3043">
                  <c:v>1.2252487610360628E-2</c:v>
                </c:pt>
                <c:pt idx="3044">
                  <c:v>1.2258816132354902E-2</c:v>
                </c:pt>
                <c:pt idx="3045">
                  <c:v>1.2265131571141615E-2</c:v>
                </c:pt>
                <c:pt idx="3046">
                  <c:v>1.2271433926388858E-2</c:v>
                </c:pt>
                <c:pt idx="3047">
                  <c:v>1.2277723197763856E-2</c:v>
                </c:pt>
                <c:pt idx="3048">
                  <c:v>1.2283999384937305E-2</c:v>
                </c:pt>
                <c:pt idx="3049">
                  <c:v>1.2290262487578165E-2</c:v>
                </c:pt>
                <c:pt idx="3050">
                  <c:v>1.2296512505356268E-2</c:v>
                </c:pt>
                <c:pt idx="3051">
                  <c:v>1.2302749437944918E-2</c:v>
                </c:pt>
                <c:pt idx="3052">
                  <c:v>1.2308973285013942E-2</c:v>
                </c:pt>
                <c:pt idx="3053">
                  <c:v>1.2315184046236646E-2</c:v>
                </c:pt>
                <c:pt idx="3054">
                  <c:v>1.2321381721286337E-2</c:v>
                </c:pt>
                <c:pt idx="3055">
                  <c:v>1.2327566309835449E-2</c:v>
                </c:pt>
                <c:pt idx="3056">
                  <c:v>1.233373781156163E-2</c:v>
                </c:pt>
                <c:pt idx="3057">
                  <c:v>1.233989622613558E-2</c:v>
                </c:pt>
                <c:pt idx="3058">
                  <c:v>1.2346041553236686E-2</c:v>
                </c:pt>
                <c:pt idx="3059">
                  <c:v>1.2351526576222668E-2</c:v>
                </c:pt>
                <c:pt idx="3060">
                  <c:v>1.2357646452625236E-2</c:v>
                </c:pt>
                <c:pt idx="3061">
                  <c:v>1.2363753240951247E-2</c:v>
                </c:pt>
                <c:pt idx="3062">
                  <c:v>1.2369846940882712E-2</c:v>
                </c:pt>
                <c:pt idx="3063">
                  <c:v>1.2375927552095498E-2</c:v>
                </c:pt>
                <c:pt idx="3064">
                  <c:v>1.2382638660801984E-2</c:v>
                </c:pt>
                <c:pt idx="3065">
                  <c:v>1.2388692366558665E-2</c:v>
                </c:pt>
                <c:pt idx="3066">
                  <c:v>1.2394732982268038E-2</c:v>
                </c:pt>
                <c:pt idx="3067">
                  <c:v>1.2400760507614706E-2</c:v>
                </c:pt>
                <c:pt idx="3068">
                  <c:v>1.240677494228066E-2</c:v>
                </c:pt>
                <c:pt idx="3069">
                  <c:v>1.2412776285947025E-2</c:v>
                </c:pt>
                <c:pt idx="3070">
                  <c:v>1.2418764538298401E-2</c:v>
                </c:pt>
                <c:pt idx="3071">
                  <c:v>1.2424739699018521E-2</c:v>
                </c:pt>
                <c:pt idx="3072">
                  <c:v>1.2429426193692805E-2</c:v>
                </c:pt>
                <c:pt idx="3073">
                  <c:v>1.2435376630266504E-2</c:v>
                </c:pt>
                <c:pt idx="3074">
                  <c:v>1.2441313975019241E-2</c:v>
                </c:pt>
                <c:pt idx="3075">
                  <c:v>1.2447238227634827E-2</c:v>
                </c:pt>
                <c:pt idx="3076">
                  <c:v>1.2453149387805063E-2</c:v>
                </c:pt>
                <c:pt idx="3077">
                  <c:v>1.2459681615945078E-2</c:v>
                </c:pt>
                <c:pt idx="3078">
                  <c:v>1.2464932429562481E-2</c:v>
                </c:pt>
                <c:pt idx="3079">
                  <c:v>1.2470804310531491E-2</c:v>
                </c:pt>
                <c:pt idx="3080">
                  <c:v>1.2476663097814367E-2</c:v>
                </c:pt>
                <c:pt idx="3081">
                  <c:v>1.2482508791102909E-2</c:v>
                </c:pt>
                <c:pt idx="3082">
                  <c:v>1.2488341390090696E-2</c:v>
                </c:pt>
                <c:pt idx="3083">
                  <c:v>1.2494160894466866E-2</c:v>
                </c:pt>
                <c:pt idx="3084">
                  <c:v>1.2499967303929438E-2</c:v>
                </c:pt>
                <c:pt idx="3085">
                  <c:v>1.2507017152477562E-2</c:v>
                </c:pt>
                <c:pt idx="3086">
                  <c:v>1.2512795901258795E-2</c:v>
                </c:pt>
                <c:pt idx="3087">
                  <c:v>1.2518561553443178E-2</c:v>
                </c:pt>
                <c:pt idx="3088">
                  <c:v>1.2524314108723128E-2</c:v>
                </c:pt>
                <c:pt idx="3089">
                  <c:v>1.2530053566793676E-2</c:v>
                </c:pt>
                <c:pt idx="3090">
                  <c:v>1.253515536676689E-2</c:v>
                </c:pt>
                <c:pt idx="3091">
                  <c:v>1.2540869366423619E-2</c:v>
                </c:pt>
                <c:pt idx="3092">
                  <c:v>1.2546570268349972E-2</c:v>
                </c:pt>
                <c:pt idx="3093">
                  <c:v>1.2552258072242901E-2</c:v>
                </c:pt>
                <c:pt idx="3094">
                  <c:v>1.255855438840253E-2</c:v>
                </c:pt>
                <c:pt idx="3095">
                  <c:v>1.2564215256859131E-2</c:v>
                </c:pt>
                <c:pt idx="3096">
                  <c:v>1.2569863025994972E-2</c:v>
                </c:pt>
                <c:pt idx="3097">
                  <c:v>1.2575497695508558E-2</c:v>
                </c:pt>
                <c:pt idx="3098">
                  <c:v>1.2581119265100995E-2</c:v>
                </c:pt>
                <c:pt idx="3099">
                  <c:v>1.2586727734472525E-2</c:v>
                </c:pt>
                <c:pt idx="3100">
                  <c:v>1.2592323103325993E-2</c:v>
                </c:pt>
                <c:pt idx="3101">
                  <c:v>1.2597905371365115E-2</c:v>
                </c:pt>
                <c:pt idx="3102">
                  <c:v>1.2603474538294473E-2</c:v>
                </c:pt>
                <c:pt idx="3103">
                  <c:v>1.2609030603816917E-2</c:v>
                </c:pt>
                <c:pt idx="3104">
                  <c:v>1.2614573567634423E-2</c:v>
                </c:pt>
                <c:pt idx="3105">
                  <c:v>1.2620103429455918E-2</c:v>
                </c:pt>
                <c:pt idx="3106">
                  <c:v>1.2625620188985987E-2</c:v>
                </c:pt>
                <c:pt idx="3107">
                  <c:v>1.2631123845933559E-2</c:v>
                </c:pt>
                <c:pt idx="3108">
                  <c:v>1.2636614400001481E-2</c:v>
                </c:pt>
                <c:pt idx="3109">
                  <c:v>1.2642091850902154E-2</c:v>
                </c:pt>
                <c:pt idx="3110">
                  <c:v>1.2647556198340166E-2</c:v>
                </c:pt>
                <c:pt idx="3111">
                  <c:v>1.2653007442023575E-2</c:v>
                </c:pt>
                <c:pt idx="3112">
                  <c:v>1.2657837323464139E-2</c:v>
                </c:pt>
                <c:pt idx="3113">
                  <c:v>1.266326310433225E-2</c:v>
                </c:pt>
                <c:pt idx="3114">
                  <c:v>1.2668675780978481E-2</c:v>
                </c:pt>
                <c:pt idx="3115">
                  <c:v>1.2674075353116461E-2</c:v>
                </c:pt>
                <c:pt idx="3116">
                  <c:v>1.2680067094020954E-2</c:v>
                </c:pt>
                <c:pt idx="3117">
                  <c:v>1.2685439709112898E-2</c:v>
                </c:pt>
                <c:pt idx="3118">
                  <c:v>1.2690799218431855E-2</c:v>
                </c:pt>
                <c:pt idx="3119">
                  <c:v>1.2696145621692833E-2</c:v>
                </c:pt>
                <c:pt idx="3120">
                  <c:v>1.2701478918609106E-2</c:v>
                </c:pt>
                <c:pt idx="3121">
                  <c:v>1.2706799108895684E-2</c:v>
                </c:pt>
                <c:pt idx="3122">
                  <c:v>1.2712106192268447E-2</c:v>
                </c:pt>
                <c:pt idx="3123">
                  <c:v>1.2717400168442406E-2</c:v>
                </c:pt>
                <c:pt idx="3124">
                  <c:v>1.2722681037134307E-2</c:v>
                </c:pt>
                <c:pt idx="3125">
                  <c:v>1.2727350263446742E-2</c:v>
                </c:pt>
                <c:pt idx="3126">
                  <c:v>1.2732605667123817E-2</c:v>
                </c:pt>
                <c:pt idx="3127">
                  <c:v>1.2737847962881747E-2</c:v>
                </c:pt>
                <c:pt idx="3128">
                  <c:v>1.2743077150436802E-2</c:v>
                </c:pt>
                <c:pt idx="3129">
                  <c:v>1.274829322951228E-2</c:v>
                </c:pt>
                <c:pt idx="3130">
                  <c:v>1.2753496199827088E-2</c:v>
                </c:pt>
                <c:pt idx="3131">
                  <c:v>1.2758686061101889E-2</c:v>
                </c:pt>
                <c:pt idx="3132">
                  <c:v>1.276386281305998E-2</c:v>
                </c:pt>
                <c:pt idx="3133">
                  <c:v>1.2768433880671282E-2</c:v>
                </c:pt>
                <c:pt idx="3134">
                  <c:v>1.2773585167175305E-2</c:v>
                </c:pt>
                <c:pt idx="3135">
                  <c:v>1.2778723343942922E-2</c:v>
                </c:pt>
                <c:pt idx="3136">
                  <c:v>1.2783848410698795E-2</c:v>
                </c:pt>
                <c:pt idx="3137">
                  <c:v>1.278896036716759E-2</c:v>
                </c:pt>
                <c:pt idx="3138">
                  <c:v>1.2795236756072463E-2</c:v>
                </c:pt>
                <c:pt idx="3139">
                  <c:v>1.2800320978954297E-2</c:v>
                </c:pt>
                <c:pt idx="3140">
                  <c:v>1.280539208990285E-2</c:v>
                </c:pt>
                <c:pt idx="3141">
                  <c:v>1.2810450088643562E-2</c:v>
                </c:pt>
                <c:pt idx="3142">
                  <c:v>1.2814909259466978E-2</c:v>
                </c:pt>
                <c:pt idx="3143">
                  <c:v>1.2819941790757133E-2</c:v>
                </c:pt>
                <c:pt idx="3144">
                  <c:v>1.2824961209440025E-2</c:v>
                </c:pt>
                <c:pt idx="3145">
                  <c:v>1.2829967515241588E-2</c:v>
                </c:pt>
                <c:pt idx="3146">
                  <c:v>1.2836255524019947E-2</c:v>
                </c:pt>
                <c:pt idx="3147">
                  <c:v>1.2841232970383715E-2</c:v>
                </c:pt>
                <c:pt idx="3148">
                  <c:v>1.2846197302609014E-2</c:v>
                </c:pt>
                <c:pt idx="3149">
                  <c:v>1.285114852042128E-2</c:v>
                </c:pt>
                <c:pt idx="3150">
                  <c:v>1.2856086623555507E-2</c:v>
                </c:pt>
                <c:pt idx="3151">
                  <c:v>1.2861011611743212E-2</c:v>
                </c:pt>
                <c:pt idx="3152">
                  <c:v>1.2865923484718524E-2</c:v>
                </c:pt>
                <c:pt idx="3153">
                  <c:v>1.2870822242212091E-2</c:v>
                </c:pt>
                <c:pt idx="3154">
                  <c:v>1.2875707883962384E-2</c:v>
                </c:pt>
                <c:pt idx="3155">
                  <c:v>1.2880580409700923E-2</c:v>
                </c:pt>
                <c:pt idx="3156">
                  <c:v>1.2885439819163571E-2</c:v>
                </c:pt>
                <c:pt idx="3157">
                  <c:v>1.2890286112088796E-2</c:v>
                </c:pt>
                <c:pt idx="3158">
                  <c:v>1.2895119288208988E-2</c:v>
                </c:pt>
                <c:pt idx="3159">
                  <c:v>1.2899939347263484E-2</c:v>
                </c:pt>
                <c:pt idx="3160">
                  <c:v>1.2904746288991627E-2</c:v>
                </c:pt>
                <c:pt idx="3161">
                  <c:v>1.2909540113127539E-2</c:v>
                </c:pt>
                <c:pt idx="3162">
                  <c:v>1.2914320819414037E-2</c:v>
                </c:pt>
                <c:pt idx="3163">
                  <c:v>1.291908840758698E-2</c:v>
                </c:pt>
                <c:pt idx="3164">
                  <c:v>1.2923274039431266E-2</c:v>
                </c:pt>
                <c:pt idx="3165">
                  <c:v>1.2928016157699439E-2</c:v>
                </c:pt>
                <c:pt idx="3166">
                  <c:v>1.2932745157506571E-2</c:v>
                </c:pt>
                <c:pt idx="3167">
                  <c:v>1.2938027573969118E-2</c:v>
                </c:pt>
                <c:pt idx="3168">
                  <c:v>1.2942729567693061E-2</c:v>
                </c:pt>
                <c:pt idx="3169">
                  <c:v>1.2947418441751648E-2</c:v>
                </c:pt>
                <c:pt idx="3170">
                  <c:v>1.2952094195888567E-2</c:v>
                </c:pt>
                <c:pt idx="3171">
                  <c:v>1.2956756829847496E-2</c:v>
                </c:pt>
                <c:pt idx="3172">
                  <c:v>1.2961406343378203E-2</c:v>
                </c:pt>
                <c:pt idx="3173">
                  <c:v>1.2966042736214814E-2</c:v>
                </c:pt>
                <c:pt idx="3174">
                  <c:v>1.2970666008112306E-2</c:v>
                </c:pt>
                <c:pt idx="3175">
                  <c:v>1.2975276158811758E-2</c:v>
                </c:pt>
                <c:pt idx="3176">
                  <c:v>1.2979873188061198E-2</c:v>
                </c:pt>
                <c:pt idx="3177">
                  <c:v>1.2983339370863156E-2</c:v>
                </c:pt>
                <c:pt idx="3178">
                  <c:v>1.2987911701768162E-2</c:v>
                </c:pt>
                <c:pt idx="3179">
                  <c:v>1.2992470911329157E-2</c:v>
                </c:pt>
                <c:pt idx="3180">
                  <c:v>1.2997665369272937E-2</c:v>
                </c:pt>
                <c:pt idx="3181">
                  <c:v>1.3002196460830895E-2</c:v>
                </c:pt>
                <c:pt idx="3182">
                  <c:v>1.3006714430262356E-2</c:v>
                </c:pt>
                <c:pt idx="3183">
                  <c:v>1.3011219277320407E-2</c:v>
                </c:pt>
                <c:pt idx="3184">
                  <c:v>1.301571100175547E-2</c:v>
                </c:pt>
                <c:pt idx="3185">
                  <c:v>1.3019636954135409E-2</c:v>
                </c:pt>
                <c:pt idx="3186">
                  <c:v>1.3024103208691712E-2</c:v>
                </c:pt>
                <c:pt idx="3187">
                  <c:v>1.3028556340317856E-2</c:v>
                </c:pt>
                <c:pt idx="3188">
                  <c:v>1.303299634877134E-2</c:v>
                </c:pt>
                <c:pt idx="3189">
                  <c:v>1.3039071677383067E-2</c:v>
                </c:pt>
                <c:pt idx="3190">
                  <c:v>1.3043483105011477E-2</c:v>
                </c:pt>
                <c:pt idx="3191">
                  <c:v>1.304788140741724E-2</c:v>
                </c:pt>
                <c:pt idx="3192">
                  <c:v>1.305226658435707E-2</c:v>
                </c:pt>
                <c:pt idx="3193">
                  <c:v>1.3056638635585947E-2</c:v>
                </c:pt>
                <c:pt idx="3194">
                  <c:v>1.3060452034840769E-2</c:v>
                </c:pt>
                <c:pt idx="3195">
                  <c:v>1.3064798614088505E-2</c:v>
                </c:pt>
                <c:pt idx="3196">
                  <c:v>1.3069132067333978E-2</c:v>
                </c:pt>
                <c:pt idx="3197">
                  <c:v>1.3073452394343528E-2</c:v>
                </c:pt>
                <c:pt idx="3198">
                  <c:v>1.3078301997571965E-2</c:v>
                </c:pt>
                <c:pt idx="3199">
                  <c:v>1.3082595289439202E-2</c:v>
                </c:pt>
                <c:pt idx="3200">
                  <c:v>1.3086875453906402E-2</c:v>
                </c:pt>
                <c:pt idx="3201">
                  <c:v>1.3091142490728543E-2</c:v>
                </c:pt>
                <c:pt idx="3202">
                  <c:v>1.3095396399667556E-2</c:v>
                </c:pt>
                <c:pt idx="3203">
                  <c:v>1.3099637180482765E-2</c:v>
                </c:pt>
                <c:pt idx="3204">
                  <c:v>1.3103864832936966E-2</c:v>
                </c:pt>
                <c:pt idx="3205">
                  <c:v>1.3108079356794696E-2</c:v>
                </c:pt>
                <c:pt idx="3206">
                  <c:v>1.3112280751815277E-2</c:v>
                </c:pt>
                <c:pt idx="3207">
                  <c:v>1.3116469017765855E-2</c:v>
                </c:pt>
                <c:pt idx="3208">
                  <c:v>1.3120644154406618E-2</c:v>
                </c:pt>
                <c:pt idx="3209">
                  <c:v>1.3124806161504712E-2</c:v>
                </c:pt>
                <c:pt idx="3210">
                  <c:v>1.3128955038821196E-2</c:v>
                </c:pt>
                <c:pt idx="3211">
                  <c:v>1.313309078612495E-2</c:v>
                </c:pt>
                <c:pt idx="3212">
                  <c:v>1.313721340318225E-2</c:v>
                </c:pt>
                <c:pt idx="3213">
                  <c:v>1.3141322889755893E-2</c:v>
                </c:pt>
                <c:pt idx="3214">
                  <c:v>1.3145419245615627E-2</c:v>
                </c:pt>
                <c:pt idx="3215">
                  <c:v>1.3149502470530334E-2</c:v>
                </c:pt>
                <c:pt idx="3216">
                  <c:v>1.3153044304406648E-2</c:v>
                </c:pt>
                <c:pt idx="3217">
                  <c:v>1.3157102056692916E-2</c:v>
                </c:pt>
                <c:pt idx="3218">
                  <c:v>1.3161146677789861E-2</c:v>
                </c:pt>
                <c:pt idx="3219">
                  <c:v>1.3165704056088703E-2</c:v>
                </c:pt>
                <c:pt idx="3220">
                  <c:v>1.316972162279932E-2</c:v>
                </c:pt>
                <c:pt idx="3221">
                  <c:v>1.3173726057180798E-2</c:v>
                </c:pt>
                <c:pt idx="3222">
                  <c:v>1.3177717359001154E-2</c:v>
                </c:pt>
                <c:pt idx="3223">
                  <c:v>1.3181695528032738E-2</c:v>
                </c:pt>
                <c:pt idx="3224">
                  <c:v>1.3185660564049646E-2</c:v>
                </c:pt>
                <c:pt idx="3225">
                  <c:v>1.3189612466824235E-2</c:v>
                </c:pt>
                <c:pt idx="3226">
                  <c:v>1.3193551236127992E-2</c:v>
                </c:pt>
                <c:pt idx="3227">
                  <c:v>1.3197476871735878E-2</c:v>
                </c:pt>
                <c:pt idx="3228">
                  <c:v>1.320138937342025E-2</c:v>
                </c:pt>
                <c:pt idx="3229">
                  <c:v>1.320425276748427E-2</c:v>
                </c:pt>
                <c:pt idx="3230">
                  <c:v>1.3208140592283257E-2</c:v>
                </c:pt>
                <c:pt idx="3231">
                  <c:v>1.3212015283396994E-2</c:v>
                </c:pt>
                <c:pt idx="3232">
                  <c:v>1.3216427419464161E-2</c:v>
                </c:pt>
                <c:pt idx="3233">
                  <c:v>1.3220273966215501E-2</c:v>
                </c:pt>
                <c:pt idx="3234">
                  <c:v>1.3224107378582595E-2</c:v>
                </c:pt>
                <c:pt idx="3235">
                  <c:v>1.3227927656343397E-2</c:v>
                </c:pt>
                <c:pt idx="3236">
                  <c:v>1.3231734799280304E-2</c:v>
                </c:pt>
                <c:pt idx="3237">
                  <c:v>1.3235017218349498E-2</c:v>
                </c:pt>
                <c:pt idx="3238">
                  <c:v>1.323879889041533E-2</c:v>
                </c:pt>
                <c:pt idx="3239">
                  <c:v>1.324256742745551E-2</c:v>
                </c:pt>
                <c:pt idx="3240">
                  <c:v>1.3246322829247295E-2</c:v>
                </c:pt>
                <c:pt idx="3241">
                  <c:v>1.325108180819649E-2</c:v>
                </c:pt>
                <c:pt idx="3242">
                  <c:v>1.3256331521103643E-2</c:v>
                </c:pt>
                <c:pt idx="3243">
                  <c:v>1.326004350654607E-2</c:v>
                </c:pt>
                <c:pt idx="3244">
                  <c:v>1.3263742353569632E-2</c:v>
                </c:pt>
                <c:pt idx="3245">
                  <c:v>1.326801469544972E-2</c:v>
                </c:pt>
                <c:pt idx="3246">
                  <c:v>1.3271682167677169E-2</c:v>
                </c:pt>
                <c:pt idx="3247">
                  <c:v>1.3275336502096412E-2</c:v>
                </c:pt>
                <c:pt idx="3248">
                  <c:v>1.3278977698493117E-2</c:v>
                </c:pt>
                <c:pt idx="3249">
                  <c:v>1.3282605756651193E-2</c:v>
                </c:pt>
                <c:pt idx="3250">
                  <c:v>1.3286721247280244E-2</c:v>
                </c:pt>
                <c:pt idx="3251">
                  <c:v>1.3290322222504336E-2</c:v>
                </c:pt>
                <c:pt idx="3252">
                  <c:v>1.3293910058387509E-2</c:v>
                </c:pt>
                <c:pt idx="3253">
                  <c:v>1.3297484754718626E-2</c:v>
                </c:pt>
                <c:pt idx="3254">
                  <c:v>1.3301046311282209E-2</c:v>
                </c:pt>
                <c:pt idx="3255">
                  <c:v>1.330459472786712E-2</c:v>
                </c:pt>
                <c:pt idx="3256">
                  <c:v>1.3308130004266571E-2</c:v>
                </c:pt>
                <c:pt idx="3257">
                  <c:v>1.3311652140262474E-2</c:v>
                </c:pt>
                <c:pt idx="3258">
                  <c:v>1.3315161135649775E-2</c:v>
                </c:pt>
                <c:pt idx="3259">
                  <c:v>1.3318656990212997E-2</c:v>
                </c:pt>
                <c:pt idx="3260">
                  <c:v>1.3322139703750558E-2</c:v>
                </c:pt>
                <c:pt idx="3261">
                  <c:v>1.3325609276048717E-2</c:v>
                </c:pt>
                <c:pt idx="3262">
                  <c:v>1.3329065706900687E-2</c:v>
                </c:pt>
                <c:pt idx="3263">
                  <c:v>1.3332508996096197E-2</c:v>
                </c:pt>
                <c:pt idx="3264">
                  <c:v>1.3335939143430193E-2</c:v>
                </c:pt>
                <c:pt idx="3265">
                  <c:v>1.3339356148693282E-2</c:v>
                </c:pt>
                <c:pt idx="3266">
                  <c:v>1.3342760011683013E-2</c:v>
                </c:pt>
                <c:pt idx="3267">
                  <c:v>1.3345663923504615E-2</c:v>
                </c:pt>
                <c:pt idx="3268">
                  <c:v>1.3349042315071993E-2</c:v>
                </c:pt>
                <c:pt idx="3269">
                  <c:v>1.3352407564219472E-2</c:v>
                </c:pt>
                <c:pt idx="3270">
                  <c:v>1.3355759670738866E-2</c:v>
                </c:pt>
                <c:pt idx="3271">
                  <c:v>1.3359582185293631E-2</c:v>
                </c:pt>
                <c:pt idx="3272">
                  <c:v>1.3362907190318856E-2</c:v>
                </c:pt>
                <c:pt idx="3273">
                  <c:v>1.3366219051636222E-2</c:v>
                </c:pt>
                <c:pt idx="3274">
                  <c:v>1.3369517769044145E-2</c:v>
                </c:pt>
                <c:pt idx="3275">
                  <c:v>1.3372803342338447E-2</c:v>
                </c:pt>
                <c:pt idx="3276">
                  <c:v>1.3376075771320153E-2</c:v>
                </c:pt>
                <c:pt idx="3277">
                  <c:v>1.337933505578595E-2</c:v>
                </c:pt>
                <c:pt idx="3278">
                  <c:v>1.3382581195535995E-2</c:v>
                </c:pt>
                <c:pt idx="3279">
                  <c:v>1.3385814190370448E-2</c:v>
                </c:pt>
                <c:pt idx="3280">
                  <c:v>1.3388081587291545E-2</c:v>
                </c:pt>
                <c:pt idx="3281">
                  <c:v>1.3391289931395711E-2</c:v>
                </c:pt>
                <c:pt idx="3282">
                  <c:v>1.3394485130931777E-2</c:v>
                </c:pt>
                <c:pt idx="3283">
                  <c:v>1.3397667185703455E-2</c:v>
                </c:pt>
                <c:pt idx="3284">
                  <c:v>1.3400836095519786E-2</c:v>
                </c:pt>
                <c:pt idx="3285">
                  <c:v>1.3403991860173825E-2</c:v>
                </c:pt>
                <c:pt idx="3286">
                  <c:v>1.3407134479473726E-2</c:v>
                </c:pt>
                <c:pt idx="3287">
                  <c:v>1.341073446412017E-2</c:v>
                </c:pt>
                <c:pt idx="3288">
                  <c:v>1.3413380281233067E-2</c:v>
                </c:pt>
                <c:pt idx="3289">
                  <c:v>1.3416483463301709E-2</c:v>
                </c:pt>
                <c:pt idx="3290">
                  <c:v>1.3419573499231952E-2</c:v>
                </c:pt>
                <c:pt idx="3291">
                  <c:v>1.3422650388836388E-2</c:v>
                </c:pt>
                <c:pt idx="3292">
                  <c:v>1.3425714131920508E-2</c:v>
                </c:pt>
                <c:pt idx="3293">
                  <c:v>1.3429695790883722E-2</c:v>
                </c:pt>
                <c:pt idx="3294">
                  <c:v>1.3432731588273716E-2</c:v>
                </c:pt>
                <c:pt idx="3295">
                  <c:v>1.3435754237612367E-2</c:v>
                </c:pt>
                <c:pt idx="3296">
                  <c:v>1.343876373870157E-2</c:v>
                </c:pt>
                <c:pt idx="3297">
                  <c:v>1.3441297900786086E-2</c:v>
                </c:pt>
                <c:pt idx="3298">
                  <c:v>1.3444281932786923E-2</c:v>
                </c:pt>
                <c:pt idx="3299">
                  <c:v>1.3447252816445565E-2</c:v>
                </c:pt>
                <c:pt idx="3300">
                  <c:v>1.3450210551572275E-2</c:v>
                </c:pt>
                <c:pt idx="3301">
                  <c:v>1.3453155137977311E-2</c:v>
                </c:pt>
                <c:pt idx="3302">
                  <c:v>1.3456544621337401E-2</c:v>
                </c:pt>
                <c:pt idx="3303">
                  <c:v>1.3459462079355181E-2</c:v>
                </c:pt>
                <c:pt idx="3304">
                  <c:v>1.3462366387601253E-2</c:v>
                </c:pt>
                <c:pt idx="3305">
                  <c:v>1.3465257545894026E-2</c:v>
                </c:pt>
                <c:pt idx="3306">
                  <c:v>1.3468135554041477E-2</c:v>
                </c:pt>
                <c:pt idx="3307">
                  <c:v>1.3471000411859408E-2</c:v>
                </c:pt>
                <c:pt idx="3308">
                  <c:v>1.3473852119157536E-2</c:v>
                </c:pt>
                <c:pt idx="3309">
                  <c:v>1.3476690675754266E-2</c:v>
                </c:pt>
                <c:pt idx="3310">
                  <c:v>1.3479516081461055E-2</c:v>
                </c:pt>
                <c:pt idx="3311">
                  <c:v>1.3482328336090225E-2</c:v>
                </c:pt>
                <c:pt idx="3312">
                  <c:v>1.348512743946105E-2</c:v>
                </c:pt>
                <c:pt idx="3313">
                  <c:v>1.348791339139194E-2</c:v>
                </c:pt>
                <c:pt idx="3314">
                  <c:v>1.3490686191690873E-2</c:v>
                </c:pt>
                <c:pt idx="3315">
                  <c:v>1.3493445840177991E-2</c:v>
                </c:pt>
                <c:pt idx="3316">
                  <c:v>1.349619233667344E-2</c:v>
                </c:pt>
                <c:pt idx="3317">
                  <c:v>1.349892568099215E-2</c:v>
                </c:pt>
                <c:pt idx="3318">
                  <c:v>1.350164587294992E-2</c:v>
                </c:pt>
                <c:pt idx="3319">
                  <c:v>1.3503909048524157E-2</c:v>
                </c:pt>
                <c:pt idx="3320">
                  <c:v>1.3506603773812782E-2</c:v>
                </c:pt>
                <c:pt idx="3321">
                  <c:v>1.3509285346679837E-2</c:v>
                </c:pt>
                <c:pt idx="3322">
                  <c:v>1.3511953766952273E-2</c:v>
                </c:pt>
                <c:pt idx="3323">
                  <c:v>1.3514609034446503E-2</c:v>
                </c:pt>
                <c:pt idx="3324">
                  <c:v>1.3517690815017936E-2</c:v>
                </c:pt>
                <c:pt idx="3325">
                  <c:v>1.35203189354036E-2</c:v>
                </c:pt>
                <c:pt idx="3326">
                  <c:v>1.3522933901987739E-2</c:v>
                </c:pt>
                <c:pt idx="3327">
                  <c:v>1.3525535714592233E-2</c:v>
                </c:pt>
                <c:pt idx="3328">
                  <c:v>1.3528124373045047E-2</c:v>
                </c:pt>
                <c:pt idx="3329">
                  <c:v>1.3530699877164584E-2</c:v>
                </c:pt>
                <c:pt idx="3330">
                  <c:v>1.353326222677273E-2</c:v>
                </c:pt>
                <c:pt idx="3331">
                  <c:v>1.3535811421698313E-2</c:v>
                </c:pt>
                <c:pt idx="3332">
                  <c:v>1.3537914537531686E-2</c:v>
                </c:pt>
                <c:pt idx="3333">
                  <c:v>1.3540438267477589E-2</c:v>
                </c:pt>
                <c:pt idx="3334">
                  <c:v>1.354294884270486E-2</c:v>
                </c:pt>
                <c:pt idx="3335">
                  <c:v>1.3545446263029908E-2</c:v>
                </c:pt>
                <c:pt idx="3336">
                  <c:v>1.3547930528286713E-2</c:v>
                </c:pt>
                <c:pt idx="3337">
                  <c:v>1.355040163829959E-2</c:v>
                </c:pt>
                <c:pt idx="3338">
                  <c:v>1.3552859592896371E-2</c:v>
                </c:pt>
                <c:pt idx="3339">
                  <c:v>1.3555304391899614E-2</c:v>
                </c:pt>
                <c:pt idx="3340">
                  <c:v>1.3557736035142419E-2</c:v>
                </c:pt>
                <c:pt idx="3341">
                  <c:v>1.355972914983461E-2</c:v>
                </c:pt>
                <c:pt idx="3342">
                  <c:v>1.3562135330302816E-2</c:v>
                </c:pt>
                <c:pt idx="3343">
                  <c:v>1.3564528354987893E-2</c:v>
                </c:pt>
                <c:pt idx="3344">
                  <c:v>1.3566908223717533E-2</c:v>
                </c:pt>
                <c:pt idx="3345">
                  <c:v>1.3570118810987759E-2</c:v>
                </c:pt>
                <c:pt idx="3346">
                  <c:v>1.3572470664776E-2</c:v>
                </c:pt>
                <c:pt idx="3347">
                  <c:v>1.3574809361116933E-2</c:v>
                </c:pt>
                <c:pt idx="3348">
                  <c:v>1.3577134899844608E-2</c:v>
                </c:pt>
                <c:pt idx="3349">
                  <c:v>1.3579447280786987E-2</c:v>
                </c:pt>
                <c:pt idx="3350">
                  <c:v>1.3581328863131691E-2</c:v>
                </c:pt>
                <c:pt idx="3351">
                  <c:v>1.3583615781761543E-2</c:v>
                </c:pt>
                <c:pt idx="3352">
                  <c:v>1.3585889542601813E-2</c:v>
                </c:pt>
                <c:pt idx="3353">
                  <c:v>1.3588150145480329E-2</c:v>
                </c:pt>
                <c:pt idx="3354">
                  <c:v>1.3590811812893663E-2</c:v>
                </c:pt>
                <c:pt idx="3355">
                  <c:v>1.3593045243626194E-2</c:v>
                </c:pt>
                <c:pt idx="3356">
                  <c:v>1.3595265515408274E-2</c:v>
                </c:pt>
                <c:pt idx="3357">
                  <c:v>1.3597472628074817E-2</c:v>
                </c:pt>
                <c:pt idx="3358">
                  <c:v>1.3599666581464213E-2</c:v>
                </c:pt>
                <c:pt idx="3359">
                  <c:v>1.3601847375408774E-2</c:v>
                </c:pt>
                <c:pt idx="3360">
                  <c:v>1.3604015009745146E-2</c:v>
                </c:pt>
                <c:pt idx="3361">
                  <c:v>1.3606169484315199E-2</c:v>
                </c:pt>
                <c:pt idx="3362">
                  <c:v>1.3608310798949502E-2</c:v>
                </c:pt>
                <c:pt idx="3363">
                  <c:v>1.3610438953488183E-2</c:v>
                </c:pt>
                <c:pt idx="3364">
                  <c:v>1.361255394777137E-2</c:v>
                </c:pt>
                <c:pt idx="3365">
                  <c:v>1.3614655781633978E-2</c:v>
                </c:pt>
                <c:pt idx="3366">
                  <c:v>1.3616744454918742E-2</c:v>
                </c:pt>
                <c:pt idx="3367">
                  <c:v>1.3618819967459705E-2</c:v>
                </c:pt>
                <c:pt idx="3368">
                  <c:v>1.3620882319101342E-2</c:v>
                </c:pt>
                <c:pt idx="3369">
                  <c:v>1.362293150968291E-2</c:v>
                </c:pt>
                <c:pt idx="3370">
                  <c:v>1.3624967539043671E-2</c:v>
                </c:pt>
                <c:pt idx="3371">
                  <c:v>1.3626990407025488E-2</c:v>
                </c:pt>
                <c:pt idx="3372">
                  <c:v>1.3628601369730995E-2</c:v>
                </c:pt>
                <c:pt idx="3373">
                  <c:v>1.3630598779135463E-2</c:v>
                </c:pt>
                <c:pt idx="3374">
                  <c:v>1.3632583027182213E-2</c:v>
                </c:pt>
                <c:pt idx="3375">
                  <c:v>1.3634554113717523E-2</c:v>
                </c:pt>
                <c:pt idx="3376">
                  <c:v>1.3636907320714852E-2</c:v>
                </c:pt>
                <c:pt idx="3377">
                  <c:v>1.3638851217108269E-2</c:v>
                </c:pt>
                <c:pt idx="3378">
                  <c:v>1.3640781951018411E-2</c:v>
                </c:pt>
                <c:pt idx="3379">
                  <c:v>1.3642699522295828E-2</c:v>
                </c:pt>
                <c:pt idx="3380">
                  <c:v>1.364460393078152E-2</c:v>
                </c:pt>
                <c:pt idx="3381">
                  <c:v>1.3646495176320826E-2</c:v>
                </c:pt>
                <c:pt idx="3382">
                  <c:v>1.3648373258759958E-2</c:v>
                </c:pt>
                <c:pt idx="3383">
                  <c:v>1.3650238177945124E-2</c:v>
                </c:pt>
                <c:pt idx="3384">
                  <c:v>1.3651701598738002E-2</c:v>
                </c:pt>
                <c:pt idx="3385">
                  <c:v>1.3653153523990547E-2</c:v>
                </c:pt>
                <c:pt idx="3386">
                  <c:v>1.3654980694705721E-2</c:v>
                </c:pt>
                <c:pt idx="3387">
                  <c:v>1.3656794702556319E-2</c:v>
                </c:pt>
                <c:pt idx="3388">
                  <c:v>1.3658980470276038E-2</c:v>
                </c:pt>
                <c:pt idx="3389">
                  <c:v>1.3660383229050055E-2</c:v>
                </c:pt>
                <c:pt idx="3390">
                  <c:v>1.3662157747394765E-2</c:v>
                </c:pt>
                <c:pt idx="3391">
                  <c:v>1.3663919102269162E-2</c:v>
                </c:pt>
                <c:pt idx="3392">
                  <c:v>1.3665667293524031E-2</c:v>
                </c:pt>
                <c:pt idx="3393">
                  <c:v>1.366626021320033E-2</c:v>
                </c:pt>
                <c:pt idx="3394">
                  <c:v>1.3669124184579218E-2</c:v>
                </c:pt>
                <c:pt idx="3395">
                  <c:v>1.3670832884079331E-2</c:v>
                </c:pt>
                <c:pt idx="3396">
                  <c:v>1.3672528419365726E-2</c:v>
                </c:pt>
                <c:pt idx="3397">
                  <c:v>1.3674964819602804E-2</c:v>
                </c:pt>
                <c:pt idx="3398">
                  <c:v>1.3676632271778269E-2</c:v>
                </c:pt>
                <c:pt idx="3399">
                  <c:v>1.3678286558291263E-2</c:v>
                </c:pt>
                <c:pt idx="3400">
                  <c:v>1.3679927678995812E-2</c:v>
                </c:pt>
                <c:pt idx="3401">
                  <c:v>1.3681555633745948E-2</c:v>
                </c:pt>
                <c:pt idx="3402">
                  <c:v>1.3682797835564833E-2</c:v>
                </c:pt>
                <c:pt idx="3403">
                  <c:v>1.3684400337630822E-2</c:v>
                </c:pt>
                <c:pt idx="3404">
                  <c:v>1.3685989673805578E-2</c:v>
                </c:pt>
                <c:pt idx="3405">
                  <c:v>1.3687565843947673E-2</c:v>
                </c:pt>
                <c:pt idx="3406">
                  <c:v>1.3689497913060169E-2</c:v>
                </c:pt>
                <c:pt idx="3407">
                  <c:v>1.3691046869021924E-2</c:v>
                </c:pt>
                <c:pt idx="3408">
                  <c:v>1.3692582658012688E-2</c:v>
                </c:pt>
                <c:pt idx="3409">
                  <c:v>1.3694105279889965E-2</c:v>
                </c:pt>
                <c:pt idx="3410">
                  <c:v>1.3695614734511261E-2</c:v>
                </c:pt>
                <c:pt idx="3411">
                  <c:v>1.3697111021733212E-2</c:v>
                </c:pt>
                <c:pt idx="3412">
                  <c:v>1.3698594141410716E-2</c:v>
                </c:pt>
                <c:pt idx="3413">
                  <c:v>1.3700064093406494E-2</c:v>
                </c:pt>
                <c:pt idx="3414">
                  <c:v>1.3701520877579787E-2</c:v>
                </c:pt>
                <c:pt idx="3415">
                  <c:v>1.3702964493786362E-2</c:v>
                </c:pt>
                <c:pt idx="3416">
                  <c:v>1.3704394941885464E-2</c:v>
                </c:pt>
                <c:pt idx="3417">
                  <c:v>1.3705812221738941E-2</c:v>
                </c:pt>
                <c:pt idx="3418">
                  <c:v>1.3707216333207775E-2</c:v>
                </c:pt>
                <c:pt idx="3419">
                  <c:v>1.3708607276148602E-2</c:v>
                </c:pt>
                <c:pt idx="3420">
                  <c:v>1.3709985050426745E-2</c:v>
                </c:pt>
                <c:pt idx="3421">
                  <c:v>1.3711349655900582E-2</c:v>
                </c:pt>
                <c:pt idx="3422">
                  <c:v>1.3712701092433699E-2</c:v>
                </c:pt>
                <c:pt idx="3423">
                  <c:v>1.3714039359886205E-2</c:v>
                </c:pt>
                <c:pt idx="3424">
                  <c:v>1.3715011340307648E-2</c:v>
                </c:pt>
                <c:pt idx="3425">
                  <c:v>1.3716324159953169E-2</c:v>
                </c:pt>
                <c:pt idx="3426">
                  <c:v>1.3717623810612789E-2</c:v>
                </c:pt>
                <c:pt idx="3427">
                  <c:v>1.3719260736162767E-2</c:v>
                </c:pt>
                <c:pt idx="3428">
                  <c:v>1.3720533156168647E-2</c:v>
                </c:pt>
                <c:pt idx="3429">
                  <c:v>1.3721792406272838E-2</c:v>
                </c:pt>
                <c:pt idx="3430">
                  <c:v>1.3723038486346746E-2</c:v>
                </c:pt>
                <c:pt idx="3431">
                  <c:v>1.3724271396248744E-2</c:v>
                </c:pt>
                <c:pt idx="3432">
                  <c:v>1.3725491135854582E-2</c:v>
                </c:pt>
                <c:pt idx="3433">
                  <c:v>1.3726697705020901E-2</c:v>
                </c:pt>
                <c:pt idx="3434">
                  <c:v>1.3727891103616498E-2</c:v>
                </c:pt>
                <c:pt idx="3435">
                  <c:v>1.3729071331510174E-2</c:v>
                </c:pt>
                <c:pt idx="3436">
                  <c:v>1.3730238388569863E-2</c:v>
                </c:pt>
                <c:pt idx="3437">
                  <c:v>1.3730709200930669E-2</c:v>
                </c:pt>
                <c:pt idx="3438">
                  <c:v>1.3731851710542919E-2</c:v>
                </c:pt>
                <c:pt idx="3439">
                  <c:v>1.3732981049939141E-2</c:v>
                </c:pt>
                <c:pt idx="3440">
                  <c:v>1.373425559657182E-2</c:v>
                </c:pt>
                <c:pt idx="3441">
                  <c:v>1.3735356713634239E-2</c:v>
                </c:pt>
                <c:pt idx="3442">
                  <c:v>1.3736444660071179E-2</c:v>
                </c:pt>
                <c:pt idx="3443">
                  <c:v>1.3737519435748524E-2</c:v>
                </c:pt>
                <c:pt idx="3444">
                  <c:v>1.3738581040540154E-2</c:v>
                </c:pt>
                <c:pt idx="3445">
                  <c:v>1.3739295142732005E-2</c:v>
                </c:pt>
                <c:pt idx="3446">
                  <c:v>1.374033130670191E-2</c:v>
                </c:pt>
                <c:pt idx="3447">
                  <c:v>1.374135429990846E-2</c:v>
                </c:pt>
                <c:pt idx="3448">
                  <c:v>1.3742364122222319E-2</c:v>
                </c:pt>
                <c:pt idx="3449">
                  <c:v>1.3744352709906768E-2</c:v>
                </c:pt>
                <c:pt idx="3450">
                  <c:v>1.3745333479727777E-2</c:v>
                </c:pt>
                <c:pt idx="3451">
                  <c:v>1.3746301076750282E-2</c:v>
                </c:pt>
                <c:pt idx="3452">
                  <c:v>1.3747255500845691E-2</c:v>
                </c:pt>
                <c:pt idx="3453">
                  <c:v>1.3748196751891492E-2</c:v>
                </c:pt>
                <c:pt idx="3454">
                  <c:v>1.3748798784665587E-2</c:v>
                </c:pt>
                <c:pt idx="3455">
                  <c:v>1.3749714595286773E-2</c:v>
                </c:pt>
                <c:pt idx="3456">
                  <c:v>1.3750617232985863E-2</c:v>
                </c:pt>
                <c:pt idx="3457">
                  <c:v>1.3751506697642517E-2</c:v>
                </c:pt>
                <c:pt idx="3458">
                  <c:v>1.3752705406949487E-2</c:v>
                </c:pt>
                <c:pt idx="3459">
                  <c:v>1.3753567617057146E-2</c:v>
                </c:pt>
                <c:pt idx="3460">
                  <c:v>1.3754416653239376E-2</c:v>
                </c:pt>
                <c:pt idx="3461">
                  <c:v>1.3755252515372797E-2</c:v>
                </c:pt>
                <c:pt idx="3462">
                  <c:v>1.3756075203335768E-2</c:v>
                </c:pt>
                <c:pt idx="3463">
                  <c:v>1.3756884717006647E-2</c:v>
                </c:pt>
                <c:pt idx="3464">
                  <c:v>1.3757681056262053E-2</c:v>
                </c:pt>
                <c:pt idx="3465">
                  <c:v>1.3758464220981217E-2</c:v>
                </c:pt>
                <c:pt idx="3466">
                  <c:v>1.3759234211043362E-2</c:v>
                </c:pt>
                <c:pt idx="3467">
                  <c:v>1.375999102632511E-2</c:v>
                </c:pt>
                <c:pt idx="3468">
                  <c:v>1.3760734666706556E-2</c:v>
                </c:pt>
                <c:pt idx="3469">
                  <c:v>1.3761465132070405E-2</c:v>
                </c:pt>
                <c:pt idx="3470">
                  <c:v>1.3762182422293276E-2</c:v>
                </c:pt>
                <c:pt idx="3471">
                  <c:v>1.3762886537255263E-2</c:v>
                </c:pt>
                <c:pt idx="3472">
                  <c:v>1.3763577476841678E-2</c:v>
                </c:pt>
                <c:pt idx="3473">
                  <c:v>1.376425524093001E-2</c:v>
                </c:pt>
                <c:pt idx="3474">
                  <c:v>1.3764919829402958E-2</c:v>
                </c:pt>
                <c:pt idx="3475">
                  <c:v>1.3765571242144099E-2</c:v>
                </c:pt>
                <c:pt idx="3476">
                  <c:v>1.3765903484821186E-2</c:v>
                </c:pt>
                <c:pt idx="3477">
                  <c:v>1.3766529463005639E-2</c:v>
                </c:pt>
                <c:pt idx="3478">
                  <c:v>1.3767142265618686E-2</c:v>
                </c:pt>
                <c:pt idx="3479">
                  <c:v>1.3768045133423756E-2</c:v>
                </c:pt>
                <c:pt idx="3480">
                  <c:v>1.3768630665739433E-2</c:v>
                </c:pt>
                <c:pt idx="3481">
                  <c:v>1.3769203021622121E-2</c:v>
                </c:pt>
                <c:pt idx="3482">
                  <c:v>1.3769762200955393E-2</c:v>
                </c:pt>
                <c:pt idx="3483">
                  <c:v>1.3770308203626295E-2</c:v>
                </c:pt>
                <c:pt idx="3484">
                  <c:v>1.3770841029514922E-2</c:v>
                </c:pt>
                <c:pt idx="3485">
                  <c:v>1.3771360678513537E-2</c:v>
                </c:pt>
                <c:pt idx="3486">
                  <c:v>1.3771867150503971E-2</c:v>
                </c:pt>
                <c:pt idx="3487">
                  <c:v>1.3772360445371534E-2</c:v>
                </c:pt>
                <c:pt idx="3488">
                  <c:v>1.3772840563009354E-2</c:v>
                </c:pt>
                <c:pt idx="3489">
                  <c:v>1.3772719362825647E-2</c:v>
                </c:pt>
                <c:pt idx="3490">
                  <c:v>1.3773174973388258E-2</c:v>
                </c:pt>
                <c:pt idx="3491">
                  <c:v>1.3773617407395911E-2</c:v>
                </c:pt>
                <c:pt idx="3492">
                  <c:v>1.3774106911570883E-2</c:v>
                </c:pt>
                <c:pt idx="3493">
                  <c:v>1.3774521109740867E-2</c:v>
                </c:pt>
                <c:pt idx="3494">
                  <c:v>1.3774922131010392E-2</c:v>
                </c:pt>
                <c:pt idx="3495">
                  <c:v>1.3775309975268435E-2</c:v>
                </c:pt>
                <c:pt idx="3496">
                  <c:v>1.3775684642404862E-2</c:v>
                </c:pt>
                <c:pt idx="3497">
                  <c:v>1.3775759478100724E-2</c:v>
                </c:pt>
                <c:pt idx="3498">
                  <c:v>1.3776108718581752E-2</c:v>
                </c:pt>
                <c:pt idx="3499">
                  <c:v>1.3776444782123691E-2</c:v>
                </c:pt>
                <c:pt idx="3500">
                  <c:v>1.377676766861876E-2</c:v>
                </c:pt>
                <c:pt idx="3501">
                  <c:v>1.3777925952056611E-2</c:v>
                </c:pt>
                <c:pt idx="3502">
                  <c:v>1.3778219694030834E-2</c:v>
                </c:pt>
                <c:pt idx="3503">
                  <c:v>1.3778500257103608E-2</c:v>
                </c:pt>
                <c:pt idx="3504">
                  <c:v>1.3778767641162849E-2</c:v>
                </c:pt>
                <c:pt idx="3505">
                  <c:v>1.3779021846102557E-2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Eur3M!$AH$2</c:f>
              <c:strCache>
                <c:ptCount val="1"/>
                <c:pt idx="0">
                  <c:v>Fwd Rate (old Style)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-4.4511627377430906E-4</c:v>
                </c:pt>
                <c:pt idx="2">
                  <c:v>-4.4490883156698426E-4</c:v>
                </c:pt>
                <c:pt idx="3">
                  <c:v>-4.4474700100194874E-4</c:v>
                </c:pt>
                <c:pt idx="4">
                  <c:v>-4.4462899626335933E-4</c:v>
                </c:pt>
                <c:pt idx="5">
                  <c:v>-4.4522275178295783E-4</c:v>
                </c:pt>
                <c:pt idx="6">
                  <c:v>-4.4455951915277293E-4</c:v>
                </c:pt>
                <c:pt idx="7">
                  <c:v>-4.4463385622405411E-4</c:v>
                </c:pt>
                <c:pt idx="8">
                  <c:v>-4.4474130418588635E-4</c:v>
                </c:pt>
                <c:pt idx="9">
                  <c:v>-4.4488007721417243E-4</c:v>
                </c:pt>
                <c:pt idx="10">
                  <c:v>-4.462913066318174E-4</c:v>
                </c:pt>
                <c:pt idx="11">
                  <c:v>-4.4571270344821907E-4</c:v>
                </c:pt>
                <c:pt idx="12">
                  <c:v>-4.4598131440256792E-4</c:v>
                </c:pt>
                <c:pt idx="13">
                  <c:v>-4.4627053546271266E-4</c:v>
                </c:pt>
                <c:pt idx="14">
                  <c:v>-4.465785807997773E-4</c:v>
                </c:pt>
                <c:pt idx="15">
                  <c:v>-4.4860616126575281E-4</c:v>
                </c:pt>
                <c:pt idx="16">
                  <c:v>-4.4796328840096788E-4</c:v>
                </c:pt>
                <c:pt idx="17">
                  <c:v>-4.4833866773814722E-4</c:v>
                </c:pt>
                <c:pt idx="18">
                  <c:v>-4.4872215640071169E-4</c:v>
                </c:pt>
                <c:pt idx="19">
                  <c:v>-4.4911196856499842E-4</c:v>
                </c:pt>
                <c:pt idx="20">
                  <c:v>-4.4848364586289383E-4</c:v>
                </c:pt>
                <c:pt idx="21">
                  <c:v>-4.5852392135648445E-4</c:v>
                </c:pt>
                <c:pt idx="22">
                  <c:v>-4.5891921678461409E-4</c:v>
                </c:pt>
                <c:pt idx="23">
                  <c:v>-4.5931404401508921E-4</c:v>
                </c:pt>
                <c:pt idx="24">
                  <c:v>-4.5971054045077317E-4</c:v>
                </c:pt>
                <c:pt idx="25">
                  <c:v>-4.6227637655784303E-4</c:v>
                </c:pt>
                <c:pt idx="26">
                  <c:v>-4.6135596624421657E-4</c:v>
                </c:pt>
                <c:pt idx="27">
                  <c:v>-4.6179286969763231E-4</c:v>
                </c:pt>
                <c:pt idx="28">
                  <c:v>-4.622442667456334E-4</c:v>
                </c:pt>
                <c:pt idx="29">
                  <c:v>-4.627122947850012E-4</c:v>
                </c:pt>
                <c:pt idx="30">
                  <c:v>-4.6554392847581957E-4</c:v>
                </c:pt>
                <c:pt idx="31">
                  <c:v>-4.647934646992304E-4</c:v>
                </c:pt>
                <c:pt idx="32">
                  <c:v>-4.6537670856808391E-4</c:v>
                </c:pt>
                <c:pt idx="33">
                  <c:v>-4.659894077664173E-4</c:v>
                </c:pt>
                <c:pt idx="34">
                  <c:v>-4.666336996797165E-4</c:v>
                </c:pt>
                <c:pt idx="35">
                  <c:v>-4.6972938578591645E-4</c:v>
                </c:pt>
                <c:pt idx="36">
                  <c:v>-4.6956954207412536E-4</c:v>
                </c:pt>
                <c:pt idx="37">
                  <c:v>-4.7040385823550051E-4</c:v>
                </c:pt>
                <c:pt idx="38">
                  <c:v>-4.7128259136350206E-4</c:v>
                </c:pt>
                <c:pt idx="39">
                  <c:v>-4.7220787882319769E-4</c:v>
                </c:pt>
                <c:pt idx="40">
                  <c:v>-4.7555027098784749E-4</c:v>
                </c:pt>
                <c:pt idx="41">
                  <c:v>-4.7522682133790321E-4</c:v>
                </c:pt>
                <c:pt idx="42">
                  <c:v>-4.7642934725147465E-4</c:v>
                </c:pt>
                <c:pt idx="43">
                  <c:v>-4.7769279675693175E-4</c:v>
                </c:pt>
                <c:pt idx="44">
                  <c:v>-4.7901824171072424E-4</c:v>
                </c:pt>
                <c:pt idx="45">
                  <c:v>-4.8040239807958703E-4</c:v>
                </c:pt>
                <c:pt idx="46">
                  <c:v>-4.8486340572023788E-4</c:v>
                </c:pt>
                <c:pt idx="47">
                  <c:v>-4.8643867781015165E-4</c:v>
                </c:pt>
                <c:pt idx="48">
                  <c:v>-4.8805079636879872E-4</c:v>
                </c:pt>
                <c:pt idx="49">
                  <c:v>-4.8969538842430439E-4</c:v>
                </c:pt>
                <c:pt idx="50">
                  <c:v>-4.913680810065507E-4</c:v>
                </c:pt>
                <c:pt idx="51">
                  <c:v>-4.9651103235925063E-4</c:v>
                </c:pt>
                <c:pt idx="52">
                  <c:v>-4.9825239752559981E-4</c:v>
                </c:pt>
                <c:pt idx="53">
                  <c:v>-4.9999999849063945E-4</c:v>
                </c:pt>
                <c:pt idx="54">
                  <c:v>-5.0174967810501974E-4</c:v>
                </c:pt>
                <c:pt idx="55">
                  <c:v>-5.0349814231755489E-4</c:v>
                </c:pt>
                <c:pt idx="56">
                  <c:v>-5.0870545982134531E-4</c:v>
                </c:pt>
                <c:pt idx="57">
                  <c:v>-5.1041827973406101E-4</c:v>
                </c:pt>
                <c:pt idx="58">
                  <c:v>-5.1211449292857831E-4</c:v>
                </c:pt>
                <c:pt idx="59">
                  <c:v>-5.1379102115471512E-4</c:v>
                </c:pt>
                <c:pt idx="60">
                  <c:v>-5.2072492787843974E-4</c:v>
                </c:pt>
                <c:pt idx="61">
                  <c:v>-5.2177064944603435E-4</c:v>
                </c:pt>
                <c:pt idx="62">
                  <c:v>-5.2326442493263623E-4</c:v>
                </c:pt>
                <c:pt idx="63">
                  <c:v>-5.2471696784627767E-4</c:v>
                </c:pt>
                <c:pt idx="64">
                  <c:v>-5.5220412739036382E-4</c:v>
                </c:pt>
                <c:pt idx="65">
                  <c:v>-5.5340505637167846E-4</c:v>
                </c:pt>
                <c:pt idx="66">
                  <c:v>-5.5455065672384242E-4</c:v>
                </c:pt>
                <c:pt idx="67">
                  <c:v>-5.5564222311408609E-4</c:v>
                </c:pt>
                <c:pt idx="68">
                  <c:v>-5.5668105020480879E-4</c:v>
                </c:pt>
                <c:pt idx="69">
                  <c:v>-5.5949404226519363E-4</c:v>
                </c:pt>
                <c:pt idx="70">
                  <c:v>-5.6033485872516726E-4</c:v>
                </c:pt>
                <c:pt idx="71">
                  <c:v>-5.6112940915369535E-4</c:v>
                </c:pt>
                <c:pt idx="72">
                  <c:v>-5.6187898819560881E-4</c:v>
                </c:pt>
                <c:pt idx="73">
                  <c:v>-5.6258489049266407E-4</c:v>
                </c:pt>
                <c:pt idx="74">
                  <c:v>-5.6445348330193951E-4</c:v>
                </c:pt>
                <c:pt idx="75">
                  <c:v>-5.6499762499759754E-4</c:v>
                </c:pt>
                <c:pt idx="76">
                  <c:v>-5.6550456312555648E-4</c:v>
                </c:pt>
                <c:pt idx="77">
                  <c:v>-5.6597559231571419E-4</c:v>
                </c:pt>
                <c:pt idx="78">
                  <c:v>-5.6641200719796843E-4</c:v>
                </c:pt>
                <c:pt idx="79">
                  <c:v>-5.6752651225148868E-4</c:v>
                </c:pt>
                <c:pt idx="80">
                  <c:v>-5.6783741615323304E-4</c:v>
                </c:pt>
                <c:pt idx="81">
                  <c:v>-5.6812017886625739E-4</c:v>
                </c:pt>
                <c:pt idx="82">
                  <c:v>-5.6837609501255392E-4</c:v>
                </c:pt>
                <c:pt idx="83">
                  <c:v>-5.6860645921060079E-4</c:v>
                </c:pt>
                <c:pt idx="84">
                  <c:v>-5.6915718631056858E-4</c:v>
                </c:pt>
                <c:pt idx="85">
                  <c:v>-5.6936951558661519E-4</c:v>
                </c:pt>
                <c:pt idx="86">
                  <c:v>-5.6948623641606133E-4</c:v>
                </c:pt>
                <c:pt idx="87">
                  <c:v>-5.6958456882183484E-4</c:v>
                </c:pt>
                <c:pt idx="88">
                  <c:v>-5.6966582180528746E-4</c:v>
                </c:pt>
                <c:pt idx="89">
                  <c:v>-5.697895599914611E-4</c:v>
                </c:pt>
                <c:pt idx="90">
                  <c:v>-5.6984621956068793E-4</c:v>
                </c:pt>
                <c:pt idx="91">
                  <c:v>-5.6986171046169432E-4</c:v>
                </c:pt>
                <c:pt idx="92">
                  <c:v>-5.6986797594893446E-4</c:v>
                </c:pt>
                <c:pt idx="93">
                  <c:v>-5.6986632502553647E-4</c:v>
                </c:pt>
                <c:pt idx="94">
                  <c:v>-5.6986768649189496E-4</c:v>
                </c:pt>
                <c:pt idx="95">
                  <c:v>-5.698067372295057E-4</c:v>
                </c:pt>
                <c:pt idx="96">
                  <c:v>-5.6978513925942664E-4</c:v>
                </c:pt>
                <c:pt idx="97">
                  <c:v>-5.6976347888415546E-4</c:v>
                </c:pt>
                <c:pt idx="98">
                  <c:v>-5.6974306510282346E-4</c:v>
                </c:pt>
                <c:pt idx="99">
                  <c:v>-5.698356185712683E-4</c:v>
                </c:pt>
                <c:pt idx="100">
                  <c:v>-5.6970005594614292E-4</c:v>
                </c:pt>
                <c:pt idx="101">
                  <c:v>-5.6970551015433912E-4</c:v>
                </c:pt>
                <c:pt idx="102">
                  <c:v>-5.697200649623646E-4</c:v>
                </c:pt>
                <c:pt idx="103">
                  <c:v>-5.6974502937157112E-4</c:v>
                </c:pt>
                <c:pt idx="104">
                  <c:v>-5.7039132985347652E-4</c:v>
                </c:pt>
                <c:pt idx="105">
                  <c:v>-5.705041923958319E-4</c:v>
                </c:pt>
                <c:pt idx="106">
                  <c:v>-5.7063443633103401E-4</c:v>
                </c:pt>
                <c:pt idx="107">
                  <c:v>-5.7078334219823584E-4</c:v>
                </c:pt>
                <c:pt idx="108">
                  <c:v>-5.7163160891197083E-4</c:v>
                </c:pt>
                <c:pt idx="109">
                  <c:v>-5.7159119572231215E-4</c:v>
                </c:pt>
                <c:pt idx="110">
                  <c:v>-5.7185261929988023E-4</c:v>
                </c:pt>
                <c:pt idx="111">
                  <c:v>-5.7214038802785741E-4</c:v>
                </c:pt>
                <c:pt idx="112">
                  <c:v>-5.7245578243670791E-4</c:v>
                </c:pt>
                <c:pt idx="113">
                  <c:v>-5.73728341641538E-4</c:v>
                </c:pt>
                <c:pt idx="114">
                  <c:v>-5.7401922753791662E-4</c:v>
                </c:pt>
                <c:pt idx="115">
                  <c:v>-5.7449195832938514E-4</c:v>
                </c:pt>
                <c:pt idx="116">
                  <c:v>-5.7499999798016831E-4</c:v>
                </c:pt>
                <c:pt idx="117">
                  <c:v>-5.7554428172389572E-4</c:v>
                </c:pt>
                <c:pt idx="118">
                  <c:v>-5.7730096319672615E-4</c:v>
                </c:pt>
                <c:pt idx="119">
                  <c:v>-5.7807148569042634E-4</c:v>
                </c:pt>
                <c:pt idx="120">
                  <c:v>-5.7878684771178507E-4</c:v>
                </c:pt>
                <c:pt idx="121">
                  <c:v>-5.7953405165572076E-4</c:v>
                </c:pt>
                <c:pt idx="122">
                  <c:v>-5.8031230627820639E-4</c:v>
                </c:pt>
                <c:pt idx="123">
                  <c:v>-5.8464164598971756E-4</c:v>
                </c:pt>
                <c:pt idx="124">
                  <c:v>-5.8558958853808781E-4</c:v>
                </c:pt>
                <c:pt idx="125">
                  <c:v>-5.8583085387325137E-4</c:v>
                </c:pt>
                <c:pt idx="126">
                  <c:v>-5.8682169021062483E-4</c:v>
                </c:pt>
                <c:pt idx="127">
                  <c:v>-5.899385414514641E-4</c:v>
                </c:pt>
                <c:pt idx="128">
                  <c:v>-5.9102293947514814E-4</c:v>
                </c:pt>
                <c:pt idx="129">
                  <c:v>-5.9212872807385775E-4</c:v>
                </c:pt>
                <c:pt idx="130">
                  <c:v>-5.932551073072591E-4</c:v>
                </c:pt>
                <c:pt idx="131">
                  <c:v>-5.9440127723984972E-4</c:v>
                </c:pt>
                <c:pt idx="132">
                  <c:v>-5.9795053186543546E-4</c:v>
                </c:pt>
                <c:pt idx="133">
                  <c:v>-5.9916786523097482E-4</c:v>
                </c:pt>
                <c:pt idx="134">
                  <c:v>-6.0040098961819117E-4</c:v>
                </c:pt>
                <c:pt idx="135">
                  <c:v>-6.0164910509509582E-4</c:v>
                </c:pt>
                <c:pt idx="136">
                  <c:v>-6.0291141172838243E-4</c:v>
                </c:pt>
                <c:pt idx="137">
                  <c:v>-6.0677547925455134E-4</c:v>
                </c:pt>
                <c:pt idx="138">
                  <c:v>-6.0808655120577555E-4</c:v>
                </c:pt>
                <c:pt idx="139">
                  <c:v>-6.0940781466705318E-4</c:v>
                </c:pt>
                <c:pt idx="140">
                  <c:v>-6.1073846970990909E-4</c:v>
                </c:pt>
                <c:pt idx="141">
                  <c:v>-6.1207771640762521E-4</c:v>
                </c:pt>
                <c:pt idx="142">
                  <c:v>-6.1613900719613109E-4</c:v>
                </c:pt>
                <c:pt idx="143">
                  <c:v>-6.1750462128211988E-4</c:v>
                </c:pt>
                <c:pt idx="144">
                  <c:v>-6.1887482741045954E-4</c:v>
                </c:pt>
                <c:pt idx="145">
                  <c:v>-6.2024882566189812E-4</c:v>
                </c:pt>
                <c:pt idx="146">
                  <c:v>-6.2162581611938019E-4</c:v>
                </c:pt>
                <c:pt idx="147">
                  <c:v>-6.2644912638472631E-4</c:v>
                </c:pt>
                <c:pt idx="148">
                  <c:v>-6.2782059155268007E-4</c:v>
                </c:pt>
                <c:pt idx="149">
                  <c:v>-6.2919066678898564E-4</c:v>
                </c:pt>
                <c:pt idx="150">
                  <c:v>-6.3055856087785472E-4</c:v>
                </c:pt>
                <c:pt idx="151">
                  <c:v>-6.331779365067599E-4</c:v>
                </c:pt>
                <c:pt idx="152">
                  <c:v>-6.3599250149836773E-4</c:v>
                </c:pt>
                <c:pt idx="153">
                  <c:v>-6.3733762166492361E-4</c:v>
                </c:pt>
                <c:pt idx="154">
                  <c:v>-6.3867581341798434E-4</c:v>
                </c:pt>
                <c:pt idx="155">
                  <c:v>-6.4000628554827799E-4</c:v>
                </c:pt>
                <c:pt idx="156">
                  <c:v>-6.4241234208228803E-4</c:v>
                </c:pt>
                <c:pt idx="157">
                  <c:v>-6.4523515374496616E-4</c:v>
                </c:pt>
                <c:pt idx="158">
                  <c:v>-6.4651515969185367E-4</c:v>
                </c:pt>
                <c:pt idx="159">
                  <c:v>-6.4778269879553127E-4</c:v>
                </c:pt>
                <c:pt idx="160">
                  <c:v>-6.4903697985324344E-4</c:v>
                </c:pt>
                <c:pt idx="161">
                  <c:v>-6.511629044705983E-4</c:v>
                </c:pt>
                <c:pt idx="162">
                  <c:v>-6.5390569964926418E-4</c:v>
                </c:pt>
                <c:pt idx="163">
                  <c:v>-6.5508182250141665E-4</c:v>
                </c:pt>
                <c:pt idx="164">
                  <c:v>-6.562399401227845E-4</c:v>
                </c:pt>
                <c:pt idx="165">
                  <c:v>-6.5737926131930098E-4</c:v>
                </c:pt>
                <c:pt idx="166">
                  <c:v>-6.5916401688151198E-4</c:v>
                </c:pt>
                <c:pt idx="167">
                  <c:v>-6.6173275795727133E-4</c:v>
                </c:pt>
                <c:pt idx="168">
                  <c:v>-6.6276622911896356E-4</c:v>
                </c:pt>
                <c:pt idx="169">
                  <c:v>-6.6377615669574821E-4</c:v>
                </c:pt>
                <c:pt idx="170">
                  <c:v>-6.6476174949746814E-4</c:v>
                </c:pt>
                <c:pt idx="171">
                  <c:v>-6.661500743829384E-4</c:v>
                </c:pt>
                <c:pt idx="172">
                  <c:v>-6.6844494913970403E-4</c:v>
                </c:pt>
                <c:pt idx="173">
                  <c:v>-6.6929700020679705E-4</c:v>
                </c:pt>
                <c:pt idx="174">
                  <c:v>-6.7011996935875315E-4</c:v>
                </c:pt>
                <c:pt idx="175">
                  <c:v>-6.7091306540150559E-4</c:v>
                </c:pt>
                <c:pt idx="176">
                  <c:v>-6.7185547330390568E-4</c:v>
                </c:pt>
                <c:pt idx="177">
                  <c:v>-6.7377089470731656E-4</c:v>
                </c:pt>
                <c:pt idx="178">
                  <c:v>-6.7440275736386157E-4</c:v>
                </c:pt>
                <c:pt idx="179">
                  <c:v>-6.7499999977156493E-4</c:v>
                </c:pt>
                <c:pt idx="180">
                  <c:v>-6.7556190146500017E-4</c:v>
                </c:pt>
                <c:pt idx="181">
                  <c:v>-6.7601916957890109E-4</c:v>
                </c:pt>
                <c:pt idx="182">
                  <c:v>-6.7745649654364821E-4</c:v>
                </c:pt>
                <c:pt idx="183">
                  <c:v>-6.7784388234447691E-4</c:v>
                </c:pt>
                <c:pt idx="184">
                  <c:v>-6.781976116807338E-4</c:v>
                </c:pt>
                <c:pt idx="185">
                  <c:v>-6.7851810891340002E-4</c:v>
                </c:pt>
                <c:pt idx="186">
                  <c:v>-6.7852009355702416E-4</c:v>
                </c:pt>
                <c:pt idx="187">
                  <c:v>-6.7947626398042707E-4</c:v>
                </c:pt>
                <c:pt idx="188">
                  <c:v>-6.796369660659788E-4</c:v>
                </c:pt>
                <c:pt idx="189">
                  <c:v>-6.7976698219123616E-4</c:v>
                </c:pt>
                <c:pt idx="190">
                  <c:v>-6.7986673670675365E-4</c:v>
                </c:pt>
                <c:pt idx="191">
                  <c:v>-6.7947095725841788E-4</c:v>
                </c:pt>
                <c:pt idx="192">
                  <c:v>-6.7997162575289787E-4</c:v>
                </c:pt>
                <c:pt idx="193">
                  <c:v>-6.7992643751800476E-4</c:v>
                </c:pt>
                <c:pt idx="194">
                  <c:v>-6.7985353378408541E-4</c:v>
                </c:pt>
                <c:pt idx="195">
                  <c:v>-6.7975333890343229E-4</c:v>
                </c:pt>
                <c:pt idx="196">
                  <c:v>-6.790142168690785E-4</c:v>
                </c:pt>
                <c:pt idx="197">
                  <c:v>-6.7908813486505792E-4</c:v>
                </c:pt>
                <c:pt idx="198">
                  <c:v>-6.788578494656127E-4</c:v>
                </c:pt>
                <c:pt idx="199">
                  <c:v>-6.7860281900495006E-4</c:v>
                </c:pt>
                <c:pt idx="200">
                  <c:v>-6.7832346782754243E-4</c:v>
                </c:pt>
                <c:pt idx="201">
                  <c:v>-6.7729232697458046E-4</c:v>
                </c:pt>
                <c:pt idx="202">
                  <c:v>-6.7697134288162138E-4</c:v>
                </c:pt>
                <c:pt idx="203">
                  <c:v>-6.7657675331147247E-4</c:v>
                </c:pt>
                <c:pt idx="204">
                  <c:v>-6.7616038909706195E-4</c:v>
                </c:pt>
                <c:pt idx="205">
                  <c:v>-6.7572267458286246E-4</c:v>
                </c:pt>
                <c:pt idx="206">
                  <c:v>-6.7444774106690522E-4</c:v>
                </c:pt>
                <c:pt idx="207">
                  <c:v>-6.7376680042153668E-4</c:v>
                </c:pt>
                <c:pt idx="208">
                  <c:v>-6.7322869957417799E-4</c:v>
                </c:pt>
                <c:pt idx="209">
                  <c:v>-6.7267179449212824E-4</c:v>
                </c:pt>
                <c:pt idx="210">
                  <c:v>-6.7209650951725332E-4</c:v>
                </c:pt>
                <c:pt idx="211">
                  <c:v>-6.706229119823881E-4</c:v>
                </c:pt>
                <c:pt idx="212">
                  <c:v>-6.696200575872092E-4</c:v>
                </c:pt>
                <c:pt idx="213">
                  <c:v>-6.6895923831356008E-4</c:v>
                </c:pt>
                <c:pt idx="214">
                  <c:v>-6.68282585214356E-4</c:v>
                </c:pt>
                <c:pt idx="215">
                  <c:v>-6.6759052262972511E-4</c:v>
                </c:pt>
                <c:pt idx="216">
                  <c:v>-6.6596029229714715E-4</c:v>
                </c:pt>
                <c:pt idx="217">
                  <c:v>-6.6467666434028743E-4</c:v>
                </c:pt>
                <c:pt idx="218">
                  <c:v>-6.6391391950299699E-4</c:v>
                </c:pt>
                <c:pt idx="219">
                  <c:v>-6.6313831124885315E-4</c:v>
                </c:pt>
                <c:pt idx="220">
                  <c:v>-6.6235026392363178E-4</c:v>
                </c:pt>
                <c:pt idx="221">
                  <c:v>-6.6060233466340987E-4</c:v>
                </c:pt>
                <c:pt idx="222">
                  <c:v>-6.5908217082748916E-4</c:v>
                </c:pt>
                <c:pt idx="223">
                  <c:v>-6.582382933343876E-4</c:v>
                </c:pt>
                <c:pt idx="224">
                  <c:v>-6.5738452284703629E-4</c:v>
                </c:pt>
                <c:pt idx="225">
                  <c:v>-6.5652128371164529E-4</c:v>
                </c:pt>
                <c:pt idx="226">
                  <c:v>-6.5469149209396638E-4</c:v>
                </c:pt>
                <c:pt idx="227">
                  <c:v>-6.5298212764951658E-4</c:v>
                </c:pt>
                <c:pt idx="228">
                  <c:v>-6.5207791049445255E-4</c:v>
                </c:pt>
                <c:pt idx="229">
                  <c:v>-6.5116677077947183E-4</c:v>
                </c:pt>
                <c:pt idx="230">
                  <c:v>-6.5024913285773587E-4</c:v>
                </c:pt>
                <c:pt idx="231">
                  <c:v>-6.4837021819474927E-4</c:v>
                </c:pt>
                <c:pt idx="232">
                  <c:v>-6.4652208607479916E-4</c:v>
                </c:pt>
                <c:pt idx="233">
                  <c:v>-6.4557832236022961E-4</c:v>
                </c:pt>
                <c:pt idx="234">
                  <c:v>-6.4510592314378178E-4</c:v>
                </c:pt>
                <c:pt idx="235">
                  <c:v>-6.4415374949967495E-4</c:v>
                </c:pt>
                <c:pt idx="236">
                  <c:v>-6.4319840716564234E-4</c:v>
                </c:pt>
                <c:pt idx="237">
                  <c:v>-6.4031765819923768E-4</c:v>
                </c:pt>
                <c:pt idx="238">
                  <c:v>-6.3935393128074973E-4</c:v>
                </c:pt>
                <c:pt idx="239">
                  <c:v>-6.3838918076083843E-4</c:v>
                </c:pt>
                <c:pt idx="240">
                  <c:v>-6.3742383565940032E-4</c:v>
                </c:pt>
                <c:pt idx="241">
                  <c:v>-6.3645832499501409E-4</c:v>
                </c:pt>
                <c:pt idx="242">
                  <c:v>-6.335650898235724E-4</c:v>
                </c:pt>
                <c:pt idx="243">
                  <c:v>-6.3260320710855581E-4</c:v>
                </c:pt>
                <c:pt idx="244">
                  <c:v>-6.3164330393270906E-4</c:v>
                </c:pt>
                <c:pt idx="245">
                  <c:v>-6.3068580931856418E-4</c:v>
                </c:pt>
                <c:pt idx="246">
                  <c:v>-6.2973108078584906E-4</c:v>
                </c:pt>
                <c:pt idx="247">
                  <c:v>-6.268839207093555E-4</c:v>
                </c:pt>
                <c:pt idx="248">
                  <c:v>-6.2594054253070359E-4</c:v>
                </c:pt>
                <c:pt idx="249">
                  <c:v>-6.2500000194638697E-4</c:v>
                </c:pt>
                <c:pt idx="250">
                  <c:v>-6.2406223138188836E-4</c:v>
                </c:pt>
                <c:pt idx="251">
                  <c:v>-6.2312689295188355E-4</c:v>
                </c:pt>
                <c:pt idx="252">
                  <c:v>-6.1988441752690727E-4</c:v>
                </c:pt>
                <c:pt idx="253">
                  <c:v>-6.1940175139973594E-4</c:v>
                </c:pt>
                <c:pt idx="254">
                  <c:v>-6.1847249174721251E-4</c:v>
                </c:pt>
                <c:pt idx="255">
                  <c:v>-6.1754323146793761E-4</c:v>
                </c:pt>
                <c:pt idx="256">
                  <c:v>-6.1661356509811697E-4</c:v>
                </c:pt>
                <c:pt idx="257">
                  <c:v>-5.8714347283714643E-4</c:v>
                </c:pt>
                <c:pt idx="258">
                  <c:v>-5.8620467236760929E-4</c:v>
                </c:pt>
                <c:pt idx="259">
                  <c:v>-5.8526309471176516E-4</c:v>
                </c:pt>
                <c:pt idx="260">
                  <c:v>-5.843183388095593E-4</c:v>
                </c:pt>
                <c:pt idx="261">
                  <c:v>-5.8295957329636532E-4</c:v>
                </c:pt>
                <c:pt idx="262">
                  <c:v>-5.8049951153037605E-4</c:v>
                </c:pt>
                <c:pt idx="263">
                  <c:v>-5.7953284848989283E-4</c:v>
                </c:pt>
                <c:pt idx="264">
                  <c:v>-5.7856060083750626E-4</c:v>
                </c:pt>
                <c:pt idx="265">
                  <c:v>-5.7758236751012063E-4</c:v>
                </c:pt>
                <c:pt idx="266">
                  <c:v>-5.7610172653015893E-4</c:v>
                </c:pt>
                <c:pt idx="267">
                  <c:v>-5.7360155619605631E-4</c:v>
                </c:pt>
                <c:pt idx="268">
                  <c:v>-5.7258737854550055E-4</c:v>
                </c:pt>
                <c:pt idx="269">
                  <c:v>-5.7156480883789552E-4</c:v>
                </c:pt>
                <c:pt idx="270">
                  <c:v>-5.705334460079732E-4</c:v>
                </c:pt>
                <c:pt idx="271">
                  <c:v>-5.6888284546022293E-4</c:v>
                </c:pt>
                <c:pt idx="272">
                  <c:v>-5.6631204212239132E-4</c:v>
                </c:pt>
                <c:pt idx="273">
                  <c:v>-5.6523069767492869E-4</c:v>
                </c:pt>
                <c:pt idx="274">
                  <c:v>-5.6413815369920467E-4</c:v>
                </c:pt>
                <c:pt idx="275">
                  <c:v>-5.6303400912777917E-4</c:v>
                </c:pt>
                <c:pt idx="276">
                  <c:v>-5.611682918000801E-4</c:v>
                </c:pt>
                <c:pt idx="277">
                  <c:v>-5.5849340347978395E-4</c:v>
                </c:pt>
                <c:pt idx="278">
                  <c:v>-5.5732523987176482E-4</c:v>
                </c:pt>
                <c:pt idx="279">
                  <c:v>-5.5614306924081289E-4</c:v>
                </c:pt>
                <c:pt idx="280">
                  <c:v>-5.5494649051340589E-4</c:v>
                </c:pt>
                <c:pt idx="281">
                  <c:v>-5.5282342601701607E-4</c:v>
                </c:pt>
                <c:pt idx="282">
                  <c:v>-5.5000807315661883E-4</c:v>
                </c:pt>
                <c:pt idx="283">
                  <c:v>-5.4873343782759474E-4</c:v>
                </c:pt>
                <c:pt idx="284">
                  <c:v>-5.4744198794838377E-4</c:v>
                </c:pt>
                <c:pt idx="285">
                  <c:v>-5.4613332244111913E-4</c:v>
                </c:pt>
                <c:pt idx="286">
                  <c:v>-5.4371360713436527E-4</c:v>
                </c:pt>
                <c:pt idx="287">
                  <c:v>-5.4071848254856191E-4</c:v>
                </c:pt>
                <c:pt idx="288">
                  <c:v>-5.3931772270348938E-4</c:v>
                </c:pt>
                <c:pt idx="289">
                  <c:v>-5.3789734074665536E-4</c:v>
                </c:pt>
                <c:pt idx="290">
                  <c:v>-5.364569355928077E-4</c:v>
                </c:pt>
                <c:pt idx="291">
                  <c:v>-5.337041924810725E-4</c:v>
                </c:pt>
                <c:pt idx="292">
                  <c:v>-5.3048706130007109E-4</c:v>
                </c:pt>
                <c:pt idx="293">
                  <c:v>-5.2894052387281903E-4</c:v>
                </c:pt>
                <c:pt idx="294">
                  <c:v>-5.2737155672574634E-4</c:v>
                </c:pt>
                <c:pt idx="295">
                  <c:v>-5.2577975876969127E-4</c:v>
                </c:pt>
                <c:pt idx="296">
                  <c:v>-5.2266053740638988E-4</c:v>
                </c:pt>
                <c:pt idx="297">
                  <c:v>-5.1917623699898857E-4</c:v>
                </c:pt>
                <c:pt idx="298">
                  <c:v>-5.1825357856359166E-4</c:v>
                </c:pt>
                <c:pt idx="299">
                  <c:v>-5.1732009935756551E-4</c:v>
                </c:pt>
                <c:pt idx="300">
                  <c:v>-5.1558943778706734E-4</c:v>
                </c:pt>
                <c:pt idx="301">
                  <c:v>-5.1383291487727689E-4</c:v>
                </c:pt>
                <c:pt idx="302">
                  <c:v>-5.0753509926694117E-4</c:v>
                </c:pt>
                <c:pt idx="303">
                  <c:v>-5.0654000956118495E-4</c:v>
                </c:pt>
                <c:pt idx="304">
                  <c:v>-5.0464802973415601E-4</c:v>
                </c:pt>
                <c:pt idx="305">
                  <c:v>-5.0272772847170799E-4</c:v>
                </c:pt>
                <c:pt idx="306">
                  <c:v>-5.007786957516025E-4</c:v>
                </c:pt>
                <c:pt idx="307">
                  <c:v>-4.9376946315770188E-4</c:v>
                </c:pt>
                <c:pt idx="308">
                  <c:v>-4.9268704984894995E-4</c:v>
                </c:pt>
                <c:pt idx="309">
                  <c:v>-4.905882094883296E-4</c:v>
                </c:pt>
                <c:pt idx="310">
                  <c:v>-4.8845817751619336E-4</c:v>
                </c:pt>
                <c:pt idx="311">
                  <c:v>-4.8629654390319743E-4</c:v>
                </c:pt>
                <c:pt idx="312">
                  <c:v>-4.7851363404913467E-4</c:v>
                </c:pt>
                <c:pt idx="313">
                  <c:v>-4.7732579234915917E-4</c:v>
                </c:pt>
                <c:pt idx="314">
                  <c:v>-4.7499999999978115E-4</c:v>
                </c:pt>
                <c:pt idx="315">
                  <c:v>-4.7264028789273382E-4</c:v>
                </c:pt>
                <c:pt idx="316">
                  <c:v>-4.7024695651698423E-4</c:v>
                </c:pt>
                <c:pt idx="317">
                  <c:v>-4.6034629020397233E-4</c:v>
                </c:pt>
                <c:pt idx="318">
                  <c:v>-4.577915013985745E-4</c:v>
                </c:pt>
                <c:pt idx="319">
                  <c:v>-4.5520574889357235E-4</c:v>
                </c:pt>
                <c:pt idx="320">
                  <c:v>-4.5131705891476983E-4</c:v>
                </c:pt>
                <c:pt idx="321">
                  <c:v>-4.6975461573628299E-4</c:v>
                </c:pt>
                <c:pt idx="322">
                  <c:v>-4.6862506151823524E-4</c:v>
                </c:pt>
                <c:pt idx="323">
                  <c:v>-4.6586283986238541E-4</c:v>
                </c:pt>
                <c:pt idx="324">
                  <c:v>-4.630727528800449E-4</c:v>
                </c:pt>
                <c:pt idx="325">
                  <c:v>-4.6025524316561928E-4</c:v>
                </c:pt>
                <c:pt idx="326">
                  <c:v>-4.4996392191935049E-4</c:v>
                </c:pt>
                <c:pt idx="327">
                  <c:v>-4.4871982897332074E-4</c:v>
                </c:pt>
                <c:pt idx="328">
                  <c:v>-4.4577184458782781E-4</c:v>
                </c:pt>
                <c:pt idx="329">
                  <c:v>-4.4279909307221033E-4</c:v>
                </c:pt>
                <c:pt idx="330">
                  <c:v>-4.3980201702487065E-4</c:v>
                </c:pt>
                <c:pt idx="331">
                  <c:v>-4.2719441390076906E-4</c:v>
                </c:pt>
                <c:pt idx="332">
                  <c:v>-4.2583632216342958E-4</c:v>
                </c:pt>
                <c:pt idx="333">
                  <c:v>-4.2446726000244794E-4</c:v>
                </c:pt>
                <c:pt idx="334">
                  <c:v>-4.2133353148177122E-4</c:v>
                </c:pt>
                <c:pt idx="335">
                  <c:v>-4.1817857667592051E-4</c:v>
                </c:pt>
                <c:pt idx="336">
                  <c:v>-4.0681255286818834E-4</c:v>
                </c:pt>
                <c:pt idx="337">
                  <c:v>-4.0535534682151209E-4</c:v>
                </c:pt>
                <c:pt idx="338">
                  <c:v>-4.0210089976344676E-4</c:v>
                </c:pt>
                <c:pt idx="339">
                  <c:v>-3.9882788209899545E-4</c:v>
                </c:pt>
                <c:pt idx="340">
                  <c:v>-3.9553673644432408E-4</c:v>
                </c:pt>
                <c:pt idx="341">
                  <c:v>-3.8917141340249535E-4</c:v>
                </c:pt>
                <c:pt idx="342">
                  <c:v>-3.8762771723099831E-4</c:v>
                </c:pt>
                <c:pt idx="343">
                  <c:v>-3.7882458000249031E-4</c:v>
                </c:pt>
                <c:pt idx="344">
                  <c:v>-3.7724928311693958E-4</c:v>
                </c:pt>
                <c:pt idx="345">
                  <c:v>-3.7384612112607645E-4</c:v>
                </c:pt>
                <c:pt idx="346">
                  <c:v>-3.5990218372736654E-4</c:v>
                </c:pt>
                <c:pt idx="347">
                  <c:v>-3.5826427662888349E-4</c:v>
                </c:pt>
                <c:pt idx="348">
                  <c:v>-3.5661702663072111E-4</c:v>
                </c:pt>
                <c:pt idx="349">
                  <c:v>-3.5313168406156045E-4</c:v>
                </c:pt>
                <c:pt idx="350">
                  <c:v>-3.4963421135325953E-4</c:v>
                </c:pt>
                <c:pt idx="351">
                  <c:v>-3.3541275007277813E-4</c:v>
                </c:pt>
                <c:pt idx="352">
                  <c:v>-3.3370081943129293E-4</c:v>
                </c:pt>
                <c:pt idx="353">
                  <c:v>-3.3198056217615654E-4</c:v>
                </c:pt>
                <c:pt idx="354">
                  <c:v>-3.2841970852017438E-4</c:v>
                </c:pt>
                <c:pt idx="355">
                  <c:v>-3.2484985803439418E-4</c:v>
                </c:pt>
                <c:pt idx="356">
                  <c:v>-3.1043402390618823E-4</c:v>
                </c:pt>
                <c:pt idx="357">
                  <c:v>-3.0866117975003604E-4</c:v>
                </c:pt>
                <c:pt idx="358">
                  <c:v>-3.0688131993830659E-4</c:v>
                </c:pt>
                <c:pt idx="359">
                  <c:v>-3.0326688856882264E-4</c:v>
                </c:pt>
                <c:pt idx="360">
                  <c:v>-2.9964659375073568E-4</c:v>
                </c:pt>
                <c:pt idx="361">
                  <c:v>-2.8511616479369678E-4</c:v>
                </c:pt>
                <c:pt idx="362">
                  <c:v>-2.7966537735102864E-4</c:v>
                </c:pt>
                <c:pt idx="363">
                  <c:v>-2.7602808342671545E-4</c:v>
                </c:pt>
                <c:pt idx="364">
                  <c:v>-2.7238790371687869E-4</c:v>
                </c:pt>
                <c:pt idx="365">
                  <c:v>-2.6513261959266212E-4</c:v>
                </c:pt>
                <c:pt idx="366">
                  <c:v>-2.5780698795861159E-4</c:v>
                </c:pt>
                <c:pt idx="367">
                  <c:v>-2.5415887503121365E-4</c:v>
                </c:pt>
                <c:pt idx="368">
                  <c:v>-2.5051047461030848E-4</c:v>
                </c:pt>
                <c:pt idx="369">
                  <c:v>-2.4686221975339895E-4</c:v>
                </c:pt>
                <c:pt idx="370">
                  <c:v>-2.396354428508073E-4</c:v>
                </c:pt>
                <c:pt idx="371">
                  <c:v>-2.3227931708449584E-4</c:v>
                </c:pt>
                <c:pt idx="372">
                  <c:v>-2.2863828590880472E-4</c:v>
                </c:pt>
                <c:pt idx="373">
                  <c:v>-2.2499999865472525E-4</c:v>
                </c:pt>
                <c:pt idx="374">
                  <c:v>-2.2136486651377305E-4</c:v>
                </c:pt>
                <c:pt idx="375">
                  <c:v>-2.1419143160223691E-4</c:v>
                </c:pt>
                <c:pt idx="376">
                  <c:v>-2.0686214443442908E-4</c:v>
                </c:pt>
                <c:pt idx="377">
                  <c:v>-2.0324742469741795E-4</c:v>
                </c:pt>
                <c:pt idx="378">
                  <c:v>-1.9963762076556104E-4</c:v>
                </c:pt>
                <c:pt idx="379">
                  <c:v>-1.9603267359217779E-4</c:v>
                </c:pt>
                <c:pt idx="380">
                  <c:v>-1.8891967578231087E-4</c:v>
                </c:pt>
                <c:pt idx="381">
                  <c:v>-1.8165882796712483E-4</c:v>
                </c:pt>
                <c:pt idx="382">
                  <c:v>-1.7807619619891749E-4</c:v>
                </c:pt>
                <c:pt idx="383">
                  <c:v>-1.7449763382944116E-4</c:v>
                </c:pt>
                <c:pt idx="384">
                  <c:v>-1.70923009633665E-4</c:v>
                </c:pt>
                <c:pt idx="385">
                  <c:v>-1.6909992952270097E-4</c:v>
                </c:pt>
                <c:pt idx="386">
                  <c:v>-1.5840644147599906E-4</c:v>
                </c:pt>
                <c:pt idx="387">
                  <c:v>-1.548488970376211E-4</c:v>
                </c:pt>
                <c:pt idx="388">
                  <c:v>-1.5129460726479119E-4</c:v>
                </c:pt>
                <c:pt idx="389">
                  <c:v>-1.4774343948868837E-4</c:v>
                </c:pt>
                <c:pt idx="390">
                  <c:v>-1.4419526103126823E-4</c:v>
                </c:pt>
                <c:pt idx="391">
                  <c:v>-1.3356733483809488E-4</c:v>
                </c:pt>
                <c:pt idx="392">
                  <c:v>-1.3002978691580822E-4</c:v>
                </c:pt>
                <c:pt idx="393">
                  <c:v>-1.2649456493691552E-4</c:v>
                </c:pt>
                <c:pt idx="394">
                  <c:v>-1.2296153622688605E-4</c:v>
                </c:pt>
                <c:pt idx="395">
                  <c:v>-1.0532464797154583E-4</c:v>
                </c:pt>
                <c:pt idx="396">
                  <c:v>-1.0180199263181096E-4</c:v>
                </c:pt>
                <c:pt idx="397">
                  <c:v>-9.8280601808040563E-5</c:v>
                </c:pt>
                <c:pt idx="398">
                  <c:v>-9.4760342823068674E-5</c:v>
                </c:pt>
                <c:pt idx="399">
                  <c:v>-8.4205030077457815E-5</c:v>
                </c:pt>
                <c:pt idx="400">
                  <c:v>-8.0687971627707404E-5</c:v>
                </c:pt>
                <c:pt idx="401">
                  <c:v>-7.7171381605012357E-5</c:v>
                </c:pt>
                <c:pt idx="402">
                  <c:v>-7.3655127327375449E-5</c:v>
                </c:pt>
                <c:pt idx="403">
                  <c:v>-6.4863628298282303E-5</c:v>
                </c:pt>
                <c:pt idx="404">
                  <c:v>-5.431081128608848E-5</c:v>
                </c:pt>
                <c:pt idx="405">
                  <c:v>-5.0792000940810226E-5</c:v>
                </c:pt>
                <c:pt idx="406">
                  <c:v>-4.7272535492169105E-5</c:v>
                </c:pt>
                <c:pt idx="407">
                  <c:v>-4.0209096457091989E-5</c:v>
                </c:pt>
                <c:pt idx="408">
                  <c:v>-3.3185497732834008E-5</c:v>
                </c:pt>
                <c:pt idx="409">
                  <c:v>-2.9660788069999551E-5</c:v>
                </c:pt>
                <c:pt idx="410">
                  <c:v>-2.6134635827196572E-5</c:v>
                </c:pt>
                <c:pt idx="411">
                  <c:v>-2.2606909752459252E-5</c:v>
                </c:pt>
                <c:pt idx="412">
                  <c:v>-1.550398860486291E-5</c:v>
                </c:pt>
                <c:pt idx="413">
                  <c:v>-8.4776421713107854E-6</c:v>
                </c:pt>
                <c:pt idx="414">
                  <c:v>-4.9400782082434009E-6</c:v>
                </c:pt>
                <c:pt idx="415">
                  <c:v>-1.4001529157831281E-6</c:v>
                </c:pt>
                <c:pt idx="416">
                  <c:v>2.1422649549948058E-6</c:v>
                </c:pt>
                <c:pt idx="417">
                  <c:v>9.2957554870619782E-6</c:v>
                </c:pt>
                <c:pt idx="418">
                  <c:v>1.6339487271894814E-5</c:v>
                </c:pt>
                <c:pt idx="419">
                  <c:v>1.9896336825043626E-5</c:v>
                </c:pt>
                <c:pt idx="420">
                  <c:v>2.3456466476124838E-5</c:v>
                </c:pt>
                <c:pt idx="421">
                  <c:v>2.7020007475800963E-5</c:v>
                </c:pt>
                <c:pt idx="422">
                  <c:v>3.4234197195357568E-5</c:v>
                </c:pt>
                <c:pt idx="423">
                  <c:v>4.1310910104904202E-5</c:v>
                </c:pt>
                <c:pt idx="424">
                  <c:v>4.4893476699592803E-5</c:v>
                </c:pt>
                <c:pt idx="425">
                  <c:v>4.8480242184212805E-5</c:v>
                </c:pt>
                <c:pt idx="426">
                  <c:v>5.2071337816377685E-5</c:v>
                </c:pt>
                <c:pt idx="427">
                  <c:v>5.9355399057897543E-5</c:v>
                </c:pt>
                <c:pt idx="428">
                  <c:v>6.6481646996214934E-5</c:v>
                </c:pt>
                <c:pt idx="429">
                  <c:v>7.009636225463467E-5</c:v>
                </c:pt>
                <c:pt idx="430">
                  <c:v>7.3716195218444312E-5</c:v>
                </c:pt>
                <c:pt idx="431">
                  <c:v>7.7341277150470546E-5</c:v>
                </c:pt>
                <c:pt idx="432">
                  <c:v>8.4703424789911666E-5</c:v>
                </c:pt>
                <c:pt idx="433">
                  <c:v>9.1896719803373443E-5</c:v>
                </c:pt>
                <c:pt idx="434">
                  <c:v>9.5550015515407608E-5</c:v>
                </c:pt>
                <c:pt idx="435">
                  <c:v>9.9209347775225154E-5</c:v>
                </c:pt>
                <c:pt idx="436">
                  <c:v>1.0287484784825938E-4</c:v>
                </c:pt>
                <c:pt idx="437">
                  <c:v>1.1032231790066518E-4</c:v>
                </c:pt>
                <c:pt idx="438">
                  <c:v>1.1759975160631065E-4</c:v>
                </c:pt>
                <c:pt idx="439">
                  <c:v>1.2129672537516836E-4</c:v>
                </c:pt>
                <c:pt idx="440">
                  <c:v>1.2499999831130083E-4</c:v>
                </c:pt>
                <c:pt idx="441">
                  <c:v>1.2870962309778332E-4</c:v>
                </c:pt>
                <c:pt idx="442">
                  <c:v>1.3624854600376775E-4</c:v>
                </c:pt>
                <c:pt idx="443">
                  <c:v>1.4361743436671097E-4</c:v>
                </c:pt>
                <c:pt idx="444">
                  <c:v>1.4736329529076227E-4</c:v>
                </c:pt>
                <c:pt idx="445">
                  <c:v>1.5111735148970703E-4</c:v>
                </c:pt>
                <c:pt idx="446">
                  <c:v>1.5487991898553651E-4</c:v>
                </c:pt>
                <c:pt idx="447">
                  <c:v>1.5671137200835316E-4</c:v>
                </c:pt>
                <c:pt idx="448">
                  <c:v>1.7002162237839369E-4</c:v>
                </c:pt>
                <c:pt idx="449">
                  <c:v>1.7383148669807184E-4</c:v>
                </c:pt>
                <c:pt idx="450">
                  <c:v>1.7765175845787712E-4</c:v>
                </c:pt>
                <c:pt idx="451">
                  <c:v>1.8148275369109598E-4</c:v>
                </c:pt>
                <c:pt idx="452">
                  <c:v>1.8931772816995783E-4</c:v>
                </c:pt>
                <c:pt idx="453">
                  <c:v>1.9692028994042573E-4</c:v>
                </c:pt>
                <c:pt idx="454">
                  <c:v>2.0080964299917309E-4</c:v>
                </c:pt>
                <c:pt idx="455">
                  <c:v>2.0471161573105306E-4</c:v>
                </c:pt>
                <c:pt idx="456">
                  <c:v>2.086265241684832E-4</c:v>
                </c:pt>
                <c:pt idx="457">
                  <c:v>2.1667147203908082E-4</c:v>
                </c:pt>
                <c:pt idx="458">
                  <c:v>2.2442183582276732E-4</c:v>
                </c:pt>
                <c:pt idx="459">
                  <c:v>2.28406163427134E-4</c:v>
                </c:pt>
                <c:pt idx="460">
                  <c:v>2.3240532299672191E-4</c:v>
                </c:pt>
                <c:pt idx="461">
                  <c:v>2.3641963058219497E-4</c:v>
                </c:pt>
                <c:pt idx="462">
                  <c:v>2.4471277745802619E-4</c:v>
                </c:pt>
                <c:pt idx="463">
                  <c:v>2.5263466209100318E-4</c:v>
                </c:pt>
                <c:pt idx="464">
                  <c:v>2.567294505271557E-4</c:v>
                </c:pt>
                <c:pt idx="465">
                  <c:v>2.6084128329707866E-4</c:v>
                </c:pt>
                <c:pt idx="466">
                  <c:v>2.6497047646186237E-4</c:v>
                </c:pt>
                <c:pt idx="467">
                  <c:v>2.7354774345082853E-4</c:v>
                </c:pt>
                <c:pt idx="468">
                  <c:v>2.8166717428619896E-4</c:v>
                </c:pt>
                <c:pt idx="469">
                  <c:v>2.858879103572815E-4</c:v>
                </c:pt>
                <c:pt idx="470">
                  <c:v>2.9012790320540657E-4</c:v>
                </c:pt>
                <c:pt idx="471">
                  <c:v>2.9438746890209089E-4</c:v>
                </c:pt>
                <c:pt idx="472">
                  <c:v>3.032824726956207E-4</c:v>
                </c:pt>
                <c:pt idx="473">
                  <c:v>3.1162778164211852E-4</c:v>
                </c:pt>
                <c:pt idx="474">
                  <c:v>3.1598995269258148E-4</c:v>
                </c:pt>
                <c:pt idx="475">
                  <c:v>3.2037359304763942E-4</c:v>
                </c:pt>
                <c:pt idx="476">
                  <c:v>3.2477901878836672E-4</c:v>
                </c:pt>
                <c:pt idx="477">
                  <c:v>3.340230717465839E-4</c:v>
                </c:pt>
                <c:pt idx="478">
                  <c:v>3.4262489731634355E-4</c:v>
                </c:pt>
                <c:pt idx="479">
                  <c:v>3.4714399128060015E-4</c:v>
                </c:pt>
                <c:pt idx="480">
                  <c:v>3.5168676716041574E-4</c:v>
                </c:pt>
                <c:pt idx="481">
                  <c:v>3.5625354104989776E-4</c:v>
                </c:pt>
                <c:pt idx="482">
                  <c:v>3.6587565130351952E-4</c:v>
                </c:pt>
                <c:pt idx="483">
                  <c:v>3.7476693867873843E-4</c:v>
                </c:pt>
                <c:pt idx="484">
                  <c:v>3.7945844411070638E-4</c:v>
                </c:pt>
                <c:pt idx="485">
                  <c:v>3.8417584416390414E-4</c:v>
                </c:pt>
                <c:pt idx="486">
                  <c:v>3.8891945494286565E-4</c:v>
                </c:pt>
                <c:pt idx="487">
                  <c:v>3.9894632650948304E-4</c:v>
                </c:pt>
                <c:pt idx="488">
                  <c:v>4.0816232759904631E-4</c:v>
                </c:pt>
                <c:pt idx="489">
                  <c:v>4.1304173372514879E-4</c:v>
                </c:pt>
                <c:pt idx="490">
                  <c:v>4.1794924727459656E-4</c:v>
                </c:pt>
                <c:pt idx="491">
                  <c:v>4.2017402042605369E-4</c:v>
                </c:pt>
                <c:pt idx="492">
                  <c:v>4.2512173289874558E-4</c:v>
                </c:pt>
                <c:pt idx="493">
                  <c:v>4.4014006580394996E-4</c:v>
                </c:pt>
                <c:pt idx="494">
                  <c:v>4.4520564061016117E-4</c:v>
                </c:pt>
                <c:pt idx="495">
                  <c:v>4.5030148001247639E-4</c:v>
                </c:pt>
                <c:pt idx="496">
                  <c:v>4.5542790362072865E-4</c:v>
                </c:pt>
                <c:pt idx="497">
                  <c:v>4.6058523104562947E-4</c:v>
                </c:pt>
                <c:pt idx="498">
                  <c:v>4.7624583238267898E-4</c:v>
                </c:pt>
                <c:pt idx="499">
                  <c:v>4.8152997124541386E-4</c:v>
                </c:pt>
                <c:pt idx="500">
                  <c:v>4.8684661202227583E-4</c:v>
                </c:pt>
                <c:pt idx="501">
                  <c:v>4.9219607433890957E-4</c:v>
                </c:pt>
                <c:pt idx="502">
                  <c:v>4.9757867782535177E-4</c:v>
                </c:pt>
                <c:pt idx="503">
                  <c:v>5.1392853163112733E-4</c:v>
                </c:pt>
                <c:pt idx="504">
                  <c:v>5.1944689613845621E-4</c:v>
                </c:pt>
                <c:pt idx="505">
                  <c:v>5.2500000000003553E-4</c:v>
                </c:pt>
                <c:pt idx="506">
                  <c:v>5.3058809838054581E-4</c:v>
                </c:pt>
                <c:pt idx="507">
                  <c:v>5.3621113526325739E-4</c:v>
                </c:pt>
                <c:pt idx="508">
                  <c:v>5.595809762432908E-4</c:v>
                </c:pt>
                <c:pt idx="509">
                  <c:v>5.6220342867293075E-4</c:v>
                </c:pt>
                <c:pt idx="510">
                  <c:v>5.6483765983560185E-4</c:v>
                </c:pt>
                <c:pt idx="511">
                  <c:v>5.7066252553834385E-4</c:v>
                </c:pt>
                <c:pt idx="512">
                  <c:v>5.7651967574670409E-4</c:v>
                </c:pt>
                <c:pt idx="513">
                  <c:v>5.9752437423172438E-4</c:v>
                </c:pt>
                <c:pt idx="514">
                  <c:v>6.0351984917345308E-4</c:v>
                </c:pt>
                <c:pt idx="515">
                  <c:v>6.0954534702108219E-4</c:v>
                </c:pt>
                <c:pt idx="516">
                  <c:v>6.156004852180167E-4</c:v>
                </c:pt>
                <c:pt idx="517">
                  <c:v>6.2829131234612477E-4</c:v>
                </c:pt>
                <c:pt idx="518">
                  <c:v>6.718163521388748E-4</c:v>
                </c:pt>
                <c:pt idx="519">
                  <c:v>7.1659794610297691E-4</c:v>
                </c:pt>
                <c:pt idx="520">
                  <c:v>7.6250766076096097E-4</c:v>
                </c:pt>
                <c:pt idx="521">
                  <c:v>8.0941705755516527E-4</c:v>
                </c:pt>
                <c:pt idx="522">
                  <c:v>8.5719769248887459E-4</c:v>
                </c:pt>
                <c:pt idx="523">
                  <c:v>9.0572111580742621E-4</c:v>
                </c:pt>
                <c:pt idx="524">
                  <c:v>9.548588717371427E-4</c:v>
                </c:pt>
                <c:pt idx="525">
                  <c:v>9.9012084400840195E-4</c:v>
                </c:pt>
                <c:pt idx="526">
                  <c:v>1.0400845964086969E-3</c:v>
                </c:pt>
                <c:pt idx="527">
                  <c:v>1.0902870335822712E-3</c:v>
                </c:pt>
                <c:pt idx="528">
                  <c:v>1.140594486972013E-3</c:v>
                </c:pt>
                <c:pt idx="529">
                  <c:v>1.1909187322496351E-3</c:v>
                </c:pt>
                <c:pt idx="530">
                  <c:v>1.2412516187607636E-3</c:v>
                </c:pt>
                <c:pt idx="531">
                  <c:v>1.2915931468118202E-3</c:v>
                </c:pt>
                <c:pt idx="532">
                  <c:v>1.3419433167154438E-3</c:v>
                </c:pt>
                <c:pt idx="533">
                  <c:v>1.392302128784273E-3</c:v>
                </c:pt>
                <c:pt idx="534">
                  <c:v>1.4390675264374583E-3</c:v>
                </c:pt>
                <c:pt idx="535">
                  <c:v>1.4894428015357491E-3</c:v>
                </c:pt>
                <c:pt idx="536">
                  <c:v>1.5398267126212461E-3</c:v>
                </c:pt>
                <c:pt idx="537">
                  <c:v>1.5902192600029156E-3</c:v>
                </c:pt>
                <c:pt idx="538">
                  <c:v>1.6586482935572141E-3</c:v>
                </c:pt>
                <c:pt idx="539">
                  <c:v>1.7090623779672815E-3</c:v>
                </c:pt>
                <c:pt idx="540">
                  <c:v>1.7594851351989587E-3</c:v>
                </c:pt>
                <c:pt idx="541">
                  <c:v>1.8099165655753914E-3</c:v>
                </c:pt>
                <c:pt idx="542">
                  <c:v>1.8783546155294122E-3</c:v>
                </c:pt>
                <c:pt idx="543">
                  <c:v>1.9288056908600144E-3</c:v>
                </c:pt>
                <c:pt idx="544">
                  <c:v>1.9792654190826458E-3</c:v>
                </c:pt>
                <c:pt idx="545">
                  <c:v>2.0297338005161722E-3</c:v>
                </c:pt>
                <c:pt idx="546">
                  <c:v>2.0910357870183799E-3</c:v>
                </c:pt>
                <c:pt idx="547">
                  <c:v>2.1415236269775716E-3</c:v>
                </c:pt>
                <c:pt idx="548">
                  <c:v>2.1920201282840551E-3</c:v>
                </c:pt>
                <c:pt idx="549">
                  <c:v>2.2425252912584427E-3</c:v>
                </c:pt>
                <c:pt idx="550">
                  <c:v>2.2930391162196105E-3</c:v>
                </c:pt>
                <c:pt idx="551">
                  <c:v>2.3435616034846959E-3</c:v>
                </c:pt>
                <c:pt idx="552">
                  <c:v>2.3940927533734435E-3</c:v>
                </c:pt>
                <c:pt idx="553">
                  <c:v>2.4446325662029903E-3</c:v>
                </c:pt>
                <c:pt idx="554">
                  <c:v>2.4951810422922118E-3</c:v>
                </c:pt>
                <c:pt idx="555">
                  <c:v>2.5457381857187161E-3</c:v>
                </c:pt>
                <c:pt idx="556">
                  <c:v>2.5963043279808103E-3</c:v>
                </c:pt>
                <c:pt idx="557">
                  <c:v>2.6468803774675103E-3</c:v>
                </c:pt>
                <c:pt idx="558">
                  <c:v>2.6974673013347369E-3</c:v>
                </c:pt>
                <c:pt idx="559">
                  <c:v>2.7480660667896736E-3</c:v>
                </c:pt>
                <c:pt idx="560">
                  <c:v>2.7986776410881616E-3</c:v>
                </c:pt>
                <c:pt idx="561">
                  <c:v>2.8493029915390424E-3</c:v>
                </c:pt>
                <c:pt idx="562">
                  <c:v>2.8999430854972077E-3</c:v>
                </c:pt>
                <c:pt idx="563">
                  <c:v>2.9505988903696817E-3</c:v>
                </c:pt>
                <c:pt idx="564">
                  <c:v>2.9976360571144917E-3</c:v>
                </c:pt>
                <c:pt idx="565">
                  <c:v>3.0483242942183908E-3</c:v>
                </c:pt>
                <c:pt idx="566">
                  <c:v>3.0990311070575255E-3</c:v>
                </c:pt>
                <c:pt idx="567">
                  <c:v>3.1533985689173776E-3</c:v>
                </c:pt>
                <c:pt idx="568">
                  <c:v>3.2041474407631101E-3</c:v>
                </c:pt>
                <c:pt idx="569">
                  <c:v>3.2549175894056883E-3</c:v>
                </c:pt>
                <c:pt idx="570">
                  <c:v>3.3057091171406765E-3</c:v>
                </c:pt>
                <c:pt idx="571">
                  <c:v>3.3565220247839429E-3</c:v>
                </c:pt>
                <c:pt idx="572">
                  <c:v>3.4073563131513567E-3</c:v>
                </c:pt>
                <c:pt idx="573">
                  <c:v>3.4582119830561813E-3</c:v>
                </c:pt>
                <c:pt idx="574">
                  <c:v>3.5090890353160222E-3</c:v>
                </c:pt>
                <c:pt idx="575">
                  <c:v>3.5599874707458808E-3</c:v>
                </c:pt>
                <c:pt idx="576">
                  <c:v>3.6109072901633634E-3</c:v>
                </c:pt>
                <c:pt idx="577">
                  <c:v>3.6545263682601359E-3</c:v>
                </c:pt>
                <c:pt idx="578">
                  <c:v>3.7054848615287739E-3</c:v>
                </c:pt>
                <c:pt idx="579">
                  <c:v>3.7564647262593454E-3</c:v>
                </c:pt>
                <c:pt idx="580">
                  <c:v>3.8147535989727643E-3</c:v>
                </c:pt>
                <c:pt idx="581">
                  <c:v>3.8657792623881804E-3</c:v>
                </c:pt>
                <c:pt idx="582">
                  <c:v>3.9168262997817394E-3</c:v>
                </c:pt>
                <c:pt idx="583">
                  <c:v>3.9678947119528019E-3</c:v>
                </c:pt>
                <c:pt idx="584">
                  <c:v>4.018984499703393E-3</c:v>
                </c:pt>
                <c:pt idx="585">
                  <c:v>4.066418044259207E-3</c:v>
                </c:pt>
                <c:pt idx="586">
                  <c:v>4.1175484776762965E-3</c:v>
                </c:pt>
                <c:pt idx="587">
                  <c:v>4.1687002815206107E-3</c:v>
                </c:pt>
                <c:pt idx="588">
                  <c:v>4.2198734565843266E-3</c:v>
                </c:pt>
                <c:pt idx="589">
                  <c:v>4.282126987760591E-3</c:v>
                </c:pt>
                <c:pt idx="590">
                  <c:v>4.333349325482393E-3</c:v>
                </c:pt>
                <c:pt idx="591">
                  <c:v>4.3845930595992864E-3</c:v>
                </c:pt>
                <c:pt idx="592">
                  <c:v>4.4358581909323524E-3</c:v>
                </c:pt>
                <c:pt idx="593">
                  <c:v>4.4871447203026736E-3</c:v>
                </c:pt>
                <c:pt idx="594">
                  <c:v>4.5347553110722406E-3</c:v>
                </c:pt>
                <c:pt idx="595">
                  <c:v>4.5860824605373982E-3</c:v>
                </c:pt>
                <c:pt idx="596">
                  <c:v>4.6374310028654223E-3</c:v>
                </c:pt>
                <c:pt idx="597">
                  <c:v>4.6888009388732403E-3</c:v>
                </c:pt>
                <c:pt idx="598">
                  <c:v>4.7438983665430883E-3</c:v>
                </c:pt>
                <c:pt idx="599">
                  <c:v>4.7953133014352776E-3</c:v>
                </c:pt>
                <c:pt idx="600">
                  <c:v>4.8467496401340187E-3</c:v>
                </c:pt>
                <c:pt idx="601">
                  <c:v>4.8982073834630034E-3</c:v>
                </c:pt>
                <c:pt idx="602">
                  <c:v>4.9496865322493939E-3</c:v>
                </c:pt>
                <c:pt idx="603">
                  <c:v>5.0011870873168801E-3</c:v>
                </c:pt>
                <c:pt idx="604">
                  <c:v>5.0527090494952324E-3</c:v>
                </c:pt>
                <c:pt idx="605">
                  <c:v>5.1042524196081409E-3</c:v>
                </c:pt>
                <c:pt idx="606">
                  <c:v>5.1558171984827693E-3</c:v>
                </c:pt>
                <c:pt idx="607">
                  <c:v>5.2074034556374212E-3</c:v>
                </c:pt>
                <c:pt idx="608">
                  <c:v>5.2590172451084998E-3</c:v>
                </c:pt>
                <c:pt idx="609">
                  <c:v>5.3106751651431309E-3</c:v>
                </c:pt>
                <c:pt idx="610">
                  <c:v>5.3623948881552789E-3</c:v>
                </c:pt>
                <c:pt idx="611">
                  <c:v>5.4141940874955548E-3</c:v>
                </c:pt>
                <c:pt idx="612">
                  <c:v>5.4660904374486024E-3</c:v>
                </c:pt>
                <c:pt idx="613">
                  <c:v>5.5181016132470045E-3</c:v>
                </c:pt>
                <c:pt idx="614">
                  <c:v>5.5702452910704097E-3</c:v>
                </c:pt>
                <c:pt idx="615">
                  <c:v>5.6225391480455387E-3</c:v>
                </c:pt>
                <c:pt idx="616">
                  <c:v>5.6711713431606969E-3</c:v>
                </c:pt>
                <c:pt idx="617">
                  <c:v>5.7238007416333843E-3</c:v>
                </c:pt>
                <c:pt idx="618">
                  <c:v>5.7766327899844887E-3</c:v>
                </c:pt>
                <c:pt idx="619">
                  <c:v>5.8335699438418964E-3</c:v>
                </c:pt>
                <c:pt idx="620">
                  <c:v>5.8868798788074663E-3</c:v>
                </c:pt>
                <c:pt idx="621">
                  <c:v>5.9404416964573114E-3</c:v>
                </c:pt>
                <c:pt idx="622">
                  <c:v>5.994257262048077E-3</c:v>
                </c:pt>
                <c:pt idx="623">
                  <c:v>6.0483265860122879E-3</c:v>
                </c:pt>
                <c:pt idx="624">
                  <c:v>6.1026496788328614E-3</c:v>
                </c:pt>
                <c:pt idx="625">
                  <c:v>6.157226551041374E-3</c:v>
                </c:pt>
                <c:pt idx="626">
                  <c:v>6.2120572132197951E-3</c:v>
                </c:pt>
                <c:pt idx="627">
                  <c:v>6.2671416759978839E-3</c:v>
                </c:pt>
                <c:pt idx="628">
                  <c:v>6.3224799500557925E-3</c:v>
                </c:pt>
                <c:pt idx="629">
                  <c:v>6.3739969905292852E-3</c:v>
                </c:pt>
                <c:pt idx="630">
                  <c:v>6.429823795570935E-3</c:v>
                </c:pt>
                <c:pt idx="631">
                  <c:v>6.4859044302353992E-3</c:v>
                </c:pt>
                <c:pt idx="632">
                  <c:v>6.5503074097228199E-3</c:v>
                </c:pt>
                <c:pt idx="633">
                  <c:v>6.6069320012905408E-3</c:v>
                </c:pt>
                <c:pt idx="634">
                  <c:v>6.6805159583202866E-3</c:v>
                </c:pt>
                <c:pt idx="635">
                  <c:v>6.7209427861035309E-3</c:v>
                </c:pt>
                <c:pt idx="636">
                  <c:v>6.7783290012152653E-3</c:v>
                </c:pt>
                <c:pt idx="637">
                  <c:v>6.8317398053459044E-3</c:v>
                </c:pt>
                <c:pt idx="638">
                  <c:v>6.8896145852361812E-3</c:v>
                </c:pt>
                <c:pt idx="639">
                  <c:v>6.9477432687659046E-3</c:v>
                </c:pt>
                <c:pt idx="640">
                  <c:v>7.0061258669582571E-3</c:v>
                </c:pt>
                <c:pt idx="641">
                  <c:v>7.0690687455187157E-3</c:v>
                </c:pt>
                <c:pt idx="642">
                  <c:v>7.1409668440921108E-3</c:v>
                </c:pt>
                <c:pt idx="643">
                  <c:v>7.2001885276713187E-3</c:v>
                </c:pt>
                <c:pt idx="644">
                  <c:v>7.2596642330872829E-3</c:v>
                </c:pt>
                <c:pt idx="645">
                  <c:v>7.3193939721246208E-3</c:v>
                </c:pt>
                <c:pt idx="646">
                  <c:v>7.3661572978394969E-3</c:v>
                </c:pt>
                <c:pt idx="647">
                  <c:v>7.4608394350495913E-3</c:v>
                </c:pt>
                <c:pt idx="648">
                  <c:v>7.521418307961875E-3</c:v>
                </c:pt>
                <c:pt idx="649">
                  <c:v>7.5822512198591716E-3</c:v>
                </c:pt>
                <c:pt idx="650">
                  <c:v>7.6478318283983351E-3</c:v>
                </c:pt>
                <c:pt idx="651">
                  <c:v>7.7091923091669439E-3</c:v>
                </c:pt>
                <c:pt idx="652">
                  <c:v>7.770806880834309E-3</c:v>
                </c:pt>
                <c:pt idx="653">
                  <c:v>7.8326755553517393E-3</c:v>
                </c:pt>
                <c:pt idx="654">
                  <c:v>7.8947983447139897E-3</c:v>
                </c:pt>
                <c:pt idx="655">
                  <c:v>7.9571752609714184E-3</c:v>
                </c:pt>
                <c:pt idx="656">
                  <c:v>8.0198063162186996E-3</c:v>
                </c:pt>
                <c:pt idx="657">
                  <c:v>8.0826915226052468E-3</c:v>
                </c:pt>
                <c:pt idx="658">
                  <c:v>8.1458308923247815E-3</c:v>
                </c:pt>
                <c:pt idx="659">
                  <c:v>8.2092225908430416E-3</c:v>
                </c:pt>
                <c:pt idx="660">
                  <c:v>8.272846640478778E-3</c:v>
                </c:pt>
                <c:pt idx="661">
                  <c:v>8.3366727643101515E-3</c:v>
                </c:pt>
                <c:pt idx="662">
                  <c:v>8.4006705652809859E-3</c:v>
                </c:pt>
                <c:pt idx="663">
                  <c:v>8.4648096443749338E-3</c:v>
                </c:pt>
                <c:pt idx="664">
                  <c:v>8.5290596005998375E-3</c:v>
                </c:pt>
                <c:pt idx="665">
                  <c:v>8.5933900309877256E-3</c:v>
                </c:pt>
                <c:pt idx="666">
                  <c:v>8.6577705305774418E-3</c:v>
                </c:pt>
                <c:pt idx="667">
                  <c:v>8.7174711912659224E-3</c:v>
                </c:pt>
                <c:pt idx="668">
                  <c:v>8.7818668374844058E-3</c:v>
                </c:pt>
                <c:pt idx="669">
                  <c:v>8.8462224616108771E-3</c:v>
                </c:pt>
                <c:pt idx="670">
                  <c:v>8.9105073173905598E-3</c:v>
                </c:pt>
                <c:pt idx="671">
                  <c:v>8.9746906565781864E-3</c:v>
                </c:pt>
                <c:pt idx="672">
                  <c:v>9.0434029980346331E-3</c:v>
                </c:pt>
                <c:pt idx="673">
                  <c:v>9.1073011989303253E-3</c:v>
                </c:pt>
                <c:pt idx="674">
                  <c:v>9.1710539498965227E-3</c:v>
                </c:pt>
                <c:pt idx="675">
                  <c:v>9.2346612438067577E-3</c:v>
                </c:pt>
                <c:pt idx="676">
                  <c:v>9.2981230735510612E-3</c:v>
                </c:pt>
                <c:pt idx="677">
                  <c:v>9.3614394320359774E-3</c:v>
                </c:pt>
                <c:pt idx="678">
                  <c:v>9.4246103121819556E-3</c:v>
                </c:pt>
                <c:pt idx="679">
                  <c:v>9.4876357069285516E-3</c:v>
                </c:pt>
                <c:pt idx="680">
                  <c:v>9.5413343363750514E-3</c:v>
                </c:pt>
                <c:pt idx="681">
                  <c:v>9.6040861926427468E-3</c:v>
                </c:pt>
                <c:pt idx="682">
                  <c:v>9.666692529401999E-3</c:v>
                </c:pt>
                <c:pt idx="683">
                  <c:v>9.7291533398058405E-3</c:v>
                </c:pt>
                <c:pt idx="684">
                  <c:v>9.7914686170241794E-3</c:v>
                </c:pt>
                <c:pt idx="685">
                  <c:v>9.8581857954038975E-3</c:v>
                </c:pt>
                <c:pt idx="686">
                  <c:v>9.9156625446541469E-3</c:v>
                </c:pt>
                <c:pt idx="687">
                  <c:v>9.977541181482863E-3</c:v>
                </c:pt>
                <c:pt idx="688">
                  <c:v>1.0039274257958475E-2</c:v>
                </c:pt>
                <c:pt idx="689">
                  <c:v>1.010086176732905E-2</c:v>
                </c:pt>
                <c:pt idx="690">
                  <c:v>1.0162303702858644E-2</c:v>
                </c:pt>
                <c:pt idx="691">
                  <c:v>1.022360005782641E-2</c:v>
                </c:pt>
                <c:pt idx="692">
                  <c:v>1.0284750825528377E-2</c:v>
                </c:pt>
                <c:pt idx="693">
                  <c:v>1.0354711350373344E-2</c:v>
                </c:pt>
                <c:pt idx="694">
                  <c:v>1.041555362772786E-2</c:v>
                </c:pt>
                <c:pt idx="695">
                  <c:v>1.0476250308896835E-2</c:v>
                </c:pt>
                <c:pt idx="696">
                  <c:v>1.0536801387093521E-2</c:v>
                </c:pt>
                <c:pt idx="697">
                  <c:v>1.0597206855549421E-2</c:v>
                </c:pt>
                <c:pt idx="698">
                  <c:v>1.0653032584795745E-2</c:v>
                </c:pt>
                <c:pt idx="699">
                  <c:v>1.0713155433971455E-2</c:v>
                </c:pt>
                <c:pt idx="700">
                  <c:v>1.0773132648009807E-2</c:v>
                </c:pt>
                <c:pt idx="701">
                  <c:v>1.083296422027699E-2</c:v>
                </c:pt>
                <c:pt idx="702">
                  <c:v>1.0897049815884029E-2</c:v>
                </c:pt>
                <c:pt idx="703">
                  <c:v>1.0956581484625605E-2</c:v>
                </c:pt>
                <c:pt idx="704">
                  <c:v>1.1015967496688289E-2</c:v>
                </c:pt>
                <c:pt idx="705">
                  <c:v>1.1075207845432174E-2</c:v>
                </c:pt>
                <c:pt idx="706">
                  <c:v>1.1134302524231258E-2</c:v>
                </c:pt>
                <c:pt idx="707">
                  <c:v>1.1193251526481256E-2</c:v>
                </c:pt>
                <c:pt idx="708">
                  <c:v>1.1252054845587446E-2</c:v>
                </c:pt>
                <c:pt idx="709">
                  <c:v>1.1310712474975084E-2</c:v>
                </c:pt>
                <c:pt idx="710">
                  <c:v>1.1369224408084204E-2</c:v>
                </c:pt>
                <c:pt idx="711">
                  <c:v>1.1427590607966966E-2</c:v>
                </c:pt>
                <c:pt idx="712">
                  <c:v>1.1485808388506828E-2</c:v>
                </c:pt>
                <c:pt idx="713">
                  <c:v>1.1543870395954002E-2</c:v>
                </c:pt>
                <c:pt idx="714">
                  <c:v>1.1601768801025182E-2</c:v>
                </c:pt>
                <c:pt idx="715">
                  <c:v>1.1659495773991328E-2</c:v>
                </c:pt>
                <c:pt idx="716">
                  <c:v>1.1717043484689837E-2</c:v>
                </c:pt>
                <c:pt idx="717">
                  <c:v>1.1774404102519322E-2</c:v>
                </c:pt>
                <c:pt idx="718">
                  <c:v>1.1831569796448307E-2</c:v>
                </c:pt>
                <c:pt idx="719">
                  <c:v>1.1884308640420624E-2</c:v>
                </c:pt>
                <c:pt idx="720">
                  <c:v>1.1941076053296532E-2</c:v>
                </c:pt>
                <c:pt idx="721">
                  <c:v>1.1997625377269897E-2</c:v>
                </c:pt>
                <c:pt idx="722">
                  <c:v>1.2053948694040861E-2</c:v>
                </c:pt>
                <c:pt idx="723">
                  <c:v>1.211003808489758E-2</c:v>
                </c:pt>
                <c:pt idx="724">
                  <c:v>1.217003197083916E-2</c:v>
                </c:pt>
                <c:pt idx="725">
                  <c:v>1.2225615835801203E-2</c:v>
                </c:pt>
                <c:pt idx="726">
                  <c:v>1.2280951055002744E-2</c:v>
                </c:pt>
                <c:pt idx="727">
                  <c:v>1.2336037617906992E-2</c:v>
                </c:pt>
                <c:pt idx="728">
                  <c:v>1.2390875514020605E-2</c:v>
                </c:pt>
                <c:pt idx="729">
                  <c:v>1.2445464732904104E-2</c:v>
                </c:pt>
                <c:pt idx="730">
                  <c:v>1.2499805264159721E-2</c:v>
                </c:pt>
                <c:pt idx="731">
                  <c:v>1.2553897097437474E-2</c:v>
                </c:pt>
                <c:pt idx="732">
                  <c:v>1.25997002595577E-2</c:v>
                </c:pt>
                <c:pt idx="733">
                  <c:v>1.2653326442987556E-2</c:v>
                </c:pt>
                <c:pt idx="734">
                  <c:v>1.270670390073203E-2</c:v>
                </c:pt>
                <c:pt idx="735">
                  <c:v>1.2759832622847078E-2</c:v>
                </c:pt>
                <c:pt idx="736">
                  <c:v>1.2812712599434839E-2</c:v>
                </c:pt>
                <c:pt idx="737">
                  <c:v>1.2865343820640973E-2</c:v>
                </c:pt>
                <c:pt idx="738">
                  <c:v>1.2917726276660879E-2</c:v>
                </c:pt>
                <c:pt idx="739">
                  <c:v>1.2973769395796969E-2</c:v>
                </c:pt>
                <c:pt idx="740">
                  <c:v>1.3021744854146533E-2</c:v>
                </c:pt>
                <c:pt idx="741">
                  <c:v>1.3073380956233116E-2</c:v>
                </c:pt>
                <c:pt idx="742">
                  <c:v>1.3124768254369812E-2</c:v>
                </c:pt>
                <c:pt idx="743">
                  <c:v>1.3175906738983834E-2</c:v>
                </c:pt>
                <c:pt idx="744">
                  <c:v>1.3226796400545915E-2</c:v>
                </c:pt>
                <c:pt idx="745">
                  <c:v>1.3285063793041171E-2</c:v>
                </c:pt>
                <c:pt idx="746">
                  <c:v>1.3335423946976E-2</c:v>
                </c:pt>
                <c:pt idx="747">
                  <c:v>1.3385535243784618E-2</c:v>
                </c:pt>
                <c:pt idx="748">
                  <c:v>1.3435397673924225E-2</c:v>
                </c:pt>
                <c:pt idx="749">
                  <c:v>1.3485011227895463E-2</c:v>
                </c:pt>
                <c:pt idx="750">
                  <c:v>1.35306429405456E-2</c:v>
                </c:pt>
                <c:pt idx="751">
                  <c:v>1.3579774646045232E-2</c:v>
                </c:pt>
                <c:pt idx="752">
                  <c:v>1.362865745055801E-2</c:v>
                </c:pt>
                <c:pt idx="753">
                  <c:v>1.3677291344871962E-2</c:v>
                </c:pt>
                <c:pt idx="754">
                  <c:v>1.3729345526144129E-2</c:v>
                </c:pt>
                <c:pt idx="755">
                  <c:v>1.3777465626314739E-2</c:v>
                </c:pt>
                <c:pt idx="756">
                  <c:v>1.3825336785161272E-2</c:v>
                </c:pt>
                <c:pt idx="757">
                  <c:v>1.3872958993564936E-2</c:v>
                </c:pt>
                <c:pt idx="758">
                  <c:v>1.3920332242455596E-2</c:v>
                </c:pt>
                <c:pt idx="759">
                  <c:v>1.3967456522807427E-2</c:v>
                </c:pt>
                <c:pt idx="760">
                  <c:v>1.4014331825643263E-2</c:v>
                </c:pt>
                <c:pt idx="761">
                  <c:v>1.4060958142034593E-2</c:v>
                </c:pt>
                <c:pt idx="762">
                  <c:v>1.4107335463099826E-2</c:v>
                </c:pt>
                <c:pt idx="763">
                  <c:v>1.4153463816967766E-2</c:v>
                </c:pt>
                <c:pt idx="764">
                  <c:v>1.4199346452192882E-2</c:v>
                </c:pt>
                <c:pt idx="765">
                  <c:v>1.424499229137957E-2</c:v>
                </c:pt>
                <c:pt idx="766">
                  <c:v>1.4290410835149854E-2</c:v>
                </c:pt>
                <c:pt idx="767">
                  <c:v>1.4335611584602774E-2</c:v>
                </c:pt>
                <c:pt idx="768">
                  <c:v>1.4380604041312642E-2</c:v>
                </c:pt>
                <c:pt idx="769">
                  <c:v>1.4425397707325564E-2</c:v>
                </c:pt>
                <c:pt idx="770">
                  <c:v>1.4470002085152488E-2</c:v>
                </c:pt>
                <c:pt idx="771">
                  <c:v>1.4514426677763134E-2</c:v>
                </c:pt>
                <c:pt idx="772">
                  <c:v>1.4555255059440142E-2</c:v>
                </c:pt>
                <c:pt idx="773">
                  <c:v>1.4599356267648082E-2</c:v>
                </c:pt>
                <c:pt idx="774">
                  <c:v>1.4643305904795264E-2</c:v>
                </c:pt>
                <c:pt idx="775">
                  <c:v>1.4687113579799307E-2</c:v>
                </c:pt>
                <c:pt idx="776">
                  <c:v>1.4734185493599242E-2</c:v>
                </c:pt>
                <c:pt idx="777">
                  <c:v>1.4777728601193602E-2</c:v>
                </c:pt>
                <c:pt idx="778">
                  <c:v>1.4821147588085552E-2</c:v>
                </c:pt>
                <c:pt idx="779">
                  <c:v>1.486444245014709E-2</c:v>
                </c:pt>
                <c:pt idx="780">
                  <c:v>1.490761318326498E-2</c:v>
                </c:pt>
                <c:pt idx="781">
                  <c:v>1.4950659783333813E-2</c:v>
                </c:pt>
                <c:pt idx="782">
                  <c:v>1.4993582246263818E-2</c:v>
                </c:pt>
                <c:pt idx="783">
                  <c:v>1.5036380567974779E-2</c:v>
                </c:pt>
                <c:pt idx="784">
                  <c:v>1.5075714830238347E-2</c:v>
                </c:pt>
                <c:pt idx="785">
                  <c:v>1.5114938533147715E-2</c:v>
                </c:pt>
                <c:pt idx="786">
                  <c:v>1.5157378581514003E-2</c:v>
                </c:pt>
                <c:pt idx="787">
                  <c:v>1.5199694473528425E-2</c:v>
                </c:pt>
                <c:pt idx="788">
                  <c:v>1.5241886205258126E-2</c:v>
                </c:pt>
                <c:pt idx="789">
                  <c:v>1.5283953772776471E-2</c:v>
                </c:pt>
                <c:pt idx="790">
                  <c:v>1.5329195140709911E-2</c:v>
                </c:pt>
                <c:pt idx="791">
                  <c:v>1.5367716399550702E-2</c:v>
                </c:pt>
                <c:pt idx="792">
                  <c:v>1.5409411451016375E-2</c:v>
                </c:pt>
                <c:pt idx="793">
                  <c:v>1.5441148735669244E-2</c:v>
                </c:pt>
                <c:pt idx="794">
                  <c:v>1.5492429010717679E-2</c:v>
                </c:pt>
                <c:pt idx="795">
                  <c:v>1.5533751511234151E-2</c:v>
                </c:pt>
                <c:pt idx="796">
                  <c:v>1.5574949820399198E-2</c:v>
                </c:pt>
                <c:pt idx="797">
                  <c:v>1.5622519987252934E-2</c:v>
                </c:pt>
                <c:pt idx="798">
                  <c:v>1.5663455709109542E-2</c:v>
                </c:pt>
                <c:pt idx="799">
                  <c:v>1.5704267226071086E-2</c:v>
                </c:pt>
                <c:pt idx="800">
                  <c:v>1.5744954534258931E-2</c:v>
                </c:pt>
                <c:pt idx="801">
                  <c:v>1.5785517629805731E-2</c:v>
                </c:pt>
                <c:pt idx="802">
                  <c:v>1.5822744268184728E-2</c:v>
                </c:pt>
                <c:pt idx="803">
                  <c:v>1.5863066029121478E-2</c:v>
                </c:pt>
                <c:pt idx="804">
                  <c:v>1.5903263567136169E-2</c:v>
                </c:pt>
                <c:pt idx="805">
                  <c:v>1.5943336878446332E-2</c:v>
                </c:pt>
                <c:pt idx="806">
                  <c:v>1.5986469783366517E-2</c:v>
                </c:pt>
                <c:pt idx="807">
                  <c:v>1.6026287522499336E-2</c:v>
                </c:pt>
                <c:pt idx="808">
                  <c:v>1.606598102224642E-2</c:v>
                </c:pt>
                <c:pt idx="809">
                  <c:v>1.6105550278833397E-2</c:v>
                </c:pt>
                <c:pt idx="810">
                  <c:v>1.6144995288498925E-2</c:v>
                </c:pt>
                <c:pt idx="811">
                  <c:v>1.6184316047492965E-2</c:v>
                </c:pt>
                <c:pt idx="812">
                  <c:v>1.6223512552076765E-2</c:v>
                </c:pt>
                <c:pt idx="813">
                  <c:v>1.6262584798525478E-2</c:v>
                </c:pt>
                <c:pt idx="814">
                  <c:v>1.6301532783122949E-2</c:v>
                </c:pt>
                <c:pt idx="815">
                  <c:v>1.6340356448324773E-2</c:v>
                </c:pt>
                <c:pt idx="816">
                  <c:v>1.6379051045540733E-2</c:v>
                </c:pt>
                <c:pt idx="817">
                  <c:v>1.6417603561050289E-2</c:v>
                </c:pt>
                <c:pt idx="818">
                  <c:v>1.6456000139329765E-2</c:v>
                </c:pt>
                <c:pt idx="819">
                  <c:v>1.6494226924328063E-2</c:v>
                </c:pt>
                <c:pt idx="820">
                  <c:v>1.6532270059481467E-2</c:v>
                </c:pt>
                <c:pt idx="821">
                  <c:v>1.6570115687706666E-2</c:v>
                </c:pt>
                <c:pt idx="822">
                  <c:v>1.6607749951423358E-2</c:v>
                </c:pt>
                <c:pt idx="823">
                  <c:v>1.6645158992544699E-2</c:v>
                </c:pt>
                <c:pt idx="824">
                  <c:v>1.6679338013875358E-2</c:v>
                </c:pt>
                <c:pt idx="825">
                  <c:v>1.6716274344044737E-2</c:v>
                </c:pt>
                <c:pt idx="826">
                  <c:v>1.6752944318554831E-2</c:v>
                </c:pt>
                <c:pt idx="827">
                  <c:v>1.679226575247468E-2</c:v>
                </c:pt>
                <c:pt idx="828">
                  <c:v>1.6828340799266237E-2</c:v>
                </c:pt>
                <c:pt idx="829">
                  <c:v>1.6864110897879779E-2</c:v>
                </c:pt>
                <c:pt idx="830">
                  <c:v>1.6899574586037185E-2</c:v>
                </c:pt>
                <c:pt idx="831">
                  <c:v>1.6934731855436393E-2</c:v>
                </c:pt>
                <c:pt idx="832">
                  <c:v>1.6969582697848342E-2</c:v>
                </c:pt>
                <c:pt idx="833">
                  <c:v>1.70041271051126E-2</c:v>
                </c:pt>
                <c:pt idx="834">
                  <c:v>1.7038365069146934E-2</c:v>
                </c:pt>
                <c:pt idx="835">
                  <c:v>1.7072296581934283E-2</c:v>
                </c:pt>
                <c:pt idx="836">
                  <c:v>1.7105921635534038E-2</c:v>
                </c:pt>
                <c:pt idx="837">
                  <c:v>1.713651094148513E-2</c:v>
                </c:pt>
                <c:pt idx="838">
                  <c:v>1.7169543374344474E-2</c:v>
                </c:pt>
                <c:pt idx="839">
                  <c:v>1.7202269336757437E-2</c:v>
                </c:pt>
                <c:pt idx="840">
                  <c:v>1.7239295157009851E-2</c:v>
                </c:pt>
                <c:pt idx="841">
                  <c:v>1.7271364371616783E-2</c:v>
                </c:pt>
                <c:pt idx="842">
                  <c:v>1.7303127092202344E-2</c:v>
                </c:pt>
                <c:pt idx="843">
                  <c:v>1.7334583311412417E-2</c:v>
                </c:pt>
                <c:pt idx="844">
                  <c:v>1.7365733021963158E-2</c:v>
                </c:pt>
                <c:pt idx="845">
                  <c:v>1.7394010900875223E-2</c:v>
                </c:pt>
                <c:pt idx="846">
                  <c:v>1.7424567993097106E-2</c:v>
                </c:pt>
                <c:pt idx="847">
                  <c:v>1.7454818567981256E-2</c:v>
                </c:pt>
                <c:pt idx="848">
                  <c:v>1.7484762618598992E-2</c:v>
                </c:pt>
                <c:pt idx="849">
                  <c:v>1.7514400138094466E-2</c:v>
                </c:pt>
                <c:pt idx="850">
                  <c:v>1.7548655415252395E-2</c:v>
                </c:pt>
                <c:pt idx="851">
                  <c:v>1.7577638880432445E-2</c:v>
                </c:pt>
                <c:pt idx="852">
                  <c:v>1.7606315768128229E-2</c:v>
                </c:pt>
                <c:pt idx="853">
                  <c:v>1.763468607162685E-2</c:v>
                </c:pt>
                <c:pt idx="854">
                  <c:v>1.7660370599565812E-2</c:v>
                </c:pt>
                <c:pt idx="855">
                  <c:v>1.7688148254441864E-2</c:v>
                </c:pt>
                <c:pt idx="856">
                  <c:v>1.7715619318790003E-2</c:v>
                </c:pt>
                <c:pt idx="857">
                  <c:v>1.7742783786249609E-2</c:v>
                </c:pt>
                <c:pt idx="858">
                  <c:v>1.7775747463684446E-2</c:v>
                </c:pt>
                <c:pt idx="859">
                  <c:v>1.7802234321251678E-2</c:v>
                </c:pt>
                <c:pt idx="860">
                  <c:v>1.782841454875583E-2</c:v>
                </c:pt>
                <c:pt idx="861">
                  <c:v>1.7854288140067891E-2</c:v>
                </c:pt>
                <c:pt idx="862">
                  <c:v>1.7879855089131837E-2</c:v>
                </c:pt>
                <c:pt idx="863">
                  <c:v>1.7905115389961153E-2</c:v>
                </c:pt>
                <c:pt idx="864">
                  <c:v>1.7930069036643178E-2</c:v>
                </c:pt>
                <c:pt idx="865">
                  <c:v>1.7954716023335624E-2</c:v>
                </c:pt>
                <c:pt idx="866">
                  <c:v>1.7979056344268329E-2</c:v>
                </c:pt>
                <c:pt idx="867">
                  <c:v>1.8003090083545323E-2</c:v>
                </c:pt>
                <c:pt idx="868">
                  <c:v>1.8026825149609193E-2</c:v>
                </c:pt>
                <c:pt idx="869">
                  <c:v>1.8050283236307536E-2</c:v>
                </c:pt>
                <c:pt idx="870">
                  <c:v>1.8073487441286753E-2</c:v>
                </c:pt>
                <c:pt idx="871">
                  <c:v>1.8096460862794504E-2</c:v>
                </c:pt>
                <c:pt idx="872">
                  <c:v>1.8119226599658859E-2</c:v>
                </c:pt>
                <c:pt idx="873">
                  <c:v>1.8141807751278737E-2</c:v>
                </c:pt>
                <c:pt idx="874">
                  <c:v>1.8164227417615204E-2</c:v>
                </c:pt>
                <c:pt idx="875">
                  <c:v>1.8186508699173258E-2</c:v>
                </c:pt>
                <c:pt idx="876">
                  <c:v>1.8206645620738312E-2</c:v>
                </c:pt>
                <c:pt idx="877">
                  <c:v>1.8228719982457061E-2</c:v>
                </c:pt>
                <c:pt idx="878">
                  <c:v>1.8250724540974345E-2</c:v>
                </c:pt>
                <c:pt idx="879">
                  <c:v>1.8274712006553773E-2</c:v>
                </c:pt>
                <c:pt idx="880">
                  <c:v>1.8296647879292017E-2</c:v>
                </c:pt>
                <c:pt idx="881">
                  <c:v>1.8318578255936246E-2</c:v>
                </c:pt>
                <c:pt idx="882">
                  <c:v>1.8340505561322443E-2</c:v>
                </c:pt>
                <c:pt idx="883">
                  <c:v>1.8362429795397612E-2</c:v>
                </c:pt>
                <c:pt idx="884">
                  <c:v>1.8384350958109613E-2</c:v>
                </c:pt>
                <c:pt idx="885">
                  <c:v>1.8406269049403713E-2</c:v>
                </c:pt>
                <c:pt idx="886">
                  <c:v>1.8428184069229518E-2</c:v>
                </c:pt>
                <c:pt idx="887">
                  <c:v>1.8450096017532284E-2</c:v>
                </c:pt>
                <c:pt idx="888">
                  <c:v>1.8472004894260752E-2</c:v>
                </c:pt>
                <c:pt idx="889">
                  <c:v>1.8489834252767068E-2</c:v>
                </c:pt>
                <c:pt idx="890">
                  <c:v>1.8511735179058242E-2</c:v>
                </c:pt>
                <c:pt idx="891">
                  <c:v>1.8533633031287522E-2</c:v>
                </c:pt>
                <c:pt idx="892">
                  <c:v>1.8558655383896117E-2</c:v>
                </c:pt>
                <c:pt idx="893">
                  <c:v>1.85805466486757E-2</c:v>
                </c:pt>
                <c:pt idx="894">
                  <c:v>1.8602434839229964E-2</c:v>
                </c:pt>
                <c:pt idx="895">
                  <c:v>1.8624319955509172E-2</c:v>
                </c:pt>
                <c:pt idx="896">
                  <c:v>1.8646201997460921E-2</c:v>
                </c:pt>
                <c:pt idx="897">
                  <c:v>1.8666035586110904E-2</c:v>
                </c:pt>
                <c:pt idx="898">
                  <c:v>1.868791056655816E-2</c:v>
                </c:pt>
                <c:pt idx="899">
                  <c:v>1.8709782471362308E-2</c:v>
                </c:pt>
                <c:pt idx="900">
                  <c:v>1.8731651300474845E-2</c:v>
                </c:pt>
                <c:pt idx="901">
                  <c:v>1.8757615285259169E-2</c:v>
                </c:pt>
                <c:pt idx="902">
                  <c:v>1.8785631084880836E-2</c:v>
                </c:pt>
                <c:pt idx="903">
                  <c:v>1.8807495281304407E-2</c:v>
                </c:pt>
                <c:pt idx="904">
                  <c:v>1.8829356407618705E-2</c:v>
                </c:pt>
                <c:pt idx="905">
                  <c:v>1.8851214463768459E-2</c:v>
                </c:pt>
                <c:pt idx="906">
                  <c:v>1.8866907111747398E-2</c:v>
                </c:pt>
                <c:pt idx="907">
                  <c:v>1.8888756256039019E-2</c:v>
                </c:pt>
                <c:pt idx="908">
                  <c:v>1.8923084415308926E-2</c:v>
                </c:pt>
                <c:pt idx="909">
                  <c:v>1.8944925655462543E-2</c:v>
                </c:pt>
                <c:pt idx="910">
                  <c:v>1.8968822006488945E-2</c:v>
                </c:pt>
                <c:pt idx="911">
                  <c:v>1.8990658027584581E-2</c:v>
                </c:pt>
                <c:pt idx="912">
                  <c:v>1.9012490975803483E-2</c:v>
                </c:pt>
                <c:pt idx="913">
                  <c:v>1.9034320851094386E-2</c:v>
                </c:pt>
                <c:pt idx="914">
                  <c:v>1.9056147653406026E-2</c:v>
                </c:pt>
                <c:pt idx="915">
                  <c:v>1.9077971382683665E-2</c:v>
                </c:pt>
                <c:pt idx="916">
                  <c:v>1.9099792038876039E-2</c:v>
                </c:pt>
                <c:pt idx="917">
                  <c:v>1.9121609621930147E-2</c:v>
                </c:pt>
                <c:pt idx="918">
                  <c:v>1.914342413179386E-2</c:v>
                </c:pt>
                <c:pt idx="919">
                  <c:v>1.9165234588828194E-2</c:v>
                </c:pt>
                <c:pt idx="920">
                  <c:v>1.9187033968023012E-2</c:v>
                </c:pt>
                <c:pt idx="921">
                  <c:v>1.9208812940343378E-2</c:v>
                </c:pt>
                <c:pt idx="922">
                  <c:v>1.9230562172015544E-2</c:v>
                </c:pt>
                <c:pt idx="923">
                  <c:v>1.9252272329055482E-2</c:v>
                </c:pt>
                <c:pt idx="924">
                  <c:v>1.927393407728107E-2</c:v>
                </c:pt>
                <c:pt idx="925">
                  <c:v>1.929553808229905E-2</c:v>
                </c:pt>
                <c:pt idx="926">
                  <c:v>1.9317075009517199E-2</c:v>
                </c:pt>
                <c:pt idx="927">
                  <c:v>1.9336501598747037E-2</c:v>
                </c:pt>
                <c:pt idx="928">
                  <c:v>1.9357883462401616E-2</c:v>
                </c:pt>
                <c:pt idx="929">
                  <c:v>1.937917058423741E-2</c:v>
                </c:pt>
                <c:pt idx="930">
                  <c:v>1.9400353526831268E-2</c:v>
                </c:pt>
                <c:pt idx="931">
                  <c:v>1.9423426753844009E-2</c:v>
                </c:pt>
                <c:pt idx="932">
                  <c:v>1.944436574358871E-2</c:v>
                </c:pt>
                <c:pt idx="933">
                  <c:v>1.9465179011279771E-2</c:v>
                </c:pt>
                <c:pt idx="934">
                  <c:v>1.9485866518637381E-2</c:v>
                </c:pt>
                <c:pt idx="935">
                  <c:v>1.9506428263673565E-2</c:v>
                </c:pt>
                <c:pt idx="936">
                  <c:v>1.9526864244416853E-2</c:v>
                </c:pt>
                <c:pt idx="937">
                  <c:v>1.9547174458903607E-2</c:v>
                </c:pt>
                <c:pt idx="938">
                  <c:v>1.9567358905184941E-2</c:v>
                </c:pt>
                <c:pt idx="939">
                  <c:v>1.9587417581323281E-2</c:v>
                </c:pt>
                <c:pt idx="940">
                  <c:v>1.9603483799674137E-2</c:v>
                </c:pt>
                <c:pt idx="941">
                  <c:v>1.9623306742973412E-2</c:v>
                </c:pt>
                <c:pt idx="942">
                  <c:v>1.9643003922179325E-2</c:v>
                </c:pt>
                <c:pt idx="943">
                  <c:v>1.9662575335439136E-2</c:v>
                </c:pt>
                <c:pt idx="944">
                  <c:v>1.9682020980916093E-2</c:v>
                </c:pt>
                <c:pt idx="945">
                  <c:v>1.9703234951571166E-2</c:v>
                </c:pt>
                <c:pt idx="946">
                  <c:v>1.9720534961229497E-2</c:v>
                </c:pt>
                <c:pt idx="947">
                  <c:v>1.9739603292448393E-2</c:v>
                </c:pt>
                <c:pt idx="948">
                  <c:v>1.9758545848650222E-2</c:v>
                </c:pt>
                <c:pt idx="949">
                  <c:v>1.9777362628057737E-2</c:v>
                </c:pt>
                <c:pt idx="950">
                  <c:v>1.97960536289008E-2</c:v>
                </c:pt>
                <c:pt idx="951">
                  <c:v>1.9814618849427035E-2</c:v>
                </c:pt>
                <c:pt idx="952">
                  <c:v>1.983305828789117E-2</c:v>
                </c:pt>
                <c:pt idx="953">
                  <c:v>1.9855032125876575E-2</c:v>
                </c:pt>
                <c:pt idx="954">
                  <c:v>1.9873204025558103E-2</c:v>
                </c:pt>
                <c:pt idx="955">
                  <c:v>1.9891250125736643E-2</c:v>
                </c:pt>
                <c:pt idx="956">
                  <c:v>1.9909170424677929E-2</c:v>
                </c:pt>
                <c:pt idx="957">
                  <c:v>1.9925167153820214E-2</c:v>
                </c:pt>
                <c:pt idx="958">
                  <c:v>1.9942843854963924E-2</c:v>
                </c:pt>
                <c:pt idx="959">
                  <c:v>1.9960394755961074E-2</c:v>
                </c:pt>
                <c:pt idx="960">
                  <c:v>1.997781985514354E-2</c:v>
                </c:pt>
                <c:pt idx="961">
                  <c:v>1.9995119150858144E-2</c:v>
                </c:pt>
                <c:pt idx="962">
                  <c:v>2.0014050296865791E-2</c:v>
                </c:pt>
                <c:pt idx="963">
                  <c:v>2.0031089939657333E-2</c:v>
                </c:pt>
                <c:pt idx="964">
                  <c:v>2.0048003767787578E-2</c:v>
                </c:pt>
                <c:pt idx="965">
                  <c:v>2.0064791779633478E-2</c:v>
                </c:pt>
                <c:pt idx="966">
                  <c:v>2.0081453973582405E-2</c:v>
                </c:pt>
                <c:pt idx="967">
                  <c:v>2.0097990348033903E-2</c:v>
                </c:pt>
                <c:pt idx="968">
                  <c:v>2.0114400901402284E-2</c:v>
                </c:pt>
                <c:pt idx="969">
                  <c:v>2.0130685632109679E-2</c:v>
                </c:pt>
                <c:pt idx="970">
                  <c:v>2.0146844538594728E-2</c:v>
                </c:pt>
                <c:pt idx="971">
                  <c:v>2.0162877619306498E-2</c:v>
                </c:pt>
                <c:pt idx="972">
                  <c:v>2.0178784872702745E-2</c:v>
                </c:pt>
                <c:pt idx="973">
                  <c:v>2.0194566297259471E-2</c:v>
                </c:pt>
                <c:pt idx="974">
                  <c:v>2.0210221891459625E-2</c:v>
                </c:pt>
                <c:pt idx="975">
                  <c:v>2.0225751653800937E-2</c:v>
                </c:pt>
                <c:pt idx="976">
                  <c:v>2.0241155582791551E-2</c:v>
                </c:pt>
                <c:pt idx="977">
                  <c:v>2.0256433676954393E-2</c:v>
                </c:pt>
                <c:pt idx="978">
                  <c:v>2.0271585934821066E-2</c:v>
                </c:pt>
                <c:pt idx="979">
                  <c:v>2.0284992265763021E-2</c:v>
                </c:pt>
                <c:pt idx="980">
                  <c:v>2.0299900997071855E-2</c:v>
                </c:pt>
                <c:pt idx="981">
                  <c:v>2.0314683894327185E-2</c:v>
                </c:pt>
                <c:pt idx="982">
                  <c:v>2.0329340956125291E-2</c:v>
                </c:pt>
                <c:pt idx="983">
                  <c:v>2.0343872181072132E-2</c:v>
                </c:pt>
                <c:pt idx="984">
                  <c:v>2.0359856839192194E-2</c:v>
                </c:pt>
                <c:pt idx="985">
                  <c:v>2.0374128202933401E-2</c:v>
                </c:pt>
                <c:pt idx="986">
                  <c:v>2.0388273719078781E-2</c:v>
                </c:pt>
                <c:pt idx="987">
                  <c:v>2.0402293386271166E-2</c:v>
                </c:pt>
                <c:pt idx="988">
                  <c:v>2.0416187203162933E-2</c:v>
                </c:pt>
                <c:pt idx="989">
                  <c:v>2.0429955168422109E-2</c:v>
                </c:pt>
                <c:pt idx="990">
                  <c:v>2.0443597280725399E-2</c:v>
                </c:pt>
                <c:pt idx="991">
                  <c:v>2.0457113538764293E-2</c:v>
                </c:pt>
                <c:pt idx="992">
                  <c:v>2.0467475977580918E-2</c:v>
                </c:pt>
                <c:pt idx="993">
                  <c:v>2.0480756996085425E-2</c:v>
                </c:pt>
                <c:pt idx="994">
                  <c:v>2.0493912169964545E-2</c:v>
                </c:pt>
                <c:pt idx="995">
                  <c:v>2.0506941497982822E-2</c:v>
                </c:pt>
                <c:pt idx="996">
                  <c:v>2.0521326340491711E-2</c:v>
                </c:pt>
                <c:pt idx="997">
                  <c:v>2.0532622611556306E-2</c:v>
                </c:pt>
                <c:pt idx="998">
                  <c:v>2.0545274394698332E-2</c:v>
                </c:pt>
                <c:pt idx="999">
                  <c:v>2.0557800327155817E-2</c:v>
                </c:pt>
                <c:pt idx="1000">
                  <c:v>2.0570200407752814E-2</c:v>
                </c:pt>
                <c:pt idx="1001">
                  <c:v>2.0582474635324033E-2</c:v>
                </c:pt>
                <c:pt idx="1002">
                  <c:v>2.0594623008717505E-2</c:v>
                </c:pt>
                <c:pt idx="1003">
                  <c:v>2.0606645526790146E-2</c:v>
                </c:pt>
                <c:pt idx="1004">
                  <c:v>2.061854218841308E-2</c:v>
                </c:pt>
                <c:pt idx="1005">
                  <c:v>2.0633125748740839E-2</c:v>
                </c:pt>
                <c:pt idx="1006">
                  <c:v>2.064475404384418E-2</c:v>
                </c:pt>
                <c:pt idx="1007">
                  <c:v>2.0656256465368131E-2</c:v>
                </c:pt>
                <c:pt idx="1008">
                  <c:v>2.0667633012209231E-2</c:v>
                </c:pt>
                <c:pt idx="1009">
                  <c:v>2.0678883683275313E-2</c:v>
                </c:pt>
                <c:pt idx="1010">
                  <c:v>2.0688644166847837E-2</c:v>
                </c:pt>
                <c:pt idx="1011">
                  <c:v>2.0699651443396534E-2</c:v>
                </c:pt>
                <c:pt idx="1012">
                  <c:v>2.0710532847928245E-2</c:v>
                </c:pt>
                <c:pt idx="1013">
                  <c:v>2.0721288379408197E-2</c:v>
                </c:pt>
                <c:pt idx="1014">
                  <c:v>2.0733248864590315E-2</c:v>
                </c:pt>
                <c:pt idx="1015">
                  <c:v>2.0743744258743212E-2</c:v>
                </c:pt>
                <c:pt idx="1016">
                  <c:v>2.0754113769812149E-2</c:v>
                </c:pt>
                <c:pt idx="1017">
                  <c:v>2.0764357396802276E-2</c:v>
                </c:pt>
                <c:pt idx="1018">
                  <c:v>2.0774475138730028E-2</c:v>
                </c:pt>
                <c:pt idx="1019">
                  <c:v>2.0784466994624877E-2</c:v>
                </c:pt>
                <c:pt idx="1020">
                  <c:v>2.0794332963525852E-2</c:v>
                </c:pt>
                <c:pt idx="1021">
                  <c:v>2.0804073044486757E-2</c:v>
                </c:pt>
                <c:pt idx="1022">
                  <c:v>2.0813687236571815E-2</c:v>
                </c:pt>
                <c:pt idx="1023">
                  <c:v>2.0823175547861523E-2</c:v>
                </c:pt>
                <c:pt idx="1024">
                  <c:v>2.0832538770885395E-2</c:v>
                </c:pt>
                <c:pt idx="1025">
                  <c:v>2.0841779080240461E-2</c:v>
                </c:pt>
                <c:pt idx="1026">
                  <c:v>2.0850898791240746E-2</c:v>
                </c:pt>
                <c:pt idx="1027">
                  <c:v>2.0859900219230686E-2</c:v>
                </c:pt>
                <c:pt idx="1028">
                  <c:v>2.0868785679589479E-2</c:v>
                </c:pt>
                <c:pt idx="1029">
                  <c:v>2.0877557487723249E-2</c:v>
                </c:pt>
                <c:pt idx="1030">
                  <c:v>2.0886217959072879E-2</c:v>
                </c:pt>
                <c:pt idx="1031">
                  <c:v>2.0893573253999018E-2</c:v>
                </c:pt>
                <c:pt idx="1032">
                  <c:v>2.0902024569886133E-2</c:v>
                </c:pt>
                <c:pt idx="1033">
                  <c:v>2.0910371403209109E-2</c:v>
                </c:pt>
                <c:pt idx="1034">
                  <c:v>2.0918616094847083E-2</c:v>
                </c:pt>
                <c:pt idx="1035">
                  <c:v>2.0926760985705551E-2</c:v>
                </c:pt>
                <c:pt idx="1036">
                  <c:v>2.0935972381862466E-2</c:v>
                </c:pt>
                <c:pt idx="1037">
                  <c:v>2.0943917755338135E-2</c:v>
                </c:pt>
                <c:pt idx="1038">
                  <c:v>2.0951767669437748E-2</c:v>
                </c:pt>
                <c:pt idx="1039">
                  <c:v>2.0959522123590459E-2</c:v>
                </c:pt>
                <c:pt idx="1040">
                  <c:v>2.0967181117232371E-2</c:v>
                </c:pt>
                <c:pt idx="1041">
                  <c:v>2.0974744649803926E-2</c:v>
                </c:pt>
                <c:pt idx="1042">
                  <c:v>2.0982212720756004E-2</c:v>
                </c:pt>
                <c:pt idx="1043">
                  <c:v>2.0989585329542954E-2</c:v>
                </c:pt>
                <c:pt idx="1044">
                  <c:v>2.0995749518987233E-2</c:v>
                </c:pt>
                <c:pt idx="1045">
                  <c:v>2.1002937602495865E-2</c:v>
                </c:pt>
                <c:pt idx="1046">
                  <c:v>2.1010030227703015E-2</c:v>
                </c:pt>
                <c:pt idx="1047">
                  <c:v>2.1017027394096565E-2</c:v>
                </c:pt>
                <c:pt idx="1048">
                  <c:v>2.1023929101171422E-2</c:v>
                </c:pt>
                <c:pt idx="1049">
                  <c:v>2.103073534843216E-2</c:v>
                </c:pt>
                <c:pt idx="1050">
                  <c:v>2.10374461353895E-2</c:v>
                </c:pt>
                <c:pt idx="1051">
                  <c:v>2.1044061461558555E-2</c:v>
                </c:pt>
                <c:pt idx="1052">
                  <c:v>2.1050581326464101E-2</c:v>
                </c:pt>
                <c:pt idx="1053">
                  <c:v>2.1057005729636185E-2</c:v>
                </c:pt>
                <c:pt idx="1054">
                  <c:v>2.1062285391509228E-2</c:v>
                </c:pt>
                <c:pt idx="1055">
                  <c:v>2.1068525324449361E-2</c:v>
                </c:pt>
                <c:pt idx="1056">
                  <c:v>2.1074669799785006E-2</c:v>
                </c:pt>
                <c:pt idx="1057">
                  <c:v>2.1082778037452725E-2</c:v>
                </c:pt>
                <c:pt idx="1058">
                  <c:v>2.1088718653265909E-2</c:v>
                </c:pt>
                <c:pt idx="1059">
                  <c:v>2.1094563799161904E-2</c:v>
                </c:pt>
                <c:pt idx="1060">
                  <c:v>2.1100313474714093E-2</c:v>
                </c:pt>
                <c:pt idx="1061">
                  <c:v>2.1105967679504553E-2</c:v>
                </c:pt>
                <c:pt idx="1062">
                  <c:v>2.1110529506097684E-2</c:v>
                </c:pt>
                <c:pt idx="1063">
                  <c:v>2.1115999267621397E-2</c:v>
                </c:pt>
                <c:pt idx="1064">
                  <c:v>2.112137356270069E-2</c:v>
                </c:pt>
                <c:pt idx="1065">
                  <c:v>2.1126652390947302E-2</c:v>
                </c:pt>
                <c:pt idx="1066">
                  <c:v>2.1132806627859616E-2</c:v>
                </c:pt>
                <c:pt idx="1067">
                  <c:v>2.1137887999676846E-2</c:v>
                </c:pt>
                <c:pt idx="1068">
                  <c:v>2.1142873897995403E-2</c:v>
                </c:pt>
                <c:pt idx="1069">
                  <c:v>2.1147764322453841E-2</c:v>
                </c:pt>
                <c:pt idx="1070">
                  <c:v>2.1152559272695048E-2</c:v>
                </c:pt>
                <c:pt idx="1071">
                  <c:v>2.1157258748369743E-2</c:v>
                </c:pt>
                <c:pt idx="1072">
                  <c:v>2.1161862749137325E-2</c:v>
                </c:pt>
                <c:pt idx="1073">
                  <c:v>2.1166371274661547E-2</c:v>
                </c:pt>
                <c:pt idx="1074">
                  <c:v>2.117078432461484E-2</c:v>
                </c:pt>
                <c:pt idx="1075">
                  <c:v>2.1175101898674855E-2</c:v>
                </c:pt>
                <c:pt idx="1076">
                  <c:v>2.1179323996527059E-2</c:v>
                </c:pt>
                <c:pt idx="1077">
                  <c:v>2.1183450617866483E-2</c:v>
                </c:pt>
                <c:pt idx="1078">
                  <c:v>2.1187481762389885E-2</c:v>
                </c:pt>
                <c:pt idx="1079">
                  <c:v>2.1191417429805331E-2</c:v>
                </c:pt>
                <c:pt idx="1080">
                  <c:v>2.1195257619825221E-2</c:v>
                </c:pt>
                <c:pt idx="1081">
                  <c:v>2.1199002332170647E-2</c:v>
                </c:pt>
                <c:pt idx="1082">
                  <c:v>2.120265156656792E-2</c:v>
                </c:pt>
                <c:pt idx="1083">
                  <c:v>2.1206205322753767E-2</c:v>
                </c:pt>
                <c:pt idx="1084">
                  <c:v>2.1208810965168995E-2</c:v>
                </c:pt>
                <c:pt idx="1085">
                  <c:v>2.1212180386093245E-2</c:v>
                </c:pt>
                <c:pt idx="1086">
                  <c:v>2.1215454333646744E-2</c:v>
                </c:pt>
                <c:pt idx="1087">
                  <c:v>2.1219465560295681E-2</c:v>
                </c:pt>
                <c:pt idx="1088">
                  <c:v>2.1222541921675234E-2</c:v>
                </c:pt>
                <c:pt idx="1089">
                  <c:v>2.1225522803392349E-2</c:v>
                </c:pt>
                <c:pt idx="1090">
                  <c:v>2.1228408205232415E-2</c:v>
                </c:pt>
                <c:pt idx="1091">
                  <c:v>2.123119812698343E-2</c:v>
                </c:pt>
                <c:pt idx="1092">
                  <c:v>2.1233892568443814E-2</c:v>
                </c:pt>
                <c:pt idx="1093">
                  <c:v>2.1236491529417201E-2</c:v>
                </c:pt>
                <c:pt idx="1094">
                  <c:v>2.1238995009712446E-2</c:v>
                </c:pt>
                <c:pt idx="1095">
                  <c:v>2.1241403009149683E-2</c:v>
                </c:pt>
                <c:pt idx="1096">
                  <c:v>2.1243715527551672E-2</c:v>
                </c:pt>
                <c:pt idx="1097">
                  <c:v>2.1244399730317554E-2</c:v>
                </c:pt>
                <c:pt idx="1098">
                  <c:v>2.1246534675037232E-2</c:v>
                </c:pt>
                <c:pt idx="1099">
                  <c:v>2.1248574149475452E-2</c:v>
                </c:pt>
                <c:pt idx="1100">
                  <c:v>2.125078807483316E-2</c:v>
                </c:pt>
                <c:pt idx="1101">
                  <c:v>2.1252622969615054E-2</c:v>
                </c:pt>
                <c:pt idx="1102">
                  <c:v>2.1254362393682058E-2</c:v>
                </c:pt>
                <c:pt idx="1103">
                  <c:v>2.125600634690894E-2</c:v>
                </c:pt>
                <c:pt idx="1104">
                  <c:v>2.1257554829180236E-2</c:v>
                </c:pt>
                <c:pt idx="1105">
                  <c:v>2.1258295176322689E-2</c:v>
                </c:pt>
                <c:pt idx="1106">
                  <c:v>2.125965945537826E-2</c:v>
                </c:pt>
                <c:pt idx="1107">
                  <c:v>2.1260928268791245E-2</c:v>
                </c:pt>
                <c:pt idx="1108">
                  <c:v>2.1262101616472733E-2</c:v>
                </c:pt>
                <c:pt idx="1109">
                  <c:v>2.1265234667061119E-2</c:v>
                </c:pt>
                <c:pt idx="1110">
                  <c:v>2.1266196796068022E-2</c:v>
                </c:pt>
                <c:pt idx="1111">
                  <c:v>2.1267063442235026E-2</c:v>
                </c:pt>
                <c:pt idx="1112">
                  <c:v>2.1267834605499573E-2</c:v>
                </c:pt>
                <c:pt idx="1113">
                  <c:v>2.1268510285805193E-2</c:v>
                </c:pt>
                <c:pt idx="1114">
                  <c:v>2.1268439916773074E-2</c:v>
                </c:pt>
                <c:pt idx="1115">
                  <c:v>2.1268931422280136E-2</c:v>
                </c:pt>
                <c:pt idx="1116">
                  <c:v>2.1269327450330049E-2</c:v>
                </c:pt>
                <c:pt idx="1117">
                  <c:v>2.1269628000892948E-2</c:v>
                </c:pt>
                <c:pt idx="1118">
                  <c:v>2.1270456441474857E-2</c:v>
                </c:pt>
                <c:pt idx="1119">
                  <c:v>2.1270559223238825E-2</c:v>
                </c:pt>
                <c:pt idx="1120">
                  <c:v>2.1270566521844891E-2</c:v>
                </c:pt>
                <c:pt idx="1121">
                  <c:v>2.1270478337294795E-2</c:v>
                </c:pt>
                <c:pt idx="1122">
                  <c:v>2.127029466959288E-2</c:v>
                </c:pt>
                <c:pt idx="1123">
                  <c:v>2.1270015518752176E-2</c:v>
                </c:pt>
                <c:pt idx="1124">
                  <c:v>2.1269640884794407E-2</c:v>
                </c:pt>
                <c:pt idx="1125">
                  <c:v>2.1269170767746506E-2</c:v>
                </c:pt>
                <c:pt idx="1126">
                  <c:v>2.1268605167643232E-2</c:v>
                </c:pt>
                <c:pt idx="1127">
                  <c:v>2.1267944084524551E-2</c:v>
                </c:pt>
                <c:pt idx="1128">
                  <c:v>2.1267187518439118E-2</c:v>
                </c:pt>
                <c:pt idx="1129">
                  <c:v>2.1266335469442545E-2</c:v>
                </c:pt>
                <c:pt idx="1130">
                  <c:v>2.1265387937595647E-2</c:v>
                </c:pt>
                <c:pt idx="1131">
                  <c:v>2.1264344922968803E-2</c:v>
                </c:pt>
                <c:pt idx="1132">
                  <c:v>2.1263206425637612E-2</c:v>
                </c:pt>
                <c:pt idx="1133">
                  <c:v>2.126197244568374E-2</c:v>
                </c:pt>
                <c:pt idx="1134">
                  <c:v>2.1260642983197554E-2</c:v>
                </c:pt>
                <c:pt idx="1135">
                  <c:v>2.1259218038277235E-2</c:v>
                </c:pt>
                <c:pt idx="1136">
                  <c:v>2.1257197751479436E-2</c:v>
                </c:pt>
                <c:pt idx="1137">
                  <c:v>2.1255588756908451E-2</c:v>
                </c:pt>
                <c:pt idx="1138">
                  <c:v>2.1253884285839551E-2</c:v>
                </c:pt>
                <c:pt idx="1139">
                  <c:v>2.1252563436422456E-2</c:v>
                </c:pt>
                <c:pt idx="1140">
                  <c:v>2.1250661081022294E-2</c:v>
                </c:pt>
                <c:pt idx="1141">
                  <c:v>2.1248663243912634E-2</c:v>
                </c:pt>
                <c:pt idx="1142">
                  <c:v>2.1246569925240318E-2</c:v>
                </c:pt>
                <c:pt idx="1143">
                  <c:v>2.1244381125157398E-2</c:v>
                </c:pt>
                <c:pt idx="1144">
                  <c:v>2.1242096843824616E-2</c:v>
                </c:pt>
                <c:pt idx="1145">
                  <c:v>2.1239717081406186E-2</c:v>
                </c:pt>
                <c:pt idx="1146">
                  <c:v>2.1237241838075883E-2</c:v>
                </c:pt>
                <c:pt idx="1147">
                  <c:v>2.1234671114013566E-2</c:v>
                </c:pt>
                <c:pt idx="1148">
                  <c:v>2.1232004909407777E-2</c:v>
                </c:pt>
                <c:pt idx="1149">
                  <c:v>2.1228423515854189E-2</c:v>
                </c:pt>
                <c:pt idx="1150">
                  <c:v>2.1225580325160642E-2</c:v>
                </c:pt>
                <c:pt idx="1151">
                  <c:v>2.1222641665677777E-2</c:v>
                </c:pt>
                <c:pt idx="1152">
                  <c:v>2.1219166297409053E-2</c:v>
                </c:pt>
                <c:pt idx="1153">
                  <c:v>2.1216023062661904E-2</c:v>
                </c:pt>
                <c:pt idx="1154">
                  <c:v>2.1212784359806669E-2</c:v>
                </c:pt>
                <c:pt idx="1155">
                  <c:v>2.1209450189073387E-2</c:v>
                </c:pt>
                <c:pt idx="1156">
                  <c:v>2.1206020550700977E-2</c:v>
                </c:pt>
                <c:pt idx="1157">
                  <c:v>2.1202141663289528E-2</c:v>
                </c:pt>
                <c:pt idx="1158">
                  <c:v>2.1198528121686058E-2</c:v>
                </c:pt>
                <c:pt idx="1159">
                  <c:v>2.1194819118744875E-2</c:v>
                </c:pt>
                <c:pt idx="1160">
                  <c:v>2.1191014654729144E-2</c:v>
                </c:pt>
                <c:pt idx="1161">
                  <c:v>2.1188089619267762E-2</c:v>
                </c:pt>
                <c:pt idx="1162">
                  <c:v>2.1184073071012898E-2</c:v>
                </c:pt>
                <c:pt idx="1163">
                  <c:v>2.1179961045899445E-2</c:v>
                </c:pt>
                <c:pt idx="1164">
                  <c:v>2.1175753544224549E-2</c:v>
                </c:pt>
                <c:pt idx="1165">
                  <c:v>2.1171450566294058E-2</c:v>
                </c:pt>
                <c:pt idx="1166">
                  <c:v>2.1166763140173968E-2</c:v>
                </c:pt>
                <c:pt idx="1167">
                  <c:v>2.1162276293429275E-2</c:v>
                </c:pt>
                <c:pt idx="1168">
                  <c:v>2.1157693976906564E-2</c:v>
                </c:pt>
                <c:pt idx="1169">
                  <c:v>2.1153016190938755E-2</c:v>
                </c:pt>
                <c:pt idx="1170">
                  <c:v>2.1148503544036048E-2</c:v>
                </c:pt>
                <c:pt idx="1171">
                  <c:v>2.1143627715401292E-2</c:v>
                </c:pt>
                <c:pt idx="1172">
                  <c:v>2.1138656412850804E-2</c:v>
                </c:pt>
                <c:pt idx="1173">
                  <c:v>2.1133589636746039E-2</c:v>
                </c:pt>
                <c:pt idx="1174">
                  <c:v>2.1128427387458001E-2</c:v>
                </c:pt>
                <c:pt idx="1175">
                  <c:v>2.1123169665361177E-2</c:v>
                </c:pt>
                <c:pt idx="1176">
                  <c:v>2.1117816470836992E-2</c:v>
                </c:pt>
                <c:pt idx="1177">
                  <c:v>2.1112367804277318E-2</c:v>
                </c:pt>
                <c:pt idx="1178">
                  <c:v>2.1106823666076614E-2</c:v>
                </c:pt>
                <c:pt idx="1179">
                  <c:v>2.1101184073346411E-2</c:v>
                </c:pt>
                <c:pt idx="1180">
                  <c:v>2.1095450498534962E-2</c:v>
                </c:pt>
                <c:pt idx="1181">
                  <c:v>2.1089626978155127E-2</c:v>
                </c:pt>
                <c:pt idx="1182">
                  <c:v>2.1083717809704045E-2</c:v>
                </c:pt>
                <c:pt idx="1183">
                  <c:v>2.1077727290655403E-2</c:v>
                </c:pt>
                <c:pt idx="1184">
                  <c:v>2.10716597184629E-2</c:v>
                </c:pt>
                <c:pt idx="1185">
                  <c:v>2.1065519390557633E-2</c:v>
                </c:pt>
                <c:pt idx="1186">
                  <c:v>2.1059310604349863E-2</c:v>
                </c:pt>
                <c:pt idx="1187">
                  <c:v>2.1053037657226381E-2</c:v>
                </c:pt>
                <c:pt idx="1188">
                  <c:v>2.1046552884736211E-2</c:v>
                </c:pt>
                <c:pt idx="1189">
                  <c:v>2.1040167933262299E-2</c:v>
                </c:pt>
                <c:pt idx="1190">
                  <c:v>2.1033731580833687E-2</c:v>
                </c:pt>
                <c:pt idx="1191">
                  <c:v>2.1027390206424985E-2</c:v>
                </c:pt>
                <c:pt idx="1192">
                  <c:v>2.1020860912552456E-2</c:v>
                </c:pt>
                <c:pt idx="1193">
                  <c:v>2.1014292176691124E-2</c:v>
                </c:pt>
                <c:pt idx="1194">
                  <c:v>2.1007684450037457E-2</c:v>
                </c:pt>
                <c:pt idx="1195">
                  <c:v>2.1001037732786953E-2</c:v>
                </c:pt>
                <c:pt idx="1196">
                  <c:v>2.0994352025137712E-2</c:v>
                </c:pt>
                <c:pt idx="1197">
                  <c:v>2.0987627327290446E-2</c:v>
                </c:pt>
                <c:pt idx="1198">
                  <c:v>2.0980863639443254E-2</c:v>
                </c:pt>
                <c:pt idx="1199">
                  <c:v>2.0974060961795979E-2</c:v>
                </c:pt>
                <c:pt idx="1200">
                  <c:v>2.0967219294554543E-2</c:v>
                </c:pt>
                <c:pt idx="1201">
                  <c:v>2.0960117775111975E-2</c:v>
                </c:pt>
                <c:pt idx="1202">
                  <c:v>2.0953204501968692E-2</c:v>
                </c:pt>
                <c:pt idx="1203">
                  <c:v>2.0946252244073982E-2</c:v>
                </c:pt>
                <c:pt idx="1204">
                  <c:v>2.0938259070310217E-2</c:v>
                </c:pt>
                <c:pt idx="1205">
                  <c:v>2.0931223274345712E-2</c:v>
                </c:pt>
                <c:pt idx="1206">
                  <c:v>2.0924148494270156E-2</c:v>
                </c:pt>
                <c:pt idx="1207">
                  <c:v>2.0917034730287831E-2</c:v>
                </c:pt>
                <c:pt idx="1208">
                  <c:v>2.0909881982607459E-2</c:v>
                </c:pt>
                <c:pt idx="1209">
                  <c:v>2.0902605374057571E-2</c:v>
                </c:pt>
                <c:pt idx="1210">
                  <c:v>2.0895377862616103E-2</c:v>
                </c:pt>
                <c:pt idx="1211">
                  <c:v>2.0888111370199785E-2</c:v>
                </c:pt>
                <c:pt idx="1212">
                  <c:v>2.0880805897017882E-2</c:v>
                </c:pt>
                <c:pt idx="1213">
                  <c:v>2.0873605245348498E-2</c:v>
                </c:pt>
                <c:pt idx="1214">
                  <c:v>2.0866419177770695E-2</c:v>
                </c:pt>
                <c:pt idx="1215">
                  <c:v>2.0858980692976616E-2</c:v>
                </c:pt>
                <c:pt idx="1216">
                  <c:v>2.0851503217845624E-2</c:v>
                </c:pt>
                <c:pt idx="1217">
                  <c:v>2.0843986752604765E-2</c:v>
                </c:pt>
                <c:pt idx="1218">
                  <c:v>2.0836266118640139E-2</c:v>
                </c:pt>
                <c:pt idx="1219">
                  <c:v>2.0824329681467836E-2</c:v>
                </c:pt>
                <c:pt idx="1220">
                  <c:v>2.0816683645755573E-2</c:v>
                </c:pt>
                <c:pt idx="1221">
                  <c:v>2.080899862719383E-2</c:v>
                </c:pt>
                <c:pt idx="1222">
                  <c:v>2.0801315242770201E-2</c:v>
                </c:pt>
                <c:pt idx="1223">
                  <c:v>2.0793549027299484E-2</c:v>
                </c:pt>
                <c:pt idx="1224">
                  <c:v>2.0785743827599009E-2</c:v>
                </c:pt>
                <c:pt idx="1225">
                  <c:v>2.0777899643904241E-2</c:v>
                </c:pt>
                <c:pt idx="1226">
                  <c:v>2.0770016476445431E-2</c:v>
                </c:pt>
                <c:pt idx="1227">
                  <c:v>2.0762094325459779E-2</c:v>
                </c:pt>
                <c:pt idx="1228">
                  <c:v>2.0754133191180142E-2</c:v>
                </c:pt>
                <c:pt idx="1229">
                  <c:v>2.074613307384459E-2</c:v>
                </c:pt>
                <c:pt idx="1230">
                  <c:v>2.0738093973692067E-2</c:v>
                </c:pt>
                <c:pt idx="1231">
                  <c:v>2.0730015890959769E-2</c:v>
                </c:pt>
                <c:pt idx="1232">
                  <c:v>2.0721898825889245E-2</c:v>
                </c:pt>
                <c:pt idx="1233">
                  <c:v>2.0713742778721171E-2</c:v>
                </c:pt>
                <c:pt idx="1234">
                  <c:v>2.0705547749697961E-2</c:v>
                </c:pt>
                <c:pt idx="1235">
                  <c:v>2.06973137390629E-2</c:v>
                </c:pt>
                <c:pt idx="1236">
                  <c:v>2.0689040747063615E-2</c:v>
                </c:pt>
                <c:pt idx="1237">
                  <c:v>2.068072877394252E-2</c:v>
                </c:pt>
                <c:pt idx="1238">
                  <c:v>2.0672377819948986E-2</c:v>
                </c:pt>
                <c:pt idx="1239">
                  <c:v>2.066400248937306E-2</c:v>
                </c:pt>
                <c:pt idx="1240">
                  <c:v>2.0655576840959367E-2</c:v>
                </c:pt>
                <c:pt idx="1241">
                  <c:v>2.0647112214437022E-2</c:v>
                </c:pt>
                <c:pt idx="1242">
                  <c:v>2.0638608610054614E-2</c:v>
                </c:pt>
                <c:pt idx="1243">
                  <c:v>2.0630038345615508E-2</c:v>
                </c:pt>
                <c:pt idx="1244">
                  <c:v>2.0621453511638767E-2</c:v>
                </c:pt>
                <c:pt idx="1245">
                  <c:v>2.0612829698550782E-2</c:v>
                </c:pt>
                <c:pt idx="1246">
                  <c:v>2.0604166906610474E-2</c:v>
                </c:pt>
                <c:pt idx="1247">
                  <c:v>2.0595465136073299E-2</c:v>
                </c:pt>
                <c:pt idx="1248">
                  <c:v>2.0586724387198174E-2</c:v>
                </c:pt>
                <c:pt idx="1249">
                  <c:v>2.057794466024402E-2</c:v>
                </c:pt>
                <c:pt idx="1250">
                  <c:v>2.0569125955474981E-2</c:v>
                </c:pt>
                <c:pt idx="1251">
                  <c:v>2.0560268273151713E-2</c:v>
                </c:pt>
                <c:pt idx="1252">
                  <c:v>2.0551428839522313E-2</c:v>
                </c:pt>
                <c:pt idx="1253">
                  <c:v>2.0542496495439461E-2</c:v>
                </c:pt>
                <c:pt idx="1254">
                  <c:v>2.0533525176573648E-2</c:v>
                </c:pt>
                <c:pt idx="1255">
                  <c:v>2.0524514883188398E-2</c:v>
                </c:pt>
                <c:pt idx="1256">
                  <c:v>2.0515465615549875E-2</c:v>
                </c:pt>
                <c:pt idx="1257">
                  <c:v>2.0506377373923357E-2</c:v>
                </c:pt>
                <c:pt idx="1258">
                  <c:v>2.0497250158576764E-2</c:v>
                </c:pt>
                <c:pt idx="1259">
                  <c:v>2.0488083969777134E-2</c:v>
                </c:pt>
                <c:pt idx="1260">
                  <c:v>2.0478878807795902E-2</c:v>
                </c:pt>
                <c:pt idx="1261">
                  <c:v>2.0469721283941311E-2</c:v>
                </c:pt>
                <c:pt idx="1262">
                  <c:v>2.0460441486347847E-2</c:v>
                </c:pt>
                <c:pt idx="1263">
                  <c:v>2.0451122718338155E-2</c:v>
                </c:pt>
                <c:pt idx="1264">
                  <c:v>2.044176498018313E-2</c:v>
                </c:pt>
                <c:pt idx="1265">
                  <c:v>2.0432168227021093E-2</c:v>
                </c:pt>
                <c:pt idx="1266">
                  <c:v>2.0422725913638608E-2</c:v>
                </c:pt>
                <c:pt idx="1267">
                  <c:v>2.0413244627054936E-2</c:v>
                </c:pt>
                <c:pt idx="1268">
                  <c:v>2.0403724367552462E-2</c:v>
                </c:pt>
                <c:pt idx="1269">
                  <c:v>2.0394165135412694E-2</c:v>
                </c:pt>
                <c:pt idx="1270">
                  <c:v>2.0384683723073817E-2</c:v>
                </c:pt>
                <c:pt idx="1271">
                  <c:v>2.0375049874206155E-2</c:v>
                </c:pt>
                <c:pt idx="1272">
                  <c:v>2.03653770554817E-2</c:v>
                </c:pt>
                <c:pt idx="1273">
                  <c:v>2.0355665267183305E-2</c:v>
                </c:pt>
                <c:pt idx="1274">
                  <c:v>2.0345784395169948E-2</c:v>
                </c:pt>
                <c:pt idx="1275">
                  <c:v>2.0335991333225965E-2</c:v>
                </c:pt>
                <c:pt idx="1276">
                  <c:v>2.032615930065873E-2</c:v>
                </c:pt>
                <c:pt idx="1277">
                  <c:v>2.0316288297763663E-2</c:v>
                </c:pt>
                <c:pt idx="1278">
                  <c:v>2.0306378324830964E-2</c:v>
                </c:pt>
                <c:pt idx="1279">
                  <c:v>2.0296429382157786E-2</c:v>
                </c:pt>
                <c:pt idx="1280">
                  <c:v>2.028644147003868E-2</c:v>
                </c:pt>
                <c:pt idx="1281">
                  <c:v>2.0276414588771663E-2</c:v>
                </c:pt>
                <c:pt idx="1282">
                  <c:v>2.0266348738654759E-2</c:v>
                </c:pt>
                <c:pt idx="1283">
                  <c:v>2.0256243919985994E-2</c:v>
                </c:pt>
                <c:pt idx="1284">
                  <c:v>2.0246100133066859E-2</c:v>
                </c:pt>
                <c:pt idx="1285">
                  <c:v>2.023591737819886E-2</c:v>
                </c:pt>
                <c:pt idx="1286">
                  <c:v>2.0225695655684359E-2</c:v>
                </c:pt>
                <c:pt idx="1287">
                  <c:v>2.0215434965827461E-2</c:v>
                </c:pt>
                <c:pt idx="1288">
                  <c:v>2.020513530893488E-2</c:v>
                </c:pt>
                <c:pt idx="1289">
                  <c:v>2.0194796685309848E-2</c:v>
                </c:pt>
                <c:pt idx="1290">
                  <c:v>2.0184419095262553E-2</c:v>
                </c:pt>
                <c:pt idx="1291">
                  <c:v>2.0174189611958351E-2</c:v>
                </c:pt>
                <c:pt idx="1292">
                  <c:v>2.0163737457346644E-2</c:v>
                </c:pt>
                <c:pt idx="1293">
                  <c:v>2.0153246339090318E-2</c:v>
                </c:pt>
                <c:pt idx="1294">
                  <c:v>2.0142716257501213E-2</c:v>
                </c:pt>
                <c:pt idx="1295">
                  <c:v>2.0132147212886774E-2</c:v>
                </c:pt>
                <c:pt idx="1296">
                  <c:v>2.0121335277446094E-2</c:v>
                </c:pt>
                <c:pt idx="1297">
                  <c:v>2.0110684931139482E-2</c:v>
                </c:pt>
                <c:pt idx="1298">
                  <c:v>2.0099995620909479E-2</c:v>
                </c:pt>
                <c:pt idx="1299">
                  <c:v>2.0089267347075827E-2</c:v>
                </c:pt>
                <c:pt idx="1300">
                  <c:v>2.0078500109956533E-2</c:v>
                </c:pt>
                <c:pt idx="1301">
                  <c:v>2.006769390987221E-2</c:v>
                </c:pt>
                <c:pt idx="1302">
                  <c:v>2.0056848747142603E-2</c:v>
                </c:pt>
                <c:pt idx="1303">
                  <c:v>2.0045964622091805E-2</c:v>
                </c:pt>
                <c:pt idx="1304">
                  <c:v>2.0035503186914383E-2</c:v>
                </c:pt>
                <c:pt idx="1305">
                  <c:v>2.0024547920196589E-2</c:v>
                </c:pt>
                <c:pt idx="1306">
                  <c:v>2.001355369574398E-2</c:v>
                </c:pt>
                <c:pt idx="1307">
                  <c:v>2.0002520513872746E-2</c:v>
                </c:pt>
                <c:pt idx="1308">
                  <c:v>1.9991448374906184E-2</c:v>
                </c:pt>
                <c:pt idx="1309">
                  <c:v>1.9980337279165816E-2</c:v>
                </c:pt>
                <c:pt idx="1310">
                  <c:v>1.9969187226975826E-2</c:v>
                </c:pt>
                <c:pt idx="1311">
                  <c:v>1.9957743784892915E-2</c:v>
                </c:pt>
                <c:pt idx="1312">
                  <c:v>1.9946770254541057E-2</c:v>
                </c:pt>
                <c:pt idx="1313">
                  <c:v>1.993550333494909E-2</c:v>
                </c:pt>
                <c:pt idx="1314">
                  <c:v>1.9924197460211346E-2</c:v>
                </c:pt>
                <c:pt idx="1315">
                  <c:v>1.9912852630655564E-2</c:v>
                </c:pt>
                <c:pt idx="1316">
                  <c:v>1.9901468846612147E-2</c:v>
                </c:pt>
                <c:pt idx="1317">
                  <c:v>1.9889496010954522E-2</c:v>
                </c:pt>
                <c:pt idx="1318">
                  <c:v>1.9878027490563773E-2</c:v>
                </c:pt>
                <c:pt idx="1319">
                  <c:v>1.9866520013167577E-2</c:v>
                </c:pt>
                <c:pt idx="1320">
                  <c:v>1.9854973579109141E-2</c:v>
                </c:pt>
                <c:pt idx="1321">
                  <c:v>1.9843388188731659E-2</c:v>
                </c:pt>
                <c:pt idx="1322">
                  <c:v>1.9832056148109307E-2</c:v>
                </c:pt>
                <c:pt idx="1323">
                  <c:v>1.9820396269199885E-2</c:v>
                </c:pt>
                <c:pt idx="1324">
                  <c:v>1.9808697436746781E-2</c:v>
                </c:pt>
                <c:pt idx="1325">
                  <c:v>1.9796959651092568E-2</c:v>
                </c:pt>
                <c:pt idx="1326">
                  <c:v>1.9784876904155074E-2</c:v>
                </c:pt>
                <c:pt idx="1327">
                  <c:v>1.9773057783136667E-2</c:v>
                </c:pt>
                <c:pt idx="1328">
                  <c:v>1.9761199708234662E-2</c:v>
                </c:pt>
                <c:pt idx="1329">
                  <c:v>1.9749302679803557E-2</c:v>
                </c:pt>
                <c:pt idx="1330">
                  <c:v>1.9737366698193513E-2</c:v>
                </c:pt>
                <c:pt idx="1331">
                  <c:v>1.9725391763760758E-2</c:v>
                </c:pt>
                <c:pt idx="1332">
                  <c:v>1.9713377876862406E-2</c:v>
                </c:pt>
                <c:pt idx="1333">
                  <c:v>1.9701325037854687E-2</c:v>
                </c:pt>
                <c:pt idx="1334">
                  <c:v>1.9689233247096451E-2</c:v>
                </c:pt>
                <c:pt idx="1335">
                  <c:v>1.9677102504946534E-2</c:v>
                </c:pt>
                <c:pt idx="1336">
                  <c:v>1.9664932811766393E-2</c:v>
                </c:pt>
                <c:pt idx="1337">
                  <c:v>1.9652724167917471E-2</c:v>
                </c:pt>
                <c:pt idx="1338">
                  <c:v>1.9640476573761223E-2</c:v>
                </c:pt>
                <c:pt idx="1339">
                  <c:v>1.9628190029666051E-2</c:v>
                </c:pt>
                <c:pt idx="1340">
                  <c:v>1.9615864535992532E-2</c:v>
                </c:pt>
                <c:pt idx="1341">
                  <c:v>1.9603500093110807E-2</c:v>
                </c:pt>
                <c:pt idx="1342">
                  <c:v>1.9591096701385799E-2</c:v>
                </c:pt>
                <c:pt idx="1343">
                  <c:v>1.9578654361186783E-2</c:v>
                </c:pt>
                <c:pt idx="1344">
                  <c:v>1.956654108147908E-2</c:v>
                </c:pt>
                <c:pt idx="1345">
                  <c:v>1.9554024305824452E-2</c:v>
                </c:pt>
                <c:pt idx="1346">
                  <c:v>1.9541468584459869E-2</c:v>
                </c:pt>
                <c:pt idx="1347">
                  <c:v>1.9528873917751634E-2</c:v>
                </c:pt>
                <c:pt idx="1348">
                  <c:v>1.9515858446080694E-2</c:v>
                </c:pt>
                <c:pt idx="1349">
                  <c:v>1.9503182422849621E-2</c:v>
                </c:pt>
                <c:pt idx="1350">
                  <c:v>1.9490467453758965E-2</c:v>
                </c:pt>
                <c:pt idx="1351">
                  <c:v>1.9477713539188427E-2</c:v>
                </c:pt>
                <c:pt idx="1352">
                  <c:v>1.9464920679513355E-2</c:v>
                </c:pt>
                <c:pt idx="1353">
                  <c:v>1.9452088875118664E-2</c:v>
                </c:pt>
                <c:pt idx="1354">
                  <c:v>1.9439218126381434E-2</c:v>
                </c:pt>
                <c:pt idx="1355">
                  <c:v>1.9426308433686583E-2</c:v>
                </c:pt>
                <c:pt idx="1356">
                  <c:v>1.9413769438491987E-2</c:v>
                </c:pt>
                <c:pt idx="1357">
                  <c:v>1.9401198113114582E-2</c:v>
                </c:pt>
                <c:pt idx="1358">
                  <c:v>1.9388178553568558E-2</c:v>
                </c:pt>
                <c:pt idx="1359">
                  <c:v>1.9375120054794692E-2</c:v>
                </c:pt>
                <c:pt idx="1360">
                  <c:v>1.9362022617174013E-2</c:v>
                </c:pt>
                <c:pt idx="1361">
                  <c:v>1.934888624108666E-2</c:v>
                </c:pt>
                <c:pt idx="1362">
                  <c:v>1.9335280730704771E-2</c:v>
                </c:pt>
                <c:pt idx="1363">
                  <c:v>1.9322496675043155E-2</c:v>
                </c:pt>
                <c:pt idx="1364">
                  <c:v>1.93092434858535E-2</c:v>
                </c:pt>
                <c:pt idx="1365">
                  <c:v>1.9297271271918909E-2</c:v>
                </c:pt>
                <c:pt idx="1366">
                  <c:v>1.928262029706751E-2</c:v>
                </c:pt>
                <c:pt idx="1367">
                  <c:v>1.9269250298245666E-2</c:v>
                </c:pt>
                <c:pt idx="1368">
                  <c:v>1.9255841363656323E-2</c:v>
                </c:pt>
                <c:pt idx="1369">
                  <c:v>1.9241483837422385E-2</c:v>
                </c:pt>
                <c:pt idx="1370">
                  <c:v>1.922799003206321E-2</c:v>
                </c:pt>
                <c:pt idx="1371">
                  <c:v>1.9214457289027473E-2</c:v>
                </c:pt>
                <c:pt idx="1372">
                  <c:v>1.9200885608715725E-2</c:v>
                </c:pt>
                <c:pt idx="1373">
                  <c:v>1.9187274991533727E-2</c:v>
                </c:pt>
                <c:pt idx="1374">
                  <c:v>1.9174097958013735E-2</c:v>
                </c:pt>
                <c:pt idx="1375">
                  <c:v>1.9160412976294477E-2</c:v>
                </c:pt>
                <c:pt idx="1376">
                  <c:v>1.9146689060438423E-2</c:v>
                </c:pt>
                <c:pt idx="1377">
                  <c:v>1.9132926210850526E-2</c:v>
                </c:pt>
                <c:pt idx="1378">
                  <c:v>1.9118637866733443E-2</c:v>
                </c:pt>
                <c:pt idx="1379">
                  <c:v>1.91047936368553E-2</c:v>
                </c:pt>
                <c:pt idx="1380">
                  <c:v>1.9090910472960274E-2</c:v>
                </c:pt>
                <c:pt idx="1381">
                  <c:v>1.9076988375461956E-2</c:v>
                </c:pt>
                <c:pt idx="1382">
                  <c:v>1.9063027344776527E-2</c:v>
                </c:pt>
                <c:pt idx="1383">
                  <c:v>1.9049027381315833E-2</c:v>
                </c:pt>
                <c:pt idx="1384">
                  <c:v>1.9034988485498668E-2</c:v>
                </c:pt>
                <c:pt idx="1385">
                  <c:v>1.9020910657741225E-2</c:v>
                </c:pt>
                <c:pt idx="1386">
                  <c:v>1.9006793898461428E-2</c:v>
                </c:pt>
                <c:pt idx="1387">
                  <c:v>1.899263820808068E-2</c:v>
                </c:pt>
                <c:pt idx="1388">
                  <c:v>1.8978443587016905E-2</c:v>
                </c:pt>
                <c:pt idx="1389">
                  <c:v>1.8964210035695851E-2</c:v>
                </c:pt>
                <c:pt idx="1390">
                  <c:v>1.8949937554537184E-2</c:v>
                </c:pt>
                <c:pt idx="1391">
                  <c:v>1.8935626143967519E-2</c:v>
                </c:pt>
                <c:pt idx="1392">
                  <c:v>1.8921275804411729E-2</c:v>
                </c:pt>
                <c:pt idx="1393">
                  <c:v>1.8906886536295568E-2</c:v>
                </c:pt>
                <c:pt idx="1394">
                  <c:v>1.8892458340048251E-2</c:v>
                </c:pt>
                <c:pt idx="1395">
                  <c:v>1.8877991216097265E-2</c:v>
                </c:pt>
                <c:pt idx="1396">
                  <c:v>1.8864035204643182E-2</c:v>
                </c:pt>
                <c:pt idx="1397">
                  <c:v>1.8849493766919783E-2</c:v>
                </c:pt>
                <c:pt idx="1398">
                  <c:v>1.8834913404203048E-2</c:v>
                </c:pt>
                <c:pt idx="1399">
                  <c:v>1.881973345188364E-2</c:v>
                </c:pt>
                <c:pt idx="1400">
                  <c:v>1.8805071695892604E-2</c:v>
                </c:pt>
                <c:pt idx="1401">
                  <c:v>1.8790371014795821E-2</c:v>
                </c:pt>
                <c:pt idx="1402">
                  <c:v>1.8775631409031202E-2</c:v>
                </c:pt>
                <c:pt idx="1403">
                  <c:v>1.8760852879035787E-2</c:v>
                </c:pt>
                <c:pt idx="1404">
                  <c:v>1.8746035425250964E-2</c:v>
                </c:pt>
                <c:pt idx="1405">
                  <c:v>1.8731179048114641E-2</c:v>
                </c:pt>
                <c:pt idx="1406">
                  <c:v>1.8716283748070814E-2</c:v>
                </c:pt>
                <c:pt idx="1407">
                  <c:v>1.8701349525560865E-2</c:v>
                </c:pt>
                <c:pt idx="1408">
                  <c:v>1.8686376381028789E-2</c:v>
                </c:pt>
                <c:pt idx="1409">
                  <c:v>1.8672556301600807E-2</c:v>
                </c:pt>
                <c:pt idx="1410">
                  <c:v>1.8657512430871215E-2</c:v>
                </c:pt>
                <c:pt idx="1411">
                  <c:v>1.8642429642164338E-2</c:v>
                </c:pt>
                <c:pt idx="1412">
                  <c:v>1.8625144515253211E-2</c:v>
                </c:pt>
                <c:pt idx="1413">
                  <c:v>1.8609978332358779E-2</c:v>
                </c:pt>
                <c:pt idx="1414">
                  <c:v>1.8594773232869954E-2</c:v>
                </c:pt>
                <c:pt idx="1415">
                  <c:v>1.8579529217228163E-2</c:v>
                </c:pt>
                <c:pt idx="1416">
                  <c:v>1.8564246285878383E-2</c:v>
                </c:pt>
                <c:pt idx="1417">
                  <c:v>1.8549548903377969E-2</c:v>
                </c:pt>
                <c:pt idx="1418">
                  <c:v>1.853419171072334E-2</c:v>
                </c:pt>
                <c:pt idx="1419">
                  <c:v>1.8518795605009866E-2</c:v>
                </c:pt>
                <c:pt idx="1420">
                  <c:v>1.8503360586677647E-2</c:v>
                </c:pt>
                <c:pt idx="1421">
                  <c:v>1.8485969326881437E-2</c:v>
                </c:pt>
                <c:pt idx="1422">
                  <c:v>1.8470445761960965E-2</c:v>
                </c:pt>
                <c:pt idx="1423">
                  <c:v>1.8454883281883307E-2</c:v>
                </c:pt>
                <c:pt idx="1424">
                  <c:v>1.8439281887109835E-2</c:v>
                </c:pt>
                <c:pt idx="1425">
                  <c:v>1.8423641578105398E-2</c:v>
                </c:pt>
                <c:pt idx="1426">
                  <c:v>1.8408619712925168E-2</c:v>
                </c:pt>
                <c:pt idx="1427">
                  <c:v>1.8392905157714662E-2</c:v>
                </c:pt>
                <c:pt idx="1428">
                  <c:v>1.8377151690936559E-2</c:v>
                </c:pt>
                <c:pt idx="1429">
                  <c:v>1.836135931305467E-2</c:v>
                </c:pt>
                <c:pt idx="1430">
                  <c:v>1.8344856335923906E-2</c:v>
                </c:pt>
                <c:pt idx="1431">
                  <c:v>1.8328982551334513E-2</c:v>
                </c:pt>
                <c:pt idx="1432">
                  <c:v>1.8313069855792403E-2</c:v>
                </c:pt>
                <c:pt idx="1433">
                  <c:v>1.8297118249771104E-2</c:v>
                </c:pt>
                <c:pt idx="1434">
                  <c:v>1.8281127733744153E-2</c:v>
                </c:pt>
                <c:pt idx="1435">
                  <c:v>1.8265098308186824E-2</c:v>
                </c:pt>
                <c:pt idx="1436">
                  <c:v>1.8249029973575255E-2</c:v>
                </c:pt>
                <c:pt idx="1437">
                  <c:v>1.8232922730388193E-2</c:v>
                </c:pt>
                <c:pt idx="1438">
                  <c:v>1.8216776579104386E-2</c:v>
                </c:pt>
                <c:pt idx="1439">
                  <c:v>1.8200591544980153E-2</c:v>
                </c:pt>
                <c:pt idx="1440">
                  <c:v>1.8184369812092763E-2</c:v>
                </c:pt>
                <c:pt idx="1441">
                  <c:v>1.8168117367948357E-2</c:v>
                </c:pt>
                <c:pt idx="1442">
                  <c:v>1.8151840587111289E-2</c:v>
                </c:pt>
                <c:pt idx="1443">
                  <c:v>1.8135545844044258E-2</c:v>
                </c:pt>
                <c:pt idx="1444">
                  <c:v>1.8119239513103957E-2</c:v>
                </c:pt>
                <c:pt idx="1445">
                  <c:v>1.810292796853934E-2</c:v>
                </c:pt>
                <c:pt idx="1446">
                  <c:v>1.808661758449423E-2</c:v>
                </c:pt>
                <c:pt idx="1447">
                  <c:v>1.8070314735009921E-2</c:v>
                </c:pt>
                <c:pt idx="1448">
                  <c:v>1.8054732439994052E-2</c:v>
                </c:pt>
                <c:pt idx="1449">
                  <c:v>1.803846178794288E-2</c:v>
                </c:pt>
                <c:pt idx="1450">
                  <c:v>1.8022217589785731E-2</c:v>
                </c:pt>
                <c:pt idx="1451">
                  <c:v>1.8005306159745257E-2</c:v>
                </c:pt>
                <c:pt idx="1452">
                  <c:v>1.7989136586853322E-2</c:v>
                </c:pt>
                <c:pt idx="1453">
                  <c:v>1.7973011211004801E-2</c:v>
                </c:pt>
                <c:pt idx="1454">
                  <c:v>1.7956930700638044E-2</c:v>
                </c:pt>
                <c:pt idx="1455">
                  <c:v>1.794089505520045E-2</c:v>
                </c:pt>
                <c:pt idx="1456">
                  <c:v>1.7924904274143762E-2</c:v>
                </c:pt>
                <c:pt idx="1457">
                  <c:v>1.790895835692146E-2</c:v>
                </c:pt>
                <c:pt idx="1458">
                  <c:v>1.7893057302988766E-2</c:v>
                </c:pt>
                <c:pt idx="1459">
                  <c:v>1.7877201111800894E-2</c:v>
                </c:pt>
                <c:pt idx="1460">
                  <c:v>1.7861389782814801E-2</c:v>
                </c:pt>
                <c:pt idx="1461">
                  <c:v>1.7846299341458528E-2</c:v>
                </c:pt>
                <c:pt idx="1462">
                  <c:v>1.7830575308349993E-2</c:v>
                </c:pt>
                <c:pt idx="1463">
                  <c:v>1.7814896132966905E-2</c:v>
                </c:pt>
                <c:pt idx="1464">
                  <c:v>1.7797032002530012E-2</c:v>
                </c:pt>
                <c:pt idx="1465">
                  <c:v>1.7781448949055596E-2</c:v>
                </c:pt>
                <c:pt idx="1466">
                  <c:v>1.7765910751645544E-2</c:v>
                </c:pt>
                <c:pt idx="1467">
                  <c:v>1.7750417409771038E-2</c:v>
                </c:pt>
                <c:pt idx="1468">
                  <c:v>1.7734968922908545E-2</c:v>
                </c:pt>
                <c:pt idx="1469">
                  <c:v>1.7720221683754644E-2</c:v>
                </c:pt>
                <c:pt idx="1470">
                  <c:v>1.7704860455685534E-2</c:v>
                </c:pt>
                <c:pt idx="1471">
                  <c:v>1.7689544078251629E-2</c:v>
                </c:pt>
                <c:pt idx="1472">
                  <c:v>1.7674272550939563E-2</c:v>
                </c:pt>
                <c:pt idx="1473">
                  <c:v>1.7659045873236856E-2</c:v>
                </c:pt>
                <c:pt idx="1474">
                  <c:v>1.7642576024919296E-2</c:v>
                </c:pt>
                <c:pt idx="1475">
                  <c:v>1.7627443972642865E-2</c:v>
                </c:pt>
                <c:pt idx="1476">
                  <c:v>1.7612356774024614E-2</c:v>
                </c:pt>
                <c:pt idx="1477">
                  <c:v>1.759731442855017E-2</c:v>
                </c:pt>
                <c:pt idx="1478">
                  <c:v>1.7582950965740262E-2</c:v>
                </c:pt>
                <c:pt idx="1479">
                  <c:v>1.7567995849853489E-2</c:v>
                </c:pt>
                <c:pt idx="1480">
                  <c:v>1.7553085582807843E-2</c:v>
                </c:pt>
                <c:pt idx="1481">
                  <c:v>1.7538220164096473E-2</c:v>
                </c:pt>
                <c:pt idx="1482">
                  <c:v>1.751941540699176E-2</c:v>
                </c:pt>
                <c:pt idx="1483">
                  <c:v>1.7504653550967392E-2</c:v>
                </c:pt>
                <c:pt idx="1484">
                  <c:v>1.7489936549926581E-2</c:v>
                </c:pt>
                <c:pt idx="1485">
                  <c:v>1.7475264403355697E-2</c:v>
                </c:pt>
                <c:pt idx="1486">
                  <c:v>1.7462477841106203E-2</c:v>
                </c:pt>
                <c:pt idx="1487">
                  <c:v>1.7446054671571728E-2</c:v>
                </c:pt>
                <c:pt idx="1488">
                  <c:v>1.7431517085339035E-2</c:v>
                </c:pt>
                <c:pt idx="1489">
                  <c:v>1.7417024351533646E-2</c:v>
                </c:pt>
                <c:pt idx="1490">
                  <c:v>1.7402576469649583E-2</c:v>
                </c:pt>
                <c:pt idx="1491">
                  <c:v>1.7388173439182569E-2</c:v>
                </c:pt>
                <c:pt idx="1492">
                  <c:v>1.7373815259628323E-2</c:v>
                </c:pt>
                <c:pt idx="1493">
                  <c:v>1.7359501930485122E-2</c:v>
                </c:pt>
                <c:pt idx="1494">
                  <c:v>1.7345233451253793E-2</c:v>
                </c:pt>
                <c:pt idx="1495">
                  <c:v>1.7331009821433457E-2</c:v>
                </c:pt>
                <c:pt idx="1496">
                  <c:v>1.7316831040530892E-2</c:v>
                </c:pt>
                <c:pt idx="1497">
                  <c:v>1.7302697108046921E-2</c:v>
                </c:pt>
                <c:pt idx="1498">
                  <c:v>1.7288608023489176E-2</c:v>
                </c:pt>
                <c:pt idx="1499">
                  <c:v>1.7276306468159777E-2</c:v>
                </c:pt>
                <c:pt idx="1500">
                  <c:v>1.7262299479552549E-2</c:v>
                </c:pt>
                <c:pt idx="1501">
                  <c:v>1.7248337329444832E-2</c:v>
                </c:pt>
                <c:pt idx="1502">
                  <c:v>1.7234420017364027E-2</c:v>
                </c:pt>
                <c:pt idx="1503">
                  <c:v>1.7218835302414356E-2</c:v>
                </c:pt>
                <c:pt idx="1504">
                  <c:v>1.7205015295129411E-2</c:v>
                </c:pt>
                <c:pt idx="1505">
                  <c:v>1.7191240132356404E-2</c:v>
                </c:pt>
                <c:pt idx="1506">
                  <c:v>1.7177509813614013E-2</c:v>
                </c:pt>
                <c:pt idx="1507">
                  <c:v>1.7163824338423471E-2</c:v>
                </c:pt>
                <c:pt idx="1508">
                  <c:v>1.7151857717168366E-2</c:v>
                </c:pt>
                <c:pt idx="1509">
                  <c:v>1.7136587916784577E-2</c:v>
                </c:pt>
                <c:pt idx="1510">
                  <c:v>1.7123036969383793E-2</c:v>
                </c:pt>
                <c:pt idx="1511">
                  <c:v>1.7109530863631702E-2</c:v>
                </c:pt>
                <c:pt idx="1512">
                  <c:v>1.709771288516844E-2</c:v>
                </c:pt>
                <c:pt idx="1513">
                  <c:v>1.7084834411210892E-2</c:v>
                </c:pt>
                <c:pt idx="1514">
                  <c:v>1.7071452550363908E-2</c:v>
                </c:pt>
                <c:pt idx="1515">
                  <c:v>1.7058115518957528E-2</c:v>
                </c:pt>
                <c:pt idx="1516">
                  <c:v>1.7038603548878654E-2</c:v>
                </c:pt>
                <c:pt idx="1517">
                  <c:v>1.7024843939015752E-2</c:v>
                </c:pt>
                <c:pt idx="1518">
                  <c:v>1.7012197211095891E-2</c:v>
                </c:pt>
                <c:pt idx="1519">
                  <c:v>1.6999061287484619E-2</c:v>
                </c:pt>
                <c:pt idx="1520">
                  <c:v>1.6985970193466576E-2</c:v>
                </c:pt>
                <c:pt idx="1521">
                  <c:v>1.697292392859991E-2</c:v>
                </c:pt>
                <c:pt idx="1522">
                  <c:v>1.6959922492441902E-2</c:v>
                </c:pt>
                <c:pt idx="1523">
                  <c:v>1.6946965884553345E-2</c:v>
                </c:pt>
                <c:pt idx="1524">
                  <c:v>1.693405410449678E-2</c:v>
                </c:pt>
                <c:pt idx="1525">
                  <c:v>1.6920673841794517E-2</c:v>
                </c:pt>
                <c:pt idx="1526">
                  <c:v>1.6907854316977177E-2</c:v>
                </c:pt>
                <c:pt idx="1527">
                  <c:v>1.689507962120727E-2</c:v>
                </c:pt>
                <c:pt idx="1528">
                  <c:v>1.6882349754049487E-2</c:v>
                </c:pt>
                <c:pt idx="1529">
                  <c:v>1.6869664715067661E-2</c:v>
                </c:pt>
                <c:pt idx="1530">
                  <c:v>1.6855722325979143E-2</c:v>
                </c:pt>
                <c:pt idx="1531">
                  <c:v>1.6843130732105204E-2</c:v>
                </c:pt>
                <c:pt idx="1532">
                  <c:v>1.6830583962548707E-2</c:v>
                </c:pt>
                <c:pt idx="1533">
                  <c:v>1.6818082016888013E-2</c:v>
                </c:pt>
                <c:pt idx="1534">
                  <c:v>1.6805135457685774E-2</c:v>
                </c:pt>
                <c:pt idx="1535">
                  <c:v>1.6792725782326285E-2</c:v>
                </c:pt>
                <c:pt idx="1536">
                  <c:v>1.6780360932077375E-2</c:v>
                </c:pt>
                <c:pt idx="1537">
                  <c:v>1.6768040906516776E-2</c:v>
                </c:pt>
                <c:pt idx="1538">
                  <c:v>1.675576570522308E-2</c:v>
                </c:pt>
                <c:pt idx="1539">
                  <c:v>1.6743535327775762E-2</c:v>
                </c:pt>
                <c:pt idx="1540">
                  <c:v>1.6731349773758626E-2</c:v>
                </c:pt>
                <c:pt idx="1541">
                  <c:v>1.6719209042752013E-2</c:v>
                </c:pt>
                <c:pt idx="1542">
                  <c:v>1.6707113134344944E-2</c:v>
                </c:pt>
                <c:pt idx="1543">
                  <c:v>1.6695062048117756E-2</c:v>
                </c:pt>
                <c:pt idx="1544">
                  <c:v>1.668305578366382E-2</c:v>
                </c:pt>
                <c:pt idx="1545">
                  <c:v>1.6671094340569546E-2</c:v>
                </c:pt>
                <c:pt idx="1546">
                  <c:v>1.6659177718425705E-2</c:v>
                </c:pt>
                <c:pt idx="1547">
                  <c:v>1.6647305916828267E-2</c:v>
                </c:pt>
                <c:pt idx="1548">
                  <c:v>1.6635478935366259E-2</c:v>
                </c:pt>
                <c:pt idx="1549">
                  <c:v>1.662369677364E-2</c:v>
                </c:pt>
                <c:pt idx="1550">
                  <c:v>1.6611959431241989E-2</c:v>
                </c:pt>
                <c:pt idx="1551">
                  <c:v>1.6600711406139976E-2</c:v>
                </c:pt>
                <c:pt idx="1552">
                  <c:v>1.6589061035846869E-2</c:v>
                </c:pt>
                <c:pt idx="1553">
                  <c:v>1.6577455481277641E-2</c:v>
                </c:pt>
                <c:pt idx="1554">
                  <c:v>1.6565894742040517E-2</c:v>
                </c:pt>
                <c:pt idx="1555">
                  <c:v>1.6554378817743721E-2</c:v>
                </c:pt>
                <c:pt idx="1556">
                  <c:v>1.6542476560429349E-2</c:v>
                </c:pt>
                <c:pt idx="1557">
                  <c:v>1.6531052942192773E-2</c:v>
                </c:pt>
                <c:pt idx="1558">
                  <c:v>1.6519674140117409E-2</c:v>
                </c:pt>
                <c:pt idx="1559">
                  <c:v>1.6508340153817486E-2</c:v>
                </c:pt>
                <c:pt idx="1560">
                  <c:v>1.6497050982901142E-2</c:v>
                </c:pt>
                <c:pt idx="1561">
                  <c:v>1.6485806626984335E-2</c:v>
                </c:pt>
                <c:pt idx="1562">
                  <c:v>1.6474607085683022E-2</c:v>
                </c:pt>
                <c:pt idx="1563">
                  <c:v>1.6463452358614038E-2</c:v>
                </c:pt>
                <c:pt idx="1564">
                  <c:v>1.6453162014450129E-2</c:v>
                </c:pt>
                <c:pt idx="1565">
                  <c:v>1.6442091522385738E-2</c:v>
                </c:pt>
                <c:pt idx="1566">
                  <c:v>1.6431065838707681E-2</c:v>
                </c:pt>
                <c:pt idx="1567">
                  <c:v>1.6420084963044701E-2</c:v>
                </c:pt>
                <c:pt idx="1568">
                  <c:v>1.6409148895032644E-2</c:v>
                </c:pt>
                <c:pt idx="1569">
                  <c:v>1.6398257634303803E-2</c:v>
                </c:pt>
                <c:pt idx="1570">
                  <c:v>1.6387411180494915E-2</c:v>
                </c:pt>
                <c:pt idx="1571">
                  <c:v>1.6376609533241826E-2</c:v>
                </c:pt>
                <c:pt idx="1572">
                  <c:v>1.6365464419047022E-2</c:v>
                </c:pt>
                <c:pt idx="1573">
                  <c:v>1.6355140656961531E-2</c:v>
                </c:pt>
                <c:pt idx="1574">
                  <c:v>1.6344473427216677E-2</c:v>
                </c:pt>
                <c:pt idx="1575">
                  <c:v>1.6333851002592326E-2</c:v>
                </c:pt>
                <c:pt idx="1576">
                  <c:v>1.6323273382731429E-2</c:v>
                </c:pt>
                <c:pt idx="1577">
                  <c:v>1.6311991463168439E-2</c:v>
                </c:pt>
                <c:pt idx="1578">
                  <c:v>1.6301508904661133E-2</c:v>
                </c:pt>
                <c:pt idx="1579">
                  <c:v>1.6291071154467408E-2</c:v>
                </c:pt>
                <c:pt idx="1580">
                  <c:v>1.6280678212227555E-2</c:v>
                </c:pt>
                <c:pt idx="1581">
                  <c:v>1.6270330077588806E-2</c:v>
                </c:pt>
                <c:pt idx="1582">
                  <c:v>1.626038752197E-2</c:v>
                </c:pt>
                <c:pt idx="1583">
                  <c:v>1.625012626340188E-2</c:v>
                </c:pt>
                <c:pt idx="1584">
                  <c:v>1.6239909809094281E-2</c:v>
                </c:pt>
                <c:pt idx="1585">
                  <c:v>1.6229738158699353E-2</c:v>
                </c:pt>
                <c:pt idx="1586">
                  <c:v>1.6219261506067645E-2</c:v>
                </c:pt>
                <c:pt idx="1587">
                  <c:v>1.6209182209651885E-2</c:v>
                </c:pt>
                <c:pt idx="1588">
                  <c:v>1.6199147718392232E-2</c:v>
                </c:pt>
                <c:pt idx="1589">
                  <c:v>1.618915803194635E-2</c:v>
                </c:pt>
                <c:pt idx="1590">
                  <c:v>1.6179213149968431E-2</c:v>
                </c:pt>
                <c:pt idx="1591">
                  <c:v>1.6169313072122223E-2</c:v>
                </c:pt>
                <c:pt idx="1592">
                  <c:v>1.615945779806886E-2</c:v>
                </c:pt>
                <c:pt idx="1593">
                  <c:v>1.6149647327468621E-2</c:v>
                </c:pt>
                <c:pt idx="1594">
                  <c:v>1.6139881659989596E-2</c:v>
                </c:pt>
                <c:pt idx="1595">
                  <c:v>1.6130160795294661E-2</c:v>
                </c:pt>
                <c:pt idx="1596">
                  <c:v>1.6120484733053646E-2</c:v>
                </c:pt>
                <c:pt idx="1597">
                  <c:v>1.6110853472933777E-2</c:v>
                </c:pt>
                <c:pt idx="1598">
                  <c:v>1.6101267014608355E-2</c:v>
                </c:pt>
                <c:pt idx="1599">
                  <c:v>1.6091725357748079E-2</c:v>
                </c:pt>
                <c:pt idx="1600">
                  <c:v>1.6082228502025387E-2</c:v>
                </c:pt>
                <c:pt idx="1601">
                  <c:v>1.6072776447117926E-2</c:v>
                </c:pt>
                <c:pt idx="1602">
                  <c:v>1.6063369192700738E-2</c:v>
                </c:pt>
                <c:pt idx="1603">
                  <c:v>1.6054309536065105E-2</c:v>
                </c:pt>
                <c:pt idx="1604">
                  <c:v>1.604498909640021E-2</c:v>
                </c:pt>
                <c:pt idx="1605">
                  <c:v>1.6035713454056331E-2</c:v>
                </c:pt>
                <c:pt idx="1606">
                  <c:v>1.6026482608719871E-2</c:v>
                </c:pt>
                <c:pt idx="1607">
                  <c:v>1.6017296560079879E-2</c:v>
                </c:pt>
                <c:pt idx="1608">
                  <c:v>1.6007866458599855E-2</c:v>
                </c:pt>
                <c:pt idx="1609">
                  <c:v>1.5998772798698237E-2</c:v>
                </c:pt>
                <c:pt idx="1610">
                  <c:v>1.5989723936756746E-2</c:v>
                </c:pt>
                <c:pt idx="1611">
                  <c:v>1.5980719872465195E-2</c:v>
                </c:pt>
                <c:pt idx="1612">
                  <c:v>1.5971760605517735E-2</c:v>
                </c:pt>
                <c:pt idx="1613">
                  <c:v>1.5962846135606792E-2</c:v>
                </c:pt>
                <c:pt idx="1614">
                  <c:v>1.595397646242739E-2</c:v>
                </c:pt>
                <c:pt idx="1615">
                  <c:v>1.5945151585676293E-2</c:v>
                </c:pt>
                <c:pt idx="1616">
                  <c:v>1.5936904601002055E-2</c:v>
                </c:pt>
                <c:pt idx="1617">
                  <c:v>1.5928163689041597E-2</c:v>
                </c:pt>
                <c:pt idx="1618">
                  <c:v>1.5919467568275003E-2</c:v>
                </c:pt>
                <c:pt idx="1619">
                  <c:v>1.5910816238410064E-2</c:v>
                </c:pt>
                <c:pt idx="1620">
                  <c:v>1.5902209699159009E-2</c:v>
                </c:pt>
                <c:pt idx="1621">
                  <c:v>1.5893647950233181E-2</c:v>
                </c:pt>
                <c:pt idx="1622">
                  <c:v>1.5884881226236599E-2</c:v>
                </c:pt>
                <c:pt idx="1623">
                  <c:v>1.5876658822215894E-2</c:v>
                </c:pt>
                <c:pt idx="1624">
                  <c:v>1.5868231442556002E-2</c:v>
                </c:pt>
                <c:pt idx="1625">
                  <c:v>1.5859848852082692E-2</c:v>
                </c:pt>
                <c:pt idx="1626">
                  <c:v>1.585151105051974E-2</c:v>
                </c:pt>
                <c:pt idx="1627">
                  <c:v>1.5843218037586482E-2</c:v>
                </c:pt>
                <c:pt idx="1628">
                  <c:v>1.5834969813004918E-2</c:v>
                </c:pt>
                <c:pt idx="1629">
                  <c:v>1.5826306769965992E-2</c:v>
                </c:pt>
                <c:pt idx="1630">
                  <c:v>1.5818153804291239E-2</c:v>
                </c:pt>
                <c:pt idx="1631">
                  <c:v>1.5810045630399814E-2</c:v>
                </c:pt>
                <c:pt idx="1632">
                  <c:v>1.5801982248014542E-2</c:v>
                </c:pt>
                <c:pt idx="1633">
                  <c:v>1.5793963656860865E-2</c:v>
                </c:pt>
                <c:pt idx="1634">
                  <c:v>1.5786205298307709E-2</c:v>
                </c:pt>
                <c:pt idx="1635">
                  <c:v>1.5778273436528455E-2</c:v>
                </c:pt>
                <c:pt idx="1636">
                  <c:v>1.5770386363052377E-2</c:v>
                </c:pt>
                <c:pt idx="1637">
                  <c:v>1.5762544077607164E-2</c:v>
                </c:pt>
                <c:pt idx="1638">
                  <c:v>1.5754542560021838E-2</c:v>
                </c:pt>
                <c:pt idx="1639">
                  <c:v>1.5746792710552716E-2</c:v>
                </c:pt>
                <c:pt idx="1640">
                  <c:v>1.5739087650427135E-2</c:v>
                </c:pt>
                <c:pt idx="1641">
                  <c:v>1.5731427379382695E-2</c:v>
                </c:pt>
                <c:pt idx="1642">
                  <c:v>1.5723811897155254E-2</c:v>
                </c:pt>
                <c:pt idx="1643">
                  <c:v>1.5716241203489374E-2</c:v>
                </c:pt>
                <c:pt idx="1644">
                  <c:v>1.5708715298120037E-2</c:v>
                </c:pt>
                <c:pt idx="1645">
                  <c:v>1.5701234180793545E-2</c:v>
                </c:pt>
                <c:pt idx="1646">
                  <c:v>1.5693797851254441E-2</c:v>
                </c:pt>
                <c:pt idx="1647">
                  <c:v>1.5686406309247284E-2</c:v>
                </c:pt>
                <c:pt idx="1648">
                  <c:v>1.567905955451836E-2</c:v>
                </c:pt>
                <c:pt idx="1649">
                  <c:v>1.5671757586818304E-2</c:v>
                </c:pt>
                <c:pt idx="1650">
                  <c:v>1.566450040589688E-2</c:v>
                </c:pt>
                <c:pt idx="1651">
                  <c:v>1.5657288011504726E-2</c:v>
                </c:pt>
                <c:pt idx="1652">
                  <c:v>1.5650120403399425E-2</c:v>
                </c:pt>
                <c:pt idx="1653">
                  <c:v>1.5642997581329872E-2</c:v>
                </c:pt>
                <c:pt idx="1654">
                  <c:v>1.5635919545056262E-2</c:v>
                </c:pt>
                <c:pt idx="1655">
                  <c:v>1.5628886294335311E-2</c:v>
                </c:pt>
                <c:pt idx="1656">
                  <c:v>1.5622050036846384E-2</c:v>
                </c:pt>
                <c:pt idx="1657">
                  <c:v>1.5615103458388433E-2</c:v>
                </c:pt>
                <c:pt idx="1658">
                  <c:v>1.5608201662712802E-2</c:v>
                </c:pt>
                <c:pt idx="1659">
                  <c:v>1.560134464958407E-2</c:v>
                </c:pt>
                <c:pt idx="1660">
                  <c:v>1.5594391815667092E-2</c:v>
                </c:pt>
                <c:pt idx="1661">
                  <c:v>1.5587627273268689E-2</c:v>
                </c:pt>
                <c:pt idx="1662">
                  <c:v>1.558090751477122E-2</c:v>
                </c:pt>
                <c:pt idx="1663">
                  <c:v>1.5574232539947913E-2</c:v>
                </c:pt>
                <c:pt idx="1664">
                  <c:v>1.5567602348566778E-2</c:v>
                </c:pt>
                <c:pt idx="1665">
                  <c:v>1.5561016940403644E-2</c:v>
                </c:pt>
                <c:pt idx="1666">
                  <c:v>1.555447631523261E-2</c:v>
                </c:pt>
                <c:pt idx="1667">
                  <c:v>1.5547980472828635E-2</c:v>
                </c:pt>
                <c:pt idx="1668">
                  <c:v>1.5541529412972764E-2</c:v>
                </c:pt>
                <c:pt idx="1669">
                  <c:v>1.5535237508194065E-2</c:v>
                </c:pt>
                <c:pt idx="1670">
                  <c:v>1.5528873088125303E-2</c:v>
                </c:pt>
                <c:pt idx="1671">
                  <c:v>1.5522553447920752E-2</c:v>
                </c:pt>
                <c:pt idx="1672">
                  <c:v>1.5516278587368716E-2</c:v>
                </c:pt>
                <c:pt idx="1673">
                  <c:v>1.5510048506255735E-2</c:v>
                </c:pt>
                <c:pt idx="1674">
                  <c:v>1.5503863204371873E-2</c:v>
                </c:pt>
                <c:pt idx="1675">
                  <c:v>1.5497722681507184E-2</c:v>
                </c:pt>
                <c:pt idx="1676">
                  <c:v>1.549162693745524E-2</c:v>
                </c:pt>
                <c:pt idx="1677">
                  <c:v>1.548566716880373E-2</c:v>
                </c:pt>
                <c:pt idx="1678">
                  <c:v>1.5479658041261501E-2</c:v>
                </c:pt>
                <c:pt idx="1679">
                  <c:v>1.5473693689910917E-2</c:v>
                </c:pt>
                <c:pt idx="1680">
                  <c:v>1.5467774114552135E-2</c:v>
                </c:pt>
                <c:pt idx="1681">
                  <c:v>1.5461899314987093E-2</c:v>
                </c:pt>
                <c:pt idx="1682">
                  <c:v>1.5455916621601779E-2</c:v>
                </c:pt>
                <c:pt idx="1683">
                  <c:v>1.5450137274327118E-2</c:v>
                </c:pt>
                <c:pt idx="1684">
                  <c:v>1.544440270625454E-2</c:v>
                </c:pt>
                <c:pt idx="1685">
                  <c:v>1.5438712917186818E-2</c:v>
                </c:pt>
                <c:pt idx="1686">
                  <c:v>1.5433132286977156E-2</c:v>
                </c:pt>
                <c:pt idx="1687">
                  <c:v>1.5427529096581976E-2</c:v>
                </c:pt>
                <c:pt idx="1688">
                  <c:v>1.5421970682624297E-2</c:v>
                </c:pt>
                <c:pt idx="1689">
                  <c:v>1.5416457044917018E-2</c:v>
                </c:pt>
                <c:pt idx="1690">
                  <c:v>1.5410158463081258E-2</c:v>
                </c:pt>
                <c:pt idx="1691">
                  <c:v>1.5404743740832422E-2</c:v>
                </c:pt>
                <c:pt idx="1692">
                  <c:v>1.5399373796232131E-2</c:v>
                </c:pt>
                <c:pt idx="1693">
                  <c:v>1.5394048629096185E-2</c:v>
                </c:pt>
                <c:pt idx="1694">
                  <c:v>1.538876823924386E-2</c:v>
                </c:pt>
                <c:pt idx="1695">
                  <c:v>1.538353262649356E-2</c:v>
                </c:pt>
                <c:pt idx="1696">
                  <c:v>1.5378341790667169E-2</c:v>
                </c:pt>
                <c:pt idx="1697">
                  <c:v>1.5373195731587436E-2</c:v>
                </c:pt>
                <c:pt idx="1698">
                  <c:v>1.5368094449076242E-2</c:v>
                </c:pt>
                <c:pt idx="1699">
                  <c:v>1.5363037940433141E-2</c:v>
                </c:pt>
                <c:pt idx="1700">
                  <c:v>1.5358025982553985E-2</c:v>
                </c:pt>
                <c:pt idx="1701">
                  <c:v>1.5353057964039152E-2</c:v>
                </c:pt>
                <c:pt idx="1702">
                  <c:v>1.5348133233963239E-2</c:v>
                </c:pt>
                <c:pt idx="1703">
                  <c:v>1.5343251141407797E-2</c:v>
                </c:pt>
                <c:pt idx="1704">
                  <c:v>1.5338411035458721E-2</c:v>
                </c:pt>
                <c:pt idx="1705">
                  <c:v>1.5333612265203642E-2</c:v>
                </c:pt>
                <c:pt idx="1706">
                  <c:v>1.5328854179740619E-2</c:v>
                </c:pt>
                <c:pt idx="1707">
                  <c:v>1.5324136128166846E-2</c:v>
                </c:pt>
                <c:pt idx="1708">
                  <c:v>1.5319458901240757E-2</c:v>
                </c:pt>
                <c:pt idx="1709">
                  <c:v>1.5314816534031862E-2</c:v>
                </c:pt>
                <c:pt idx="1710">
                  <c:v>1.5310212266798013E-2</c:v>
                </c:pt>
                <c:pt idx="1711">
                  <c:v>1.5305651242900911E-2</c:v>
                </c:pt>
                <c:pt idx="1712">
                  <c:v>1.5301123597727348E-2</c:v>
                </c:pt>
                <c:pt idx="1713">
                  <c:v>1.5296632242391008E-2</c:v>
                </c:pt>
                <c:pt idx="1714">
                  <c:v>1.5292177108466625E-2</c:v>
                </c:pt>
                <c:pt idx="1715">
                  <c:v>1.5287758195832555E-2</c:v>
                </c:pt>
                <c:pt idx="1716">
                  <c:v>1.5283375504365423E-2</c:v>
                </c:pt>
                <c:pt idx="1717">
                  <c:v>1.5279029033946189E-2</c:v>
                </c:pt>
                <c:pt idx="1718">
                  <c:v>1.5274718784450608E-2</c:v>
                </c:pt>
                <c:pt idx="1719">
                  <c:v>1.5270444755762251E-2</c:v>
                </c:pt>
                <c:pt idx="1720">
                  <c:v>1.5266206947763818E-2</c:v>
                </c:pt>
                <c:pt idx="1721">
                  <c:v>1.5261945943482402E-2</c:v>
                </c:pt>
                <c:pt idx="1722">
                  <c:v>1.5257775755055825E-2</c:v>
                </c:pt>
                <c:pt idx="1723">
                  <c:v>1.52536417838256E-2</c:v>
                </c:pt>
                <c:pt idx="1724">
                  <c:v>1.5248961592719823E-2</c:v>
                </c:pt>
                <c:pt idx="1725">
                  <c:v>1.5244905229392813E-2</c:v>
                </c:pt>
                <c:pt idx="1726">
                  <c:v>1.5240885082913103E-2</c:v>
                </c:pt>
                <c:pt idx="1727">
                  <c:v>1.5236901153174109E-2</c:v>
                </c:pt>
                <c:pt idx="1728">
                  <c:v>1.5232953440066588E-2</c:v>
                </c:pt>
                <c:pt idx="1729">
                  <c:v>1.5228992907838908E-2</c:v>
                </c:pt>
                <c:pt idx="1730">
                  <c:v>1.5225115204508338E-2</c:v>
                </c:pt>
                <c:pt idx="1731">
                  <c:v>1.5221273715928518E-2</c:v>
                </c:pt>
                <c:pt idx="1732">
                  <c:v>1.5217468441998852E-2</c:v>
                </c:pt>
                <c:pt idx="1733">
                  <c:v>1.5213876295501002E-2</c:v>
                </c:pt>
                <c:pt idx="1734">
                  <c:v>1.5210150739442567E-2</c:v>
                </c:pt>
                <c:pt idx="1735">
                  <c:v>1.5206461402404956E-2</c:v>
                </c:pt>
                <c:pt idx="1736">
                  <c:v>1.5202808284286513E-2</c:v>
                </c:pt>
                <c:pt idx="1737">
                  <c:v>1.5199191384985582E-2</c:v>
                </c:pt>
                <c:pt idx="1738">
                  <c:v>1.519553933536529E-2</c:v>
                </c:pt>
                <c:pt idx="1739">
                  <c:v>1.5191992435777188E-2</c:v>
                </c:pt>
                <c:pt idx="1740">
                  <c:v>1.5188481753157852E-2</c:v>
                </c:pt>
                <c:pt idx="1741">
                  <c:v>1.5185007287409773E-2</c:v>
                </c:pt>
                <c:pt idx="1742">
                  <c:v>1.518165016728113E-2</c:v>
                </c:pt>
                <c:pt idx="1743">
                  <c:v>1.5178250578821694E-2</c:v>
                </c:pt>
                <c:pt idx="1744">
                  <c:v>1.5174887208499443E-2</c:v>
                </c:pt>
                <c:pt idx="1745">
                  <c:v>1.5171560056222276E-2</c:v>
                </c:pt>
                <c:pt idx="1746">
                  <c:v>1.5168269121899832E-2</c:v>
                </c:pt>
                <c:pt idx="1747">
                  <c:v>1.5165014405439142E-2</c:v>
                </c:pt>
                <c:pt idx="1748">
                  <c:v>1.5161795906751579E-2</c:v>
                </c:pt>
                <c:pt idx="1749">
                  <c:v>1.515861362574678E-2</c:v>
                </c:pt>
                <c:pt idx="1750">
                  <c:v>1.5155467562337863E-2</c:v>
                </c:pt>
                <c:pt idx="1751">
                  <c:v>1.5152357716436199E-2</c:v>
                </c:pt>
                <c:pt idx="1752">
                  <c:v>1.5149284087958377E-2</c:v>
                </c:pt>
                <c:pt idx="1753">
                  <c:v>1.5146246676816643E-2</c:v>
                </c:pt>
                <c:pt idx="1754">
                  <c:v>1.5143245482929321E-2</c:v>
                </c:pt>
                <c:pt idx="1755">
                  <c:v>1.5140280506211263E-2</c:v>
                </c:pt>
                <c:pt idx="1756">
                  <c:v>1.5137351746582534E-2</c:v>
                </c:pt>
                <c:pt idx="1757">
                  <c:v>1.5134459203960587E-2</c:v>
                </c:pt>
                <c:pt idx="1758">
                  <c:v>1.513160287826636E-2</c:v>
                </c:pt>
                <c:pt idx="1759">
                  <c:v>1.5128782769419914E-2</c:v>
                </c:pt>
                <c:pt idx="1760">
                  <c:v>1.5125873523301102E-2</c:v>
                </c:pt>
                <c:pt idx="1761">
                  <c:v>1.5123123376339951E-2</c:v>
                </c:pt>
                <c:pt idx="1762">
                  <c:v>1.5120409444463358E-2</c:v>
                </c:pt>
                <c:pt idx="1763">
                  <c:v>1.5117864500972305E-2</c:v>
                </c:pt>
                <c:pt idx="1764">
                  <c:v>1.5115225475217859E-2</c:v>
                </c:pt>
                <c:pt idx="1765">
                  <c:v>1.5112622665858513E-2</c:v>
                </c:pt>
                <c:pt idx="1766">
                  <c:v>1.511005607282128E-2</c:v>
                </c:pt>
                <c:pt idx="1767">
                  <c:v>1.5107525696038394E-2</c:v>
                </c:pt>
                <c:pt idx="1768">
                  <c:v>1.5105031535436863E-2</c:v>
                </c:pt>
                <c:pt idx="1769">
                  <c:v>1.5102573590948919E-2</c:v>
                </c:pt>
                <c:pt idx="1770">
                  <c:v>1.5100151862506791E-2</c:v>
                </c:pt>
                <c:pt idx="1771">
                  <c:v>1.5097766350041834E-2</c:v>
                </c:pt>
                <c:pt idx="1772">
                  <c:v>1.5095417053490627E-2</c:v>
                </c:pt>
                <c:pt idx="1773">
                  <c:v>1.5092789006730278E-2</c:v>
                </c:pt>
                <c:pt idx="1774">
                  <c:v>1.5090507159100319E-2</c:v>
                </c:pt>
                <c:pt idx="1775">
                  <c:v>1.5088261524141444E-2</c:v>
                </c:pt>
                <c:pt idx="1776">
                  <c:v>1.5085739426154987E-2</c:v>
                </c:pt>
                <c:pt idx="1777">
                  <c:v>1.5083571389572725E-2</c:v>
                </c:pt>
                <c:pt idx="1778">
                  <c:v>1.5081439565473254E-2</c:v>
                </c:pt>
                <c:pt idx="1779">
                  <c:v>1.5079343953798841E-2</c:v>
                </c:pt>
                <c:pt idx="1780">
                  <c:v>1.5077284554492643E-2</c:v>
                </c:pt>
                <c:pt idx="1781">
                  <c:v>1.5075083918857106E-2</c:v>
                </c:pt>
                <c:pt idx="1782">
                  <c:v>1.5073094440688382E-2</c:v>
                </c:pt>
                <c:pt idx="1783">
                  <c:v>1.507114117320265E-2</c:v>
                </c:pt>
                <c:pt idx="1784">
                  <c:v>1.506922411635051E-2</c:v>
                </c:pt>
                <c:pt idx="1785">
                  <c:v>1.506771845754995E-2</c:v>
                </c:pt>
                <c:pt idx="1786">
                  <c:v>1.5066450986574217E-2</c:v>
                </c:pt>
                <c:pt idx="1787">
                  <c:v>1.5064655118604988E-2</c:v>
                </c:pt>
                <c:pt idx="1788">
                  <c:v>1.5062895468656684E-2</c:v>
                </c:pt>
                <c:pt idx="1789">
                  <c:v>1.506117203668168E-2</c:v>
                </c:pt>
                <c:pt idx="1790">
                  <c:v>1.5057930332921769E-2</c:v>
                </c:pt>
                <c:pt idx="1791">
                  <c:v>1.5056292476829259E-2</c:v>
                </c:pt>
                <c:pt idx="1792">
                  <c:v>1.505469083399332E-2</c:v>
                </c:pt>
                <c:pt idx="1793">
                  <c:v>1.5053125404369148E-2</c:v>
                </c:pt>
                <c:pt idx="1794">
                  <c:v>1.5051808234337461E-2</c:v>
                </c:pt>
                <c:pt idx="1795">
                  <c:v>1.5050317755462356E-2</c:v>
                </c:pt>
                <c:pt idx="1796">
                  <c:v>1.5048863491187267E-2</c:v>
                </c:pt>
                <c:pt idx="1797">
                  <c:v>1.5047445441473094E-2</c:v>
                </c:pt>
                <c:pt idx="1798">
                  <c:v>1.5046063606278998E-2</c:v>
                </c:pt>
                <c:pt idx="1799">
                  <c:v>1.5044717985565881E-2</c:v>
                </c:pt>
                <c:pt idx="1800">
                  <c:v>1.5043408579299858E-2</c:v>
                </c:pt>
                <c:pt idx="1801">
                  <c:v>1.5042135387442698E-2</c:v>
                </c:pt>
                <c:pt idx="1802">
                  <c:v>1.5040898409958776E-2</c:v>
                </c:pt>
                <c:pt idx="1803">
                  <c:v>1.5039697646814209E-2</c:v>
                </c:pt>
                <c:pt idx="1804">
                  <c:v>1.5038533097977716E-2</c:v>
                </c:pt>
                <c:pt idx="1805">
                  <c:v>1.5037404763413672E-2</c:v>
                </c:pt>
                <c:pt idx="1806">
                  <c:v>1.5036312643092537E-2</c:v>
                </c:pt>
                <c:pt idx="1807">
                  <c:v>1.5035256736983901E-2</c:v>
                </c:pt>
                <c:pt idx="1808">
                  <c:v>1.503423704505996E-2</c:v>
                </c:pt>
                <c:pt idx="1809">
                  <c:v>1.5033253567291172E-2</c:v>
                </c:pt>
                <c:pt idx="1810">
                  <c:v>1.5032306303649733E-2</c:v>
                </c:pt>
                <c:pt idx="1811">
                  <c:v>1.5031140086250148E-2</c:v>
                </c:pt>
                <c:pt idx="1812">
                  <c:v>1.503026270063368E-2</c:v>
                </c:pt>
                <c:pt idx="1813">
                  <c:v>1.5029421527561385E-2</c:v>
                </c:pt>
                <c:pt idx="1814">
                  <c:v>1.5028616567008666E-2</c:v>
                </c:pt>
                <c:pt idx="1815">
                  <c:v>1.5028113196486507E-2</c:v>
                </c:pt>
                <c:pt idx="1816">
                  <c:v>1.5027383217099136E-2</c:v>
                </c:pt>
                <c:pt idx="1817">
                  <c:v>1.5026689451678371E-2</c:v>
                </c:pt>
                <c:pt idx="1818">
                  <c:v>1.5026031900203362E-2</c:v>
                </c:pt>
                <c:pt idx="1819">
                  <c:v>1.5025410562657601E-2</c:v>
                </c:pt>
                <c:pt idx="1820">
                  <c:v>1.502482543902197E-2</c:v>
                </c:pt>
                <c:pt idx="1821">
                  <c:v>1.5024276529282569E-2</c:v>
                </c:pt>
                <c:pt idx="1822">
                  <c:v>1.502376383342202E-2</c:v>
                </c:pt>
                <c:pt idx="1823">
                  <c:v>1.5023287351428159E-2</c:v>
                </c:pt>
                <c:pt idx="1824">
                  <c:v>1.5022270461154008E-2</c:v>
                </c:pt>
                <c:pt idx="1825">
                  <c:v>1.5021861267536352E-2</c:v>
                </c:pt>
                <c:pt idx="1826">
                  <c:v>1.5021488284730822E-2</c:v>
                </c:pt>
                <c:pt idx="1827">
                  <c:v>1.5021151512728537E-2</c:v>
                </c:pt>
                <c:pt idx="1828">
                  <c:v>1.5021149423350099E-2</c:v>
                </c:pt>
                <c:pt idx="1829">
                  <c:v>1.502058660109995E-2</c:v>
                </c:pt>
                <c:pt idx="1830">
                  <c:v>1.5020358461456773E-2</c:v>
                </c:pt>
                <c:pt idx="1831">
                  <c:v>1.5020166532586643E-2</c:v>
                </c:pt>
                <c:pt idx="1832">
                  <c:v>1.5020010814483342E-2</c:v>
                </c:pt>
                <c:pt idx="1833">
                  <c:v>1.5019891307144206E-2</c:v>
                </c:pt>
                <c:pt idx="1834">
                  <c:v>1.5019808010564795E-2</c:v>
                </c:pt>
                <c:pt idx="1835">
                  <c:v>1.5019760924743331E-2</c:v>
                </c:pt>
                <c:pt idx="1836">
                  <c:v>1.5019750049678038E-2</c:v>
                </c:pt>
                <c:pt idx="1837">
                  <c:v>1.5020419053848709E-2</c:v>
                </c:pt>
                <c:pt idx="1838">
                  <c:v>1.5020485778817738E-2</c:v>
                </c:pt>
                <c:pt idx="1839">
                  <c:v>1.5020588717563959E-2</c:v>
                </c:pt>
                <c:pt idx="1840">
                  <c:v>1.5020727870086507E-2</c:v>
                </c:pt>
                <c:pt idx="1841">
                  <c:v>1.5020570907739297E-2</c:v>
                </c:pt>
                <c:pt idx="1842">
                  <c:v>1.5020779892428194E-2</c:v>
                </c:pt>
                <c:pt idx="1843">
                  <c:v>1.5021025089400369E-2</c:v>
                </c:pt>
                <c:pt idx="1844">
                  <c:v>1.5021306498663733E-2</c:v>
                </c:pt>
                <c:pt idx="1845">
                  <c:v>1.5021624120224435E-2</c:v>
                </c:pt>
                <c:pt idx="1846">
                  <c:v>1.5022323274847853E-2</c:v>
                </c:pt>
                <c:pt idx="1847">
                  <c:v>1.5022715923980192E-2</c:v>
                </c:pt>
                <c:pt idx="1848">
                  <c:v>1.5023144786949676E-2</c:v>
                </c:pt>
                <c:pt idx="1849">
                  <c:v>1.5023609863766734E-2</c:v>
                </c:pt>
                <c:pt idx="1850">
                  <c:v>1.5024111154447004E-2</c:v>
                </c:pt>
                <c:pt idx="1851">
                  <c:v>1.5024648659000913E-2</c:v>
                </c:pt>
                <c:pt idx="1852">
                  <c:v>1.5025222377444971E-2</c:v>
                </c:pt>
                <c:pt idx="1853">
                  <c:v>1.5025832309795683E-2</c:v>
                </c:pt>
                <c:pt idx="1854">
                  <c:v>1.5026478456068691E-2</c:v>
                </c:pt>
                <c:pt idx="1855">
                  <c:v>1.5027160816283979E-2</c:v>
                </c:pt>
                <c:pt idx="1856">
                  <c:v>1.5027879390458056E-2</c:v>
                </c:pt>
                <c:pt idx="1857">
                  <c:v>1.5028634178611774E-2</c:v>
                </c:pt>
                <c:pt idx="1858">
                  <c:v>1.5029425180764248E-2</c:v>
                </c:pt>
                <c:pt idx="1859">
                  <c:v>1.5030252396940674E-2</c:v>
                </c:pt>
                <c:pt idx="1860">
                  <c:v>1.5031115827161908E-2</c:v>
                </c:pt>
                <c:pt idx="1861">
                  <c:v>1.5032015471452278E-2</c:v>
                </c:pt>
                <c:pt idx="1862">
                  <c:v>1.5032951329836978E-2</c:v>
                </c:pt>
                <c:pt idx="1863">
                  <c:v>1.5033533625998088E-2</c:v>
                </c:pt>
                <c:pt idx="1864">
                  <c:v>1.5034539284003312E-2</c:v>
                </c:pt>
                <c:pt idx="1865">
                  <c:v>1.503558115466778E-2</c:v>
                </c:pt>
                <c:pt idx="1866">
                  <c:v>1.5036659238021357E-2</c:v>
                </c:pt>
                <c:pt idx="1867">
                  <c:v>1.5037773534093034E-2</c:v>
                </c:pt>
                <c:pt idx="1868">
                  <c:v>1.5039326977632774E-2</c:v>
                </c:pt>
                <c:pt idx="1869">
                  <c:v>1.5040516335455436E-2</c:v>
                </c:pt>
                <c:pt idx="1870">
                  <c:v>1.5041741907607027E-2</c:v>
                </c:pt>
                <c:pt idx="1871">
                  <c:v>1.504300369412143E-2</c:v>
                </c:pt>
                <c:pt idx="1872">
                  <c:v>1.50443016950334E-2</c:v>
                </c:pt>
                <c:pt idx="1873">
                  <c:v>1.5045635910378562E-2</c:v>
                </c:pt>
                <c:pt idx="1874">
                  <c:v>1.5047006340196015E-2</c:v>
                </c:pt>
                <c:pt idx="1875">
                  <c:v>1.5048412984520514E-2</c:v>
                </c:pt>
                <c:pt idx="1876">
                  <c:v>1.504943177640742E-2</c:v>
                </c:pt>
                <c:pt idx="1877">
                  <c:v>1.5050908201499494E-2</c:v>
                </c:pt>
                <c:pt idx="1878">
                  <c:v>1.5052420839699685E-2</c:v>
                </c:pt>
                <c:pt idx="1879">
                  <c:v>1.5053969691050155E-2</c:v>
                </c:pt>
                <c:pt idx="1880">
                  <c:v>1.5055554755590436E-2</c:v>
                </c:pt>
                <c:pt idx="1881">
                  <c:v>1.5057176033367084E-2</c:v>
                </c:pt>
                <c:pt idx="1882">
                  <c:v>1.505883352442226E-2</c:v>
                </c:pt>
                <c:pt idx="1883">
                  <c:v>1.5060527228804278E-2</c:v>
                </c:pt>
                <c:pt idx="1884">
                  <c:v>1.5062257146555303E-2</c:v>
                </c:pt>
                <c:pt idx="1885">
                  <c:v>1.5063575586884426E-2</c:v>
                </c:pt>
                <c:pt idx="1886">
                  <c:v>1.5065375269671222E-2</c:v>
                </c:pt>
                <c:pt idx="1887">
                  <c:v>1.5067211164448757E-2</c:v>
                </c:pt>
                <c:pt idx="1888">
                  <c:v>1.5069083271265882E-2</c:v>
                </c:pt>
                <c:pt idx="1889">
                  <c:v>1.5071908552076404E-2</c:v>
                </c:pt>
                <c:pt idx="1890">
                  <c:v>1.5073858419259772E-2</c:v>
                </c:pt>
                <c:pt idx="1891">
                  <c:v>1.5075844501693067E-2</c:v>
                </c:pt>
                <c:pt idx="1892">
                  <c:v>1.5077866799432771E-2</c:v>
                </c:pt>
                <c:pt idx="1893">
                  <c:v>1.5079925312535354E-2</c:v>
                </c:pt>
                <c:pt idx="1894">
                  <c:v>1.5081548070379813E-2</c:v>
                </c:pt>
                <c:pt idx="1895">
                  <c:v>1.5083676338554255E-2</c:v>
                </c:pt>
                <c:pt idx="1896">
                  <c:v>1.5085840820731923E-2</c:v>
                </c:pt>
                <c:pt idx="1897">
                  <c:v>1.5088041516975181E-2</c:v>
                </c:pt>
                <c:pt idx="1898">
                  <c:v>1.5090761110501213E-2</c:v>
                </c:pt>
                <c:pt idx="1899">
                  <c:v>1.509303691700707E-2</c:v>
                </c:pt>
                <c:pt idx="1900">
                  <c:v>1.5095348939294604E-2</c:v>
                </c:pt>
                <c:pt idx="1901">
                  <c:v>1.5097697177424636E-2</c:v>
                </c:pt>
                <c:pt idx="1902">
                  <c:v>1.5100081631469283E-2</c:v>
                </c:pt>
                <c:pt idx="1903">
                  <c:v>1.5102502301487629E-2</c:v>
                </c:pt>
                <c:pt idx="1904">
                  <c:v>1.5104959187550051E-2</c:v>
                </c:pt>
                <c:pt idx="1905">
                  <c:v>1.5107452289724323E-2</c:v>
                </c:pt>
                <c:pt idx="1906">
                  <c:v>1.5109981608078214E-2</c:v>
                </c:pt>
                <c:pt idx="1907">
                  <c:v>1.5112547142682104E-2</c:v>
                </c:pt>
                <c:pt idx="1908">
                  <c:v>1.511514889360811E-2</c:v>
                </c:pt>
                <c:pt idx="1909">
                  <c:v>1.5117786860927478E-2</c:v>
                </c:pt>
                <c:pt idx="1910">
                  <c:v>1.5120461044713193E-2</c:v>
                </c:pt>
                <c:pt idx="1911">
                  <c:v>1.5123171445038242E-2</c:v>
                </c:pt>
                <c:pt idx="1912">
                  <c:v>1.5125918061979084E-2</c:v>
                </c:pt>
                <c:pt idx="1913">
                  <c:v>1.5128700895611311E-2</c:v>
                </c:pt>
                <c:pt idx="1914">
                  <c:v>1.5131519946010514E-2</c:v>
                </c:pt>
                <c:pt idx="1915">
                  <c:v>1.5134375213254893E-2</c:v>
                </c:pt>
                <c:pt idx="1916">
                  <c:v>1.5136735503658896E-2</c:v>
                </c:pt>
                <c:pt idx="1917">
                  <c:v>1.513966049513254E-2</c:v>
                </c:pt>
                <c:pt idx="1918">
                  <c:v>1.5142621702144006E-2</c:v>
                </c:pt>
                <c:pt idx="1919">
                  <c:v>1.5145619124771473E-2</c:v>
                </c:pt>
                <c:pt idx="1920">
                  <c:v>1.5149194804973894E-2</c:v>
                </c:pt>
                <c:pt idx="1921">
                  <c:v>1.5152267374987965E-2</c:v>
                </c:pt>
                <c:pt idx="1922">
                  <c:v>1.5155376162423269E-2</c:v>
                </c:pt>
                <c:pt idx="1923">
                  <c:v>1.5158521167364962E-2</c:v>
                </c:pt>
                <c:pt idx="1924">
                  <c:v>1.5161702389897318E-2</c:v>
                </c:pt>
                <c:pt idx="1925">
                  <c:v>1.516491983011244E-2</c:v>
                </c:pt>
                <c:pt idx="1926">
                  <c:v>1.5168173488096346E-2</c:v>
                </c:pt>
                <c:pt idx="1927">
                  <c:v>1.5171463363940268E-2</c:v>
                </c:pt>
                <c:pt idx="1928">
                  <c:v>1.5174225645036158E-2</c:v>
                </c:pt>
                <c:pt idx="1929">
                  <c:v>1.517701896355117E-2</c:v>
                </c:pt>
                <c:pt idx="1930">
                  <c:v>1.5180412033894974E-2</c:v>
                </c:pt>
                <c:pt idx="1931">
                  <c:v>1.5183841319340807E-2</c:v>
                </c:pt>
                <c:pt idx="1932">
                  <c:v>1.5187306819983704E-2</c:v>
                </c:pt>
                <c:pt idx="1933">
                  <c:v>1.5190808535915146E-2</c:v>
                </c:pt>
                <c:pt idx="1934">
                  <c:v>1.5194926396333892E-2</c:v>
                </c:pt>
                <c:pt idx="1935">
                  <c:v>1.5197920614030025E-2</c:v>
                </c:pt>
                <c:pt idx="1936">
                  <c:v>1.5201530976403532E-2</c:v>
                </c:pt>
                <c:pt idx="1937">
                  <c:v>1.5203414782626209E-2</c:v>
                </c:pt>
                <c:pt idx="1938">
                  <c:v>1.5208860348272957E-2</c:v>
                </c:pt>
                <c:pt idx="1939">
                  <c:v>1.5212579357966938E-2</c:v>
                </c:pt>
                <c:pt idx="1940">
                  <c:v>1.5216334583636915E-2</c:v>
                </c:pt>
                <c:pt idx="1941">
                  <c:v>1.5221324553812856E-2</c:v>
                </c:pt>
                <c:pt idx="1942">
                  <c:v>1.5225157709034785E-2</c:v>
                </c:pt>
                <c:pt idx="1943">
                  <c:v>1.5229027083690254E-2</c:v>
                </c:pt>
                <c:pt idx="1944">
                  <c:v>1.5232932677890476E-2</c:v>
                </c:pt>
                <c:pt idx="1945">
                  <c:v>1.5236874491741454E-2</c:v>
                </c:pt>
                <c:pt idx="1946">
                  <c:v>1.5240239362083612E-2</c:v>
                </c:pt>
                <c:pt idx="1947">
                  <c:v>1.5244250858898339E-2</c:v>
                </c:pt>
                <c:pt idx="1948">
                  <c:v>1.5248298574111018E-2</c:v>
                </c:pt>
                <c:pt idx="1949">
                  <c:v>1.5252382507832327E-2</c:v>
                </c:pt>
                <c:pt idx="1950">
                  <c:v>1.5257126859609407E-2</c:v>
                </c:pt>
                <c:pt idx="1951">
                  <c:v>1.5261285993690024E-2</c:v>
                </c:pt>
                <c:pt idx="1952">
                  <c:v>1.5265481348205987E-2</c:v>
                </c:pt>
                <c:pt idx="1953">
                  <c:v>1.5269712923273728E-2</c:v>
                </c:pt>
                <c:pt idx="1954">
                  <c:v>1.5273980719008802E-2</c:v>
                </c:pt>
                <c:pt idx="1955">
                  <c:v>1.5278284735530246E-2</c:v>
                </c:pt>
                <c:pt idx="1956">
                  <c:v>1.5282624972958833E-2</c:v>
                </c:pt>
                <c:pt idx="1957">
                  <c:v>1.5287001431410993E-2</c:v>
                </c:pt>
                <c:pt idx="1958">
                  <c:v>1.5291414111010104E-2</c:v>
                </c:pt>
                <c:pt idx="1959">
                  <c:v>1.5295862991546245E-2</c:v>
                </c:pt>
                <c:pt idx="1960">
                  <c:v>1.5300346281551575E-2</c:v>
                </c:pt>
                <c:pt idx="1961">
                  <c:v>1.530485906887019E-2</c:v>
                </c:pt>
                <c:pt idx="1962">
                  <c:v>1.530939612366553E-2</c:v>
                </c:pt>
                <c:pt idx="1963">
                  <c:v>1.5313952216074095E-2</c:v>
                </c:pt>
                <c:pt idx="1964">
                  <c:v>1.5318522116215877E-2</c:v>
                </c:pt>
                <c:pt idx="1965">
                  <c:v>1.5323100594180459E-2</c:v>
                </c:pt>
                <c:pt idx="1966">
                  <c:v>1.5327682420035703E-2</c:v>
                </c:pt>
                <c:pt idx="1967">
                  <c:v>1.53322623638234E-2</c:v>
                </c:pt>
                <c:pt idx="1968">
                  <c:v>1.5336185443584475E-2</c:v>
                </c:pt>
                <c:pt idx="1969">
                  <c:v>1.5340747735486104E-2</c:v>
                </c:pt>
                <c:pt idx="1970">
                  <c:v>1.5345292620200833E-2</c:v>
                </c:pt>
                <c:pt idx="1971">
                  <c:v>1.5350458718312672E-2</c:v>
                </c:pt>
                <c:pt idx="1972">
                  <c:v>1.5354950804101234E-2</c:v>
                </c:pt>
                <c:pt idx="1973">
                  <c:v>1.5359410923639278E-2</c:v>
                </c:pt>
                <c:pt idx="1974">
                  <c:v>1.5363838527893813E-2</c:v>
                </c:pt>
                <c:pt idx="1975">
                  <c:v>1.5368233616756231E-2</c:v>
                </c:pt>
                <c:pt idx="1976">
                  <c:v>1.5372596190116184E-2</c:v>
                </c:pt>
                <c:pt idx="1977">
                  <c:v>1.5376926247865064E-2</c:v>
                </c:pt>
                <c:pt idx="1978">
                  <c:v>1.5381223789897737E-2</c:v>
                </c:pt>
                <c:pt idx="1979">
                  <c:v>1.5385488816104726E-2</c:v>
                </c:pt>
                <c:pt idx="1980">
                  <c:v>1.5389721326381767E-2</c:v>
                </c:pt>
                <c:pt idx="1981">
                  <c:v>1.5392676050701048E-2</c:v>
                </c:pt>
                <c:pt idx="1982">
                  <c:v>1.5396847817856774E-2</c:v>
                </c:pt>
                <c:pt idx="1983">
                  <c:v>1.5400987071462424E-2</c:v>
                </c:pt>
                <c:pt idx="1984">
                  <c:v>1.5405677834375631E-2</c:v>
                </c:pt>
                <c:pt idx="1985">
                  <c:v>1.5409747415755959E-2</c:v>
                </c:pt>
                <c:pt idx="1986">
                  <c:v>1.5413784483274462E-2</c:v>
                </c:pt>
                <c:pt idx="1987">
                  <c:v>1.5417789036832552E-2</c:v>
                </c:pt>
                <c:pt idx="1988">
                  <c:v>1.5421761076334306E-2</c:v>
                </c:pt>
                <c:pt idx="1989">
                  <c:v>1.5425095186177488E-2</c:v>
                </c:pt>
                <c:pt idx="1990">
                  <c:v>1.5429004352527214E-2</c:v>
                </c:pt>
                <c:pt idx="1991">
                  <c:v>1.5432881005887786E-2</c:v>
                </c:pt>
                <c:pt idx="1992">
                  <c:v>1.5436725146165793E-2</c:v>
                </c:pt>
                <c:pt idx="1993">
                  <c:v>1.5442326565397048E-2</c:v>
                </c:pt>
                <c:pt idx="1994">
                  <c:v>1.5446099196639236E-2</c:v>
                </c:pt>
                <c:pt idx="1995">
                  <c:v>1.5449839310446592E-2</c:v>
                </c:pt>
                <c:pt idx="1996">
                  <c:v>1.545354690672354E-2</c:v>
                </c:pt>
                <c:pt idx="1997">
                  <c:v>1.5457221985382325E-2</c:v>
                </c:pt>
                <c:pt idx="1998">
                  <c:v>1.5460278956821951E-2</c:v>
                </c:pt>
                <c:pt idx="1999">
                  <c:v>1.5463891167827865E-2</c:v>
                </c:pt>
                <c:pt idx="2000">
                  <c:v>1.5467470862305408E-2</c:v>
                </c:pt>
                <c:pt idx="2001">
                  <c:v>1.5471018040168495E-2</c:v>
                </c:pt>
                <c:pt idx="2002">
                  <c:v>1.5475109611197668E-2</c:v>
                </c:pt>
                <c:pt idx="2003">
                  <c:v>1.5478589582243778E-2</c:v>
                </c:pt>
                <c:pt idx="2004">
                  <c:v>1.5482037035047008E-2</c:v>
                </c:pt>
                <c:pt idx="2005">
                  <c:v>1.5485451969523943E-2</c:v>
                </c:pt>
                <c:pt idx="2006">
                  <c:v>1.5488834385585962E-2</c:v>
                </c:pt>
                <c:pt idx="2007">
                  <c:v>1.549218428315139E-2</c:v>
                </c:pt>
                <c:pt idx="2008">
                  <c:v>1.5495501662138554E-2</c:v>
                </c:pt>
                <c:pt idx="2009">
                  <c:v>1.5498786522462303E-2</c:v>
                </c:pt>
                <c:pt idx="2010">
                  <c:v>1.5502038864041832E-2</c:v>
                </c:pt>
                <c:pt idx="2011">
                  <c:v>1.5505258686796338E-2</c:v>
                </c:pt>
                <c:pt idx="2012">
                  <c:v>1.5508445990646753E-2</c:v>
                </c:pt>
                <c:pt idx="2013">
                  <c:v>1.5511600775512271E-2</c:v>
                </c:pt>
                <c:pt idx="2014">
                  <c:v>1.5514723041316432E-2</c:v>
                </c:pt>
                <c:pt idx="2015">
                  <c:v>1.5517812787981039E-2</c:v>
                </c:pt>
                <c:pt idx="2016">
                  <c:v>1.5520870015427892E-2</c:v>
                </c:pt>
                <c:pt idx="2017">
                  <c:v>1.5523894723583138E-2</c:v>
                </c:pt>
                <c:pt idx="2018">
                  <c:v>1.5526886912370317E-2</c:v>
                </c:pt>
                <c:pt idx="2019">
                  <c:v>1.552984658171731E-2</c:v>
                </c:pt>
                <c:pt idx="2020">
                  <c:v>1.5532236151562706E-2</c:v>
                </c:pt>
                <c:pt idx="2021">
                  <c:v>1.5535132979885419E-2</c:v>
                </c:pt>
                <c:pt idx="2022">
                  <c:v>1.5537997289930831E-2</c:v>
                </c:pt>
                <c:pt idx="2023">
                  <c:v>1.5541360063222889E-2</c:v>
                </c:pt>
                <c:pt idx="2024">
                  <c:v>1.5544157134273316E-2</c:v>
                </c:pt>
                <c:pt idx="2025">
                  <c:v>1.5546921685452601E-2</c:v>
                </c:pt>
                <c:pt idx="2026">
                  <c:v>1.5549653716692969E-2</c:v>
                </c:pt>
                <c:pt idx="2027">
                  <c:v>1.5552353227924911E-2</c:v>
                </c:pt>
                <c:pt idx="2028">
                  <c:v>1.5555020219084132E-2</c:v>
                </c:pt>
                <c:pt idx="2029">
                  <c:v>1.5557654690101992E-2</c:v>
                </c:pt>
                <c:pt idx="2030">
                  <c:v>1.5560256640914191E-2</c:v>
                </c:pt>
                <c:pt idx="2031">
                  <c:v>1.5562826071455567E-2</c:v>
                </c:pt>
                <c:pt idx="2032">
                  <c:v>1.5565362981662693E-2</c:v>
                </c:pt>
                <c:pt idx="2033">
                  <c:v>1.5566849381055903E-2</c:v>
                </c:pt>
                <c:pt idx="2034">
                  <c:v>1.5569325682428747E-2</c:v>
                </c:pt>
                <c:pt idx="2035">
                  <c:v>1.5571769466063756E-2</c:v>
                </c:pt>
                <c:pt idx="2036">
                  <c:v>1.5574522543930769E-2</c:v>
                </c:pt>
                <c:pt idx="2037">
                  <c:v>1.5576896646496863E-2</c:v>
                </c:pt>
                <c:pt idx="2038">
                  <c:v>1.5579238231142156E-2</c:v>
                </c:pt>
                <c:pt idx="2039">
                  <c:v>1.5581547297808029E-2</c:v>
                </c:pt>
                <c:pt idx="2040">
                  <c:v>1.5583823846437639E-2</c:v>
                </c:pt>
                <c:pt idx="2041">
                  <c:v>1.5585576669639637E-2</c:v>
                </c:pt>
                <c:pt idx="2042">
                  <c:v>1.5587790409099246E-2</c:v>
                </c:pt>
                <c:pt idx="2043">
                  <c:v>1.5589971631753428E-2</c:v>
                </c:pt>
                <c:pt idx="2044">
                  <c:v>1.5592120337553682E-2</c:v>
                </c:pt>
                <c:pt idx="2045">
                  <c:v>1.5595682801634786E-2</c:v>
                </c:pt>
                <c:pt idx="2046">
                  <c:v>1.5597759775030666E-2</c:v>
                </c:pt>
                <c:pt idx="2047">
                  <c:v>1.5599804227226028E-2</c:v>
                </c:pt>
                <c:pt idx="2048">
                  <c:v>1.5601816158166139E-2</c:v>
                </c:pt>
                <c:pt idx="2049">
                  <c:v>1.5603795567804944E-2</c:v>
                </c:pt>
                <c:pt idx="2050">
                  <c:v>1.5605271742538193E-2</c:v>
                </c:pt>
                <c:pt idx="2051">
                  <c:v>1.5607188349461471E-2</c:v>
                </c:pt>
                <c:pt idx="2052">
                  <c:v>1.5609072436337435E-2</c:v>
                </c:pt>
                <c:pt idx="2053">
                  <c:v>1.5610924003120408E-2</c:v>
                </c:pt>
                <c:pt idx="2054">
                  <c:v>1.5613204794766E-2</c:v>
                </c:pt>
                <c:pt idx="2055">
                  <c:v>1.5614989075584746E-2</c:v>
                </c:pt>
                <c:pt idx="2056">
                  <c:v>1.5616740834773758E-2</c:v>
                </c:pt>
                <c:pt idx="2057">
                  <c:v>1.5618460072289586E-2</c:v>
                </c:pt>
                <c:pt idx="2058">
                  <c:v>1.5620146788088792E-2</c:v>
                </c:pt>
                <c:pt idx="2059">
                  <c:v>1.5621800982131406E-2</c:v>
                </c:pt>
                <c:pt idx="2060">
                  <c:v>1.5623422654372247E-2</c:v>
                </c:pt>
                <c:pt idx="2061">
                  <c:v>1.5625011804776559E-2</c:v>
                </c:pt>
                <c:pt idx="2062">
                  <c:v>1.5626568433300899E-2</c:v>
                </c:pt>
                <c:pt idx="2063">
                  <c:v>1.5628092539907906E-2</c:v>
                </c:pt>
                <c:pt idx="2064">
                  <c:v>1.5629584124560218E-2</c:v>
                </c:pt>
                <c:pt idx="2065">
                  <c:v>1.5631043187220476E-2</c:v>
                </c:pt>
                <c:pt idx="2066">
                  <c:v>1.5632469727851317E-2</c:v>
                </c:pt>
                <c:pt idx="2067">
                  <c:v>1.5633863746417984E-2</c:v>
                </c:pt>
                <c:pt idx="2068">
                  <c:v>1.5635225242886592E-2</c:v>
                </c:pt>
                <c:pt idx="2069">
                  <c:v>1.5636554217223257E-2</c:v>
                </c:pt>
                <c:pt idx="2070">
                  <c:v>1.5637850669394094E-2</c:v>
                </c:pt>
                <c:pt idx="2071">
                  <c:v>1.5639114599366951E-2</c:v>
                </c:pt>
                <c:pt idx="2072">
                  <c:v>1.5639924898501391E-2</c:v>
                </c:pt>
                <c:pt idx="2073">
                  <c:v>1.5641126054923189E-2</c:v>
                </c:pt>
                <c:pt idx="2074">
                  <c:v>1.5642294690464055E-2</c:v>
                </c:pt>
                <c:pt idx="2075">
                  <c:v>1.564384509666952E-2</c:v>
                </c:pt>
                <c:pt idx="2076">
                  <c:v>1.5644946415199805E-2</c:v>
                </c:pt>
                <c:pt idx="2077">
                  <c:v>1.5646015211356602E-2</c:v>
                </c:pt>
                <c:pt idx="2078">
                  <c:v>1.5647051485112973E-2</c:v>
                </c:pt>
                <c:pt idx="2079">
                  <c:v>1.5648055236444587E-2</c:v>
                </c:pt>
                <c:pt idx="2080">
                  <c:v>1.5649026465323648E-2</c:v>
                </c:pt>
                <c:pt idx="2081">
                  <c:v>1.5649965171727561E-2</c:v>
                </c:pt>
                <c:pt idx="2082">
                  <c:v>1.5650871355632867E-2</c:v>
                </c:pt>
                <c:pt idx="2083">
                  <c:v>1.5651745017018711E-2</c:v>
                </c:pt>
                <c:pt idx="2084">
                  <c:v>1.5652586155860768E-2</c:v>
                </c:pt>
                <c:pt idx="2085">
                  <c:v>1.5653003295637648E-2</c:v>
                </c:pt>
                <c:pt idx="2086">
                  <c:v>1.5653781678596615E-2</c:v>
                </c:pt>
                <c:pt idx="2087">
                  <c:v>1.5654527540363689E-2</c:v>
                </c:pt>
                <c:pt idx="2088">
                  <c:v>1.5655340131921686E-2</c:v>
                </c:pt>
                <c:pt idx="2089">
                  <c:v>1.565754299153925E-2</c:v>
                </c:pt>
                <c:pt idx="2090">
                  <c:v>1.565665995755245E-2</c:v>
                </c:pt>
                <c:pt idx="2091">
                  <c:v>1.5657271088482048E-2</c:v>
                </c:pt>
                <c:pt idx="2092">
                  <c:v>1.5657849698132789E-2</c:v>
                </c:pt>
                <c:pt idx="2093">
                  <c:v>1.5658022783643588E-2</c:v>
                </c:pt>
                <c:pt idx="2094">
                  <c:v>1.5658538651255327E-2</c:v>
                </c:pt>
                <c:pt idx="2095">
                  <c:v>1.5659021998962075E-2</c:v>
                </c:pt>
                <c:pt idx="2096">
                  <c:v>1.5659472826750509E-2</c:v>
                </c:pt>
                <c:pt idx="2097">
                  <c:v>1.566025492675829E-2</c:v>
                </c:pt>
                <c:pt idx="2098">
                  <c:v>1.5661721608930344E-2</c:v>
                </c:pt>
                <c:pt idx="2099">
                  <c:v>1.5662065645227666E-2</c:v>
                </c:pt>
                <c:pt idx="2100">
                  <c:v>1.5662377155919803E-2</c:v>
                </c:pt>
                <c:pt idx="2101">
                  <c:v>1.5662656140998245E-2</c:v>
                </c:pt>
                <c:pt idx="2102">
                  <c:v>1.5661977318056009E-2</c:v>
                </c:pt>
                <c:pt idx="2103">
                  <c:v>1.5662179609238495E-2</c:v>
                </c:pt>
                <c:pt idx="2104">
                  <c:v>1.5662349379023537E-2</c:v>
                </c:pt>
                <c:pt idx="2105">
                  <c:v>1.5662486627404111E-2</c:v>
                </c:pt>
                <c:pt idx="2106">
                  <c:v>1.5662932803655823E-2</c:v>
                </c:pt>
                <c:pt idx="2107">
                  <c:v>1.566300268930005E-2</c:v>
                </c:pt>
                <c:pt idx="2108">
                  <c:v>1.5663040052122452E-2</c:v>
                </c:pt>
                <c:pt idx="2109">
                  <c:v>1.5663044892121288E-2</c:v>
                </c:pt>
                <c:pt idx="2110">
                  <c:v>1.5663017209296561E-2</c:v>
                </c:pt>
                <c:pt idx="2111">
                  <c:v>1.5662957003651744E-2</c:v>
                </c:pt>
                <c:pt idx="2112">
                  <c:v>1.5662864275184232E-2</c:v>
                </c:pt>
                <c:pt idx="2113">
                  <c:v>1.5662739023896626E-2</c:v>
                </c:pt>
                <c:pt idx="2114">
                  <c:v>1.566258124979502E-2</c:v>
                </c:pt>
                <c:pt idx="2115">
                  <c:v>1.5662390952882008E-2</c:v>
                </c:pt>
                <c:pt idx="2116">
                  <c:v>1.5662168133161073E-2</c:v>
                </c:pt>
                <c:pt idx="2117">
                  <c:v>1.5661912790637427E-2</c:v>
                </c:pt>
                <c:pt idx="2118">
                  <c:v>1.5661624925319757E-2</c:v>
                </c:pt>
                <c:pt idx="2119">
                  <c:v>1.5661304537215013E-2</c:v>
                </c:pt>
                <c:pt idx="2120">
                  <c:v>1.5660951626328412E-2</c:v>
                </c:pt>
                <c:pt idx="2121">
                  <c:v>1.5660566192672119E-2</c:v>
                </c:pt>
                <c:pt idx="2122">
                  <c:v>1.5660148236253946E-2</c:v>
                </c:pt>
                <c:pt idx="2123">
                  <c:v>1.5659395938514238E-2</c:v>
                </c:pt>
                <c:pt idx="2124">
                  <c:v>1.5658915280521709E-2</c:v>
                </c:pt>
                <c:pt idx="2125">
                  <c:v>1.5658402101212554E-2</c:v>
                </c:pt>
                <c:pt idx="2126">
                  <c:v>1.5657856400599066E-2</c:v>
                </c:pt>
                <c:pt idx="2127">
                  <c:v>1.5657278178691787E-2</c:v>
                </c:pt>
                <c:pt idx="2128">
                  <c:v>1.5656957520383302E-2</c:v>
                </c:pt>
                <c:pt idx="2129">
                  <c:v>1.5656311904969127E-2</c:v>
                </c:pt>
                <c:pt idx="2130">
                  <c:v>1.5655633766899081E-2</c:v>
                </c:pt>
                <c:pt idx="2131">
                  <c:v>1.5654923106188802E-2</c:v>
                </c:pt>
                <c:pt idx="2132">
                  <c:v>1.5654179922856535E-2</c:v>
                </c:pt>
                <c:pt idx="2133">
                  <c:v>1.56534042169214E-2</c:v>
                </c:pt>
                <c:pt idx="2134">
                  <c:v>1.5652595988403375E-2</c:v>
                </c:pt>
                <c:pt idx="2135">
                  <c:v>1.5651755237320708E-2</c:v>
                </c:pt>
                <c:pt idx="2136">
                  <c:v>1.5650339270968594E-2</c:v>
                </c:pt>
                <c:pt idx="2137">
                  <c:v>1.5649438199087484E-2</c:v>
                </c:pt>
                <c:pt idx="2138">
                  <c:v>1.5648504607520763E-2</c:v>
                </c:pt>
                <c:pt idx="2139">
                  <c:v>1.5647538496290636E-2</c:v>
                </c:pt>
                <c:pt idx="2140">
                  <c:v>1.5646539865422859E-2</c:v>
                </c:pt>
                <c:pt idx="2141">
                  <c:v>1.5645508714940526E-2</c:v>
                </c:pt>
                <c:pt idx="2142">
                  <c:v>1.5644445044867616E-2</c:v>
                </c:pt>
                <c:pt idx="2143">
                  <c:v>1.5643603746516185E-2</c:v>
                </c:pt>
                <c:pt idx="2144">
                  <c:v>1.5642220146060204E-2</c:v>
                </c:pt>
                <c:pt idx="2145">
                  <c:v>1.5641058917378992E-2</c:v>
                </c:pt>
                <c:pt idx="2146">
                  <c:v>1.5639865169216449E-2</c:v>
                </c:pt>
                <c:pt idx="2147">
                  <c:v>1.5638638901600999E-2</c:v>
                </c:pt>
                <c:pt idx="2148">
                  <c:v>1.5637380114563726E-2</c:v>
                </c:pt>
                <c:pt idx="2149">
                  <c:v>1.563656986613499E-2</c:v>
                </c:pt>
                <c:pt idx="2150">
                  <c:v>1.5635241279553371E-2</c:v>
                </c:pt>
                <c:pt idx="2151">
                  <c:v>1.5633880170841545E-2</c:v>
                </c:pt>
                <c:pt idx="2152">
                  <c:v>1.5632486540028183E-2</c:v>
                </c:pt>
                <c:pt idx="2153">
                  <c:v>1.5631060387149783E-2</c:v>
                </c:pt>
                <c:pt idx="2154">
                  <c:v>1.56293732097347E-2</c:v>
                </c:pt>
                <c:pt idx="2155">
                  <c:v>1.5627884400339812E-2</c:v>
                </c:pt>
                <c:pt idx="2156">
                  <c:v>1.5626363070389004E-2</c:v>
                </c:pt>
                <c:pt idx="2157">
                  <c:v>1.562480921992093E-2</c:v>
                </c:pt>
                <c:pt idx="2158">
                  <c:v>1.5623441793066354E-2</c:v>
                </c:pt>
                <c:pt idx="2159">
                  <c:v>1.5621820508576216E-2</c:v>
                </c:pt>
                <c:pt idx="2160">
                  <c:v>1.5620166702285171E-2</c:v>
                </c:pt>
                <c:pt idx="2161">
                  <c:v>1.5618480374235797E-2</c:v>
                </c:pt>
                <c:pt idx="2162">
                  <c:v>1.5616761524469801E-2</c:v>
                </c:pt>
                <c:pt idx="2163">
                  <c:v>1.5615010153030623E-2</c:v>
                </c:pt>
                <c:pt idx="2164">
                  <c:v>1.5613226259959969E-2</c:v>
                </c:pt>
                <c:pt idx="2165">
                  <c:v>1.5611409845305629E-2</c:v>
                </c:pt>
                <c:pt idx="2166">
                  <c:v>1.5609560909108439E-2</c:v>
                </c:pt>
                <c:pt idx="2167">
                  <c:v>1.5607679451416188E-2</c:v>
                </c:pt>
                <c:pt idx="2168">
                  <c:v>1.5605765472276661E-2</c:v>
                </c:pt>
                <c:pt idx="2169">
                  <c:v>1.5603818971735043E-2</c:v>
                </c:pt>
                <c:pt idx="2170">
                  <c:v>1.5601839949841725E-2</c:v>
                </c:pt>
                <c:pt idx="2171">
                  <c:v>1.5599828406645365E-2</c:v>
                </c:pt>
                <c:pt idx="2172">
                  <c:v>1.5597784342196358E-2</c:v>
                </c:pt>
                <c:pt idx="2173">
                  <c:v>1.559570775654336E-2</c:v>
                </c:pt>
                <c:pt idx="2174">
                  <c:v>1.5593598649740243E-2</c:v>
                </c:pt>
                <c:pt idx="2175">
                  <c:v>1.5591278950233999E-2</c:v>
                </c:pt>
                <c:pt idx="2176">
                  <c:v>1.5589107218079011E-2</c:v>
                </c:pt>
                <c:pt idx="2177">
                  <c:v>1.5586902966322945E-2</c:v>
                </c:pt>
                <c:pt idx="2178">
                  <c:v>1.5584666195016748E-2</c:v>
                </c:pt>
                <c:pt idx="2179">
                  <c:v>1.5582396904218398E-2</c:v>
                </c:pt>
                <c:pt idx="2180">
                  <c:v>1.5580261067738795E-2</c:v>
                </c:pt>
                <c:pt idx="2181">
                  <c:v>1.5577924314389716E-2</c:v>
                </c:pt>
                <c:pt idx="2182">
                  <c:v>1.5575555040331901E-2</c:v>
                </c:pt>
                <c:pt idx="2183">
                  <c:v>1.5573153245623566E-2</c:v>
                </c:pt>
                <c:pt idx="2184">
                  <c:v>1.5570718930324662E-2</c:v>
                </c:pt>
                <c:pt idx="2185">
                  <c:v>1.5568252094494273E-2</c:v>
                </c:pt>
                <c:pt idx="2186">
                  <c:v>1.5565752738196697E-2</c:v>
                </c:pt>
                <c:pt idx="2187">
                  <c:v>1.5563220861491013E-2</c:v>
                </c:pt>
                <c:pt idx="2188">
                  <c:v>1.5560363146174261E-2</c:v>
                </c:pt>
                <c:pt idx="2189">
                  <c:v>1.5557771098216655E-2</c:v>
                </c:pt>
                <c:pt idx="2190">
                  <c:v>1.5555146532802766E-2</c:v>
                </c:pt>
                <c:pt idx="2191">
                  <c:v>1.5552489449993878E-2</c:v>
                </c:pt>
                <c:pt idx="2192">
                  <c:v>1.5549799849855717E-2</c:v>
                </c:pt>
                <c:pt idx="2193">
                  <c:v>1.5547077732453118E-2</c:v>
                </c:pt>
                <c:pt idx="2194">
                  <c:v>1.5544455242741584E-2</c:v>
                </c:pt>
                <c:pt idx="2195">
                  <c:v>1.5541535946121954E-2</c:v>
                </c:pt>
                <c:pt idx="2196">
                  <c:v>1.5538716277326614E-2</c:v>
                </c:pt>
                <c:pt idx="2197">
                  <c:v>1.5535864091536844E-2</c:v>
                </c:pt>
                <c:pt idx="2198">
                  <c:v>1.5532979388821921E-2</c:v>
                </c:pt>
                <c:pt idx="2199">
                  <c:v>1.5530062169252012E-2</c:v>
                </c:pt>
                <c:pt idx="2200">
                  <c:v>1.5527112432896395E-2</c:v>
                </c:pt>
                <c:pt idx="2201">
                  <c:v>1.5524359981550074E-2</c:v>
                </c:pt>
                <c:pt idx="2202">
                  <c:v>1.5521340306736398E-2</c:v>
                </c:pt>
                <c:pt idx="2203">
                  <c:v>1.5518288112618081E-2</c:v>
                </c:pt>
                <c:pt idx="2204">
                  <c:v>1.5515203399271585E-2</c:v>
                </c:pt>
                <c:pt idx="2205">
                  <c:v>1.5512086166774238E-2</c:v>
                </c:pt>
                <c:pt idx="2206">
                  <c:v>1.5508833906533837E-2</c:v>
                </c:pt>
                <c:pt idx="2207">
                  <c:v>1.5505654095452142E-2</c:v>
                </c:pt>
                <c:pt idx="2208">
                  <c:v>1.5502441766816082E-2</c:v>
                </c:pt>
                <c:pt idx="2209">
                  <c:v>1.549919692070735E-2</c:v>
                </c:pt>
                <c:pt idx="2210">
                  <c:v>1.5496012219744311E-2</c:v>
                </c:pt>
                <c:pt idx="2211">
                  <c:v>1.549269987399011E-2</c:v>
                </c:pt>
                <c:pt idx="2212">
                  <c:v>1.5489355009642871E-2</c:v>
                </c:pt>
                <c:pt idx="2213">
                  <c:v>1.548597762678601E-2</c:v>
                </c:pt>
                <c:pt idx="2214">
                  <c:v>1.5482567725502066E-2</c:v>
                </c:pt>
                <c:pt idx="2215">
                  <c:v>1.5479125305878796E-2</c:v>
                </c:pt>
                <c:pt idx="2216">
                  <c:v>1.5475650367997876E-2</c:v>
                </c:pt>
                <c:pt idx="2217">
                  <c:v>1.5472142911947926E-2</c:v>
                </c:pt>
                <c:pt idx="2218">
                  <c:v>1.5468602937816708E-2</c:v>
                </c:pt>
                <c:pt idx="2219">
                  <c:v>1.5465030445691103E-2</c:v>
                </c:pt>
                <c:pt idx="2220">
                  <c:v>1.5461425435659742E-2</c:v>
                </c:pt>
                <c:pt idx="2221">
                  <c:v>1.5457787907811243E-2</c:v>
                </c:pt>
                <c:pt idx="2222">
                  <c:v>1.5454117862236843E-2</c:v>
                </c:pt>
                <c:pt idx="2223">
                  <c:v>1.5450415299028639E-2</c:v>
                </c:pt>
                <c:pt idx="2224">
                  <c:v>1.5446680218276995E-2</c:v>
                </c:pt>
                <c:pt idx="2225">
                  <c:v>1.5442912620074878E-2</c:v>
                </c:pt>
                <c:pt idx="2226">
                  <c:v>1.5439112504516999E-2</c:v>
                </c:pt>
                <c:pt idx="2227">
                  <c:v>1.5435279871697192E-2</c:v>
                </c:pt>
                <c:pt idx="2228">
                  <c:v>1.5431366635306571E-2</c:v>
                </c:pt>
                <c:pt idx="2229">
                  <c:v>1.5427471457513072E-2</c:v>
                </c:pt>
                <c:pt idx="2230">
                  <c:v>1.5423543764086311E-2</c:v>
                </c:pt>
                <c:pt idx="2231">
                  <c:v>1.5419583555124671E-2</c:v>
                </c:pt>
                <c:pt idx="2232">
                  <c:v>1.5415628952024835E-2</c:v>
                </c:pt>
                <c:pt idx="2233">
                  <c:v>1.5411601217660543E-2</c:v>
                </c:pt>
                <c:pt idx="2234">
                  <c:v>1.5407540966715517E-2</c:v>
                </c:pt>
                <c:pt idx="2235">
                  <c:v>1.5403448199293157E-2</c:v>
                </c:pt>
                <c:pt idx="2236">
                  <c:v>1.5399322915495115E-2</c:v>
                </c:pt>
                <c:pt idx="2237">
                  <c:v>1.5395165115422186E-2</c:v>
                </c:pt>
                <c:pt idx="2238">
                  <c:v>1.5390974799178629E-2</c:v>
                </c:pt>
                <c:pt idx="2239">
                  <c:v>1.5386751966868712E-2</c:v>
                </c:pt>
                <c:pt idx="2240">
                  <c:v>1.5382478491644012E-2</c:v>
                </c:pt>
                <c:pt idx="2241">
                  <c:v>1.5378177272639348E-2</c:v>
                </c:pt>
                <c:pt idx="2242">
                  <c:v>1.5373861905788822E-2</c:v>
                </c:pt>
                <c:pt idx="2243">
                  <c:v>1.5369514025948661E-2</c:v>
                </c:pt>
                <c:pt idx="2244">
                  <c:v>1.5365133633223671E-2</c:v>
                </c:pt>
                <c:pt idx="2245">
                  <c:v>1.5360726554273584E-2</c:v>
                </c:pt>
                <c:pt idx="2246">
                  <c:v>1.5356275309549083E-2</c:v>
                </c:pt>
                <c:pt idx="2247">
                  <c:v>1.5351797378813536E-2</c:v>
                </c:pt>
                <c:pt idx="2248">
                  <c:v>1.5347286935624815E-2</c:v>
                </c:pt>
                <c:pt idx="2249">
                  <c:v>1.5342755224595304E-2</c:v>
                </c:pt>
                <c:pt idx="2250">
                  <c:v>1.5338168512323058E-2</c:v>
                </c:pt>
                <c:pt idx="2251">
                  <c:v>1.5333560532433843E-2</c:v>
                </c:pt>
                <c:pt idx="2252">
                  <c:v>1.5328920040532878E-2</c:v>
                </c:pt>
                <c:pt idx="2253">
                  <c:v>1.532421818772947E-2</c:v>
                </c:pt>
                <c:pt idx="2254">
                  <c:v>1.5319507627456317E-2</c:v>
                </c:pt>
                <c:pt idx="2255">
                  <c:v>1.5314764552890169E-2</c:v>
                </c:pt>
                <c:pt idx="2256">
                  <c:v>1.5309988964152666E-2</c:v>
                </c:pt>
                <c:pt idx="2257">
                  <c:v>1.5305180861357629E-2</c:v>
                </c:pt>
                <c:pt idx="2258">
                  <c:v>1.5300367414866537E-2</c:v>
                </c:pt>
                <c:pt idx="2259">
                  <c:v>1.5295496813303153E-2</c:v>
                </c:pt>
                <c:pt idx="2260">
                  <c:v>1.5290593699349623E-2</c:v>
                </c:pt>
                <c:pt idx="2261">
                  <c:v>1.5285658073124538E-2</c:v>
                </c:pt>
                <c:pt idx="2262">
                  <c:v>1.52806526407604E-2</c:v>
                </c:pt>
                <c:pt idx="2263">
                  <c:v>1.527564945616856E-2</c:v>
                </c:pt>
                <c:pt idx="2264">
                  <c:v>1.5270613758374156E-2</c:v>
                </c:pt>
                <c:pt idx="2265">
                  <c:v>1.5265545547502302E-2</c:v>
                </c:pt>
                <c:pt idx="2266">
                  <c:v>1.5260444823677249E-2</c:v>
                </c:pt>
                <c:pt idx="2267">
                  <c:v>1.5255311587030198E-2</c:v>
                </c:pt>
                <c:pt idx="2268">
                  <c:v>1.5250145837681918E-2</c:v>
                </c:pt>
                <c:pt idx="2269">
                  <c:v>1.5244947575767087E-2</c:v>
                </c:pt>
                <c:pt idx="2270">
                  <c:v>1.5239716801409951E-2</c:v>
                </c:pt>
                <c:pt idx="2271">
                  <c:v>1.5234453514744319E-2</c:v>
                </c:pt>
                <c:pt idx="2272">
                  <c:v>1.5229157715897043E-2</c:v>
                </c:pt>
                <c:pt idx="2273">
                  <c:v>1.5223829405002802E-2</c:v>
                </c:pt>
                <c:pt idx="2274">
                  <c:v>1.521846858219192E-2</c:v>
                </c:pt>
                <c:pt idx="2275">
                  <c:v>1.5213075247599947E-2</c:v>
                </c:pt>
                <c:pt idx="2276">
                  <c:v>1.5207649401357212E-2</c:v>
                </c:pt>
                <c:pt idx="2277">
                  <c:v>1.5202191043600993E-2</c:v>
                </c:pt>
                <c:pt idx="2278">
                  <c:v>1.519670017446597E-2</c:v>
                </c:pt>
                <c:pt idx="2279">
                  <c:v>1.5191176794090289E-2</c:v>
                </c:pt>
                <c:pt idx="2280">
                  <c:v>1.5185704009483216E-2</c:v>
                </c:pt>
                <c:pt idx="2281">
                  <c:v>1.5180118164371046E-2</c:v>
                </c:pt>
                <c:pt idx="2282">
                  <c:v>1.5174499809700755E-2</c:v>
                </c:pt>
                <c:pt idx="2283">
                  <c:v>1.5168758162916211E-2</c:v>
                </c:pt>
                <c:pt idx="2284">
                  <c:v>1.5163072228402553E-2</c:v>
                </c:pt>
                <c:pt idx="2285">
                  <c:v>1.5157353783481488E-2</c:v>
                </c:pt>
                <c:pt idx="2286">
                  <c:v>1.5151602828294638E-2</c:v>
                </c:pt>
                <c:pt idx="2287">
                  <c:v>1.5145819362986236E-2</c:v>
                </c:pt>
                <c:pt idx="2288">
                  <c:v>1.5140003387698778E-2</c:v>
                </c:pt>
                <c:pt idx="2289">
                  <c:v>1.5134154902578235E-2</c:v>
                </c:pt>
                <c:pt idx="2290">
                  <c:v>1.5128273907767968E-2</c:v>
                </c:pt>
                <c:pt idx="2291">
                  <c:v>1.5122360403413948E-2</c:v>
                </c:pt>
                <c:pt idx="2292">
                  <c:v>1.5116414389664752E-2</c:v>
                </c:pt>
                <c:pt idx="2293">
                  <c:v>1.5110552317619368E-2</c:v>
                </c:pt>
                <c:pt idx="2294">
                  <c:v>1.5104543859259066E-2</c:v>
                </c:pt>
                <c:pt idx="2295">
                  <c:v>1.5098502893199374E-2</c:v>
                </c:pt>
                <c:pt idx="2296">
                  <c:v>1.5091559126830446E-2</c:v>
                </c:pt>
                <c:pt idx="2297">
                  <c:v>1.5085448501912733E-2</c:v>
                </c:pt>
                <c:pt idx="2298">
                  <c:v>1.5079305369763827E-2</c:v>
                </c:pt>
                <c:pt idx="2299">
                  <c:v>1.5073129730532179E-2</c:v>
                </c:pt>
                <c:pt idx="2300">
                  <c:v>1.506692158437503E-2</c:v>
                </c:pt>
                <c:pt idx="2301">
                  <c:v>1.5060818126098496E-2</c:v>
                </c:pt>
                <c:pt idx="2302">
                  <c:v>1.5054547550221287E-2</c:v>
                </c:pt>
                <c:pt idx="2303">
                  <c:v>1.5048244469111793E-2</c:v>
                </c:pt>
                <c:pt idx="2304">
                  <c:v>1.5041908882920119E-2</c:v>
                </c:pt>
                <c:pt idx="2305">
                  <c:v>1.5035540791804358E-2</c:v>
                </c:pt>
                <c:pt idx="2306">
                  <c:v>1.5028839694028632E-2</c:v>
                </c:pt>
                <c:pt idx="2307">
                  <c:v>1.5022401413651106E-2</c:v>
                </c:pt>
                <c:pt idx="2308">
                  <c:v>1.5015930626357293E-2</c:v>
                </c:pt>
                <c:pt idx="2309">
                  <c:v>1.5009427332311405E-2</c:v>
                </c:pt>
                <c:pt idx="2310">
                  <c:v>1.5003052275634764E-2</c:v>
                </c:pt>
                <c:pt idx="2311">
                  <c:v>1.4996486563497273E-2</c:v>
                </c:pt>
                <c:pt idx="2312">
                  <c:v>1.4989888346314095E-2</c:v>
                </c:pt>
                <c:pt idx="2313">
                  <c:v>1.4983257624243343E-2</c:v>
                </c:pt>
                <c:pt idx="2314">
                  <c:v>1.4975468352160889E-2</c:v>
                </c:pt>
                <c:pt idx="2315">
                  <c:v>1.496876537734743E-2</c:v>
                </c:pt>
                <c:pt idx="2316">
                  <c:v>1.4962029896950528E-2</c:v>
                </c:pt>
                <c:pt idx="2317">
                  <c:v>1.495526191114048E-2</c:v>
                </c:pt>
                <c:pt idx="2318">
                  <c:v>1.4948461420083244E-2</c:v>
                </c:pt>
                <c:pt idx="2319">
                  <c:v>1.4941628423948248E-2</c:v>
                </c:pt>
                <c:pt idx="2320">
                  <c:v>1.4934762922904923E-2</c:v>
                </c:pt>
                <c:pt idx="2321">
                  <c:v>1.4927864917123565E-2</c:v>
                </c:pt>
                <c:pt idx="2322">
                  <c:v>1.4920934406776212E-2</c:v>
                </c:pt>
                <c:pt idx="2323">
                  <c:v>1.4913971392034032E-2</c:v>
                </c:pt>
                <c:pt idx="2324">
                  <c:v>1.4906975873071665E-2</c:v>
                </c:pt>
                <c:pt idx="2325">
                  <c:v>1.4899947850059414E-2</c:v>
                </c:pt>
                <c:pt idx="2326">
                  <c:v>1.4892887323176262E-2</c:v>
                </c:pt>
                <c:pt idx="2327">
                  <c:v>1.4885794292594248E-2</c:v>
                </c:pt>
                <c:pt idx="2328">
                  <c:v>1.487866875849062E-2</c:v>
                </c:pt>
                <c:pt idx="2329">
                  <c:v>1.4871510721043497E-2</c:v>
                </c:pt>
                <c:pt idx="2330">
                  <c:v>1.4864320180426653E-2</c:v>
                </c:pt>
                <c:pt idx="2331">
                  <c:v>1.485709713682342E-2</c:v>
                </c:pt>
                <c:pt idx="2332">
                  <c:v>1.4850060076118147E-2</c:v>
                </c:pt>
                <c:pt idx="2333">
                  <c:v>1.484277464857075E-2</c:v>
                </c:pt>
                <c:pt idx="2334">
                  <c:v>1.4835456719754864E-2</c:v>
                </c:pt>
                <c:pt idx="2335">
                  <c:v>1.4827879936121998E-2</c:v>
                </c:pt>
                <c:pt idx="2336">
                  <c:v>1.4820494380282923E-2</c:v>
                </c:pt>
                <c:pt idx="2337">
                  <c:v>1.4813076322543545E-2</c:v>
                </c:pt>
                <c:pt idx="2338">
                  <c:v>1.4805625763087199E-2</c:v>
                </c:pt>
                <c:pt idx="2339">
                  <c:v>1.4798142702099821E-2</c:v>
                </c:pt>
                <c:pt idx="2340">
                  <c:v>1.4790627139767349E-2</c:v>
                </c:pt>
                <c:pt idx="2341">
                  <c:v>1.478307907627659E-2</c:v>
                </c:pt>
                <c:pt idx="2342">
                  <c:v>1.4775498511814353E-2</c:v>
                </c:pt>
                <c:pt idx="2343">
                  <c:v>1.476788544657005E-2</c:v>
                </c:pt>
                <c:pt idx="2344">
                  <c:v>1.4760239880731357E-2</c:v>
                </c:pt>
                <c:pt idx="2345">
                  <c:v>1.4753066869007014E-2</c:v>
                </c:pt>
                <c:pt idx="2346">
                  <c:v>1.4745361575644544E-2</c:v>
                </c:pt>
                <c:pt idx="2347">
                  <c:v>1.4737623784558451E-2</c:v>
                </c:pt>
                <c:pt idx="2348">
                  <c:v>1.472874080185882E-2</c:v>
                </c:pt>
                <c:pt idx="2349">
                  <c:v>1.4720933373432388E-2</c:v>
                </c:pt>
                <c:pt idx="2350">
                  <c:v>1.4713093447876524E-2</c:v>
                </c:pt>
                <c:pt idx="2351">
                  <c:v>1.4705221025382187E-2</c:v>
                </c:pt>
                <c:pt idx="2352">
                  <c:v>1.4697316106141223E-2</c:v>
                </c:pt>
                <c:pt idx="2353">
                  <c:v>1.4689652330463243E-2</c:v>
                </c:pt>
                <c:pt idx="2354">
                  <c:v>1.4681685063888223E-2</c:v>
                </c:pt>
                <c:pt idx="2355">
                  <c:v>1.4673685302277325E-2</c:v>
                </c:pt>
                <c:pt idx="2356">
                  <c:v>1.4665653045821861E-2</c:v>
                </c:pt>
                <c:pt idx="2357">
                  <c:v>1.4657019575898579E-2</c:v>
                </c:pt>
                <c:pt idx="2358">
                  <c:v>1.4648054047013474E-2</c:v>
                </c:pt>
                <c:pt idx="2359">
                  <c:v>1.4639911049323714E-2</c:v>
                </c:pt>
                <c:pt idx="2360">
                  <c:v>1.4631735551964616E-2</c:v>
                </c:pt>
                <c:pt idx="2361">
                  <c:v>1.4623527555140273E-2</c:v>
                </c:pt>
                <c:pt idx="2362">
                  <c:v>1.4611462989892582E-2</c:v>
                </c:pt>
                <c:pt idx="2363">
                  <c:v>1.4603179394528652E-2</c:v>
                </c:pt>
                <c:pt idx="2364">
                  <c:v>1.4594863303778119E-2</c:v>
                </c:pt>
                <c:pt idx="2365">
                  <c:v>1.4586514717843901E-2</c:v>
                </c:pt>
                <c:pt idx="2366">
                  <c:v>1.4577823472563051E-2</c:v>
                </c:pt>
                <c:pt idx="2367">
                  <c:v>1.4569407235778169E-2</c:v>
                </c:pt>
                <c:pt idx="2368">
                  <c:v>1.4560958503327129E-2</c:v>
                </c:pt>
                <c:pt idx="2369">
                  <c:v>1.4552477275420196E-2</c:v>
                </c:pt>
                <c:pt idx="2370">
                  <c:v>1.454396355226764E-2</c:v>
                </c:pt>
                <c:pt idx="2371">
                  <c:v>1.4535417334083199E-2</c:v>
                </c:pt>
                <c:pt idx="2372">
                  <c:v>1.4526838621073668E-2</c:v>
                </c:pt>
                <c:pt idx="2373">
                  <c:v>1.4518227413458869E-2</c:v>
                </c:pt>
                <c:pt idx="2374">
                  <c:v>1.4509583711447331E-2</c:v>
                </c:pt>
                <c:pt idx="2375">
                  <c:v>1.4500907515257143E-2</c:v>
                </c:pt>
                <c:pt idx="2376">
                  <c:v>1.4492198825101174E-2</c:v>
                </c:pt>
                <c:pt idx="2377">
                  <c:v>1.4483457641196644E-2</c:v>
                </c:pt>
                <c:pt idx="2378">
                  <c:v>1.4474683963763377E-2</c:v>
                </c:pt>
                <c:pt idx="2379">
                  <c:v>1.4465877793012508E-2</c:v>
                </c:pt>
                <c:pt idx="2380">
                  <c:v>1.4457039129169074E-2</c:v>
                </c:pt>
                <c:pt idx="2381">
                  <c:v>1.4448167972449426E-2</c:v>
                </c:pt>
                <c:pt idx="2382">
                  <c:v>1.4439264323075122E-2</c:v>
                </c:pt>
                <c:pt idx="2383">
                  <c:v>1.4430683732549408E-2</c:v>
                </c:pt>
                <c:pt idx="2384">
                  <c:v>1.4421717778027289E-2</c:v>
                </c:pt>
                <c:pt idx="2385">
                  <c:v>1.4412719332573907E-2</c:v>
                </c:pt>
                <c:pt idx="2386">
                  <c:v>1.4403688396411499E-2</c:v>
                </c:pt>
                <c:pt idx="2387">
                  <c:v>1.4394258694140205E-2</c:v>
                </c:pt>
                <c:pt idx="2388">
                  <c:v>1.4385160093503813E-2</c:v>
                </c:pt>
                <c:pt idx="2389">
                  <c:v>1.4376029001777601E-2</c:v>
                </c:pt>
                <c:pt idx="2390">
                  <c:v>1.4366865419187478E-2</c:v>
                </c:pt>
                <c:pt idx="2391">
                  <c:v>1.4357669345961084E-2</c:v>
                </c:pt>
                <c:pt idx="2392">
                  <c:v>1.4348440782326069E-2</c:v>
                </c:pt>
                <c:pt idx="2393">
                  <c:v>1.4339179728512678E-2</c:v>
                </c:pt>
                <c:pt idx="2394">
                  <c:v>1.4329886184751164E-2</c:v>
                </c:pt>
                <c:pt idx="2395">
                  <c:v>1.4320560151270039E-2</c:v>
                </c:pt>
                <c:pt idx="2396">
                  <c:v>1.4311982294673342E-2</c:v>
                </c:pt>
                <c:pt idx="2397">
                  <c:v>1.4302596668448686E-2</c:v>
                </c:pt>
                <c:pt idx="2398">
                  <c:v>1.4293178555258024E-2</c:v>
                </c:pt>
                <c:pt idx="2399">
                  <c:v>1.4283727955327841E-2</c:v>
                </c:pt>
                <c:pt idx="2400">
                  <c:v>1.4273843891406823E-2</c:v>
                </c:pt>
                <c:pt idx="2401">
                  <c:v>1.426472929617173E-2</c:v>
                </c:pt>
                <c:pt idx="2402">
                  <c:v>1.4255181237407655E-2</c:v>
                </c:pt>
                <c:pt idx="2403">
                  <c:v>1.4245600692828653E-2</c:v>
                </c:pt>
                <c:pt idx="2404">
                  <c:v>1.4235987662663874E-2</c:v>
                </c:pt>
                <c:pt idx="2405">
                  <c:v>1.4226342147152238E-2</c:v>
                </c:pt>
                <c:pt idx="2406">
                  <c:v>1.4216664146525559E-2</c:v>
                </c:pt>
                <c:pt idx="2407">
                  <c:v>1.420695366101743E-2</c:v>
                </c:pt>
                <c:pt idx="2408">
                  <c:v>1.4197210690866768E-2</c:v>
                </c:pt>
                <c:pt idx="2409">
                  <c:v>1.4186584393247605E-2</c:v>
                </c:pt>
                <c:pt idx="2410">
                  <c:v>1.4176771042228854E-2</c:v>
                </c:pt>
                <c:pt idx="2411">
                  <c:v>1.4166925205294405E-2</c:v>
                </c:pt>
                <c:pt idx="2412">
                  <c:v>1.4157046882687544E-2</c:v>
                </c:pt>
                <c:pt idx="2413">
                  <c:v>1.4147572461590837E-2</c:v>
                </c:pt>
                <c:pt idx="2414">
                  <c:v>1.4137631878553682E-2</c:v>
                </c:pt>
                <c:pt idx="2415">
                  <c:v>1.4127658811561659E-2</c:v>
                </c:pt>
                <c:pt idx="2416">
                  <c:v>1.4117653260863363E-2</c:v>
                </c:pt>
                <c:pt idx="2417">
                  <c:v>1.4107615226702116E-2</c:v>
                </c:pt>
                <c:pt idx="2418">
                  <c:v>1.4097094761722497E-2</c:v>
                </c:pt>
                <c:pt idx="2419">
                  <c:v>1.4086989046321476E-2</c:v>
                </c:pt>
                <c:pt idx="2420">
                  <c:v>1.4076850847234279E-2</c:v>
                </c:pt>
                <c:pt idx="2421">
                  <c:v>1.4066680164711142E-2</c:v>
                </c:pt>
                <c:pt idx="2422">
                  <c:v>1.4056476999004905E-2</c:v>
                </c:pt>
                <c:pt idx="2423">
                  <c:v>1.4046241350368409E-2</c:v>
                </c:pt>
                <c:pt idx="2424">
                  <c:v>1.4035973219055366E-2</c:v>
                </c:pt>
                <c:pt idx="2425">
                  <c:v>1.4025672605323827E-2</c:v>
                </c:pt>
                <c:pt idx="2426">
                  <c:v>1.4015339509424029E-2</c:v>
                </c:pt>
                <c:pt idx="2427">
                  <c:v>1.4004973931616633E-2</c:v>
                </c:pt>
                <c:pt idx="2428">
                  <c:v>1.3994575872158825E-2</c:v>
                </c:pt>
                <c:pt idx="2429">
                  <c:v>1.3984145331307788E-2</c:v>
                </c:pt>
                <c:pt idx="2430">
                  <c:v>1.3973682309321578E-2</c:v>
                </c:pt>
                <c:pt idx="2431">
                  <c:v>1.3963186806462595E-2</c:v>
                </c:pt>
                <c:pt idx="2432">
                  <c:v>1.3952658822988892E-2</c:v>
                </c:pt>
                <c:pt idx="2433">
                  <c:v>1.3942098359162E-2</c:v>
                </c:pt>
                <c:pt idx="2434">
                  <c:v>1.3931505415246055E-2</c:v>
                </c:pt>
                <c:pt idx="2435">
                  <c:v>1.3921376224688508E-2</c:v>
                </c:pt>
                <c:pt idx="2436">
                  <c:v>1.391072105249779E-2</c:v>
                </c:pt>
                <c:pt idx="2437">
                  <c:v>1.3900033401923131E-2</c:v>
                </c:pt>
                <c:pt idx="2438">
                  <c:v>1.388931327323421E-2</c:v>
                </c:pt>
                <c:pt idx="2439">
                  <c:v>1.3878560666688401E-2</c:v>
                </c:pt>
                <c:pt idx="2440">
                  <c:v>1.3867265684636289E-2</c:v>
                </c:pt>
                <c:pt idx="2441">
                  <c:v>1.3856445387498877E-2</c:v>
                </c:pt>
                <c:pt idx="2442">
                  <c:v>1.3845592612395931E-2</c:v>
                </c:pt>
                <c:pt idx="2443">
                  <c:v>1.3834707359598537E-2</c:v>
                </c:pt>
                <c:pt idx="2444">
                  <c:v>1.3823789629377784E-2</c:v>
                </c:pt>
                <c:pt idx="2445">
                  <c:v>1.3812839422003891E-2</c:v>
                </c:pt>
                <c:pt idx="2446">
                  <c:v>1.3801856737748813E-2</c:v>
                </c:pt>
                <c:pt idx="2447">
                  <c:v>1.3790841576886245E-2</c:v>
                </c:pt>
                <c:pt idx="2448">
                  <c:v>1.378085728161782E-2</c:v>
                </c:pt>
                <c:pt idx="2449">
                  <c:v>1.3769782653864304E-2</c:v>
                </c:pt>
                <c:pt idx="2450">
                  <c:v>1.3758675552084654E-2</c:v>
                </c:pt>
                <c:pt idx="2451">
                  <c:v>1.3747535976547098E-2</c:v>
                </c:pt>
                <c:pt idx="2452">
                  <c:v>1.3736363927526085E-2</c:v>
                </c:pt>
                <c:pt idx="2453">
                  <c:v>1.3725159405288956E-2</c:v>
                </c:pt>
                <c:pt idx="2454">
                  <c:v>1.3713922410110158E-2</c:v>
                </c:pt>
                <c:pt idx="2455">
                  <c:v>1.3702102191668807E-2</c:v>
                </c:pt>
                <c:pt idx="2456">
                  <c:v>1.3691351002018237E-2</c:v>
                </c:pt>
                <c:pt idx="2457">
                  <c:v>1.3680016589653121E-2</c:v>
                </c:pt>
                <c:pt idx="2458">
                  <c:v>1.366864970544146E-2</c:v>
                </c:pt>
                <c:pt idx="2459">
                  <c:v>1.3657250349661254E-2</c:v>
                </c:pt>
                <c:pt idx="2460">
                  <c:v>1.3645818522586062E-2</c:v>
                </c:pt>
                <c:pt idx="2461">
                  <c:v>1.3633219435527186E-2</c:v>
                </c:pt>
                <c:pt idx="2462">
                  <c:v>1.3621717158804796E-2</c:v>
                </c:pt>
                <c:pt idx="2463">
                  <c:v>1.361018240994699E-2</c:v>
                </c:pt>
                <c:pt idx="2464">
                  <c:v>1.3598615189239627E-2</c:v>
                </c:pt>
                <c:pt idx="2465">
                  <c:v>1.3587015496969435E-2</c:v>
                </c:pt>
                <c:pt idx="2466">
                  <c:v>1.3575964644776029E-2</c:v>
                </c:pt>
                <c:pt idx="2467">
                  <c:v>1.3564302768425277E-2</c:v>
                </c:pt>
                <c:pt idx="2468">
                  <c:v>1.35526084222007E-2</c:v>
                </c:pt>
                <c:pt idx="2469">
                  <c:v>1.3540881606389546E-2</c:v>
                </c:pt>
                <c:pt idx="2470">
                  <c:v>1.3528529972286197E-2</c:v>
                </c:pt>
                <c:pt idx="2471">
                  <c:v>1.3516735456715903E-2</c:v>
                </c:pt>
                <c:pt idx="2472">
                  <c:v>1.3504908471615935E-2</c:v>
                </c:pt>
                <c:pt idx="2473">
                  <c:v>1.3493049017278234E-2</c:v>
                </c:pt>
                <c:pt idx="2474">
                  <c:v>1.3481157093999085E-2</c:v>
                </c:pt>
                <c:pt idx="2475">
                  <c:v>1.3469232702073902E-2</c:v>
                </c:pt>
                <c:pt idx="2476">
                  <c:v>1.3457275841798103E-2</c:v>
                </c:pt>
                <c:pt idx="2477">
                  <c:v>1.3445286513468841E-2</c:v>
                </c:pt>
                <c:pt idx="2478">
                  <c:v>1.3433264717383269E-2</c:v>
                </c:pt>
                <c:pt idx="2479">
                  <c:v>1.3421210474395142E-2</c:v>
                </c:pt>
                <c:pt idx="2480">
                  <c:v>1.340912559618483E-2</c:v>
                </c:pt>
                <c:pt idx="2481">
                  <c:v>1.3397015049554954E-2</c:v>
                </c:pt>
                <c:pt idx="2482">
                  <c:v>1.3384884122404328E-2</c:v>
                </c:pt>
                <c:pt idx="2483">
                  <c:v>1.3372738102572683E-2</c:v>
                </c:pt>
                <c:pt idx="2484">
                  <c:v>1.3360582277833719E-2</c:v>
                </c:pt>
                <c:pt idx="2485">
                  <c:v>1.3348421935892489E-2</c:v>
                </c:pt>
                <c:pt idx="2486">
                  <c:v>1.3336262364394969E-2</c:v>
                </c:pt>
                <c:pt idx="2487">
                  <c:v>1.3324727978878331E-2</c:v>
                </c:pt>
                <c:pt idx="2488">
                  <c:v>1.3312584168584276E-2</c:v>
                </c:pt>
                <c:pt idx="2489">
                  <c:v>1.3300456766150786E-2</c:v>
                </c:pt>
                <c:pt idx="2490">
                  <c:v>1.3288351116866028E-2</c:v>
                </c:pt>
                <c:pt idx="2491">
                  <c:v>1.3276272565961953E-2</c:v>
                </c:pt>
                <c:pt idx="2492">
                  <c:v>1.3263617211812843E-2</c:v>
                </c:pt>
                <c:pt idx="2493">
                  <c:v>1.3251609769013658E-2</c:v>
                </c:pt>
                <c:pt idx="2494">
                  <c:v>1.3239639352632926E-2</c:v>
                </c:pt>
                <c:pt idx="2495">
                  <c:v>1.3227705962330917E-2</c:v>
                </c:pt>
                <c:pt idx="2496">
                  <c:v>1.3215809597769643E-2</c:v>
                </c:pt>
                <c:pt idx="2497">
                  <c:v>1.3203950258616325E-2</c:v>
                </c:pt>
                <c:pt idx="2498">
                  <c:v>1.3192127944531238E-2</c:v>
                </c:pt>
                <c:pt idx="2499">
                  <c:v>1.3180342655183338E-2</c:v>
                </c:pt>
                <c:pt idx="2500">
                  <c:v>1.3169185960664432E-2</c:v>
                </c:pt>
                <c:pt idx="2501">
                  <c:v>1.3157472502839641E-2</c:v>
                </c:pt>
                <c:pt idx="2502">
                  <c:v>1.3145796067046885E-2</c:v>
                </c:pt>
                <c:pt idx="2503">
                  <c:v>1.3134156652962903E-2</c:v>
                </c:pt>
                <c:pt idx="2504">
                  <c:v>1.3122554260260925E-2</c:v>
                </c:pt>
                <c:pt idx="2505">
                  <c:v>1.3110988888615061E-2</c:v>
                </c:pt>
                <c:pt idx="2506">
                  <c:v>1.3099460537704681E-2</c:v>
                </c:pt>
                <c:pt idx="2507">
                  <c:v>1.3087969207203898E-2</c:v>
                </c:pt>
                <c:pt idx="2508">
                  <c:v>1.3076514896794723E-2</c:v>
                </c:pt>
                <c:pt idx="2509">
                  <c:v>1.3065097606153897E-2</c:v>
                </c:pt>
                <c:pt idx="2510">
                  <c:v>1.3054286858664277E-2</c:v>
                </c:pt>
                <c:pt idx="2511">
                  <c:v>1.3042941372979122E-2</c:v>
                </c:pt>
                <c:pt idx="2512">
                  <c:v>1.3031632904436208E-2</c:v>
                </c:pt>
                <c:pt idx="2513">
                  <c:v>1.3019236016930646E-2</c:v>
                </c:pt>
                <c:pt idx="2514">
                  <c:v>1.3008006059228631E-2</c:v>
                </c:pt>
                <c:pt idx="2515">
                  <c:v>1.2996813121058406E-2</c:v>
                </c:pt>
                <c:pt idx="2516">
                  <c:v>1.2985657202100225E-2</c:v>
                </c:pt>
                <c:pt idx="2517">
                  <c:v>1.2974538302042163E-2</c:v>
                </c:pt>
                <c:pt idx="2518">
                  <c:v>1.2964007827695438E-2</c:v>
                </c:pt>
                <c:pt idx="2519">
                  <c:v>1.2952960717363874E-2</c:v>
                </c:pt>
                <c:pt idx="2520">
                  <c:v>1.29419506233476E-2</c:v>
                </c:pt>
                <c:pt idx="2521">
                  <c:v>1.2930977545338286E-2</c:v>
                </c:pt>
                <c:pt idx="2522">
                  <c:v>1.2919499074268511E-2</c:v>
                </c:pt>
                <c:pt idx="2523">
                  <c:v>1.2908602281038161E-2</c:v>
                </c:pt>
                <c:pt idx="2524">
                  <c:v>1.2897742504529672E-2</c:v>
                </c:pt>
                <c:pt idx="2525">
                  <c:v>1.2886919744434596E-2</c:v>
                </c:pt>
                <c:pt idx="2526">
                  <c:v>1.2876134000445353E-2</c:v>
                </c:pt>
                <c:pt idx="2527">
                  <c:v>1.2865385272260445E-2</c:v>
                </c:pt>
                <c:pt idx="2528">
                  <c:v>1.2854673559573159E-2</c:v>
                </c:pt>
                <c:pt idx="2529">
                  <c:v>1.2843998862082E-2</c:v>
                </c:pt>
                <c:pt idx="2530">
                  <c:v>1.2833361179486337E-2</c:v>
                </c:pt>
                <c:pt idx="2531">
                  <c:v>1.2822760511482066E-2</c:v>
                </c:pt>
                <c:pt idx="2532">
                  <c:v>1.2812196857772034E-2</c:v>
                </c:pt>
                <c:pt idx="2533">
                  <c:v>1.2801670218057348E-2</c:v>
                </c:pt>
                <c:pt idx="2534">
                  <c:v>1.2791180592039987E-2</c:v>
                </c:pt>
                <c:pt idx="2535">
                  <c:v>1.2780727979423666E-2</c:v>
                </c:pt>
                <c:pt idx="2536">
                  <c:v>1.2770312379912968E-2</c:v>
                </c:pt>
                <c:pt idx="2537">
                  <c:v>1.2759933793212478E-2</c:v>
                </c:pt>
                <c:pt idx="2538">
                  <c:v>1.2749592219029387E-2</c:v>
                </c:pt>
                <c:pt idx="2539">
                  <c:v>1.2739287657071755E-2</c:v>
                </c:pt>
                <c:pt idx="2540">
                  <c:v>1.2729521702544723E-2</c:v>
                </c:pt>
                <c:pt idx="2541">
                  <c:v>1.2719288881611269E-2</c:v>
                </c:pt>
                <c:pt idx="2542">
                  <c:v>1.2709093070458548E-2</c:v>
                </c:pt>
                <c:pt idx="2543">
                  <c:v>1.2698439525683938E-2</c:v>
                </c:pt>
                <c:pt idx="2544">
                  <c:v>1.2688320020504034E-2</c:v>
                </c:pt>
                <c:pt idx="2545">
                  <c:v>1.2678237525816191E-2</c:v>
                </c:pt>
                <c:pt idx="2546">
                  <c:v>1.2668192041337159E-2</c:v>
                </c:pt>
                <c:pt idx="2547">
                  <c:v>1.2658183566781949E-2</c:v>
                </c:pt>
                <c:pt idx="2548">
                  <c:v>1.2648212101868178E-2</c:v>
                </c:pt>
                <c:pt idx="2549">
                  <c:v>1.2638277646313463E-2</c:v>
                </c:pt>
                <c:pt idx="2550">
                  <c:v>1.2628380199836288E-2</c:v>
                </c:pt>
                <c:pt idx="2551">
                  <c:v>1.2618519762158617E-2</c:v>
                </c:pt>
                <c:pt idx="2552">
                  <c:v>1.2608696333000673E-2</c:v>
                </c:pt>
                <c:pt idx="2553">
                  <c:v>1.2599853721366294E-2</c:v>
                </c:pt>
                <c:pt idx="2554">
                  <c:v>1.2590099703070123E-2</c:v>
                </c:pt>
                <c:pt idx="2555">
                  <c:v>1.2580382689392877E-2</c:v>
                </c:pt>
                <c:pt idx="2556">
                  <c:v>1.2569322842339581E-2</c:v>
                </c:pt>
                <c:pt idx="2557">
                  <c:v>1.25596851233718E-2</c:v>
                </c:pt>
                <c:pt idx="2558">
                  <c:v>1.2550084408184503E-2</c:v>
                </c:pt>
                <c:pt idx="2559">
                  <c:v>1.2540520696508572E-2</c:v>
                </c:pt>
                <c:pt idx="2560">
                  <c:v>1.2530993988082884E-2</c:v>
                </c:pt>
                <c:pt idx="2561">
                  <c:v>1.2521957707674282E-2</c:v>
                </c:pt>
                <c:pt idx="2562">
                  <c:v>1.2512502690175457E-2</c:v>
                </c:pt>
                <c:pt idx="2563">
                  <c:v>1.2503084673628147E-2</c:v>
                </c:pt>
                <c:pt idx="2564">
                  <c:v>1.249370365777009E-2</c:v>
                </c:pt>
                <c:pt idx="2565">
                  <c:v>1.248302780464848E-2</c:v>
                </c:pt>
                <c:pt idx="2566">
                  <c:v>1.2473727752454913E-2</c:v>
                </c:pt>
                <c:pt idx="2567">
                  <c:v>1.2464464704684349E-2</c:v>
                </c:pt>
                <c:pt idx="2568">
                  <c:v>1.2455238661080472E-2</c:v>
                </c:pt>
                <c:pt idx="2569">
                  <c:v>1.2446049621380885E-2</c:v>
                </c:pt>
                <c:pt idx="2570">
                  <c:v>1.2437329699191552E-2</c:v>
                </c:pt>
                <c:pt idx="2571">
                  <c:v>1.2428212337827205E-2</c:v>
                </c:pt>
                <c:pt idx="2572">
                  <c:v>1.2419131978105048E-2</c:v>
                </c:pt>
                <c:pt idx="2573">
                  <c:v>1.2410088619770339E-2</c:v>
                </c:pt>
                <c:pt idx="2574">
                  <c:v>1.2400659472385826E-2</c:v>
                </c:pt>
                <c:pt idx="2575">
                  <c:v>1.2391692450691959E-2</c:v>
                </c:pt>
                <c:pt idx="2576">
                  <c:v>1.2382762431104685E-2</c:v>
                </c:pt>
                <c:pt idx="2577">
                  <c:v>1.2373869413373775E-2</c:v>
                </c:pt>
                <c:pt idx="2578">
                  <c:v>1.2365013397247252E-2</c:v>
                </c:pt>
                <c:pt idx="2579">
                  <c:v>1.2356194382472279E-2</c:v>
                </c:pt>
                <c:pt idx="2580">
                  <c:v>1.2347412368802093E-2</c:v>
                </c:pt>
                <c:pt idx="2581">
                  <c:v>1.23386673559882E-2</c:v>
                </c:pt>
                <c:pt idx="2582">
                  <c:v>1.2329959343782101E-2</c:v>
                </c:pt>
                <c:pt idx="2583">
                  <c:v>1.2321288331938776E-2</c:v>
                </c:pt>
                <c:pt idx="2584">
                  <c:v>1.2312654320214073E-2</c:v>
                </c:pt>
                <c:pt idx="2585">
                  <c:v>1.2304057308362102E-2</c:v>
                </c:pt>
                <c:pt idx="2586">
                  <c:v>1.2295497296141314E-2</c:v>
                </c:pt>
                <c:pt idx="2587">
                  <c:v>1.2286974283305821E-2</c:v>
                </c:pt>
                <c:pt idx="2588">
                  <c:v>1.2278488269621897E-2</c:v>
                </c:pt>
                <c:pt idx="2589">
                  <c:v>1.2270039254844519E-2</c:v>
                </c:pt>
                <c:pt idx="2590">
                  <c:v>1.2261627238733881E-2</c:v>
                </c:pt>
                <c:pt idx="2591">
                  <c:v>1.2253252221055387E-2</c:v>
                </c:pt>
                <c:pt idx="2592">
                  <c:v>1.224529474495341E-2</c:v>
                </c:pt>
                <c:pt idx="2593">
                  <c:v>1.2236991362647285E-2</c:v>
                </c:pt>
                <c:pt idx="2594">
                  <c:v>1.222872497663466E-2</c:v>
                </c:pt>
                <c:pt idx="2595">
                  <c:v>1.2220122129931853E-2</c:v>
                </c:pt>
                <c:pt idx="2596">
                  <c:v>1.2211932100878647E-2</c:v>
                </c:pt>
                <c:pt idx="2597">
                  <c:v>1.2203779068850016E-2</c:v>
                </c:pt>
                <c:pt idx="2598">
                  <c:v>1.2195663033619183E-2</c:v>
                </c:pt>
                <c:pt idx="2599">
                  <c:v>1.2187583994953292E-2</c:v>
                </c:pt>
                <c:pt idx="2600">
                  <c:v>1.2179541952626436E-2</c:v>
                </c:pt>
                <c:pt idx="2601">
                  <c:v>1.2171536906408367E-2</c:v>
                </c:pt>
                <c:pt idx="2602">
                  <c:v>1.2163568856075783E-2</c:v>
                </c:pt>
                <c:pt idx="2603">
                  <c:v>1.2155637801401909E-2</c:v>
                </c:pt>
                <c:pt idx="2604">
                  <c:v>1.2147743742163446E-2</c:v>
                </c:pt>
                <c:pt idx="2605">
                  <c:v>1.2140586381947038E-2</c:v>
                </c:pt>
                <c:pt idx="2606">
                  <c:v>1.2132761554763505E-2</c:v>
                </c:pt>
                <c:pt idx="2607">
                  <c:v>1.2124973719552123E-2</c:v>
                </c:pt>
                <c:pt idx="2608">
                  <c:v>1.2116118632470751E-2</c:v>
                </c:pt>
                <c:pt idx="2609">
                  <c:v>1.2108410065049036E-2</c:v>
                </c:pt>
                <c:pt idx="2610">
                  <c:v>1.2100738488926233E-2</c:v>
                </c:pt>
                <c:pt idx="2611">
                  <c:v>1.2093103903890956E-2</c:v>
                </c:pt>
                <c:pt idx="2612">
                  <c:v>1.2085506309730931E-2</c:v>
                </c:pt>
                <c:pt idx="2613">
                  <c:v>1.2078276475811294E-2</c:v>
                </c:pt>
                <c:pt idx="2614">
                  <c:v>1.2070750472668359E-2</c:v>
                </c:pt>
                <c:pt idx="2615">
                  <c:v>1.2063261458396715E-2</c:v>
                </c:pt>
                <c:pt idx="2616">
                  <c:v>1.2055809432789787E-2</c:v>
                </c:pt>
                <c:pt idx="2617">
                  <c:v>1.2047431456540213E-2</c:v>
                </c:pt>
                <c:pt idx="2618">
                  <c:v>1.2040060595048615E-2</c:v>
                </c:pt>
                <c:pt idx="2619">
                  <c:v>1.2032726725725477E-2</c:v>
                </c:pt>
                <c:pt idx="2620">
                  <c:v>1.2025429848361399E-2</c:v>
                </c:pt>
                <c:pt idx="2621">
                  <c:v>1.2018169962753069E-2</c:v>
                </c:pt>
                <c:pt idx="2622">
                  <c:v>1.201125583358255E-2</c:v>
                </c:pt>
                <c:pt idx="2623">
                  <c:v>1.2004067528050199E-2</c:v>
                </c:pt>
                <c:pt idx="2624">
                  <c:v>1.1996916212300512E-2</c:v>
                </c:pt>
                <c:pt idx="2625">
                  <c:v>1.1989801886132334E-2</c:v>
                </c:pt>
                <c:pt idx="2626">
                  <c:v>1.1982425403877676E-2</c:v>
                </c:pt>
                <c:pt idx="2627">
                  <c:v>1.1975387464522026E-2</c:v>
                </c:pt>
                <c:pt idx="2628">
                  <c:v>1.1968386515505861E-2</c:v>
                </c:pt>
                <c:pt idx="2629">
                  <c:v>1.1961422556631952E-2</c:v>
                </c:pt>
                <c:pt idx="2630">
                  <c:v>1.195449558770393E-2</c:v>
                </c:pt>
                <c:pt idx="2631">
                  <c:v>1.1947605608524564E-2</c:v>
                </c:pt>
                <c:pt idx="2632">
                  <c:v>1.1940752618898357E-2</c:v>
                </c:pt>
                <c:pt idx="2633">
                  <c:v>1.1933936618634159E-2</c:v>
                </c:pt>
                <c:pt idx="2634">
                  <c:v>1.1927157607538211E-2</c:v>
                </c:pt>
                <c:pt idx="2635">
                  <c:v>1.1920415585419362E-2</c:v>
                </c:pt>
                <c:pt idx="2636">
                  <c:v>1.1913710552084723E-2</c:v>
                </c:pt>
                <c:pt idx="2637">
                  <c:v>1.1907042507347485E-2</c:v>
                </c:pt>
                <c:pt idx="2638">
                  <c:v>1.1900411451018235E-2</c:v>
                </c:pt>
                <c:pt idx="2639">
                  <c:v>1.1893817382910168E-2</c:v>
                </c:pt>
                <c:pt idx="2640">
                  <c:v>1.1887260302834737E-2</c:v>
                </c:pt>
                <c:pt idx="2641">
                  <c:v>1.1880740210610349E-2</c:v>
                </c:pt>
                <c:pt idx="2642">
                  <c:v>1.1874257106048459E-2</c:v>
                </c:pt>
                <c:pt idx="2643">
                  <c:v>1.1867810988968342E-2</c:v>
                </c:pt>
                <c:pt idx="2644">
                  <c:v>1.1861657451237842E-2</c:v>
                </c:pt>
                <c:pt idx="2645">
                  <c:v>1.1855282876322445E-2</c:v>
                </c:pt>
                <c:pt idx="2646">
                  <c:v>1.1848945287028647E-2</c:v>
                </c:pt>
                <c:pt idx="2647">
                  <c:v>1.1842396391832861E-2</c:v>
                </c:pt>
                <c:pt idx="2648">
                  <c:v>1.1836135209447259E-2</c:v>
                </c:pt>
                <c:pt idx="2649">
                  <c:v>1.1829911013464292E-2</c:v>
                </c:pt>
                <c:pt idx="2650">
                  <c:v>1.182372380371019E-2</c:v>
                </c:pt>
                <c:pt idx="2651">
                  <c:v>1.1817573580008569E-2</c:v>
                </c:pt>
                <c:pt idx="2652">
                  <c:v>1.1811460342186521E-2</c:v>
                </c:pt>
                <c:pt idx="2653">
                  <c:v>1.1805384090069411E-2</c:v>
                </c:pt>
                <c:pt idx="2654">
                  <c:v>1.1799344823487802E-2</c:v>
                </c:pt>
                <c:pt idx="2655">
                  <c:v>1.1793342542270531E-2</c:v>
                </c:pt>
                <c:pt idx="2656">
                  <c:v>1.1787377246246428E-2</c:v>
                </c:pt>
                <c:pt idx="2657">
                  <c:v>1.1781896905197264E-2</c:v>
                </c:pt>
                <c:pt idx="2658">
                  <c:v>1.1776000680819187E-2</c:v>
                </c:pt>
                <c:pt idx="2659">
                  <c:v>1.1770141438550041E-2</c:v>
                </c:pt>
                <c:pt idx="2660">
                  <c:v>1.1763490445675373E-2</c:v>
                </c:pt>
                <c:pt idx="2661">
                  <c:v>1.175771045023577E-2</c:v>
                </c:pt>
                <c:pt idx="2662">
                  <c:v>1.1751967436397059E-2</c:v>
                </c:pt>
                <c:pt idx="2663">
                  <c:v>1.1746261404001146E-2</c:v>
                </c:pt>
                <c:pt idx="2664">
                  <c:v>1.1740592352889934E-2</c:v>
                </c:pt>
                <c:pt idx="2665">
                  <c:v>1.1735164632559379E-2</c:v>
                </c:pt>
                <c:pt idx="2666">
                  <c:v>1.1729567084228013E-2</c:v>
                </c:pt>
                <c:pt idx="2667">
                  <c:v>1.1724006515437875E-2</c:v>
                </c:pt>
                <c:pt idx="2668">
                  <c:v>1.1718482926034481E-2</c:v>
                </c:pt>
                <c:pt idx="2669">
                  <c:v>1.1712607537152954E-2</c:v>
                </c:pt>
                <c:pt idx="2670">
                  <c:v>1.1706588792229373E-2</c:v>
                </c:pt>
                <c:pt idx="2671">
                  <c:v>1.1701188470341828E-2</c:v>
                </c:pt>
                <c:pt idx="2672">
                  <c:v>1.169582513359519E-2</c:v>
                </c:pt>
                <c:pt idx="2673">
                  <c:v>1.168801935922319E-2</c:v>
                </c:pt>
                <c:pt idx="2674">
                  <c:v>1.1682743714147228E-2</c:v>
                </c:pt>
                <c:pt idx="2675">
                  <c:v>1.1677505049867714E-2</c:v>
                </c:pt>
                <c:pt idx="2676">
                  <c:v>1.1672303366241464E-2</c:v>
                </c:pt>
                <c:pt idx="2677">
                  <c:v>1.1667138663121782E-2</c:v>
                </c:pt>
                <c:pt idx="2678">
                  <c:v>1.1661840540504455E-2</c:v>
                </c:pt>
                <c:pt idx="2679">
                  <c:v>1.1656752274852156E-2</c:v>
                </c:pt>
                <c:pt idx="2680">
                  <c:v>1.1651700990531767E-2</c:v>
                </c:pt>
                <c:pt idx="2681">
                  <c:v>1.1646686687403401E-2</c:v>
                </c:pt>
                <c:pt idx="2682">
                  <c:v>1.1641709365322824E-2</c:v>
                </c:pt>
                <c:pt idx="2683">
                  <c:v>1.1636769024152754E-2</c:v>
                </c:pt>
                <c:pt idx="2684">
                  <c:v>1.163186566374896E-2</c:v>
                </c:pt>
                <c:pt idx="2685">
                  <c:v>1.1626999283976766E-2</c:v>
                </c:pt>
                <c:pt idx="2686">
                  <c:v>1.1622169884695416E-2</c:v>
                </c:pt>
                <c:pt idx="2687">
                  <c:v>1.1617377465770233E-2</c:v>
                </c:pt>
                <c:pt idx="2688">
                  <c:v>1.1612622027065677E-2</c:v>
                </c:pt>
                <c:pt idx="2689">
                  <c:v>1.1607903568447939E-2</c:v>
                </c:pt>
                <c:pt idx="2690">
                  <c:v>1.1603222089781475E-2</c:v>
                </c:pt>
                <c:pt idx="2691">
                  <c:v>1.1598577590937695E-2</c:v>
                </c:pt>
                <c:pt idx="2692">
                  <c:v>1.1593970071781052E-2</c:v>
                </c:pt>
                <c:pt idx="2693">
                  <c:v>1.1589399532183825E-2</c:v>
                </c:pt>
                <c:pt idx="2694">
                  <c:v>1.1584865972017419E-2</c:v>
                </c:pt>
                <c:pt idx="2695">
                  <c:v>1.1580497514014744E-2</c:v>
                </c:pt>
                <c:pt idx="2696">
                  <c:v>1.1576035414265712E-2</c:v>
                </c:pt>
                <c:pt idx="2697">
                  <c:v>1.1571610292333532E-2</c:v>
                </c:pt>
                <c:pt idx="2698">
                  <c:v>1.1567222148092591E-2</c:v>
                </c:pt>
                <c:pt idx="2699">
                  <c:v>1.156275285817825E-2</c:v>
                </c:pt>
                <c:pt idx="2700">
                  <c:v>1.1558441171933687E-2</c:v>
                </c:pt>
                <c:pt idx="2701">
                  <c:v>1.1554166464245863E-2</c:v>
                </c:pt>
                <c:pt idx="2702">
                  <c:v>1.154992873498966E-2</c:v>
                </c:pt>
                <c:pt idx="2703">
                  <c:v>1.1545727984049519E-2</c:v>
                </c:pt>
                <c:pt idx="2704">
                  <c:v>1.1541564211304667E-2</c:v>
                </c:pt>
                <c:pt idx="2705">
                  <c:v>1.1537437416636067E-2</c:v>
                </c:pt>
                <c:pt idx="2706">
                  <c:v>1.15333475999299E-2</c:v>
                </c:pt>
                <c:pt idx="2707">
                  <c:v>1.1529294761067996E-2</c:v>
                </c:pt>
                <c:pt idx="2708">
                  <c:v>1.1525374452241591E-2</c:v>
                </c:pt>
                <c:pt idx="2709">
                  <c:v>1.1521393054737161E-2</c:v>
                </c:pt>
                <c:pt idx="2710">
                  <c:v>1.1517448633521136E-2</c:v>
                </c:pt>
                <c:pt idx="2711">
                  <c:v>1.1513541188483713E-2</c:v>
                </c:pt>
                <c:pt idx="2712">
                  <c:v>1.1509670719515091E-2</c:v>
                </c:pt>
                <c:pt idx="2713">
                  <c:v>1.1505837226505469E-2</c:v>
                </c:pt>
                <c:pt idx="2714">
                  <c:v>1.1502040709347674E-2</c:v>
                </c:pt>
                <c:pt idx="2715">
                  <c:v>1.1498281167937181E-2</c:v>
                </c:pt>
                <c:pt idx="2716">
                  <c:v>1.1494558602168576E-2</c:v>
                </c:pt>
                <c:pt idx="2717">
                  <c:v>1.149094613369428E-2</c:v>
                </c:pt>
                <c:pt idx="2718">
                  <c:v>1.1487294994160457E-2</c:v>
                </c:pt>
                <c:pt idx="2719">
                  <c:v>1.1483680828753506E-2</c:v>
                </c:pt>
                <c:pt idx="2720">
                  <c:v>1.1480103637370398E-2</c:v>
                </c:pt>
                <c:pt idx="2721">
                  <c:v>1.147643762853276E-2</c:v>
                </c:pt>
                <c:pt idx="2722">
                  <c:v>1.1472939444193166E-2</c:v>
                </c:pt>
                <c:pt idx="2723">
                  <c:v>1.1469478235991379E-2</c:v>
                </c:pt>
                <c:pt idx="2724">
                  <c:v>1.146605400383008E-2</c:v>
                </c:pt>
                <c:pt idx="2725">
                  <c:v>1.1462666747609353E-2</c:v>
                </c:pt>
                <c:pt idx="2726">
                  <c:v>1.1459366582381484E-2</c:v>
                </c:pt>
                <c:pt idx="2727">
                  <c:v>1.1456050742027546E-2</c:v>
                </c:pt>
                <c:pt idx="2728">
                  <c:v>1.1452771876136658E-2</c:v>
                </c:pt>
                <c:pt idx="2729">
                  <c:v>1.1449529984613955E-2</c:v>
                </c:pt>
                <c:pt idx="2730">
                  <c:v>1.1446285102353397E-2</c:v>
                </c:pt>
                <c:pt idx="2731">
                  <c:v>1.1443119699820264E-2</c:v>
                </c:pt>
                <c:pt idx="2732">
                  <c:v>1.1439991272583E-2</c:v>
                </c:pt>
                <c:pt idx="2733">
                  <c:v>1.1436899820553849E-2</c:v>
                </c:pt>
                <c:pt idx="2734">
                  <c:v>1.1433845343643315E-2</c:v>
                </c:pt>
                <c:pt idx="2735">
                  <c:v>1.1430827841766253E-2</c:v>
                </c:pt>
                <c:pt idx="2736">
                  <c:v>1.1427847314834904E-2</c:v>
                </c:pt>
                <c:pt idx="2737">
                  <c:v>1.1424903762770201E-2</c:v>
                </c:pt>
                <c:pt idx="2738">
                  <c:v>1.142199718548439E-2</c:v>
                </c:pt>
                <c:pt idx="2739">
                  <c:v>1.1419127582896664E-2</c:v>
                </c:pt>
                <c:pt idx="2740">
                  <c:v>1.1416294954927087E-2</c:v>
                </c:pt>
                <c:pt idx="2741">
                  <c:v>1.141349930149225E-2</c:v>
                </c:pt>
                <c:pt idx="2742">
                  <c:v>1.1410740622517429E-2</c:v>
                </c:pt>
                <c:pt idx="2743">
                  <c:v>1.1408018917923556E-2</c:v>
                </c:pt>
                <c:pt idx="2744">
                  <c:v>1.1405334187629824E-2</c:v>
                </c:pt>
                <c:pt idx="2745">
                  <c:v>1.1402686431565858E-2</c:v>
                </c:pt>
                <c:pt idx="2746">
                  <c:v>1.140007564965346E-2</c:v>
                </c:pt>
                <c:pt idx="2747">
                  <c:v>1.1397498456031127E-2</c:v>
                </c:pt>
                <c:pt idx="2748">
                  <c:v>1.1394959061483299E-2</c:v>
                </c:pt>
                <c:pt idx="2749">
                  <c:v>1.1392456639687366E-2</c:v>
                </c:pt>
                <c:pt idx="2750">
                  <c:v>1.1389991190573929E-2</c:v>
                </c:pt>
                <c:pt idx="2751">
                  <c:v>1.1387562714075353E-2</c:v>
                </c:pt>
                <c:pt idx="2752">
                  <c:v>1.1385187411321716E-2</c:v>
                </c:pt>
                <c:pt idx="2753">
                  <c:v>1.1382835446469276E-2</c:v>
                </c:pt>
                <c:pt idx="2754">
                  <c:v>1.1380520455207979E-2</c:v>
                </c:pt>
                <c:pt idx="2755">
                  <c:v>1.1378242437471793E-2</c:v>
                </c:pt>
                <c:pt idx="2756">
                  <c:v>1.1376001393198162E-2</c:v>
                </c:pt>
                <c:pt idx="2757">
                  <c:v>1.1373797322322785E-2</c:v>
                </c:pt>
                <c:pt idx="2758">
                  <c:v>1.1371630224782237E-2</c:v>
                </c:pt>
                <c:pt idx="2759">
                  <c:v>1.1369500100516565E-2</c:v>
                </c:pt>
                <c:pt idx="2760">
                  <c:v>1.136733366154008E-2</c:v>
                </c:pt>
                <c:pt idx="2761">
                  <c:v>1.1365272331760323E-2</c:v>
                </c:pt>
                <c:pt idx="2762">
                  <c:v>1.1363247972730584E-2</c:v>
                </c:pt>
                <c:pt idx="2763">
                  <c:v>1.1361260584396682E-2</c:v>
                </c:pt>
                <c:pt idx="2764">
                  <c:v>1.1359310166701775E-2</c:v>
                </c:pt>
                <c:pt idx="2765">
                  <c:v>1.1357396719594348E-2</c:v>
                </c:pt>
                <c:pt idx="2766">
                  <c:v>1.1355572236586346E-2</c:v>
                </c:pt>
                <c:pt idx="2767">
                  <c:v>1.1353680736926108E-2</c:v>
                </c:pt>
                <c:pt idx="2768">
                  <c:v>1.1351878201264043E-2</c:v>
                </c:pt>
                <c:pt idx="2769">
                  <c:v>1.1350112635982512E-2</c:v>
                </c:pt>
                <c:pt idx="2770">
                  <c:v>1.1348384041031778E-2</c:v>
                </c:pt>
                <c:pt idx="2771">
                  <c:v>1.1346692416366544E-2</c:v>
                </c:pt>
                <c:pt idx="2772">
                  <c:v>1.1345037761938848E-2</c:v>
                </c:pt>
                <c:pt idx="2773">
                  <c:v>1.1343560522835092E-2</c:v>
                </c:pt>
                <c:pt idx="2774">
                  <c:v>1.1341984991050056E-2</c:v>
                </c:pt>
                <c:pt idx="2775">
                  <c:v>1.1340446431703174E-2</c:v>
                </c:pt>
                <c:pt idx="2776">
                  <c:v>1.1338944844749265E-2</c:v>
                </c:pt>
                <c:pt idx="2777">
                  <c:v>1.1337480230146624E-2</c:v>
                </c:pt>
                <c:pt idx="2778">
                  <c:v>1.1335969273229161E-2</c:v>
                </c:pt>
                <c:pt idx="2779">
                  <c:v>1.1334576006137133E-2</c:v>
                </c:pt>
                <c:pt idx="2780">
                  <c:v>1.1333219710112193E-2</c:v>
                </c:pt>
                <c:pt idx="2781">
                  <c:v>1.133190038511481E-2</c:v>
                </c:pt>
                <c:pt idx="2782">
                  <c:v>1.1330711740980959E-2</c:v>
                </c:pt>
                <c:pt idx="2783">
                  <c:v>1.132946895965007E-2</c:v>
                </c:pt>
                <c:pt idx="2784">
                  <c:v>1.1328263150401967E-2</c:v>
                </c:pt>
                <c:pt idx="2785">
                  <c:v>1.1327094313204503E-2</c:v>
                </c:pt>
                <c:pt idx="2786">
                  <c:v>1.1325962448022054E-2</c:v>
                </c:pt>
                <c:pt idx="2787">
                  <c:v>1.1324867554821602E-2</c:v>
                </c:pt>
                <c:pt idx="2788">
                  <c:v>1.1323809633576213E-2</c:v>
                </c:pt>
                <c:pt idx="2789">
                  <c:v>1.1322788684255475E-2</c:v>
                </c:pt>
                <c:pt idx="2790">
                  <c:v>1.1321804706825506E-2</c:v>
                </c:pt>
                <c:pt idx="2791">
                  <c:v>1.132085770126371E-2</c:v>
                </c:pt>
                <c:pt idx="2792">
                  <c:v>1.1319947667541418E-2</c:v>
                </c:pt>
                <c:pt idx="2793">
                  <c:v>1.1319074605633432E-2</c:v>
                </c:pt>
                <c:pt idx="2794">
                  <c:v>1.1318238515514554E-2</c:v>
                </c:pt>
                <c:pt idx="2795">
                  <c:v>1.1317439397160458E-2</c:v>
                </c:pt>
                <c:pt idx="2796">
                  <c:v>1.1316677250551155E-2</c:v>
                </c:pt>
                <c:pt idx="2797">
                  <c:v>1.1315952075662321E-2</c:v>
                </c:pt>
                <c:pt idx="2798">
                  <c:v>1.1315263872475709E-2</c:v>
                </c:pt>
                <c:pt idx="2799">
                  <c:v>1.1314612640968728E-2</c:v>
                </c:pt>
                <c:pt idx="2800">
                  <c:v>1.1313857662415178E-2</c:v>
                </c:pt>
                <c:pt idx="2801">
                  <c:v>1.1313277751585492E-2</c:v>
                </c:pt>
                <c:pt idx="2802">
                  <c:v>1.1312734811228202E-2</c:v>
                </c:pt>
                <c:pt idx="2803">
                  <c:v>1.1312228841323109E-2</c:v>
                </c:pt>
                <c:pt idx="2804">
                  <c:v>1.1311911058053091E-2</c:v>
                </c:pt>
                <c:pt idx="2805">
                  <c:v>1.1311481656287641E-2</c:v>
                </c:pt>
                <c:pt idx="2806">
                  <c:v>1.131108922609669E-2</c:v>
                </c:pt>
                <c:pt idx="2807">
                  <c:v>1.1310733767468941E-2</c:v>
                </c:pt>
                <c:pt idx="2808">
                  <c:v>1.1310415280393097E-2</c:v>
                </c:pt>
                <c:pt idx="2809">
                  <c:v>1.131013376486221E-2</c:v>
                </c:pt>
                <c:pt idx="2810">
                  <c:v>1.1309889220868461E-2</c:v>
                </c:pt>
                <c:pt idx="2811">
                  <c:v>1.1309681648405763E-2</c:v>
                </c:pt>
                <c:pt idx="2812">
                  <c:v>1.1309338780631248E-2</c:v>
                </c:pt>
                <c:pt idx="2813">
                  <c:v>1.1309027866324151E-2</c:v>
                </c:pt>
                <c:pt idx="2814">
                  <c:v>1.1308925933168013E-2</c:v>
                </c:pt>
                <c:pt idx="2815">
                  <c:v>1.1308860969206691E-2</c:v>
                </c:pt>
                <c:pt idx="2816">
                  <c:v>1.1309015538879641E-2</c:v>
                </c:pt>
                <c:pt idx="2817">
                  <c:v>1.1308841948856063E-2</c:v>
                </c:pt>
                <c:pt idx="2818">
                  <c:v>1.1308887892466757E-2</c:v>
                </c:pt>
                <c:pt idx="2819">
                  <c:v>1.1308970805269603E-2</c:v>
                </c:pt>
                <c:pt idx="2820">
                  <c:v>1.1309090687267265E-2</c:v>
                </c:pt>
                <c:pt idx="2821">
                  <c:v>1.1308661732994366E-2</c:v>
                </c:pt>
                <c:pt idx="2822">
                  <c:v>1.1309441358860362E-2</c:v>
                </c:pt>
                <c:pt idx="2823">
                  <c:v>1.1309672148466454E-2</c:v>
                </c:pt>
                <c:pt idx="2824">
                  <c:v>1.1309939907284239E-2</c:v>
                </c:pt>
                <c:pt idx="2825">
                  <c:v>1.1310657643142966E-2</c:v>
                </c:pt>
                <c:pt idx="2826">
                  <c:v>1.1311004643505323E-2</c:v>
                </c:pt>
                <c:pt idx="2827">
                  <c:v>1.1311388615428276E-2</c:v>
                </c:pt>
                <c:pt idx="2828">
                  <c:v>1.1311809558923989E-2</c:v>
                </c:pt>
                <c:pt idx="2829">
                  <c:v>1.1312267474003757E-2</c:v>
                </c:pt>
                <c:pt idx="2830">
                  <c:v>1.1312542458494902E-2</c:v>
                </c:pt>
                <c:pt idx="2831">
                  <c:v>1.1313071659345076E-2</c:v>
                </c:pt>
                <c:pt idx="2832">
                  <c:v>1.1313637830658863E-2</c:v>
                </c:pt>
                <c:pt idx="2833">
                  <c:v>1.1314240972452075E-2</c:v>
                </c:pt>
                <c:pt idx="2834">
                  <c:v>1.1315111623649989E-2</c:v>
                </c:pt>
                <c:pt idx="2835">
                  <c:v>1.1315791368542535E-2</c:v>
                </c:pt>
                <c:pt idx="2836">
                  <c:v>1.1316508085130354E-2</c:v>
                </c:pt>
                <c:pt idx="2837">
                  <c:v>1.1317261773436902E-2</c:v>
                </c:pt>
                <c:pt idx="2838">
                  <c:v>1.1318052433478687E-2</c:v>
                </c:pt>
                <c:pt idx="2839">
                  <c:v>1.1318880065282647E-2</c:v>
                </c:pt>
                <c:pt idx="2840">
                  <c:v>1.1319744668870502E-2</c:v>
                </c:pt>
                <c:pt idx="2841">
                  <c:v>1.1320646244263974E-2</c:v>
                </c:pt>
                <c:pt idx="2842">
                  <c:v>1.1321584791494343E-2</c:v>
                </c:pt>
                <c:pt idx="2843">
                  <c:v>1.132256031058246E-2</c:v>
                </c:pt>
                <c:pt idx="2844">
                  <c:v>1.1323572801561344E-2</c:v>
                </c:pt>
                <c:pt idx="2845">
                  <c:v>1.1324622264454454E-2</c:v>
                </c:pt>
                <c:pt idx="2846">
                  <c:v>1.1325708699294806E-2</c:v>
                </c:pt>
                <c:pt idx="2847">
                  <c:v>1.1326832106109337E-2</c:v>
                </c:pt>
                <c:pt idx="2848">
                  <c:v>1.1327992484935406E-2</c:v>
                </c:pt>
                <c:pt idx="2849">
                  <c:v>1.1329189835800819E-2</c:v>
                </c:pt>
                <c:pt idx="2850">
                  <c:v>1.1330424158742067E-2</c:v>
                </c:pt>
                <c:pt idx="2851">
                  <c:v>1.1331695453793906E-2</c:v>
                </c:pt>
                <c:pt idx="2852">
                  <c:v>1.1332725086266137E-2</c:v>
                </c:pt>
                <c:pt idx="2853">
                  <c:v>1.1334067642567872E-2</c:v>
                </c:pt>
                <c:pt idx="2854">
                  <c:v>1.1335447169918246E-2</c:v>
                </c:pt>
                <c:pt idx="2855">
                  <c:v>1.1337150355835279E-2</c:v>
                </c:pt>
                <c:pt idx="2856">
                  <c:v>1.1338606511997015E-2</c:v>
                </c:pt>
                <c:pt idx="2857">
                  <c:v>1.1340099640499594E-2</c:v>
                </c:pt>
                <c:pt idx="2858">
                  <c:v>1.1341629741386456E-2</c:v>
                </c:pt>
                <c:pt idx="2859">
                  <c:v>1.134319681469931E-2</c:v>
                </c:pt>
                <c:pt idx="2860">
                  <c:v>1.1344800860483333E-2</c:v>
                </c:pt>
                <c:pt idx="2861">
                  <c:v>1.1346441878784579E-2</c:v>
                </c:pt>
                <c:pt idx="2862">
                  <c:v>1.1348119869648229E-2</c:v>
                </c:pt>
                <c:pt idx="2863">
                  <c:v>1.1349834833121198E-2</c:v>
                </c:pt>
                <c:pt idx="2864">
                  <c:v>1.1351586769253887E-2</c:v>
                </c:pt>
                <c:pt idx="2865">
                  <c:v>1.1352748729452244E-2</c:v>
                </c:pt>
                <c:pt idx="2866">
                  <c:v>1.1354569214550025E-2</c:v>
                </c:pt>
                <c:pt idx="2867">
                  <c:v>1.1356426670103836E-2</c:v>
                </c:pt>
                <c:pt idx="2868">
                  <c:v>1.1358594746462281E-2</c:v>
                </c:pt>
                <c:pt idx="2869">
                  <c:v>1.1360531424594811E-2</c:v>
                </c:pt>
                <c:pt idx="2870">
                  <c:v>1.1362505073346796E-2</c:v>
                </c:pt>
                <c:pt idx="2871">
                  <c:v>1.1364515692773303E-2</c:v>
                </c:pt>
                <c:pt idx="2872">
                  <c:v>1.1366563282929398E-2</c:v>
                </c:pt>
                <c:pt idx="2873">
                  <c:v>1.1368312761465479E-2</c:v>
                </c:pt>
                <c:pt idx="2874">
                  <c:v>1.1370431585650348E-2</c:v>
                </c:pt>
                <c:pt idx="2875">
                  <c:v>1.1372587379555986E-2</c:v>
                </c:pt>
                <c:pt idx="2876">
                  <c:v>1.1374780143240769E-2</c:v>
                </c:pt>
                <c:pt idx="2877">
                  <c:v>1.1378048433906407E-2</c:v>
                </c:pt>
                <c:pt idx="2878">
                  <c:v>1.1380323274861145E-2</c:v>
                </c:pt>
                <c:pt idx="2879">
                  <c:v>1.1382635089335782E-2</c:v>
                </c:pt>
                <c:pt idx="2880">
                  <c:v>1.138498387739635E-2</c:v>
                </c:pt>
                <c:pt idx="2881">
                  <c:v>1.1387369639109754E-2</c:v>
                </c:pt>
                <c:pt idx="2882">
                  <c:v>1.1389432347743457E-2</c:v>
                </c:pt>
                <c:pt idx="2883">
                  <c:v>1.1391889338343003E-2</c:v>
                </c:pt>
                <c:pt idx="2884">
                  <c:v>1.1394383301609237E-2</c:v>
                </c:pt>
                <c:pt idx="2885">
                  <c:v>1.1396914237612429E-2</c:v>
                </c:pt>
                <c:pt idx="2886">
                  <c:v>1.139985305485087E-2</c:v>
                </c:pt>
                <c:pt idx="2887">
                  <c:v>1.1402460659928821E-2</c:v>
                </c:pt>
                <c:pt idx="2888">
                  <c:v>1.1405105239153125E-2</c:v>
                </c:pt>
                <c:pt idx="2889">
                  <c:v>1.1407786792597638E-2</c:v>
                </c:pt>
                <c:pt idx="2890">
                  <c:v>1.1410505320339687E-2</c:v>
                </c:pt>
                <c:pt idx="2891">
                  <c:v>1.1413260822454864E-2</c:v>
                </c:pt>
                <c:pt idx="2892">
                  <c:v>1.1416053299019629E-2</c:v>
                </c:pt>
                <c:pt idx="2893">
                  <c:v>1.1418882750116528E-2</c:v>
                </c:pt>
                <c:pt idx="2894">
                  <c:v>1.1421749175823755E-2</c:v>
                </c:pt>
                <c:pt idx="2895">
                  <c:v>1.142465257622125E-2</c:v>
                </c:pt>
                <c:pt idx="2896">
                  <c:v>1.142759295139242E-2</c:v>
                </c:pt>
                <c:pt idx="2897">
                  <c:v>1.1430570301419812E-2</c:v>
                </c:pt>
                <c:pt idx="2898">
                  <c:v>1.1433584626388573E-2</c:v>
                </c:pt>
                <c:pt idx="2899">
                  <c:v>1.1436635926381247E-2</c:v>
                </c:pt>
                <c:pt idx="2900">
                  <c:v>1.1439724201486458E-2</c:v>
                </c:pt>
                <c:pt idx="2901">
                  <c:v>1.144284945179283E-2</c:v>
                </c:pt>
                <c:pt idx="2902">
                  <c:v>1.1446011677385513E-2</c:v>
                </c:pt>
                <c:pt idx="2903">
                  <c:v>1.1449210878354869E-2</c:v>
                </c:pt>
                <c:pt idx="2904">
                  <c:v>1.1452026941977465E-2</c:v>
                </c:pt>
                <c:pt idx="2905">
                  <c:v>1.1455297348953026E-2</c:v>
                </c:pt>
                <c:pt idx="2906">
                  <c:v>1.1458604730367042E-2</c:v>
                </c:pt>
                <c:pt idx="2907">
                  <c:v>1.1462377437826266E-2</c:v>
                </c:pt>
                <c:pt idx="2908">
                  <c:v>1.1465761517058757E-2</c:v>
                </c:pt>
                <c:pt idx="2909">
                  <c:v>1.1469182572224866E-2</c:v>
                </c:pt>
                <c:pt idx="2910">
                  <c:v>1.1472640603423645E-2</c:v>
                </c:pt>
                <c:pt idx="2911">
                  <c:v>1.147613561075154E-2</c:v>
                </c:pt>
                <c:pt idx="2912">
                  <c:v>1.1479667594308471E-2</c:v>
                </c:pt>
                <c:pt idx="2913">
                  <c:v>1.1483236554193487E-2</c:v>
                </c:pt>
                <c:pt idx="2914">
                  <c:v>1.1486842490507378E-2</c:v>
                </c:pt>
                <c:pt idx="2915">
                  <c:v>1.1490485403351803E-2</c:v>
                </c:pt>
                <c:pt idx="2916">
                  <c:v>1.1494165292831895E-2</c:v>
                </c:pt>
                <c:pt idx="2917">
                  <c:v>1.1497426266143867E-2</c:v>
                </c:pt>
                <c:pt idx="2918">
                  <c:v>1.1501177348343886E-2</c:v>
                </c:pt>
                <c:pt idx="2919">
                  <c:v>1.1504965406268367E-2</c:v>
                </c:pt>
                <c:pt idx="2920">
                  <c:v>1.1509339891854441E-2</c:v>
                </c:pt>
                <c:pt idx="2921">
                  <c:v>1.1513207183825936E-2</c:v>
                </c:pt>
                <c:pt idx="2922">
                  <c:v>1.1517111451857447E-2</c:v>
                </c:pt>
                <c:pt idx="2923">
                  <c:v>1.152105269605702E-2</c:v>
                </c:pt>
                <c:pt idx="2924">
                  <c:v>1.1525030916535334E-2</c:v>
                </c:pt>
                <c:pt idx="2925">
                  <c:v>1.1528567977729054E-2</c:v>
                </c:pt>
                <c:pt idx="2926">
                  <c:v>1.1532617380393795E-2</c:v>
                </c:pt>
                <c:pt idx="2927">
                  <c:v>1.1536703758435962E-2</c:v>
                </c:pt>
                <c:pt idx="2928">
                  <c:v>1.1540827111970131E-2</c:v>
                </c:pt>
                <c:pt idx="2929">
                  <c:v>1.1544987441108212E-2</c:v>
                </c:pt>
                <c:pt idx="2930">
                  <c:v>1.1550169024278127E-2</c:v>
                </c:pt>
                <c:pt idx="2931">
                  <c:v>1.1554408858957992E-2</c:v>
                </c:pt>
                <c:pt idx="2932">
                  <c:v>1.1558685672077297E-2</c:v>
                </c:pt>
                <c:pt idx="2933">
                  <c:v>1.1562999463760291E-2</c:v>
                </c:pt>
                <c:pt idx="2934">
                  <c:v>1.1566846841586717E-2</c:v>
                </c:pt>
                <c:pt idx="2935">
                  <c:v>1.1571231808691742E-2</c:v>
                </c:pt>
                <c:pt idx="2936">
                  <c:v>1.1575653753478342E-2</c:v>
                </c:pt>
                <c:pt idx="2937">
                  <c:v>1.158011267606774E-2</c:v>
                </c:pt>
                <c:pt idx="2938">
                  <c:v>1.1586799475914573E-2</c:v>
                </c:pt>
                <c:pt idx="2939">
                  <c:v>1.159134599938717E-2</c:v>
                </c:pt>
                <c:pt idx="2940">
                  <c:v>1.1595929504827894E-2</c:v>
                </c:pt>
                <c:pt idx="2941">
                  <c:v>1.1600549992366852E-2</c:v>
                </c:pt>
                <c:pt idx="2942">
                  <c:v>1.1603628381075605E-2</c:v>
                </c:pt>
                <c:pt idx="2943">
                  <c:v>1.1609901914279467E-2</c:v>
                </c:pt>
                <c:pt idx="2944">
                  <c:v>1.1614633348924397E-2</c:v>
                </c:pt>
                <c:pt idx="2945">
                  <c:v>1.1619401766206704E-2</c:v>
                </c:pt>
                <c:pt idx="2946">
                  <c:v>1.1624207166266701E-2</c:v>
                </c:pt>
                <c:pt idx="2947">
                  <c:v>1.1629049549243004E-2</c:v>
                </c:pt>
                <c:pt idx="2948">
                  <c:v>1.1633928915276773E-2</c:v>
                </c:pt>
                <c:pt idx="2949">
                  <c:v>1.1638845264506623E-2</c:v>
                </c:pt>
                <c:pt idx="2950">
                  <c:v>1.1643798597075417E-2</c:v>
                </c:pt>
                <c:pt idx="2951">
                  <c:v>1.1648788913126021E-2</c:v>
                </c:pt>
                <c:pt idx="2952">
                  <c:v>1.1653816212802998E-2</c:v>
                </c:pt>
                <c:pt idx="2953">
                  <c:v>1.1658880496250915E-2</c:v>
                </c:pt>
                <c:pt idx="2954">
                  <c:v>1.1663981763616887E-2</c:v>
                </c:pt>
                <c:pt idx="2955">
                  <c:v>1.1667431731130325E-2</c:v>
                </c:pt>
                <c:pt idx="2956">
                  <c:v>1.1672598539793E-2</c:v>
                </c:pt>
                <c:pt idx="2957">
                  <c:v>1.167780232896927E-2</c:v>
                </c:pt>
                <c:pt idx="2958">
                  <c:v>1.168304309880671E-2</c:v>
                </c:pt>
                <c:pt idx="2959">
                  <c:v>1.1690042864403224E-2</c:v>
                </c:pt>
                <c:pt idx="2960">
                  <c:v>1.1695366038404391E-2</c:v>
                </c:pt>
                <c:pt idx="2961">
                  <c:v>1.1700726197378089E-2</c:v>
                </c:pt>
                <c:pt idx="2962">
                  <c:v>1.1706123341477389E-2</c:v>
                </c:pt>
                <c:pt idx="2963">
                  <c:v>1.1711557470858759E-2</c:v>
                </c:pt>
                <c:pt idx="2964">
                  <c:v>1.1715264319976583E-2</c:v>
                </c:pt>
                <c:pt idx="2965">
                  <c:v>1.1722536686096146E-2</c:v>
                </c:pt>
                <c:pt idx="2966">
                  <c:v>1.1728081772269356E-2</c:v>
                </c:pt>
                <c:pt idx="2967">
                  <c:v>1.1733663844358172E-2</c:v>
                </c:pt>
                <c:pt idx="2968">
                  <c:v>1.1737484766249893E-2</c:v>
                </c:pt>
                <c:pt idx="2969">
                  <c:v>1.1742530693651609E-2</c:v>
                </c:pt>
                <c:pt idx="2970">
                  <c:v>1.1748212416414994E-2</c:v>
                </c:pt>
                <c:pt idx="2971">
                  <c:v>1.1753931120519034E-2</c:v>
                </c:pt>
                <c:pt idx="2972">
                  <c:v>1.176338780587485E-2</c:v>
                </c:pt>
                <c:pt idx="2973">
                  <c:v>1.176858753388778E-2</c:v>
                </c:pt>
                <c:pt idx="2974">
                  <c:v>1.1774435864884405E-2</c:v>
                </c:pt>
                <c:pt idx="2975">
                  <c:v>1.1780321179243337E-2</c:v>
                </c:pt>
                <c:pt idx="2976">
                  <c:v>1.178624347712884E-2</c:v>
                </c:pt>
                <c:pt idx="2977">
                  <c:v>1.1792202758706058E-2</c:v>
                </c:pt>
                <c:pt idx="2978">
                  <c:v>1.1798199024142766E-2</c:v>
                </c:pt>
                <c:pt idx="2979">
                  <c:v>1.1804232273605865E-2</c:v>
                </c:pt>
                <c:pt idx="2980">
                  <c:v>1.181030250726489E-2</c:v>
                </c:pt>
                <c:pt idx="2981">
                  <c:v>1.1817046875137545E-2</c:v>
                </c:pt>
                <c:pt idx="2982">
                  <c:v>1.1823193920986404E-2</c:v>
                </c:pt>
                <c:pt idx="2983">
                  <c:v>1.1829377952872974E-2</c:v>
                </c:pt>
                <c:pt idx="2984">
                  <c:v>1.1835598970973634E-2</c:v>
                </c:pt>
                <c:pt idx="2985">
                  <c:v>1.1842105057544279E-2</c:v>
                </c:pt>
                <c:pt idx="2986">
                  <c:v>1.1848402483592162E-2</c:v>
                </c:pt>
                <c:pt idx="2987">
                  <c:v>1.1854736895070148E-2</c:v>
                </c:pt>
                <c:pt idx="2988">
                  <c:v>1.1861108292154799E-2</c:v>
                </c:pt>
                <c:pt idx="2989">
                  <c:v>1.1867516675025313E-2</c:v>
                </c:pt>
                <c:pt idx="2990">
                  <c:v>1.187462523921415E-2</c:v>
                </c:pt>
                <c:pt idx="2991">
                  <c:v>1.1881110449722761E-2</c:v>
                </c:pt>
                <c:pt idx="2992">
                  <c:v>1.1887632647907773E-2</c:v>
                </c:pt>
                <c:pt idx="2993">
                  <c:v>1.1894191833951646E-2</c:v>
                </c:pt>
                <c:pt idx="2994">
                  <c:v>1.1900788008040321E-2</c:v>
                </c:pt>
                <c:pt idx="2995">
                  <c:v>1.1907421170360604E-2</c:v>
                </c:pt>
                <c:pt idx="2996">
                  <c:v>1.1914091321099302E-2</c:v>
                </c:pt>
                <c:pt idx="2997">
                  <c:v>1.1920798460444091E-2</c:v>
                </c:pt>
                <c:pt idx="2998">
                  <c:v>1.1927542588586122E-2</c:v>
                </c:pt>
                <c:pt idx="2999">
                  <c:v>1.193432347267861E-2</c:v>
                </c:pt>
                <c:pt idx="3000">
                  <c:v>1.1941138590499124E-2</c:v>
                </c:pt>
                <c:pt idx="3001">
                  <c:v>1.1947984120389023E-2</c:v>
                </c:pt>
                <c:pt idx="3002">
                  <c:v>1.1954856225742492E-2</c:v>
                </c:pt>
                <c:pt idx="3003">
                  <c:v>1.1961751069931992E-2</c:v>
                </c:pt>
                <c:pt idx="3004">
                  <c:v>1.1968664816303052E-2</c:v>
                </c:pt>
                <c:pt idx="3005">
                  <c:v>1.1975593628175131E-2</c:v>
                </c:pt>
                <c:pt idx="3006">
                  <c:v>1.1982533668835544E-2</c:v>
                </c:pt>
                <c:pt idx="3007">
                  <c:v>1.1988785237876644E-2</c:v>
                </c:pt>
                <c:pt idx="3008">
                  <c:v>1.1995736627280082E-2</c:v>
                </c:pt>
                <c:pt idx="3009">
                  <c:v>1.2002687879616898E-2</c:v>
                </c:pt>
                <c:pt idx="3010">
                  <c:v>1.2009635116036447E-2</c:v>
                </c:pt>
                <c:pt idx="3011">
                  <c:v>1.2016574457661725E-2</c:v>
                </c:pt>
                <c:pt idx="3012">
                  <c:v>1.2024194977619217E-2</c:v>
                </c:pt>
                <c:pt idx="3013">
                  <c:v>1.2031108551825384E-2</c:v>
                </c:pt>
                <c:pt idx="3014">
                  <c:v>1.203800868951096E-2</c:v>
                </c:pt>
                <c:pt idx="3015">
                  <c:v>1.2044895390602091E-2</c:v>
                </c:pt>
                <c:pt idx="3016">
                  <c:v>1.2051768655028395E-2</c:v>
                </c:pt>
                <c:pt idx="3017">
                  <c:v>1.2058628482720369E-2</c:v>
                </c:pt>
                <c:pt idx="3018">
                  <c:v>1.206547487360589E-2</c:v>
                </c:pt>
                <c:pt idx="3019">
                  <c:v>1.2072307827617191E-2</c:v>
                </c:pt>
                <c:pt idx="3020">
                  <c:v>1.2077753311188211E-2</c:v>
                </c:pt>
                <c:pt idx="3021">
                  <c:v>1.2084560854590087E-2</c:v>
                </c:pt>
                <c:pt idx="3022">
                  <c:v>1.2091354961559553E-2</c:v>
                </c:pt>
                <c:pt idx="3023">
                  <c:v>1.2098135632030882E-2</c:v>
                </c:pt>
                <c:pt idx="3024">
                  <c:v>1.2104902865933909E-2</c:v>
                </c:pt>
                <c:pt idx="3025">
                  <c:v>1.2111656663200243E-2</c:v>
                </c:pt>
                <c:pt idx="3026">
                  <c:v>1.2119079672862944E-2</c:v>
                </c:pt>
                <c:pt idx="3027">
                  <c:v>1.2125123947554606E-2</c:v>
                </c:pt>
                <c:pt idx="3028">
                  <c:v>1.2131837434506743E-2</c:v>
                </c:pt>
                <c:pt idx="3029">
                  <c:v>1.2138537484552181E-2</c:v>
                </c:pt>
                <c:pt idx="3030">
                  <c:v>1.2145224097622531E-2</c:v>
                </c:pt>
                <c:pt idx="3031">
                  <c:v>1.2151897273653844E-2</c:v>
                </c:pt>
                <c:pt idx="3032">
                  <c:v>1.2158557012575066E-2</c:v>
                </c:pt>
                <c:pt idx="3033">
                  <c:v>1.216655827274651E-2</c:v>
                </c:pt>
                <c:pt idx="3034">
                  <c:v>1.2173189665272918E-2</c:v>
                </c:pt>
                <c:pt idx="3035">
                  <c:v>1.2179807619816423E-2</c:v>
                </c:pt>
                <c:pt idx="3036">
                  <c:v>1.2186412136310125E-2</c:v>
                </c:pt>
                <c:pt idx="3037">
                  <c:v>1.2193003214684514E-2</c:v>
                </c:pt>
                <c:pt idx="3038">
                  <c:v>1.2198907086557605E-2</c:v>
                </c:pt>
                <c:pt idx="3039">
                  <c:v>1.2205472026193034E-2</c:v>
                </c:pt>
                <c:pt idx="3040">
                  <c:v>1.2212023527848063E-2</c:v>
                </c:pt>
                <c:pt idx="3041">
                  <c:v>1.2218561591455934E-2</c:v>
                </c:pt>
                <c:pt idx="3042">
                  <c:v>1.2225757032412998E-2</c:v>
                </c:pt>
                <c:pt idx="3043">
                  <c:v>1.2232267480659595E-2</c:v>
                </c:pt>
                <c:pt idx="3044">
                  <c:v>1.2238764490316821E-2</c:v>
                </c:pt>
                <c:pt idx="3045">
                  <c:v>1.2245248061316034E-2</c:v>
                </c:pt>
                <c:pt idx="3046">
                  <c:v>1.2251718193592939E-2</c:v>
                </c:pt>
                <c:pt idx="3047">
                  <c:v>1.2258174887079762E-2</c:v>
                </c:pt>
                <c:pt idx="3048">
                  <c:v>1.2264618141710471E-2</c:v>
                </c:pt>
                <c:pt idx="3049">
                  <c:v>1.2271047957420768E-2</c:v>
                </c:pt>
                <c:pt idx="3050">
                  <c:v>1.2277464334141144E-2</c:v>
                </c:pt>
                <c:pt idx="3051">
                  <c:v>1.2283867271807304E-2</c:v>
                </c:pt>
                <c:pt idx="3052">
                  <c:v>1.2290256770354949E-2</c:v>
                </c:pt>
                <c:pt idx="3053">
                  <c:v>1.229663282971544E-2</c:v>
                </c:pt>
                <c:pt idx="3054">
                  <c:v>1.2302995449825349E-2</c:v>
                </c:pt>
                <c:pt idx="3055">
                  <c:v>1.2309344630618642E-2</c:v>
                </c:pt>
                <c:pt idx="3056">
                  <c:v>1.2315680372030154E-2</c:v>
                </c:pt>
                <c:pt idx="3057">
                  <c:v>1.232200267399472E-2</c:v>
                </c:pt>
                <c:pt idx="3058">
                  <c:v>1.2328311536447173E-2</c:v>
                </c:pt>
                <c:pt idx="3059">
                  <c:v>1.233394875521732E-2</c:v>
                </c:pt>
                <c:pt idx="3060">
                  <c:v>1.2340231483454762E-2</c:v>
                </c:pt>
                <c:pt idx="3061">
                  <c:v>1.2346500772344107E-2</c:v>
                </c:pt>
                <c:pt idx="3062">
                  <c:v>1.2352756621817718E-2</c:v>
                </c:pt>
                <c:pt idx="3063">
                  <c:v>1.2358999031814106E-2</c:v>
                </c:pt>
                <c:pt idx="3064">
                  <c:v>1.2365882477793043E-2</c:v>
                </c:pt>
                <c:pt idx="3065">
                  <c:v>1.2372097261856068E-2</c:v>
                </c:pt>
                <c:pt idx="3066">
                  <c:v>1.2378298605891744E-2</c:v>
                </c:pt>
                <c:pt idx="3067">
                  <c:v>1.2384486509836638E-2</c:v>
                </c:pt>
                <c:pt idx="3068">
                  <c:v>1.2390660973627328E-2</c:v>
                </c:pt>
                <c:pt idx="3069">
                  <c:v>1.2396821997201249E-2</c:v>
                </c:pt>
                <c:pt idx="3070">
                  <c:v>1.240296958049498E-2</c:v>
                </c:pt>
                <c:pt idx="3071">
                  <c:v>1.2409103723444219E-2</c:v>
                </c:pt>
                <c:pt idx="3072">
                  <c:v>1.2413927387124879E-2</c:v>
                </c:pt>
                <c:pt idx="3073">
                  <c:v>1.2420036148510505E-2</c:v>
                </c:pt>
                <c:pt idx="3074">
                  <c:v>1.2426131470093082E-2</c:v>
                </c:pt>
                <c:pt idx="3075">
                  <c:v>1.2432213351809551E-2</c:v>
                </c:pt>
                <c:pt idx="3076">
                  <c:v>1.2438281793599515E-2</c:v>
                </c:pt>
                <c:pt idx="3077">
                  <c:v>1.2444981591311922E-2</c:v>
                </c:pt>
                <c:pt idx="3078">
                  <c:v>1.2450378357156566E-2</c:v>
                </c:pt>
                <c:pt idx="3079">
                  <c:v>1.2456406478801973E-2</c:v>
                </c:pt>
                <c:pt idx="3080">
                  <c:v>1.2462421160277515E-2</c:v>
                </c:pt>
                <c:pt idx="3081">
                  <c:v>1.2468422401523682E-2</c:v>
                </c:pt>
                <c:pt idx="3082">
                  <c:v>1.2474410202478303E-2</c:v>
                </c:pt>
                <c:pt idx="3083">
                  <c:v>1.2480384563083646E-2</c:v>
                </c:pt>
                <c:pt idx="3084">
                  <c:v>1.2486345483277539E-2</c:v>
                </c:pt>
                <c:pt idx="3085">
                  <c:v>1.2493570453566695E-2</c:v>
                </c:pt>
                <c:pt idx="3086">
                  <c:v>1.2499502983869357E-2</c:v>
                </c:pt>
                <c:pt idx="3087">
                  <c:v>1.2505422072836149E-2</c:v>
                </c:pt>
                <c:pt idx="3088">
                  <c:v>1.2511327720407988E-2</c:v>
                </c:pt>
                <c:pt idx="3089">
                  <c:v>1.2517219926519708E-2</c:v>
                </c:pt>
                <c:pt idx="3090">
                  <c:v>1.2522463750503457E-2</c:v>
                </c:pt>
                <c:pt idx="3091">
                  <c:v>1.252832982985847E-2</c:v>
                </c:pt>
                <c:pt idx="3092">
                  <c:v>1.2534182467951314E-2</c:v>
                </c:pt>
                <c:pt idx="3093">
                  <c:v>1.2540021664723134E-2</c:v>
                </c:pt>
                <c:pt idx="3094">
                  <c:v>1.2546479333105135E-2</c:v>
                </c:pt>
                <c:pt idx="3095">
                  <c:v>1.2552290889206707E-2</c:v>
                </c:pt>
                <c:pt idx="3096">
                  <c:v>1.2558089003429364E-2</c:v>
                </c:pt>
                <c:pt idx="3097">
                  <c:v>1.2563873675713154E-2</c:v>
                </c:pt>
                <c:pt idx="3098">
                  <c:v>1.2569644905999863E-2</c:v>
                </c:pt>
                <c:pt idx="3099">
                  <c:v>1.257540269423041E-2</c:v>
                </c:pt>
                <c:pt idx="3100">
                  <c:v>1.258114704034397E-2</c:v>
                </c:pt>
                <c:pt idx="3101">
                  <c:v>1.2586877944283202E-2</c:v>
                </c:pt>
                <c:pt idx="3102">
                  <c:v>1.2592595405988151E-2</c:v>
                </c:pt>
                <c:pt idx="3103">
                  <c:v>1.2598299425400604E-2</c:v>
                </c:pt>
                <c:pt idx="3104">
                  <c:v>1.2603990002462345E-2</c:v>
                </c:pt>
                <c:pt idx="3105">
                  <c:v>1.2609667137113425E-2</c:v>
                </c:pt>
                <c:pt idx="3106">
                  <c:v>1.2615330829297363E-2</c:v>
                </c:pt>
                <c:pt idx="3107">
                  <c:v>1.2620981078954211E-2</c:v>
                </c:pt>
                <c:pt idx="3108">
                  <c:v>1.2626617886026622E-2</c:v>
                </c:pt>
                <c:pt idx="3109">
                  <c:v>1.2632241250456382E-2</c:v>
                </c:pt>
                <c:pt idx="3110">
                  <c:v>1.2637851172187013E-2</c:v>
                </c:pt>
                <c:pt idx="3111">
                  <c:v>1.2643447651159436E-2</c:v>
                </c:pt>
                <c:pt idx="3112">
                  <c:v>1.2648412474077934E-2</c:v>
                </c:pt>
                <c:pt idx="3113">
                  <c:v>1.2653982832126164E-2</c:v>
                </c:pt>
                <c:pt idx="3114">
                  <c:v>1.2659539747635005E-2</c:v>
                </c:pt>
                <c:pt idx="3115">
                  <c:v>1.2665083220547359E-2</c:v>
                </c:pt>
                <c:pt idx="3116">
                  <c:v>1.2671228402646499E-2</c:v>
                </c:pt>
                <c:pt idx="3117">
                  <c:v>1.2676744223870615E-2</c:v>
                </c:pt>
                <c:pt idx="3118">
                  <c:v>1.2682246601936838E-2</c:v>
                </c:pt>
                <c:pt idx="3119">
                  <c:v>1.2687735536786955E-2</c:v>
                </c:pt>
                <c:pt idx="3120">
                  <c:v>1.2693211028368836E-2</c:v>
                </c:pt>
                <c:pt idx="3121">
                  <c:v>1.2698673076622527E-2</c:v>
                </c:pt>
                <c:pt idx="3122">
                  <c:v>1.2704121681494157E-2</c:v>
                </c:pt>
                <c:pt idx="3123">
                  <c:v>1.2709556842926384E-2</c:v>
                </c:pt>
                <c:pt idx="3124">
                  <c:v>1.2714978560865333E-2</c:v>
                </c:pt>
                <c:pt idx="3125">
                  <c:v>1.2719778594552237E-2</c:v>
                </c:pt>
                <c:pt idx="3126">
                  <c:v>1.2725174195216517E-2</c:v>
                </c:pt>
                <c:pt idx="3127">
                  <c:v>1.2730556352618471E-2</c:v>
                </c:pt>
                <c:pt idx="3128">
                  <c:v>1.2735925066701881E-2</c:v>
                </c:pt>
                <c:pt idx="3129">
                  <c:v>1.2741280337412279E-2</c:v>
                </c:pt>
                <c:pt idx="3130">
                  <c:v>1.274662216469521E-2</c:v>
                </c:pt>
                <c:pt idx="3131">
                  <c:v>1.2751950548497084E-2</c:v>
                </c:pt>
                <c:pt idx="3132">
                  <c:v>1.2757265488762567E-2</c:v>
                </c:pt>
                <c:pt idx="3133">
                  <c:v>1.2761964855473984E-2</c:v>
                </c:pt>
                <c:pt idx="3134">
                  <c:v>1.276725368153997E-2</c:v>
                </c:pt>
                <c:pt idx="3135">
                  <c:v>1.2772529064310589E-2</c:v>
                </c:pt>
                <c:pt idx="3136">
                  <c:v>1.2777791003734329E-2</c:v>
                </c:pt>
                <c:pt idx="3137">
                  <c:v>1.278303949975701E-2</c:v>
                </c:pt>
                <c:pt idx="3138">
                  <c:v>1.278947101410338E-2</c:v>
                </c:pt>
                <c:pt idx="3139">
                  <c:v>1.2794691073012857E-2</c:v>
                </c:pt>
                <c:pt idx="3140">
                  <c:v>1.2799897687551498E-2</c:v>
                </c:pt>
                <c:pt idx="3141">
                  <c:v>1.2805090857668041E-2</c:v>
                </c:pt>
                <c:pt idx="3142">
                  <c:v>1.2809675485145791E-2</c:v>
                </c:pt>
                <c:pt idx="3143">
                  <c:v>1.2814842542983212E-2</c:v>
                </c:pt>
                <c:pt idx="3144">
                  <c:v>1.2819996156646507E-2</c:v>
                </c:pt>
                <c:pt idx="3145">
                  <c:v>1.2825136326082971E-2</c:v>
                </c:pt>
                <c:pt idx="3146">
                  <c:v>1.2831586220680317E-2</c:v>
                </c:pt>
                <c:pt idx="3147">
                  <c:v>1.2836696802460692E-2</c:v>
                </c:pt>
                <c:pt idx="3148">
                  <c:v>1.2841793939438403E-2</c:v>
                </c:pt>
                <c:pt idx="3149">
                  <c:v>1.2846877631563926E-2</c:v>
                </c:pt>
                <c:pt idx="3150">
                  <c:v>1.2851947878781654E-2</c:v>
                </c:pt>
                <c:pt idx="3151">
                  <c:v>1.2857004681042929E-2</c:v>
                </c:pt>
                <c:pt idx="3152">
                  <c:v>1.2862048038293012E-2</c:v>
                </c:pt>
                <c:pt idx="3153">
                  <c:v>1.2867077950481511E-2</c:v>
                </c:pt>
                <c:pt idx="3154">
                  <c:v>1.287209441755629E-2</c:v>
                </c:pt>
                <c:pt idx="3155">
                  <c:v>1.2877097439466089E-2</c:v>
                </c:pt>
                <c:pt idx="3156">
                  <c:v>1.2882087016159643E-2</c:v>
                </c:pt>
                <c:pt idx="3157">
                  <c:v>1.2887063147585689E-2</c:v>
                </c:pt>
                <c:pt idx="3158">
                  <c:v>1.2892025833691225E-2</c:v>
                </c:pt>
                <c:pt idx="3159">
                  <c:v>1.2896975074429334E-2</c:v>
                </c:pt>
                <c:pt idx="3160">
                  <c:v>1.2901910869744408E-2</c:v>
                </c:pt>
                <c:pt idx="3161">
                  <c:v>1.2906833219587788E-2</c:v>
                </c:pt>
                <c:pt idx="3162">
                  <c:v>1.2911742123911687E-2</c:v>
                </c:pt>
                <c:pt idx="3163">
                  <c:v>1.29166375826605E-2</c:v>
                </c:pt>
                <c:pt idx="3164">
                  <c:v>1.2920941792962349E-2</c:v>
                </c:pt>
                <c:pt idx="3165">
                  <c:v>1.2925811146304866E-2</c:v>
                </c:pt>
                <c:pt idx="3166">
                  <c:v>1.293066705434537E-2</c:v>
                </c:pt>
                <c:pt idx="3167">
                  <c:v>1.2936084960926518E-2</c:v>
                </c:pt>
                <c:pt idx="3168">
                  <c:v>1.2940913191061349E-2</c:v>
                </c:pt>
                <c:pt idx="3169">
                  <c:v>1.2945727975324808E-2</c:v>
                </c:pt>
                <c:pt idx="3170">
                  <c:v>1.2950529313664763E-2</c:v>
                </c:pt>
                <c:pt idx="3171">
                  <c:v>1.2955317206033424E-2</c:v>
                </c:pt>
                <c:pt idx="3172">
                  <c:v>1.2960091652381265E-2</c:v>
                </c:pt>
                <c:pt idx="3173">
                  <c:v>1.2964852652660501E-2</c:v>
                </c:pt>
                <c:pt idx="3174">
                  <c:v>1.2969600206820737E-2</c:v>
                </c:pt>
                <c:pt idx="3175">
                  <c:v>1.2974334314815053E-2</c:v>
                </c:pt>
                <c:pt idx="3176">
                  <c:v>1.2979054976593053E-2</c:v>
                </c:pt>
                <c:pt idx="3177">
                  <c:v>1.2982627023594873E-2</c:v>
                </c:pt>
                <c:pt idx="3178">
                  <c:v>1.2987322375525245E-2</c:v>
                </c:pt>
                <c:pt idx="3179">
                  <c:v>1.2992004281946024E-2</c:v>
                </c:pt>
                <c:pt idx="3180">
                  <c:v>1.2997338568197847E-2</c:v>
                </c:pt>
                <c:pt idx="3181">
                  <c:v>1.3001991662658696E-2</c:v>
                </c:pt>
                <c:pt idx="3182">
                  <c:v>1.3006631311466954E-2</c:v>
                </c:pt>
                <c:pt idx="3183">
                  <c:v>1.3011257514572883E-2</c:v>
                </c:pt>
                <c:pt idx="3184">
                  <c:v>1.3015870271932073E-2</c:v>
                </c:pt>
                <c:pt idx="3185">
                  <c:v>1.3019908362242184E-2</c:v>
                </c:pt>
                <c:pt idx="3186">
                  <c:v>1.3024495022738088E-2</c:v>
                </c:pt>
                <c:pt idx="3187">
                  <c:v>1.3029068237778007E-2</c:v>
                </c:pt>
                <c:pt idx="3188">
                  <c:v>1.3033628007316134E-2</c:v>
                </c:pt>
                <c:pt idx="3189">
                  <c:v>1.3039848262547938E-2</c:v>
                </c:pt>
                <c:pt idx="3190">
                  <c:v>1.3044378751284277E-2</c:v>
                </c:pt>
                <c:pt idx="3191">
                  <c:v>1.3048895793084877E-2</c:v>
                </c:pt>
                <c:pt idx="3192">
                  <c:v>1.3053399387904556E-2</c:v>
                </c:pt>
                <c:pt idx="3193">
                  <c:v>1.3057889535692922E-2</c:v>
                </c:pt>
                <c:pt idx="3194">
                  <c:v>1.306181230921391E-2</c:v>
                </c:pt>
                <c:pt idx="3195">
                  <c:v>1.3066276361589135E-2</c:v>
                </c:pt>
                <c:pt idx="3196">
                  <c:v>1.3070726967233159E-2</c:v>
                </c:pt>
                <c:pt idx="3197">
                  <c:v>1.3075164126101184E-2</c:v>
                </c:pt>
                <c:pt idx="3198">
                  <c:v>1.3080138567604541E-2</c:v>
                </c:pt>
                <c:pt idx="3199">
                  <c:v>1.308454803225882E-2</c:v>
                </c:pt>
                <c:pt idx="3200">
                  <c:v>1.3088944049565515E-2</c:v>
                </c:pt>
                <c:pt idx="3201">
                  <c:v>1.309332661947684E-2</c:v>
                </c:pt>
                <c:pt idx="3202">
                  <c:v>1.3097695741950218E-2</c:v>
                </c:pt>
                <c:pt idx="3203">
                  <c:v>1.310205141694047E-2</c:v>
                </c:pt>
                <c:pt idx="3204">
                  <c:v>1.3106393644401543E-2</c:v>
                </c:pt>
                <c:pt idx="3205">
                  <c:v>1.3110722424289128E-2</c:v>
                </c:pt>
                <c:pt idx="3206">
                  <c:v>1.3115037756558912E-2</c:v>
                </c:pt>
                <c:pt idx="3207">
                  <c:v>1.311933964116745E-2</c:v>
                </c:pt>
                <c:pt idx="3208">
                  <c:v>1.312362807806869E-2</c:v>
                </c:pt>
                <c:pt idx="3209">
                  <c:v>1.3127903067220063E-2</c:v>
                </c:pt>
                <c:pt idx="3210">
                  <c:v>1.313216460857812E-2</c:v>
                </c:pt>
                <c:pt idx="3211">
                  <c:v>1.3136412702097684E-2</c:v>
                </c:pt>
                <c:pt idx="3212">
                  <c:v>1.3140647347734439E-2</c:v>
                </c:pt>
                <c:pt idx="3213">
                  <c:v>1.314486854544755E-2</c:v>
                </c:pt>
                <c:pt idx="3214">
                  <c:v>1.3149076295190968E-2</c:v>
                </c:pt>
                <c:pt idx="3215">
                  <c:v>1.3153270596922985E-2</c:v>
                </c:pt>
                <c:pt idx="3216">
                  <c:v>1.3156915197920943E-2</c:v>
                </c:pt>
                <c:pt idx="3217">
                  <c:v>1.3161083411971782E-2</c:v>
                </c:pt>
                <c:pt idx="3218">
                  <c:v>1.3165238178328672E-2</c:v>
                </c:pt>
                <c:pt idx="3219">
                  <c:v>1.3169913322871657E-2</c:v>
                </c:pt>
                <c:pt idx="3220">
                  <c:v>1.3174040383901103E-2</c:v>
                </c:pt>
                <c:pt idx="3221">
                  <c:v>1.3178153996661963E-2</c:v>
                </c:pt>
                <c:pt idx="3222">
                  <c:v>1.3182254161110794E-2</c:v>
                </c:pt>
                <c:pt idx="3223">
                  <c:v>1.3186340877208496E-2</c:v>
                </c:pt>
                <c:pt idx="3224">
                  <c:v>1.3190414144909891E-2</c:v>
                </c:pt>
                <c:pt idx="3225">
                  <c:v>1.3194473964175005E-2</c:v>
                </c:pt>
                <c:pt idx="3226">
                  <c:v>1.3198520334961269E-2</c:v>
                </c:pt>
                <c:pt idx="3227">
                  <c:v>1.3202553257228711E-2</c:v>
                </c:pt>
                <c:pt idx="3228">
                  <c:v>1.3206572730934759E-2</c:v>
                </c:pt>
                <c:pt idx="3229">
                  <c:v>1.3209527275985344E-2</c:v>
                </c:pt>
                <c:pt idx="3230">
                  <c:v>1.3213521480993862E-2</c:v>
                </c:pt>
                <c:pt idx="3231">
                  <c:v>1.3217502238220824E-2</c:v>
                </c:pt>
                <c:pt idx="3232">
                  <c:v>1.3222035208328542E-2</c:v>
                </c:pt>
                <c:pt idx="3233">
                  <c:v>1.3225987148746121E-2</c:v>
                </c:pt>
                <c:pt idx="3234">
                  <c:v>1.3229925641256912E-2</c:v>
                </c:pt>
                <c:pt idx="3235">
                  <c:v>1.3233850685820059E-2</c:v>
                </c:pt>
                <c:pt idx="3236">
                  <c:v>1.323776228239737E-2</c:v>
                </c:pt>
                <c:pt idx="3237">
                  <c:v>1.3241141236700803E-2</c:v>
                </c:pt>
                <c:pt idx="3238">
                  <c:v>1.3245026755064487E-2</c:v>
                </c:pt>
                <c:pt idx="3239">
                  <c:v>1.3248898825780682E-2</c:v>
                </c:pt>
                <c:pt idx="3240">
                  <c:v>1.3252757448809866E-2</c:v>
                </c:pt>
                <c:pt idx="3241">
                  <c:v>1.3257634398626305E-2</c:v>
                </c:pt>
                <c:pt idx="3242">
                  <c:v>1.3263009197443186E-2</c:v>
                </c:pt>
                <c:pt idx="3243">
                  <c:v>1.3266823375802719E-2</c:v>
                </c:pt>
                <c:pt idx="3244">
                  <c:v>1.3270624104034434E-2</c:v>
                </c:pt>
                <c:pt idx="3245">
                  <c:v>1.3275033587010869E-2</c:v>
                </c:pt>
                <c:pt idx="3246">
                  <c:v>1.3278802194934179E-2</c:v>
                </c:pt>
                <c:pt idx="3247">
                  <c:v>1.3282557353966256E-2</c:v>
                </c:pt>
                <c:pt idx="3248">
                  <c:v>1.3286299064069331E-2</c:v>
                </c:pt>
                <c:pt idx="3249">
                  <c:v>1.3290027325204751E-2</c:v>
                </c:pt>
                <c:pt idx="3250">
                  <c:v>1.3294250060695557E-2</c:v>
                </c:pt>
                <c:pt idx="3251">
                  <c:v>1.3297950599571754E-2</c:v>
                </c:pt>
                <c:pt idx="3252">
                  <c:v>1.3301637688904733E-2</c:v>
                </c:pt>
                <c:pt idx="3253">
                  <c:v>1.3305311328659739E-2</c:v>
                </c:pt>
                <c:pt idx="3254">
                  <c:v>1.3308971518795934E-2</c:v>
                </c:pt>
                <c:pt idx="3255">
                  <c:v>1.3312618259277698E-2</c:v>
                </c:pt>
                <c:pt idx="3256">
                  <c:v>1.3316251550066797E-2</c:v>
                </c:pt>
                <c:pt idx="3257">
                  <c:v>1.331987139112587E-2</c:v>
                </c:pt>
                <c:pt idx="3258">
                  <c:v>1.3323477782415818E-2</c:v>
                </c:pt>
                <c:pt idx="3259">
                  <c:v>1.3327070723903626E-2</c:v>
                </c:pt>
                <c:pt idx="3260">
                  <c:v>1.3330650215549323E-2</c:v>
                </c:pt>
                <c:pt idx="3261">
                  <c:v>1.3334216257316418E-2</c:v>
                </c:pt>
                <c:pt idx="3262">
                  <c:v>1.3337768849170156E-2</c:v>
                </c:pt>
                <c:pt idx="3263">
                  <c:v>1.3341307991072308E-2</c:v>
                </c:pt>
                <c:pt idx="3264">
                  <c:v>1.334483368298638E-2</c:v>
                </c:pt>
                <c:pt idx="3265">
                  <c:v>1.3348345924875878E-2</c:v>
                </c:pt>
                <c:pt idx="3266">
                  <c:v>1.335184471670605E-2</c:v>
                </c:pt>
                <c:pt idx="3267">
                  <c:v>1.3354836209585165E-2</c:v>
                </c:pt>
                <c:pt idx="3268">
                  <c:v>1.335830893328498E-2</c:v>
                </c:pt>
                <c:pt idx="3269">
                  <c:v>1.3361768207285416E-2</c:v>
                </c:pt>
                <c:pt idx="3270">
                  <c:v>1.336521403155134E-2</c:v>
                </c:pt>
                <c:pt idx="3271">
                  <c:v>1.3369136923705402E-2</c:v>
                </c:pt>
                <c:pt idx="3272">
                  <c:v>1.3372555014423694E-2</c:v>
                </c:pt>
                <c:pt idx="3273">
                  <c:v>1.3375959654835899E-2</c:v>
                </c:pt>
                <c:pt idx="3274">
                  <c:v>1.3379350844902918E-2</c:v>
                </c:pt>
                <c:pt idx="3275">
                  <c:v>1.3382728584592605E-2</c:v>
                </c:pt>
                <c:pt idx="3276">
                  <c:v>1.3386092873867597E-2</c:v>
                </c:pt>
                <c:pt idx="3277">
                  <c:v>1.3389443712694876E-2</c:v>
                </c:pt>
                <c:pt idx="3278">
                  <c:v>1.3392781101040557E-2</c:v>
                </c:pt>
                <c:pt idx="3279">
                  <c:v>1.3396105038869885E-2</c:v>
                </c:pt>
                <c:pt idx="3280">
                  <c:v>1.3398449468179585E-2</c:v>
                </c:pt>
                <c:pt idx="3281">
                  <c:v>1.3401748181218309E-2</c:v>
                </c:pt>
                <c:pt idx="3282">
                  <c:v>1.3405033444584546E-2</c:v>
                </c:pt>
                <c:pt idx="3283">
                  <c:v>1.3408305258241882E-2</c:v>
                </c:pt>
                <c:pt idx="3284">
                  <c:v>1.3411563622159228E-2</c:v>
                </c:pt>
                <c:pt idx="3285">
                  <c:v>1.3414808536304612E-2</c:v>
                </c:pt>
                <c:pt idx="3286">
                  <c:v>1.3418040000644282E-2</c:v>
                </c:pt>
                <c:pt idx="3287">
                  <c:v>1.3421735201177282E-2</c:v>
                </c:pt>
                <c:pt idx="3288">
                  <c:v>1.342446257977592E-2</c:v>
                </c:pt>
                <c:pt idx="3289">
                  <c:v>1.3427653694503938E-2</c:v>
                </c:pt>
                <c:pt idx="3290">
                  <c:v>1.3430831359297457E-2</c:v>
                </c:pt>
                <c:pt idx="3291">
                  <c:v>1.3433995574124502E-2</c:v>
                </c:pt>
                <c:pt idx="3292">
                  <c:v>1.3437146338953099E-2</c:v>
                </c:pt>
                <c:pt idx="3293">
                  <c:v>1.3441227845337697E-2</c:v>
                </c:pt>
                <c:pt idx="3294">
                  <c:v>1.344435002139365E-2</c:v>
                </c:pt>
                <c:pt idx="3295">
                  <c:v>1.3447458746402369E-2</c:v>
                </c:pt>
                <c:pt idx="3296">
                  <c:v>1.3450554020333447E-2</c:v>
                </c:pt>
                <c:pt idx="3297">
                  <c:v>1.3453167162094397E-2</c:v>
                </c:pt>
                <c:pt idx="3298">
                  <c:v>1.3456236380053742E-2</c:v>
                </c:pt>
                <c:pt idx="3299">
                  <c:v>1.345929214731934E-2</c:v>
                </c:pt>
                <c:pt idx="3300">
                  <c:v>1.3462334463856057E-2</c:v>
                </c:pt>
                <c:pt idx="3301">
                  <c:v>1.3465363329634904E-2</c:v>
                </c:pt>
                <c:pt idx="3302">
                  <c:v>1.3468843189492583E-2</c:v>
                </c:pt>
                <c:pt idx="3303">
                  <c:v>1.3471844304990436E-2</c:v>
                </c:pt>
                <c:pt idx="3304">
                  <c:v>1.3474831969158673E-2</c:v>
                </c:pt>
                <c:pt idx="3305">
                  <c:v>1.3477806181965148E-2</c:v>
                </c:pt>
                <c:pt idx="3306">
                  <c:v>1.3480766943382922E-2</c:v>
                </c:pt>
                <c:pt idx="3307">
                  <c:v>1.3483714253378113E-2</c:v>
                </c:pt>
                <c:pt idx="3308">
                  <c:v>1.3486648111922047E-2</c:v>
                </c:pt>
                <c:pt idx="3309">
                  <c:v>1.3489568518986051E-2</c:v>
                </c:pt>
                <c:pt idx="3310">
                  <c:v>1.3492475474537108E-2</c:v>
                </c:pt>
                <c:pt idx="3311">
                  <c:v>1.3495368978548283E-2</c:v>
                </c:pt>
                <c:pt idx="3312">
                  <c:v>1.3498249030986557E-2</c:v>
                </c:pt>
                <c:pt idx="3313">
                  <c:v>1.3501115631825E-2</c:v>
                </c:pt>
                <c:pt idx="3314">
                  <c:v>1.3503968781033196E-2</c:v>
                </c:pt>
                <c:pt idx="3315">
                  <c:v>1.3506808478582478E-2</c:v>
                </c:pt>
                <c:pt idx="3316">
                  <c:v>1.3509634724442429E-2</c:v>
                </c:pt>
                <c:pt idx="3317">
                  <c:v>1.3512447518584382E-2</c:v>
                </c:pt>
                <c:pt idx="3318">
                  <c:v>1.3515246860979661E-2</c:v>
                </c:pt>
                <c:pt idx="3319">
                  <c:v>1.3517582799699888E-2</c:v>
                </c:pt>
                <c:pt idx="3320">
                  <c:v>1.3520356095392322E-2</c:v>
                </c:pt>
                <c:pt idx="3321">
                  <c:v>1.3523115939738345E-2</c:v>
                </c:pt>
                <c:pt idx="3322">
                  <c:v>1.3525862332708093E-2</c:v>
                </c:pt>
                <c:pt idx="3323">
                  <c:v>1.3528595274273454E-2</c:v>
                </c:pt>
                <c:pt idx="3324">
                  <c:v>1.3531760427071609E-2</c:v>
                </c:pt>
                <c:pt idx="3325">
                  <c:v>1.3534465606442555E-2</c:v>
                </c:pt>
                <c:pt idx="3326">
                  <c:v>1.353715733384092E-2</c:v>
                </c:pt>
                <c:pt idx="3327">
                  <c:v>1.3539835609238033E-2</c:v>
                </c:pt>
                <c:pt idx="3328">
                  <c:v>1.354250043260696E-2</c:v>
                </c:pt>
                <c:pt idx="3329">
                  <c:v>1.3545151803920763E-2</c:v>
                </c:pt>
                <c:pt idx="3330">
                  <c:v>1.3547789723151642E-2</c:v>
                </c:pt>
                <c:pt idx="3331">
                  <c:v>1.3550414190272659E-2</c:v>
                </c:pt>
                <c:pt idx="3332">
                  <c:v>1.3552586430678252E-2</c:v>
                </c:pt>
                <c:pt idx="3333">
                  <c:v>1.3555184856704684E-2</c:v>
                </c:pt>
                <c:pt idx="3334">
                  <c:v>1.3557769831030705E-2</c:v>
                </c:pt>
                <c:pt idx="3335">
                  <c:v>1.3560341353628203E-2</c:v>
                </c:pt>
                <c:pt idx="3336">
                  <c:v>1.3562899424471706E-2</c:v>
                </c:pt>
                <c:pt idx="3337">
                  <c:v>1.3565444043535737E-2</c:v>
                </c:pt>
                <c:pt idx="3338">
                  <c:v>1.3567975210793067E-2</c:v>
                </c:pt>
                <c:pt idx="3339">
                  <c:v>1.3570492926220857E-2</c:v>
                </c:pt>
                <c:pt idx="3340">
                  <c:v>1.357299718978924E-2</c:v>
                </c:pt>
                <c:pt idx="3341">
                  <c:v>1.3575056941490971E-2</c:v>
                </c:pt>
                <c:pt idx="3342">
                  <c:v>1.3577535168820098E-2</c:v>
                </c:pt>
                <c:pt idx="3343">
                  <c:v>1.3579999944707488E-2</c:v>
                </c:pt>
                <c:pt idx="3344">
                  <c:v>1.3582451269128271E-2</c:v>
                </c:pt>
                <c:pt idx="3345">
                  <c:v>1.3585744243568626E-2</c:v>
                </c:pt>
                <c:pt idx="3346">
                  <c:v>1.3588166925880782E-2</c:v>
                </c:pt>
                <c:pt idx="3347">
                  <c:v>1.3590576155667757E-2</c:v>
                </c:pt>
                <c:pt idx="3348">
                  <c:v>1.3592971932906091E-2</c:v>
                </c:pt>
                <c:pt idx="3349">
                  <c:v>1.359535425756885E-2</c:v>
                </c:pt>
                <c:pt idx="3350">
                  <c:v>1.3597299967806068E-2</c:v>
                </c:pt>
                <c:pt idx="3351">
                  <c:v>1.3599656259296784E-2</c:v>
                </c:pt>
                <c:pt idx="3352">
                  <c:v>1.3601999098632944E-2</c:v>
                </c:pt>
                <c:pt idx="3353">
                  <c:v>1.3604328485793465E-2</c:v>
                </c:pt>
                <c:pt idx="3354">
                  <c:v>1.3607064091418378E-2</c:v>
                </c:pt>
                <c:pt idx="3355">
                  <c:v>1.3609365700127217E-2</c:v>
                </c:pt>
                <c:pt idx="3356">
                  <c:v>1.3611653856091919E-2</c:v>
                </c:pt>
                <c:pt idx="3357">
                  <c:v>1.3613928559290764E-2</c:v>
                </c:pt>
                <c:pt idx="3358">
                  <c:v>1.3616189809700292E-2</c:v>
                </c:pt>
                <c:pt idx="3359">
                  <c:v>1.3618437607295305E-2</c:v>
                </c:pt>
                <c:pt idx="3360">
                  <c:v>1.362067195205495E-2</c:v>
                </c:pt>
                <c:pt idx="3361">
                  <c:v>1.3622892843955769E-2</c:v>
                </c:pt>
                <c:pt idx="3362">
                  <c:v>1.3625100282974301E-2</c:v>
                </c:pt>
                <c:pt idx="3363">
                  <c:v>1.3627294269088824E-2</c:v>
                </c:pt>
                <c:pt idx="3364">
                  <c:v>1.362947480227588E-2</c:v>
                </c:pt>
                <c:pt idx="3365">
                  <c:v>1.3631641882513748E-2</c:v>
                </c:pt>
                <c:pt idx="3366">
                  <c:v>1.3633795509779835E-2</c:v>
                </c:pt>
                <c:pt idx="3367">
                  <c:v>1.3635935684051552E-2</c:v>
                </c:pt>
                <c:pt idx="3368">
                  <c:v>1.3638062405306305E-2</c:v>
                </c:pt>
                <c:pt idx="3369">
                  <c:v>1.3640175673526721E-2</c:v>
                </c:pt>
                <c:pt idx="3370">
                  <c:v>1.3642275488684127E-2</c:v>
                </c:pt>
                <c:pt idx="3371">
                  <c:v>1.3644361850762012E-2</c:v>
                </c:pt>
                <c:pt idx="3372">
                  <c:v>1.3646030897425524E-2</c:v>
                </c:pt>
                <c:pt idx="3373">
                  <c:v>1.364809123624464E-2</c:v>
                </c:pt>
                <c:pt idx="3374">
                  <c:v>1.3650138122417286E-2</c:v>
                </c:pt>
                <c:pt idx="3375">
                  <c:v>1.3652171555923258E-2</c:v>
                </c:pt>
                <c:pt idx="3376">
                  <c:v>1.3654591864187078E-2</c:v>
                </c:pt>
                <c:pt idx="3377">
                  <c:v>1.3656597507330817E-2</c:v>
                </c:pt>
                <c:pt idx="3378">
                  <c:v>1.3658589697248199E-2</c:v>
                </c:pt>
                <c:pt idx="3379">
                  <c:v>1.3660568433917499E-2</c:v>
                </c:pt>
                <c:pt idx="3380">
                  <c:v>1.3662533717316126E-2</c:v>
                </c:pt>
                <c:pt idx="3381">
                  <c:v>1.3664485547424969E-2</c:v>
                </c:pt>
                <c:pt idx="3382">
                  <c:v>1.3666423924224907E-2</c:v>
                </c:pt>
                <c:pt idx="3383">
                  <c:v>1.3668348847696831E-2</c:v>
                </c:pt>
                <c:pt idx="3384">
                  <c:v>1.3669867084100088E-2</c:v>
                </c:pt>
                <c:pt idx="3385">
                  <c:v>1.3671373570202761E-2</c:v>
                </c:pt>
                <c:pt idx="3386">
                  <c:v>1.3673259912440727E-2</c:v>
                </c:pt>
                <c:pt idx="3387">
                  <c:v>1.367513280227417E-2</c:v>
                </c:pt>
                <c:pt idx="3388">
                  <c:v>1.3677381989592702E-2</c:v>
                </c:pt>
                <c:pt idx="3389">
                  <c:v>1.3678838224652878E-2</c:v>
                </c:pt>
                <c:pt idx="3390">
                  <c:v>1.3680670757161728E-2</c:v>
                </c:pt>
                <c:pt idx="3391">
                  <c:v>1.3682489837190559E-2</c:v>
                </c:pt>
                <c:pt idx="3392">
                  <c:v>1.3684295464723384E-2</c:v>
                </c:pt>
                <c:pt idx="3393">
                  <c:v>1.3684931316252024E-2</c:v>
                </c:pt>
                <c:pt idx="3394">
                  <c:v>1.3687866362224632E-2</c:v>
                </c:pt>
                <c:pt idx="3395">
                  <c:v>1.368963163215664E-2</c:v>
                </c:pt>
                <c:pt idx="3396">
                  <c:v>1.36913834495207E-2</c:v>
                </c:pt>
                <c:pt idx="3397">
                  <c:v>1.3693885165880337E-2</c:v>
                </c:pt>
                <c:pt idx="3398">
                  <c:v>1.3695608287114731E-2</c:v>
                </c:pt>
                <c:pt idx="3399">
                  <c:v>1.3697317954719609E-2</c:v>
                </c:pt>
                <c:pt idx="3400">
                  <c:v>1.3699014168676728E-2</c:v>
                </c:pt>
                <c:pt idx="3401">
                  <c:v>1.3700696928970446E-2</c:v>
                </c:pt>
                <c:pt idx="3402">
                  <c:v>1.3701989080204873E-2</c:v>
                </c:pt>
                <c:pt idx="3403">
                  <c:v>1.370364583114439E-2</c:v>
                </c:pt>
                <c:pt idx="3404">
                  <c:v>1.3705289128873491E-2</c:v>
                </c:pt>
                <c:pt idx="3405">
                  <c:v>1.3706918973373731E-2</c:v>
                </c:pt>
                <c:pt idx="3406">
                  <c:v>1.3708908924871992E-2</c:v>
                </c:pt>
                <c:pt idx="3407">
                  <c:v>1.3710510962822118E-2</c:v>
                </c:pt>
                <c:pt idx="3408">
                  <c:v>1.371209954698807E-2</c:v>
                </c:pt>
                <c:pt idx="3409">
                  <c:v>1.3713674677355944E-2</c:v>
                </c:pt>
                <c:pt idx="3410">
                  <c:v>1.3715236353908368E-2</c:v>
                </c:pt>
                <c:pt idx="3411">
                  <c:v>1.3716784576630567E-2</c:v>
                </c:pt>
                <c:pt idx="3412">
                  <c:v>1.3718319345505164E-2</c:v>
                </c:pt>
                <c:pt idx="3413">
                  <c:v>1.3719840660517391E-2</c:v>
                </c:pt>
                <c:pt idx="3414">
                  <c:v>1.3721348521650736E-2</c:v>
                </c:pt>
                <c:pt idx="3415">
                  <c:v>1.3722842928890431E-2</c:v>
                </c:pt>
                <c:pt idx="3416">
                  <c:v>1.3724323882220833E-2</c:v>
                </c:pt>
                <c:pt idx="3417">
                  <c:v>1.3725791381626306E-2</c:v>
                </c:pt>
                <c:pt idx="3418">
                  <c:v>1.3727245427092945E-2</c:v>
                </c:pt>
                <c:pt idx="3419">
                  <c:v>1.3728686018605113E-2</c:v>
                </c:pt>
                <c:pt idx="3420">
                  <c:v>1.3730113156148038E-2</c:v>
                </c:pt>
                <c:pt idx="3421">
                  <c:v>1.373152683970608E-2</c:v>
                </c:pt>
                <c:pt idx="3422">
                  <c:v>1.3732927069266206E-2</c:v>
                </c:pt>
                <c:pt idx="3423">
                  <c:v>1.3734313844813646E-2</c:v>
                </c:pt>
                <c:pt idx="3424">
                  <c:v>1.3735329884419922E-2</c:v>
                </c:pt>
                <c:pt idx="3425">
                  <c:v>1.3736690661071721E-2</c:v>
                </c:pt>
                <c:pt idx="3426">
                  <c:v>1.3738037984175794E-2</c:v>
                </c:pt>
                <c:pt idx="3427">
                  <c:v>1.3739726406588942E-2</c:v>
                </c:pt>
                <c:pt idx="3428">
                  <c:v>1.3741045911860945E-2</c:v>
                </c:pt>
                <c:pt idx="3429">
                  <c:v>1.374235196303685E-2</c:v>
                </c:pt>
                <c:pt idx="3430">
                  <c:v>1.3743644560102755E-2</c:v>
                </c:pt>
                <c:pt idx="3431">
                  <c:v>1.3744923703043888E-2</c:v>
                </c:pt>
                <c:pt idx="3432">
                  <c:v>1.3746189391850693E-2</c:v>
                </c:pt>
                <c:pt idx="3433">
                  <c:v>1.3747441626507531E-2</c:v>
                </c:pt>
                <c:pt idx="3434">
                  <c:v>1.3748680407002237E-2</c:v>
                </c:pt>
                <c:pt idx="3435">
                  <c:v>1.3749905733321776E-2</c:v>
                </c:pt>
                <c:pt idx="3436">
                  <c:v>1.3751117605454855E-2</c:v>
                </c:pt>
                <c:pt idx="3437">
                  <c:v>1.3751625098904263E-2</c:v>
                </c:pt>
                <c:pt idx="3438">
                  <c:v>1.375281189413613E-2</c:v>
                </c:pt>
                <c:pt idx="3439">
                  <c:v>1.3753985236164112E-2</c:v>
                </c:pt>
                <c:pt idx="3440">
                  <c:v>1.3755309725155485E-2</c:v>
                </c:pt>
                <c:pt idx="3441">
                  <c:v>1.3756454238849081E-2</c:v>
                </c:pt>
                <c:pt idx="3442">
                  <c:v>1.3757585299302377E-2</c:v>
                </c:pt>
                <c:pt idx="3443">
                  <c:v>1.3758702906502052E-2</c:v>
                </c:pt>
                <c:pt idx="3444">
                  <c:v>1.3759807060439222E-2</c:v>
                </c:pt>
                <c:pt idx="3445">
                  <c:v>1.3760559651941657E-2</c:v>
                </c:pt>
                <c:pt idx="3446">
                  <c:v>1.3761637819125054E-2</c:v>
                </c:pt>
                <c:pt idx="3447">
                  <c:v>1.3762702533522601E-2</c:v>
                </c:pt>
                <c:pt idx="3448">
                  <c:v>1.3763753795123517E-2</c:v>
                </c:pt>
                <c:pt idx="3449">
                  <c:v>1.3765794646413965E-2</c:v>
                </c:pt>
                <c:pt idx="3450">
                  <c:v>1.3766816236627259E-2</c:v>
                </c:pt>
                <c:pt idx="3451">
                  <c:v>1.3767824372478579E-2</c:v>
                </c:pt>
                <c:pt idx="3452">
                  <c:v>1.3768819053958371E-2</c:v>
                </c:pt>
                <c:pt idx="3453">
                  <c:v>1.3769800281056205E-2</c:v>
                </c:pt>
                <c:pt idx="3454">
                  <c:v>1.377043840072069E-2</c:v>
                </c:pt>
                <c:pt idx="3455">
                  <c:v>1.3771393643577812E-2</c:v>
                </c:pt>
                <c:pt idx="3456">
                  <c:v>1.3772335432533206E-2</c:v>
                </c:pt>
                <c:pt idx="3457">
                  <c:v>1.3773263767580722E-2</c:v>
                </c:pt>
                <c:pt idx="3458">
                  <c:v>1.3774504600470222E-2</c:v>
                </c:pt>
                <c:pt idx="3459">
                  <c:v>1.3775405101069527E-2</c:v>
                </c:pt>
                <c:pt idx="3460">
                  <c:v>1.3776292147219973E-2</c:v>
                </c:pt>
                <c:pt idx="3461">
                  <c:v>1.3777165738912002E-2</c:v>
                </c:pt>
                <c:pt idx="3462">
                  <c:v>1.3778025876136057E-2</c:v>
                </c:pt>
                <c:pt idx="3463">
                  <c:v>1.3778872558883448E-2</c:v>
                </c:pt>
                <c:pt idx="3464">
                  <c:v>1.3779705787145487E-2</c:v>
                </c:pt>
                <c:pt idx="3465">
                  <c:v>1.3780525560914355E-2</c:v>
                </c:pt>
                <c:pt idx="3466">
                  <c:v>1.3781331880180494E-2</c:v>
                </c:pt>
                <c:pt idx="3467">
                  <c:v>1.378212474493695E-2</c:v>
                </c:pt>
                <c:pt idx="3468">
                  <c:v>1.378290415517504E-2</c:v>
                </c:pt>
                <c:pt idx="3469">
                  <c:v>1.3783670110885202E-2</c:v>
                </c:pt>
                <c:pt idx="3470">
                  <c:v>1.3784422612061356E-2</c:v>
                </c:pt>
                <c:pt idx="3471">
                  <c:v>1.378516165869568E-2</c:v>
                </c:pt>
                <c:pt idx="3472">
                  <c:v>1.3785887250779489E-2</c:v>
                </c:pt>
                <c:pt idx="3473">
                  <c:v>1.3786599388306698E-2</c:v>
                </c:pt>
                <c:pt idx="3474">
                  <c:v>1.3787298071268619E-2</c:v>
                </c:pt>
                <c:pt idx="3475">
                  <c:v>1.3787983299659169E-2</c:v>
                </c:pt>
                <c:pt idx="3476">
                  <c:v>1.3788345878973473E-2</c:v>
                </c:pt>
                <c:pt idx="3477">
                  <c:v>1.3789005134035441E-2</c:v>
                </c:pt>
                <c:pt idx="3478">
                  <c:v>1.3789650935018242E-2</c:v>
                </c:pt>
                <c:pt idx="3479">
                  <c:v>1.3790589667365176E-2</c:v>
                </c:pt>
                <c:pt idx="3480">
                  <c:v>1.3791207622792874E-2</c:v>
                </c:pt>
                <c:pt idx="3481">
                  <c:v>1.3791812123610104E-2</c:v>
                </c:pt>
                <c:pt idx="3482">
                  <c:v>1.3792403169809913E-2</c:v>
                </c:pt>
                <c:pt idx="3483">
                  <c:v>1.3792980761382743E-2</c:v>
                </c:pt>
                <c:pt idx="3484">
                  <c:v>1.379354489832599E-2</c:v>
                </c:pt>
                <c:pt idx="3485">
                  <c:v>1.3794095580635308E-2</c:v>
                </c:pt>
                <c:pt idx="3486">
                  <c:v>1.3794632808302008E-2</c:v>
                </c:pt>
                <c:pt idx="3487">
                  <c:v>1.3795156581320878E-2</c:v>
                </c:pt>
                <c:pt idx="3488">
                  <c:v>1.3795666899686703E-2</c:v>
                </c:pt>
                <c:pt idx="3489">
                  <c:v>1.3795569704027066E-2</c:v>
                </c:pt>
                <c:pt idx="3490">
                  <c:v>1.3796054998037377E-2</c:v>
                </c:pt>
                <c:pt idx="3491">
                  <c:v>1.379652683840682E-2</c:v>
                </c:pt>
                <c:pt idx="3492">
                  <c:v>1.3797049610694501E-2</c:v>
                </c:pt>
                <c:pt idx="3493">
                  <c:v>1.3797492621822727E-2</c:v>
                </c:pt>
                <c:pt idx="3494">
                  <c:v>1.379792217929765E-2</c:v>
                </c:pt>
                <c:pt idx="3495">
                  <c:v>1.3798338283113942E-2</c:v>
                </c:pt>
                <c:pt idx="3496">
                  <c:v>1.3798740933268938E-2</c:v>
                </c:pt>
                <c:pt idx="3497">
                  <c:v>1.3798840665252837E-2</c:v>
                </c:pt>
                <c:pt idx="3498">
                  <c:v>1.3799217354633648E-2</c:v>
                </c:pt>
                <c:pt idx="3499">
                  <c:v>1.3799580590854975E-2</c:v>
                </c:pt>
                <c:pt idx="3500">
                  <c:v>1.3799930373915019E-2</c:v>
                </c:pt>
                <c:pt idx="3501">
                  <c:v>1.3801123479879608E-2</c:v>
                </c:pt>
                <c:pt idx="3502">
                  <c:v>1.3801443510519857E-2</c:v>
                </c:pt>
                <c:pt idx="3503">
                  <c:v>1.3801750086442766E-2</c:v>
                </c:pt>
                <c:pt idx="3504">
                  <c:v>1.3802043207647467E-2</c:v>
                </c:pt>
                <c:pt idx="3505">
                  <c:v>1.3802322874127006E-2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267984"/>
        <c:axId val="1232260928"/>
      </c:lineChart>
      <c:dateAx>
        <c:axId val="1232267984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32260928"/>
        <c:crosses val="autoZero"/>
        <c:auto val="1"/>
        <c:lblOffset val="100"/>
        <c:baseTimeUnit val="days"/>
        <c:majorUnit val="36"/>
        <c:majorTimeUnit val="months"/>
      </c:dateAx>
      <c:valAx>
        <c:axId val="1232260928"/>
        <c:scaling>
          <c:orientation val="minMax"/>
          <c:max val="2.5000000000000001E-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32267984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Eur3M!$AE$3:$AE$3508</c:f>
              <c:numCache>
                <c:formatCode>0.0000%</c:formatCode>
                <c:ptCount val="3506"/>
                <c:pt idx="0">
                  <c:v>1.0822365087283404E-3</c:v>
                </c:pt>
                <c:pt idx="1">
                  <c:v>1.0850199230365625E-3</c:v>
                </c:pt>
                <c:pt idx="2">
                  <c:v>1.085946048807983E-3</c:v>
                </c:pt>
                <c:pt idx="3">
                  <c:v>1.0868713359072264E-3</c:v>
                </c:pt>
                <c:pt idx="4">
                  <c:v>1.0877957848300028E-3</c:v>
                </c:pt>
                <c:pt idx="5">
                  <c:v>1.0887193960717697E-3</c:v>
                </c:pt>
                <c:pt idx="6">
                  <c:v>1.0914852086618039E-3</c:v>
                </c:pt>
                <c:pt idx="7">
                  <c:v>1.0924054741290603E-3</c:v>
                </c:pt>
                <c:pt idx="8">
                  <c:v>1.0933249043888094E-3</c:v>
                </c:pt>
                <c:pt idx="9">
                  <c:v>1.0942434999349946E-3</c:v>
                </c:pt>
                <c:pt idx="10">
                  <c:v>1.0951612612613083E-3</c:v>
                </c:pt>
                <c:pt idx="11">
                  <c:v>1.097909544854164E-3</c:v>
                </c:pt>
                <c:pt idx="12">
                  <c:v>1.0988239742328778E-3</c:v>
                </c:pt>
                <c:pt idx="13">
                  <c:v>1.0997375718564059E-3</c:v>
                </c:pt>
                <c:pt idx="14">
                  <c:v>1.1006503382169318E-3</c:v>
                </c:pt>
                <c:pt idx="15">
                  <c:v>1.1015622738063874E-3</c:v>
                </c:pt>
                <c:pt idx="16">
                  <c:v>1.1042931008638918E-3</c:v>
                </c:pt>
                <c:pt idx="17">
                  <c:v>1.1052017182833721E-3</c:v>
                </c:pt>
                <c:pt idx="18">
                  <c:v>1.1061095073876814E-3</c:v>
                </c:pt>
                <c:pt idx="19">
                  <c:v>1.1070164686672484E-3</c:v>
                </c:pt>
                <c:pt idx="20">
                  <c:v>1.107922602612251E-3</c:v>
                </c:pt>
                <c:pt idx="21">
                  <c:v>1.1106360453379057E-3</c:v>
                </c:pt>
                <c:pt idx="22">
                  <c:v>1.1115388748414335E-3</c:v>
                </c:pt>
                <c:pt idx="23">
                  <c:v>1.112440879457539E-3</c:v>
                </c:pt>
                <c:pt idx="24">
                  <c:v>1.1133420596749018E-3</c:v>
                </c:pt>
                <c:pt idx="25">
                  <c:v>1.1142424159819515E-3</c:v>
                </c:pt>
                <c:pt idx="26">
                  <c:v>1.1169385463217845E-3</c:v>
                </c:pt>
                <c:pt idx="27">
                  <c:v>1.1178356118668987E-3</c:v>
                </c:pt>
                <c:pt idx="28">
                  <c:v>1.1187318559401133E-3</c:v>
                </c:pt>
                <c:pt idx="29">
                  <c:v>1.1196272790283642E-3</c:v>
                </c:pt>
                <c:pt idx="30">
                  <c:v>1.1205218816183393E-3</c:v>
                </c:pt>
                <c:pt idx="31">
                  <c:v>1.1232007712617578E-3</c:v>
                </c:pt>
                <c:pt idx="32">
                  <c:v>1.1240920967205371E-3</c:v>
                </c:pt>
                <c:pt idx="33">
                  <c:v>1.1249826041107539E-3</c:v>
                </c:pt>
                <c:pt idx="34">
                  <c:v>1.125872293917607E-3</c:v>
                </c:pt>
                <c:pt idx="35">
                  <c:v>1.1267611666260467E-3</c:v>
                </c:pt>
                <c:pt idx="36">
                  <c:v>1.1294228870066837E-3</c:v>
                </c:pt>
                <c:pt idx="37">
                  <c:v>1.1303084961660299E-3</c:v>
                </c:pt>
                <c:pt idx="38">
                  <c:v>1.1311932906480054E-3</c:v>
                </c:pt>
                <c:pt idx="39">
                  <c:v>1.1320772709360772E-3</c:v>
                </c:pt>
                <c:pt idx="40">
                  <c:v>1.1329604375134653E-3</c:v>
                </c:pt>
                <c:pt idx="41">
                  <c:v>1.1356050598100257E-3</c:v>
                </c:pt>
                <c:pt idx="42">
                  <c:v>1.1364849763719443E-3</c:v>
                </c:pt>
                <c:pt idx="43">
                  <c:v>1.1373640816355792E-3</c:v>
                </c:pt>
                <c:pt idx="44">
                  <c:v>1.1382423760826713E-3</c:v>
                </c:pt>
                <c:pt idx="45">
                  <c:v>1.1391198601947157E-3</c:v>
                </c:pt>
                <c:pt idx="46">
                  <c:v>1.1417474553318189E-3</c:v>
                </c:pt>
                <c:pt idx="47">
                  <c:v>1.1426217029137009E-3</c:v>
                </c:pt>
                <c:pt idx="48">
                  <c:v>1.1434951425643213E-3</c:v>
                </c:pt>
                <c:pt idx="49">
                  <c:v>1.1443677747637001E-3</c:v>
                </c:pt>
                <c:pt idx="50">
                  <c:v>1.1452395999916132E-3</c:v>
                </c:pt>
                <c:pt idx="51">
                  <c:v>1.1478502386406339E-3</c:v>
                </c:pt>
                <c:pt idx="52">
                  <c:v>1.1487188407755347E-3</c:v>
                </c:pt>
                <c:pt idx="53">
                  <c:v>1.1495866383341704E-3</c:v>
                </c:pt>
                <c:pt idx="54">
                  <c:v>1.1504536317948476E-3</c:v>
                </c:pt>
                <c:pt idx="55">
                  <c:v>1.151319821635627E-3</c:v>
                </c:pt>
                <c:pt idx="56">
                  <c:v>1.1539135742155309E-3</c:v>
                </c:pt>
                <c:pt idx="57">
                  <c:v>1.1547765543524495E-3</c:v>
                </c:pt>
                <c:pt idx="58">
                  <c:v>1.1556387332561152E-3</c:v>
                </c:pt>
                <c:pt idx="59">
                  <c:v>1.1565001114031243E-3</c:v>
                </c:pt>
                <c:pt idx="60">
                  <c:v>1.1599376259480109E-3</c:v>
                </c:pt>
                <c:pt idx="61">
                  <c:v>1.1607950074521687E-3</c:v>
                </c:pt>
                <c:pt idx="62">
                  <c:v>1.1616515910541391E-3</c:v>
                </c:pt>
                <c:pt idx="63">
                  <c:v>1.1625073772288154E-3</c:v>
                </c:pt>
                <c:pt idx="64">
                  <c:v>1.1659225571439592E-3</c:v>
                </c:pt>
                <c:pt idx="65">
                  <c:v>1.1667743632970756E-3</c:v>
                </c:pt>
                <c:pt idx="66">
                  <c:v>1.1676253748671643E-3</c:v>
                </c:pt>
                <c:pt idx="67">
                  <c:v>1.168475592327421E-3</c:v>
                </c:pt>
                <c:pt idx="68">
                  <c:v>1.1693250161508002E-3</c:v>
                </c:pt>
                <c:pt idx="69">
                  <c:v>1.1718685305255813E-3</c:v>
                </c:pt>
                <c:pt idx="70">
                  <c:v>1.1727147845261513E-3</c:v>
                </c:pt>
                <c:pt idx="71">
                  <c:v>1.1735602472509865E-3</c:v>
                </c:pt>
                <c:pt idx="72">
                  <c:v>1.1744049191715906E-3</c:v>
                </c:pt>
                <c:pt idx="73">
                  <c:v>1.1752488007592266E-3</c:v>
                </c:pt>
                <c:pt idx="74">
                  <c:v>1.177775708233336E-3</c:v>
                </c:pt>
                <c:pt idx="75">
                  <c:v>1.1786164331969049E-3</c:v>
                </c:pt>
                <c:pt idx="76">
                  <c:v>1.1794563701802046E-3</c:v>
                </c:pt>
                <c:pt idx="77">
                  <c:v>1.180295519653052E-3</c:v>
                </c:pt>
                <c:pt idx="78">
                  <c:v>1.1811338820850246E-3</c:v>
                </c:pt>
                <c:pt idx="79">
                  <c:v>1.1836442518278593E-3</c:v>
                </c:pt>
                <c:pt idx="80">
                  <c:v>1.1844794707872978E-3</c:v>
                </c:pt>
                <c:pt idx="81">
                  <c:v>1.1853139050501441E-3</c:v>
                </c:pt>
                <c:pt idx="82">
                  <c:v>1.1861475550845339E-3</c:v>
                </c:pt>
                <c:pt idx="83">
                  <c:v>1.1869804213583658E-3</c:v>
                </c:pt>
                <c:pt idx="84">
                  <c:v>1.1894743222918848E-3</c:v>
                </c:pt>
                <c:pt idx="85">
                  <c:v>1.1903040581976621E-3</c:v>
                </c:pt>
                <c:pt idx="86">
                  <c:v>1.1911330126787743E-3</c:v>
                </c:pt>
                <c:pt idx="87">
                  <c:v>1.1919611862016833E-3</c:v>
                </c:pt>
                <c:pt idx="88">
                  <c:v>1.1927885792326115E-3</c:v>
                </c:pt>
                <c:pt idx="89">
                  <c:v>1.1952660800321553E-3</c:v>
                </c:pt>
                <c:pt idx="90">
                  <c:v>1.1960903557526115E-3</c:v>
                </c:pt>
                <c:pt idx="91">
                  <c:v>1.1969138533086206E-3</c:v>
                </c:pt>
                <c:pt idx="92">
                  <c:v>1.1977365731649736E-3</c:v>
                </c:pt>
                <c:pt idx="93">
                  <c:v>1.1985585157862247E-3</c:v>
                </c:pt>
                <c:pt idx="94">
                  <c:v>1.2010196848813307E-3</c:v>
                </c:pt>
                <c:pt idx="95">
                  <c:v>1.2018385232029504E-3</c:v>
                </c:pt>
                <c:pt idx="96">
                  <c:v>1.2026565866086684E-3</c:v>
                </c:pt>
                <c:pt idx="97">
                  <c:v>1.2034738755616122E-3</c:v>
                </c:pt>
                <c:pt idx="98">
                  <c:v>1.2042903905246716E-3</c:v>
                </c:pt>
                <c:pt idx="99">
                  <c:v>1.206735296099889E-3</c:v>
                </c:pt>
                <c:pt idx="100">
                  <c:v>1.2075487197275711E-3</c:v>
                </c:pt>
                <c:pt idx="101">
                  <c:v>1.2083613716762638E-3</c:v>
                </c:pt>
                <c:pt idx="102">
                  <c:v>1.2091732524074363E-3</c:v>
                </c:pt>
                <c:pt idx="103">
                  <c:v>1.2099843623823207E-3</c:v>
                </c:pt>
                <c:pt idx="104">
                  <c:v>1.2124130723780214E-3</c:v>
                </c:pt>
                <c:pt idx="105">
                  <c:v>1.2132211039353488E-3</c:v>
                </c:pt>
                <c:pt idx="106">
                  <c:v>1.2140283670390056E-3</c:v>
                </c:pt>
                <c:pt idx="107">
                  <c:v>1.2148348621488069E-3</c:v>
                </c:pt>
                <c:pt idx="108">
                  <c:v>1.2156405897243326E-3</c:v>
                </c:pt>
                <c:pt idx="109">
                  <c:v>1.2180531718375207E-3</c:v>
                </c:pt>
                <c:pt idx="110">
                  <c:v>1.2188558338670314E-3</c:v>
                </c:pt>
                <c:pt idx="111">
                  <c:v>1.2196577306566334E-3</c:v>
                </c:pt>
                <c:pt idx="112">
                  <c:v>1.2204588626644945E-3</c:v>
                </c:pt>
                <c:pt idx="113">
                  <c:v>1.2212592303485477E-3</c:v>
                </c:pt>
                <c:pt idx="114">
                  <c:v>1.2236557520336651E-3</c:v>
                </c:pt>
                <c:pt idx="115">
                  <c:v>1.2244530669971189E-3</c:v>
                </c:pt>
                <c:pt idx="116">
                  <c:v>1.2252496199229091E-3</c:v>
                </c:pt>
                <c:pt idx="117">
                  <c:v>1.22604541126756E-3</c:v>
                </c:pt>
                <c:pt idx="118">
                  <c:v>1.2268404414873639E-3</c:v>
                </c:pt>
                <c:pt idx="119">
                  <c:v>1.2292209699570941E-3</c:v>
                </c:pt>
                <c:pt idx="120">
                  <c:v>1.230012960235742E-3</c:v>
                </c:pt>
                <c:pt idx="121">
                  <c:v>1.2308041916674907E-3</c:v>
                </c:pt>
                <c:pt idx="122">
                  <c:v>1.2315946647072288E-3</c:v>
                </c:pt>
                <c:pt idx="123">
                  <c:v>1.2355356699305308E-3</c:v>
                </c:pt>
                <c:pt idx="124">
                  <c:v>1.2363216021578048E-3</c:v>
                </c:pt>
                <c:pt idx="125">
                  <c:v>1.2371067791707598E-3</c:v>
                </c:pt>
                <c:pt idx="126">
                  <c:v>1.2378912014224207E-3</c:v>
                </c:pt>
                <c:pt idx="127">
                  <c:v>1.2402399441363984E-3</c:v>
                </c:pt>
                <c:pt idx="128">
                  <c:v>1.2410213518684807E-3</c:v>
                </c:pt>
                <c:pt idx="129">
                  <c:v>1.2418020071009069E-3</c:v>
                </c:pt>
                <c:pt idx="130">
                  <c:v>1.2425819102853078E-3</c:v>
                </c:pt>
                <c:pt idx="131">
                  <c:v>1.2433610618730834E-3</c:v>
                </c:pt>
                <c:pt idx="132">
                  <c:v>1.2456940115671751E-3</c:v>
                </c:pt>
                <c:pt idx="133">
                  <c:v>1.2464701612778092E-3</c:v>
                </c:pt>
                <c:pt idx="134">
                  <c:v>1.247245561645341E-3</c:v>
                </c:pt>
                <c:pt idx="135">
                  <c:v>1.2480202131197812E-3</c:v>
                </c:pt>
                <c:pt idx="136">
                  <c:v>1.2487941161509093E-3</c:v>
                </c:pt>
                <c:pt idx="137">
                  <c:v>1.2511113390787528E-3</c:v>
                </c:pt>
                <c:pt idx="138">
                  <c:v>1.2518822528298104E-3</c:v>
                </c:pt>
                <c:pt idx="139">
                  <c:v>1.2526524203829916E-3</c:v>
                </c:pt>
                <c:pt idx="140">
                  <c:v>1.2534218421866917E-3</c:v>
                </c:pt>
                <c:pt idx="141">
                  <c:v>1.2541905186890759E-3</c:v>
                </c:pt>
                <c:pt idx="142">
                  <c:v>1.256492080866531E-3</c:v>
                </c:pt>
                <c:pt idx="143">
                  <c:v>1.2572577806407002E-3</c:v>
                </c:pt>
                <c:pt idx="144">
                  <c:v>1.2580227373509278E-3</c:v>
                </c:pt>
                <c:pt idx="145">
                  <c:v>1.2587869514440002E-3</c:v>
                </c:pt>
                <c:pt idx="146">
                  <c:v>1.2595504233664724E-3</c:v>
                </c:pt>
                <c:pt idx="147">
                  <c:v>1.2618363905724111E-3</c:v>
                </c:pt>
                <c:pt idx="148">
                  <c:v>1.2625968982734577E-3</c:v>
                </c:pt>
                <c:pt idx="149">
                  <c:v>1.2633566660332457E-3</c:v>
                </c:pt>
                <c:pt idx="150">
                  <c:v>1.2641156942969553E-3</c:v>
                </c:pt>
                <c:pt idx="151">
                  <c:v>1.2648739835095396E-3</c:v>
                </c:pt>
                <c:pt idx="152">
                  <c:v>1.2671444212866299E-3</c:v>
                </c:pt>
                <c:pt idx="153">
                  <c:v>1.2678997587396617E-3</c:v>
                </c:pt>
                <c:pt idx="154">
                  <c:v>1.2686543593629007E-3</c:v>
                </c:pt>
                <c:pt idx="155">
                  <c:v>1.2694082235999288E-3</c:v>
                </c:pt>
                <c:pt idx="156">
                  <c:v>1.2701613518941001E-3</c:v>
                </c:pt>
                <c:pt idx="157">
                  <c:v>1.2724163255495922E-3</c:v>
                </c:pt>
                <c:pt idx="158">
                  <c:v>1.273166514501317E-3</c:v>
                </c:pt>
                <c:pt idx="159">
                  <c:v>1.2739159697235372E-3</c:v>
                </c:pt>
                <c:pt idx="160">
                  <c:v>1.2746646916582405E-3</c:v>
                </c:pt>
                <c:pt idx="161">
                  <c:v>1.2754126807471879E-3</c:v>
                </c:pt>
                <c:pt idx="162">
                  <c:v>1.2776522553536933E-3</c:v>
                </c:pt>
                <c:pt idx="163">
                  <c:v>1.2783973174726813E-3</c:v>
                </c:pt>
                <c:pt idx="164">
                  <c:v>1.279141648951311E-3</c:v>
                </c:pt>
                <c:pt idx="165">
                  <c:v>1.2798852502299821E-3</c:v>
                </c:pt>
                <c:pt idx="166">
                  <c:v>1.2806281217488671E-3</c:v>
                </c:pt>
                <c:pt idx="167">
                  <c:v>1.2828523621451382E-3</c:v>
                </c:pt>
                <c:pt idx="168">
                  <c:v>1.2835923190220805E-3</c:v>
                </c:pt>
                <c:pt idx="169">
                  <c:v>1.2843315483367064E-3</c:v>
                </c:pt>
                <c:pt idx="170">
                  <c:v>1.2850700505278327E-3</c:v>
                </c:pt>
                <c:pt idx="171">
                  <c:v>1.2858078260340486E-3</c:v>
                </c:pt>
                <c:pt idx="172">
                  <c:v>1.2880167968257552E-3</c:v>
                </c:pt>
                <c:pt idx="173">
                  <c:v>1.2887516699737222E-3</c:v>
                </c:pt>
                <c:pt idx="174">
                  <c:v>1.2894858186263474E-3</c:v>
                </c:pt>
                <c:pt idx="175">
                  <c:v>1.290219243220869E-3</c:v>
                </c:pt>
                <c:pt idx="176">
                  <c:v>1.2909519441942998E-3</c:v>
                </c:pt>
                <c:pt idx="177">
                  <c:v>1.2931457097548019E-3</c:v>
                </c:pt>
                <c:pt idx="178">
                  <c:v>1.2938755206095014E-3</c:v>
                </c:pt>
                <c:pt idx="179">
                  <c:v>1.2946046100248024E-3</c:v>
                </c:pt>
                <c:pt idx="180">
                  <c:v>1.2953329784363707E-3</c:v>
                </c:pt>
                <c:pt idx="181">
                  <c:v>1.2960606262796466E-3</c:v>
                </c:pt>
                <c:pt idx="182">
                  <c:v>1.298239250750767E-3</c:v>
                </c:pt>
                <c:pt idx="183">
                  <c:v>1.2989640206708002E-3</c:v>
                </c:pt>
                <c:pt idx="184">
                  <c:v>1.2996880721963847E-3</c:v>
                </c:pt>
                <c:pt idx="185">
                  <c:v>1.3004114057616181E-3</c:v>
                </c:pt>
                <c:pt idx="186">
                  <c:v>1.301134021800374E-3</c:v>
                </c:pt>
                <c:pt idx="187">
                  <c:v>1.303297569093166E-3</c:v>
                </c:pt>
                <c:pt idx="188">
                  <c:v>1.3040173193602849E-3</c:v>
                </c:pt>
                <c:pt idx="189">
                  <c:v>1.3047363542669466E-3</c:v>
                </c:pt>
                <c:pt idx="190">
                  <c:v>1.3054546742456864E-3</c:v>
                </c:pt>
                <c:pt idx="191">
                  <c:v>1.3061722797288165E-3</c:v>
                </c:pt>
                <c:pt idx="192">
                  <c:v>1.3083208135243312E-3</c:v>
                </c:pt>
                <c:pt idx="193">
                  <c:v>1.3090355653436927E-3</c:v>
                </c:pt>
                <c:pt idx="194">
                  <c:v>1.3097496048256677E-3</c:v>
                </c:pt>
                <c:pt idx="195">
                  <c:v>1.3104629324012336E-3</c:v>
                </c:pt>
                <c:pt idx="196">
                  <c:v>1.3111755485011466E-3</c:v>
                </c:pt>
                <c:pt idx="197">
                  <c:v>1.3133091322511962E-3</c:v>
                </c:pt>
                <c:pt idx="198">
                  <c:v>1.3140189067516171E-3</c:v>
                </c:pt>
                <c:pt idx="199">
                  <c:v>1.3147279719268369E-3</c:v>
                </c:pt>
                <c:pt idx="200">
                  <c:v>1.3154363282062811E-3</c:v>
                </c:pt>
                <c:pt idx="201">
                  <c:v>1.3161439760191543E-3</c:v>
                </c:pt>
                <c:pt idx="202">
                  <c:v>1.3182626729470741E-3</c:v>
                </c:pt>
                <c:pt idx="203">
                  <c:v>1.318967491181285E-3</c:v>
                </c:pt>
                <c:pt idx="204">
                  <c:v>1.3196716030916308E-3</c:v>
                </c:pt>
                <c:pt idx="205">
                  <c:v>1.3203750091059909E-3</c:v>
                </c:pt>
                <c:pt idx="206">
                  <c:v>1.3210777096520233E-3</c:v>
                </c:pt>
                <c:pt idx="207">
                  <c:v>1.3231815827534311E-3</c:v>
                </c:pt>
                <c:pt idx="208">
                  <c:v>1.3238814656983283E-3</c:v>
                </c:pt>
                <c:pt idx="209">
                  <c:v>1.3245806453098842E-3</c:v>
                </c:pt>
                <c:pt idx="210">
                  <c:v>1.3252791220144361E-3</c:v>
                </c:pt>
                <c:pt idx="211">
                  <c:v>1.3259768962381015E-3</c:v>
                </c:pt>
                <c:pt idx="212">
                  <c:v>1.3280660082816542E-3</c:v>
                </c:pt>
                <c:pt idx="213">
                  <c:v>1.3287609768385523E-3</c:v>
                </c:pt>
                <c:pt idx="214">
                  <c:v>1.3294552450418559E-3</c:v>
                </c:pt>
                <c:pt idx="215">
                  <c:v>1.3301488133163663E-3</c:v>
                </c:pt>
                <c:pt idx="216">
                  <c:v>1.3308416820866636E-3</c:v>
                </c:pt>
                <c:pt idx="217">
                  <c:v>1.3329160956148116E-3</c:v>
                </c:pt>
                <c:pt idx="218">
                  <c:v>1.3336061706096952E-3</c:v>
                </c:pt>
                <c:pt idx="219">
                  <c:v>1.3342955482199901E-3</c:v>
                </c:pt>
                <c:pt idx="220">
                  <c:v>1.3349842288689654E-3</c:v>
                </c:pt>
                <c:pt idx="221">
                  <c:v>1.3356722129796721E-3</c:v>
                </c:pt>
                <c:pt idx="222">
                  <c:v>1.3377319903094109E-3</c:v>
                </c:pt>
                <c:pt idx="223">
                  <c:v>1.3384171924931837E-3</c:v>
                </c:pt>
                <c:pt idx="224">
                  <c:v>1.3391017002506687E-3</c:v>
                </c:pt>
                <c:pt idx="225">
                  <c:v>1.3397855140036084E-3</c:v>
                </c:pt>
                <c:pt idx="226">
                  <c:v>1.3404686341735273E-3</c:v>
                </c:pt>
                <c:pt idx="227">
                  <c:v>1.3425138373971475E-3</c:v>
                </c:pt>
                <c:pt idx="228">
                  <c:v>1.3431941874458841E-3</c:v>
                </c:pt>
                <c:pt idx="229">
                  <c:v>1.3438738460159634E-3</c:v>
                </c:pt>
                <c:pt idx="230">
                  <c:v>1.3445528135276068E-3</c:v>
                </c:pt>
                <c:pt idx="231">
                  <c:v>1.3452310904008182E-3</c:v>
                </c:pt>
                <c:pt idx="232">
                  <c:v>1.3472617813866533E-3</c:v>
                </c:pt>
                <c:pt idx="233">
                  <c:v>1.3479372999018456E-3</c:v>
                </c:pt>
                <c:pt idx="234">
                  <c:v>1.3486121298753773E-3</c:v>
                </c:pt>
                <c:pt idx="235">
                  <c:v>1.349286271725953E-3</c:v>
                </c:pt>
                <c:pt idx="236">
                  <c:v>1.3499597258720619E-3</c:v>
                </c:pt>
                <c:pt idx="237">
                  <c:v>1.3519759662652322E-3</c:v>
                </c:pt>
                <c:pt idx="238">
                  <c:v>1.352646673774039E-3</c:v>
                </c:pt>
                <c:pt idx="239">
                  <c:v>1.353316695667583E-3</c:v>
                </c:pt>
                <c:pt idx="240">
                  <c:v>1.3539860323630579E-3</c:v>
                </c:pt>
                <c:pt idx="241">
                  <c:v>1.3546546842774414E-3</c:v>
                </c:pt>
                <c:pt idx="242">
                  <c:v>1.3566565355005967E-3</c:v>
                </c:pt>
                <c:pt idx="243">
                  <c:v>1.3573224524560915E-3</c:v>
                </c:pt>
                <c:pt idx="244">
                  <c:v>1.3579876867121571E-3</c:v>
                </c:pt>
                <c:pt idx="245">
                  <c:v>1.3586522386844812E-3</c:v>
                </c:pt>
                <c:pt idx="246">
                  <c:v>1.3593161087885367E-3</c:v>
                </c:pt>
                <c:pt idx="247">
                  <c:v>1.361303632042597E-3</c:v>
                </c:pt>
                <c:pt idx="248">
                  <c:v>1.3619647788240125E-3</c:v>
                </c:pt>
                <c:pt idx="249">
                  <c:v>1.3626252458113039E-3</c:v>
                </c:pt>
                <c:pt idx="250">
                  <c:v>1.363285033418659E-3</c:v>
                </c:pt>
                <c:pt idx="251">
                  <c:v>1.3639441420600486E-3</c:v>
                </c:pt>
                <c:pt idx="252">
                  <c:v>1.3659173983249424E-3</c:v>
                </c:pt>
                <c:pt idx="253">
                  <c:v>1.3665737952379172E-3</c:v>
                </c:pt>
                <c:pt idx="254">
                  <c:v>1.367229515251581E-3</c:v>
                </c:pt>
                <c:pt idx="255">
                  <c:v>1.3678845587786234E-3</c:v>
                </c:pt>
                <c:pt idx="256">
                  <c:v>1.3685389262315217E-3</c:v>
                </c:pt>
                <c:pt idx="257">
                  <c:v>1.3704979762669191E-3</c:v>
                </c:pt>
                <c:pt idx="258">
                  <c:v>1.3711496435437438E-3</c:v>
                </c:pt>
                <c:pt idx="259">
                  <c:v>1.3718006368056109E-3</c:v>
                </c:pt>
                <c:pt idx="260">
                  <c:v>1.3724509564637195E-3</c:v>
                </c:pt>
                <c:pt idx="261">
                  <c:v>1.3731006029290558E-3</c:v>
                </c:pt>
                <c:pt idx="262">
                  <c:v>1.3750455072751048E-3</c:v>
                </c:pt>
                <c:pt idx="263">
                  <c:v>1.3756924650749644E-3</c:v>
                </c:pt>
                <c:pt idx="264">
                  <c:v>1.3763387517337967E-3</c:v>
                </c:pt>
                <c:pt idx="265">
                  <c:v>1.3769843676613143E-3</c:v>
                </c:pt>
                <c:pt idx="266">
                  <c:v>1.3776293132670176E-3</c:v>
                </c:pt>
                <c:pt idx="267">
                  <c:v>1.3795601322450725E-3</c:v>
                </c:pt>
                <c:pt idx="268">
                  <c:v>1.3802024006542909E-3</c:v>
                </c:pt>
                <c:pt idx="269">
                  <c:v>1.3808440007860229E-3</c:v>
                </c:pt>
                <c:pt idx="270">
                  <c:v>1.3814849330485003E-3</c:v>
                </c:pt>
                <c:pt idx="271">
                  <c:v>1.3821251978497423E-3</c:v>
                </c:pt>
                <c:pt idx="272">
                  <c:v>1.3840419915630939E-3</c:v>
                </c:pt>
                <c:pt idx="273">
                  <c:v>1.384679590595376E-3</c:v>
                </c:pt>
                <c:pt idx="274">
                  <c:v>1.3853165242033586E-3</c:v>
                </c:pt>
                <c:pt idx="275">
                  <c:v>1.3859527927937967E-3</c:v>
                </c:pt>
                <c:pt idx="276">
                  <c:v>1.3865883967732345E-3</c:v>
                </c:pt>
                <c:pt idx="277">
                  <c:v>1.3884912251078349E-3</c:v>
                </c:pt>
                <c:pt idx="278">
                  <c:v>1.3891241747045085E-3</c:v>
                </c:pt>
                <c:pt idx="279">
                  <c:v>1.3897564617197499E-3</c:v>
                </c:pt>
                <c:pt idx="280">
                  <c:v>1.3903880865588417E-3</c:v>
                </c:pt>
                <c:pt idx="281">
                  <c:v>1.3910190496268585E-3</c:v>
                </c:pt>
                <c:pt idx="282">
                  <c:v>1.3929079722520455E-3</c:v>
                </c:pt>
                <c:pt idx="283">
                  <c:v>1.3935362922823031E-3</c:v>
                </c:pt>
                <c:pt idx="284">
                  <c:v>1.3941639525637092E-3</c:v>
                </c:pt>
                <c:pt idx="285">
                  <c:v>1.3947909535000815E-3</c:v>
                </c:pt>
                <c:pt idx="286">
                  <c:v>1.3954172954950268E-3</c:v>
                </c:pt>
                <c:pt idx="287">
                  <c:v>1.3972923718642467E-3</c:v>
                </c:pt>
                <c:pt idx="288">
                  <c:v>1.3979160821253845E-3</c:v>
                </c:pt>
                <c:pt idx="289">
                  <c:v>1.3985391354600014E-3</c:v>
                </c:pt>
                <c:pt idx="290">
                  <c:v>1.3991615322704522E-3</c:v>
                </c:pt>
                <c:pt idx="291">
                  <c:v>1.3997832729588842E-3</c:v>
                </c:pt>
                <c:pt idx="292">
                  <c:v>1.4016445623104088E-3</c:v>
                </c:pt>
                <c:pt idx="293">
                  <c:v>1.4022636825280672E-3</c:v>
                </c:pt>
                <c:pt idx="294">
                  <c:v>1.4028821486313178E-3</c:v>
                </c:pt>
                <c:pt idx="295">
                  <c:v>1.4034999610210588E-3</c:v>
                </c:pt>
                <c:pt idx="296">
                  <c:v>1.4041171200979809E-3</c:v>
                </c:pt>
                <c:pt idx="297">
                  <c:v>1.405964681455627E-3</c:v>
                </c:pt>
                <c:pt idx="298">
                  <c:v>1.4065792312840295E-3</c:v>
                </c:pt>
                <c:pt idx="299">
                  <c:v>1.4071931297999539E-3</c:v>
                </c:pt>
                <c:pt idx="300">
                  <c:v>1.4078063774028472E-3</c:v>
                </c:pt>
                <c:pt idx="301">
                  <c:v>1.4084189744919483E-3</c:v>
                </c:pt>
                <c:pt idx="302">
                  <c:v>1.4102528666657906E-3</c:v>
                </c:pt>
                <c:pt idx="303">
                  <c:v>1.4108628656879809E-3</c:v>
                </c:pt>
                <c:pt idx="304">
                  <c:v>1.4114722161894743E-3</c:v>
                </c:pt>
                <c:pt idx="305">
                  <c:v>1.4120809185682703E-3</c:v>
                </c:pt>
                <c:pt idx="306">
                  <c:v>1.4126889732221618E-3</c:v>
                </c:pt>
                <c:pt idx="307">
                  <c:v>1.4145092548092466E-3</c:v>
                </c:pt>
                <c:pt idx="308">
                  <c:v>1.4151147225373269E-3</c:v>
                </c:pt>
                <c:pt idx="309">
                  <c:v>1.4157195445263762E-3</c:v>
                </c:pt>
                <c:pt idx="310">
                  <c:v>1.4163237211729514E-3</c:v>
                </c:pt>
                <c:pt idx="311">
                  <c:v>1.4169272528734042E-3</c:v>
                </c:pt>
                <c:pt idx="312">
                  <c:v>1.4187339822584585E-3</c:v>
                </c:pt>
                <c:pt idx="313">
                  <c:v>1.4193349381338254E-3</c:v>
                </c:pt>
                <c:pt idx="314">
                  <c:v>1.4199352510417458E-3</c:v>
                </c:pt>
                <c:pt idx="315">
                  <c:v>1.420534921377339E-3</c:v>
                </c:pt>
                <c:pt idx="316">
                  <c:v>1.4211339495355196E-3</c:v>
                </c:pt>
                <c:pt idx="317">
                  <c:v>1.4235236482852411E-3</c:v>
                </c:pt>
                <c:pt idx="318">
                  <c:v>1.4241194714729117E-3</c:v>
                </c:pt>
                <c:pt idx="319">
                  <c:v>1.424714654848359E-3</c:v>
                </c:pt>
                <c:pt idx="320">
                  <c:v>1.4253091988050653E-3</c:v>
                </c:pt>
                <c:pt idx="321">
                  <c:v>1.4270889980945041E-3</c:v>
                </c:pt>
                <c:pt idx="322">
                  <c:v>1.4276809883069915E-3</c:v>
                </c:pt>
                <c:pt idx="323">
                  <c:v>1.4282723410650908E-3</c:v>
                </c:pt>
                <c:pt idx="324">
                  <c:v>1.4288630567610605E-3</c:v>
                </c:pt>
                <c:pt idx="325">
                  <c:v>1.4294531357869566E-3</c:v>
                </c:pt>
                <c:pt idx="326">
                  <c:v>1.4312195567617034E-3</c:v>
                </c:pt>
                <c:pt idx="327">
                  <c:v>1.4318070930237898E-3</c:v>
                </c:pt>
                <c:pt idx="328">
                  <c:v>1.4323939945730289E-3</c:v>
                </c:pt>
                <c:pt idx="329">
                  <c:v>1.4329802618002565E-3</c:v>
                </c:pt>
                <c:pt idx="330">
                  <c:v>1.4335658950961059E-3</c:v>
                </c:pt>
                <c:pt idx="331">
                  <c:v>1.4353189952986715E-3</c:v>
                </c:pt>
                <c:pt idx="332">
                  <c:v>1.4359020967712821E-3</c:v>
                </c:pt>
                <c:pt idx="333">
                  <c:v>1.4364845662626388E-3</c:v>
                </c:pt>
                <c:pt idx="334">
                  <c:v>1.4370664041621596E-3</c:v>
                </c:pt>
                <c:pt idx="335">
                  <c:v>1.4376476108590589E-3</c:v>
                </c:pt>
                <c:pt idx="336">
                  <c:v>1.4393874476231524E-3</c:v>
                </c:pt>
                <c:pt idx="337">
                  <c:v>1.439966133397679E-3</c:v>
                </c:pt>
                <c:pt idx="338">
                  <c:v>1.440544189912631E-3</c:v>
                </c:pt>
                <c:pt idx="339">
                  <c:v>1.4411216175560114E-3</c:v>
                </c:pt>
                <c:pt idx="340">
                  <c:v>1.441698416715624E-3</c:v>
                </c:pt>
                <c:pt idx="341">
                  <c:v>1.4434250471668493E-3</c:v>
                </c:pt>
                <c:pt idx="342">
                  <c:v>1.4439993362653819E-3</c:v>
                </c:pt>
                <c:pt idx="343">
                  <c:v>1.4445729988161371E-3</c:v>
                </c:pt>
                <c:pt idx="344">
                  <c:v>1.4451460352057099E-3</c:v>
                </c:pt>
                <c:pt idx="345">
                  <c:v>1.4457184458204946E-3</c:v>
                </c:pt>
                <c:pt idx="346">
                  <c:v>1.4474319268770481E-3</c:v>
                </c:pt>
                <c:pt idx="347">
                  <c:v>1.4480018382526055E-3</c:v>
                </c:pt>
                <c:pt idx="348">
                  <c:v>1.4485711257823351E-3</c:v>
                </c:pt>
                <c:pt idx="349">
                  <c:v>1.4491397898514272E-3</c:v>
                </c:pt>
                <c:pt idx="350">
                  <c:v>1.4497078308448727E-3</c:v>
                </c:pt>
                <c:pt idx="351">
                  <c:v>1.4514082192182314E-3</c:v>
                </c:pt>
                <c:pt idx="352">
                  <c:v>1.4519737717549933E-3</c:v>
                </c:pt>
                <c:pt idx="353">
                  <c:v>1.4525387031380608E-3</c:v>
                </c:pt>
                <c:pt idx="354">
                  <c:v>1.4531030137512255E-3</c:v>
                </c:pt>
                <c:pt idx="355">
                  <c:v>1.4536667039780785E-3</c:v>
                </c:pt>
                <c:pt idx="356">
                  <c:v>1.4553540561736934E-3</c:v>
                </c:pt>
                <c:pt idx="357">
                  <c:v>1.4559152686872288E-3</c:v>
                </c:pt>
                <c:pt idx="358">
                  <c:v>1.4564758627294211E-3</c:v>
                </c:pt>
                <c:pt idx="359">
                  <c:v>1.4570358386826663E-3</c:v>
                </c:pt>
                <c:pt idx="360">
                  <c:v>1.4575951969291619E-3</c:v>
                </c:pt>
                <c:pt idx="361">
                  <c:v>1.4592695692471447E-3</c:v>
                </c:pt>
                <c:pt idx="362">
                  <c:v>1.4598264604846422E-3</c:v>
                </c:pt>
                <c:pt idx="363">
                  <c:v>1.4603827359233972E-3</c:v>
                </c:pt>
                <c:pt idx="364">
                  <c:v>1.4609383959444161E-3</c:v>
                </c:pt>
                <c:pt idx="365">
                  <c:v>1.4614934409285065E-3</c:v>
                </c:pt>
                <c:pt idx="366">
                  <c:v>1.4631548894643155E-3</c:v>
                </c:pt>
                <c:pt idx="367">
                  <c:v>1.4637074781048106E-3</c:v>
                </c:pt>
                <c:pt idx="368">
                  <c:v>1.464259453609447E-3</c:v>
                </c:pt>
                <c:pt idx="369">
                  <c:v>1.4648108163578448E-3</c:v>
                </c:pt>
                <c:pt idx="370">
                  <c:v>1.4653615667294272E-3</c:v>
                </c:pt>
                <c:pt idx="371">
                  <c:v>1.4670101473745517E-3</c:v>
                </c:pt>
                <c:pt idx="372">
                  <c:v>1.4675584520291551E-3</c:v>
                </c:pt>
                <c:pt idx="373">
                  <c:v>1.4681061462010984E-3</c:v>
                </c:pt>
                <c:pt idx="374">
                  <c:v>1.4686532302686205E-3</c:v>
                </c:pt>
                <c:pt idx="375">
                  <c:v>1.4691997046097649E-3</c:v>
                </c:pt>
                <c:pt idx="376">
                  <c:v>1.4708354730524054E-3</c:v>
                </c:pt>
                <c:pt idx="377">
                  <c:v>1.4713795122645304E-3</c:v>
                </c:pt>
                <c:pt idx="378">
                  <c:v>1.4719229436375406E-3</c:v>
                </c:pt>
                <c:pt idx="379">
                  <c:v>1.4724657675482997E-3</c:v>
                </c:pt>
                <c:pt idx="380">
                  <c:v>1.4730079843734744E-3</c:v>
                </c:pt>
                <c:pt idx="381">
                  <c:v>1.4746309960992235E-3</c:v>
                </c:pt>
                <c:pt idx="382">
                  <c:v>1.4751707883448109E-3</c:v>
                </c:pt>
                <c:pt idx="383">
                  <c:v>1.4757099753852092E-3</c:v>
                </c:pt>
                <c:pt idx="384">
                  <c:v>1.4762485575959101E-3</c:v>
                </c:pt>
                <c:pt idx="385">
                  <c:v>1.4767865353522095E-3</c:v>
                </c:pt>
                <c:pt idx="386">
                  <c:v>1.4783968456447271E-3</c:v>
                </c:pt>
                <c:pt idx="387">
                  <c:v>1.4789324093324723E-3</c:v>
                </c:pt>
                <c:pt idx="388">
                  <c:v>1.4794673704393655E-3</c:v>
                </c:pt>
                <c:pt idx="389">
                  <c:v>1.4800017293395314E-3</c:v>
                </c:pt>
                <c:pt idx="390">
                  <c:v>1.4805354864068994E-3</c:v>
                </c:pt>
                <c:pt idx="391">
                  <c:v>1.4821331503485895E-3</c:v>
                </c:pt>
                <c:pt idx="392">
                  <c:v>1.4826645038201662E-3</c:v>
                </c:pt>
                <c:pt idx="393">
                  <c:v>1.4831952573256719E-3</c:v>
                </c:pt>
                <c:pt idx="394">
                  <c:v>1.4837254112378686E-3</c:v>
                </c:pt>
                <c:pt idx="395">
                  <c:v>1.4863671999322914E-3</c:v>
                </c:pt>
                <c:pt idx="396">
                  <c:v>1.4868937641017617E-3</c:v>
                </c:pt>
                <c:pt idx="397">
                  <c:v>1.487419731281822E-3</c:v>
                </c:pt>
                <c:pt idx="398">
                  <c:v>1.4879451018436826E-3</c:v>
                </c:pt>
                <c:pt idx="399">
                  <c:v>1.4895176375292652E-3</c:v>
                </c:pt>
                <c:pt idx="400">
                  <c:v>1.49004062532656E-3</c:v>
                </c:pt>
                <c:pt idx="401">
                  <c:v>1.490563018358805E-3</c:v>
                </c:pt>
                <c:pt idx="402">
                  <c:v>1.491084816996051E-3</c:v>
                </c:pt>
                <c:pt idx="403">
                  <c:v>1.4916060216081555E-3</c:v>
                </c:pt>
                <c:pt idx="404">
                  <c:v>1.4936849071955569E-3</c:v>
                </c:pt>
                <c:pt idx="405">
                  <c:v>1.4942031472230674E-3</c:v>
                </c:pt>
                <c:pt idx="406">
                  <c:v>1.4947207954405337E-3</c:v>
                </c:pt>
                <c:pt idx="407">
                  <c:v>1.4952378522164651E-3</c:v>
                </c:pt>
                <c:pt idx="408">
                  <c:v>1.4967854775772573E-3</c:v>
                </c:pt>
                <c:pt idx="409">
                  <c:v>1.4973001722682973E-3</c:v>
                </c:pt>
                <c:pt idx="410">
                  <c:v>1.4978142773574656E-3</c:v>
                </c:pt>
                <c:pt idx="411">
                  <c:v>1.498327793212121E-3</c:v>
                </c:pt>
                <c:pt idx="412">
                  <c:v>1.4988407201994276E-3</c:v>
                </c:pt>
                <c:pt idx="413">
                  <c:v>1.5003759716260385E-3</c:v>
                </c:pt>
                <c:pt idx="414">
                  <c:v>1.5008865468117754E-3</c:v>
                </c:pt>
                <c:pt idx="415">
                  <c:v>1.5013965349631191E-3</c:v>
                </c:pt>
                <c:pt idx="416">
                  <c:v>1.5019059364460862E-3</c:v>
                </c:pt>
                <c:pt idx="417">
                  <c:v>1.5024147516265035E-3</c:v>
                </c:pt>
                <c:pt idx="418">
                  <c:v>1.5039376830078524E-3</c:v>
                </c:pt>
                <c:pt idx="419">
                  <c:v>1.5044441566325131E-3</c:v>
                </c:pt>
                <c:pt idx="420">
                  <c:v>1.5049500457808918E-3</c:v>
                </c:pt>
                <c:pt idx="421">
                  <c:v>1.5054553508176704E-3</c:v>
                </c:pt>
                <c:pt idx="422">
                  <c:v>1.50596007210734E-3</c:v>
                </c:pt>
                <c:pt idx="423">
                  <c:v>1.5074707371357556E-3</c:v>
                </c:pt>
                <c:pt idx="424">
                  <c:v>1.5079731270780986E-3</c:v>
                </c:pt>
                <c:pt idx="425">
                  <c:v>1.5084749350929366E-3</c:v>
                </c:pt>
                <c:pt idx="426">
                  <c:v>1.50897616154362E-3</c:v>
                </c:pt>
                <c:pt idx="427">
                  <c:v>1.5094768067933104E-3</c:v>
                </c:pt>
                <c:pt idx="428">
                  <c:v>1.5109752589651877E-3</c:v>
                </c:pt>
                <c:pt idx="429">
                  <c:v>1.5114735830387231E-3</c:v>
                </c:pt>
                <c:pt idx="430">
                  <c:v>1.5119713277242271E-3</c:v>
                </c:pt>
                <c:pt idx="431">
                  <c:v>1.5124684933837235E-3</c:v>
                </c:pt>
                <c:pt idx="432">
                  <c:v>1.5129650803790478E-3</c:v>
                </c:pt>
                <c:pt idx="433">
                  <c:v>1.5144513729955049E-3</c:v>
                </c:pt>
                <c:pt idx="434">
                  <c:v>1.5149456489487129E-3</c:v>
                </c:pt>
                <c:pt idx="435">
                  <c:v>1.5154393480440904E-3</c:v>
                </c:pt>
                <c:pt idx="436">
                  <c:v>1.5159324706423402E-3</c:v>
                </c:pt>
                <c:pt idx="437">
                  <c:v>1.5164250171039752E-3</c:v>
                </c:pt>
                <c:pt idx="438">
                  <c:v>1.5178992032715065E-3</c:v>
                </c:pt>
                <c:pt idx="439">
                  <c:v>1.5183894487880547E-3</c:v>
                </c:pt>
                <c:pt idx="440">
                  <c:v>1.5188791199677327E-3</c:v>
                </c:pt>
                <c:pt idx="441">
                  <c:v>1.5193682171699249E-3</c:v>
                </c:pt>
                <c:pt idx="442">
                  <c:v>1.5198567407538287E-3</c:v>
                </c:pt>
                <c:pt idx="443">
                  <c:v>1.5213188733849568E-3</c:v>
                </c:pt>
                <c:pt idx="444">
                  <c:v>1.5218051060839179E-3</c:v>
                </c:pt>
                <c:pt idx="445">
                  <c:v>1.5222907669577581E-3</c:v>
                </c:pt>
                <c:pt idx="446">
                  <c:v>1.5227758563645501E-3</c:v>
                </c:pt>
                <c:pt idx="447">
                  <c:v>1.5232603746621767E-3</c:v>
                </c:pt>
                <c:pt idx="448">
                  <c:v>1.5247105064761031E-3</c:v>
                </c:pt>
                <c:pt idx="449">
                  <c:v>1.52519274391217E-3</c:v>
                </c:pt>
                <c:pt idx="450">
                  <c:v>1.5256744120256875E-3</c:v>
                </c:pt>
                <c:pt idx="451">
                  <c:v>1.5261555111734174E-3</c:v>
                </c:pt>
                <c:pt idx="452">
                  <c:v>1.5266360417119365E-3</c:v>
                </c:pt>
                <c:pt idx="453">
                  <c:v>1.528074225235187E-3</c:v>
                </c:pt>
                <c:pt idx="454">
                  <c:v>1.5285524848988907E-3</c:v>
                </c:pt>
                <c:pt idx="455">
                  <c:v>1.5290301777334666E-3</c:v>
                </c:pt>
                <c:pt idx="456">
                  <c:v>1.5295073040943726E-3</c:v>
                </c:pt>
                <c:pt idx="457">
                  <c:v>1.5299838643368811E-3</c:v>
                </c:pt>
                <c:pt idx="458">
                  <c:v>1.531410151903954E-3</c:v>
                </c:pt>
                <c:pt idx="459">
                  <c:v>1.5318844512218763E-3</c:v>
                </c:pt>
                <c:pt idx="460">
                  <c:v>1.5323581861949747E-3</c:v>
                </c:pt>
                <c:pt idx="461">
                  <c:v>1.5328313571774071E-3</c:v>
                </c:pt>
                <c:pt idx="462">
                  <c:v>1.5333039645231469E-3</c:v>
                </c:pt>
                <c:pt idx="463">
                  <c:v>1.5347184082771541E-3</c:v>
                </c:pt>
                <c:pt idx="464">
                  <c:v>1.5351887646121434E-3</c:v>
                </c:pt>
                <c:pt idx="465">
                  <c:v>1.5356585590775255E-3</c:v>
                </c:pt>
                <c:pt idx="466">
                  <c:v>1.5361277920261621E-3</c:v>
                </c:pt>
                <c:pt idx="467">
                  <c:v>1.5365964638107317E-3</c:v>
                </c:pt>
                <c:pt idx="468">
                  <c:v>1.5379991157040422E-3</c:v>
                </c:pt>
                <c:pt idx="469">
                  <c:v>1.5384655463554261E-3</c:v>
                </c:pt>
                <c:pt idx="470">
                  <c:v>1.5389314176033624E-3</c:v>
                </c:pt>
                <c:pt idx="471">
                  <c:v>1.539396729799422E-3</c:v>
                </c:pt>
                <c:pt idx="472">
                  <c:v>1.5398614832949915E-3</c:v>
                </c:pt>
                <c:pt idx="473">
                  <c:v>1.54125239508987E-3</c:v>
                </c:pt>
                <c:pt idx="474">
                  <c:v>1.5417149172936688E-3</c:v>
                </c:pt>
                <c:pt idx="475">
                  <c:v>1.5421768825511534E-3</c:v>
                </c:pt>
                <c:pt idx="476">
                  <c:v>1.5426382912126075E-3</c:v>
                </c:pt>
                <c:pt idx="477">
                  <c:v>1.5430991436281311E-3</c:v>
                </c:pt>
                <c:pt idx="478">
                  <c:v>1.544478366897374E-3</c:v>
                </c:pt>
                <c:pt idx="479">
                  <c:v>1.5449369978265139E-3</c:v>
                </c:pt>
                <c:pt idx="480">
                  <c:v>1.5453950742574756E-3</c:v>
                </c:pt>
                <c:pt idx="481">
                  <c:v>1.5458525965392613E-3</c:v>
                </c:pt>
                <c:pt idx="482">
                  <c:v>1.5463095650206883E-3</c:v>
                </c:pt>
                <c:pt idx="483">
                  <c:v>1.547677151148262E-3</c:v>
                </c:pt>
                <c:pt idx="484">
                  <c:v>1.5481319079127841E-3</c:v>
                </c:pt>
                <c:pt idx="485">
                  <c:v>1.5485861126182995E-3</c:v>
                </c:pt>
                <c:pt idx="486">
                  <c:v>1.5490397656125303E-3</c:v>
                </c:pt>
                <c:pt idx="487">
                  <c:v>1.5494928672430176E-3</c:v>
                </c:pt>
                <c:pt idx="488">
                  <c:v>1.5508488674246886E-3</c:v>
                </c:pt>
                <c:pt idx="489">
                  <c:v>1.5512997670719631E-3</c:v>
                </c:pt>
                <c:pt idx="490">
                  <c:v>1.5517501170904649E-3</c:v>
                </c:pt>
                <c:pt idx="491">
                  <c:v>1.5521999178266432E-3</c:v>
                </c:pt>
                <c:pt idx="492">
                  <c:v>1.5526491696267644E-3</c:v>
                </c:pt>
                <c:pt idx="493">
                  <c:v>1.5539936348707337E-3</c:v>
                </c:pt>
                <c:pt idx="494">
                  <c:v>1.5544406943856675E-3</c:v>
                </c:pt>
                <c:pt idx="495">
                  <c:v>1.5548872066931568E-3</c:v>
                </c:pt>
                <c:pt idx="496">
                  <c:v>1.5553331721383811E-3</c:v>
                </c:pt>
                <c:pt idx="497">
                  <c:v>1.5557785910663383E-3</c:v>
                </c:pt>
                <c:pt idx="498">
                  <c:v>1.5571115721938684E-3</c:v>
                </c:pt>
                <c:pt idx="499">
                  <c:v>1.5575548084991154E-3</c:v>
                </c:pt>
                <c:pt idx="500">
                  <c:v>1.5579975000093709E-3</c:v>
                </c:pt>
                <c:pt idx="501">
                  <c:v>1.5584396470685476E-3</c:v>
                </c:pt>
                <c:pt idx="502">
                  <c:v>1.558881250020379E-3</c:v>
                </c:pt>
                <c:pt idx="503">
                  <c:v>1.5602027976664224E-3</c:v>
                </c:pt>
                <c:pt idx="504">
                  <c:v>1.560642227622593E-3</c:v>
                </c:pt>
                <c:pt idx="505">
                  <c:v>1.5610811151873783E-3</c:v>
                </c:pt>
                <c:pt idx="506">
                  <c:v>1.5615194607034298E-3</c:v>
                </c:pt>
                <c:pt idx="507">
                  <c:v>1.5619572645132196E-3</c:v>
                </c:pt>
                <c:pt idx="508">
                  <c:v>1.5632674291270435E-3</c:v>
                </c:pt>
                <c:pt idx="509">
                  <c:v>1.5637030695329129E-3</c:v>
                </c:pt>
                <c:pt idx="510">
                  <c:v>1.5641381699421863E-3</c:v>
                </c:pt>
                <c:pt idx="511">
                  <c:v>1.5645727306962578E-3</c:v>
                </c:pt>
                <c:pt idx="512">
                  <c:v>1.5650067521363437E-3</c:v>
                </c:pt>
                <c:pt idx="513">
                  <c:v>1.5663055839821533E-3</c:v>
                </c:pt>
                <c:pt idx="514">
                  <c:v>1.5667374515748685E-3</c:v>
                </c:pt>
                <c:pt idx="515">
                  <c:v>1.5671687815569893E-3</c:v>
                </c:pt>
                <c:pt idx="516">
                  <c:v>1.567599574268658E-3</c:v>
                </c:pt>
                <c:pt idx="517">
                  <c:v>1.5680298300498382E-3</c:v>
                </c:pt>
                <c:pt idx="518">
                  <c:v>1.571026614983843E-3</c:v>
                </c:pt>
                <c:pt idx="519">
                  <c:v>1.5739972232399948E-3</c:v>
                </c:pt>
                <c:pt idx="520">
                  <c:v>1.5769417706928623E-3</c:v>
                </c:pt>
                <c:pt idx="521">
                  <c:v>1.5798603727913876E-3</c:v>
                </c:pt>
                <c:pt idx="522">
                  <c:v>1.5827531445603107E-3</c:v>
                </c:pt>
                <c:pt idx="523">
                  <c:v>1.5856202006015981E-3</c:v>
                </c:pt>
                <c:pt idx="524">
                  <c:v>1.5884616550958617E-3</c:v>
                </c:pt>
                <c:pt idx="525">
                  <c:v>1.5912776218037776E-3</c:v>
                </c:pt>
                <c:pt idx="526">
                  <c:v>1.5940682140674952E-3</c:v>
                </c:pt>
                <c:pt idx="527">
                  <c:v>1.5968335448120464E-3</c:v>
                </c:pt>
                <c:pt idx="528">
                  <c:v>1.5995737265467492E-3</c:v>
                </c:pt>
                <c:pt idx="529">
                  <c:v>1.6022888713666029E-3</c:v>
                </c:pt>
                <c:pt idx="530">
                  <c:v>1.6049790909536874E-3</c:v>
                </c:pt>
                <c:pt idx="531">
                  <c:v>1.6076444965785459E-3</c:v>
                </c:pt>
                <c:pt idx="532">
                  <c:v>1.610285199101577E-3</c:v>
                </c:pt>
                <c:pt idx="533">
                  <c:v>1.6129013089744098E-3</c:v>
                </c:pt>
                <c:pt idx="534">
                  <c:v>1.6154929362412829E-3</c:v>
                </c:pt>
                <c:pt idx="535">
                  <c:v>1.6180601905404172E-3</c:v>
                </c:pt>
                <c:pt idx="536">
                  <c:v>1.6206031811053798E-3</c:v>
                </c:pt>
                <c:pt idx="537">
                  <c:v>1.6231220167664511E-3</c:v>
                </c:pt>
                <c:pt idx="538">
                  <c:v>1.6256168059519806E-3</c:v>
                </c:pt>
                <c:pt idx="539">
                  <c:v>1.6280876566897434E-3</c:v>
                </c:pt>
                <c:pt idx="540">
                  <c:v>1.6305346766082886E-3</c:v>
                </c:pt>
                <c:pt idx="541">
                  <c:v>1.6329579729382861E-3</c:v>
                </c:pt>
                <c:pt idx="542">
                  <c:v>1.6367183355230498E-3</c:v>
                </c:pt>
                <c:pt idx="543">
                  <c:v>1.6390811179544354E-3</c:v>
                </c:pt>
                <c:pt idx="544">
                  <c:v>1.6414205565362533E-3</c:v>
                </c:pt>
                <c:pt idx="545">
                  <c:v>1.6437367566973149E-3</c:v>
                </c:pt>
                <c:pt idx="546">
                  <c:v>1.6463555221118188E-3</c:v>
                </c:pt>
                <c:pt idx="547">
                  <c:v>1.6486222788584168E-3</c:v>
                </c:pt>
                <c:pt idx="548">
                  <c:v>1.6508661259961013E-3</c:v>
                </c:pt>
                <c:pt idx="549">
                  <c:v>1.6530871673446255E-3</c:v>
                </c:pt>
                <c:pt idx="550">
                  <c:v>1.6552855063387132E-3</c:v>
                </c:pt>
                <c:pt idx="551">
                  <c:v>1.6574612460293614E-3</c:v>
                </c:pt>
                <c:pt idx="552">
                  <c:v>1.6596144890851363E-3</c:v>
                </c:pt>
                <c:pt idx="553">
                  <c:v>1.6617453377934651E-3</c:v>
                </c:pt>
                <c:pt idx="554">
                  <c:v>1.6638538940619244E-3</c:v>
                </c:pt>
                <c:pt idx="555">
                  <c:v>1.665940259419522E-3</c:v>
                </c:pt>
                <c:pt idx="556">
                  <c:v>1.6680045350179796E-3</c:v>
                </c:pt>
                <c:pt idx="557">
                  <c:v>1.6700468216330081E-3</c:v>
                </c:pt>
                <c:pt idx="558">
                  <c:v>1.6720672196655765E-3</c:v>
                </c:pt>
                <c:pt idx="559">
                  <c:v>1.6740658291431812E-3</c:v>
                </c:pt>
                <c:pt idx="560">
                  <c:v>1.6760427497211103E-3</c:v>
                </c:pt>
                <c:pt idx="561">
                  <c:v>1.6779980806837021E-3</c:v>
                </c:pt>
                <c:pt idx="562">
                  <c:v>1.6799319209455993E-3</c:v>
                </c:pt>
                <c:pt idx="563">
                  <c:v>1.681844369053002E-3</c:v>
                </c:pt>
                <c:pt idx="564">
                  <c:v>1.6837355231849145E-3</c:v>
                </c:pt>
                <c:pt idx="565">
                  <c:v>1.6856054811543891E-3</c:v>
                </c:pt>
                <c:pt idx="566">
                  <c:v>1.6874543404097632E-3</c:v>
                </c:pt>
                <c:pt idx="567">
                  <c:v>1.6892821980358983E-3</c:v>
                </c:pt>
                <c:pt idx="568">
                  <c:v>1.6910891507554095E-3</c:v>
                </c:pt>
                <c:pt idx="569">
                  <c:v>1.6928752949298901E-3</c:v>
                </c:pt>
                <c:pt idx="570">
                  <c:v>1.6946407265611423E-3</c:v>
                </c:pt>
                <c:pt idx="571">
                  <c:v>1.6963855412923893E-3</c:v>
                </c:pt>
                <c:pt idx="572">
                  <c:v>1.6981098344094963E-3</c:v>
                </c:pt>
                <c:pt idx="573">
                  <c:v>1.699813700842178E-3</c:v>
                </c:pt>
                <c:pt idx="574">
                  <c:v>1.7014972351652113E-3</c:v>
                </c:pt>
                <c:pt idx="575">
                  <c:v>1.7031605315996354E-3</c:v>
                </c:pt>
                <c:pt idx="576">
                  <c:v>1.7048036840139531E-3</c:v>
                </c:pt>
                <c:pt idx="577">
                  <c:v>1.7064267859253283E-3</c:v>
                </c:pt>
                <c:pt idx="578">
                  <c:v>1.7080299305007776E-3</c:v>
                </c:pt>
                <c:pt idx="579">
                  <c:v>1.7096132105583587E-3</c:v>
                </c:pt>
                <c:pt idx="580">
                  <c:v>1.7113984681867624E-3</c:v>
                </c:pt>
                <c:pt idx="581">
                  <c:v>1.7129394923553129E-3</c:v>
                </c:pt>
                <c:pt idx="582">
                  <c:v>1.7144609414613003E-3</c:v>
                </c:pt>
                <c:pt idx="583">
                  <c:v>1.7159629068896768E-3</c:v>
                </c:pt>
                <c:pt idx="584">
                  <c:v>1.7174454796824886E-3</c:v>
                </c:pt>
                <c:pt idx="585">
                  <c:v>1.7189087505400428E-3</c:v>
                </c:pt>
                <c:pt idx="586">
                  <c:v>1.7203528098220684E-3</c:v>
                </c:pt>
                <c:pt idx="587">
                  <c:v>1.7217777475488734E-3</c:v>
                </c:pt>
                <c:pt idx="588">
                  <c:v>1.7231836534024991E-3</c:v>
                </c:pt>
                <c:pt idx="589">
                  <c:v>1.7245706167278729E-3</c:v>
                </c:pt>
                <c:pt idx="590">
                  <c:v>1.7259387265339526E-3</c:v>
                </c:pt>
                <c:pt idx="591">
                  <c:v>1.7272880714948695E-3</c:v>
                </c:pt>
                <c:pt idx="592">
                  <c:v>1.7286187399510699E-3</c:v>
                </c:pt>
                <c:pt idx="593">
                  <c:v>1.7299308199104505E-3</c:v>
                </c:pt>
                <c:pt idx="594">
                  <c:v>1.7312243990494879E-3</c:v>
                </c:pt>
                <c:pt idx="595">
                  <c:v>1.7324995647143692E-3</c:v>
                </c:pt>
                <c:pt idx="596">
                  <c:v>1.733756403922119E-3</c:v>
                </c:pt>
                <c:pt idx="597">
                  <c:v>1.7349950033617165E-3</c:v>
                </c:pt>
                <c:pt idx="598">
                  <c:v>1.7362154493952152E-3</c:v>
                </c:pt>
                <c:pt idx="599">
                  <c:v>1.7374178280588572E-3</c:v>
                </c:pt>
                <c:pt idx="600">
                  <c:v>1.7386022250641838E-3</c:v>
                </c:pt>
                <c:pt idx="601">
                  <c:v>1.7397687257991413E-3</c:v>
                </c:pt>
                <c:pt idx="602">
                  <c:v>1.7409174153291851E-3</c:v>
                </c:pt>
                <c:pt idx="603">
                  <c:v>1.7420483783983796E-3</c:v>
                </c:pt>
                <c:pt idx="604">
                  <c:v>1.7431616994304953E-3</c:v>
                </c:pt>
                <c:pt idx="605">
                  <c:v>1.7442574625300979E-3</c:v>
                </c:pt>
                <c:pt idx="606">
                  <c:v>1.7453357514836427E-3</c:v>
                </c:pt>
                <c:pt idx="607">
                  <c:v>1.7463966497605573E-3</c:v>
                </c:pt>
                <c:pt idx="608">
                  <c:v>1.7474402405143238E-3</c:v>
                </c:pt>
                <c:pt idx="609">
                  <c:v>1.7484666065835572E-3</c:v>
                </c:pt>
                <c:pt idx="610">
                  <c:v>1.7494758304930835E-3</c:v>
                </c:pt>
                <c:pt idx="611">
                  <c:v>1.7504679944550091E-3</c:v>
                </c:pt>
                <c:pt idx="612">
                  <c:v>1.7514431803697873E-3</c:v>
                </c:pt>
                <c:pt idx="613">
                  <c:v>1.752401469827288E-3</c:v>
                </c:pt>
                <c:pt idx="614">
                  <c:v>1.7533429441078561E-3</c:v>
                </c:pt>
                <c:pt idx="615">
                  <c:v>1.7542676841833694E-3</c:v>
                </c:pt>
                <c:pt idx="616">
                  <c:v>1.7551757707182938E-3</c:v>
                </c:pt>
                <c:pt idx="617">
                  <c:v>1.7560672840707357E-3</c:v>
                </c:pt>
                <c:pt idx="618">
                  <c:v>1.7569423042934889E-3</c:v>
                </c:pt>
                <c:pt idx="619">
                  <c:v>1.7578009111350774E-3</c:v>
                </c:pt>
                <c:pt idx="620">
                  <c:v>1.7586431840407994E-3</c:v>
                </c:pt>
                <c:pt idx="621">
                  <c:v>1.7594692021537645E-3</c:v>
                </c:pt>
                <c:pt idx="622">
                  <c:v>1.7602790443159251E-3</c:v>
                </c:pt>
                <c:pt idx="623">
                  <c:v>1.7610727890691119E-3</c:v>
                </c:pt>
                <c:pt idx="624">
                  <c:v>1.7618505146560584E-3</c:v>
                </c:pt>
                <c:pt idx="625">
                  <c:v>1.762612299021427E-3</c:v>
                </c:pt>
                <c:pt idx="626">
                  <c:v>1.763358219812829E-3</c:v>
                </c:pt>
                <c:pt idx="627">
                  <c:v>1.7640883543818438E-3</c:v>
                </c:pt>
                <c:pt idx="628">
                  <c:v>1.7648027797850312E-3</c:v>
                </c:pt>
                <c:pt idx="629">
                  <c:v>1.7655015727849465E-3</c:v>
                </c:pt>
                <c:pt idx="630">
                  <c:v>1.7661848098511432E-3</c:v>
                </c:pt>
                <c:pt idx="631">
                  <c:v>1.766852567161183E-3</c:v>
                </c:pt>
                <c:pt idx="632">
                  <c:v>1.7675968609031072E-3</c:v>
                </c:pt>
                <c:pt idx="633">
                  <c:v>1.7682317024715402E-3</c:v>
                </c:pt>
                <c:pt idx="634">
                  <c:v>1.7688513018092236E-3</c:v>
                </c:pt>
                <c:pt idx="635">
                  <c:v>1.7694557338946615E-3</c:v>
                </c:pt>
                <c:pt idx="636">
                  <c:v>1.7700450734194797E-3</c:v>
                </c:pt>
                <c:pt idx="637">
                  <c:v>1.7706193947894119E-3</c:v>
                </c:pt>
                <c:pt idx="638">
                  <c:v>1.7711787721252791E-3</c:v>
                </c:pt>
                <c:pt idx="639">
                  <c:v>1.7717232792639718E-3</c:v>
                </c:pt>
                <c:pt idx="640">
                  <c:v>1.7722529897594222E-3</c:v>
                </c:pt>
                <c:pt idx="641">
                  <c:v>1.7727679768835781E-3</c:v>
                </c:pt>
                <c:pt idx="642">
                  <c:v>1.7732683136273716E-3</c:v>
                </c:pt>
                <c:pt idx="643">
                  <c:v>1.7737540727016865E-3</c:v>
                </c:pt>
                <c:pt idx="644">
                  <c:v>1.7742253265383182E-3</c:v>
                </c:pt>
                <c:pt idx="645">
                  <c:v>1.7746821472909363E-3</c:v>
                </c:pt>
                <c:pt idx="646">
                  <c:v>1.7751246068360405E-3</c:v>
                </c:pt>
                <c:pt idx="647">
                  <c:v>1.7757910570278357E-3</c:v>
                </c:pt>
                <c:pt idx="648">
                  <c:v>1.776196915868669E-3</c:v>
                </c:pt>
                <c:pt idx="649">
                  <c:v>1.7765886679555853E-3</c:v>
                </c:pt>
                <c:pt idx="650">
                  <c:v>1.7769663839101182E-3</c:v>
                </c:pt>
                <c:pt idx="651">
                  <c:v>1.7773301340819033E-3</c:v>
                </c:pt>
                <c:pt idx="652">
                  <c:v>1.7776799885496177E-3</c:v>
                </c:pt>
                <c:pt idx="653">
                  <c:v>1.7780160171219123E-3</c:v>
                </c:pt>
                <c:pt idx="654">
                  <c:v>1.7783382893383417E-3</c:v>
                </c:pt>
                <c:pt idx="655">
                  <c:v>1.7786468744702911E-3</c:v>
                </c:pt>
                <c:pt idx="656">
                  <c:v>1.7789418415219041E-3</c:v>
                </c:pt>
                <c:pt idx="657">
                  <c:v>1.7792232592309994E-3</c:v>
                </c:pt>
                <c:pt idx="658">
                  <c:v>1.779491196069994E-3</c:v>
                </c:pt>
                <c:pt idx="659">
                  <c:v>1.7797457202468135E-3</c:v>
                </c:pt>
                <c:pt idx="660">
                  <c:v>1.7799868997058097E-3</c:v>
                </c:pt>
                <c:pt idx="661">
                  <c:v>1.7802148021286684E-3</c:v>
                </c:pt>
                <c:pt idx="662">
                  <c:v>1.780429494935313E-3</c:v>
                </c:pt>
                <c:pt idx="663">
                  <c:v>1.7806310452848134E-3</c:v>
                </c:pt>
                <c:pt idx="664">
                  <c:v>1.7808195200762834E-3</c:v>
                </c:pt>
                <c:pt idx="665">
                  <c:v>1.7809949859497781E-3</c:v>
                </c:pt>
                <c:pt idx="666">
                  <c:v>1.7811575092871916E-3</c:v>
                </c:pt>
                <c:pt idx="667">
                  <c:v>1.7813071562131466E-3</c:v>
                </c:pt>
                <c:pt idx="668">
                  <c:v>1.7814439925958848E-3</c:v>
                </c:pt>
                <c:pt idx="669">
                  <c:v>1.7815680840481531E-3</c:v>
                </c:pt>
                <c:pt idx="670">
                  <c:v>1.7816794959280848E-3</c:v>
                </c:pt>
                <c:pt idx="671">
                  <c:v>1.7817782933400841E-3</c:v>
                </c:pt>
                <c:pt idx="672">
                  <c:v>1.7818645411357002E-3</c:v>
                </c:pt>
                <c:pt idx="673">
                  <c:v>1.7819383039145039E-3</c:v>
                </c:pt>
                <c:pt idx="674">
                  <c:v>1.781999646024959E-3</c:v>
                </c:pt>
                <c:pt idx="675">
                  <c:v>1.7820486315652919E-3</c:v>
                </c:pt>
                <c:pt idx="676">
                  <c:v>1.7820853243843561E-3</c:v>
                </c:pt>
                <c:pt idx="677">
                  <c:v>1.7821097880824997E-3</c:v>
                </c:pt>
                <c:pt idx="678">
                  <c:v>1.7821220860124211E-3</c:v>
                </c:pt>
                <c:pt idx="679">
                  <c:v>1.7821222812800302E-3</c:v>
                </c:pt>
                <c:pt idx="680">
                  <c:v>1.7821104367453031E-3</c:v>
                </c:pt>
                <c:pt idx="681">
                  <c:v>1.7820866150231329E-3</c:v>
                </c:pt>
                <c:pt idx="682">
                  <c:v>1.7820508784841811E-3</c:v>
                </c:pt>
                <c:pt idx="683">
                  <c:v>1.7820032892557236E-3</c:v>
                </c:pt>
                <c:pt idx="684">
                  <c:v>1.781943909222494E-3</c:v>
                </c:pt>
                <c:pt idx="685">
                  <c:v>1.7818728000275261E-3</c:v>
                </c:pt>
                <c:pt idx="686">
                  <c:v>1.781790023072992E-3</c:v>
                </c:pt>
                <c:pt idx="687">
                  <c:v>1.7816956395210379E-3</c:v>
                </c:pt>
                <c:pt idx="688">
                  <c:v>1.7815897102946173E-3</c:v>
                </c:pt>
                <c:pt idx="689">
                  <c:v>1.7814722960783208E-3</c:v>
                </c:pt>
                <c:pt idx="690">
                  <c:v>1.7813434573192048E-3</c:v>
                </c:pt>
                <c:pt idx="691">
                  <c:v>1.7812032542276163E-3</c:v>
                </c:pt>
                <c:pt idx="692">
                  <c:v>1.7810517467780152E-3</c:v>
                </c:pt>
                <c:pt idx="693">
                  <c:v>1.7808889947097922E-3</c:v>
                </c:pt>
                <c:pt idx="694">
                  <c:v>1.7807150575280888E-3</c:v>
                </c:pt>
                <c:pt idx="695">
                  <c:v>1.7805299945046101E-3</c:v>
                </c:pt>
                <c:pt idx="696">
                  <c:v>1.7803338646784359E-3</c:v>
                </c:pt>
                <c:pt idx="697">
                  <c:v>1.7801267268568305E-3</c:v>
                </c:pt>
                <c:pt idx="698">
                  <c:v>1.7799086396160495E-3</c:v>
                </c:pt>
                <c:pt idx="699">
                  <c:v>1.7796796613021421E-3</c:v>
                </c:pt>
                <c:pt idx="700">
                  <c:v>1.7794398500317543E-3</c:v>
                </c:pt>
                <c:pt idx="701">
                  <c:v>1.7791892636929249E-3</c:v>
                </c:pt>
                <c:pt idx="702">
                  <c:v>1.7789279599458845E-3</c:v>
                </c:pt>
                <c:pt idx="703">
                  <c:v>1.7786559962238466E-3</c:v>
                </c:pt>
                <c:pt idx="704">
                  <c:v>1.7783734297337978E-3</c:v>
                </c:pt>
                <c:pt idx="705">
                  <c:v>1.7780803174572888E-3</c:v>
                </c:pt>
                <c:pt idx="706">
                  <c:v>1.7777767161512175E-3</c:v>
                </c:pt>
                <c:pt idx="707">
                  <c:v>1.7774626823486132E-3</c:v>
                </c:pt>
                <c:pt idx="708">
                  <c:v>1.7771382723594173E-3</c:v>
                </c:pt>
                <c:pt idx="709">
                  <c:v>1.7768035422712591E-3</c:v>
                </c:pt>
                <c:pt idx="710">
                  <c:v>1.776458547950235E-3</c:v>
                </c:pt>
                <c:pt idx="711">
                  <c:v>1.7761033450416784E-3</c:v>
                </c:pt>
                <c:pt idx="712">
                  <c:v>1.7757379889709302E-3</c:v>
                </c:pt>
                <c:pt idx="713">
                  <c:v>1.7753625349441085E-3</c:v>
                </c:pt>
                <c:pt idx="714">
                  <c:v>1.7749770379488726E-3</c:v>
                </c:pt>
                <c:pt idx="715">
                  <c:v>1.7745815527551857E-3</c:v>
                </c:pt>
                <c:pt idx="716">
                  <c:v>1.7741761339160761E-3</c:v>
                </c:pt>
                <c:pt idx="717">
                  <c:v>1.7737608357683945E-3</c:v>
                </c:pt>
                <c:pt idx="718">
                  <c:v>1.7733357124335692E-3</c:v>
                </c:pt>
                <c:pt idx="719">
                  <c:v>1.7729008178183601E-3</c:v>
                </c:pt>
                <c:pt idx="720">
                  <c:v>1.772456205615607E-3</c:v>
                </c:pt>
                <c:pt idx="721">
                  <c:v>1.7720019293049813E-3</c:v>
                </c:pt>
                <c:pt idx="722">
                  <c:v>1.7715380421537282E-3</c:v>
                </c:pt>
                <c:pt idx="723">
                  <c:v>1.7710645972174094E-3</c:v>
                </c:pt>
                <c:pt idx="724">
                  <c:v>1.7705816473406486E-3</c:v>
                </c:pt>
                <c:pt idx="725">
                  <c:v>1.7700892451578641E-3</c:v>
                </c:pt>
                <c:pt idx="726">
                  <c:v>1.7695874430940079E-3</c:v>
                </c:pt>
                <c:pt idx="727">
                  <c:v>1.7690762933652994E-3</c:v>
                </c:pt>
                <c:pt idx="728">
                  <c:v>1.7685558479799536E-3</c:v>
                </c:pt>
                <c:pt idx="729">
                  <c:v>1.7680261587389137E-3</c:v>
                </c:pt>
                <c:pt idx="730">
                  <c:v>1.7674872772365747E-3</c:v>
                </c:pt>
                <c:pt idx="731">
                  <c:v>1.7669392548615073E-3</c:v>
                </c:pt>
                <c:pt idx="732">
                  <c:v>1.7663821427971811E-3</c:v>
                </c:pt>
                <c:pt idx="733">
                  <c:v>1.7658159920226832E-3</c:v>
                </c:pt>
                <c:pt idx="734">
                  <c:v>1.7652408533134333E-3</c:v>
                </c:pt>
                <c:pt idx="735">
                  <c:v>1.7646567772419007E-3</c:v>
                </c:pt>
                <c:pt idx="736">
                  <c:v>1.7640638141783165E-3</c:v>
                </c:pt>
                <c:pt idx="737">
                  <c:v>1.7634620142913794E-3</c:v>
                </c:pt>
                <c:pt idx="738">
                  <c:v>1.7628514275489697E-3</c:v>
                </c:pt>
                <c:pt idx="739">
                  <c:v>1.762232103718848E-3</c:v>
                </c:pt>
                <c:pt idx="740">
                  <c:v>1.7616040923693619E-3</c:v>
                </c:pt>
                <c:pt idx="741">
                  <c:v>1.7609674428701472E-3</c:v>
                </c:pt>
                <c:pt idx="742">
                  <c:v>1.7603222043928225E-3</c:v>
                </c:pt>
                <c:pt idx="743">
                  <c:v>1.7596684259116881E-3</c:v>
                </c:pt>
                <c:pt idx="744">
                  <c:v>1.7590061562044201E-3</c:v>
                </c:pt>
                <c:pt idx="745">
                  <c:v>1.7583354438527592E-3</c:v>
                </c:pt>
                <c:pt idx="746">
                  <c:v>1.7576563372432019E-3</c:v>
                </c:pt>
                <c:pt idx="747">
                  <c:v>1.7569688845676874E-3</c:v>
                </c:pt>
                <c:pt idx="748">
                  <c:v>1.7562731338242807E-3</c:v>
                </c:pt>
                <c:pt idx="749">
                  <c:v>1.7555691328178574E-3</c:v>
                </c:pt>
                <c:pt idx="750">
                  <c:v>1.7548569291607819E-3</c:v>
                </c:pt>
                <c:pt idx="751">
                  <c:v>1.754136570273585E-3</c:v>
                </c:pt>
                <c:pt idx="752">
                  <c:v>1.7534081033856433E-3</c:v>
                </c:pt>
                <c:pt idx="753">
                  <c:v>1.752671575535847E-3</c:v>
                </c:pt>
                <c:pt idx="754">
                  <c:v>1.7519270335732754E-3</c:v>
                </c:pt>
                <c:pt idx="755">
                  <c:v>1.7511745241578663E-3</c:v>
                </c:pt>
                <c:pt idx="756">
                  <c:v>1.750414093761079E-3</c:v>
                </c:pt>
                <c:pt idx="757">
                  <c:v>1.749645788666563E-3</c:v>
                </c:pt>
                <c:pt idx="758">
                  <c:v>1.7488696549708179E-3</c:v>
                </c:pt>
                <c:pt idx="759">
                  <c:v>1.7480857385838561E-3</c:v>
                </c:pt>
                <c:pt idx="760">
                  <c:v>1.7472940852298585E-3</c:v>
                </c:pt>
                <c:pt idx="761">
                  <c:v>1.7464947404478325E-3</c:v>
                </c:pt>
                <c:pt idx="762">
                  <c:v>1.7456877495922636E-3</c:v>
                </c:pt>
                <c:pt idx="763">
                  <c:v>1.7448731578337707E-3</c:v>
                </c:pt>
                <c:pt idx="764">
                  <c:v>1.7440510101597523E-3</c:v>
                </c:pt>
                <c:pt idx="765">
                  <c:v>1.7432213513750344E-3</c:v>
                </c:pt>
                <c:pt idx="766">
                  <c:v>1.7423842261025185E-3</c:v>
                </c:pt>
                <c:pt idx="767">
                  <c:v>1.7415396787838217E-3</c:v>
                </c:pt>
                <c:pt idx="768">
                  <c:v>1.740687753679918E-3</c:v>
                </c:pt>
                <c:pt idx="769">
                  <c:v>1.7398284948717815E-3</c:v>
                </c:pt>
                <c:pt idx="770">
                  <c:v>1.7389619462610153E-3</c:v>
                </c:pt>
                <c:pt idx="771">
                  <c:v>1.7380881515704947E-3</c:v>
                </c:pt>
                <c:pt idx="772">
                  <c:v>1.7372071543449948E-3</c:v>
                </c:pt>
                <c:pt idx="773">
                  <c:v>1.736318997951822E-3</c:v>
                </c:pt>
                <c:pt idx="774">
                  <c:v>1.7354237255814435E-3</c:v>
                </c:pt>
                <c:pt idx="775">
                  <c:v>1.7345213802481133E-3</c:v>
                </c:pt>
                <c:pt idx="776">
                  <c:v>1.7336120047904953E-3</c:v>
                </c:pt>
                <c:pt idx="777">
                  <c:v>1.7326956418722884E-3</c:v>
                </c:pt>
                <c:pt idx="778">
                  <c:v>1.7317723339828445E-3</c:v>
                </c:pt>
                <c:pt idx="779">
                  <c:v>1.7308421234377867E-3</c:v>
                </c:pt>
                <c:pt idx="780">
                  <c:v>1.7299050523796281E-3</c:v>
                </c:pt>
                <c:pt idx="781">
                  <c:v>1.7289611627783819E-3</c:v>
                </c:pt>
                <c:pt idx="782">
                  <c:v>1.7280104964321771E-3</c:v>
                </c:pt>
                <c:pt idx="783">
                  <c:v>1.7270530949678676E-3</c:v>
                </c:pt>
                <c:pt idx="784">
                  <c:v>1.7260889998416391E-3</c:v>
                </c:pt>
                <c:pt idx="785">
                  <c:v>1.7251182523396161E-3</c:v>
                </c:pt>
                <c:pt idx="786">
                  <c:v>1.7241408935784672E-3</c:v>
                </c:pt>
                <c:pt idx="787">
                  <c:v>1.723156964506005E-3</c:v>
                </c:pt>
                <c:pt idx="788">
                  <c:v>1.7221665059017877E-3</c:v>
                </c:pt>
                <c:pt idx="789">
                  <c:v>1.7211695583777172E-3</c:v>
                </c:pt>
                <c:pt idx="790">
                  <c:v>1.7201661623786346E-3</c:v>
                </c:pt>
                <c:pt idx="791">
                  <c:v>1.7191563581829151E-3</c:v>
                </c:pt>
                <c:pt idx="792">
                  <c:v>1.7181401859030598E-3</c:v>
                </c:pt>
                <c:pt idx="793">
                  <c:v>1.7171176854862862E-3</c:v>
                </c:pt>
                <c:pt idx="794">
                  <c:v>1.7160888967151173E-3</c:v>
                </c:pt>
                <c:pt idx="795">
                  <c:v>1.7150538592079659E-3</c:v>
                </c:pt>
                <c:pt idx="796">
                  <c:v>1.7140126124197211E-3</c:v>
                </c:pt>
                <c:pt idx="797">
                  <c:v>1.7129651956423314E-3</c:v>
                </c:pt>
                <c:pt idx="798">
                  <c:v>1.7119116480053815E-3</c:v>
                </c:pt>
                <c:pt idx="799">
                  <c:v>1.7108520084766763E-3</c:v>
                </c:pt>
                <c:pt idx="800">
                  <c:v>1.709786315862814E-3</c:v>
                </c:pt>
                <c:pt idx="801">
                  <c:v>1.708714608809762E-3</c:v>
                </c:pt>
                <c:pt idx="802">
                  <c:v>1.7076369258034289E-3</c:v>
                </c:pt>
                <c:pt idx="803">
                  <c:v>1.7065533051702393E-3</c:v>
                </c:pt>
                <c:pt idx="804">
                  <c:v>1.7054637850776972E-3</c:v>
                </c:pt>
                <c:pt idx="805">
                  <c:v>1.7043684035349597E-3</c:v>
                </c:pt>
                <c:pt idx="806">
                  <c:v>1.7032671983933964E-3</c:v>
                </c:pt>
                <c:pt idx="807">
                  <c:v>1.7021602073471567E-3</c:v>
                </c:pt>
                <c:pt idx="808">
                  <c:v>1.7010474679337328E-3</c:v>
                </c:pt>
                <c:pt idx="809">
                  <c:v>1.6999290175345131E-3</c:v>
                </c:pt>
                <c:pt idx="810">
                  <c:v>1.6988048933753485E-3</c:v>
                </c:pt>
                <c:pt idx="811">
                  <c:v>1.6976751325271028E-3</c:v>
                </c:pt>
                <c:pt idx="812">
                  <c:v>1.696539771906209E-3</c:v>
                </c:pt>
                <c:pt idx="813">
                  <c:v>1.695398848275221E-3</c:v>
                </c:pt>
                <c:pt idx="814">
                  <c:v>1.6942523982433663E-3</c:v>
                </c:pt>
                <c:pt idx="815">
                  <c:v>1.6931004582670917E-3</c:v>
                </c:pt>
                <c:pt idx="816">
                  <c:v>1.6919430646506136E-3</c:v>
                </c:pt>
                <c:pt idx="817">
                  <c:v>1.6907802535464601E-3</c:v>
                </c:pt>
                <c:pt idx="818">
                  <c:v>1.6896120609560166E-3</c:v>
                </c:pt>
                <c:pt idx="819">
                  <c:v>1.6884385227300669E-3</c:v>
                </c:pt>
                <c:pt idx="820">
                  <c:v>1.6872596745693331E-3</c:v>
                </c:pt>
                <c:pt idx="821">
                  <c:v>1.6860755520250112E-3</c:v>
                </c:pt>
                <c:pt idx="822">
                  <c:v>1.6848861904993127E-3</c:v>
                </c:pt>
                <c:pt idx="823">
                  <c:v>1.6836916252459936E-3</c:v>
                </c:pt>
                <c:pt idx="824">
                  <c:v>1.6824918913708891E-3</c:v>
                </c:pt>
                <c:pt idx="825">
                  <c:v>1.6812870238324461E-3</c:v>
                </c:pt>
                <c:pt idx="826">
                  <c:v>1.6800770574422496E-3</c:v>
                </c:pt>
                <c:pt idx="827">
                  <c:v>1.6788620268655529E-3</c:v>
                </c:pt>
                <c:pt idx="828">
                  <c:v>1.6776419666218001E-3</c:v>
                </c:pt>
                <c:pt idx="829">
                  <c:v>1.6764169110851529E-3</c:v>
                </c:pt>
                <c:pt idx="830">
                  <c:v>1.6751868944850114E-3</c:v>
                </c:pt>
                <c:pt idx="831">
                  <c:v>1.6739519509065342E-3</c:v>
                </c:pt>
                <c:pt idx="832">
                  <c:v>1.6727121142911577E-3</c:v>
                </c:pt>
                <c:pt idx="833">
                  <c:v>1.6714674184371142E-3</c:v>
                </c:pt>
                <c:pt idx="834">
                  <c:v>1.670217896999944E-3</c:v>
                </c:pt>
                <c:pt idx="835">
                  <c:v>1.6689635834930122E-3</c:v>
                </c:pt>
                <c:pt idx="836">
                  <c:v>1.6677045112880183E-3</c:v>
                </c:pt>
                <c:pt idx="837">
                  <c:v>1.6664407136155084E-3</c:v>
                </c:pt>
                <c:pt idx="838">
                  <c:v>1.6651722235653825E-3</c:v>
                </c:pt>
                <c:pt idx="839">
                  <c:v>1.6638990740873998E-3</c:v>
                </c:pt>
                <c:pt idx="840">
                  <c:v>1.6624383827731118E-3</c:v>
                </c:pt>
                <c:pt idx="841">
                  <c:v>1.6611553591114896E-3</c:v>
                </c:pt>
                <c:pt idx="842">
                  <c:v>1.6598677786716926E-3</c:v>
                </c:pt>
                <c:pt idx="843">
                  <c:v>1.6585756738282647E-3</c:v>
                </c:pt>
                <c:pt idx="844">
                  <c:v>1.6572790768181922E-3</c:v>
                </c:pt>
                <c:pt idx="845">
                  <c:v>1.655978019741398E-3</c:v>
                </c:pt>
                <c:pt idx="846">
                  <c:v>1.6546725345612354E-3</c:v>
                </c:pt>
                <c:pt idx="847">
                  <c:v>1.6533626531049842E-3</c:v>
                </c:pt>
                <c:pt idx="848">
                  <c:v>1.6520484070643403E-3</c:v>
                </c:pt>
                <c:pt idx="849">
                  <c:v>1.6507298279959061E-3</c:v>
                </c:pt>
                <c:pt idx="850">
                  <c:v>1.6494069473216774E-3</c:v>
                </c:pt>
                <c:pt idx="851">
                  <c:v>1.6480797963295342E-3</c:v>
                </c:pt>
                <c:pt idx="852">
                  <c:v>1.6467484061737201E-3</c:v>
                </c:pt>
                <c:pt idx="853">
                  <c:v>1.6454128078753306E-3</c:v>
                </c:pt>
                <c:pt idx="854">
                  <c:v>1.6440730323227914E-3</c:v>
                </c:pt>
                <c:pt idx="855">
                  <c:v>1.6427291102723417E-3</c:v>
                </c:pt>
                <c:pt idx="856">
                  <c:v>1.6413810723485101E-3</c:v>
                </c:pt>
                <c:pt idx="857">
                  <c:v>1.6400289490445927E-3</c:v>
                </c:pt>
                <c:pt idx="858">
                  <c:v>1.6384787017055175E-3</c:v>
                </c:pt>
                <c:pt idx="859">
                  <c:v>1.637117926089801E-3</c:v>
                </c:pt>
                <c:pt idx="860">
                  <c:v>1.6357531600810198E-3</c:v>
                </c:pt>
                <c:pt idx="861">
                  <c:v>1.6343844336338402E-3</c:v>
                </c:pt>
                <c:pt idx="862">
                  <c:v>1.633011776574124E-3</c:v>
                </c:pt>
                <c:pt idx="863">
                  <c:v>1.6316352185993966E-3</c:v>
                </c:pt>
                <c:pt idx="864">
                  <c:v>1.6302547892793112E-3</c:v>
                </c:pt>
                <c:pt idx="865">
                  <c:v>1.6288705180561151E-3</c:v>
                </c:pt>
                <c:pt idx="866">
                  <c:v>1.6274824342451114E-3</c:v>
                </c:pt>
                <c:pt idx="867">
                  <c:v>1.6260905670351189E-3</c:v>
                </c:pt>
                <c:pt idx="868">
                  <c:v>1.6246949454889342E-3</c:v>
                </c:pt>
                <c:pt idx="869">
                  <c:v>1.6232955985437882E-3</c:v>
                </c:pt>
                <c:pt idx="870">
                  <c:v>1.6218925550118015E-3</c:v>
                </c:pt>
                <c:pt idx="871">
                  <c:v>1.6204858435804423E-3</c:v>
                </c:pt>
                <c:pt idx="872">
                  <c:v>1.6190754928129766E-3</c:v>
                </c:pt>
                <c:pt idx="873">
                  <c:v>1.6176615311489235E-3</c:v>
                </c:pt>
                <c:pt idx="874">
                  <c:v>1.6162439869045033E-3</c:v>
                </c:pt>
                <c:pt idx="875">
                  <c:v>1.6148228882730865E-3</c:v>
                </c:pt>
                <c:pt idx="876">
                  <c:v>1.6133982633256422E-3</c:v>
                </c:pt>
                <c:pt idx="877">
                  <c:v>1.6119701400111842E-3</c:v>
                </c:pt>
                <c:pt idx="878">
                  <c:v>1.6105385461572142E-3</c:v>
                </c:pt>
                <c:pt idx="879">
                  <c:v>1.6091035094701657E-3</c:v>
                </c:pt>
                <c:pt idx="880">
                  <c:v>1.6076650575358455E-3</c:v>
                </c:pt>
                <c:pt idx="881">
                  <c:v>1.6062232178198734E-3</c:v>
                </c:pt>
                <c:pt idx="882">
                  <c:v>1.6047780176681205E-3</c:v>
                </c:pt>
                <c:pt idx="883">
                  <c:v>1.6033294843071462E-3</c:v>
                </c:pt>
                <c:pt idx="884">
                  <c:v>1.6018776448446345E-3</c:v>
                </c:pt>
                <c:pt idx="885">
                  <c:v>1.6004225262698291E-3</c:v>
                </c:pt>
                <c:pt idx="886">
                  <c:v>1.5989641554539624E-3</c:v>
                </c:pt>
                <c:pt idx="887">
                  <c:v>1.597502559150691E-3</c:v>
                </c:pt>
                <c:pt idx="888">
                  <c:v>1.5960377639965225E-3</c:v>
                </c:pt>
                <c:pt idx="889">
                  <c:v>1.5945697965112453E-3</c:v>
                </c:pt>
                <c:pt idx="890">
                  <c:v>1.5930986830983553E-3</c:v>
                </c:pt>
                <c:pt idx="891">
                  <c:v>1.5916244500454807E-3</c:v>
                </c:pt>
                <c:pt idx="892">
                  <c:v>1.589935825871816E-3</c:v>
                </c:pt>
                <c:pt idx="893">
                  <c:v>1.5884549958594179E-3</c:v>
                </c:pt>
                <c:pt idx="894">
                  <c:v>1.5869711280757026E-3</c:v>
                </c:pt>
                <c:pt idx="895">
                  <c:v>1.5854842483327789E-3</c:v>
                </c:pt>
                <c:pt idx="896">
                  <c:v>1.5839943823290545E-3</c:v>
                </c:pt>
                <c:pt idx="897">
                  <c:v>1.5825015556496526E-3</c:v>
                </c:pt>
                <c:pt idx="898">
                  <c:v>1.5810057937668282E-3</c:v>
                </c:pt>
                <c:pt idx="899">
                  <c:v>1.5795071220403784E-3</c:v>
                </c:pt>
                <c:pt idx="900">
                  <c:v>1.5780055657180609E-3</c:v>
                </c:pt>
                <c:pt idx="901">
                  <c:v>1.5765011499360001E-3</c:v>
                </c:pt>
                <c:pt idx="902">
                  <c:v>1.5749938997190991E-3</c:v>
                </c:pt>
                <c:pt idx="903">
                  <c:v>1.5734838399814486E-3</c:v>
                </c:pt>
                <c:pt idx="904">
                  <c:v>1.5719709955267325E-3</c:v>
                </c:pt>
                <c:pt idx="905">
                  <c:v>1.5704553910486354E-3</c:v>
                </c:pt>
                <c:pt idx="906">
                  <c:v>1.568937051131246E-3</c:v>
                </c:pt>
                <c:pt idx="907">
                  <c:v>1.567416000249459E-3</c:v>
                </c:pt>
                <c:pt idx="908">
                  <c:v>1.5650203587498862E-3</c:v>
                </c:pt>
                <c:pt idx="909">
                  <c:v>1.5634924484413933E-3</c:v>
                </c:pt>
                <c:pt idx="910">
                  <c:v>1.5619619136935498E-3</c:v>
                </c:pt>
                <c:pt idx="911">
                  <c:v>1.5604287784871779E-3</c:v>
                </c:pt>
                <c:pt idx="912">
                  <c:v>1.5588930666961271E-3</c:v>
                </c:pt>
                <c:pt idx="913">
                  <c:v>1.5573548020876707E-3</c:v>
                </c:pt>
                <c:pt idx="914">
                  <c:v>1.5558140083228944E-3</c:v>
                </c:pt>
                <c:pt idx="915">
                  <c:v>1.5542707089570924E-3</c:v>
                </c:pt>
                <c:pt idx="916">
                  <c:v>1.5527249274401552E-3</c:v>
                </c:pt>
                <c:pt idx="917">
                  <c:v>1.5511766871169565E-3</c:v>
                </c:pt>
                <c:pt idx="918">
                  <c:v>1.5496260112277459E-3</c:v>
                </c:pt>
                <c:pt idx="919">
                  <c:v>1.5480729229085297E-3</c:v>
                </c:pt>
                <c:pt idx="920">
                  <c:v>1.5465174451914608E-3</c:v>
                </c:pt>
                <c:pt idx="921">
                  <c:v>1.5449596010052192E-3</c:v>
                </c:pt>
                <c:pt idx="922">
                  <c:v>1.5433994131753947E-3</c:v>
                </c:pt>
                <c:pt idx="923">
                  <c:v>1.5418369044248688E-3</c:v>
                </c:pt>
                <c:pt idx="924">
                  <c:v>1.5402720973741947E-3</c:v>
                </c:pt>
                <c:pt idx="925">
                  <c:v>1.5387050145419755E-3</c:v>
                </c:pt>
                <c:pt idx="926">
                  <c:v>1.5371356783452402E-3</c:v>
                </c:pt>
                <c:pt idx="927">
                  <c:v>1.5355641110998235E-3</c:v>
                </c:pt>
                <c:pt idx="928">
                  <c:v>1.5339903350207343E-3</c:v>
                </c:pt>
                <c:pt idx="929">
                  <c:v>1.5324143722225353E-3</c:v>
                </c:pt>
                <c:pt idx="930">
                  <c:v>1.5308362447197116E-3</c:v>
                </c:pt>
                <c:pt idx="931">
                  <c:v>1.5292559744270432E-3</c:v>
                </c:pt>
                <c:pt idx="932">
                  <c:v>1.5276735831599739E-3</c:v>
                </c:pt>
                <c:pt idx="933">
                  <c:v>1.52608909263498E-3</c:v>
                </c:pt>
                <c:pt idx="934">
                  <c:v>1.5245025244699369E-3</c:v>
                </c:pt>
                <c:pt idx="935">
                  <c:v>1.5229139001844869E-3</c:v>
                </c:pt>
                <c:pt idx="936">
                  <c:v>1.5213232412004017E-3</c:v>
                </c:pt>
                <c:pt idx="937">
                  <c:v>1.5197305688419468E-3</c:v>
                </c:pt>
                <c:pt idx="938">
                  <c:v>1.518135904336244E-3</c:v>
                </c:pt>
                <c:pt idx="939">
                  <c:v>1.5165392688136325E-3</c:v>
                </c:pt>
                <c:pt idx="940">
                  <c:v>1.514940683308028E-3</c:v>
                </c:pt>
                <c:pt idx="941">
                  <c:v>1.5133401687572813E-3</c:v>
                </c:pt>
                <c:pt idx="942">
                  <c:v>1.5117377460035376E-3</c:v>
                </c:pt>
                <c:pt idx="943">
                  <c:v>1.5101334357935895E-3</c:v>
                </c:pt>
                <c:pt idx="944">
                  <c:v>1.5085272587792343E-3</c:v>
                </c:pt>
                <c:pt idx="945">
                  <c:v>1.5069192355176269E-3</c:v>
                </c:pt>
                <c:pt idx="946">
                  <c:v>1.5053093864716332E-3</c:v>
                </c:pt>
                <c:pt idx="947">
                  <c:v>1.5036977320101795E-3</c:v>
                </c:pt>
                <c:pt idx="948">
                  <c:v>1.5020842924086052E-3</c:v>
                </c:pt>
                <c:pt idx="949">
                  <c:v>1.5004690878490101E-3</c:v>
                </c:pt>
                <c:pt idx="950">
                  <c:v>1.4988521384206028E-3</c:v>
                </c:pt>
                <c:pt idx="951">
                  <c:v>1.4972334641200472E-3</c:v>
                </c:pt>
                <c:pt idx="952">
                  <c:v>1.4956130848518075E-3</c:v>
                </c:pt>
                <c:pt idx="953">
                  <c:v>1.493991020428494E-3</c:v>
                </c:pt>
                <c:pt idx="954">
                  <c:v>1.4923672905712048E-3</c:v>
                </c:pt>
                <c:pt idx="955">
                  <c:v>1.4907419149098673E-3</c:v>
                </c:pt>
                <c:pt idx="956">
                  <c:v>1.4891149129835815E-3</c:v>
                </c:pt>
                <c:pt idx="957">
                  <c:v>1.4874863042409559E-3</c:v>
                </c:pt>
                <c:pt idx="958">
                  <c:v>1.4858561080404503E-3</c:v>
                </c:pt>
                <c:pt idx="959">
                  <c:v>1.4842243436507098E-3</c:v>
                </c:pt>
                <c:pt idx="960">
                  <c:v>1.4825910302509017E-3</c:v>
                </c:pt>
                <c:pt idx="961">
                  <c:v>1.4809561869310521E-3</c:v>
                </c:pt>
                <c:pt idx="962">
                  <c:v>1.4793198326923784E-3</c:v>
                </c:pt>
                <c:pt idx="963">
                  <c:v>1.4776819864476213E-3</c:v>
                </c:pt>
                <c:pt idx="964">
                  <c:v>1.476042667021379E-3</c:v>
                </c:pt>
                <c:pt idx="965">
                  <c:v>1.4744018931504357E-3</c:v>
                </c:pt>
                <c:pt idx="966">
                  <c:v>1.4727596834840915E-3</c:v>
                </c:pt>
                <c:pt idx="967">
                  <c:v>1.4711160565844912E-3</c:v>
                </c:pt>
                <c:pt idx="968">
                  <c:v>1.4694710309269502E-3</c:v>
                </c:pt>
                <c:pt idx="969">
                  <c:v>1.4678246249002816E-3</c:v>
                </c:pt>
                <c:pt idx="970">
                  <c:v>1.4661768568071225E-3</c:v>
                </c:pt>
                <c:pt idx="971">
                  <c:v>1.464527744864254E-3</c:v>
                </c:pt>
                <c:pt idx="972">
                  <c:v>1.4628773072029278E-3</c:v>
                </c:pt>
                <c:pt idx="973">
                  <c:v>1.4612255618691855E-3</c:v>
                </c:pt>
                <c:pt idx="974">
                  <c:v>1.4595725268241801E-3</c:v>
                </c:pt>
                <c:pt idx="975">
                  <c:v>1.4579182199444963E-3</c:v>
                </c:pt>
                <c:pt idx="976">
                  <c:v>1.4562626590224656E-3</c:v>
                </c:pt>
                <c:pt idx="977">
                  <c:v>1.4546058617664879E-3</c:v>
                </c:pt>
                <c:pt idx="978">
                  <c:v>1.4529478458013459E-3</c:v>
                </c:pt>
                <c:pt idx="979">
                  <c:v>1.451288628668517E-3</c:v>
                </c:pt>
                <c:pt idx="980">
                  <c:v>1.4496282278264939E-3</c:v>
                </c:pt>
                <c:pt idx="981">
                  <c:v>1.4479666606510926E-3</c:v>
                </c:pt>
                <c:pt idx="982">
                  <c:v>1.446303944435765E-3</c:v>
                </c:pt>
                <c:pt idx="983">
                  <c:v>1.4446400963919119E-3</c:v>
                </c:pt>
                <c:pt idx="984">
                  <c:v>1.44297513364919E-3</c:v>
                </c:pt>
                <c:pt idx="985">
                  <c:v>1.4413090732558233E-3</c:v>
                </c:pt>
                <c:pt idx="986">
                  <c:v>1.4396419321789091E-3</c:v>
                </c:pt>
                <c:pt idx="987">
                  <c:v>1.4379737273047246E-3</c:v>
                </c:pt>
                <c:pt idx="988">
                  <c:v>1.4363044754390332E-3</c:v>
                </c:pt>
                <c:pt idx="989">
                  <c:v>1.4346341933073902E-3</c:v>
                </c:pt>
                <c:pt idx="990">
                  <c:v>1.4329628975554424E-3</c:v>
                </c:pt>
                <c:pt idx="991">
                  <c:v>1.4312906047492348E-3</c:v>
                </c:pt>
                <c:pt idx="992">
                  <c:v>1.4296173313755108E-3</c:v>
                </c:pt>
                <c:pt idx="993">
                  <c:v>1.4279430938420102E-3</c:v>
                </c:pt>
                <c:pt idx="994">
                  <c:v>1.4262679084777726E-3</c:v>
                </c:pt>
                <c:pt idx="995">
                  <c:v>1.4245917915334319E-3</c:v>
                </c:pt>
                <c:pt idx="996">
                  <c:v>1.4229147591815166E-3</c:v>
                </c:pt>
                <c:pt idx="997">
                  <c:v>1.4212368275167456E-3</c:v>
                </c:pt>
                <c:pt idx="998">
                  <c:v>1.419558012556321E-3</c:v>
                </c:pt>
                <c:pt idx="999">
                  <c:v>1.4178783302402258E-3</c:v>
                </c:pt>
                <c:pt idx="1000">
                  <c:v>1.4161977964315155E-3</c:v>
                </c:pt>
                <c:pt idx="1001">
                  <c:v>1.4145164269166095E-3</c:v>
                </c:pt>
                <c:pt idx="1002">
                  <c:v>1.412834237405585E-3</c:v>
                </c:pt>
                <c:pt idx="1003">
                  <c:v>1.4111512435324648E-3</c:v>
                </c:pt>
                <c:pt idx="1004">
                  <c:v>1.4094674608555076E-3</c:v>
                </c:pt>
                <c:pt idx="1005">
                  <c:v>1.4077829048574975E-3</c:v>
                </c:pt>
                <c:pt idx="1006">
                  <c:v>1.4060975909460283E-3</c:v>
                </c:pt>
                <c:pt idx="1007">
                  <c:v>1.4044115344537928E-3</c:v>
                </c:pt>
                <c:pt idx="1008">
                  <c:v>1.402724750638867E-3</c:v>
                </c:pt>
                <c:pt idx="1009">
                  <c:v>1.4010372546849942E-3</c:v>
                </c:pt>
                <c:pt idx="1010">
                  <c:v>1.3993490617018689E-3</c:v>
                </c:pt>
                <c:pt idx="1011">
                  <c:v>1.3976601867254196E-3</c:v>
                </c:pt>
                <c:pt idx="1012">
                  <c:v>1.395970644718088E-3</c:v>
                </c:pt>
                <c:pt idx="1013">
                  <c:v>1.3942804505691136E-3</c:v>
                </c:pt>
                <c:pt idx="1014">
                  <c:v>1.3925896190948089E-3</c:v>
                </c:pt>
                <c:pt idx="1015">
                  <c:v>1.3908981650388411E-3</c:v>
                </c:pt>
                <c:pt idx="1016">
                  <c:v>1.3892061030725087E-3</c:v>
                </c:pt>
                <c:pt idx="1017">
                  <c:v>1.3875134477950169E-3</c:v>
                </c:pt>
                <c:pt idx="1018">
                  <c:v>1.3858202137337558E-3</c:v>
                </c:pt>
                <c:pt idx="1019">
                  <c:v>1.3841264153445737E-3</c:v>
                </c:pt>
                <c:pt idx="1020">
                  <c:v>1.3824320670120501E-3</c:v>
                </c:pt>
                <c:pt idx="1021">
                  <c:v>1.380737183049771E-3</c:v>
                </c:pt>
                <c:pt idx="1022">
                  <c:v>1.3790417777005985E-3</c:v>
                </c:pt>
                <c:pt idx="1023">
                  <c:v>1.3773458651369429E-3</c:v>
                </c:pt>
                <c:pt idx="1024">
                  <c:v>1.3756494594610335E-3</c:v>
                </c:pt>
                <c:pt idx="1025">
                  <c:v>1.3739525747051859E-3</c:v>
                </c:pt>
                <c:pt idx="1026">
                  <c:v>1.3722552248320718E-3</c:v>
                </c:pt>
                <c:pt idx="1027">
                  <c:v>1.3705574237349864E-3</c:v>
                </c:pt>
                <c:pt idx="1028">
                  <c:v>1.3688591852381133E-3</c:v>
                </c:pt>
                <c:pt idx="1029">
                  <c:v>1.367160523096791E-3</c:v>
                </c:pt>
                <c:pt idx="1030">
                  <c:v>1.3654614509977785E-3</c:v>
                </c:pt>
                <c:pt idx="1031">
                  <c:v>1.363761982559516E-3</c:v>
                </c:pt>
                <c:pt idx="1032">
                  <c:v>1.3620621313323912E-3</c:v>
                </c:pt>
                <c:pt idx="1033">
                  <c:v>1.3603619107989981E-3</c:v>
                </c:pt>
                <c:pt idx="1034">
                  <c:v>1.3586613343744001E-3</c:v>
                </c:pt>
                <c:pt idx="1035">
                  <c:v>1.3569604154063893E-3</c:v>
                </c:pt>
                <c:pt idx="1036">
                  <c:v>1.3552591671757448E-3</c:v>
                </c:pt>
                <c:pt idx="1037">
                  <c:v>1.3535576028964925E-3</c:v>
                </c:pt>
                <c:pt idx="1038">
                  <c:v>1.3518557357161613E-3</c:v>
                </c:pt>
                <c:pt idx="1039">
                  <c:v>1.3501535787160401E-3</c:v>
                </c:pt>
                <c:pt idx="1040">
                  <c:v>1.3484511449114334E-3</c:v>
                </c:pt>
                <c:pt idx="1041">
                  <c:v>1.346748447251915E-3</c:v>
                </c:pt>
                <c:pt idx="1042">
                  <c:v>1.3450454986215841E-3</c:v>
                </c:pt>
                <c:pt idx="1043">
                  <c:v>1.3433423118393165E-3</c:v>
                </c:pt>
                <c:pt idx="1044">
                  <c:v>1.3416388996590159E-3</c:v>
                </c:pt>
                <c:pt idx="1045">
                  <c:v>1.3399352747698679E-3</c:v>
                </c:pt>
                <c:pt idx="1046">
                  <c:v>1.3382314497965881E-3</c:v>
                </c:pt>
                <c:pt idx="1047">
                  <c:v>1.3365274372996712E-3</c:v>
                </c:pt>
                <c:pt idx="1048">
                  <c:v>1.3348232497756426E-3</c:v>
                </c:pt>
                <c:pt idx="1049">
                  <c:v>1.3331188996573032E-3</c:v>
                </c:pt>
                <c:pt idx="1050">
                  <c:v>1.3314143993139768E-3</c:v>
                </c:pt>
                <c:pt idx="1051">
                  <c:v>1.3297097610517577E-3</c:v>
                </c:pt>
                <c:pt idx="1052">
                  <c:v>1.3280049971137538E-3</c:v>
                </c:pt>
                <c:pt idx="1053">
                  <c:v>1.3263001196803328E-3</c:v>
                </c:pt>
                <c:pt idx="1054">
                  <c:v>1.3245951408693655E-3</c:v>
                </c:pt>
                <c:pt idx="1055">
                  <c:v>1.3228900727364665E-3</c:v>
                </c:pt>
                <c:pt idx="1056">
                  <c:v>1.3211849272752386E-3</c:v>
                </c:pt>
                <c:pt idx="1057">
                  <c:v>1.3194797164175125E-3</c:v>
                </c:pt>
                <c:pt idx="1058">
                  <c:v>1.317774452033586E-3</c:v>
                </c:pt>
                <c:pt idx="1059">
                  <c:v>1.3160691459324662E-3</c:v>
                </c:pt>
                <c:pt idx="1060">
                  <c:v>1.3143638098621045E-3</c:v>
                </c:pt>
                <c:pt idx="1061">
                  <c:v>1.3126584555096378E-3</c:v>
                </c:pt>
                <c:pt idx="1062">
                  <c:v>1.3109530945016221E-3</c:v>
                </c:pt>
                <c:pt idx="1063">
                  <c:v>1.3092477384042706E-3</c:v>
                </c:pt>
                <c:pt idx="1064">
                  <c:v>1.3075423987236883E-3</c:v>
                </c:pt>
                <c:pt idx="1065">
                  <c:v>1.3058370869061069E-3</c:v>
                </c:pt>
                <c:pt idx="1066">
                  <c:v>1.3041318143381169E-3</c:v>
                </c:pt>
                <c:pt idx="1067">
                  <c:v>1.3024265923469018E-3</c:v>
                </c:pt>
                <c:pt idx="1068">
                  <c:v>1.30072143220047E-3</c:v>
                </c:pt>
                <c:pt idx="1069">
                  <c:v>1.299016345107885E-3</c:v>
                </c:pt>
                <c:pt idx="1070">
                  <c:v>1.2973113422194975E-3</c:v>
                </c:pt>
                <c:pt idx="1071">
                  <c:v>1.2956064346271721E-3</c:v>
                </c:pt>
                <c:pt idx="1072">
                  <c:v>1.2939016333645189E-3</c:v>
                </c:pt>
                <c:pt idx="1073">
                  <c:v>1.2921969494071211E-3</c:v>
                </c:pt>
                <c:pt idx="1074">
                  <c:v>1.290492393672759E-3</c:v>
                </c:pt>
                <c:pt idx="1075">
                  <c:v>1.2887879770216415E-3</c:v>
                </c:pt>
                <c:pt idx="1076">
                  <c:v>1.2870837102566279E-3</c:v>
                </c:pt>
                <c:pt idx="1077">
                  <c:v>1.2853796041234536E-3</c:v>
                </c:pt>
                <c:pt idx="1078">
                  <c:v>1.2836756693109547E-3</c:v>
                </c:pt>
                <c:pt idx="1079">
                  <c:v>1.2819719164512905E-3</c:v>
                </c:pt>
                <c:pt idx="1080">
                  <c:v>1.2802683561201676E-3</c:v>
                </c:pt>
                <c:pt idx="1081">
                  <c:v>1.2785649988370595E-3</c:v>
                </c:pt>
                <c:pt idx="1082">
                  <c:v>1.2768618550654282E-3</c:v>
                </c:pt>
                <c:pt idx="1083">
                  <c:v>1.2751589352129461E-3</c:v>
                </c:pt>
                <c:pt idx="1084">
                  <c:v>1.2734562496317123E-3</c:v>
                </c:pt>
                <c:pt idx="1085">
                  <c:v>1.2717538086184736E-3</c:v>
                </c:pt>
                <c:pt idx="1086">
                  <c:v>1.270051622414842E-3</c:v>
                </c:pt>
                <c:pt idx="1087">
                  <c:v>1.2683497012075109E-3</c:v>
                </c:pt>
                <c:pt idx="1088">
                  <c:v>1.2666480551284725E-3</c:v>
                </c:pt>
                <c:pt idx="1089">
                  <c:v>1.264946694255233E-3</c:v>
                </c:pt>
                <c:pt idx="1090">
                  <c:v>1.2632456286110268E-3</c:v>
                </c:pt>
                <c:pt idx="1091">
                  <c:v>1.2615448681650313E-3</c:v>
                </c:pt>
                <c:pt idx="1092">
                  <c:v>1.2598444228325812E-3</c:v>
                </c:pt>
                <c:pt idx="1093">
                  <c:v>1.258144302475379E-3</c:v>
                </c:pt>
                <c:pt idx="1094">
                  <c:v>1.2564445169017087E-3</c:v>
                </c:pt>
                <c:pt idx="1095">
                  <c:v>1.2547450758666459E-3</c:v>
                </c:pt>
                <c:pt idx="1096">
                  <c:v>1.253045989072268E-3</c:v>
                </c:pt>
                <c:pt idx="1097">
                  <c:v>1.2513472661678656E-3</c:v>
                </c:pt>
                <c:pt idx="1098">
                  <c:v>1.2496489167501486E-3</c:v>
                </c:pt>
                <c:pt idx="1099">
                  <c:v>1.2479509503634577E-3</c:v>
                </c:pt>
                <c:pt idx="1100">
                  <c:v>1.2460108985418506E-3</c:v>
                </c:pt>
                <c:pt idx="1101">
                  <c:v>1.2443137848327404E-3</c:v>
                </c:pt>
                <c:pt idx="1102">
                  <c:v>1.2426170838125191E-3</c:v>
                </c:pt>
                <c:pt idx="1103">
                  <c:v>1.2409208048107636E-3</c:v>
                </c:pt>
                <c:pt idx="1104">
                  <c:v>1.239224957105739E-3</c:v>
                </c:pt>
                <c:pt idx="1105">
                  <c:v>1.2375295499246035E-3</c:v>
                </c:pt>
                <c:pt idx="1106">
                  <c:v>1.2358345924436095E-3</c:v>
                </c:pt>
                <c:pt idx="1107">
                  <c:v>1.2341400937883082E-3</c:v>
                </c:pt>
                <c:pt idx="1108">
                  <c:v>1.2324460630337489E-3</c:v>
                </c:pt>
                <c:pt idx="1109">
                  <c:v>1.2307525092046818E-3</c:v>
                </c:pt>
                <c:pt idx="1110">
                  <c:v>1.229059441275757E-3</c:v>
                </c:pt>
                <c:pt idx="1111">
                  <c:v>1.2273668681717252E-3</c:v>
                </c:pt>
                <c:pt idx="1112">
                  <c:v>1.2256747987676355E-3</c:v>
                </c:pt>
                <c:pt idx="1113">
                  <c:v>1.2239832418890343E-3</c:v>
                </c:pt>
                <c:pt idx="1114">
                  <c:v>1.2222922063121614E-3</c:v>
                </c:pt>
                <c:pt idx="1115">
                  <c:v>1.2206017007641489E-3</c:v>
                </c:pt>
                <c:pt idx="1116">
                  <c:v>1.2189117339232156E-3</c:v>
                </c:pt>
                <c:pt idx="1117">
                  <c:v>1.2172223144188627E-3</c:v>
                </c:pt>
                <c:pt idx="1118">
                  <c:v>1.2155334508320687E-3</c:v>
                </c:pt>
                <c:pt idx="1119">
                  <c:v>1.2138451516954833E-3</c:v>
                </c:pt>
                <c:pt idx="1120">
                  <c:v>1.2121574254936212E-3</c:v>
                </c:pt>
                <c:pt idx="1121">
                  <c:v>1.2104702806630539E-3</c:v>
                </c:pt>
                <c:pt idx="1122">
                  <c:v>1.2087837255926016E-3</c:v>
                </c:pt>
                <c:pt idx="1123">
                  <c:v>1.2070977686235256E-3</c:v>
                </c:pt>
                <c:pt idx="1124">
                  <c:v>1.2054124180497189E-3</c:v>
                </c:pt>
                <c:pt idx="1125">
                  <c:v>1.203727682117894E-3</c:v>
                </c:pt>
                <c:pt idx="1126">
                  <c:v>1.2020435690277753E-3</c:v>
                </c:pt>
                <c:pt idx="1127">
                  <c:v>1.2003600869322844E-3</c:v>
                </c:pt>
                <c:pt idx="1128">
                  <c:v>1.1986772439377311E-3</c:v>
                </c:pt>
                <c:pt idx="1129">
                  <c:v>1.1969950481039997E-3</c:v>
                </c:pt>
                <c:pt idx="1130">
                  <c:v>1.195313507444734E-3</c:v>
                </c:pt>
                <c:pt idx="1131">
                  <c:v>1.1936326299275251E-3</c:v>
                </c:pt>
                <c:pt idx="1132">
                  <c:v>1.1919524234740972E-3</c:v>
                </c:pt>
                <c:pt idx="1133">
                  <c:v>1.1902728959604892E-3</c:v>
                </c:pt>
                <c:pt idx="1134">
                  <c:v>1.1885940552172427E-3</c:v>
                </c:pt>
                <c:pt idx="1135">
                  <c:v>1.1869159090295836E-3</c:v>
                </c:pt>
                <c:pt idx="1136">
                  <c:v>1.1852384651376033E-3</c:v>
                </c:pt>
                <c:pt idx="1137">
                  <c:v>1.183561731236443E-3</c:v>
                </c:pt>
                <c:pt idx="1138">
                  <c:v>1.181885714976474E-3</c:v>
                </c:pt>
                <c:pt idx="1139">
                  <c:v>1.180210423963479E-3</c:v>
                </c:pt>
                <c:pt idx="1140">
                  <c:v>1.1785358657588325E-3</c:v>
                </c:pt>
                <c:pt idx="1141">
                  <c:v>1.1768620478796797E-3</c:v>
                </c:pt>
                <c:pt idx="1142">
                  <c:v>1.1751889777991153E-3</c:v>
                </c:pt>
                <c:pt idx="1143">
                  <c:v>1.1735166629463624E-3</c:v>
                </c:pt>
                <c:pt idx="1144">
                  <c:v>1.1718451107069496E-3</c:v>
                </c:pt>
                <c:pt idx="1145">
                  <c:v>1.1701743284228882E-3</c:v>
                </c:pt>
                <c:pt idx="1146">
                  <c:v>1.1685043233928493E-3</c:v>
                </c:pt>
                <c:pt idx="1147">
                  <c:v>1.1668351028723382E-3</c:v>
                </c:pt>
                <c:pt idx="1148">
                  <c:v>1.1651666740738705E-3</c:v>
                </c:pt>
                <c:pt idx="1149">
                  <c:v>1.1634990441671458E-3</c:v>
                </c:pt>
                <c:pt idx="1150">
                  <c:v>1.1618322202792226E-3</c:v>
                </c:pt>
                <c:pt idx="1151">
                  <c:v>1.1601662094946916E-3</c:v>
                </c:pt>
                <c:pt idx="1152">
                  <c:v>1.1582632018382357E-3</c:v>
                </c:pt>
                <c:pt idx="1153">
                  <c:v>1.1565989570779369E-3</c:v>
                </c:pt>
                <c:pt idx="1154">
                  <c:v>1.1549355474123307E-3</c:v>
                </c:pt>
                <c:pt idx="1155">
                  <c:v>1.1532729797519008E-3</c:v>
                </c:pt>
                <c:pt idx="1156">
                  <c:v>1.1516112609655429E-3</c:v>
                </c:pt>
                <c:pt idx="1157">
                  <c:v>1.1499503978807358E-3</c:v>
                </c:pt>
                <c:pt idx="1158">
                  <c:v>1.1482903972837109E-3</c:v>
                </c:pt>
                <c:pt idx="1159">
                  <c:v>1.1466312659196185E-3</c:v>
                </c:pt>
                <c:pt idx="1160">
                  <c:v>1.1449730104926973E-3</c:v>
                </c:pt>
                <c:pt idx="1161">
                  <c:v>1.143315637666442E-3</c:v>
                </c:pt>
                <c:pt idx="1162">
                  <c:v>1.1416591540637673E-3</c:v>
                </c:pt>
                <c:pt idx="1163">
                  <c:v>1.1400035662671774E-3</c:v>
                </c:pt>
                <c:pt idx="1164">
                  <c:v>1.1383488808189269E-3</c:v>
                </c:pt>
                <c:pt idx="1165">
                  <c:v>1.1366951042211903E-3</c:v>
                </c:pt>
                <c:pt idx="1166">
                  <c:v>1.1350422429362243E-3</c:v>
                </c:pt>
                <c:pt idx="1167">
                  <c:v>1.1333903033865296E-3</c:v>
                </c:pt>
                <c:pt idx="1168">
                  <c:v>1.1317392919550173E-3</c:v>
                </c:pt>
                <c:pt idx="1169">
                  <c:v>1.1300892149851687E-3</c:v>
                </c:pt>
                <c:pt idx="1170">
                  <c:v>1.128440078781198E-3</c:v>
                </c:pt>
                <c:pt idx="1171">
                  <c:v>1.1267918896082144E-3</c:v>
                </c:pt>
                <c:pt idx="1172">
                  <c:v>1.1251446536923826E-3</c:v>
                </c:pt>
                <c:pt idx="1173">
                  <c:v>1.1234983772210817E-3</c:v>
                </c:pt>
                <c:pt idx="1174">
                  <c:v>1.1218530663430668E-3</c:v>
                </c:pt>
                <c:pt idx="1175">
                  <c:v>1.1202087271686258E-3</c:v>
                </c:pt>
                <c:pt idx="1176">
                  <c:v>1.1185653657697396E-3</c:v>
                </c:pt>
                <c:pt idx="1177">
                  <c:v>1.1169229881802401E-3</c:v>
                </c:pt>
                <c:pt idx="1178">
                  <c:v>1.1152816003959659E-3</c:v>
                </c:pt>
                <c:pt idx="1179">
                  <c:v>1.1136412083749213E-3</c:v>
                </c:pt>
                <c:pt idx="1180">
                  <c:v>1.1120018180374306E-3</c:v>
                </c:pt>
                <c:pt idx="1181">
                  <c:v>1.1103634352662946E-3</c:v>
                </c:pt>
                <c:pt idx="1182">
                  <c:v>1.1087260659069444E-3</c:v>
                </c:pt>
                <c:pt idx="1183">
                  <c:v>1.1070897157675996E-3</c:v>
                </c:pt>
                <c:pt idx="1184">
                  <c:v>1.1054543906194186E-3</c:v>
                </c:pt>
                <c:pt idx="1185">
                  <c:v>1.1038200961966539E-3</c:v>
                </c:pt>
                <c:pt idx="1186">
                  <c:v>1.1021868381968036E-3</c:v>
                </c:pt>
                <c:pt idx="1187">
                  <c:v>1.1005546222807654E-3</c:v>
                </c:pt>
                <c:pt idx="1188">
                  <c:v>1.0989234540729872E-3</c:v>
                </c:pt>
                <c:pt idx="1189">
                  <c:v>1.0972933391616201E-3</c:v>
                </c:pt>
                <c:pt idx="1190">
                  <c:v>1.0956642830986661E-3</c:v>
                </c:pt>
                <c:pt idx="1191">
                  <c:v>1.0940362914001315E-3</c:v>
                </c:pt>
                <c:pt idx="1192">
                  <c:v>1.0924093695461748E-3</c:v>
                </c:pt>
                <c:pt idx="1193">
                  <c:v>1.0907835229812559E-3</c:v>
                </c:pt>
                <c:pt idx="1194">
                  <c:v>1.0891587571142856E-3</c:v>
                </c:pt>
                <c:pt idx="1195">
                  <c:v>1.0875350773187728E-3</c:v>
                </c:pt>
                <c:pt idx="1196">
                  <c:v>1.0859124889329727E-3</c:v>
                </c:pt>
                <c:pt idx="1197">
                  <c:v>1.0842909972600336E-3</c:v>
                </c:pt>
                <c:pt idx="1198">
                  <c:v>1.0826706075681418E-3</c:v>
                </c:pt>
                <c:pt idx="1199">
                  <c:v>1.0810513250906701E-3</c:v>
                </c:pt>
                <c:pt idx="1200">
                  <c:v>1.0794331550263228E-3</c:v>
                </c:pt>
                <c:pt idx="1201">
                  <c:v>1.0778161025392788E-3</c:v>
                </c:pt>
                <c:pt idx="1202">
                  <c:v>1.0762001727593383E-3</c:v>
                </c:pt>
                <c:pt idx="1203">
                  <c:v>1.0745853707820649E-3</c:v>
                </c:pt>
                <c:pt idx="1204">
                  <c:v>1.0727412702821869E-3</c:v>
                </c:pt>
                <c:pt idx="1205">
                  <c:v>1.0711289020250976E-3</c:v>
                </c:pt>
                <c:pt idx="1206">
                  <c:v>1.0695176773640178E-3</c:v>
                </c:pt>
                <c:pt idx="1207">
                  <c:v>1.067907601254198E-3</c:v>
                </c:pt>
                <c:pt idx="1208">
                  <c:v>1.0662986786173835E-3</c:v>
                </c:pt>
                <c:pt idx="1209">
                  <c:v>1.0646909143419581E-3</c:v>
                </c:pt>
                <c:pt idx="1210">
                  <c:v>1.0630843132830819E-3</c:v>
                </c:pt>
                <c:pt idx="1211">
                  <c:v>1.0614788802628316E-3</c:v>
                </c:pt>
                <c:pt idx="1212">
                  <c:v>1.0598746200703392E-3</c:v>
                </c:pt>
                <c:pt idx="1213">
                  <c:v>1.0582715374619315E-3</c:v>
                </c:pt>
                <c:pt idx="1214">
                  <c:v>1.0566696371612683E-3</c:v>
                </c:pt>
                <c:pt idx="1215">
                  <c:v>1.0550689238594806E-3</c:v>
                </c:pt>
                <c:pt idx="1216">
                  <c:v>1.0534694022153056E-3</c:v>
                </c:pt>
                <c:pt idx="1217">
                  <c:v>1.051871076855226E-3</c:v>
                </c:pt>
                <c:pt idx="1218">
                  <c:v>1.0502739523736051E-3</c:v>
                </c:pt>
                <c:pt idx="1219">
                  <c:v>1.0477666225584055E-3</c:v>
                </c:pt>
                <c:pt idx="1220">
                  <c:v>1.0461726069231111E-3</c:v>
                </c:pt>
                <c:pt idx="1221">
                  <c:v>1.044579808314571E-3</c:v>
                </c:pt>
                <c:pt idx="1222">
                  <c:v>1.0429882311820396E-3</c:v>
                </c:pt>
                <c:pt idx="1223">
                  <c:v>1.0413978799434012E-3</c:v>
                </c:pt>
                <c:pt idx="1224">
                  <c:v>1.0398087589853051E-3</c:v>
                </c:pt>
                <c:pt idx="1225">
                  <c:v>1.0382208726632967E-3</c:v>
                </c:pt>
                <c:pt idx="1226">
                  <c:v>1.0366342253019501E-3</c:v>
                </c:pt>
                <c:pt idx="1227">
                  <c:v>1.0350488211949994E-3</c:v>
                </c:pt>
                <c:pt idx="1228">
                  <c:v>1.0334646646054705E-3</c:v>
                </c:pt>
                <c:pt idx="1229">
                  <c:v>1.0318817597658114E-3</c:v>
                </c:pt>
                <c:pt idx="1230">
                  <c:v>1.0303001108780221E-3</c:v>
                </c:pt>
                <c:pt idx="1231">
                  <c:v>1.0287197221137854E-3</c:v>
                </c:pt>
                <c:pt idx="1232">
                  <c:v>1.0271405976145947E-3</c:v>
                </c:pt>
                <c:pt idx="1233">
                  <c:v>1.0255627414918836E-3</c:v>
                </c:pt>
                <c:pt idx="1234">
                  <c:v>1.0239861578271547E-3</c:v>
                </c:pt>
                <c:pt idx="1235">
                  <c:v>1.0224108506721055E-3</c:v>
                </c:pt>
                <c:pt idx="1236">
                  <c:v>1.0208368240487585E-3</c:v>
                </c:pt>
                <c:pt idx="1237">
                  <c:v>1.0192640819495869E-3</c:v>
                </c:pt>
                <c:pt idx="1238">
                  <c:v>1.0176926283376403E-3</c:v>
                </c:pt>
                <c:pt idx="1239">
                  <c:v>1.0161224671466722E-3</c:v>
                </c:pt>
                <c:pt idx="1240">
                  <c:v>1.0145536022812631E-3</c:v>
                </c:pt>
                <c:pt idx="1241">
                  <c:v>1.0129860376169495E-3</c:v>
                </c:pt>
                <c:pt idx="1242">
                  <c:v>1.0114197770003462E-3</c:v>
                </c:pt>
                <c:pt idx="1243">
                  <c:v>1.0098548242492688E-3</c:v>
                </c:pt>
                <c:pt idx="1244">
                  <c:v>1.0082911831528611E-3</c:v>
                </c:pt>
                <c:pt idx="1245">
                  <c:v>1.0067288574717162E-3</c:v>
                </c:pt>
                <c:pt idx="1246">
                  <c:v>1.0051678509379993E-3</c:v>
                </c:pt>
                <c:pt idx="1247">
                  <c:v>1.0036081672555716E-3</c:v>
                </c:pt>
                <c:pt idx="1248">
                  <c:v>1.0020498101001108E-3</c:v>
                </c:pt>
                <c:pt idx="1249">
                  <c:v>1.0004927831192322E-3</c:v>
                </c:pt>
                <c:pt idx="1250">
                  <c:v>9.9893708993261309E-4</c:v>
                </c:pt>
                <c:pt idx="1251">
                  <c:v>9.9738273413210884E-4</c:v>
                </c:pt>
                <c:pt idx="1252">
                  <c:v>9.9582971928187619E-4</c:v>
                </c:pt>
                <c:pt idx="1253">
                  <c:v>9.9427804891849135E-4</c:v>
                </c:pt>
                <c:pt idx="1254">
                  <c:v>9.927277265510718E-4</c:v>
                </c:pt>
                <c:pt idx="1255">
                  <c:v>9.9117875566139229E-4</c:v>
                </c:pt>
                <c:pt idx="1256">
                  <c:v>9.8963113970400372E-4</c:v>
                </c:pt>
                <c:pt idx="1257">
                  <c:v>9.8808488210635451E-4</c:v>
                </c:pt>
                <c:pt idx="1258">
                  <c:v>9.8653998626890317E-4</c:v>
                </c:pt>
                <c:pt idx="1259">
                  <c:v>9.8499645556523888E-4</c:v>
                </c:pt>
                <c:pt idx="1260">
                  <c:v>9.834542933421979E-4</c:v>
                </c:pt>
                <c:pt idx="1261">
                  <c:v>9.8191350291997894E-4</c:v>
                </c:pt>
                <c:pt idx="1262">
                  <c:v>9.8037408759225875E-4</c:v>
                </c:pt>
                <c:pt idx="1263">
                  <c:v>9.7883605062630964E-4</c:v>
                </c:pt>
                <c:pt idx="1264">
                  <c:v>9.7729939526311265E-4</c:v>
                </c:pt>
                <c:pt idx="1265">
                  <c:v>9.7576412471747133E-4</c:v>
                </c:pt>
                <c:pt idx="1266">
                  <c:v>9.742302421781305E-4</c:v>
                </c:pt>
                <c:pt idx="1267">
                  <c:v>9.7269775080788398E-4</c:v>
                </c:pt>
                <c:pt idx="1268">
                  <c:v>9.7116665374369219E-4</c:v>
                </c:pt>
                <c:pt idx="1269">
                  <c:v>9.6963695409679426E-4</c:v>
                </c:pt>
                <c:pt idx="1270">
                  <c:v>9.6810865495281981E-4</c:v>
                </c:pt>
                <c:pt idx="1271">
                  <c:v>9.6658175937190032E-4</c:v>
                </c:pt>
                <c:pt idx="1272">
                  <c:v>9.6505627038878444E-4</c:v>
                </c:pt>
                <c:pt idx="1273">
                  <c:v>9.6353219101294506E-4</c:v>
                </c:pt>
                <c:pt idx="1274">
                  <c:v>9.6200952422869225E-4</c:v>
                </c:pt>
                <c:pt idx="1275">
                  <c:v>9.6048827299528416E-4</c:v>
                </c:pt>
                <c:pt idx="1276">
                  <c:v>9.5896844024703678E-4</c:v>
                </c:pt>
                <c:pt idx="1277">
                  <c:v>9.574500288934331E-4</c:v>
                </c:pt>
                <c:pt idx="1278">
                  <c:v>9.5593304181923184E-4</c:v>
                </c:pt>
                <c:pt idx="1279">
                  <c:v>9.544174818845796E-4</c:v>
                </c:pt>
                <c:pt idx="1280">
                  <c:v>9.5290335192511476E-4</c:v>
                </c:pt>
                <c:pt idx="1281">
                  <c:v>9.5139065475207871E-4</c:v>
                </c:pt>
                <c:pt idx="1282">
                  <c:v>9.4987939315242342E-4</c:v>
                </c:pt>
                <c:pt idx="1283">
                  <c:v>9.4836956988891721E-4</c:v>
                </c:pt>
                <c:pt idx="1284">
                  <c:v>9.4686118770025271E-4</c:v>
                </c:pt>
                <c:pt idx="1285">
                  <c:v>9.4535424930115343E-4</c:v>
                </c:pt>
                <c:pt idx="1286">
                  <c:v>9.4384875738247993E-4</c:v>
                </c:pt>
                <c:pt idx="1287">
                  <c:v>9.4234471461133388E-4</c:v>
                </c:pt>
                <c:pt idx="1288">
                  <c:v>9.4084212363116748E-4</c:v>
                </c:pt>
                <c:pt idx="1289">
                  <c:v>9.3934098706188339E-4</c:v>
                </c:pt>
                <c:pt idx="1290">
                  <c:v>9.3784130749994328E-4</c:v>
                </c:pt>
                <c:pt idx="1291">
                  <c:v>9.3634308751846889E-4</c:v>
                </c:pt>
                <c:pt idx="1292">
                  <c:v>9.3484632966734954E-4</c:v>
                </c:pt>
                <c:pt idx="1293">
                  <c:v>9.3335103647334248E-4</c:v>
                </c:pt>
                <c:pt idx="1294">
                  <c:v>9.3185721044017583E-4</c:v>
                </c:pt>
                <c:pt idx="1295">
                  <c:v>9.3036485404865508E-4</c:v>
                </c:pt>
                <c:pt idx="1296">
                  <c:v>9.2887396975676012E-4</c:v>
                </c:pt>
                <c:pt idx="1297">
                  <c:v>9.2738455999975074E-4</c:v>
                </c:pt>
                <c:pt idx="1298">
                  <c:v>9.2589662719026744E-4</c:v>
                </c:pt>
                <c:pt idx="1299">
                  <c:v>9.244101737184324E-4</c:v>
                </c:pt>
                <c:pt idx="1300">
                  <c:v>9.2292520195194898E-4</c:v>
                </c:pt>
                <c:pt idx="1301">
                  <c:v>9.2144171423620528E-4</c:v>
                </c:pt>
                <c:pt idx="1302">
                  <c:v>9.1995971289437106E-4</c:v>
                </c:pt>
                <c:pt idx="1303">
                  <c:v>9.1847920022749825E-4</c:v>
                </c:pt>
                <c:pt idx="1304">
                  <c:v>9.1700017851462285E-4</c:v>
                </c:pt>
                <c:pt idx="1305">
                  <c:v>9.1552265001285885E-4</c:v>
                </c:pt>
                <c:pt idx="1306">
                  <c:v>9.1404661695750154E-4</c:v>
                </c:pt>
                <c:pt idx="1307">
                  <c:v>9.1257208156212365E-4</c:v>
                </c:pt>
                <c:pt idx="1308">
                  <c:v>9.1109904601867321E-4</c:v>
                </c:pt>
                <c:pt idx="1309">
                  <c:v>9.0962751249757019E-4</c:v>
                </c:pt>
                <c:pt idx="1310">
                  <c:v>9.0815748314780728E-4</c:v>
                </c:pt>
                <c:pt idx="1311">
                  <c:v>9.0668896009704202E-4</c:v>
                </c:pt>
                <c:pt idx="1312">
                  <c:v>9.0522194545169545E-4</c:v>
                </c:pt>
                <c:pt idx="1313">
                  <c:v>9.0375644129704873E-4</c:v>
                </c:pt>
                <c:pt idx="1314">
                  <c:v>9.0229244969733781E-4</c:v>
                </c:pt>
                <c:pt idx="1315">
                  <c:v>9.0082997269584966E-4</c:v>
                </c:pt>
                <c:pt idx="1316">
                  <c:v>8.993690123150148E-4</c:v>
                </c:pt>
                <c:pt idx="1317">
                  <c:v>8.9790957055650667E-4</c:v>
                </c:pt>
                <c:pt idx="1318">
                  <c:v>8.9645164940133082E-4</c:v>
                </c:pt>
                <c:pt idx="1319">
                  <c:v>8.9499525080992154E-4</c:v>
                </c:pt>
                <c:pt idx="1320">
                  <c:v>8.935403767222367E-4</c:v>
                </c:pt>
                <c:pt idx="1321">
                  <c:v>8.9208702905784712E-4</c:v>
                </c:pt>
                <c:pt idx="1322">
                  <c:v>8.906352097160326E-4</c:v>
                </c:pt>
                <c:pt idx="1323">
                  <c:v>8.89184920575874E-4</c:v>
                </c:pt>
                <c:pt idx="1324">
                  <c:v>8.877361634963448E-4</c:v>
                </c:pt>
                <c:pt idx="1325">
                  <c:v>8.8628894031640194E-4</c:v>
                </c:pt>
                <c:pt idx="1326">
                  <c:v>8.8484325285508091E-4</c:v>
                </c:pt>
                <c:pt idx="1327">
                  <c:v>8.8339910291158246E-4</c:v>
                </c:pt>
                <c:pt idx="1328">
                  <c:v>8.8195649226536685E-4</c:v>
                </c:pt>
                <c:pt idx="1329">
                  <c:v>8.8051542267624211E-4</c:v>
                </c:pt>
                <c:pt idx="1330">
                  <c:v>8.7907589588445657E-4</c:v>
                </c:pt>
                <c:pt idx="1331">
                  <c:v>8.776379136107861E-4</c:v>
                </c:pt>
                <c:pt idx="1332">
                  <c:v>8.7620147755662463E-4</c:v>
                </c:pt>
                <c:pt idx="1333">
                  <c:v>8.7476658940407526E-4</c:v>
                </c:pt>
                <c:pt idx="1334">
                  <c:v>8.7333325081603548E-4</c:v>
                </c:pt>
                <c:pt idx="1335">
                  <c:v>8.7190146343628827E-4</c:v>
                </c:pt>
                <c:pt idx="1336">
                  <c:v>8.7047122888958973E-4</c:v>
                </c:pt>
                <c:pt idx="1337">
                  <c:v>8.6904254878175647E-4</c:v>
                </c:pt>
                <c:pt idx="1338">
                  <c:v>8.6761542469975276E-4</c:v>
                </c:pt>
                <c:pt idx="1339">
                  <c:v>8.6618985821177981E-4</c:v>
                </c:pt>
                <c:pt idx="1340">
                  <c:v>8.6476585086736038E-4</c:v>
                </c:pt>
                <c:pt idx="1341">
                  <c:v>8.6334340419742459E-4</c:v>
                </c:pt>
                <c:pt idx="1342">
                  <c:v>8.6192251971440063E-4</c:v>
                </c:pt>
                <c:pt idx="1343">
                  <c:v>8.6050319891229504E-4</c:v>
                </c:pt>
                <c:pt idx="1344">
                  <c:v>8.59085443266782E-4</c:v>
                </c:pt>
                <c:pt idx="1345">
                  <c:v>8.5766925423528748E-4</c:v>
                </c:pt>
                <c:pt idx="1346">
                  <c:v>8.5625463325707425E-4</c:v>
                </c:pt>
                <c:pt idx="1347">
                  <c:v>8.5484158175332516E-4</c:v>
                </c:pt>
                <c:pt idx="1348">
                  <c:v>8.5343010112723036E-4</c:v>
                </c:pt>
                <c:pt idx="1349">
                  <c:v>8.520201927640687E-4</c:v>
                </c:pt>
                <c:pt idx="1350">
                  <c:v>8.5061185803129199E-4</c:v>
                </c:pt>
                <c:pt idx="1351">
                  <c:v>8.4920509827860879E-4</c:v>
                </c:pt>
                <c:pt idx="1352">
                  <c:v>8.4779991483806781E-4</c:v>
                </c:pt>
                <c:pt idx="1353">
                  <c:v>8.4639630902413963E-4</c:v>
                </c:pt>
                <c:pt idx="1354">
                  <c:v>8.4499428213379881E-4</c:v>
                </c:pt>
                <c:pt idx="1355">
                  <c:v>8.4359383544660861E-4</c:v>
                </c:pt>
                <c:pt idx="1356">
                  <c:v>8.4219497022479904E-4</c:v>
                </c:pt>
                <c:pt idx="1357">
                  <c:v>8.4079768771335112E-4</c:v>
                </c:pt>
                <c:pt idx="1358">
                  <c:v>8.3940198914007739E-4</c:v>
                </c:pt>
                <c:pt idx="1359">
                  <c:v>8.3800787571570187E-4</c:v>
                </c:pt>
                <c:pt idx="1360">
                  <c:v>8.3661534863394135E-4</c:v>
                </c:pt>
                <c:pt idx="1361">
                  <c:v>8.3522440907158625E-4</c:v>
                </c:pt>
                <c:pt idx="1362">
                  <c:v>8.3383505818857982E-4</c:v>
                </c:pt>
                <c:pt idx="1363">
                  <c:v>8.3244729712809648E-4</c:v>
                </c:pt>
                <c:pt idx="1364">
                  <c:v>8.3106112701662499E-4</c:v>
                </c:pt>
                <c:pt idx="1365">
                  <c:v>8.2967654896404328E-4</c:v>
                </c:pt>
                <c:pt idx="1366">
                  <c:v>8.2829356406369941E-4</c:v>
                </c:pt>
                <c:pt idx="1367">
                  <c:v>8.2691217339249097E-4</c:v>
                </c:pt>
                <c:pt idx="1368">
                  <c:v>8.2553237801094028E-4</c:v>
                </c:pt>
                <c:pt idx="1369">
                  <c:v>8.2415417896327509E-4</c:v>
                </c:pt>
                <c:pt idx="1370">
                  <c:v>8.227775772775037E-4</c:v>
                </c:pt>
                <c:pt idx="1371">
                  <c:v>8.2140257396549562E-4</c:v>
                </c:pt>
                <c:pt idx="1372">
                  <c:v>8.2002917002305467E-4</c:v>
                </c:pt>
                <c:pt idx="1373">
                  <c:v>8.186573664299983E-4</c:v>
                </c:pt>
                <c:pt idx="1374">
                  <c:v>8.1728716415023321E-4</c:v>
                </c:pt>
                <c:pt idx="1375">
                  <c:v>8.1591856413183164E-4</c:v>
                </c:pt>
                <c:pt idx="1376">
                  <c:v>8.1455156730710608E-4</c:v>
                </c:pt>
                <c:pt idx="1377">
                  <c:v>8.1318617459268745E-4</c:v>
                </c:pt>
                <c:pt idx="1378">
                  <c:v>8.1182238688959764E-4</c:v>
                </c:pt>
                <c:pt idx="1379">
                  <c:v>8.1046020508332504E-4</c:v>
                </c:pt>
                <c:pt idx="1380">
                  <c:v>8.0909963004390135E-4</c:v>
                </c:pt>
                <c:pt idx="1381">
                  <c:v>8.0774066262597258E-4</c:v>
                </c:pt>
                <c:pt idx="1382">
                  <c:v>8.063833036688761E-4</c:v>
                </c:pt>
                <c:pt idx="1383">
                  <c:v>8.0502755399671346E-4</c:v>
                </c:pt>
                <c:pt idx="1384">
                  <c:v>8.0367341441842338E-4</c:v>
                </c:pt>
                <c:pt idx="1385">
                  <c:v>8.0232088572785491E-4</c:v>
                </c:pt>
                <c:pt idx="1386">
                  <c:v>8.0096996870384187E-4</c:v>
                </c:pt>
                <c:pt idx="1387">
                  <c:v>7.9962066411027525E-4</c:v>
                </c:pt>
                <c:pt idx="1388">
                  <c:v>7.9827297269617387E-4</c:v>
                </c:pt>
                <c:pt idx="1389">
                  <c:v>7.9692689519575833E-4</c:v>
                </c:pt>
                <c:pt idx="1390">
                  <c:v>7.9558243232852267E-4</c:v>
                </c:pt>
                <c:pt idx="1391">
                  <c:v>7.9423958479930585E-4</c:v>
                </c:pt>
                <c:pt idx="1392">
                  <c:v>7.928983532983617E-4</c:v>
                </c:pt>
                <c:pt idx="1393">
                  <c:v>7.9155873850143344E-4</c:v>
                </c:pt>
                <c:pt idx="1394">
                  <c:v>7.9022074106982032E-4</c:v>
                </c:pt>
                <c:pt idx="1395">
                  <c:v>7.8888436165045113E-4</c:v>
                </c:pt>
                <c:pt idx="1396">
                  <c:v>7.8754960087595394E-4</c:v>
                </c:pt>
                <c:pt idx="1397">
                  <c:v>7.8621645936472449E-4</c:v>
                </c:pt>
                <c:pt idx="1398">
                  <c:v>7.8488493772099798E-4</c:v>
                </c:pt>
                <c:pt idx="1399">
                  <c:v>7.8355503653491758E-4</c:v>
                </c:pt>
                <c:pt idx="1400">
                  <c:v>7.8222675638260359E-4</c:v>
                </c:pt>
                <c:pt idx="1401">
                  <c:v>7.8090009782622179E-4</c:v>
                </c:pt>
                <c:pt idx="1402">
                  <c:v>7.7957506141405474E-4</c:v>
                </c:pt>
                <c:pt idx="1403">
                  <c:v>7.7825164768056661E-4</c:v>
                </c:pt>
                <c:pt idx="1404">
                  <c:v>7.7692985714647293E-4</c:v>
                </c:pt>
                <c:pt idx="1405">
                  <c:v>7.7560969031881027E-4</c:v>
                </c:pt>
                <c:pt idx="1406">
                  <c:v>7.7429114769100036E-4</c:v>
                </c:pt>
                <c:pt idx="1407">
                  <c:v>7.7297422974292006E-4</c:v>
                </c:pt>
                <c:pt idx="1408">
                  <c:v>7.7165893694096702E-4</c:v>
                </c:pt>
                <c:pt idx="1409">
                  <c:v>7.7034526973812883E-4</c:v>
                </c:pt>
                <c:pt idx="1410">
                  <c:v>7.6903322857404611E-4</c:v>
                </c:pt>
                <c:pt idx="1411">
                  <c:v>7.6772281387508124E-4</c:v>
                </c:pt>
                <c:pt idx="1412">
                  <c:v>7.6622718919559069E-4</c:v>
                </c:pt>
                <c:pt idx="1413">
                  <c:v>7.6492026115337918E-4</c:v>
                </c:pt>
                <c:pt idx="1414">
                  <c:v>7.636149608305716E-4</c:v>
                </c:pt>
                <c:pt idx="1415">
                  <c:v>7.6231128859921907E-4</c:v>
                </c:pt>
                <c:pt idx="1416">
                  <c:v>7.610092448184319E-4</c:v>
                </c:pt>
                <c:pt idx="1417">
                  <c:v>7.5970882983444345E-4</c:v>
                </c:pt>
                <c:pt idx="1418">
                  <c:v>7.5841004398067506E-4</c:v>
                </c:pt>
                <c:pt idx="1419">
                  <c:v>7.5711288757779956E-4</c:v>
                </c:pt>
                <c:pt idx="1420">
                  <c:v>7.5581736093380627E-4</c:v>
                </c:pt>
                <c:pt idx="1421">
                  <c:v>7.5452346434406483E-4</c:v>
                </c:pt>
                <c:pt idx="1422">
                  <c:v>7.5323119809138654E-4</c:v>
                </c:pt>
                <c:pt idx="1423">
                  <c:v>7.5194056244609229E-4</c:v>
                </c:pt>
                <c:pt idx="1424">
                  <c:v>7.5065155766606997E-4</c:v>
                </c:pt>
                <c:pt idx="1425">
                  <c:v>7.4936418399684194E-4</c:v>
                </c:pt>
                <c:pt idx="1426">
                  <c:v>7.4807844167162419E-4</c:v>
                </c:pt>
                <c:pt idx="1427">
                  <c:v>7.4679433091139253E-4</c:v>
                </c:pt>
                <c:pt idx="1428">
                  <c:v>7.455118519249398E-4</c:v>
                </c:pt>
                <c:pt idx="1429">
                  <c:v>7.4423100490894189E-4</c:v>
                </c:pt>
                <c:pt idx="1430">
                  <c:v>7.4295179004801783E-4</c:v>
                </c:pt>
                <c:pt idx="1431">
                  <c:v>7.4167420751479029E-4</c:v>
                </c:pt>
                <c:pt idx="1432">
                  <c:v>7.4039825746994789E-4</c:v>
                </c:pt>
                <c:pt idx="1433">
                  <c:v>7.3912394006230616E-4</c:v>
                </c:pt>
                <c:pt idx="1434">
                  <c:v>7.3785125542886727E-4</c:v>
                </c:pt>
                <c:pt idx="1435">
                  <c:v>7.3658020369488065E-4</c:v>
                </c:pt>
                <c:pt idx="1436">
                  <c:v>7.3531078497390508E-4</c:v>
                </c:pt>
                <c:pt idx="1437">
                  <c:v>7.3404299936786523E-4</c:v>
                </c:pt>
                <c:pt idx="1438">
                  <c:v>7.3277684696711404E-4</c:v>
                </c:pt>
                <c:pt idx="1439">
                  <c:v>7.3151232785049233E-4</c:v>
                </c:pt>
                <c:pt idx="1440">
                  <c:v>7.3024944208538532E-4</c:v>
                </c:pt>
                <c:pt idx="1441">
                  <c:v>7.2898818972778521E-4</c:v>
                </c:pt>
                <c:pt idx="1442">
                  <c:v>7.2772857082234661E-4</c:v>
                </c:pt>
                <c:pt idx="1443">
                  <c:v>7.2647058540244885E-4</c:v>
                </c:pt>
                <c:pt idx="1444">
                  <c:v>7.2521423349025042E-4</c:v>
                </c:pt>
                <c:pt idx="1445">
                  <c:v>7.239595150967498E-4</c:v>
                </c:pt>
                <c:pt idx="1446">
                  <c:v>7.2270643022184268E-4</c:v>
                </c:pt>
                <c:pt idx="1447">
                  <c:v>7.214549788543788E-4</c:v>
                </c:pt>
                <c:pt idx="1448">
                  <c:v>7.202051609722206E-4</c:v>
                </c:pt>
                <c:pt idx="1449">
                  <c:v>7.1895697654229969E-4</c:v>
                </c:pt>
                <c:pt idx="1450">
                  <c:v>7.1771042552067424E-4</c:v>
                </c:pt>
                <c:pt idx="1451">
                  <c:v>7.1646550785258432E-4</c:v>
                </c:pt>
                <c:pt idx="1452">
                  <c:v>7.1522222347251204E-4</c:v>
                </c:pt>
                <c:pt idx="1453">
                  <c:v>7.1398057230423332E-4</c:v>
                </c:pt>
                <c:pt idx="1454">
                  <c:v>7.1274055426087722E-4</c:v>
                </c:pt>
                <c:pt idx="1455">
                  <c:v>7.1150216924498113E-4</c:v>
                </c:pt>
                <c:pt idx="1456">
                  <c:v>7.1026541714854516E-4</c:v>
                </c:pt>
                <c:pt idx="1457">
                  <c:v>7.0903029785308923E-4</c:v>
                </c:pt>
                <c:pt idx="1458">
                  <c:v>7.0779681122970799E-4</c:v>
                </c:pt>
                <c:pt idx="1459">
                  <c:v>7.0656495713912481E-4</c:v>
                </c:pt>
                <c:pt idx="1460">
                  <c:v>7.0533473543174692E-4</c:v>
                </c:pt>
                <c:pt idx="1461">
                  <c:v>7.0410614594772192E-4</c:v>
                </c:pt>
                <c:pt idx="1462">
                  <c:v>7.0287918851698913E-4</c:v>
                </c:pt>
                <c:pt idx="1463">
                  <c:v>7.0165386295933593E-4</c:v>
                </c:pt>
                <c:pt idx="1464">
                  <c:v>7.0025548886078833E-4</c:v>
                </c:pt>
                <c:pt idx="1465">
                  <c:v>6.9903365952029152E-4</c:v>
                </c:pt>
                <c:pt idx="1466">
                  <c:v>6.9781346142099617E-4</c:v>
                </c:pt>
                <c:pt idx="1467">
                  <c:v>6.9659489434120096E-4</c:v>
                </c:pt>
                <c:pt idx="1468">
                  <c:v>6.9537795804932722E-4</c:v>
                </c:pt>
                <c:pt idx="1469">
                  <c:v>6.9416265230397094E-4</c:v>
                </c:pt>
                <c:pt idx="1470">
                  <c:v>6.9294897685395762E-4</c:v>
                </c:pt>
                <c:pt idx="1471">
                  <c:v>6.9173693143839254E-4</c:v>
                </c:pt>
                <c:pt idx="1472">
                  <c:v>6.9052651578671294E-4</c:v>
                </c:pt>
                <c:pt idx="1473">
                  <c:v>6.8931772961874297E-4</c:v>
                </c:pt>
                <c:pt idx="1474">
                  <c:v>6.8811057264474133E-4</c:v>
                </c:pt>
                <c:pt idx="1475">
                  <c:v>6.8690504456545617E-4</c:v>
                </c:pt>
                <c:pt idx="1476">
                  <c:v>6.8570114507217534E-4</c:v>
                </c:pt>
                <c:pt idx="1477">
                  <c:v>6.8449887384677767E-4</c:v>
                </c:pt>
                <c:pt idx="1478">
                  <c:v>6.8329823056178293E-4</c:v>
                </c:pt>
                <c:pt idx="1479">
                  <c:v>6.820992148804056E-4</c:v>
                </c:pt>
                <c:pt idx="1480">
                  <c:v>6.8090182645660175E-4</c:v>
                </c:pt>
                <c:pt idx="1481">
                  <c:v>6.7970606493512225E-4</c:v>
                </c:pt>
                <c:pt idx="1482">
                  <c:v>6.7834147199656515E-4</c:v>
                </c:pt>
                <c:pt idx="1483">
                  <c:v>6.7714919545559479E-4</c:v>
                </c:pt>
                <c:pt idx="1484">
                  <c:v>6.759585446410761E-4</c:v>
                </c:pt>
                <c:pt idx="1485">
                  <c:v>6.7476951916015299E-4</c:v>
                </c:pt>
                <c:pt idx="1486">
                  <c:v>6.7358211861101905E-4</c:v>
                </c:pt>
                <c:pt idx="1487">
                  <c:v>6.7239634258296711E-4</c:v>
                </c:pt>
                <c:pt idx="1488">
                  <c:v>6.7121219065643836E-4</c:v>
                </c:pt>
                <c:pt idx="1489">
                  <c:v>6.7002966240307092E-4</c:v>
                </c:pt>
                <c:pt idx="1490">
                  <c:v>6.6884875738574797E-4</c:v>
                </c:pt>
                <c:pt idx="1491">
                  <c:v>6.6766947515864818E-4</c:v>
                </c:pt>
                <c:pt idx="1492">
                  <c:v>6.6649181526729092E-4</c:v>
                </c:pt>
                <c:pt idx="1493">
                  <c:v>6.6531577724858676E-4</c:v>
                </c:pt>
                <c:pt idx="1494">
                  <c:v>6.6414136063088468E-4</c:v>
                </c:pt>
                <c:pt idx="1495">
                  <c:v>6.6296856493401884E-4</c:v>
                </c:pt>
                <c:pt idx="1496">
                  <c:v>6.6179738966935721E-4</c:v>
                </c:pt>
                <c:pt idx="1497">
                  <c:v>6.6062783433984819E-4</c:v>
                </c:pt>
                <c:pt idx="1498">
                  <c:v>6.5945989844006805E-4</c:v>
                </c:pt>
                <c:pt idx="1499">
                  <c:v>6.5829358145626682E-4</c:v>
                </c:pt>
                <c:pt idx="1500">
                  <c:v>6.5712888286641755E-4</c:v>
                </c:pt>
                <c:pt idx="1501">
                  <c:v>6.5596580214025938E-4</c:v>
                </c:pt>
                <c:pt idx="1502">
                  <c:v>6.5480433873934662E-4</c:v>
                </c:pt>
                <c:pt idx="1503">
                  <c:v>6.5364449211709316E-4</c:v>
                </c:pt>
                <c:pt idx="1504">
                  <c:v>6.5248626171882042E-4</c:v>
                </c:pt>
                <c:pt idx="1505">
                  <c:v>6.51329646981801E-4</c:v>
                </c:pt>
                <c:pt idx="1506">
                  <c:v>6.5017464733530504E-4</c:v>
                </c:pt>
                <c:pt idx="1507">
                  <c:v>6.4902126220064689E-4</c:v>
                </c:pt>
                <c:pt idx="1508">
                  <c:v>6.4786949099122817E-4</c:v>
                </c:pt>
                <c:pt idx="1509">
                  <c:v>6.4671933311258409E-4</c:v>
                </c:pt>
                <c:pt idx="1510">
                  <c:v>6.4557078796242907E-4</c:v>
                </c:pt>
                <c:pt idx="1511">
                  <c:v>6.4442385493069978E-4</c:v>
                </c:pt>
                <c:pt idx="1512">
                  <c:v>6.4327853339959994E-4</c:v>
                </c:pt>
                <c:pt idx="1513">
                  <c:v>6.4213482274364658E-4</c:v>
                </c:pt>
                <c:pt idx="1514">
                  <c:v>6.4099272232971173E-4</c:v>
                </c:pt>
                <c:pt idx="1515">
                  <c:v>6.3985223151706713E-4</c:v>
                </c:pt>
                <c:pt idx="1516">
                  <c:v>6.3822574980625503E-4</c:v>
                </c:pt>
                <c:pt idx="1517">
                  <c:v>6.3708916531145449E-4</c:v>
                </c:pt>
                <c:pt idx="1518">
                  <c:v>6.3595418816406624E-4</c:v>
                </c:pt>
                <c:pt idx="1519">
                  <c:v>6.3482081769022935E-4</c:v>
                </c:pt>
                <c:pt idx="1520">
                  <c:v>6.3368905320871998E-4</c:v>
                </c:pt>
                <c:pt idx="1521">
                  <c:v>6.3255889403099081E-4</c:v>
                </c:pt>
                <c:pt idx="1522">
                  <c:v>6.3143033946121694E-4</c:v>
                </c:pt>
                <c:pt idx="1523">
                  <c:v>6.3030338879633749E-4</c:v>
                </c:pt>
                <c:pt idx="1524">
                  <c:v>6.2917804132609704E-4</c:v>
                </c:pt>
                <c:pt idx="1525">
                  <c:v>6.2805429633308813E-4</c:v>
                </c:pt>
                <c:pt idx="1526">
                  <c:v>6.2693215309279503E-4</c:v>
                </c:pt>
                <c:pt idx="1527">
                  <c:v>6.2581161087363259E-4</c:v>
                </c:pt>
                <c:pt idx="1528">
                  <c:v>6.2469266893698961E-4</c:v>
                </c:pt>
                <c:pt idx="1529">
                  <c:v>6.2357532653727185E-4</c:v>
                </c:pt>
                <c:pt idx="1530">
                  <c:v>6.2230032144570599E-4</c:v>
                </c:pt>
                <c:pt idx="1531">
                  <c:v>6.2118640408219937E-4</c:v>
                </c:pt>
                <c:pt idx="1532">
                  <c:v>6.2007408386730478E-4</c:v>
                </c:pt>
                <c:pt idx="1533">
                  <c:v>6.189633600269278E-4</c:v>
                </c:pt>
                <c:pt idx="1534">
                  <c:v>6.1785423178020086E-4</c:v>
                </c:pt>
                <c:pt idx="1535">
                  <c:v>6.16746698339522E-4</c:v>
                </c:pt>
                <c:pt idx="1536">
                  <c:v>6.1564075891059646E-4</c:v>
                </c:pt>
                <c:pt idx="1537">
                  <c:v>6.1453641269247562E-4</c:v>
                </c:pt>
                <c:pt idx="1538">
                  <c:v>6.1343365887759922E-4</c:v>
                </c:pt>
                <c:pt idx="1539">
                  <c:v>6.123324966518319E-4</c:v>
                </c:pt>
                <c:pt idx="1540">
                  <c:v>6.1123292519450561E-4</c:v>
                </c:pt>
                <c:pt idx="1541">
                  <c:v>6.1013494367845777E-4</c:v>
                </c:pt>
                <c:pt idx="1542">
                  <c:v>6.0903855127007137E-4</c:v>
                </c:pt>
                <c:pt idx="1543">
                  <c:v>6.0794374712931263E-4</c:v>
                </c:pt>
                <c:pt idx="1544">
                  <c:v>6.0685053040977234E-4</c:v>
                </c:pt>
                <c:pt idx="1545">
                  <c:v>6.0575890025870284E-4</c:v>
                </c:pt>
                <c:pt idx="1546">
                  <c:v>6.0466885581705637E-4</c:v>
                </c:pt>
                <c:pt idx="1547">
                  <c:v>6.0358039621952663E-4</c:v>
                </c:pt>
                <c:pt idx="1548">
                  <c:v>6.024935205945828E-4</c:v>
                </c:pt>
                <c:pt idx="1549">
                  <c:v>6.0140822806451118E-4</c:v>
                </c:pt>
                <c:pt idx="1550">
                  <c:v>6.0032451774545193E-4</c:v>
                </c:pt>
                <c:pt idx="1551">
                  <c:v>5.9924238874743707E-4</c:v>
                </c:pt>
                <c:pt idx="1552">
                  <c:v>5.9816184017442737E-4</c:v>
                </c:pt>
                <c:pt idx="1553">
                  <c:v>5.9708287112435253E-4</c:v>
                </c:pt>
                <c:pt idx="1554">
                  <c:v>5.9600548068914543E-4</c:v>
                </c:pt>
                <c:pt idx="1555">
                  <c:v>5.949296679547808E-4</c:v>
                </c:pt>
                <c:pt idx="1556">
                  <c:v>5.9385543200131397E-4</c:v>
                </c:pt>
                <c:pt idx="1557">
                  <c:v>5.9278277190291466E-4</c:v>
                </c:pt>
                <c:pt idx="1558">
                  <c:v>5.9171168672790628E-4</c:v>
                </c:pt>
                <c:pt idx="1559">
                  <c:v>5.9064217553880078E-4</c:v>
                </c:pt>
                <c:pt idx="1560">
                  <c:v>5.8957423739233793E-4</c:v>
                </c:pt>
                <c:pt idx="1561">
                  <c:v>5.8850787133951817E-4</c:v>
                </c:pt>
                <c:pt idx="1562">
                  <c:v>5.8744307642564098E-4</c:v>
                </c:pt>
                <c:pt idx="1563">
                  <c:v>5.8637985169034156E-4</c:v>
                </c:pt>
                <c:pt idx="1564">
                  <c:v>5.8531819616762439E-4</c:v>
                </c:pt>
                <c:pt idx="1565">
                  <c:v>5.8425810888590066E-4</c:v>
                </c:pt>
                <c:pt idx="1566">
                  <c:v>5.8319958886802418E-4</c:v>
                </c:pt>
                <c:pt idx="1567">
                  <c:v>5.8214263513132558E-4</c:v>
                </c:pt>
                <c:pt idx="1568">
                  <c:v>5.8108724668764827E-4</c:v>
                </c:pt>
                <c:pt idx="1569">
                  <c:v>5.8003342254338438E-4</c:v>
                </c:pt>
                <c:pt idx="1570">
                  <c:v>5.7898116169950817E-4</c:v>
                </c:pt>
                <c:pt idx="1571">
                  <c:v>5.7793046315161194E-4</c:v>
                </c:pt>
                <c:pt idx="1572">
                  <c:v>5.7688132588994199E-4</c:v>
                </c:pt>
                <c:pt idx="1573">
                  <c:v>5.7583374889942965E-4</c:v>
                </c:pt>
                <c:pt idx="1574">
                  <c:v>5.7478773115972987E-4</c:v>
                </c:pt>
                <c:pt idx="1575">
                  <c:v>5.7374327164525201E-4</c:v>
                </c:pt>
                <c:pt idx="1576">
                  <c:v>5.7270036932519747E-4</c:v>
                </c:pt>
                <c:pt idx="1577">
                  <c:v>5.7165902316359048E-4</c:v>
                </c:pt>
                <c:pt idx="1578">
                  <c:v>5.7061923211931375E-4</c:v>
                </c:pt>
                <c:pt idx="1579">
                  <c:v>5.6958099514614212E-4</c:v>
                </c:pt>
                <c:pt idx="1580">
                  <c:v>5.6854431119277569E-4</c:v>
                </c:pt>
                <c:pt idx="1581">
                  <c:v>5.6750917920287346E-4</c:v>
                </c:pt>
                <c:pt idx="1582">
                  <c:v>5.6647559811508696E-4</c:v>
                </c:pt>
                <c:pt idx="1583">
                  <c:v>5.6544356686309325E-4</c:v>
                </c:pt>
                <c:pt idx="1584">
                  <c:v>5.6441308437562687E-4</c:v>
                </c:pt>
                <c:pt idx="1585">
                  <c:v>5.6338414957651534E-4</c:v>
                </c:pt>
                <c:pt idx="1586">
                  <c:v>5.6235676138470905E-4</c:v>
                </c:pt>
                <c:pt idx="1587">
                  <c:v>5.6133091871431596E-4</c:v>
                </c:pt>
                <c:pt idx="1588">
                  <c:v>5.6030662047463337E-4</c:v>
                </c:pt>
                <c:pt idx="1589">
                  <c:v>5.5928386557017992E-4</c:v>
                </c:pt>
                <c:pt idx="1590">
                  <c:v>5.5826265290072764E-4</c:v>
                </c:pt>
                <c:pt idx="1591">
                  <c:v>5.5724298136133605E-4</c:v>
                </c:pt>
                <c:pt idx="1592">
                  <c:v>5.562248498423816E-4</c:v>
                </c:pt>
                <c:pt idx="1593">
                  <c:v>5.5520825722959013E-4</c:v>
                </c:pt>
                <c:pt idx="1594">
                  <c:v>5.5419320240407042E-4</c:v>
                </c:pt>
                <c:pt idx="1595">
                  <c:v>5.5317968424234258E-4</c:v>
                </c:pt>
                <c:pt idx="1596">
                  <c:v>5.5216770161637231E-4</c:v>
                </c:pt>
                <c:pt idx="1597">
                  <c:v>5.5115725339360019E-4</c:v>
                </c:pt>
                <c:pt idx="1598">
                  <c:v>5.5014833843697493E-4</c:v>
                </c:pt>
                <c:pt idx="1599">
                  <c:v>5.491409556049818E-4</c:v>
                </c:pt>
                <c:pt idx="1600">
                  <c:v>5.4813510375167549E-4</c:v>
                </c:pt>
                <c:pt idx="1601">
                  <c:v>5.4713078172671076E-4</c:v>
                </c:pt>
                <c:pt idx="1602">
                  <c:v>5.4612798837537155E-4</c:v>
                </c:pt>
                <c:pt idx="1603">
                  <c:v>5.4512672253860322E-4</c:v>
                </c:pt>
                <c:pt idx="1604">
                  <c:v>5.4412698305304199E-4</c:v>
                </c:pt>
                <c:pt idx="1605">
                  <c:v>5.4312876875104593E-4</c:v>
                </c:pt>
                <c:pt idx="1606">
                  <c:v>5.4213207846072302E-4</c:v>
                </c:pt>
                <c:pt idx="1607">
                  <c:v>5.411369110059649E-4</c:v>
                </c:pt>
                <c:pt idx="1608">
                  <c:v>5.4014326520647265E-4</c:v>
                </c:pt>
                <c:pt idx="1609">
                  <c:v>5.3915113987778912E-4</c:v>
                </c:pt>
                <c:pt idx="1610">
                  <c:v>5.3816053383132852E-4</c:v>
                </c:pt>
                <c:pt idx="1611">
                  <c:v>5.3717144587440394E-4</c:v>
                </c:pt>
                <c:pt idx="1612">
                  <c:v>5.3618387481025882E-4</c:v>
                </c:pt>
                <c:pt idx="1613">
                  <c:v>5.3519781943809459E-4</c:v>
                </c:pt>
                <c:pt idx="1614">
                  <c:v>5.3421327855310166E-4</c:v>
                </c:pt>
                <c:pt idx="1615">
                  <c:v>5.3323025094648613E-4</c:v>
                </c:pt>
                <c:pt idx="1616">
                  <c:v>5.3224873540550052E-4</c:v>
                </c:pt>
                <c:pt idx="1617">
                  <c:v>5.3126873071347161E-4</c:v>
                </c:pt>
                <c:pt idx="1618">
                  <c:v>5.3029023564982907E-4</c:v>
                </c:pt>
                <c:pt idx="1619">
                  <c:v>5.2931324899013407E-4</c:v>
                </c:pt>
                <c:pt idx="1620">
                  <c:v>5.2833776950610817E-4</c:v>
                </c:pt>
                <c:pt idx="1621">
                  <c:v>5.2736379596566077E-4</c:v>
                </c:pt>
                <c:pt idx="1622">
                  <c:v>5.2639132713291719E-4</c:v>
                </c:pt>
                <c:pt idx="1623">
                  <c:v>5.2542036176824814E-4</c:v>
                </c:pt>
                <c:pt idx="1624">
                  <c:v>5.2445089862829524E-4</c:v>
                </c:pt>
                <c:pt idx="1625">
                  <c:v>5.2348293646600091E-4</c:v>
                </c:pt>
                <c:pt idx="1626">
                  <c:v>5.2251647403063494E-4</c:v>
                </c:pt>
                <c:pt idx="1627">
                  <c:v>5.2155151006782249E-4</c:v>
                </c:pt>
                <c:pt idx="1628">
                  <c:v>5.2058804331957069E-4</c:v>
                </c:pt>
                <c:pt idx="1629">
                  <c:v>5.1962607252429747E-4</c:v>
                </c:pt>
                <c:pt idx="1630">
                  <c:v>5.1866559641685706E-4</c:v>
                </c:pt>
                <c:pt idx="1631">
                  <c:v>5.1770661372856747E-4</c:v>
                </c:pt>
                <c:pt idx="1632">
                  <c:v>5.1674912318723921E-4</c:v>
                </c:pt>
                <c:pt idx="1633">
                  <c:v>5.1579312351719914E-4</c:v>
                </c:pt>
                <c:pt idx="1634">
                  <c:v>5.1483861343931962E-4</c:v>
                </c:pt>
                <c:pt idx="1635">
                  <c:v>5.1388559167104316E-4</c:v>
                </c:pt>
                <c:pt idx="1636">
                  <c:v>5.1293405692641166E-4</c:v>
                </c:pt>
                <c:pt idx="1637">
                  <c:v>5.1198400791608938E-4</c:v>
                </c:pt>
                <c:pt idx="1638">
                  <c:v>5.1103544334739164E-4</c:v>
                </c:pt>
                <c:pt idx="1639">
                  <c:v>5.100883619243103E-4</c:v>
                </c:pt>
                <c:pt idx="1640">
                  <c:v>5.0914276234753923E-4</c:v>
                </c:pt>
                <c:pt idx="1641">
                  <c:v>5.0819864331450081E-4</c:v>
                </c:pt>
                <c:pt idx="1642">
                  <c:v>5.0725600351937173E-4</c:v>
                </c:pt>
                <c:pt idx="1643">
                  <c:v>5.0631484165310865E-4</c:v>
                </c:pt>
                <c:pt idx="1644">
                  <c:v>5.0537515640347282E-4</c:v>
                </c:pt>
                <c:pt idx="1645">
                  <c:v>5.0443694645505791E-4</c:v>
                </c:pt>
                <c:pt idx="1646">
                  <c:v>5.0350021048931233E-4</c:v>
                </c:pt>
                <c:pt idx="1647">
                  <c:v>5.0256494718456661E-4</c:v>
                </c:pt>
                <c:pt idx="1648">
                  <c:v>5.0163115521605843E-4</c:v>
                </c:pt>
                <c:pt idx="1649">
                  <c:v>5.0069883325595625E-4</c:v>
                </c:pt>
                <c:pt idx="1650">
                  <c:v>4.9976797997338545E-4</c:v>
                </c:pt>
                <c:pt idx="1651">
                  <c:v>4.9883859403445252E-4</c:v>
                </c:pt>
                <c:pt idx="1652">
                  <c:v>4.9791067410227103E-4</c:v>
                </c:pt>
                <c:pt idx="1653">
                  <c:v>4.9698421883698392E-4</c:v>
                </c:pt>
                <c:pt idx="1654">
                  <c:v>4.9605922689579E-4</c:v>
                </c:pt>
                <c:pt idx="1655">
                  <c:v>4.9513569693296745E-4</c:v>
                </c:pt>
                <c:pt idx="1656">
                  <c:v>4.9421362759989834E-4</c:v>
                </c:pt>
                <c:pt idx="1657">
                  <c:v>4.9329301754509245E-4</c:v>
                </c:pt>
                <c:pt idx="1658">
                  <c:v>4.9237386541421202E-4</c:v>
                </c:pt>
                <c:pt idx="1659">
                  <c:v>4.9145616985009485E-4</c:v>
                </c:pt>
                <c:pt idx="1660">
                  <c:v>4.9053992949277822E-4</c:v>
                </c:pt>
                <c:pt idx="1661">
                  <c:v>4.8962514297952431E-4</c:v>
                </c:pt>
                <c:pt idx="1662">
                  <c:v>4.8871180894484076E-4</c:v>
                </c:pt>
                <c:pt idx="1663">
                  <c:v>4.8779992602050715E-4</c:v>
                </c:pt>
                <c:pt idx="1664">
                  <c:v>4.8688949283559672E-4</c:v>
                </c:pt>
                <c:pt idx="1665">
                  <c:v>4.8598050801650029E-4</c:v>
                </c:pt>
                <c:pt idx="1666">
                  <c:v>4.8507297018694925E-4</c:v>
                </c:pt>
                <c:pt idx="1667">
                  <c:v>4.8416687796803899E-4</c:v>
                </c:pt>
                <c:pt idx="1668">
                  <c:v>4.832622299782517E-4</c:v>
                </c:pt>
                <c:pt idx="1669">
                  <c:v>4.8235902483347888E-4</c:v>
                </c:pt>
                <c:pt idx="1670">
                  <c:v>4.8145726114704547E-4</c:v>
                </c:pt>
                <c:pt idx="1671">
                  <c:v>4.805569375297307E-4</c:v>
                </c:pt>
                <c:pt idx="1672">
                  <c:v>4.796580525897926E-4</c:v>
                </c:pt>
                <c:pt idx="1673">
                  <c:v>4.7876060493298831E-4</c:v>
                </c:pt>
                <c:pt idx="1674">
                  <c:v>4.7786459316259927E-4</c:v>
                </c:pt>
                <c:pt idx="1675">
                  <c:v>4.769700158794513E-4</c:v>
                </c:pt>
                <c:pt idx="1676">
                  <c:v>4.7607687168193705E-4</c:v>
                </c:pt>
                <c:pt idx="1677">
                  <c:v>4.7518515916603971E-4</c:v>
                </c:pt>
                <c:pt idx="1678">
                  <c:v>4.7429487692535297E-4</c:v>
                </c:pt>
                <c:pt idx="1679">
                  <c:v>4.7340602355110443E-4</c:v>
                </c:pt>
                <c:pt idx="1680">
                  <c:v>4.7251859763217661E-4</c:v>
                </c:pt>
                <c:pt idx="1681">
                  <c:v>4.7163259775512913E-4</c:v>
                </c:pt>
                <c:pt idx="1682">
                  <c:v>4.7074802250421962E-4</c:v>
                </c:pt>
                <c:pt idx="1683">
                  <c:v>4.6986487046142675E-4</c:v>
                </c:pt>
                <c:pt idx="1684">
                  <c:v>4.6898314020646993E-4</c:v>
                </c:pt>
                <c:pt idx="1685">
                  <c:v>4.681028303168311E-4</c:v>
                </c:pt>
                <c:pt idx="1686">
                  <c:v>4.6722393936777742E-4</c:v>
                </c:pt>
                <c:pt idx="1687">
                  <c:v>4.6634646593238005E-4</c:v>
                </c:pt>
                <c:pt idx="1688">
                  <c:v>4.6547040858153715E-4</c:v>
                </c:pt>
                <c:pt idx="1689">
                  <c:v>4.6459576588399348E-4</c:v>
                </c:pt>
                <c:pt idx="1690">
                  <c:v>4.6359790461934433E-4</c:v>
                </c:pt>
                <c:pt idx="1691">
                  <c:v>4.6272628849231028E-4</c:v>
                </c:pt>
                <c:pt idx="1692">
                  <c:v>4.6185608250656339E-4</c:v>
                </c:pt>
                <c:pt idx="1693">
                  <c:v>4.6098728522215107E-4</c:v>
                </c:pt>
                <c:pt idx="1694">
                  <c:v>4.6011989519707412E-4</c:v>
                </c:pt>
                <c:pt idx="1695">
                  <c:v>4.5925391098730807E-4</c:v>
                </c:pt>
                <c:pt idx="1696">
                  <c:v>4.5838933114682152E-4</c:v>
                </c:pt>
                <c:pt idx="1697">
                  <c:v>4.5752615422759802E-4</c:v>
                </c:pt>
                <c:pt idx="1698">
                  <c:v>4.566643787796555E-4</c:v>
                </c:pt>
                <c:pt idx="1699">
                  <c:v>4.5580400335106642E-4</c:v>
                </c:pt>
                <c:pt idx="1700">
                  <c:v>4.5494502648797745E-4</c:v>
                </c:pt>
                <c:pt idx="1701">
                  <c:v>4.5408744673462969E-4</c:v>
                </c:pt>
                <c:pt idx="1702">
                  <c:v>4.5323126263337816E-4</c:v>
                </c:pt>
                <c:pt idx="1703">
                  <c:v>4.5237647272471099E-4</c:v>
                </c:pt>
                <c:pt idx="1704">
                  <c:v>4.515230755472707E-4</c:v>
                </c:pt>
                <c:pt idx="1705">
                  <c:v>4.5067106963787108E-4</c:v>
                </c:pt>
                <c:pt idx="1706">
                  <c:v>4.4982045353151901E-4</c:v>
                </c:pt>
                <c:pt idx="1707">
                  <c:v>4.4897122576143184E-4</c:v>
                </c:pt>
                <c:pt idx="1708">
                  <c:v>4.481233848590585E-4</c:v>
                </c:pt>
                <c:pt idx="1709">
                  <c:v>4.4727692935409686E-4</c:v>
                </c:pt>
                <c:pt idx="1710">
                  <c:v>4.4643185777451332E-4</c:v>
                </c:pt>
                <c:pt idx="1711">
                  <c:v>4.4558816864656282E-4</c:v>
                </c:pt>
                <c:pt idx="1712">
                  <c:v>4.4474586049480591E-4</c:v>
                </c:pt>
                <c:pt idx="1713">
                  <c:v>4.4390493184212892E-4</c:v>
                </c:pt>
                <c:pt idx="1714">
                  <c:v>4.4306538120976197E-4</c:v>
                </c:pt>
                <c:pt idx="1715">
                  <c:v>4.4222720711729798E-4</c:v>
                </c:pt>
                <c:pt idx="1716">
                  <c:v>4.4139040808271026E-4</c:v>
                </c:pt>
                <c:pt idx="1717">
                  <c:v>4.4055498262237264E-4</c:v>
                </c:pt>
                <c:pt idx="1718">
                  <c:v>4.3972092925107642E-4</c:v>
                </c:pt>
                <c:pt idx="1719">
                  <c:v>4.3888824648204828E-4</c:v>
                </c:pt>
                <c:pt idx="1720">
                  <c:v>4.3805693282697054E-4</c:v>
                </c:pt>
                <c:pt idx="1721">
                  <c:v>4.3722698679599678E-4</c:v>
                </c:pt>
                <c:pt idx="1722">
                  <c:v>4.3639840689777156E-4</c:v>
                </c:pt>
                <c:pt idx="1723">
                  <c:v>4.3557119163944763E-4</c:v>
                </c:pt>
                <c:pt idx="1724">
                  <c:v>4.3462747184344565E-4</c:v>
                </c:pt>
                <c:pt idx="1725">
                  <c:v>4.3380317577971719E-4</c:v>
                </c:pt>
                <c:pt idx="1726">
                  <c:v>4.329802396545716E-4</c:v>
                </c:pt>
                <c:pt idx="1727">
                  <c:v>4.321586619691714E-4</c:v>
                </c:pt>
                <c:pt idx="1728">
                  <c:v>4.3133844122327745E-4</c:v>
                </c:pt>
                <c:pt idx="1729">
                  <c:v>4.305195759152682E-4</c:v>
                </c:pt>
                <c:pt idx="1730">
                  <c:v>4.2970206454215511E-4</c:v>
                </c:pt>
                <c:pt idx="1731">
                  <c:v>4.2888590559960144E-4</c:v>
                </c:pt>
                <c:pt idx="1732">
                  <c:v>4.2807109758193903E-4</c:v>
                </c:pt>
                <c:pt idx="1733">
                  <c:v>4.2725763898218461E-4</c:v>
                </c:pt>
                <c:pt idx="1734">
                  <c:v>4.2644552829205763E-4</c:v>
                </c:pt>
                <c:pt idx="1735">
                  <c:v>4.2563476400199756E-4</c:v>
                </c:pt>
                <c:pt idx="1736">
                  <c:v>4.2482534460117928E-4</c:v>
                </c:pt>
                <c:pt idx="1737">
                  <c:v>4.2401726857753126E-4</c:v>
                </c:pt>
                <c:pt idx="1738">
                  <c:v>4.23210534417752E-4</c:v>
                </c:pt>
                <c:pt idx="1739">
                  <c:v>4.2240514060732596E-4</c:v>
                </c:pt>
                <c:pt idx="1740">
                  <c:v>4.2160108563054065E-4</c:v>
                </c:pt>
                <c:pt idx="1741">
                  <c:v>4.2079836797050336E-4</c:v>
                </c:pt>
                <c:pt idx="1742">
                  <c:v>4.1999698610915669E-4</c:v>
                </c:pt>
                <c:pt idx="1743">
                  <c:v>4.1919693852729575E-4</c:v>
                </c:pt>
                <c:pt idx="1744">
                  <c:v>4.1839822370458394E-4</c:v>
                </c:pt>
                <c:pt idx="1745">
                  <c:v>4.1760084011956925E-4</c:v>
                </c:pt>
                <c:pt idx="1746">
                  <c:v>4.168047862496999E-4</c:v>
                </c:pt>
                <c:pt idx="1747">
                  <c:v>4.1601006057134104E-4</c:v>
                </c:pt>
                <c:pt idx="1748">
                  <c:v>4.1521666155979045E-4</c:v>
                </c:pt>
                <c:pt idx="1749">
                  <c:v>4.1442458768929419E-4</c:v>
                </c:pt>
                <c:pt idx="1750">
                  <c:v>4.1363383743306208E-4</c:v>
                </c:pt>
                <c:pt idx="1751">
                  <c:v>4.1284440926328477E-4</c:v>
                </c:pt>
                <c:pt idx="1752">
                  <c:v>4.1205630165114769E-4</c:v>
                </c:pt>
                <c:pt idx="1753">
                  <c:v>4.1126951306684717E-4</c:v>
                </c:pt>
                <c:pt idx="1754">
                  <c:v>4.1048404197960699E-4</c:v>
                </c:pt>
                <c:pt idx="1755">
                  <c:v>4.0969988685769196E-4</c:v>
                </c:pt>
                <c:pt idx="1756">
                  <c:v>4.0891704616842451E-4</c:v>
                </c:pt>
                <c:pt idx="1757">
                  <c:v>4.0813551837819991E-4</c:v>
                </c:pt>
                <c:pt idx="1758">
                  <c:v>4.0735530195250074E-4</c:v>
                </c:pt>
                <c:pt idx="1759">
                  <c:v>4.0657639535591241E-4</c:v>
                </c:pt>
                <c:pt idx="1760">
                  <c:v>4.0579879705213872E-4</c:v>
                </c:pt>
                <c:pt idx="1761">
                  <c:v>4.0502250550401598E-4</c:v>
                </c:pt>
                <c:pt idx="1762">
                  <c:v>4.0424751917352795E-4</c:v>
                </c:pt>
                <c:pt idx="1763">
                  <c:v>4.0347383652182187E-4</c:v>
                </c:pt>
                <c:pt idx="1764">
                  <c:v>4.0270145600922137E-4</c:v>
                </c:pt>
                <c:pt idx="1765">
                  <c:v>4.0193037609524273E-4</c:v>
                </c:pt>
                <c:pt idx="1766">
                  <c:v>4.0116059523860826E-4</c:v>
                </c:pt>
                <c:pt idx="1767">
                  <c:v>4.0039211189726246E-4</c:v>
                </c:pt>
                <c:pt idx="1768">
                  <c:v>3.9962492452838447E-4</c:v>
                </c:pt>
                <c:pt idx="1769">
                  <c:v>3.9885903158840366E-4</c:v>
                </c:pt>
                <c:pt idx="1770">
                  <c:v>3.980944315330146E-4</c:v>
                </c:pt>
                <c:pt idx="1771">
                  <c:v>3.9733112281718959E-4</c:v>
                </c:pt>
                <c:pt idx="1772">
                  <c:v>3.9656910389519403E-4</c:v>
                </c:pt>
                <c:pt idx="1773">
                  <c:v>3.9580837322060063E-4</c:v>
                </c:pt>
                <c:pt idx="1774">
                  <c:v>3.950489292463029E-4</c:v>
                </c:pt>
                <c:pt idx="1775">
                  <c:v>3.9429077042452891E-4</c:v>
                </c:pt>
                <c:pt idx="1776">
                  <c:v>3.9342587486945253E-4</c:v>
                </c:pt>
                <c:pt idx="1777">
                  <c:v>3.9267046473105178E-4</c:v>
                </c:pt>
                <c:pt idx="1778">
                  <c:v>3.919163348765762E-4</c:v>
                </c:pt>
                <c:pt idx="1779">
                  <c:v>3.9116348375564701E-4</c:v>
                </c:pt>
                <c:pt idx="1780">
                  <c:v>3.9041190981729069E-4</c:v>
                </c:pt>
                <c:pt idx="1781">
                  <c:v>3.8966161150995446E-4</c:v>
                </c:pt>
                <c:pt idx="1782">
                  <c:v>3.8891258728151719E-4</c:v>
                </c:pt>
                <c:pt idx="1783">
                  <c:v>3.8816483557930478E-4</c:v>
                </c:pt>
                <c:pt idx="1784">
                  <c:v>3.8741835485010318E-4</c:v>
                </c:pt>
                <c:pt idx="1785">
                  <c:v>3.8667314354017077E-4</c:v>
                </c:pt>
                <c:pt idx="1786">
                  <c:v>3.8592920009525284E-4</c:v>
                </c:pt>
                <c:pt idx="1787">
                  <c:v>3.8518652296059348E-4</c:v>
                </c:pt>
                <c:pt idx="1788">
                  <c:v>3.8444511058095045E-4</c:v>
                </c:pt>
                <c:pt idx="1789">
                  <c:v>3.8370496140060622E-4</c:v>
                </c:pt>
                <c:pt idx="1790">
                  <c:v>3.8254441826651969E-4</c:v>
                </c:pt>
                <c:pt idx="1791">
                  <c:v>3.8180751016615223E-4</c:v>
                </c:pt>
                <c:pt idx="1792">
                  <c:v>3.8107185970527504E-4</c:v>
                </c:pt>
                <c:pt idx="1793">
                  <c:v>3.8033746532616715E-4</c:v>
                </c:pt>
                <c:pt idx="1794">
                  <c:v>3.7960432547070455E-4</c:v>
                </c:pt>
                <c:pt idx="1795">
                  <c:v>3.7887243858037274E-4</c:v>
                </c:pt>
                <c:pt idx="1796">
                  <c:v>3.7814180309628047E-4</c:v>
                </c:pt>
                <c:pt idx="1797">
                  <c:v>3.7741241745917079E-4</c:v>
                </c:pt>
                <c:pt idx="1798">
                  <c:v>3.7668428010943382E-4</c:v>
                </c:pt>
                <c:pt idx="1799">
                  <c:v>3.7595738948712019E-4</c:v>
                </c:pt>
                <c:pt idx="1800">
                  <c:v>3.7523174403195178E-4</c:v>
                </c:pt>
                <c:pt idx="1801">
                  <c:v>3.7450734218333532E-4</c:v>
                </c:pt>
                <c:pt idx="1802">
                  <c:v>3.7378418238037328E-4</c:v>
                </c:pt>
                <c:pt idx="1803">
                  <c:v>3.7306226306187785E-4</c:v>
                </c:pt>
                <c:pt idx="1804">
                  <c:v>3.723415826663809E-4</c:v>
                </c:pt>
                <c:pt idx="1805">
                  <c:v>3.7162213963214705E-4</c:v>
                </c:pt>
                <c:pt idx="1806">
                  <c:v>3.7090393239718649E-4</c:v>
                </c:pt>
                <c:pt idx="1807">
                  <c:v>3.7018695939926473E-4</c:v>
                </c:pt>
                <c:pt idx="1808">
                  <c:v>3.6947121907591628E-4</c:v>
                </c:pt>
                <c:pt idx="1809">
                  <c:v>3.6875670986445577E-4</c:v>
                </c:pt>
                <c:pt idx="1810">
                  <c:v>3.6804343020198951E-4</c:v>
                </c:pt>
                <c:pt idx="1811">
                  <c:v>3.6733137852542692E-4</c:v>
                </c:pt>
                <c:pt idx="1812">
                  <c:v>3.6662055327149357E-4</c:v>
                </c:pt>
                <c:pt idx="1813">
                  <c:v>3.6591095287674029E-4</c:v>
                </c:pt>
                <c:pt idx="1814">
                  <c:v>3.6520257577755673E-4</c:v>
                </c:pt>
                <c:pt idx="1815">
                  <c:v>3.6449542041018231E-4</c:v>
                </c:pt>
                <c:pt idx="1816">
                  <c:v>3.6378948521071644E-4</c:v>
                </c:pt>
                <c:pt idx="1817">
                  <c:v>3.6308476861513119E-4</c:v>
                </c:pt>
                <c:pt idx="1818">
                  <c:v>3.6238126905928201E-4</c:v>
                </c:pt>
                <c:pt idx="1819">
                  <c:v>3.6167898497891884E-4</c:v>
                </c:pt>
                <c:pt idx="1820">
                  <c:v>3.6097791480969713E-4</c:v>
                </c:pt>
                <c:pt idx="1821">
                  <c:v>3.6027805698718923E-4</c:v>
                </c:pt>
                <c:pt idx="1822">
                  <c:v>3.5957940994689539E-4</c:v>
                </c:pt>
                <c:pt idx="1823">
                  <c:v>3.5888197212425438E-4</c:v>
                </c:pt>
                <c:pt idx="1824">
                  <c:v>3.5818574195465463E-4</c:v>
                </c:pt>
                <c:pt idx="1825">
                  <c:v>3.5749071787344506E-4</c:v>
                </c:pt>
                <c:pt idx="1826">
                  <c:v>3.5679689831594598E-4</c:v>
                </c:pt>
                <c:pt idx="1827">
                  <c:v>3.5610428171745898E-4</c:v>
                </c:pt>
                <c:pt idx="1828">
                  <c:v>3.5541286651327947E-4</c:v>
                </c:pt>
                <c:pt idx="1829">
                  <c:v>3.5472265113870504E-4</c:v>
                </c:pt>
                <c:pt idx="1830">
                  <c:v>3.5403363402904765E-4</c:v>
                </c:pt>
                <c:pt idx="1831">
                  <c:v>3.5334581361964353E-4</c:v>
                </c:pt>
                <c:pt idx="1832">
                  <c:v>3.526591883458636E-4</c:v>
                </c:pt>
                <c:pt idx="1833">
                  <c:v>3.5197375664312408E-4</c:v>
                </c:pt>
                <c:pt idx="1834">
                  <c:v>3.5128951694689671E-4</c:v>
                </c:pt>
                <c:pt idx="1835">
                  <c:v>3.5060646769271908E-4</c:v>
                </c:pt>
                <c:pt idx="1836">
                  <c:v>3.4992460731620437E-4</c:v>
                </c:pt>
                <c:pt idx="1837">
                  <c:v>3.4924393425305302E-4</c:v>
                </c:pt>
                <c:pt idx="1838">
                  <c:v>3.4856444693906084E-4</c:v>
                </c:pt>
                <c:pt idx="1839">
                  <c:v>3.4788614381013063E-4</c:v>
                </c:pt>
                <c:pt idx="1840">
                  <c:v>3.4720902330228129E-4</c:v>
                </c:pt>
                <c:pt idx="1841">
                  <c:v>3.4653308385165885E-4</c:v>
                </c:pt>
                <c:pt idx="1842">
                  <c:v>3.4585832389454497E-4</c:v>
                </c:pt>
                <c:pt idx="1843">
                  <c:v>3.4518474186736767E-4</c:v>
                </c:pt>
                <c:pt idx="1844">
                  <c:v>3.4451233620671167E-4</c:v>
                </c:pt>
                <c:pt idx="1845">
                  <c:v>3.438411053493266E-4</c:v>
                </c:pt>
                <c:pt idx="1846">
                  <c:v>3.4317104773213809E-4</c:v>
                </c:pt>
                <c:pt idx="1847">
                  <c:v>3.425021617922569E-4</c:v>
                </c:pt>
                <c:pt idx="1848">
                  <c:v>3.4183444596698871E-4</c:v>
                </c:pt>
                <c:pt idx="1849">
                  <c:v>3.4116789869384289E-4</c:v>
                </c:pt>
                <c:pt idx="1850">
                  <c:v>3.4050251841054351E-4</c:v>
                </c:pt>
                <c:pt idx="1851">
                  <c:v>3.398383035550373E-4</c:v>
                </c:pt>
                <c:pt idx="1852">
                  <c:v>3.3917525256550393E-4</c:v>
                </c:pt>
                <c:pt idx="1853">
                  <c:v>3.3851336388036538E-4</c:v>
                </c:pt>
                <c:pt idx="1854">
                  <c:v>3.3785263593829435E-4</c:v>
                </c:pt>
                <c:pt idx="1855">
                  <c:v>3.3719306717822463E-4</c:v>
                </c:pt>
                <c:pt idx="1856">
                  <c:v>3.3653465603935965E-4</c:v>
                </c:pt>
                <c:pt idx="1857">
                  <c:v>3.35877400961182E-4</c:v>
                </c:pt>
                <c:pt idx="1858">
                  <c:v>3.3522130038346183E-4</c:v>
                </c:pt>
                <c:pt idx="1859">
                  <c:v>3.3456635274626688E-4</c:v>
                </c:pt>
                <c:pt idx="1860">
                  <c:v>3.3391255648997081E-4</c:v>
                </c:pt>
                <c:pt idx="1861">
                  <c:v>3.3325991005526241E-4</c:v>
                </c:pt>
                <c:pt idx="1862">
                  <c:v>3.3260841188315445E-4</c:v>
                </c:pt>
                <c:pt idx="1863">
                  <c:v>3.319580604149926E-4</c:v>
                </c:pt>
                <c:pt idx="1864">
                  <c:v>3.3130885409246412E-4</c:v>
                </c:pt>
                <c:pt idx="1865">
                  <c:v>3.3066079135760627E-4</c:v>
                </c:pt>
                <c:pt idx="1866">
                  <c:v>3.3001387065281648E-4</c:v>
                </c:pt>
                <c:pt idx="1867">
                  <c:v>3.2936809042085892E-4</c:v>
                </c:pt>
                <c:pt idx="1868">
                  <c:v>3.2872344910487471E-4</c:v>
                </c:pt>
                <c:pt idx="1869">
                  <c:v>3.2807994514838984E-4</c:v>
                </c:pt>
                <c:pt idx="1870">
                  <c:v>3.2743757699532389E-4</c:v>
                </c:pt>
                <c:pt idx="1871">
                  <c:v>3.2679634308999827E-4</c:v>
                </c:pt>
                <c:pt idx="1872">
                  <c:v>3.2615624187714491E-4</c:v>
                </c:pt>
                <c:pt idx="1873">
                  <c:v>3.2551727180191474E-4</c:v>
                </c:pt>
                <c:pt idx="1874">
                  <c:v>3.2487943130988525E-4</c:v>
                </c:pt>
                <c:pt idx="1875">
                  <c:v>3.2424271884707028E-4</c:v>
                </c:pt>
                <c:pt idx="1876">
                  <c:v>3.2360713285992641E-4</c:v>
                </c:pt>
                <c:pt idx="1877">
                  <c:v>3.2297267179536287E-4</c:v>
                </c:pt>
                <c:pt idx="1878">
                  <c:v>3.2233933410074814E-4</c:v>
                </c:pt>
                <c:pt idx="1879">
                  <c:v>3.2170711822391976E-4</c:v>
                </c:pt>
                <c:pt idx="1880">
                  <c:v>3.2107602261319105E-4</c:v>
                </c:pt>
                <c:pt idx="1881">
                  <c:v>3.204460457173591E-4</c:v>
                </c:pt>
                <c:pt idx="1882">
                  <c:v>3.1981718598571426E-4</c:v>
                </c:pt>
                <c:pt idx="1883">
                  <c:v>3.1918944186804595E-4</c:v>
                </c:pt>
                <c:pt idx="1884">
                  <c:v>3.1856281181465228E-4</c:v>
                </c:pt>
                <c:pt idx="1885">
                  <c:v>3.1793729427634696E-4</c:v>
                </c:pt>
                <c:pt idx="1886">
                  <c:v>3.1731288770446765E-4</c:v>
                </c:pt>
                <c:pt idx="1887">
                  <c:v>3.1668959055088265E-4</c:v>
                </c:pt>
                <c:pt idx="1888">
                  <c:v>3.1606740126800055E-4</c:v>
                </c:pt>
                <c:pt idx="1889">
                  <c:v>3.1544631830877592E-4</c:v>
                </c:pt>
                <c:pt idx="1890">
                  <c:v>3.1482634012671757E-4</c:v>
                </c:pt>
                <c:pt idx="1891">
                  <c:v>3.1420746517589715E-4</c:v>
                </c:pt>
                <c:pt idx="1892">
                  <c:v>3.1358969191095504E-4</c:v>
                </c:pt>
                <c:pt idx="1893">
                  <c:v>3.1297301878710889E-4</c:v>
                </c:pt>
                <c:pt idx="1894">
                  <c:v>3.1235744426016092E-4</c:v>
                </c:pt>
                <c:pt idx="1895">
                  <c:v>3.1174296678650513E-4</c:v>
                </c:pt>
                <c:pt idx="1896">
                  <c:v>3.1112958482313474E-4</c:v>
                </c:pt>
                <c:pt idx="1897">
                  <c:v>3.1051729682764933E-4</c:v>
                </c:pt>
                <c:pt idx="1898">
                  <c:v>3.0990610125826272E-4</c:v>
                </c:pt>
                <c:pt idx="1899">
                  <c:v>3.0929599657380949E-4</c:v>
                </c:pt>
                <c:pt idx="1900">
                  <c:v>3.0868698123375258E-4</c:v>
                </c:pt>
                <c:pt idx="1901">
                  <c:v>3.0807905369819037E-4</c:v>
                </c:pt>
                <c:pt idx="1902">
                  <c:v>3.0747221242786381E-4</c:v>
                </c:pt>
                <c:pt idx="1903">
                  <c:v>3.0686645588416298E-4</c:v>
                </c:pt>
                <c:pt idx="1904">
                  <c:v>3.0626178252913557E-4</c:v>
                </c:pt>
                <c:pt idx="1905">
                  <c:v>3.056581908254919E-4</c:v>
                </c:pt>
                <c:pt idx="1906">
                  <c:v>3.0505567923661317E-4</c:v>
                </c:pt>
                <c:pt idx="1907">
                  <c:v>3.0445424622655852E-4</c:v>
                </c:pt>
                <c:pt idx="1908">
                  <c:v>3.0385389026007077E-4</c:v>
                </c:pt>
                <c:pt idx="1909">
                  <c:v>3.0325460980258422E-4</c:v>
                </c:pt>
                <c:pt idx="1910">
                  <c:v>3.0265640332023121E-4</c:v>
                </c:pt>
                <c:pt idx="1911">
                  <c:v>3.0205926927984872E-4</c:v>
                </c:pt>
                <c:pt idx="1912">
                  <c:v>3.0146320614898479E-4</c:v>
                </c:pt>
                <c:pt idx="1913">
                  <c:v>3.0086821239590618E-4</c:v>
                </c:pt>
                <c:pt idx="1914">
                  <c:v>3.002742864896038E-4</c:v>
                </c:pt>
                <c:pt idx="1915">
                  <c:v>2.9968142689980022E-4</c:v>
                </c:pt>
                <c:pt idx="1916">
                  <c:v>2.9908963209695529E-4</c:v>
                </c:pt>
                <c:pt idx="1917">
                  <c:v>2.9849890055227404E-4</c:v>
                </c:pt>
                <c:pt idx="1918">
                  <c:v>2.9790923073771199E-4</c:v>
                </c:pt>
                <c:pt idx="1919">
                  <c:v>2.9732062112598133E-4</c:v>
                </c:pt>
                <c:pt idx="1920">
                  <c:v>2.9673307019055891E-4</c:v>
                </c:pt>
                <c:pt idx="1921">
                  <c:v>2.9614657640569082E-4</c:v>
                </c:pt>
                <c:pt idx="1922">
                  <c:v>2.9556113824639964E-4</c:v>
                </c:pt>
                <c:pt idx="1923">
                  <c:v>2.9497675418849092E-4</c:v>
                </c:pt>
                <c:pt idx="1924">
                  <c:v>2.9439342270855875E-4</c:v>
                </c:pt>
                <c:pt idx="1925">
                  <c:v>2.9381114228399193E-4</c:v>
                </c:pt>
                <c:pt idx="1926">
                  <c:v>2.9322991139298131E-4</c:v>
                </c:pt>
                <c:pt idx="1927">
                  <c:v>2.9264972851452455E-4</c:v>
                </c:pt>
                <c:pt idx="1928">
                  <c:v>2.9207059212843251E-4</c:v>
                </c:pt>
                <c:pt idx="1929">
                  <c:v>2.9149250071533629E-4</c:v>
                </c:pt>
                <c:pt idx="1930">
                  <c:v>2.9091545275669172E-4</c:v>
                </c:pt>
                <c:pt idx="1931">
                  <c:v>2.9033944673478661E-4</c:v>
                </c:pt>
                <c:pt idx="1932">
                  <c:v>2.8976448113274614E-4</c:v>
                </c:pt>
                <c:pt idx="1933">
                  <c:v>2.8919055443453874E-4</c:v>
                </c:pt>
                <c:pt idx="1934">
                  <c:v>2.8861766512498191E-4</c:v>
                </c:pt>
                <c:pt idx="1935">
                  <c:v>2.8804581168974836E-4</c:v>
                </c:pt>
                <c:pt idx="1936">
                  <c:v>2.8747499261537197E-4</c:v>
                </c:pt>
                <c:pt idx="1937">
                  <c:v>2.8690520638925259E-4</c:v>
                </c:pt>
                <c:pt idx="1938">
                  <c:v>2.8633645149966273E-4</c:v>
                </c:pt>
                <c:pt idx="1939">
                  <c:v>2.8576872643575301E-4</c:v>
                </c:pt>
                <c:pt idx="1940">
                  <c:v>2.8520202968755778E-4</c:v>
                </c:pt>
                <c:pt idx="1941">
                  <c:v>2.8463635974600008E-4</c:v>
                </c:pt>
                <c:pt idx="1942">
                  <c:v>2.8407171510289893E-4</c:v>
                </c:pt>
                <c:pt idx="1943">
                  <c:v>2.8350809425097261E-4</c:v>
                </c:pt>
                <c:pt idx="1944">
                  <c:v>2.8294549568384634E-4</c:v>
                </c:pt>
                <c:pt idx="1945">
                  <c:v>2.8238391789605635E-4</c:v>
                </c:pt>
                <c:pt idx="1946">
                  <c:v>2.8182335938305516E-4</c:v>
                </c:pt>
                <c:pt idx="1947">
                  <c:v>2.8126381864121907E-4</c:v>
                </c:pt>
                <c:pt idx="1948">
                  <c:v>2.8070529416785052E-4</c:v>
                </c:pt>
                <c:pt idx="1949">
                  <c:v>2.801477844611858E-4</c:v>
                </c:pt>
                <c:pt idx="1950">
                  <c:v>2.7959128802039929E-4</c:v>
                </c:pt>
                <c:pt idx="1951">
                  <c:v>2.7903580334560896E-4</c:v>
                </c:pt>
                <c:pt idx="1952">
                  <c:v>2.7848132893788178E-4</c:v>
                </c:pt>
                <c:pt idx="1953">
                  <c:v>2.7792786329923854E-4</c:v>
                </c:pt>
                <c:pt idx="1954">
                  <c:v>2.7737540493265946E-4</c:v>
                </c:pt>
                <c:pt idx="1955">
                  <c:v>2.7682395234208891E-4</c:v>
                </c:pt>
                <c:pt idx="1956">
                  <c:v>2.7627350403244079E-4</c:v>
                </c:pt>
                <c:pt idx="1957">
                  <c:v>2.7572405850960377E-4</c:v>
                </c:pt>
                <c:pt idx="1958">
                  <c:v>2.751756142804458E-4</c:v>
                </c:pt>
                <c:pt idx="1959">
                  <c:v>2.7462816985281954E-4</c:v>
                </c:pt>
                <c:pt idx="1960">
                  <c:v>2.7408172373556743E-4</c:v>
                </c:pt>
                <c:pt idx="1961">
                  <c:v>2.7353627443852557E-4</c:v>
                </c:pt>
                <c:pt idx="1962">
                  <c:v>2.7299182047253094E-4</c:v>
                </c:pt>
                <c:pt idx="1963">
                  <c:v>2.7244836034942337E-4</c:v>
                </c:pt>
                <c:pt idx="1964">
                  <c:v>2.7190589258205283E-4</c:v>
                </c:pt>
                <c:pt idx="1965">
                  <c:v>2.7136441568428264E-4</c:v>
                </c:pt>
                <c:pt idx="1966">
                  <c:v>2.7082392817099525E-4</c:v>
                </c:pt>
                <c:pt idx="1967">
                  <c:v>2.7028442855809648E-4</c:v>
                </c:pt>
                <c:pt idx="1968">
                  <c:v>2.6974591536252027E-4</c:v>
                </c:pt>
                <c:pt idx="1969">
                  <c:v>2.6920838710223373E-4</c:v>
                </c:pt>
                <c:pt idx="1970">
                  <c:v>2.6867184229624117E-4</c:v>
                </c:pt>
                <c:pt idx="1971">
                  <c:v>2.6813627946458931E-4</c:v>
                </c:pt>
                <c:pt idx="1972">
                  <c:v>2.6760169712837159E-4</c:v>
                </c:pt>
                <c:pt idx="1973">
                  <c:v>2.6706809380973279E-4</c:v>
                </c:pt>
                <c:pt idx="1974">
                  <c:v>2.6653546803187371E-4</c:v>
                </c:pt>
                <c:pt idx="1975">
                  <c:v>2.6600381831905527E-4</c:v>
                </c:pt>
                <c:pt idx="1976">
                  <c:v>2.6547314319660357E-4</c:v>
                </c:pt>
                <c:pt idx="1977">
                  <c:v>2.6494344119091319E-4</c:v>
                </c:pt>
                <c:pt idx="1978">
                  <c:v>2.6441471082945387E-4</c:v>
                </c:pt>
                <c:pt idx="1979">
                  <c:v>2.6388695064077201E-4</c:v>
                </c:pt>
                <c:pt idx="1980">
                  <c:v>2.6336015915449712E-4</c:v>
                </c:pt>
                <c:pt idx="1981">
                  <c:v>2.6283433490134536E-4</c:v>
                </c:pt>
                <c:pt idx="1982">
                  <c:v>2.6230947641312392E-4</c:v>
                </c:pt>
                <c:pt idx="1983">
                  <c:v>2.6178558222273541E-4</c:v>
                </c:pt>
                <c:pt idx="1984">
                  <c:v>2.6118802489747507E-4</c:v>
                </c:pt>
                <c:pt idx="1985">
                  <c:v>2.6066619212447768E-4</c:v>
                </c:pt>
                <c:pt idx="1986">
                  <c:v>2.6014531904561299E-4</c:v>
                </c:pt>
                <c:pt idx="1987">
                  <c:v>2.5962540419836584E-4</c:v>
                </c:pt>
                <c:pt idx="1988">
                  <c:v>2.5910644612133789E-4</c:v>
                </c:pt>
                <c:pt idx="1989">
                  <c:v>2.5858844335425183E-4</c:v>
                </c:pt>
                <c:pt idx="1990">
                  <c:v>2.5807139443795492E-4</c:v>
                </c:pt>
                <c:pt idx="1991">
                  <c:v>2.5755529791442351E-4</c:v>
                </c:pt>
                <c:pt idx="1992">
                  <c:v>2.5704015232676686E-4</c:v>
                </c:pt>
                <c:pt idx="1993">
                  <c:v>2.5652595621923098E-4</c:v>
                </c:pt>
                <c:pt idx="1994">
                  <c:v>2.5601270813720308E-4</c:v>
                </c:pt>
                <c:pt idx="1995">
                  <c:v>2.5550040662721408E-4</c:v>
                </c:pt>
                <c:pt idx="1996">
                  <c:v>2.5498905023694493E-4</c:v>
                </c:pt>
                <c:pt idx="1997">
                  <c:v>2.5447863751522826E-4</c:v>
                </c:pt>
                <c:pt idx="1998">
                  <c:v>2.5396916701205246E-4</c:v>
                </c:pt>
                <c:pt idx="1999">
                  <c:v>2.5346063727856748E-4</c:v>
                </c:pt>
                <c:pt idx="2000">
                  <c:v>2.5295304686708561E-4</c:v>
                </c:pt>
                <c:pt idx="2001">
                  <c:v>2.5244639433108761E-4</c:v>
                </c:pt>
                <c:pt idx="2002">
                  <c:v>2.5194067822522536E-4</c:v>
                </c:pt>
                <c:pt idx="2003">
                  <c:v>2.5143589710532568E-4</c:v>
                </c:pt>
                <c:pt idx="2004">
                  <c:v>2.5093204952839412E-4</c:v>
                </c:pt>
                <c:pt idx="2005">
                  <c:v>2.5042913405261849E-4</c:v>
                </c:pt>
                <c:pt idx="2006">
                  <c:v>2.4992714923737267E-4</c:v>
                </c:pt>
                <c:pt idx="2007">
                  <c:v>2.4942609364321983E-4</c:v>
                </c:pt>
                <c:pt idx="2008">
                  <c:v>2.4892596583191628E-4</c:v>
                </c:pt>
                <c:pt idx="2009">
                  <c:v>2.4842676436641499E-4</c:v>
                </c:pt>
                <c:pt idx="2010">
                  <c:v>2.4792848781086908E-4</c:v>
                </c:pt>
                <c:pt idx="2011">
                  <c:v>2.4743113473063452E-4</c:v>
                </c:pt>
                <c:pt idx="2012">
                  <c:v>2.4693470369227571E-4</c:v>
                </c:pt>
                <c:pt idx="2013">
                  <c:v>2.4643919326356595E-4</c:v>
                </c:pt>
                <c:pt idx="2014">
                  <c:v>2.4594460201349331E-4</c:v>
                </c:pt>
                <c:pt idx="2015">
                  <c:v>2.4545092851226277E-4</c:v>
                </c:pt>
                <c:pt idx="2016">
                  <c:v>2.4495817133129999E-4</c:v>
                </c:pt>
                <c:pt idx="2017">
                  <c:v>2.4446632904325427E-4</c:v>
                </c:pt>
                <c:pt idx="2018">
                  <c:v>2.4397540022200236E-4</c:v>
                </c:pt>
                <c:pt idx="2019">
                  <c:v>2.4348538344265116E-4</c:v>
                </c:pt>
                <c:pt idx="2020">
                  <c:v>2.4299627728154149E-4</c:v>
                </c:pt>
                <c:pt idx="2021">
                  <c:v>2.4250808031625089E-4</c:v>
                </c:pt>
                <c:pt idx="2022">
                  <c:v>2.4202079112559715E-4</c:v>
                </c:pt>
                <c:pt idx="2023">
                  <c:v>2.4153440828964144E-4</c:v>
                </c:pt>
                <c:pt idx="2024">
                  <c:v>2.4104893038969042E-4</c:v>
                </c:pt>
                <c:pt idx="2025">
                  <c:v>2.4056435600830166E-4</c:v>
                </c:pt>
                <c:pt idx="2026">
                  <c:v>2.4008068372928469E-4</c:v>
                </c:pt>
                <c:pt idx="2027">
                  <c:v>2.3959791213770405E-4</c:v>
                </c:pt>
                <c:pt idx="2028">
                  <c:v>2.3911603981988452E-4</c:v>
                </c:pt>
                <c:pt idx="2029">
                  <c:v>2.386350653634112E-4</c:v>
                </c:pt>
                <c:pt idx="2030">
                  <c:v>2.3815498735713466E-4</c:v>
                </c:pt>
                <c:pt idx="2031">
                  <c:v>2.3767580439117318E-4</c:v>
                </c:pt>
                <c:pt idx="2032">
                  <c:v>2.3719751505691549E-4</c:v>
                </c:pt>
                <c:pt idx="2033">
                  <c:v>2.3672011794702419E-4</c:v>
                </c:pt>
                <c:pt idx="2034">
                  <c:v>2.362436116554381E-4</c:v>
                </c:pt>
                <c:pt idx="2035">
                  <c:v>2.3576799477737561E-4</c:v>
                </c:pt>
                <c:pt idx="2036">
                  <c:v>2.3522551990845395E-4</c:v>
                </c:pt>
                <c:pt idx="2037">
                  <c:v>2.3475180419209248E-4</c:v>
                </c:pt>
                <c:pt idx="2038">
                  <c:v>2.3427897348258719E-4</c:v>
                </c:pt>
                <c:pt idx="2039">
                  <c:v>2.338070263804869E-4</c:v>
                </c:pt>
                <c:pt idx="2040">
                  <c:v>2.3333596148763405E-4</c:v>
                </c:pt>
                <c:pt idx="2041">
                  <c:v>2.328657774071679E-4</c:v>
                </c:pt>
                <c:pt idx="2042">
                  <c:v>2.3239647274352665E-4</c:v>
                </c:pt>
                <c:pt idx="2043">
                  <c:v>2.3192804610245077E-4</c:v>
                </c:pt>
                <c:pt idx="2044">
                  <c:v>2.3146049609098528E-4</c:v>
                </c:pt>
                <c:pt idx="2045">
                  <c:v>2.3099382131748175E-4</c:v>
                </c:pt>
                <c:pt idx="2046">
                  <c:v>2.3052802039160298E-4</c:v>
                </c:pt>
                <c:pt idx="2047">
                  <c:v>2.3006309192432291E-4</c:v>
                </c:pt>
                <c:pt idx="2048">
                  <c:v>2.2959903452793106E-4</c:v>
                </c:pt>
                <c:pt idx="2049">
                  <c:v>2.291358468160352E-4</c:v>
                </c:pt>
                <c:pt idx="2050">
                  <c:v>2.28673527403562E-4</c:v>
                </c:pt>
                <c:pt idx="2051">
                  <c:v>2.2821207490676147E-4</c:v>
                </c:pt>
                <c:pt idx="2052">
                  <c:v>2.2775148794320884E-4</c:v>
                </c:pt>
                <c:pt idx="2053">
                  <c:v>2.2729176513180653E-4</c:v>
                </c:pt>
                <c:pt idx="2054">
                  <c:v>2.2683290509278737E-4</c:v>
                </c:pt>
                <c:pt idx="2055">
                  <c:v>2.2637490644771642E-4</c:v>
                </c:pt>
                <c:pt idx="2056">
                  <c:v>2.2591776781949363E-4</c:v>
                </c:pt>
                <c:pt idx="2057">
                  <c:v>2.2546148783235642E-4</c:v>
                </c:pt>
                <c:pt idx="2058">
                  <c:v>2.2500606511188098E-4</c:v>
                </c:pt>
                <c:pt idx="2059">
                  <c:v>2.2455149828498668E-4</c:v>
                </c:pt>
                <c:pt idx="2060">
                  <c:v>2.2409778597993644E-4</c:v>
                </c:pt>
                <c:pt idx="2061">
                  <c:v>2.2364492682633918E-4</c:v>
                </c:pt>
                <c:pt idx="2062">
                  <c:v>2.2319291945515398E-4</c:v>
                </c:pt>
                <c:pt idx="2063">
                  <c:v>2.2274176249868969E-4</c:v>
                </c:pt>
                <c:pt idx="2064">
                  <c:v>2.2229145459060914E-4</c:v>
                </c:pt>
                <c:pt idx="2065">
                  <c:v>2.2184199436593054E-4</c:v>
                </c:pt>
                <c:pt idx="2066">
                  <c:v>2.2139338046102975E-4</c:v>
                </c:pt>
                <c:pt idx="2067">
                  <c:v>2.2094561151364246E-4</c:v>
                </c:pt>
                <c:pt idx="2068">
                  <c:v>2.2049868616286642E-4</c:v>
                </c:pt>
                <c:pt idx="2069">
                  <c:v>2.2005260304916346E-4</c:v>
                </c:pt>
                <c:pt idx="2070">
                  <c:v>2.1960736081436176E-4</c:v>
                </c:pt>
                <c:pt idx="2071">
                  <c:v>2.1916295810165773E-4</c:v>
                </c:pt>
                <c:pt idx="2072">
                  <c:v>2.1871939355561825E-4</c:v>
                </c:pt>
                <c:pt idx="2073">
                  <c:v>2.1827666582218251E-4</c:v>
                </c:pt>
                <c:pt idx="2074">
                  <c:v>2.1783477354866444E-4</c:v>
                </c:pt>
                <c:pt idx="2075">
                  <c:v>2.1739371538375435E-4</c:v>
                </c:pt>
                <c:pt idx="2076">
                  <c:v>2.169534899775207E-4</c:v>
                </c:pt>
                <c:pt idx="2077">
                  <c:v>2.1651409598141258E-4</c:v>
                </c:pt>
                <c:pt idx="2078">
                  <c:v>2.1607553204826214E-4</c:v>
                </c:pt>
                <c:pt idx="2079">
                  <c:v>2.1563779683228469E-4</c:v>
                </c:pt>
                <c:pt idx="2080">
                  <c:v>2.152008889890823E-4</c:v>
                </c:pt>
                <c:pt idx="2081">
                  <c:v>2.1476480717564584E-4</c:v>
                </c:pt>
                <c:pt idx="2082">
                  <c:v>2.1432955005035482E-4</c:v>
                </c:pt>
                <c:pt idx="2083">
                  <c:v>2.1389511627298153E-4</c:v>
                </c:pt>
                <c:pt idx="2084">
                  <c:v>2.1346150450469182E-4</c:v>
                </c:pt>
                <c:pt idx="2085">
                  <c:v>2.130287134080467E-4</c:v>
                </c:pt>
                <c:pt idx="2086">
                  <c:v>2.1259674164700483E-4</c:v>
                </c:pt>
                <c:pt idx="2087">
                  <c:v>2.1216558788692377E-4</c:v>
                </c:pt>
                <c:pt idx="2088">
                  <c:v>2.116738406561584E-4</c:v>
                </c:pt>
                <c:pt idx="2089">
                  <c:v>2.112444352675912E-4</c:v>
                </c:pt>
                <c:pt idx="2090">
                  <c:v>2.1081584369452201E-4</c:v>
                </c:pt>
                <c:pt idx="2091">
                  <c:v>2.103880646081231E-4</c:v>
                </c:pt>
                <c:pt idx="2092">
                  <c:v>2.0996109668097423E-4</c:v>
                </c:pt>
                <c:pt idx="2093">
                  <c:v>2.0953493858706548E-4</c:v>
                </c:pt>
                <c:pt idx="2094">
                  <c:v>2.0910958900179779E-4</c:v>
                </c:pt>
                <c:pt idx="2095">
                  <c:v>2.0868504660198457E-4</c:v>
                </c:pt>
                <c:pt idx="2096">
                  <c:v>2.0826131006585402E-4</c:v>
                </c:pt>
                <c:pt idx="2097">
                  <c:v>2.0783837807305093E-4</c:v>
                </c:pt>
                <c:pt idx="2098">
                  <c:v>2.0741624930463654E-4</c:v>
                </c:pt>
                <c:pt idx="2099">
                  <c:v>2.0699492244309216E-4</c:v>
                </c:pt>
                <c:pt idx="2100">
                  <c:v>2.0657439617231948E-4</c:v>
                </c:pt>
                <c:pt idx="2101">
                  <c:v>2.0615466917764248E-4</c:v>
                </c:pt>
                <c:pt idx="2102">
                  <c:v>2.0549670989174814E-4</c:v>
                </c:pt>
                <c:pt idx="2103">
                  <c:v>2.0507903215164836E-4</c:v>
                </c:pt>
                <c:pt idx="2104">
                  <c:v>2.0466214900400541E-4</c:v>
                </c:pt>
                <c:pt idx="2105">
                  <c:v>2.0424605914066374E-4</c:v>
                </c:pt>
                <c:pt idx="2106">
                  <c:v>2.0383076125489818E-4</c:v>
                </c:pt>
                <c:pt idx="2107">
                  <c:v>2.0341625404141536E-4</c:v>
                </c:pt>
                <c:pt idx="2108">
                  <c:v>2.0300253619635533E-4</c:v>
                </c:pt>
                <c:pt idx="2109">
                  <c:v>2.0258960641729191E-4</c:v>
                </c:pt>
                <c:pt idx="2110">
                  <c:v>2.0217746340323581E-4</c:v>
                </c:pt>
                <c:pt idx="2111">
                  <c:v>2.0176610585463466E-4</c:v>
                </c:pt>
                <c:pt idx="2112">
                  <c:v>2.01355532473374E-4</c:v>
                </c:pt>
                <c:pt idx="2113">
                  <c:v>2.0094574196278029E-4</c:v>
                </c:pt>
                <c:pt idx="2114">
                  <c:v>2.0053673302762064E-4</c:v>
                </c:pt>
                <c:pt idx="2115">
                  <c:v>2.0012850437410435E-4</c:v>
                </c:pt>
                <c:pt idx="2116">
                  <c:v>1.9972105470988461E-4</c:v>
                </c:pt>
                <c:pt idx="2117">
                  <c:v>1.9931438274406021E-4</c:v>
                </c:pt>
                <c:pt idx="2118">
                  <c:v>1.9890848718717483E-4</c:v>
                </c:pt>
                <c:pt idx="2119">
                  <c:v>1.985033667512205E-4</c:v>
                </c:pt>
                <c:pt idx="2120">
                  <c:v>1.9809902014963747E-4</c:v>
                </c:pt>
                <c:pt idx="2121">
                  <c:v>1.9769544609731567E-4</c:v>
                </c:pt>
                <c:pt idx="2122">
                  <c:v>1.9729264331059607E-4</c:v>
                </c:pt>
                <c:pt idx="2123">
                  <c:v>1.9689061050727163E-4</c:v>
                </c:pt>
                <c:pt idx="2124">
                  <c:v>1.9648934640658841E-4</c:v>
                </c:pt>
                <c:pt idx="2125">
                  <c:v>1.9608884972924673E-4</c:v>
                </c:pt>
                <c:pt idx="2126">
                  <c:v>1.9568911919740266E-4</c:v>
                </c:pt>
                <c:pt idx="2127">
                  <c:v>1.9529015353466782E-4</c:v>
                </c:pt>
                <c:pt idx="2128">
                  <c:v>1.9489195146611248E-4</c:v>
                </c:pt>
                <c:pt idx="2129">
                  <c:v>1.9449451171826493E-4</c:v>
                </c:pt>
                <c:pt idx="2130">
                  <c:v>1.9409783301911279E-4</c:v>
                </c:pt>
                <c:pt idx="2131">
                  <c:v>1.9370191409810464E-4</c:v>
                </c:pt>
                <c:pt idx="2132">
                  <c:v>1.9330675368615106E-4</c:v>
                </c:pt>
                <c:pt idx="2133">
                  <c:v>1.9291235051562447E-4</c:v>
                </c:pt>
                <c:pt idx="2134">
                  <c:v>1.9251870332036126E-4</c:v>
                </c:pt>
                <c:pt idx="2135">
                  <c:v>1.9212581083566288E-4</c:v>
                </c:pt>
                <c:pt idx="2136">
                  <c:v>1.9173367179829527E-4</c:v>
                </c:pt>
                <c:pt idx="2137">
                  <c:v>1.9134228494649175E-4</c:v>
                </c:pt>
                <c:pt idx="2138">
                  <c:v>1.9095164901995206E-4</c:v>
                </c:pt>
                <c:pt idx="2139">
                  <c:v>1.9056176275984517E-4</c:v>
                </c:pt>
                <c:pt idx="2140">
                  <c:v>1.9017262490880874E-4</c:v>
                </c:pt>
                <c:pt idx="2141">
                  <c:v>1.8978423421094998E-4</c:v>
                </c:pt>
                <c:pt idx="2142">
                  <c:v>1.8939658941184782E-4</c:v>
                </c:pt>
                <c:pt idx="2143">
                  <c:v>1.8900968925855249E-4</c:v>
                </c:pt>
                <c:pt idx="2144">
                  <c:v>1.8862353249958654E-4</c:v>
                </c:pt>
                <c:pt idx="2145">
                  <c:v>1.8823811788494597E-4</c:v>
                </c:pt>
                <c:pt idx="2146">
                  <c:v>1.8785344416610158E-4</c:v>
                </c:pt>
                <c:pt idx="2147">
                  <c:v>1.8746951009599802E-4</c:v>
                </c:pt>
                <c:pt idx="2148">
                  <c:v>1.8708631442905646E-4</c:v>
                </c:pt>
                <c:pt idx="2149">
                  <c:v>1.8670385592117419E-4</c:v>
                </c:pt>
                <c:pt idx="2150">
                  <c:v>1.8632213332972589E-4</c:v>
                </c:pt>
                <c:pt idx="2151">
                  <c:v>1.8594114541356391E-4</c:v>
                </c:pt>
                <c:pt idx="2152">
                  <c:v>1.8556089093301967E-4</c:v>
                </c:pt>
                <c:pt idx="2153">
                  <c:v>1.8518136864990352E-4</c:v>
                </c:pt>
                <c:pt idx="2154">
                  <c:v>1.8480257732750603E-4</c:v>
                </c:pt>
                <c:pt idx="2155">
                  <c:v>1.8442451573059881E-4</c:v>
                </c:pt>
                <c:pt idx="2156">
                  <c:v>1.8404718262543396E-4</c:v>
                </c:pt>
                <c:pt idx="2157">
                  <c:v>1.8367057677974672E-4</c:v>
                </c:pt>
                <c:pt idx="2158">
                  <c:v>1.8329469696275443E-4</c:v>
                </c:pt>
                <c:pt idx="2159">
                  <c:v>1.829195419451574E-4</c:v>
                </c:pt>
                <c:pt idx="2160">
                  <c:v>1.8254511049914054E-4</c:v>
                </c:pt>
                <c:pt idx="2161">
                  <c:v>1.8217140139837305E-4</c:v>
                </c:pt>
                <c:pt idx="2162">
                  <c:v>1.8179841341800864E-4</c:v>
                </c:pt>
                <c:pt idx="2163">
                  <c:v>1.814261453346872E-4</c:v>
                </c:pt>
                <c:pt idx="2164">
                  <c:v>1.8105459592653513E-4</c:v>
                </c:pt>
                <c:pt idx="2165">
                  <c:v>1.8068376397316463E-4</c:v>
                </c:pt>
                <c:pt idx="2166">
                  <c:v>1.8031364825567609E-4</c:v>
                </c:pt>
                <c:pt idx="2167">
                  <c:v>1.7994424755665681E-4</c:v>
                </c:pt>
                <c:pt idx="2168">
                  <c:v>1.7957556066018331E-4</c:v>
                </c:pt>
                <c:pt idx="2169">
                  <c:v>1.7920758635182047E-4</c:v>
                </c:pt>
                <c:pt idx="2170">
                  <c:v>1.78840323418622E-4</c:v>
                </c:pt>
                <c:pt idx="2171">
                  <c:v>1.7847377064913214E-4</c:v>
                </c:pt>
                <c:pt idx="2172">
                  <c:v>1.7810792683338504E-4</c:v>
                </c:pt>
                <c:pt idx="2173">
                  <c:v>1.7774279076290494E-4</c:v>
                </c:pt>
                <c:pt idx="2174">
                  <c:v>1.7737836123070774E-4</c:v>
                </c:pt>
                <c:pt idx="2175">
                  <c:v>1.7701463703130094E-4</c:v>
                </c:pt>
                <c:pt idx="2176">
                  <c:v>1.7665161696068323E-4</c:v>
                </c:pt>
                <c:pt idx="2177">
                  <c:v>1.7628929981634606E-4</c:v>
                </c:pt>
                <c:pt idx="2178">
                  <c:v>1.7592768439727373E-4</c:v>
                </c:pt>
                <c:pt idx="2179">
                  <c:v>1.7556676950394293E-4</c:v>
                </c:pt>
                <c:pt idx="2180">
                  <c:v>1.7520655393832413E-4</c:v>
                </c:pt>
                <c:pt idx="2181">
                  <c:v>1.748470365038816E-4</c:v>
                </c:pt>
                <c:pt idx="2182">
                  <c:v>1.7448821600557336E-4</c:v>
                </c:pt>
                <c:pt idx="2183">
                  <c:v>1.7413009124985209E-4</c:v>
                </c:pt>
                <c:pt idx="2184">
                  <c:v>1.7377266104466507E-4</c:v>
                </c:pt>
                <c:pt idx="2185">
                  <c:v>1.7341592419945422E-4</c:v>
                </c:pt>
                <c:pt idx="2186">
                  <c:v>1.7305987952515736E-4</c:v>
                </c:pt>
                <c:pt idx="2187">
                  <c:v>1.7270452583420748E-4</c:v>
                </c:pt>
                <c:pt idx="2188">
                  <c:v>1.7234986194053313E-4</c:v>
                </c:pt>
                <c:pt idx="2189">
                  <c:v>1.7199588665955942E-4</c:v>
                </c:pt>
                <c:pt idx="2190">
                  <c:v>1.7164259880820775E-4</c:v>
                </c:pt>
                <c:pt idx="2191">
                  <c:v>1.7128999720489533E-4</c:v>
                </c:pt>
                <c:pt idx="2192">
                  <c:v>1.7093808066953679E-4</c:v>
                </c:pt>
                <c:pt idx="2193">
                  <c:v>1.7058684802354374E-4</c:v>
                </c:pt>
                <c:pt idx="2194">
                  <c:v>1.7023629808982446E-4</c:v>
                </c:pt>
                <c:pt idx="2195">
                  <c:v>1.6988642969278478E-4</c:v>
                </c:pt>
                <c:pt idx="2196">
                  <c:v>1.6953724165832821E-4</c:v>
                </c:pt>
                <c:pt idx="2197">
                  <c:v>1.691887328138556E-4</c:v>
                </c:pt>
                <c:pt idx="2198">
                  <c:v>1.6884090198826575E-4</c:v>
                </c:pt>
                <c:pt idx="2199">
                  <c:v>1.6849374801195552E-4</c:v>
                </c:pt>
                <c:pt idx="2200">
                  <c:v>1.681472697168196E-4</c:v>
                </c:pt>
                <c:pt idx="2201">
                  <c:v>1.6780146593625112E-4</c:v>
                </c:pt>
                <c:pt idx="2202">
                  <c:v>1.674563355051414E-4</c:v>
                </c:pt>
                <c:pt idx="2203">
                  <c:v>1.6711187725987984E-4</c:v>
                </c:pt>
                <c:pt idx="2204">
                  <c:v>1.6676809003835495E-4</c:v>
                </c:pt>
                <c:pt idx="2205">
                  <c:v>1.6642497267995354E-4</c:v>
                </c:pt>
                <c:pt idx="2206">
                  <c:v>1.6608252402556051E-4</c:v>
                </c:pt>
                <c:pt idx="2207">
                  <c:v>1.6574074291756036E-4</c:v>
                </c:pt>
                <c:pt idx="2208">
                  <c:v>1.6539962819983581E-4</c:v>
                </c:pt>
                <c:pt idx="2209">
                  <c:v>1.6505917871776802E-4</c:v>
                </c:pt>
                <c:pt idx="2210">
                  <c:v>1.6471939331823737E-4</c:v>
                </c:pt>
                <c:pt idx="2211">
                  <c:v>1.643802708496233E-4</c:v>
                </c:pt>
                <c:pt idx="2212">
                  <c:v>1.6404181016180326E-4</c:v>
                </c:pt>
                <c:pt idx="2213">
                  <c:v>1.6370401010615406E-4</c:v>
                </c:pt>
                <c:pt idx="2214">
                  <c:v>1.6336686953555087E-4</c:v>
                </c:pt>
                <c:pt idx="2215">
                  <c:v>1.6303038730436809E-4</c:v>
                </c:pt>
                <c:pt idx="2216">
                  <c:v>1.6269456226847864E-4</c:v>
                </c:pt>
                <c:pt idx="2217">
                  <c:v>1.6235939328525353E-4</c:v>
                </c:pt>
                <c:pt idx="2218">
                  <c:v>1.6202487921356329E-4</c:v>
                </c:pt>
                <c:pt idx="2219">
                  <c:v>1.6169101891377652E-4</c:v>
                </c:pt>
                <c:pt idx="2220">
                  <c:v>1.6135781124775996E-4</c:v>
                </c:pt>
                <c:pt idx="2221">
                  <c:v>1.610252550788791E-4</c:v>
                </c:pt>
                <c:pt idx="2222">
                  <c:v>1.6069334927199796E-4</c:v>
                </c:pt>
                <c:pt idx="2223">
                  <c:v>1.60362092693478E-4</c:v>
                </c:pt>
                <c:pt idx="2224">
                  <c:v>1.6003148421117911E-4</c:v>
                </c:pt>
                <c:pt idx="2225">
                  <c:v>1.5970152269445951E-4</c:v>
                </c:pt>
                <c:pt idx="2226">
                  <c:v>1.5937220701417435E-4</c:v>
                </c:pt>
                <c:pt idx="2227">
                  <c:v>1.59043536042677E-4</c:v>
                </c:pt>
                <c:pt idx="2228">
                  <c:v>1.5871550865381818E-4</c:v>
                </c:pt>
                <c:pt idx="2229">
                  <c:v>1.5838812372294593E-4</c:v>
                </c:pt>
                <c:pt idx="2230">
                  <c:v>1.5806138012690538E-4</c:v>
                </c:pt>
                <c:pt idx="2231">
                  <c:v>1.5773527674403884E-4</c:v>
                </c:pt>
                <c:pt idx="2232">
                  <c:v>1.5740981245418489E-4</c:v>
                </c:pt>
                <c:pt idx="2233">
                  <c:v>1.5708498613867936E-4</c:v>
                </c:pt>
                <c:pt idx="2234">
                  <c:v>1.5676079668035421E-4</c:v>
                </c:pt>
                <c:pt idx="2235">
                  <c:v>1.56437242963537E-4</c:v>
                </c:pt>
                <c:pt idx="2236">
                  <c:v>1.5611432387405212E-4</c:v>
                </c:pt>
                <c:pt idx="2237">
                  <c:v>1.5579203829921919E-4</c:v>
                </c:pt>
                <c:pt idx="2238">
                  <c:v>1.5547038512785306E-4</c:v>
                </c:pt>
                <c:pt idx="2239">
                  <c:v>1.5514936325026398E-4</c:v>
                </c:pt>
                <c:pt idx="2240">
                  <c:v>1.5482897155825762E-4</c:v>
                </c:pt>
                <c:pt idx="2241">
                  <c:v>1.5450920894513338E-4</c:v>
                </c:pt>
                <c:pt idx="2242">
                  <c:v>1.5419007430568578E-4</c:v>
                </c:pt>
                <c:pt idx="2243">
                  <c:v>1.5387156653620278E-4</c:v>
                </c:pt>
                <c:pt idx="2244">
                  <c:v>1.5355368453446686E-4</c:v>
                </c:pt>
                <c:pt idx="2245">
                  <c:v>1.5323642719975369E-4</c:v>
                </c:pt>
                <c:pt idx="2246">
                  <c:v>1.5291979343283162E-4</c:v>
                </c:pt>
                <c:pt idx="2247">
                  <c:v>1.526037821359627E-4</c:v>
                </c:pt>
                <c:pt idx="2248">
                  <c:v>1.5228839221290106E-4</c:v>
                </c:pt>
                <c:pt idx="2249">
                  <c:v>1.519736225688928E-4</c:v>
                </c:pt>
                <c:pt idx="2250">
                  <c:v>1.5165947211067605E-4</c:v>
                </c:pt>
                <c:pt idx="2251">
                  <c:v>1.513459397464809E-4</c:v>
                </c:pt>
                <c:pt idx="2252">
                  <c:v>1.5103302438602772E-4</c:v>
                </c:pt>
                <c:pt idx="2253">
                  <c:v>1.5072072494052793E-4</c:v>
                </c:pt>
                <c:pt idx="2254">
                  <c:v>1.5040904032268381E-4</c:v>
                </c:pt>
                <c:pt idx="2255">
                  <c:v>1.5009796944668677E-4</c:v>
                </c:pt>
                <c:pt idx="2256">
                  <c:v>1.4978751122821842E-4</c:v>
                </c:pt>
                <c:pt idx="2257">
                  <c:v>1.4947766458444926E-4</c:v>
                </c:pt>
                <c:pt idx="2258">
                  <c:v>1.4916842843403863E-4</c:v>
                </c:pt>
                <c:pt idx="2259">
                  <c:v>1.4885980169713418E-4</c:v>
                </c:pt>
                <c:pt idx="2260">
                  <c:v>1.4855178329537162E-4</c:v>
                </c:pt>
                <c:pt idx="2261">
                  <c:v>1.4824437215187362E-4</c:v>
                </c:pt>
                <c:pt idx="2262">
                  <c:v>1.4793756719125059E-4</c:v>
                </c:pt>
                <c:pt idx="2263">
                  <c:v>1.4763136733959921E-4</c:v>
                </c:pt>
                <c:pt idx="2264">
                  <c:v>1.473257715245018E-4</c:v>
                </c:pt>
                <c:pt idx="2265">
                  <c:v>1.4702077867502722E-4</c:v>
                </c:pt>
                <c:pt idx="2266">
                  <c:v>1.4671638772172896E-4</c:v>
                </c:pt>
                <c:pt idx="2267">
                  <c:v>1.4641259759664514E-4</c:v>
                </c:pt>
                <c:pt idx="2268">
                  <c:v>1.4610940723329817E-4</c:v>
                </c:pt>
                <c:pt idx="2269">
                  <c:v>1.4580681556669462E-4</c:v>
                </c:pt>
                <c:pt idx="2270">
                  <c:v>1.4550482153332343E-4</c:v>
                </c:pt>
                <c:pt idx="2271">
                  <c:v>1.452034240711568E-4</c:v>
                </c:pt>
                <c:pt idx="2272">
                  <c:v>1.4490262211964917E-4</c:v>
                </c:pt>
                <c:pt idx="2273">
                  <c:v>1.4460241461973614E-4</c:v>
                </c:pt>
                <c:pt idx="2274">
                  <c:v>1.4430280051383479E-4</c:v>
                </c:pt>
                <c:pt idx="2275">
                  <c:v>1.4400377874584263E-4</c:v>
                </c:pt>
                <c:pt idx="2276">
                  <c:v>1.4370534826113723E-4</c:v>
                </c:pt>
                <c:pt idx="2277">
                  <c:v>1.4340750800657557E-4</c:v>
                </c:pt>
                <c:pt idx="2278">
                  <c:v>1.4311025693049376E-4</c:v>
                </c:pt>
                <c:pt idx="2279">
                  <c:v>1.4281359398270559E-4</c:v>
                </c:pt>
                <c:pt idx="2280">
                  <c:v>1.4251751811450349E-4</c:v>
                </c:pt>
                <c:pt idx="2281">
                  <c:v>1.4222202827865652E-4</c:v>
                </c:pt>
                <c:pt idx="2282">
                  <c:v>1.4192712342941014E-4</c:v>
                </c:pt>
                <c:pt idx="2283">
                  <c:v>1.4163280252248631E-4</c:v>
                </c:pt>
                <c:pt idx="2284">
                  <c:v>1.413390645150822E-4</c:v>
                </c:pt>
                <c:pt idx="2285">
                  <c:v>1.4104590836586938E-4</c:v>
                </c:pt>
                <c:pt idx="2286">
                  <c:v>1.4075333303499392E-4</c:v>
                </c:pt>
                <c:pt idx="2287">
                  <c:v>1.4046133748407531E-4</c:v>
                </c:pt>
                <c:pt idx="2288">
                  <c:v>1.4016992067620595E-4</c:v>
                </c:pt>
                <c:pt idx="2289">
                  <c:v>1.3987908157595056E-4</c:v>
                </c:pt>
                <c:pt idx="2290">
                  <c:v>1.3958881914934507E-4</c:v>
                </c:pt>
                <c:pt idx="2291">
                  <c:v>1.392991323638969E-4</c:v>
                </c:pt>
                <c:pt idx="2292">
                  <c:v>1.3901002018858359E-4</c:v>
                </c:pt>
                <c:pt idx="2293">
                  <c:v>1.3872148159385189E-4</c:v>
                </c:pt>
                <c:pt idx="2294">
                  <c:v>1.3843351555161814E-4</c:v>
                </c:pt>
                <c:pt idx="2295">
                  <c:v>1.381461210352667E-4</c:v>
                </c:pt>
                <c:pt idx="2296">
                  <c:v>1.3781836867205553E-4</c:v>
                </c:pt>
                <c:pt idx="2297">
                  <c:v>1.3753219540387542E-4</c:v>
                </c:pt>
                <c:pt idx="2298">
                  <c:v>1.3724659044462198E-4</c:v>
                </c:pt>
                <c:pt idx="2299">
                  <c:v>1.3696155277375527E-4</c:v>
                </c:pt>
                <c:pt idx="2300">
                  <c:v>1.3667708137219992E-4</c:v>
                </c:pt>
                <c:pt idx="2301">
                  <c:v>1.3639317522234402E-4</c:v>
                </c:pt>
                <c:pt idx="2302">
                  <c:v>1.3610983330803947E-4</c:v>
                </c:pt>
                <c:pt idx="2303">
                  <c:v>1.3582705461460072E-4</c:v>
                </c:pt>
                <c:pt idx="2304">
                  <c:v>1.3554483812880358E-4</c:v>
                </c:pt>
                <c:pt idx="2305">
                  <c:v>1.3526318283888503E-4</c:v>
                </c:pt>
                <c:pt idx="2306">
                  <c:v>1.3498208773454287E-4</c:v>
                </c:pt>
                <c:pt idx="2307">
                  <c:v>1.3470155180693368E-4</c:v>
                </c:pt>
                <c:pt idx="2308">
                  <c:v>1.344215740486732E-4</c:v>
                </c:pt>
                <c:pt idx="2309">
                  <c:v>1.341421534538353E-4</c:v>
                </c:pt>
                <c:pt idx="2310">
                  <c:v>1.3386328901795081E-4</c:v>
                </c:pt>
                <c:pt idx="2311">
                  <c:v>1.3358497973800729E-4</c:v>
                </c:pt>
                <c:pt idx="2312">
                  <c:v>1.3330722461244796E-4</c:v>
                </c:pt>
                <c:pt idx="2313">
                  <c:v>1.3303002264117056E-4</c:v>
                </c:pt>
                <c:pt idx="2314">
                  <c:v>1.3271389643905858E-4</c:v>
                </c:pt>
                <c:pt idx="2315">
                  <c:v>1.3243787643745633E-4</c:v>
                </c:pt>
                <c:pt idx="2316">
                  <c:v>1.3216240645642151E-4</c:v>
                </c:pt>
                <c:pt idx="2317">
                  <c:v>1.3188748550187112E-4</c:v>
                </c:pt>
                <c:pt idx="2318">
                  <c:v>1.3161311258117264E-4</c:v>
                </c:pt>
                <c:pt idx="2319">
                  <c:v>1.3133928670314398E-4</c:v>
                </c:pt>
                <c:pt idx="2320">
                  <c:v>1.3106600687805202E-4</c:v>
                </c:pt>
                <c:pt idx="2321">
                  <c:v>1.3079327211761144E-4</c:v>
                </c:pt>
                <c:pt idx="2322">
                  <c:v>1.3052108143498512E-4</c:v>
                </c:pt>
                <c:pt idx="2323">
                  <c:v>1.302494338447818E-4</c:v>
                </c:pt>
                <c:pt idx="2324">
                  <c:v>1.2997832836305647E-4</c:v>
                </c:pt>
                <c:pt idx="2325">
                  <c:v>1.2970776400730876E-4</c:v>
                </c:pt>
                <c:pt idx="2326">
                  <c:v>1.2943773979648239E-4</c:v>
                </c:pt>
                <c:pt idx="2327">
                  <c:v>1.2916825475096423E-4</c:v>
                </c:pt>
                <c:pt idx="2328">
                  <c:v>1.2889930789258339E-4</c:v>
                </c:pt>
                <c:pt idx="2329">
                  <c:v>1.2863089824461047E-4</c:v>
                </c:pt>
                <c:pt idx="2330">
                  <c:v>1.2836302483175649E-4</c:v>
                </c:pt>
                <c:pt idx="2331">
                  <c:v>1.280956866801723E-4</c:v>
                </c:pt>
                <c:pt idx="2332">
                  <c:v>1.2782888281744707E-4</c:v>
                </c:pt>
                <c:pt idx="2333">
                  <c:v>1.2756261227260836E-4</c:v>
                </c:pt>
                <c:pt idx="2334">
                  <c:v>1.2729687407612042E-4</c:v>
                </c:pt>
                <c:pt idx="2335">
                  <c:v>1.2703166725988333E-4</c:v>
                </c:pt>
                <c:pt idx="2336">
                  <c:v>1.2676699085723255E-4</c:v>
                </c:pt>
                <c:pt idx="2337">
                  <c:v>1.2650284390293794E-4</c:v>
                </c:pt>
                <c:pt idx="2338">
                  <c:v>1.2623922543320213E-4</c:v>
                </c:pt>
                <c:pt idx="2339">
                  <c:v>1.2597613448566029E-4</c:v>
                </c:pt>
                <c:pt idx="2340">
                  <c:v>1.2571357009937952E-4</c:v>
                </c:pt>
                <c:pt idx="2341">
                  <c:v>1.2545153131485662E-4</c:v>
                </c:pt>
                <c:pt idx="2342">
                  <c:v>1.251900171740184E-4</c:v>
                </c:pt>
                <c:pt idx="2343">
                  <c:v>1.2492902672022022E-4</c:v>
                </c:pt>
                <c:pt idx="2344">
                  <c:v>1.24668558998245E-4</c:v>
                </c:pt>
                <c:pt idx="2345">
                  <c:v>1.2440861305430237E-4</c:v>
                </c:pt>
                <c:pt idx="2346">
                  <c:v>1.241491879360279E-4</c:v>
                </c:pt>
                <c:pt idx="2347">
                  <c:v>1.2389028269248138E-4</c:v>
                </c:pt>
                <c:pt idx="2348">
                  <c:v>1.2359502634889811E-4</c:v>
                </c:pt>
                <c:pt idx="2349">
                  <c:v>1.2333723192710149E-4</c:v>
                </c:pt>
                <c:pt idx="2350">
                  <c:v>1.2307995440062958E-4</c:v>
                </c:pt>
                <c:pt idx="2351">
                  <c:v>1.228231928244349E-4</c:v>
                </c:pt>
                <c:pt idx="2352">
                  <c:v>1.2256694625488923E-4</c:v>
                </c:pt>
                <c:pt idx="2353">
                  <c:v>1.2231121374978369E-4</c:v>
                </c:pt>
                <c:pt idx="2354">
                  <c:v>1.2205599436832681E-4</c:v>
                </c:pt>
                <c:pt idx="2355">
                  <c:v>1.2180128717114371E-4</c:v>
                </c:pt>
                <c:pt idx="2356">
                  <c:v>1.2154709122027563E-4</c:v>
                </c:pt>
                <c:pt idx="2357">
                  <c:v>1.2129340557917836E-4</c:v>
                </c:pt>
                <c:pt idx="2358">
                  <c:v>1.2104022931272116E-4</c:v>
                </c:pt>
                <c:pt idx="2359">
                  <c:v>1.2078756148718619E-4</c:v>
                </c:pt>
                <c:pt idx="2360">
                  <c:v>1.2053540117026752E-4</c:v>
                </c:pt>
                <c:pt idx="2361">
                  <c:v>1.2028374743106929E-4</c:v>
                </c:pt>
                <c:pt idx="2362">
                  <c:v>1.1988931281378828E-4</c:v>
                </c:pt>
                <c:pt idx="2363">
                  <c:v>1.1963895743835415E-4</c:v>
                </c:pt>
                <c:pt idx="2364">
                  <c:v>1.1938910532751322E-4</c:v>
                </c:pt>
                <c:pt idx="2365">
                  <c:v>1.1913975555680535E-4</c:v>
                </c:pt>
                <c:pt idx="2366">
                  <c:v>1.1889090720317521E-4</c:v>
                </c:pt>
                <c:pt idx="2367">
                  <c:v>1.1864255934497132E-4</c:v>
                </c:pt>
                <c:pt idx="2368">
                  <c:v>1.1839471106194453E-4</c:v>
                </c:pt>
                <c:pt idx="2369">
                  <c:v>1.1814736143524799E-4</c:v>
                </c:pt>
                <c:pt idx="2370">
                  <c:v>1.1790050954743501E-4</c:v>
                </c:pt>
                <c:pt idx="2371">
                  <c:v>1.176541544824584E-4</c:v>
                </c:pt>
                <c:pt idx="2372">
                  <c:v>1.1740829532566942E-4</c:v>
                </c:pt>
                <c:pt idx="2373">
                  <c:v>1.1716293116381714E-4</c:v>
                </c:pt>
                <c:pt idx="2374">
                  <c:v>1.1691806108504618E-4</c:v>
                </c:pt>
                <c:pt idx="2375">
                  <c:v>1.1667368417889678E-4</c:v>
                </c:pt>
                <c:pt idx="2376">
                  <c:v>1.164297995363035E-4</c:v>
                </c:pt>
                <c:pt idx="2377">
                  <c:v>1.1618640624959329E-4</c:v>
                </c:pt>
                <c:pt idx="2378">
                  <c:v>1.1594350341248551E-4</c:v>
                </c:pt>
                <c:pt idx="2379">
                  <c:v>1.1570109012009014E-4</c:v>
                </c:pt>
                <c:pt idx="2380">
                  <c:v>1.1545916546890689E-4</c:v>
                </c:pt>
                <c:pt idx="2381">
                  <c:v>1.1521772855682406E-4</c:v>
                </c:pt>
                <c:pt idx="2382">
                  <c:v>1.1497677848311749E-4</c:v>
                </c:pt>
                <c:pt idx="2383">
                  <c:v>1.1473631434844927E-4</c:v>
                </c:pt>
                <c:pt idx="2384">
                  <c:v>1.1449633525486685E-4</c:v>
                </c:pt>
                <c:pt idx="2385">
                  <c:v>1.1425684030580187E-4</c:v>
                </c:pt>
                <c:pt idx="2386">
                  <c:v>1.1401782860606854E-4</c:v>
                </c:pt>
                <c:pt idx="2387">
                  <c:v>1.1377929926186356E-4</c:v>
                </c:pt>
                <c:pt idx="2388">
                  <c:v>1.1354125138076405E-4</c:v>
                </c:pt>
                <c:pt idx="2389">
                  <c:v>1.1330368407172659E-4</c:v>
                </c:pt>
                <c:pt idx="2390">
                  <c:v>1.1306659644508635E-4</c:v>
                </c:pt>
                <c:pt idx="2391">
                  <c:v>1.1282998761255609E-4</c:v>
                </c:pt>
                <c:pt idx="2392">
                  <c:v>1.1259385668722421E-4</c:v>
                </c:pt>
                <c:pt idx="2393">
                  <c:v>1.1235820278355444E-4</c:v>
                </c:pt>
                <c:pt idx="2394">
                  <c:v>1.1212302501738454E-4</c:v>
                </c:pt>
                <c:pt idx="2395">
                  <c:v>1.1188832250592452E-4</c:v>
                </c:pt>
                <c:pt idx="2396">
                  <c:v>1.1165409436775638E-4</c:v>
                </c:pt>
                <c:pt idx="2397">
                  <c:v>1.1142033972283195E-4</c:v>
                </c:pt>
                <c:pt idx="2398">
                  <c:v>1.11187057692473E-4</c:v>
                </c:pt>
                <c:pt idx="2399">
                  <c:v>1.1095424739936885E-4</c:v>
                </c:pt>
                <c:pt idx="2400">
                  <c:v>1.1072190796757572E-4</c:v>
                </c:pt>
                <c:pt idx="2401">
                  <c:v>1.1049003852251555E-4</c:v>
                </c:pt>
                <c:pt idx="2402">
                  <c:v>1.1025863819097518E-4</c:v>
                </c:pt>
                <c:pt idx="2403">
                  <c:v>1.1002770610110411E-4</c:v>
                </c:pt>
                <c:pt idx="2404">
                  <c:v>1.0979724138241442E-4</c:v>
                </c:pt>
                <c:pt idx="2405">
                  <c:v>1.0956724316577926E-4</c:v>
                </c:pt>
                <c:pt idx="2406">
                  <c:v>1.0933771058343111E-4</c:v>
                </c:pt>
                <c:pt idx="2407">
                  <c:v>1.0910864276896135E-4</c:v>
                </c:pt>
                <c:pt idx="2408">
                  <c:v>1.0888003885731862E-4</c:v>
                </c:pt>
                <c:pt idx="2409">
                  <c:v>1.0865189798480777E-4</c:v>
                </c:pt>
                <c:pt idx="2410">
                  <c:v>1.084242192890886E-4</c:v>
                </c:pt>
                <c:pt idx="2411">
                  <c:v>1.0819700190917469E-4</c:v>
                </c:pt>
                <c:pt idx="2412">
                  <c:v>1.079702449854321E-4</c:v>
                </c:pt>
                <c:pt idx="2413">
                  <c:v>1.0774394765957835E-4</c:v>
                </c:pt>
                <c:pt idx="2414">
                  <c:v>1.0751810907468107E-4</c:v>
                </c:pt>
                <c:pt idx="2415">
                  <c:v>1.0729272837515652E-4</c:v>
                </c:pt>
                <c:pt idx="2416">
                  <c:v>1.070678047067691E-4</c:v>
                </c:pt>
                <c:pt idx="2417">
                  <c:v>1.0684333721662949E-4</c:v>
                </c:pt>
                <c:pt idx="2418">
                  <c:v>1.0661932505319338E-4</c:v>
                </c:pt>
                <c:pt idx="2419">
                  <c:v>1.0639576736626064E-4</c:v>
                </c:pt>
                <c:pt idx="2420">
                  <c:v>1.0617266330697419E-4</c:v>
                </c:pt>
                <c:pt idx="2421">
                  <c:v>1.0595001202781798E-4</c:v>
                </c:pt>
                <c:pt idx="2422">
                  <c:v>1.0572781268261653E-4</c:v>
                </c:pt>
                <c:pt idx="2423">
                  <c:v>1.0550606442653362E-4</c:v>
                </c:pt>
                <c:pt idx="2424">
                  <c:v>1.0528476641607045E-4</c:v>
                </c:pt>
                <c:pt idx="2425">
                  <c:v>1.0506391780906502E-4</c:v>
                </c:pt>
                <c:pt idx="2426">
                  <c:v>1.0484351776469067E-4</c:v>
                </c:pt>
                <c:pt idx="2427">
                  <c:v>1.0462356544345474E-4</c:v>
                </c:pt>
                <c:pt idx="2428">
                  <c:v>1.0440406000719748E-4</c:v>
                </c:pt>
                <c:pt idx="2429">
                  <c:v>1.0418500061909068E-4</c:v>
                </c:pt>
                <c:pt idx="2430">
                  <c:v>1.0396638644363634E-4</c:v>
                </c:pt>
                <c:pt idx="2431">
                  <c:v>1.0374821664666572E-4</c:v>
                </c:pt>
                <c:pt idx="2432">
                  <c:v>1.0353049039533777E-4</c:v>
                </c:pt>
                <c:pt idx="2433">
                  <c:v>1.0331320685813776E-4</c:v>
                </c:pt>
                <c:pt idx="2434">
                  <c:v>1.0309636520487662E-4</c:v>
                </c:pt>
                <c:pt idx="2435">
                  <c:v>1.0287996460668912E-4</c:v>
                </c:pt>
                <c:pt idx="2436">
                  <c:v>1.0266400423603248E-4</c:v>
                </c:pt>
                <c:pt idx="2437">
                  <c:v>1.0244848326668572E-4</c:v>
                </c:pt>
                <c:pt idx="2438">
                  <c:v>1.0223340087374782E-4</c:v>
                </c:pt>
                <c:pt idx="2439">
                  <c:v>1.020187562336368E-4</c:v>
                </c:pt>
                <c:pt idx="2440">
                  <c:v>1.0180454852408813E-4</c:v>
                </c:pt>
                <c:pt idx="2441">
                  <c:v>1.015907769241537E-4</c:v>
                </c:pt>
                <c:pt idx="2442">
                  <c:v>1.0137744061420041E-4</c:v>
                </c:pt>
                <c:pt idx="2443">
                  <c:v>1.0116453877590901E-4</c:v>
                </c:pt>
                <c:pt idx="2444">
                  <c:v>1.009520705922724E-4</c:v>
                </c:pt>
                <c:pt idx="2445">
                  <c:v>1.0074003524759502E-4</c:v>
                </c:pt>
                <c:pt idx="2446">
                  <c:v>1.0052843192749111E-4</c:v>
                </c:pt>
                <c:pt idx="2447">
                  <c:v>1.0031725981888317E-4</c:v>
                </c:pt>
                <c:pt idx="2448">
                  <c:v>1.0010651811000129E-4</c:v>
                </c:pt>
                <c:pt idx="2449">
                  <c:v>9.9896205990381606E-5</c:v>
                </c:pt>
                <c:pt idx="2450">
                  <c:v>9.9686322650864624E-5</c:v>
                </c:pt>
                <c:pt idx="2451">
                  <c:v>9.9476867283594314E-5</c:v>
                </c:pt>
                <c:pt idx="2452">
                  <c:v>9.9267839082016986E-5</c:v>
                </c:pt>
                <c:pt idx="2453">
                  <c:v>9.9059237240879314E-5</c:v>
                </c:pt>
                <c:pt idx="2454">
                  <c:v>9.885106095622758E-5</c:v>
                </c:pt>
                <c:pt idx="2455">
                  <c:v>9.8643309425406288E-5</c:v>
                </c:pt>
                <c:pt idx="2456">
                  <c:v>9.8435981847056568E-5</c:v>
                </c:pt>
                <c:pt idx="2457">
                  <c:v>9.8229077421115238E-5</c:v>
                </c:pt>
                <c:pt idx="2458">
                  <c:v>9.802259534881314E-5</c:v>
                </c:pt>
                <c:pt idx="2459">
                  <c:v>9.7816534832674039E-5</c:v>
                </c:pt>
                <c:pt idx="2460">
                  <c:v>9.7610895076513242E-5</c:v>
                </c:pt>
                <c:pt idx="2461">
                  <c:v>9.7405675285436354E-5</c:v>
                </c:pt>
                <c:pt idx="2462">
                  <c:v>9.7200874665837511E-5</c:v>
                </c:pt>
                <c:pt idx="2463">
                  <c:v>9.6996492425398855E-5</c:v>
                </c:pt>
                <c:pt idx="2464">
                  <c:v>9.6792527773088624E-5</c:v>
                </c:pt>
                <c:pt idx="2465">
                  <c:v>9.6588979919159682E-5</c:v>
                </c:pt>
                <c:pt idx="2466">
                  <c:v>9.6385848075148688E-5</c:v>
                </c:pt>
                <c:pt idx="2467">
                  <c:v>9.6183131453874692E-5</c:v>
                </c:pt>
                <c:pt idx="2468">
                  <c:v>9.5980829269437244E-5</c:v>
                </c:pt>
                <c:pt idx="2469">
                  <c:v>9.5778940737215615E-5</c:v>
                </c:pt>
                <c:pt idx="2470">
                  <c:v>9.5577465073867557E-5</c:v>
                </c:pt>
                <c:pt idx="2471">
                  <c:v>9.5376401497327182E-5</c:v>
                </c:pt>
                <c:pt idx="2472">
                  <c:v>9.5175749226804562E-5</c:v>
                </c:pt>
                <c:pt idx="2473">
                  <c:v>9.4975507482783516E-5</c:v>
                </c:pt>
                <c:pt idx="2474">
                  <c:v>9.477567548702119E-5</c:v>
                </c:pt>
                <c:pt idx="2475">
                  <c:v>9.4576252462545969E-5</c:v>
                </c:pt>
                <c:pt idx="2476">
                  <c:v>9.4377237633656155E-5</c:v>
                </c:pt>
                <c:pt idx="2477">
                  <c:v>9.4178630225919281E-5</c:v>
                </c:pt>
                <c:pt idx="2478">
                  <c:v>9.3980429466170029E-5</c:v>
                </c:pt>
                <c:pt idx="2479">
                  <c:v>9.3782634582509103E-5</c:v>
                </c:pt>
                <c:pt idx="2480">
                  <c:v>9.3585244804301999E-5</c:v>
                </c:pt>
                <c:pt idx="2481">
                  <c:v>9.338825936217782E-5</c:v>
                </c:pt>
                <c:pt idx="2482">
                  <c:v>9.3191677488027195E-5</c:v>
                </c:pt>
                <c:pt idx="2483">
                  <c:v>9.2995498415001762E-5</c:v>
                </c:pt>
                <c:pt idx="2484">
                  <c:v>9.2799721377512294E-5</c:v>
                </c:pt>
                <c:pt idx="2485">
                  <c:v>9.2604345611227445E-5</c:v>
                </c:pt>
                <c:pt idx="2486">
                  <c:v>9.2409370353072499E-5</c:v>
                </c:pt>
                <c:pt idx="2487">
                  <c:v>9.2214794841227878E-5</c:v>
                </c:pt>
                <c:pt idx="2488">
                  <c:v>9.2020618315127848E-5</c:v>
                </c:pt>
                <c:pt idx="2489">
                  <c:v>9.1826840015459045E-5</c:v>
                </c:pt>
                <c:pt idx="2490">
                  <c:v>9.1633459184159346E-5</c:v>
                </c:pt>
                <c:pt idx="2491">
                  <c:v>9.1440475064415925E-5</c:v>
                </c:pt>
                <c:pt idx="2492">
                  <c:v>9.124788690066485E-5</c:v>
                </c:pt>
                <c:pt idx="2493">
                  <c:v>9.105569393858879E-5</c:v>
                </c:pt>
                <c:pt idx="2494">
                  <c:v>9.0863895425115959E-5</c:v>
                </c:pt>
                <c:pt idx="2495">
                  <c:v>9.0672490608418856E-5</c:v>
                </c:pt>
                <c:pt idx="2496">
                  <c:v>9.0481478737913017E-5</c:v>
                </c:pt>
                <c:pt idx="2497">
                  <c:v>9.0290859064254999E-5</c:v>
                </c:pt>
                <c:pt idx="2498">
                  <c:v>9.0100630839341629E-5</c:v>
                </c:pt>
                <c:pt idx="2499">
                  <c:v>8.9910793316308612E-5</c:v>
                </c:pt>
                <c:pt idx="2500">
                  <c:v>8.9721345749528553E-5</c:v>
                </c:pt>
                <c:pt idx="2501">
                  <c:v>8.9532287394610235E-5</c:v>
                </c:pt>
                <c:pt idx="2502">
                  <c:v>8.9343617508396889E-5</c:v>
                </c:pt>
                <c:pt idx="2503">
                  <c:v>8.9155335348964875E-5</c:v>
                </c:pt>
                <c:pt idx="2504">
                  <c:v>8.8967440175622287E-5</c:v>
                </c:pt>
                <c:pt idx="2505">
                  <c:v>8.877993124890767E-5</c:v>
                </c:pt>
                <c:pt idx="2506">
                  <c:v>8.8592807830588415E-5</c:v>
                </c:pt>
                <c:pt idx="2507">
                  <c:v>8.8406069183659554E-5</c:v>
                </c:pt>
                <c:pt idx="2508">
                  <c:v>8.8219714572342382E-5</c:v>
                </c:pt>
                <c:pt idx="2509">
                  <c:v>8.8033743262082661E-5</c:v>
                </c:pt>
                <c:pt idx="2510">
                  <c:v>8.7848154519550112E-5</c:v>
                </c:pt>
                <c:pt idx="2511">
                  <c:v>8.7662947612635877E-5</c:v>
                </c:pt>
                <c:pt idx="2512">
                  <c:v>8.747812181045207E-5</c:v>
                </c:pt>
                <c:pt idx="2513">
                  <c:v>8.7293676383329898E-5</c:v>
                </c:pt>
                <c:pt idx="2514">
                  <c:v>8.7109610602818384E-5</c:v>
                </c:pt>
                <c:pt idx="2515">
                  <c:v>8.692592374168293E-5</c:v>
                </c:pt>
                <c:pt idx="2516">
                  <c:v>8.6742615073904031E-5</c:v>
                </c:pt>
                <c:pt idx="2517">
                  <c:v>8.6559683874675702E-5</c:v>
                </c:pt>
                <c:pt idx="2518">
                  <c:v>8.6377129420404179E-5</c:v>
                </c:pt>
                <c:pt idx="2519">
                  <c:v>8.6194950988706642E-5</c:v>
                </c:pt>
                <c:pt idx="2520">
                  <c:v>8.6013147858409291E-5</c:v>
                </c:pt>
                <c:pt idx="2521">
                  <c:v>8.5831719309546793E-5</c:v>
                </c:pt>
                <c:pt idx="2522">
                  <c:v>8.5650664623360194E-5</c:v>
                </c:pt>
                <c:pt idx="2523">
                  <c:v>8.5469983082295519E-5</c:v>
                </c:pt>
                <c:pt idx="2524">
                  <c:v>8.5289673970002911E-5</c:v>
                </c:pt>
                <c:pt idx="2525">
                  <c:v>8.5109736571334742E-5</c:v>
                </c:pt>
                <c:pt idx="2526">
                  <c:v>8.4930170172344195E-5</c:v>
                </c:pt>
                <c:pt idx="2527">
                  <c:v>8.4750974060284132E-5</c:v>
                </c:pt>
                <c:pt idx="2528">
                  <c:v>8.457214752360572E-5</c:v>
                </c:pt>
                <c:pt idx="2529">
                  <c:v>8.439368985195646E-5</c:v>
                </c:pt>
                <c:pt idx="2530">
                  <c:v>8.4215600336179442E-5</c:v>
                </c:pt>
                <c:pt idx="2531">
                  <c:v>8.4037878268311588E-5</c:v>
                </c:pt>
                <c:pt idx="2532">
                  <c:v>8.386052294158229E-5</c:v>
                </c:pt>
                <c:pt idx="2533">
                  <c:v>8.3683533650412005E-5</c:v>
                </c:pt>
                <c:pt idx="2534">
                  <c:v>8.3506909690410887E-5</c:v>
                </c:pt>
                <c:pt idx="2535">
                  <c:v>8.3330650358377236E-5</c:v>
                </c:pt>
                <c:pt idx="2536">
                  <c:v>8.3154754952296272E-5</c:v>
                </c:pt>
                <c:pt idx="2537">
                  <c:v>8.2979222771338627E-5</c:v>
                </c:pt>
                <c:pt idx="2538">
                  <c:v>8.2804053115858664E-5</c:v>
                </c:pt>
                <c:pt idx="2539">
                  <c:v>8.2629245287393734E-5</c:v>
                </c:pt>
                <c:pt idx="2540">
                  <c:v>8.2454798588662071E-5</c:v>
                </c:pt>
                <c:pt idx="2541">
                  <c:v>8.2280712323561523E-5</c:v>
                </c:pt>
                <c:pt idx="2542">
                  <c:v>8.2106985797168576E-5</c:v>
                </c:pt>
                <c:pt idx="2543">
                  <c:v>8.1933618315736437E-5</c:v>
                </c:pt>
                <c:pt idx="2544">
                  <c:v>8.1760609186693647E-5</c:v>
                </c:pt>
                <c:pt idx="2545">
                  <c:v>8.1587957718642906E-5</c:v>
                </c:pt>
                <c:pt idx="2546">
                  <c:v>8.1415663221359727E-5</c:v>
                </c:pt>
                <c:pt idx="2547">
                  <c:v>8.1243725005790437E-5</c:v>
                </c:pt>
                <c:pt idx="2548">
                  <c:v>8.1072142384051461E-5</c:v>
                </c:pt>
                <c:pt idx="2549">
                  <c:v>8.090091466942725E-5</c:v>
                </c:pt>
                <c:pt idx="2550">
                  <c:v>8.0730041176369559E-5</c:v>
                </c:pt>
                <c:pt idx="2551">
                  <c:v>8.055952122049542E-5</c:v>
                </c:pt>
                <c:pt idx="2552">
                  <c:v>8.0389354118585819E-5</c:v>
                </c:pt>
                <c:pt idx="2553">
                  <c:v>8.0219539188584689E-5</c:v>
                </c:pt>
                <c:pt idx="2554">
                  <c:v>8.0050075749597046E-5</c:v>
                </c:pt>
                <c:pt idx="2555">
                  <c:v>7.9880963121887542E-5</c:v>
                </c:pt>
                <c:pt idx="2556">
                  <c:v>7.9688120241768297E-5</c:v>
                </c:pt>
                <c:pt idx="2557">
                  <c:v>7.9519757068992412E-5</c:v>
                </c:pt>
                <c:pt idx="2558">
                  <c:v>7.9351742578718683E-5</c:v>
                </c:pt>
                <c:pt idx="2559">
                  <c:v>7.9184076096001522E-5</c:v>
                </c:pt>
                <c:pt idx="2560">
                  <c:v>7.9016756947047689E-5</c:v>
                </c:pt>
                <c:pt idx="2561">
                  <c:v>7.8849784459215078E-5</c:v>
                </c:pt>
                <c:pt idx="2562">
                  <c:v>7.8683157961011315E-5</c:v>
                </c:pt>
                <c:pt idx="2563">
                  <c:v>7.8516876782091895E-5</c:v>
                </c:pt>
                <c:pt idx="2564">
                  <c:v>7.8350940253259184E-5</c:v>
                </c:pt>
                <c:pt idx="2565">
                  <c:v>7.8185347706460871E-5</c:v>
                </c:pt>
                <c:pt idx="2566">
                  <c:v>7.8020098474788425E-5</c:v>
                </c:pt>
                <c:pt idx="2567">
                  <c:v>7.7855191892475833E-5</c:v>
                </c:pt>
                <c:pt idx="2568">
                  <c:v>7.7690627294898002E-5</c:v>
                </c:pt>
                <c:pt idx="2569">
                  <c:v>7.7526404018569457E-5</c:v>
                </c:pt>
                <c:pt idx="2570">
                  <c:v>7.7362521401142811E-5</c:v>
                </c:pt>
                <c:pt idx="2571">
                  <c:v>7.7198978781407515E-5</c:v>
                </c:pt>
                <c:pt idx="2572">
                  <c:v>7.7035775499287979E-5</c:v>
                </c:pt>
                <c:pt idx="2573">
                  <c:v>7.6872910895842809E-5</c:v>
                </c:pt>
                <c:pt idx="2574">
                  <c:v>7.6710384313262884E-5</c:v>
                </c:pt>
                <c:pt idx="2575">
                  <c:v>7.6548195094869824E-5</c:v>
                </c:pt>
                <c:pt idx="2576">
                  <c:v>7.6386342585115194E-5</c:v>
                </c:pt>
                <c:pt idx="2577">
                  <c:v>7.6224826129578409E-5</c:v>
                </c:pt>
                <c:pt idx="2578">
                  <c:v>7.6063645074965497E-5</c:v>
                </c:pt>
                <c:pt idx="2579">
                  <c:v>7.5902798769107802E-5</c:v>
                </c:pt>
                <c:pt idx="2580">
                  <c:v>7.5742286560960664E-5</c:v>
                </c:pt>
                <c:pt idx="2581">
                  <c:v>7.5582107800601408E-5</c:v>
                </c:pt>
                <c:pt idx="2582">
                  <c:v>7.5422261839228614E-5</c:v>
                </c:pt>
                <c:pt idx="2583">
                  <c:v>7.5262748029160029E-5</c:v>
                </c:pt>
                <c:pt idx="2584">
                  <c:v>7.510356572383181E-5</c:v>
                </c:pt>
                <c:pt idx="2585">
                  <c:v>7.4944714277796611E-5</c:v>
                </c:pt>
                <c:pt idx="2586">
                  <c:v>7.4786193046722025E-5</c:v>
                </c:pt>
                <c:pt idx="2587">
                  <c:v>7.4628001387389841E-5</c:v>
                </c:pt>
                <c:pt idx="2588">
                  <c:v>7.4470138657693871E-5</c:v>
                </c:pt>
                <c:pt idx="2589">
                  <c:v>7.4312604216638802E-5</c:v>
                </c:pt>
                <c:pt idx="2590">
                  <c:v>7.4155397424338824E-5</c:v>
                </c:pt>
                <c:pt idx="2591">
                  <c:v>7.3998517642016347E-5</c:v>
                </c:pt>
                <c:pt idx="2592">
                  <c:v>7.3841964231999949E-5</c:v>
                </c:pt>
                <c:pt idx="2593">
                  <c:v>7.368573655772361E-5</c:v>
                </c:pt>
                <c:pt idx="2594">
                  <c:v>7.3529833983725104E-5</c:v>
                </c:pt>
                <c:pt idx="2595">
                  <c:v>7.3374255875644165E-5</c:v>
                </c:pt>
                <c:pt idx="2596">
                  <c:v>7.3219001600221615E-5</c:v>
                </c:pt>
                <c:pt idx="2597">
                  <c:v>7.306407052529756E-5</c:v>
                </c:pt>
                <c:pt idx="2598">
                  <c:v>7.2909462019810095E-5</c:v>
                </c:pt>
                <c:pt idx="2599">
                  <c:v>7.2755175453793845E-5</c:v>
                </c:pt>
                <c:pt idx="2600">
                  <c:v>7.2601210198378605E-5</c:v>
                </c:pt>
                <c:pt idx="2601">
                  <c:v>7.244756562578752E-5</c:v>
                </c:pt>
                <c:pt idx="2602">
                  <c:v>7.229424110933639E-5</c:v>
                </c:pt>
                <c:pt idx="2603">
                  <c:v>7.2141236023431552E-5</c:v>
                </c:pt>
                <c:pt idx="2604">
                  <c:v>7.1988549743568595E-5</c:v>
                </c:pt>
                <c:pt idx="2605">
                  <c:v>7.1836181646331272E-5</c:v>
                </c:pt>
                <c:pt idx="2606">
                  <c:v>7.168413110938973E-5</c:v>
                </c:pt>
                <c:pt idx="2607">
                  <c:v>7.1532397511498997E-5</c:v>
                </c:pt>
                <c:pt idx="2608">
                  <c:v>7.1359374978479357E-5</c:v>
                </c:pt>
                <c:pt idx="2609">
                  <c:v>7.1208318448787671E-5</c:v>
                </c:pt>
                <c:pt idx="2610">
                  <c:v>7.1057576912710916E-5</c:v>
                </c:pt>
                <c:pt idx="2611">
                  <c:v>7.0907149753484194E-5</c:v>
                </c:pt>
                <c:pt idx="2612">
                  <c:v>7.0757036355420085E-5</c:v>
                </c:pt>
                <c:pt idx="2613">
                  <c:v>7.060723610390754E-5</c:v>
                </c:pt>
                <c:pt idx="2614">
                  <c:v>7.045774838541048E-5</c:v>
                </c:pt>
                <c:pt idx="2615">
                  <c:v>7.0308572587465809E-5</c:v>
                </c:pt>
                <c:pt idx="2616">
                  <c:v>7.0159708098682652E-5</c:v>
                </c:pt>
                <c:pt idx="2617">
                  <c:v>7.0011154308740554E-5</c:v>
                </c:pt>
                <c:pt idx="2618">
                  <c:v>6.9862910608388095E-5</c:v>
                </c:pt>
                <c:pt idx="2619">
                  <c:v>6.9714976389441484E-5</c:v>
                </c:pt>
                <c:pt idx="2620">
                  <c:v>6.9567351044783201E-5</c:v>
                </c:pt>
                <c:pt idx="2621">
                  <c:v>6.9420033968360401E-5</c:v>
                </c:pt>
                <c:pt idx="2622">
                  <c:v>6.9273024555183677E-5</c:v>
                </c:pt>
                <c:pt idx="2623">
                  <c:v>6.9126322201325328E-5</c:v>
                </c:pt>
                <c:pt idx="2624">
                  <c:v>6.8979926303918299E-5</c:v>
                </c:pt>
                <c:pt idx="2625">
                  <c:v>6.883383626115464E-5</c:v>
                </c:pt>
                <c:pt idx="2626">
                  <c:v>6.8688051472283728E-5</c:v>
                </c:pt>
                <c:pt idx="2627">
                  <c:v>6.8542571337611318E-5</c:v>
                </c:pt>
                <c:pt idx="2628">
                  <c:v>6.8397395258497999E-5</c:v>
                </c:pt>
                <c:pt idx="2629">
                  <c:v>6.8252522637357406E-5</c:v>
                </c:pt>
                <c:pt idx="2630">
                  <c:v>6.8107952877655243E-5</c:v>
                </c:pt>
                <c:pt idx="2631">
                  <c:v>6.7963685383907641E-5</c:v>
                </c:pt>
                <c:pt idx="2632">
                  <c:v>6.78197195616797E-5</c:v>
                </c:pt>
                <c:pt idx="2633">
                  <c:v>6.7676054817584209E-5</c:v>
                </c:pt>
                <c:pt idx="2634">
                  <c:v>6.7532690559280104E-5</c:v>
                </c:pt>
                <c:pt idx="2635">
                  <c:v>6.7389626195470871E-5</c:v>
                </c:pt>
                <c:pt idx="2636">
                  <c:v>6.7246861135903619E-5</c:v>
                </c:pt>
                <c:pt idx="2637">
                  <c:v>6.71043947913672E-5</c:v>
                </c:pt>
                <c:pt idx="2638">
                  <c:v>6.6962226573690745E-5</c:v>
                </c:pt>
                <c:pt idx="2639">
                  <c:v>6.6820355895742714E-5</c:v>
                </c:pt>
                <c:pt idx="2640">
                  <c:v>6.6678782171429081E-5</c:v>
                </c:pt>
                <c:pt idx="2641">
                  <c:v>6.6537504815691802E-5</c:v>
                </c:pt>
                <c:pt idx="2642">
                  <c:v>6.6396523244507773E-5</c:v>
                </c:pt>
                <c:pt idx="2643">
                  <c:v>6.6255836874887309E-5</c:v>
                </c:pt>
                <c:pt idx="2644">
                  <c:v>6.6115445124872318E-5</c:v>
                </c:pt>
                <c:pt idx="2645">
                  <c:v>6.597534741353539E-5</c:v>
                </c:pt>
                <c:pt idx="2646">
                  <c:v>6.5835543160978281E-5</c:v>
                </c:pt>
                <c:pt idx="2647">
                  <c:v>6.5696031788330068E-5</c:v>
                </c:pt>
                <c:pt idx="2648">
                  <c:v>6.5556812717746244E-5</c:v>
                </c:pt>
                <c:pt idx="2649">
                  <c:v>6.5417885372407049E-5</c:v>
                </c:pt>
                <c:pt idx="2650">
                  <c:v>6.5279249176516032E-5</c:v>
                </c:pt>
                <c:pt idx="2651">
                  <c:v>6.5140903555298754E-5</c:v>
                </c:pt>
                <c:pt idx="2652">
                  <c:v>6.5002847935001306E-5</c:v>
                </c:pt>
                <c:pt idx="2653">
                  <c:v>6.4865081742888659E-5</c:v>
                </c:pt>
                <c:pt idx="2654">
                  <c:v>6.4727604407243783E-5</c:v>
                </c:pt>
                <c:pt idx="2655">
                  <c:v>6.4590415357365747E-5</c:v>
                </c:pt>
                <c:pt idx="2656">
                  <c:v>6.4453514023568313E-5</c:v>
                </c:pt>
                <c:pt idx="2657">
                  <c:v>6.4316899837178943E-5</c:v>
                </c:pt>
                <c:pt idx="2658">
                  <c:v>6.4180572230536988E-5</c:v>
                </c:pt>
                <c:pt idx="2659">
                  <c:v>6.4044530636992204E-5</c:v>
                </c:pt>
                <c:pt idx="2660">
                  <c:v>6.388940402464566E-5</c:v>
                </c:pt>
                <c:pt idx="2661">
                  <c:v>6.3753973412892647E-5</c:v>
                </c:pt>
                <c:pt idx="2662">
                  <c:v>6.3618827039899916E-5</c:v>
                </c:pt>
                <c:pt idx="2663">
                  <c:v>6.3483964343188977E-5</c:v>
                </c:pt>
                <c:pt idx="2664">
                  <c:v>6.3349384761284553E-5</c:v>
                </c:pt>
                <c:pt idx="2665">
                  <c:v>6.3215087733713344E-5</c:v>
                </c:pt>
                <c:pt idx="2666">
                  <c:v>6.3081072701002541E-5</c:v>
                </c:pt>
                <c:pt idx="2667">
                  <c:v>6.2947339104678357E-5</c:v>
                </c:pt>
                <c:pt idx="2668">
                  <c:v>6.2813886387264704E-5</c:v>
                </c:pt>
                <c:pt idx="2669">
                  <c:v>6.268071399228152E-5</c:v>
                </c:pt>
                <c:pt idx="2670">
                  <c:v>6.2547821364243881E-5</c:v>
                </c:pt>
                <c:pt idx="2671">
                  <c:v>6.24152079486601E-5</c:v>
                </c:pt>
                <c:pt idx="2672">
                  <c:v>6.2282873192030371E-5</c:v>
                </c:pt>
                <c:pt idx="2673">
                  <c:v>6.2075480250713849E-5</c:v>
                </c:pt>
                <c:pt idx="2674">
                  <c:v>6.1943859511027699E-5</c:v>
                </c:pt>
                <c:pt idx="2675">
                  <c:v>6.1812515461587758E-5</c:v>
                </c:pt>
                <c:pt idx="2676">
                  <c:v>6.1681447553411277E-5</c:v>
                </c:pt>
                <c:pt idx="2677">
                  <c:v>6.1550655238499545E-5</c:v>
                </c:pt>
                <c:pt idx="2678">
                  <c:v>6.1420137969836705E-5</c:v>
                </c:pt>
                <c:pt idx="2679">
                  <c:v>6.1289895201388362E-5</c:v>
                </c:pt>
                <c:pt idx="2680">
                  <c:v>6.1159926388099819E-5</c:v>
                </c:pt>
                <c:pt idx="2681">
                  <c:v>6.1030230985894999E-5</c:v>
                </c:pt>
                <c:pt idx="2682">
                  <c:v>6.0900808451675142E-5</c:v>
                </c:pt>
                <c:pt idx="2683">
                  <c:v>6.07716582433169E-5</c:v>
                </c:pt>
                <c:pt idx="2684">
                  <c:v>6.0642779819671429E-5</c:v>
                </c:pt>
                <c:pt idx="2685">
                  <c:v>6.0514172640562826E-5</c:v>
                </c:pt>
                <c:pt idx="2686">
                  <c:v>6.0385836166786621E-5</c:v>
                </c:pt>
                <c:pt idx="2687">
                  <c:v>6.0257769860108547E-5</c:v>
                </c:pt>
                <c:pt idx="2688">
                  <c:v>6.0129973183263054E-5</c:v>
                </c:pt>
                <c:pt idx="2689">
                  <c:v>6.0002445599951752E-5</c:v>
                </c:pt>
                <c:pt idx="2690">
                  <c:v>5.9875186574842448E-5</c:v>
                </c:pt>
                <c:pt idx="2691">
                  <c:v>5.9748195573567348E-5</c:v>
                </c:pt>
                <c:pt idx="2692">
                  <c:v>5.9621472062721646E-5</c:v>
                </c:pt>
                <c:pt idx="2693">
                  <c:v>5.9495015509862558E-5</c:v>
                </c:pt>
                <c:pt idx="2694">
                  <c:v>5.9368825383507497E-5</c:v>
                </c:pt>
                <c:pt idx="2695">
                  <c:v>5.9242901153132726E-5</c:v>
                </c:pt>
                <c:pt idx="2696">
                  <c:v>5.9117242289172181E-5</c:v>
                </c:pt>
                <c:pt idx="2697">
                  <c:v>5.8991848263016074E-5</c:v>
                </c:pt>
                <c:pt idx="2698">
                  <c:v>5.8866718547009113E-5</c:v>
                </c:pt>
                <c:pt idx="2699">
                  <c:v>5.8741852614449629E-5</c:v>
                </c:pt>
                <c:pt idx="2700">
                  <c:v>5.8617249939587708E-5</c:v>
                </c:pt>
                <c:pt idx="2701">
                  <c:v>5.8492909997624287E-5</c:v>
                </c:pt>
                <c:pt idx="2702">
                  <c:v>5.8368832264709434E-5</c:v>
                </c:pt>
                <c:pt idx="2703">
                  <c:v>5.8245016217940845E-5</c:v>
                </c:pt>
                <c:pt idx="2704">
                  <c:v>5.8121461335362945E-5</c:v>
                </c:pt>
                <c:pt idx="2705">
                  <c:v>5.7998167095965099E-5</c:v>
                </c:pt>
                <c:pt idx="2706">
                  <c:v>5.7875132979680189E-5</c:v>
                </c:pt>
                <c:pt idx="2707">
                  <c:v>5.7752358467383529E-5</c:v>
                </c:pt>
                <c:pt idx="2708">
                  <c:v>5.7629843040891409E-5</c:v>
                </c:pt>
                <c:pt idx="2709">
                  <c:v>5.7507586182959408E-5</c:v>
                </c:pt>
                <c:pt idx="2710">
                  <c:v>5.7385587377281342E-5</c:v>
                </c:pt>
                <c:pt idx="2711">
                  <c:v>5.7263846108487917E-5</c:v>
                </c:pt>
                <c:pt idx="2712">
                  <c:v>5.7142361862144933E-5</c:v>
                </c:pt>
                <c:pt idx="2713">
                  <c:v>5.7021134124752376E-5</c:v>
                </c:pt>
                <c:pt idx="2714">
                  <c:v>5.6900162383742785E-5</c:v>
                </c:pt>
                <c:pt idx="2715">
                  <c:v>5.6779446127479908E-5</c:v>
                </c:pt>
                <c:pt idx="2716">
                  <c:v>5.6658984845257401E-5</c:v>
                </c:pt>
                <c:pt idx="2717">
                  <c:v>5.6538778027297386E-5</c:v>
                </c:pt>
                <c:pt idx="2718">
                  <c:v>5.6418825164748963E-5</c:v>
                </c:pt>
                <c:pt idx="2719">
                  <c:v>5.6299125749687157E-5</c:v>
                </c:pt>
                <c:pt idx="2720">
                  <c:v>5.617967927511131E-5</c:v>
                </c:pt>
                <c:pt idx="2721">
                  <c:v>5.6060485234943523E-5</c:v>
                </c:pt>
                <c:pt idx="2722">
                  <c:v>5.594154312402784E-5</c:v>
                </c:pt>
                <c:pt idx="2723">
                  <c:v>5.5822852438128347E-5</c:v>
                </c:pt>
                <c:pt idx="2724">
                  <c:v>5.5704412673927976E-5</c:v>
                </c:pt>
                <c:pt idx="2725">
                  <c:v>5.5586223329027193E-5</c:v>
                </c:pt>
                <c:pt idx="2726">
                  <c:v>5.5468283901942772E-5</c:v>
                </c:pt>
                <c:pt idx="2727">
                  <c:v>5.5350593892105968E-5</c:v>
                </c:pt>
                <c:pt idx="2728">
                  <c:v>5.523315279986154E-5</c:v>
                </c:pt>
                <c:pt idx="2729">
                  <c:v>5.511596012646646E-5</c:v>
                </c:pt>
                <c:pt idx="2730">
                  <c:v>5.4999015374088057E-5</c:v>
                </c:pt>
                <c:pt idx="2731">
                  <c:v>5.4882318045803195E-5</c:v>
                </c:pt>
                <c:pt idx="2732">
                  <c:v>5.4765867645596573E-5</c:v>
                </c:pt>
                <c:pt idx="2733">
                  <c:v>5.46496636783595E-5</c:v>
                </c:pt>
                <c:pt idx="2734">
                  <c:v>5.4533705649888566E-5</c:v>
                </c:pt>
                <c:pt idx="2735">
                  <c:v>5.4417993066884053E-5</c:v>
                </c:pt>
                <c:pt idx="2736">
                  <c:v>5.4302525436948857E-5</c:v>
                </c:pt>
                <c:pt idx="2737">
                  <c:v>5.4187302268587128E-5</c:v>
                </c:pt>
                <c:pt idx="2738">
                  <c:v>5.4072323071202549E-5</c:v>
                </c:pt>
                <c:pt idx="2739">
                  <c:v>5.3957587355097365E-5</c:v>
                </c:pt>
                <c:pt idx="2740">
                  <c:v>5.3843094631471007E-5</c:v>
                </c:pt>
                <c:pt idx="2741">
                  <c:v>5.3728844412418377E-5</c:v>
                </c:pt>
                <c:pt idx="2742">
                  <c:v>5.3614836210928936E-5</c:v>
                </c:pt>
                <c:pt idx="2743">
                  <c:v>5.3501069540885089E-5</c:v>
                </c:pt>
                <c:pt idx="2744">
                  <c:v>5.3387543917060909E-5</c:v>
                </c:pt>
                <c:pt idx="2745">
                  <c:v>5.3274258855120775E-5</c:v>
                </c:pt>
                <c:pt idx="2746">
                  <c:v>5.3161213871618056E-5</c:v>
                </c:pt>
                <c:pt idx="2747">
                  <c:v>5.3048408483993712E-5</c:v>
                </c:pt>
                <c:pt idx="2748">
                  <c:v>5.2935842210574976E-5</c:v>
                </c:pt>
                <c:pt idx="2749">
                  <c:v>5.2823514570574063E-5</c:v>
                </c:pt>
                <c:pt idx="2750">
                  <c:v>5.2711425084086546E-5</c:v>
                </c:pt>
                <c:pt idx="2751">
                  <c:v>5.259957327209054E-5</c:v>
                </c:pt>
                <c:pt idx="2752">
                  <c:v>5.2487958656444904E-5</c:v>
                </c:pt>
                <c:pt idx="2753">
                  <c:v>5.2376580759887956E-5</c:v>
                </c:pt>
                <c:pt idx="2754">
                  <c:v>5.2265439106036276E-5</c:v>
                </c:pt>
                <c:pt idx="2755">
                  <c:v>5.2154533219383506E-5</c:v>
                </c:pt>
                <c:pt idx="2756">
                  <c:v>5.2043862625298486E-5</c:v>
                </c:pt>
                <c:pt idx="2757">
                  <c:v>5.1933426850024421E-5</c:v>
                </c:pt>
                <c:pt idx="2758">
                  <c:v>5.1823225420677481E-5</c:v>
                </c:pt>
                <c:pt idx="2759">
                  <c:v>5.1713257865245078E-5</c:v>
                </c:pt>
                <c:pt idx="2760">
                  <c:v>5.1603523712585011E-5</c:v>
                </c:pt>
                <c:pt idx="2761">
                  <c:v>5.149402249242387E-5</c:v>
                </c:pt>
                <c:pt idx="2762">
                  <c:v>5.1384753735355727E-5</c:v>
                </c:pt>
                <c:pt idx="2763">
                  <c:v>5.1275716972840865E-5</c:v>
                </c:pt>
                <c:pt idx="2764">
                  <c:v>5.116691173720449E-5</c:v>
                </c:pt>
                <c:pt idx="2765">
                  <c:v>5.1058337561635102E-5</c:v>
                </c:pt>
                <c:pt idx="2766">
                  <c:v>5.0949993980183687E-5</c:v>
                </c:pt>
                <c:pt idx="2767">
                  <c:v>5.0841880527761947E-5</c:v>
                </c:pt>
                <c:pt idx="2768">
                  <c:v>5.0733996740141036E-5</c:v>
                </c:pt>
                <c:pt idx="2769">
                  <c:v>5.0626342153950517E-5</c:v>
                </c:pt>
                <c:pt idx="2770">
                  <c:v>5.0518916306676761E-5</c:v>
                </c:pt>
                <c:pt idx="2771">
                  <c:v>5.041171873666162E-5</c:v>
                </c:pt>
                <c:pt idx="2772">
                  <c:v>5.0304748983101253E-5</c:v>
                </c:pt>
                <c:pt idx="2773">
                  <c:v>5.0198006586044877E-5</c:v>
                </c:pt>
                <c:pt idx="2774">
                  <c:v>5.0091491086393053E-5</c:v>
                </c:pt>
                <c:pt idx="2775">
                  <c:v>4.9985202025896795E-5</c:v>
                </c:pt>
                <c:pt idx="2776">
                  <c:v>4.987913894715615E-5</c:v>
                </c:pt>
                <c:pt idx="2777">
                  <c:v>4.9773301393618605E-5</c:v>
                </c:pt>
                <c:pt idx="2778">
                  <c:v>4.9667688909578164E-5</c:v>
                </c:pt>
                <c:pt idx="2779">
                  <c:v>4.9562301040173689E-5</c:v>
                </c:pt>
                <c:pt idx="2780">
                  <c:v>4.9457137331387938E-5</c:v>
                </c:pt>
                <c:pt idx="2781">
                  <c:v>4.9352197330045992E-5</c:v>
                </c:pt>
                <c:pt idx="2782">
                  <c:v>4.9247480583813892E-5</c:v>
                </c:pt>
                <c:pt idx="2783">
                  <c:v>4.9142986641197573E-5</c:v>
                </c:pt>
                <c:pt idx="2784">
                  <c:v>4.9038715051541538E-5</c:v>
                </c:pt>
                <c:pt idx="2785">
                  <c:v>4.8934665365027197E-5</c:v>
                </c:pt>
                <c:pt idx="2786">
                  <c:v>4.8830837132671958E-5</c:v>
                </c:pt>
                <c:pt idx="2787">
                  <c:v>4.8727229906327865E-5</c:v>
                </c:pt>
                <c:pt idx="2788">
                  <c:v>4.8623843238679984E-5</c:v>
                </c:pt>
                <c:pt idx="2789">
                  <c:v>4.8520676683245485E-5</c:v>
                </c:pt>
                <c:pt idx="2790">
                  <c:v>4.8417729794372118E-5</c:v>
                </c:pt>
                <c:pt idx="2791">
                  <c:v>4.8315002127236959E-5</c:v>
                </c:pt>
                <c:pt idx="2792">
                  <c:v>4.8212493237845158E-5</c:v>
                </c:pt>
                <c:pt idx="2793">
                  <c:v>4.8110202683028583E-5</c:v>
                </c:pt>
                <c:pt idx="2794">
                  <c:v>4.800813002044453E-5</c:v>
                </c:pt>
                <c:pt idx="2795">
                  <c:v>4.7906274808574448E-5</c:v>
                </c:pt>
                <c:pt idx="2796">
                  <c:v>4.7804636606722678E-5</c:v>
                </c:pt>
                <c:pt idx="2797">
                  <c:v>4.7703214975014963E-5</c:v>
                </c:pt>
                <c:pt idx="2798">
                  <c:v>4.760200947439752E-5</c:v>
                </c:pt>
                <c:pt idx="2799">
                  <c:v>4.7501019666635458E-5</c:v>
                </c:pt>
                <c:pt idx="2800">
                  <c:v>4.740024511431145E-5</c:v>
                </c:pt>
                <c:pt idx="2801">
                  <c:v>4.7299685380824681E-5</c:v>
                </c:pt>
                <c:pt idx="2802">
                  <c:v>4.7199340030389486E-5</c:v>
                </c:pt>
                <c:pt idx="2803">
                  <c:v>4.7099208628033873E-5</c:v>
                </c:pt>
                <c:pt idx="2804">
                  <c:v>4.6999290739598414E-5</c:v>
                </c:pt>
                <c:pt idx="2805">
                  <c:v>4.689958593173511E-5</c:v>
                </c:pt>
                <c:pt idx="2806">
                  <c:v>4.6800093771905652E-5</c:v>
                </c:pt>
                <c:pt idx="2807">
                  <c:v>4.6700813828380557E-5</c:v>
                </c:pt>
                <c:pt idx="2808">
                  <c:v>4.6601745670237758E-5</c:v>
                </c:pt>
                <c:pt idx="2809">
                  <c:v>4.6502888867361242E-5</c:v>
                </c:pt>
                <c:pt idx="2810">
                  <c:v>4.6404242990439928E-5</c:v>
                </c:pt>
                <c:pt idx="2811">
                  <c:v>4.6305807610966151E-5</c:v>
                </c:pt>
                <c:pt idx="2812">
                  <c:v>4.6207582301234635E-5</c:v>
                </c:pt>
                <c:pt idx="2813">
                  <c:v>4.6109566634341202E-5</c:v>
                </c:pt>
                <c:pt idx="2814">
                  <c:v>4.6011760184181212E-5</c:v>
                </c:pt>
                <c:pt idx="2815">
                  <c:v>4.5914162525448592E-5</c:v>
                </c:pt>
                <c:pt idx="2816">
                  <c:v>4.5816773233634588E-5</c:v>
                </c:pt>
                <c:pt idx="2817">
                  <c:v>4.5719591885026126E-5</c:v>
                </c:pt>
                <c:pt idx="2818">
                  <c:v>4.5622618056704955E-5</c:v>
                </c:pt>
                <c:pt idx="2819">
                  <c:v>4.552585132654618E-5</c:v>
                </c:pt>
                <c:pt idx="2820">
                  <c:v>4.5429291273216993E-5</c:v>
                </c:pt>
                <c:pt idx="2821">
                  <c:v>4.5332937476175498E-5</c:v>
                </c:pt>
                <c:pt idx="2822">
                  <c:v>4.5236789515669345E-5</c:v>
                </c:pt>
                <c:pt idx="2823">
                  <c:v>4.514084697273454E-5</c:v>
                </c:pt>
                <c:pt idx="2824">
                  <c:v>4.504510942919414E-5</c:v>
                </c:pt>
                <c:pt idx="2825">
                  <c:v>4.4949576467657077E-5</c:v>
                </c:pt>
                <c:pt idx="2826">
                  <c:v>4.4854247671516638E-5</c:v>
                </c:pt>
                <c:pt idx="2827">
                  <c:v>4.4759122624949667E-5</c:v>
                </c:pt>
                <c:pt idx="2828">
                  <c:v>4.4664200912914911E-5</c:v>
                </c:pt>
                <c:pt idx="2829">
                  <c:v>4.4569482121151812E-5</c:v>
                </c:pt>
                <c:pt idx="2830">
                  <c:v>4.4474965836179448E-5</c:v>
                </c:pt>
                <c:pt idx="2831">
                  <c:v>4.4380651645295238E-5</c:v>
                </c:pt>
                <c:pt idx="2832">
                  <c:v>4.4286539136573421E-5</c:v>
                </c:pt>
                <c:pt idx="2833">
                  <c:v>4.4192627898864121E-5</c:v>
                </c:pt>
                <c:pt idx="2834">
                  <c:v>4.4098917521792081E-5</c:v>
                </c:pt>
                <c:pt idx="2835">
                  <c:v>4.4005407595755104E-5</c:v>
                </c:pt>
                <c:pt idx="2836">
                  <c:v>4.391209771192317E-5</c:v>
                </c:pt>
                <c:pt idx="2837">
                  <c:v>4.3818987462236985E-5</c:v>
                </c:pt>
                <c:pt idx="2838">
                  <c:v>4.3726076439406814E-5</c:v>
                </c:pt>
                <c:pt idx="2839">
                  <c:v>4.3633364236911215E-5</c:v>
                </c:pt>
                <c:pt idx="2840">
                  <c:v>4.3540850448995779E-5</c:v>
                </c:pt>
                <c:pt idx="2841">
                  <c:v>4.3448534670671915E-5</c:v>
                </c:pt>
                <c:pt idx="2842">
                  <c:v>4.3356416497715619E-5</c:v>
                </c:pt>
                <c:pt idx="2843">
                  <c:v>4.3264495526666254E-5</c:v>
                </c:pt>
                <c:pt idx="2844">
                  <c:v>4.3172771354825132E-5</c:v>
                </c:pt>
                <c:pt idx="2845">
                  <c:v>4.3081243580254636E-5</c:v>
                </c:pt>
                <c:pt idx="2846">
                  <c:v>4.2989911801776678E-5</c:v>
                </c:pt>
                <c:pt idx="2847">
                  <c:v>4.289877561897151E-5</c:v>
                </c:pt>
                <c:pt idx="2848">
                  <c:v>4.2807834632176603E-5</c:v>
                </c:pt>
                <c:pt idx="2849">
                  <c:v>4.271708844248547E-5</c:v>
                </c:pt>
                <c:pt idx="2850">
                  <c:v>4.2626536651746107E-5</c:v>
                </c:pt>
                <c:pt idx="2851">
                  <c:v>4.2536178862560133E-5</c:v>
                </c:pt>
                <c:pt idx="2852">
                  <c:v>4.2446014678281485E-5</c:v>
                </c:pt>
                <c:pt idx="2853">
                  <c:v>4.2356043703014927E-5</c:v>
                </c:pt>
                <c:pt idx="2854">
                  <c:v>4.2266265541615211E-5</c:v>
                </c:pt>
                <c:pt idx="2855">
                  <c:v>4.2176679799685494E-5</c:v>
                </c:pt>
                <c:pt idx="2856">
                  <c:v>4.2087286083576485E-5</c:v>
                </c:pt>
                <c:pt idx="2857">
                  <c:v>4.1998084000384929E-5</c:v>
                </c:pt>
                <c:pt idx="2858">
                  <c:v>4.1909073157952449E-5</c:v>
                </c:pt>
                <c:pt idx="2859">
                  <c:v>4.1820253164864421E-5</c:v>
                </c:pt>
                <c:pt idx="2860">
                  <c:v>4.1731623630448813E-5</c:v>
                </c:pt>
                <c:pt idx="2861">
                  <c:v>4.1643184164774652E-5</c:v>
                </c:pt>
                <c:pt idx="2862">
                  <c:v>4.1554934378651141E-5</c:v>
                </c:pt>
                <c:pt idx="2863">
                  <c:v>4.1466873883626431E-5</c:v>
                </c:pt>
                <c:pt idx="2864">
                  <c:v>4.1379002291986084E-5</c:v>
                </c:pt>
                <c:pt idx="2865">
                  <c:v>4.1291319216752256E-5</c:v>
                </c:pt>
                <c:pt idx="2866">
                  <c:v>4.1203824271682273E-5</c:v>
                </c:pt>
                <c:pt idx="2867">
                  <c:v>4.1116517071267453E-5</c:v>
                </c:pt>
                <c:pt idx="2868">
                  <c:v>4.1016966811508532E-5</c:v>
                </c:pt>
                <c:pt idx="2869">
                  <c:v>4.0930060626333716E-5</c:v>
                </c:pt>
                <c:pt idx="2870">
                  <c:v>4.0843340978980533E-5</c:v>
                </c:pt>
                <c:pt idx="2871">
                  <c:v>4.0756807486968391E-5</c:v>
                </c:pt>
                <c:pt idx="2872">
                  <c:v>4.067045976854452E-5</c:v>
                </c:pt>
                <c:pt idx="2873">
                  <c:v>4.0584297442682785E-5</c:v>
                </c:pt>
                <c:pt idx="2874">
                  <c:v>4.0498320129082481E-5</c:v>
                </c:pt>
                <c:pt idx="2875">
                  <c:v>4.0412527448167105E-5</c:v>
                </c:pt>
                <c:pt idx="2876">
                  <c:v>4.032691902108324E-5</c:v>
                </c:pt>
                <c:pt idx="2877">
                  <c:v>4.02414944696993E-5</c:v>
                </c:pt>
                <c:pt idx="2878">
                  <c:v>4.0156253416604263E-5</c:v>
                </c:pt>
                <c:pt idx="2879">
                  <c:v>4.0071195485106709E-5</c:v>
                </c:pt>
                <c:pt idx="2880">
                  <c:v>3.9986320299233445E-5</c:v>
                </c:pt>
                <c:pt idx="2881">
                  <c:v>3.9901627483728256E-5</c:v>
                </c:pt>
                <c:pt idx="2882">
                  <c:v>3.9817116664050899E-5</c:v>
                </c:pt>
                <c:pt idx="2883">
                  <c:v>3.9732787466375946E-5</c:v>
                </c:pt>
                <c:pt idx="2884">
                  <c:v>3.9648639517591285E-5</c:v>
                </c:pt>
                <c:pt idx="2885">
                  <c:v>3.9564672445297256E-5</c:v>
                </c:pt>
                <c:pt idx="2886">
                  <c:v>3.948088587780544E-5</c:v>
                </c:pt>
                <c:pt idx="2887">
                  <c:v>3.9397279444137225E-5</c:v>
                </c:pt>
                <c:pt idx="2888">
                  <c:v>3.9313852774022941E-5</c:v>
                </c:pt>
                <c:pt idx="2889">
                  <c:v>3.923060549790039E-5</c:v>
                </c:pt>
                <c:pt idx="2890">
                  <c:v>3.9147537246914013E-5</c:v>
                </c:pt>
                <c:pt idx="2891">
                  <c:v>3.9064647652913413E-5</c:v>
                </c:pt>
                <c:pt idx="2892">
                  <c:v>3.8981936348452223E-5</c:v>
                </c:pt>
                <c:pt idx="2893">
                  <c:v>3.8899402966787158E-5</c:v>
                </c:pt>
                <c:pt idx="2894">
                  <c:v>3.8817047141876609E-5</c:v>
                </c:pt>
                <c:pt idx="2895">
                  <c:v>3.8734868508379492E-5</c:v>
                </c:pt>
                <c:pt idx="2896">
                  <c:v>3.86528667016542E-5</c:v>
                </c:pt>
                <c:pt idx="2897">
                  <c:v>3.8571041357757456E-5</c:v>
                </c:pt>
                <c:pt idx="2898">
                  <c:v>3.8489392113442888E-5</c:v>
                </c:pt>
                <c:pt idx="2899">
                  <c:v>3.8407918606160167E-5</c:v>
                </c:pt>
                <c:pt idx="2900">
                  <c:v>3.83266204740537E-5</c:v>
                </c:pt>
                <c:pt idx="2901">
                  <c:v>3.8245497355961453E-5</c:v>
                </c:pt>
                <c:pt idx="2902">
                  <c:v>3.816454889141387E-5</c:v>
                </c:pt>
                <c:pt idx="2903">
                  <c:v>3.8083774720632645E-5</c:v>
                </c:pt>
                <c:pt idx="2904">
                  <c:v>3.8003174484529569E-5</c:v>
                </c:pt>
                <c:pt idx="2905">
                  <c:v>3.7922747824705441E-5</c:v>
                </c:pt>
                <c:pt idx="2906">
                  <c:v>3.784249438344886E-5</c:v>
                </c:pt>
                <c:pt idx="2907">
                  <c:v>3.7762413803734973E-5</c:v>
                </c:pt>
                <c:pt idx="2908">
                  <c:v>3.7682505729224587E-5</c:v>
                </c:pt>
                <c:pt idx="2909">
                  <c:v>3.7602769804262798E-5</c:v>
                </c:pt>
                <c:pt idx="2910">
                  <c:v>3.7523205673877817E-5</c:v>
                </c:pt>
                <c:pt idx="2911">
                  <c:v>3.7443812983779981E-5</c:v>
                </c:pt>
                <c:pt idx="2912">
                  <c:v>3.7364591380360599E-5</c:v>
                </c:pt>
                <c:pt idx="2913">
                  <c:v>3.7285540510690587E-5</c:v>
                </c:pt>
                <c:pt idx="2914">
                  <c:v>3.7206660022519551E-5</c:v>
                </c:pt>
                <c:pt idx="2915">
                  <c:v>3.7127949564274642E-5</c:v>
                </c:pt>
                <c:pt idx="2916">
                  <c:v>3.7049408785059199E-5</c:v>
                </c:pt>
                <c:pt idx="2917">
                  <c:v>3.6971037334651832E-5</c:v>
                </c:pt>
                <c:pt idx="2918">
                  <c:v>3.689283486350521E-5</c:v>
                </c:pt>
                <c:pt idx="2919">
                  <c:v>3.6814801022744869E-5</c:v>
                </c:pt>
                <c:pt idx="2920">
                  <c:v>3.6725825529991431E-5</c:v>
                </c:pt>
                <c:pt idx="2921">
                  <c:v>3.6648151868399968E-5</c:v>
                </c:pt>
                <c:pt idx="2922">
                  <c:v>3.6570645745100455E-5</c:v>
                </c:pt>
                <c:pt idx="2923">
                  <c:v>3.6493306813994063E-5</c:v>
                </c:pt>
                <c:pt idx="2924">
                  <c:v>3.6416134729649222E-5</c:v>
                </c:pt>
                <c:pt idx="2925">
                  <c:v>3.6339129147300241E-5</c:v>
                </c:pt>
                <c:pt idx="2926">
                  <c:v>3.6262289722846171E-5</c:v>
                </c:pt>
                <c:pt idx="2927">
                  <c:v>3.6185616112849927E-5</c:v>
                </c:pt>
                <c:pt idx="2928">
                  <c:v>3.6109107974536921E-5</c:v>
                </c:pt>
                <c:pt idx="2929">
                  <c:v>3.6032764965793973E-5</c:v>
                </c:pt>
                <c:pt idx="2930">
                  <c:v>3.5956586745168286E-5</c:v>
                </c:pt>
                <c:pt idx="2931">
                  <c:v>3.5880572971866352E-5</c:v>
                </c:pt>
                <c:pt idx="2932">
                  <c:v>3.5804723305752591E-5</c:v>
                </c:pt>
                <c:pt idx="2933">
                  <c:v>3.5729037407348503E-5</c:v>
                </c:pt>
                <c:pt idx="2934">
                  <c:v>3.5653514937831428E-5</c:v>
                </c:pt>
                <c:pt idx="2935">
                  <c:v>3.5578155559033439E-5</c:v>
                </c:pt>
                <c:pt idx="2936">
                  <c:v>3.5502958933440236E-5</c:v>
                </c:pt>
                <c:pt idx="2937">
                  <c:v>3.5427924724190042E-5</c:v>
                </c:pt>
                <c:pt idx="2938">
                  <c:v>3.5342369788084046E-5</c:v>
                </c:pt>
                <c:pt idx="2939">
                  <c:v>3.5267682482551728E-5</c:v>
                </c:pt>
                <c:pt idx="2940">
                  <c:v>3.5193156538889564E-5</c:v>
                </c:pt>
                <c:pt idx="2941">
                  <c:v>3.5118791622927222E-5</c:v>
                </c:pt>
                <c:pt idx="2942">
                  <c:v>3.5044587401141188E-5</c:v>
                </c:pt>
                <c:pt idx="2943">
                  <c:v>3.4970543540653647E-5</c:v>
                </c:pt>
                <c:pt idx="2944">
                  <c:v>3.4896659709231409E-5</c:v>
                </c:pt>
                <c:pt idx="2945">
                  <c:v>3.4822935575284799E-5</c:v>
                </c:pt>
                <c:pt idx="2946">
                  <c:v>3.4749370807866436E-5</c:v>
                </c:pt>
                <c:pt idx="2947">
                  <c:v>3.4675965076670436E-5</c:v>
                </c:pt>
                <c:pt idx="2948">
                  <c:v>3.4602718052031E-5</c:v>
                </c:pt>
                <c:pt idx="2949">
                  <c:v>3.4529629404921405E-5</c:v>
                </c:pt>
                <c:pt idx="2950">
                  <c:v>3.4456698806953076E-5</c:v>
                </c:pt>
                <c:pt idx="2951">
                  <c:v>3.4383925930374297E-5</c:v>
                </c:pt>
                <c:pt idx="2952">
                  <c:v>3.4311310448069125E-5</c:v>
                </c:pt>
                <c:pt idx="2953">
                  <c:v>3.423885203355642E-5</c:v>
                </c:pt>
                <c:pt idx="2954">
                  <c:v>3.4166550360988755E-5</c:v>
                </c:pt>
                <c:pt idx="2955">
                  <c:v>3.4094405105151148E-5</c:v>
                </c:pt>
                <c:pt idx="2956">
                  <c:v>3.4022415941460156E-5</c:v>
                </c:pt>
                <c:pt idx="2957">
                  <c:v>3.3950582545962741E-5</c:v>
                </c:pt>
                <c:pt idx="2958">
                  <c:v>3.3878904595335151E-5</c:v>
                </c:pt>
                <c:pt idx="2959">
                  <c:v>3.3807381766881864E-5</c:v>
                </c:pt>
                <c:pt idx="2960">
                  <c:v>3.3736013738534538E-5</c:v>
                </c:pt>
                <c:pt idx="2961">
                  <c:v>3.366480018885083E-5</c:v>
                </c:pt>
                <c:pt idx="2962">
                  <c:v>3.3593740797013496E-5</c:v>
                </c:pt>
                <c:pt idx="2963">
                  <c:v>3.3522835242829045E-5</c:v>
                </c:pt>
                <c:pt idx="2964">
                  <c:v>3.345208320672694E-5</c:v>
                </c:pt>
                <c:pt idx="2965">
                  <c:v>3.3381484369758452E-5</c:v>
                </c:pt>
                <c:pt idx="2966">
                  <c:v>3.3311038413595384E-5</c:v>
                </c:pt>
                <c:pt idx="2967">
                  <c:v>3.3240745020529271E-5</c:v>
                </c:pt>
                <c:pt idx="2968">
                  <c:v>3.3170603873470179E-5</c:v>
                </c:pt>
                <c:pt idx="2969">
                  <c:v>3.3100614655945632E-5</c:v>
                </c:pt>
                <c:pt idx="2970">
                  <c:v>3.303077705209958E-5</c:v>
                </c:pt>
                <c:pt idx="2971">
                  <c:v>3.2961090746691335E-5</c:v>
                </c:pt>
                <c:pt idx="2972">
                  <c:v>3.286180071467723E-5</c:v>
                </c:pt>
                <c:pt idx="2973">
                  <c:v>3.2792480539674412E-5</c:v>
                </c:pt>
                <c:pt idx="2974">
                  <c:v>3.2723310586941153E-5</c:v>
                </c:pt>
                <c:pt idx="2975">
                  <c:v>3.265429054394899E-5</c:v>
                </c:pt>
                <c:pt idx="2976">
                  <c:v>3.258542009877923E-5</c:v>
                </c:pt>
                <c:pt idx="2977">
                  <c:v>3.2516698940121591E-5</c:v>
                </c:pt>
                <c:pt idx="2978">
                  <c:v>3.2448126757273255E-5</c:v>
                </c:pt>
                <c:pt idx="2979">
                  <c:v>3.2379703240137851E-5</c:v>
                </c:pt>
                <c:pt idx="2980">
                  <c:v>3.2311428079224442E-5</c:v>
                </c:pt>
                <c:pt idx="2981">
                  <c:v>3.2243300965646261E-5</c:v>
                </c:pt>
                <c:pt idx="2982">
                  <c:v>3.2175321591119927E-5</c:v>
                </c:pt>
                <c:pt idx="2983">
                  <c:v>3.210748964796422E-5</c:v>
                </c:pt>
                <c:pt idx="2984">
                  <c:v>3.2039804829099087E-5</c:v>
                </c:pt>
                <c:pt idx="2985">
                  <c:v>3.1962630509464006E-5</c:v>
                </c:pt>
                <c:pt idx="2986">
                  <c:v>3.1895259925680059E-5</c:v>
                </c:pt>
                <c:pt idx="2987">
                  <c:v>3.1828035504980047E-5</c:v>
                </c:pt>
                <c:pt idx="2988">
                  <c:v>3.1760956942763353E-5</c:v>
                </c:pt>
                <c:pt idx="2989">
                  <c:v>3.1694023935025157E-5</c:v>
                </c:pt>
                <c:pt idx="2990">
                  <c:v>3.1627236178355404E-5</c:v>
                </c:pt>
                <c:pt idx="2991">
                  <c:v>3.1560593369937775E-5</c:v>
                </c:pt>
                <c:pt idx="2992">
                  <c:v>3.1494095207548632E-5</c:v>
                </c:pt>
                <c:pt idx="2993">
                  <c:v>3.1427741389555992E-5</c:v>
                </c:pt>
                <c:pt idx="2994">
                  <c:v>3.1361531614918523E-5</c:v>
                </c:pt>
                <c:pt idx="2995">
                  <c:v>3.1295465583184383E-5</c:v>
                </c:pt>
                <c:pt idx="2996">
                  <c:v>3.1229542994490438E-5</c:v>
                </c:pt>
                <c:pt idx="2997">
                  <c:v>3.1163763549561007E-5</c:v>
                </c:pt>
                <c:pt idx="2998">
                  <c:v>3.1098126949706836E-5</c:v>
                </c:pt>
                <c:pt idx="2999">
                  <c:v>3.1032632896824301E-5</c:v>
                </c:pt>
                <c:pt idx="3000">
                  <c:v>3.096728109339415E-5</c:v>
                </c:pt>
                <c:pt idx="3001">
                  <c:v>3.0902071242480505E-5</c:v>
                </c:pt>
                <c:pt idx="3002">
                  <c:v>3.0837003047729959E-5</c:v>
                </c:pt>
                <c:pt idx="3003">
                  <c:v>3.0772076213370531E-5</c:v>
                </c:pt>
                <c:pt idx="3004">
                  <c:v>3.0707290444210474E-5</c:v>
                </c:pt>
                <c:pt idx="3005">
                  <c:v>3.0642645445637518E-5</c:v>
                </c:pt>
                <c:pt idx="3006">
                  <c:v>3.0578140923617574E-5</c:v>
                </c:pt>
                <c:pt idx="3007">
                  <c:v>3.0513776584694037E-5</c:v>
                </c:pt>
                <c:pt idx="3008">
                  <c:v>3.0449552135986507E-5</c:v>
                </c:pt>
                <c:pt idx="3009">
                  <c:v>3.0385467285189816E-5</c:v>
                </c:pt>
                <c:pt idx="3010">
                  <c:v>3.032152174057319E-5</c:v>
                </c:pt>
                <c:pt idx="3011">
                  <c:v>3.0257715210979076E-5</c:v>
                </c:pt>
                <c:pt idx="3012">
                  <c:v>3.0194047405822092E-5</c:v>
                </c:pt>
                <c:pt idx="3013">
                  <c:v>3.0130518035088199E-5</c:v>
                </c:pt>
                <c:pt idx="3014">
                  <c:v>3.0067126809333622E-5</c:v>
                </c:pt>
                <c:pt idx="3015">
                  <c:v>3.0003873439683709E-5</c:v>
                </c:pt>
                <c:pt idx="3016">
                  <c:v>2.9940757637832135E-5</c:v>
                </c:pt>
                <c:pt idx="3017">
                  <c:v>2.987777911603978E-5</c:v>
                </c:pt>
                <c:pt idx="3018">
                  <c:v>2.9814937587133745E-5</c:v>
                </c:pt>
                <c:pt idx="3019">
                  <c:v>2.9752232764506368E-5</c:v>
                </c:pt>
                <c:pt idx="3020">
                  <c:v>2.9689664362114248E-5</c:v>
                </c:pt>
                <c:pt idx="3021">
                  <c:v>2.9627232094477178E-5</c:v>
                </c:pt>
                <c:pt idx="3022">
                  <c:v>2.9564935676677228E-5</c:v>
                </c:pt>
                <c:pt idx="3023">
                  <c:v>2.9502774824357723E-5</c:v>
                </c:pt>
                <c:pt idx="3024">
                  <c:v>2.9440749253722165E-5</c:v>
                </c:pt>
                <c:pt idx="3025">
                  <c:v>2.9378858681533442E-5</c:v>
                </c:pt>
                <c:pt idx="3026">
                  <c:v>2.9317102825112666E-5</c:v>
                </c:pt>
                <c:pt idx="3027">
                  <c:v>2.9255481402338169E-5</c:v>
                </c:pt>
                <c:pt idx="3028">
                  <c:v>2.9193994131644708E-5</c:v>
                </c:pt>
                <c:pt idx="3029">
                  <c:v>2.9132640732022301E-5</c:v>
                </c:pt>
                <c:pt idx="3030">
                  <c:v>2.907142092301524E-5</c:v>
                </c:pt>
                <c:pt idx="3031">
                  <c:v>2.9010334424721231E-5</c:v>
                </c:pt>
                <c:pt idx="3032">
                  <c:v>2.8949380957790389E-5</c:v>
                </c:pt>
                <c:pt idx="3033">
                  <c:v>2.8888560243424103E-5</c:v>
                </c:pt>
                <c:pt idx="3034">
                  <c:v>2.882787200337427E-5</c:v>
                </c:pt>
                <c:pt idx="3035">
                  <c:v>2.876731595994212E-5</c:v>
                </c:pt>
                <c:pt idx="3036">
                  <c:v>2.8706891835977456E-5</c:v>
                </c:pt>
                <c:pt idx="3037">
                  <c:v>2.8646599354877509E-5</c:v>
                </c:pt>
                <c:pt idx="3038">
                  <c:v>2.8586438240585951E-5</c:v>
                </c:pt>
                <c:pt idx="3039">
                  <c:v>2.8526408217592105E-5</c:v>
                </c:pt>
                <c:pt idx="3040">
                  <c:v>2.8466509010929819E-5</c:v>
                </c:pt>
                <c:pt idx="3041">
                  <c:v>2.8406740346176466E-5</c:v>
                </c:pt>
                <c:pt idx="3042">
                  <c:v>2.8347101949452127E-5</c:v>
                </c:pt>
                <c:pt idx="3043">
                  <c:v>2.8287593547418574E-5</c:v>
                </c:pt>
                <c:pt idx="3044">
                  <c:v>2.8228214867278163E-5</c:v>
                </c:pt>
                <c:pt idx="3045">
                  <c:v>2.8168965636773042E-5</c:v>
                </c:pt>
                <c:pt idx="3046">
                  <c:v>2.8109845584184217E-5</c:v>
                </c:pt>
                <c:pt idx="3047">
                  <c:v>2.8050854438330338E-5</c:v>
                </c:pt>
                <c:pt idx="3048">
                  <c:v>2.7991991928567015E-5</c:v>
                </c:pt>
                <c:pt idx="3049">
                  <c:v>2.7933257784785731E-5</c:v>
                </c:pt>
                <c:pt idx="3050">
                  <c:v>2.7874651737412883E-5</c:v>
                </c:pt>
                <c:pt idx="3051">
                  <c:v>2.7816173517408865E-5</c:v>
                </c:pt>
                <c:pt idx="3052">
                  <c:v>2.7757822856267118E-5</c:v>
                </c:pt>
                <c:pt idx="3053">
                  <c:v>2.769959948601306E-5</c:v>
                </c:pt>
                <c:pt idx="3054">
                  <c:v>2.7641503139203364E-5</c:v>
                </c:pt>
                <c:pt idx="3055">
                  <c:v>2.7583533548924809E-5</c:v>
                </c:pt>
                <c:pt idx="3056">
                  <c:v>2.7525690448793332E-5</c:v>
                </c:pt>
                <c:pt idx="3057">
                  <c:v>2.746797357295326E-5</c:v>
                </c:pt>
                <c:pt idx="3058">
                  <c:v>2.7410382656076208E-5</c:v>
                </c:pt>
                <c:pt idx="3059">
                  <c:v>2.7352917433360111E-5</c:v>
                </c:pt>
                <c:pt idx="3060">
                  <c:v>2.7295577640528406E-5</c:v>
                </c:pt>
                <c:pt idx="3061">
                  <c:v>2.7238363013829055E-5</c:v>
                </c:pt>
                <c:pt idx="3062">
                  <c:v>2.718127329003349E-5</c:v>
                </c:pt>
                <c:pt idx="3063">
                  <c:v>2.712430820643582E-5</c:v>
                </c:pt>
                <c:pt idx="3064">
                  <c:v>2.7067467500851843E-5</c:v>
                </c:pt>
                <c:pt idx="3065">
                  <c:v>2.7010750911618046E-5</c:v>
                </c:pt>
                <c:pt idx="3066">
                  <c:v>2.6954158177590776E-5</c:v>
                </c:pt>
                <c:pt idx="3067">
                  <c:v>2.6897689038145229E-5</c:v>
                </c:pt>
                <c:pt idx="3068">
                  <c:v>2.6841343233174541E-5</c:v>
                </c:pt>
                <c:pt idx="3069">
                  <c:v>2.678512050308886E-5</c:v>
                </c:pt>
                <c:pt idx="3070">
                  <c:v>2.6729020588814441E-5</c:v>
                </c:pt>
                <c:pt idx="3071">
                  <c:v>2.66730432317926E-5</c:v>
                </c:pt>
                <c:pt idx="3072">
                  <c:v>2.6617188173978999E-5</c:v>
                </c:pt>
                <c:pt idx="3073">
                  <c:v>2.656145515784254E-5</c:v>
                </c:pt>
                <c:pt idx="3074">
                  <c:v>2.6505843926364427E-5</c:v>
                </c:pt>
                <c:pt idx="3075">
                  <c:v>2.6450354223037454E-5</c:v>
                </c:pt>
                <c:pt idx="3076">
                  <c:v>2.6394985791864861E-5</c:v>
                </c:pt>
                <c:pt idx="3077">
                  <c:v>2.6339738377359468E-5</c:v>
                </c:pt>
                <c:pt idx="3078">
                  <c:v>2.6284611724542817E-5</c:v>
                </c:pt>
                <c:pt idx="3079">
                  <c:v>2.6229605578944286E-5</c:v>
                </c:pt>
                <c:pt idx="3080">
                  <c:v>2.6174719686599968E-5</c:v>
                </c:pt>
                <c:pt idx="3081">
                  <c:v>2.6119953794052021E-5</c:v>
                </c:pt>
                <c:pt idx="3082">
                  <c:v>2.6065307648347507E-5</c:v>
                </c:pt>
                <c:pt idx="3083">
                  <c:v>2.6010780997037712E-5</c:v>
                </c:pt>
                <c:pt idx="3084">
                  <c:v>2.5956373588177091E-5</c:v>
                </c:pt>
                <c:pt idx="3085">
                  <c:v>2.5902085170322299E-5</c:v>
                </c:pt>
                <c:pt idx="3086">
                  <c:v>2.5847915492531513E-5</c:v>
                </c:pt>
                <c:pt idx="3087">
                  <c:v>2.5793864304363304E-5</c:v>
                </c:pt>
                <c:pt idx="3088">
                  <c:v>2.5739931355875796E-5</c:v>
                </c:pt>
                <c:pt idx="3089">
                  <c:v>2.5686116397625792E-5</c:v>
                </c:pt>
                <c:pt idx="3090">
                  <c:v>2.5632419180667927E-5</c:v>
                </c:pt>
                <c:pt idx="3091">
                  <c:v>2.5578839456553571E-5</c:v>
                </c:pt>
                <c:pt idx="3092">
                  <c:v>2.5525376977330117E-5</c:v>
                </c:pt>
                <c:pt idx="3093">
                  <c:v>2.5472031495540062E-5</c:v>
                </c:pt>
                <c:pt idx="3094">
                  <c:v>2.5418802764219952E-5</c:v>
                </c:pt>
                <c:pt idx="3095">
                  <c:v>2.5365690536899687E-5</c:v>
                </c:pt>
                <c:pt idx="3096">
                  <c:v>2.531269456760149E-5</c:v>
                </c:pt>
                <c:pt idx="3097">
                  <c:v>2.5259814610839077E-5</c:v>
                </c:pt>
                <c:pt idx="3098">
                  <c:v>2.5207050421616729E-5</c:v>
                </c:pt>
                <c:pt idx="3099">
                  <c:v>2.5154401755428462E-5</c:v>
                </c:pt>
                <c:pt idx="3100">
                  <c:v>2.5101868368256986E-5</c:v>
                </c:pt>
                <c:pt idx="3101">
                  <c:v>2.5049450016573048E-5</c:v>
                </c:pt>
                <c:pt idx="3102">
                  <c:v>2.4997146457334366E-5</c:v>
                </c:pt>
                <c:pt idx="3103">
                  <c:v>2.4944957447984733E-5</c:v>
                </c:pt>
                <c:pt idx="3104">
                  <c:v>2.4892882746453302E-5</c:v>
                </c:pt>
                <c:pt idx="3105">
                  <c:v>2.484092211115355E-5</c:v>
                </c:pt>
                <c:pt idx="3106">
                  <c:v>2.4789075300982392E-5</c:v>
                </c:pt>
                <c:pt idx="3107">
                  <c:v>2.4737342075319389E-5</c:v>
                </c:pt>
                <c:pt idx="3108">
                  <c:v>2.4685722194025893E-5</c:v>
                </c:pt>
                <c:pt idx="3109">
                  <c:v>2.4634215417443976E-5</c:v>
                </c:pt>
                <c:pt idx="3110">
                  <c:v>2.4582821506395753E-5</c:v>
                </c:pt>
                <c:pt idx="3111">
                  <c:v>2.4531540222182475E-5</c:v>
                </c:pt>
                <c:pt idx="3112">
                  <c:v>2.4480371326583508E-5</c:v>
                </c:pt>
                <c:pt idx="3113">
                  <c:v>2.4429314581855661E-5</c:v>
                </c:pt>
                <c:pt idx="3114">
                  <c:v>2.4378369750732134E-5</c:v>
                </c:pt>
                <c:pt idx="3115">
                  <c:v>2.432753659642182E-5</c:v>
                </c:pt>
                <c:pt idx="3116">
                  <c:v>2.4276814882608313E-5</c:v>
                </c:pt>
                <c:pt idx="3117">
                  <c:v>2.4226204373449037E-5</c:v>
                </c:pt>
                <c:pt idx="3118">
                  <c:v>2.4175704833574438E-5</c:v>
                </c:pt>
                <c:pt idx="3119">
                  <c:v>2.4125316028087184E-5</c:v>
                </c:pt>
                <c:pt idx="3120">
                  <c:v>2.4075037722561073E-5</c:v>
                </c:pt>
                <c:pt idx="3121">
                  <c:v>2.4024869683040395E-5</c:v>
                </c:pt>
                <c:pt idx="3122">
                  <c:v>2.3974811676039024E-5</c:v>
                </c:pt>
                <c:pt idx="3123">
                  <c:v>2.392486346853943E-5</c:v>
                </c:pt>
                <c:pt idx="3124">
                  <c:v>2.3875024827991972E-5</c:v>
                </c:pt>
                <c:pt idx="3125">
                  <c:v>2.3825295522313977E-5</c:v>
                </c:pt>
                <c:pt idx="3126">
                  <c:v>2.3775675319888876E-5</c:v>
                </c:pt>
                <c:pt idx="3127">
                  <c:v>2.3726163989565369E-5</c:v>
                </c:pt>
                <c:pt idx="3128">
                  <c:v>2.3676761300656584E-5</c:v>
                </c:pt>
                <c:pt idx="3129">
                  <c:v>2.3627467022939126E-5</c:v>
                </c:pt>
                <c:pt idx="3130">
                  <c:v>2.3578280926652424E-5</c:v>
                </c:pt>
                <c:pt idx="3131">
                  <c:v>2.3529202782497697E-5</c:v>
                </c:pt>
                <c:pt idx="3132">
                  <c:v>2.3480232361637132E-5</c:v>
                </c:pt>
                <c:pt idx="3133">
                  <c:v>2.3431369435693161E-5</c:v>
                </c:pt>
                <c:pt idx="3134">
                  <c:v>2.3382613776747503E-5</c:v>
                </c:pt>
                <c:pt idx="3135">
                  <c:v>2.3333965157340288E-5</c:v>
                </c:pt>
                <c:pt idx="3136">
                  <c:v>2.328542335046933E-5</c:v>
                </c:pt>
                <c:pt idx="3137">
                  <c:v>2.323698812958926E-5</c:v>
                </c:pt>
                <c:pt idx="3138">
                  <c:v>2.3188659268610558E-5</c:v>
                </c:pt>
                <c:pt idx="3139">
                  <c:v>2.314043654189887E-5</c:v>
                </c:pt>
                <c:pt idx="3140">
                  <c:v>2.309231972427414E-5</c:v>
                </c:pt>
                <c:pt idx="3141">
                  <c:v>2.3044308591009657E-5</c:v>
                </c:pt>
                <c:pt idx="3142">
                  <c:v>2.2996402917831357E-5</c:v>
                </c:pt>
                <c:pt idx="3143">
                  <c:v>2.294860248091694E-5</c:v>
                </c:pt>
                <c:pt idx="3144">
                  <c:v>2.2900907056895009E-5</c:v>
                </c:pt>
                <c:pt idx="3145">
                  <c:v>2.2853316422844279E-5</c:v>
                </c:pt>
                <c:pt idx="3146">
                  <c:v>2.2799055155670456E-5</c:v>
                </c:pt>
                <c:pt idx="3147">
                  <c:v>2.2751688322992736E-5</c:v>
                </c:pt>
                <c:pt idx="3148">
                  <c:v>2.2704425582597407E-5</c:v>
                </c:pt>
                <c:pt idx="3149">
                  <c:v>2.2657266713419017E-5</c:v>
                </c:pt>
                <c:pt idx="3150">
                  <c:v>2.2610211494837995E-5</c:v>
                </c:pt>
                <c:pt idx="3151">
                  <c:v>2.2563259706679702E-5</c:v>
                </c:pt>
                <c:pt idx="3152">
                  <c:v>2.2516411129213762E-5</c:v>
                </c:pt>
                <c:pt idx="3153">
                  <c:v>2.2469665543153183E-5</c:v>
                </c:pt>
                <c:pt idx="3154">
                  <c:v>2.2423022729653448E-5</c:v>
                </c:pt>
                <c:pt idx="3155">
                  <c:v>2.2376482470311811E-5</c:v>
                </c:pt>
                <c:pt idx="3156">
                  <c:v>2.2330044547166501E-5</c:v>
                </c:pt>
                <c:pt idx="3157">
                  <c:v>2.2283708742695727E-5</c:v>
                </c:pt>
                <c:pt idx="3158">
                  <c:v>2.2237474839817064E-5</c:v>
                </c:pt>
                <c:pt idx="3159">
                  <c:v>2.2191342621886539E-5</c:v>
                </c:pt>
                <c:pt idx="3160">
                  <c:v>2.2145311872697818E-5</c:v>
                </c:pt>
                <c:pt idx="3161">
                  <c:v>2.2099382376481437E-5</c:v>
                </c:pt>
                <c:pt idx="3162">
                  <c:v>2.2053553917903943E-5</c:v>
                </c:pt>
                <c:pt idx="3163">
                  <c:v>2.2007826282067139E-5</c:v>
                </c:pt>
                <c:pt idx="3164">
                  <c:v>2.1962199254507216E-5</c:v>
                </c:pt>
                <c:pt idx="3165">
                  <c:v>2.1916672621194021E-5</c:v>
                </c:pt>
                <c:pt idx="3166">
                  <c:v>2.1871246168530128E-5</c:v>
                </c:pt>
                <c:pt idx="3167">
                  <c:v>2.1825919683350223E-5</c:v>
                </c:pt>
                <c:pt idx="3168">
                  <c:v>2.1780692952920141E-5</c:v>
                </c:pt>
                <c:pt idx="3169">
                  <c:v>2.1735565764936078E-5</c:v>
                </c:pt>
                <c:pt idx="3170">
                  <c:v>2.1690537907523886E-5</c:v>
                </c:pt>
                <c:pt idx="3171">
                  <c:v>2.1645609169238243E-5</c:v>
                </c:pt>
                <c:pt idx="3172">
                  <c:v>2.1600779339061747E-5</c:v>
                </c:pt>
                <c:pt idx="3173">
                  <c:v>2.1556048206404263E-5</c:v>
                </c:pt>
                <c:pt idx="3174">
                  <c:v>2.1511415561102102E-5</c:v>
                </c:pt>
                <c:pt idx="3175">
                  <c:v>2.1466881193417098E-5</c:v>
                </c:pt>
                <c:pt idx="3176">
                  <c:v>2.1422444894035999E-5</c:v>
                </c:pt>
                <c:pt idx="3177">
                  <c:v>2.1378106454069549E-5</c:v>
                </c:pt>
                <c:pt idx="3178">
                  <c:v>2.1333865665051761E-5</c:v>
                </c:pt>
                <c:pt idx="3179">
                  <c:v>2.128972231893908E-5</c:v>
                </c:pt>
                <c:pt idx="3180">
                  <c:v>2.1239391832049792E-5</c:v>
                </c:pt>
                <c:pt idx="3181">
                  <c:v>2.1195456593567371E-5</c:v>
                </c:pt>
                <c:pt idx="3182">
                  <c:v>2.1151618146880441E-5</c:v>
                </c:pt>
                <c:pt idx="3183">
                  <c:v>2.1107876285687285E-5</c:v>
                </c:pt>
                <c:pt idx="3184">
                  <c:v>2.1064230804104578E-5</c:v>
                </c:pt>
                <c:pt idx="3185">
                  <c:v>2.1020681496666684E-5</c:v>
                </c:pt>
                <c:pt idx="3186">
                  <c:v>2.0977228158324732E-5</c:v>
                </c:pt>
                <c:pt idx="3187">
                  <c:v>2.0933870584446053E-5</c:v>
                </c:pt>
                <c:pt idx="3188">
                  <c:v>2.0890608570813224E-5</c:v>
                </c:pt>
                <c:pt idx="3189">
                  <c:v>2.0847441913623298E-5</c:v>
                </c:pt>
                <c:pt idx="3190">
                  <c:v>2.080437040948719E-5</c:v>
                </c:pt>
                <c:pt idx="3191">
                  <c:v>2.076139385542874E-5</c:v>
                </c:pt>
                <c:pt idx="3192">
                  <c:v>2.071851204888396E-5</c:v>
                </c:pt>
                <c:pt idx="3193">
                  <c:v>2.0675724787700348E-5</c:v>
                </c:pt>
                <c:pt idx="3194">
                  <c:v>2.0633031870136061E-5</c:v>
                </c:pt>
                <c:pt idx="3195">
                  <c:v>2.0590433094859137E-5</c:v>
                </c:pt>
                <c:pt idx="3196">
                  <c:v>2.0547928260946762E-5</c:v>
                </c:pt>
                <c:pt idx="3197">
                  <c:v>2.0505517167884466E-5</c:v>
                </c:pt>
                <c:pt idx="3198">
                  <c:v>2.0463199615565387E-5</c:v>
                </c:pt>
                <c:pt idx="3199">
                  <c:v>2.0420975404289518E-5</c:v>
                </c:pt>
                <c:pt idx="3200">
                  <c:v>2.0378844334762853E-5</c:v>
                </c:pt>
                <c:pt idx="3201">
                  <c:v>2.0336806208096789E-5</c:v>
                </c:pt>
                <c:pt idx="3202">
                  <c:v>2.0294860825807225E-5</c:v>
                </c:pt>
                <c:pt idx="3203">
                  <c:v>2.0253007989813825E-5</c:v>
                </c:pt>
                <c:pt idx="3204">
                  <c:v>2.021124750243932E-5</c:v>
                </c:pt>
                <c:pt idx="3205">
                  <c:v>2.016957916640875E-5</c:v>
                </c:pt>
                <c:pt idx="3206">
                  <c:v>2.0128002784848589E-5</c:v>
                </c:pt>
                <c:pt idx="3207">
                  <c:v>2.0086518161286133E-5</c:v>
                </c:pt>
                <c:pt idx="3208">
                  <c:v>2.0045125099648721E-5</c:v>
                </c:pt>
                <c:pt idx="3209">
                  <c:v>2.0003823404262869E-5</c:v>
                </c:pt>
                <c:pt idx="3210">
                  <c:v>1.9962612879853665E-5</c:v>
                </c:pt>
                <c:pt idx="3211">
                  <c:v>1.9921493331543949E-5</c:v>
                </c:pt>
                <c:pt idx="3212">
                  <c:v>1.9880464564853559E-5</c:v>
                </c:pt>
                <c:pt idx="3213">
                  <c:v>1.9839526385698614E-5</c:v>
                </c:pt>
                <c:pt idx="3214">
                  <c:v>1.979867860039075E-5</c:v>
                </c:pt>
                <c:pt idx="3215">
                  <c:v>1.9757921015636367E-5</c:v>
                </c:pt>
                <c:pt idx="3216">
                  <c:v>1.9717253438535916E-5</c:v>
                </c:pt>
                <c:pt idx="3217">
                  <c:v>1.9676675676583134E-5</c:v>
                </c:pt>
                <c:pt idx="3218">
                  <c:v>1.9636187537664265E-5</c:v>
                </c:pt>
                <c:pt idx="3219">
                  <c:v>1.9595788830057438E-5</c:v>
                </c:pt>
                <c:pt idx="3220">
                  <c:v>1.9555479362431814E-5</c:v>
                </c:pt>
                <c:pt idx="3221">
                  <c:v>1.9515258943846853E-5</c:v>
                </c:pt>
                <c:pt idx="3222">
                  <c:v>1.9475127383751651E-5</c:v>
                </c:pt>
                <c:pt idx="3223">
                  <c:v>1.9435084491984199E-5</c:v>
                </c:pt>
                <c:pt idx="3224">
                  <c:v>1.9395130078770532E-5</c:v>
                </c:pt>
                <c:pt idx="3225">
                  <c:v>1.9355263954724126E-5</c:v>
                </c:pt>
                <c:pt idx="3226">
                  <c:v>1.9315485930845167E-5</c:v>
                </c:pt>
                <c:pt idx="3227">
                  <c:v>1.9275795818519676E-5</c:v>
                </c:pt>
                <c:pt idx="3228">
                  <c:v>1.9236193429518961E-5</c:v>
                </c:pt>
                <c:pt idx="3229">
                  <c:v>1.919667857599873E-5</c:v>
                </c:pt>
                <c:pt idx="3230">
                  <c:v>1.9157251070498528E-5</c:v>
                </c:pt>
                <c:pt idx="3231">
                  <c:v>1.9117910725940883E-5</c:v>
                </c:pt>
                <c:pt idx="3232">
                  <c:v>1.9073056820370568E-5</c:v>
                </c:pt>
                <c:pt idx="3233">
                  <c:v>1.9033902621083252E-5</c:v>
                </c:pt>
                <c:pt idx="3234">
                  <c:v>1.8994834997266156E-5</c:v>
                </c:pt>
                <c:pt idx="3235">
                  <c:v>1.8955853763420957E-5</c:v>
                </c:pt>
                <c:pt idx="3236">
                  <c:v>1.8916958734428608E-5</c:v>
                </c:pt>
                <c:pt idx="3237">
                  <c:v>1.8878149725548608E-5</c:v>
                </c:pt>
                <c:pt idx="3238">
                  <c:v>1.8839426552418384E-5</c:v>
                </c:pt>
                <c:pt idx="3239">
                  <c:v>1.8800789031052534E-5</c:v>
                </c:pt>
                <c:pt idx="3240">
                  <c:v>1.8762236977842051E-5</c:v>
                </c:pt>
                <c:pt idx="3241">
                  <c:v>1.8723770209553674E-5</c:v>
                </c:pt>
                <c:pt idx="3242">
                  <c:v>1.8685388543329212E-5</c:v>
                </c:pt>
                <c:pt idx="3243">
                  <c:v>1.8647091796684697E-5</c:v>
                </c:pt>
                <c:pt idx="3244">
                  <c:v>1.8608879787509811E-5</c:v>
                </c:pt>
                <c:pt idx="3245">
                  <c:v>1.854900311180041E-5</c:v>
                </c:pt>
                <c:pt idx="3246">
                  <c:v>1.8511008165362283E-5</c:v>
                </c:pt>
                <c:pt idx="3247">
                  <c:v>1.8473097309038784E-5</c:v>
                </c:pt>
                <c:pt idx="3248">
                  <c:v>1.8435270362418443E-5</c:v>
                </c:pt>
                <c:pt idx="3249">
                  <c:v>1.8397527145459445E-5</c:v>
                </c:pt>
                <c:pt idx="3250">
                  <c:v>1.8359867478488942E-5</c:v>
                </c:pt>
                <c:pt idx="3251">
                  <c:v>1.8322291182202338E-5</c:v>
                </c:pt>
                <c:pt idx="3252">
                  <c:v>1.8284798077662597E-5</c:v>
                </c:pt>
                <c:pt idx="3253">
                  <c:v>1.8247387986299548E-5</c:v>
                </c:pt>
                <c:pt idx="3254">
                  <c:v>1.8210060729909142E-5</c:v>
                </c:pt>
                <c:pt idx="3255">
                  <c:v>1.8172816130652844E-5</c:v>
                </c:pt>
                <c:pt idx="3256">
                  <c:v>1.8135654011056884E-5</c:v>
                </c:pt>
                <c:pt idx="3257">
                  <c:v>1.8098574194011506E-5</c:v>
                </c:pt>
                <c:pt idx="3258">
                  <c:v>1.8061576502770373E-5</c:v>
                </c:pt>
                <c:pt idx="3259">
                  <c:v>1.8024660760949881E-5</c:v>
                </c:pt>
                <c:pt idx="3260">
                  <c:v>1.7987826792528324E-5</c:v>
                </c:pt>
                <c:pt idx="3261">
                  <c:v>1.7951074421845366E-5</c:v>
                </c:pt>
                <c:pt idx="3262">
                  <c:v>1.7914403473601309E-5</c:v>
                </c:pt>
                <c:pt idx="3263">
                  <c:v>1.7877813772856313E-5</c:v>
                </c:pt>
                <c:pt idx="3264">
                  <c:v>1.784130514502984E-5</c:v>
                </c:pt>
                <c:pt idx="3265">
                  <c:v>1.7804877415899858E-5</c:v>
                </c:pt>
                <c:pt idx="3266">
                  <c:v>1.7768530411602277E-5</c:v>
                </c:pt>
                <c:pt idx="3267">
                  <c:v>1.7732263958630156E-5</c:v>
                </c:pt>
                <c:pt idx="3268">
                  <c:v>1.7696077883833031E-5</c:v>
                </c:pt>
                <c:pt idx="3269">
                  <c:v>1.7659972014416335E-5</c:v>
                </c:pt>
                <c:pt idx="3270">
                  <c:v>1.7623946177940621E-5</c:v>
                </c:pt>
                <c:pt idx="3271">
                  <c:v>1.7588000202320868E-5</c:v>
                </c:pt>
                <c:pt idx="3272">
                  <c:v>1.7552133915825891E-5</c:v>
                </c:pt>
                <c:pt idx="3273">
                  <c:v>1.7516347147077644E-5</c:v>
                </c:pt>
                <c:pt idx="3274">
                  <c:v>1.7480639725050455E-5</c:v>
                </c:pt>
                <c:pt idx="3275">
                  <c:v>1.7445011479070468E-5</c:v>
                </c:pt>
                <c:pt idx="3276">
                  <c:v>1.7409462238814898E-5</c:v>
                </c:pt>
                <c:pt idx="3277">
                  <c:v>1.7373991834311385E-5</c:v>
                </c:pt>
                <c:pt idx="3278">
                  <c:v>1.7338600095937327E-5</c:v>
                </c:pt>
                <c:pt idx="3279">
                  <c:v>1.7303286854419196E-5</c:v>
                </c:pt>
                <c:pt idx="3280">
                  <c:v>1.7268051940831876E-5</c:v>
                </c:pt>
                <c:pt idx="3281">
                  <c:v>1.7232895186597996E-5</c:v>
                </c:pt>
                <c:pt idx="3282">
                  <c:v>1.7197816423487278E-5</c:v>
                </c:pt>
                <c:pt idx="3283">
                  <c:v>1.7162815483615808E-5</c:v>
                </c:pt>
                <c:pt idx="3284">
                  <c:v>1.7127892199445489E-5</c:v>
                </c:pt>
                <c:pt idx="3285">
                  <c:v>1.7093046403783289E-5</c:v>
                </c:pt>
                <c:pt idx="3286">
                  <c:v>1.7058277929780554E-5</c:v>
                </c:pt>
                <c:pt idx="3287">
                  <c:v>1.7023586610932443E-5</c:v>
                </c:pt>
                <c:pt idx="3288">
                  <c:v>1.6988972281077234E-5</c:v>
                </c:pt>
                <c:pt idx="3289">
                  <c:v>1.6954434774395591E-5</c:v>
                </c:pt>
                <c:pt idx="3290">
                  <c:v>1.6919973925409997E-5</c:v>
                </c:pt>
                <c:pt idx="3291">
                  <c:v>1.6885589568984106E-5</c:v>
                </c:pt>
                <c:pt idx="3292">
                  <c:v>1.6851281540321975E-5</c:v>
                </c:pt>
                <c:pt idx="3293">
                  <c:v>1.6817049674967534E-5</c:v>
                </c:pt>
                <c:pt idx="3294">
                  <c:v>1.6782893808803869E-5</c:v>
                </c:pt>
                <c:pt idx="3295">
                  <c:v>1.6748813778052583E-5</c:v>
                </c:pt>
                <c:pt idx="3296">
                  <c:v>1.6714809419273153E-5</c:v>
                </c:pt>
                <c:pt idx="3297">
                  <c:v>1.6680880569362262E-5</c:v>
                </c:pt>
                <c:pt idx="3298">
                  <c:v>1.6647027065553173E-5</c:v>
                </c:pt>
                <c:pt idx="3299">
                  <c:v>1.6613248745415059E-5</c:v>
                </c:pt>
                <c:pt idx="3300">
                  <c:v>1.6579545446852393E-5</c:v>
                </c:pt>
                <c:pt idx="3301">
                  <c:v>1.6545917008104222E-5</c:v>
                </c:pt>
                <c:pt idx="3302">
                  <c:v>1.6512363267743649E-5</c:v>
                </c:pt>
                <c:pt idx="3303">
                  <c:v>1.6478884064677083E-5</c:v>
                </c:pt>
                <c:pt idx="3304">
                  <c:v>1.6445479238143614E-5</c:v>
                </c:pt>
                <c:pt idx="3305">
                  <c:v>1.6412148627714416E-5</c:v>
                </c:pt>
                <c:pt idx="3306">
                  <c:v>1.6378892073292109E-5</c:v>
                </c:pt>
                <c:pt idx="3307">
                  <c:v>1.6345709415110034E-5</c:v>
                </c:pt>
                <c:pt idx="3308">
                  <c:v>1.6312600493731707E-5</c:v>
                </c:pt>
                <c:pt idx="3309">
                  <c:v>1.6279565150050159E-5</c:v>
                </c:pt>
                <c:pt idx="3310">
                  <c:v>1.624660322528727E-5</c:v>
                </c:pt>
                <c:pt idx="3311">
                  <c:v>1.6213714560993179E-5</c:v>
                </c:pt>
                <c:pt idx="3312">
                  <c:v>1.618089899904558E-5</c:v>
                </c:pt>
                <c:pt idx="3313">
                  <c:v>1.6148156381649206E-5</c:v>
                </c:pt>
                <c:pt idx="3314">
                  <c:v>1.6115486551335097E-5</c:v>
                </c:pt>
                <c:pt idx="3315">
                  <c:v>1.6082889350959961E-5</c:v>
                </c:pt>
                <c:pt idx="3316">
                  <c:v>1.6050364623705656E-5</c:v>
                </c:pt>
                <c:pt idx="3317">
                  <c:v>1.6017912213078467E-5</c:v>
                </c:pt>
                <c:pt idx="3318">
                  <c:v>1.5985531962908463E-5</c:v>
                </c:pt>
                <c:pt idx="3319">
                  <c:v>1.5953223717348948E-5</c:v>
                </c:pt>
                <c:pt idx="3320">
                  <c:v>1.5920987320875837E-5</c:v>
                </c:pt>
                <c:pt idx="3321">
                  <c:v>1.5888822618286905E-5</c:v>
                </c:pt>
                <c:pt idx="3322">
                  <c:v>1.5856729454701329E-5</c:v>
                </c:pt>
                <c:pt idx="3323">
                  <c:v>1.5824707675558957E-5</c:v>
                </c:pt>
                <c:pt idx="3324">
                  <c:v>1.5792757126619738E-5</c:v>
                </c:pt>
                <c:pt idx="3325">
                  <c:v>1.576087765396307E-5</c:v>
                </c:pt>
                <c:pt idx="3326">
                  <c:v>1.5729069103987213E-5</c:v>
                </c:pt>
                <c:pt idx="3327">
                  <c:v>1.5697331323408646E-5</c:v>
                </c:pt>
                <c:pt idx="3328">
                  <c:v>1.5665664159261469E-5</c:v>
                </c:pt>
                <c:pt idx="3329">
                  <c:v>1.5634067458896789E-5</c:v>
                </c:pt>
                <c:pt idx="3330">
                  <c:v>1.5602541069982042E-5</c:v>
                </c:pt>
                <c:pt idx="3331">
                  <c:v>1.5571084840500518E-5</c:v>
                </c:pt>
                <c:pt idx="3332">
                  <c:v>1.5539698618750616E-5</c:v>
                </c:pt>
                <c:pt idx="3333">
                  <c:v>1.5508382253345274E-5</c:v>
                </c:pt>
                <c:pt idx="3334">
                  <c:v>1.5477135593211373E-5</c:v>
                </c:pt>
                <c:pt idx="3335">
                  <c:v>1.5445958487589172E-5</c:v>
                </c:pt>
                <c:pt idx="3336">
                  <c:v>1.5414850786031573E-5</c:v>
                </c:pt>
                <c:pt idx="3337">
                  <c:v>1.5383812338403621E-5</c:v>
                </c:pt>
                <c:pt idx="3338">
                  <c:v>1.5352842994881913E-5</c:v>
                </c:pt>
                <c:pt idx="3339">
                  <c:v>1.5321942605953867E-5</c:v>
                </c:pt>
                <c:pt idx="3340">
                  <c:v>1.5291111022417273E-5</c:v>
                </c:pt>
                <c:pt idx="3341">
                  <c:v>1.5260348095379544E-5</c:v>
                </c:pt>
                <c:pt idx="3342">
                  <c:v>1.5229653676257264E-5</c:v>
                </c:pt>
                <c:pt idx="3343">
                  <c:v>1.5199027616775467E-5</c:v>
                </c:pt>
                <c:pt idx="3344">
                  <c:v>1.5168469768967061E-5</c:v>
                </c:pt>
                <c:pt idx="3345">
                  <c:v>1.51379799851723E-5</c:v>
                </c:pt>
                <c:pt idx="3346">
                  <c:v>1.5107558118038115E-5</c:v>
                </c:pt>
                <c:pt idx="3347">
                  <c:v>1.5077204020517504E-5</c:v>
                </c:pt>
                <c:pt idx="3348">
                  <c:v>1.5046917545869002E-5</c:v>
                </c:pt>
                <c:pt idx="3349">
                  <c:v>1.5016698547656082E-5</c:v>
                </c:pt>
                <c:pt idx="3350">
                  <c:v>1.4986546879746465E-5</c:v>
                </c:pt>
                <c:pt idx="3351">
                  <c:v>1.4956462396311652E-5</c:v>
                </c:pt>
                <c:pt idx="3352">
                  <c:v>1.4926444951826249E-5</c:v>
                </c:pt>
                <c:pt idx="3353">
                  <c:v>1.4896494401067423E-5</c:v>
                </c:pt>
                <c:pt idx="3354">
                  <c:v>1.4866610599114279E-5</c:v>
                </c:pt>
                <c:pt idx="3355">
                  <c:v>1.4836793401347298E-5</c:v>
                </c:pt>
                <c:pt idx="3356">
                  <c:v>1.4807042663447727E-5</c:v>
                </c:pt>
                <c:pt idx="3357">
                  <c:v>1.4777358241397014E-5</c:v>
                </c:pt>
                <c:pt idx="3358">
                  <c:v>1.4747739991476222E-5</c:v>
                </c:pt>
                <c:pt idx="3359">
                  <c:v>1.4718187770265382E-5</c:v>
                </c:pt>
                <c:pt idx="3360">
                  <c:v>1.4688701434643044E-5</c:v>
                </c:pt>
                <c:pt idx="3361">
                  <c:v>1.4659280841785569E-5</c:v>
                </c:pt>
                <c:pt idx="3362">
                  <c:v>1.4629925849166568E-5</c:v>
                </c:pt>
                <c:pt idx="3363">
                  <c:v>1.4600636314556399E-5</c:v>
                </c:pt>
                <c:pt idx="3364">
                  <c:v>1.457141209602152E-5</c:v>
                </c:pt>
                <c:pt idx="3365">
                  <c:v>1.4542253051923888E-5</c:v>
                </c:pt>
                <c:pt idx="3366">
                  <c:v>1.4513159040920451E-5</c:v>
                </c:pt>
                <c:pt idx="3367">
                  <c:v>1.4484129921962566E-5</c:v>
                </c:pt>
                <c:pt idx="3368">
                  <c:v>1.4455165554295341E-5</c:v>
                </c:pt>
                <c:pt idx="3369">
                  <c:v>1.4426265797457153E-5</c:v>
                </c:pt>
                <c:pt idx="3370">
                  <c:v>1.439743051127903E-5</c:v>
                </c:pt>
                <c:pt idx="3371">
                  <c:v>1.4368659555884094E-5</c:v>
                </c:pt>
                <c:pt idx="3372">
                  <c:v>1.4339952791686975E-5</c:v>
                </c:pt>
                <c:pt idx="3373">
                  <c:v>1.4311310079393256E-5</c:v>
                </c:pt>
                <c:pt idx="3374">
                  <c:v>1.4282731279998893E-5</c:v>
                </c:pt>
                <c:pt idx="3375">
                  <c:v>1.4254216254789657E-5</c:v>
                </c:pt>
                <c:pt idx="3376">
                  <c:v>1.4225764865340565E-5</c:v>
                </c:pt>
                <c:pt idx="3377">
                  <c:v>1.419737697351527E-5</c:v>
                </c:pt>
                <c:pt idx="3378">
                  <c:v>1.4169052441465598E-5</c:v>
                </c:pt>
                <c:pt idx="3379">
                  <c:v>1.4140791131630889E-5</c:v>
                </c:pt>
                <c:pt idx="3380">
                  <c:v>1.4112592906737449E-5</c:v>
                </c:pt>
                <c:pt idx="3381">
                  <c:v>1.4084457629798025E-5</c:v>
                </c:pt>
                <c:pt idx="3382">
                  <c:v>1.4056385164111221E-5</c:v>
                </c:pt>
                <c:pt idx="3383">
                  <c:v>1.4028375373260939E-5</c:v>
                </c:pt>
                <c:pt idx="3384">
                  <c:v>1.4000428121115819E-5</c:v>
                </c:pt>
                <c:pt idx="3385">
                  <c:v>1.3972543271828675E-5</c:v>
                </c:pt>
                <c:pt idx="3386">
                  <c:v>1.3944720689835953E-5</c:v>
                </c:pt>
                <c:pt idx="3387">
                  <c:v>1.3916960239857176E-5</c:v>
                </c:pt>
                <c:pt idx="3388">
                  <c:v>1.3889261786894329E-5</c:v>
                </c:pt>
                <c:pt idx="3389">
                  <c:v>1.3861625196231421E-5</c:v>
                </c:pt>
                <c:pt idx="3390">
                  <c:v>1.3834050333433835E-5</c:v>
                </c:pt>
                <c:pt idx="3391">
                  <c:v>1.3806537064347772E-5</c:v>
                </c:pt>
                <c:pt idx="3392">
                  <c:v>1.3779085255099788E-5</c:v>
                </c:pt>
                <c:pt idx="3393">
                  <c:v>1.3751694772096167E-5</c:v>
                </c:pt>
                <c:pt idx="3394">
                  <c:v>1.3724365482022358E-5</c:v>
                </c:pt>
                <c:pt idx="3395">
                  <c:v>1.36970972518425E-5</c:v>
                </c:pt>
                <c:pt idx="3396">
                  <c:v>1.3669889948798844E-5</c:v>
                </c:pt>
                <c:pt idx="3397">
                  <c:v>1.3642743440411149E-5</c:v>
                </c:pt>
                <c:pt idx="3398">
                  <c:v>1.3615657594476215E-5</c:v>
                </c:pt>
                <c:pt idx="3399">
                  <c:v>1.358863227906731E-5</c:v>
                </c:pt>
                <c:pt idx="3400">
                  <c:v>1.3561667362533605E-5</c:v>
                </c:pt>
                <c:pt idx="3401">
                  <c:v>1.3534762713499667E-5</c:v>
                </c:pt>
                <c:pt idx="3402">
                  <c:v>1.3507918200864891E-5</c:v>
                </c:pt>
                <c:pt idx="3403">
                  <c:v>1.3481133693802963E-5</c:v>
                </c:pt>
                <c:pt idx="3404">
                  <c:v>1.345440906176133E-5</c:v>
                </c:pt>
                <c:pt idx="3405">
                  <c:v>1.3427744174460663E-5</c:v>
                </c:pt>
                <c:pt idx="3406">
                  <c:v>1.3401138901894277E-5</c:v>
                </c:pt>
                <c:pt idx="3407">
                  <c:v>1.3374593114327674E-5</c:v>
                </c:pt>
                <c:pt idx="3408">
                  <c:v>1.3348106682297946E-5</c:v>
                </c:pt>
                <c:pt idx="3409">
                  <c:v>1.3321679476613211E-5</c:v>
                </c:pt>
                <c:pt idx="3410">
                  <c:v>1.3295311368352194E-5</c:v>
                </c:pt>
                <c:pt idx="3411">
                  <c:v>1.3269002228863578E-5</c:v>
                </c:pt>
                <c:pt idx="3412">
                  <c:v>1.324275192976551E-5</c:v>
                </c:pt>
                <c:pt idx="3413">
                  <c:v>1.3216560342945082E-5</c:v>
                </c:pt>
                <c:pt idx="3414">
                  <c:v>1.319042734055783E-5</c:v>
                </c:pt>
                <c:pt idx="3415">
                  <c:v>1.3164352795027104E-5</c:v>
                </c:pt>
                <c:pt idx="3416">
                  <c:v>1.3138336579043653E-5</c:v>
                </c:pt>
                <c:pt idx="3417">
                  <c:v>1.3112378565565002E-5</c:v>
                </c:pt>
                <c:pt idx="3418">
                  <c:v>1.3086478627815019E-5</c:v>
                </c:pt>
                <c:pt idx="3419">
                  <c:v>1.3060636639283324E-5</c:v>
                </c:pt>
                <c:pt idx="3420">
                  <c:v>1.3034852473724739E-5</c:v>
                </c:pt>
                <c:pt idx="3421">
                  <c:v>1.3009126005158873E-5</c:v>
                </c:pt>
                <c:pt idx="3422">
                  <c:v>1.2983457107869491E-5</c:v>
                </c:pt>
                <c:pt idx="3423">
                  <c:v>1.2957845656404025E-5</c:v>
                </c:pt>
                <c:pt idx="3424">
                  <c:v>1.2932291525573075E-5</c:v>
                </c:pt>
                <c:pt idx="3425">
                  <c:v>1.2906794590449898E-5</c:v>
                </c:pt>
                <c:pt idx="3426">
                  <c:v>1.2881354726369808E-5</c:v>
                </c:pt>
                <c:pt idx="3427">
                  <c:v>1.2855971808929757E-5</c:v>
                </c:pt>
                <c:pt idx="3428">
                  <c:v>1.2830645713987761E-5</c:v>
                </c:pt>
                <c:pt idx="3429">
                  <c:v>1.2805376317662397E-5</c:v>
                </c:pt>
                <c:pt idx="3430">
                  <c:v>1.2780163496332287E-5</c:v>
                </c:pt>
                <c:pt idx="3431">
                  <c:v>1.2755007126635583E-5</c:v>
                </c:pt>
                <c:pt idx="3432">
                  <c:v>1.2729907085469454E-5</c:v>
                </c:pt>
                <c:pt idx="3433">
                  <c:v>1.270486324998957E-5</c:v>
                </c:pt>
                <c:pt idx="3434">
                  <c:v>1.2679875497609607E-5</c:v>
                </c:pt>
                <c:pt idx="3435">
                  <c:v>1.2654943706000683E-5</c:v>
                </c:pt>
                <c:pt idx="3436">
                  <c:v>1.2630067753090936E-5</c:v>
                </c:pt>
                <c:pt idx="3437">
                  <c:v>1.2605247517064943E-5</c:v>
                </c:pt>
                <c:pt idx="3438">
                  <c:v>1.2580482876363205E-5</c:v>
                </c:pt>
                <c:pt idx="3439">
                  <c:v>1.2555773709681724E-5</c:v>
                </c:pt>
                <c:pt idx="3440">
                  <c:v>1.2527602434147509E-5</c:v>
                </c:pt>
                <c:pt idx="3441">
                  <c:v>1.2503011733078642E-5</c:v>
                </c:pt>
                <c:pt idx="3442">
                  <c:v>1.2478476126446158E-5</c:v>
                </c:pt>
                <c:pt idx="3443">
                  <c:v>1.2453995493998889E-5</c:v>
                </c:pt>
                <c:pt idx="3444">
                  <c:v>1.2429569715738574E-5</c:v>
                </c:pt>
                <c:pt idx="3445">
                  <c:v>1.2405198671919267E-5</c:v>
                </c:pt>
                <c:pt idx="3446">
                  <c:v>1.2380882243046861E-5</c:v>
                </c:pt>
                <c:pt idx="3447">
                  <c:v>1.2356620309878602E-5</c:v>
                </c:pt>
                <c:pt idx="3448">
                  <c:v>1.2332412753422625E-5</c:v>
                </c:pt>
                <c:pt idx="3449">
                  <c:v>1.2308259454937345E-5</c:v>
                </c:pt>
                <c:pt idx="3450">
                  <c:v>1.2284160295931088E-5</c:v>
                </c:pt>
                <c:pt idx="3451">
                  <c:v>1.2260115158161479E-5</c:v>
                </c:pt>
                <c:pt idx="3452">
                  <c:v>1.2236123923635066E-5</c:v>
                </c:pt>
                <c:pt idx="3453">
                  <c:v>1.2212186474606728E-5</c:v>
                </c:pt>
                <c:pt idx="3454">
                  <c:v>1.2188302693579197E-5</c:v>
                </c:pt>
                <c:pt idx="3455">
                  <c:v>1.2164472463302628E-5</c:v>
                </c:pt>
                <c:pt idx="3456">
                  <c:v>1.2140695666774041E-5</c:v>
                </c:pt>
                <c:pt idx="3457">
                  <c:v>1.2116972187236834E-5</c:v>
                </c:pt>
                <c:pt idx="3458">
                  <c:v>1.2093301908180328E-5</c:v>
                </c:pt>
                <c:pt idx="3459">
                  <c:v>1.2069684713339283E-5</c:v>
                </c:pt>
                <c:pt idx="3460">
                  <c:v>1.2046120486693332E-5</c:v>
                </c:pt>
                <c:pt idx="3461">
                  <c:v>1.2022609112466582E-5</c:v>
                </c:pt>
                <c:pt idx="3462">
                  <c:v>1.1999150475127113E-5</c:v>
                </c:pt>
                <c:pt idx="3463">
                  <c:v>1.1975744459386418E-5</c:v>
                </c:pt>
                <c:pt idx="3464">
                  <c:v>1.1952390950199011E-5</c:v>
                </c:pt>
                <c:pt idx="3465">
                  <c:v>1.1929089832761896E-5</c:v>
                </c:pt>
                <c:pt idx="3466">
                  <c:v>1.1905840992514086E-5</c:v>
                </c:pt>
                <c:pt idx="3467">
                  <c:v>1.188264431513613E-5</c:v>
                </c:pt>
                <c:pt idx="3468">
                  <c:v>1.1859499686549638E-5</c:v>
                </c:pt>
                <c:pt idx="3469">
                  <c:v>1.183640699291675E-5</c:v>
                </c:pt>
                <c:pt idx="3470">
                  <c:v>1.1813366120639755E-5</c:v>
                </c:pt>
                <c:pt idx="3471">
                  <c:v>1.1790376956360521E-5</c:v>
                </c:pt>
                <c:pt idx="3472">
                  <c:v>1.1767439386960029E-5</c:v>
                </c:pt>
                <c:pt idx="3473">
                  <c:v>1.1744553299557966E-5</c:v>
                </c:pt>
                <c:pt idx="3474">
                  <c:v>1.1721718581512165E-5</c:v>
                </c:pt>
                <c:pt idx="3475">
                  <c:v>1.1698935120418178E-5</c:v>
                </c:pt>
                <c:pt idx="3476">
                  <c:v>1.1676202804108759E-5</c:v>
                </c:pt>
                <c:pt idx="3477">
                  <c:v>1.165352152065347E-5</c:v>
                </c:pt>
                <c:pt idx="3478">
                  <c:v>1.1630891158358113E-5</c:v>
                </c:pt>
                <c:pt idx="3479">
                  <c:v>1.1608311605764295E-5</c:v>
                </c:pt>
                <c:pt idx="3480">
                  <c:v>1.1585782751649003E-5</c:v>
                </c:pt>
                <c:pt idx="3481">
                  <c:v>1.1563304485024092E-5</c:v>
                </c:pt>
                <c:pt idx="3482">
                  <c:v>1.1540876695135783E-5</c:v>
                </c:pt>
                <c:pt idx="3483">
                  <c:v>1.1518499271464233E-5</c:v>
                </c:pt>
                <c:pt idx="3484">
                  <c:v>1.1496172103723103E-5</c:v>
                </c:pt>
                <c:pt idx="3485">
                  <c:v>1.1473895081858999E-5</c:v>
                </c:pt>
                <c:pt idx="3486">
                  <c:v>1.1451668096051115E-5</c:v>
                </c:pt>
                <c:pt idx="3487">
                  <c:v>1.1429491036710655E-5</c:v>
                </c:pt>
                <c:pt idx="3488">
                  <c:v>1.1407363794480474E-5</c:v>
                </c:pt>
                <c:pt idx="3489">
                  <c:v>1.1385286260234523E-5</c:v>
                </c:pt>
                <c:pt idx="3490">
                  <c:v>1.1363258325077474E-5</c:v>
                </c:pt>
                <c:pt idx="3491">
                  <c:v>1.1341279880344158E-5</c:v>
                </c:pt>
                <c:pt idx="3492">
                  <c:v>1.1316222119220411E-5</c:v>
                </c:pt>
                <c:pt idx="3493">
                  <c:v>1.1294349360549703E-5</c:v>
                </c:pt>
                <c:pt idx="3494">
                  <c:v>1.1272525752277324E-5</c:v>
                </c:pt>
                <c:pt idx="3495">
                  <c:v>1.1250751186687015E-5</c:v>
                </c:pt>
                <c:pt idx="3496">
                  <c:v>1.1229025556290298E-5</c:v>
                </c:pt>
                <c:pt idx="3497">
                  <c:v>1.1207348753826162E-5</c:v>
                </c:pt>
                <c:pt idx="3498">
                  <c:v>1.1185720672260485E-5</c:v>
                </c:pt>
                <c:pt idx="3499">
                  <c:v>1.1164141204785632E-5</c:v>
                </c:pt>
                <c:pt idx="3500">
                  <c:v>1.1142610244820023E-5</c:v>
                </c:pt>
                <c:pt idx="3501">
                  <c:v>1.1121127686007671E-5</c:v>
                </c:pt>
                <c:pt idx="3502">
                  <c:v>1.1099693422217666E-5</c:v>
                </c:pt>
                <c:pt idx="3503">
                  <c:v>1.1078307347543787E-5</c:v>
                </c:pt>
                <c:pt idx="3504">
                  <c:v>1.105696935630407E-5</c:v>
                </c:pt>
                <c:pt idx="3505">
                  <c:v>1.1035679343040267E-5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8514808"/>
        <c:axId val="1148516376"/>
      </c:lineChart>
      <c:dateAx>
        <c:axId val="1148514808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48516376"/>
        <c:crosses val="autoZero"/>
        <c:auto val="1"/>
        <c:lblOffset val="100"/>
        <c:baseTimeUnit val="days"/>
        <c:majorUnit val="36"/>
        <c:majorTimeUnit val="months"/>
      </c:dateAx>
      <c:valAx>
        <c:axId val="1148516376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48514808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2.3145746525194007E-4</c:v>
                </c:pt>
                <c:pt idx="1">
                  <c:v>2.3102875337477165E-4</c:v>
                </c:pt>
                <c:pt idx="2">
                  <c:v>2.3131445860561137E-4</c:v>
                </c:pt>
                <c:pt idx="3">
                  <c:v>2.3171861871820152E-4</c:v>
                </c:pt>
                <c:pt idx="4">
                  <c:v>2.3215285156547667E-4</c:v>
                </c:pt>
                <c:pt idx="5">
                  <c:v>2.3218480351507145E-4</c:v>
                </c:pt>
                <c:pt idx="6">
                  <c:v>2.329368709940907E-4</c:v>
                </c:pt>
                <c:pt idx="7">
                  <c:v>2.3290011182177262E-4</c:v>
                </c:pt>
                <c:pt idx="8">
                  <c:v>2.3282002578691967E-4</c:v>
                </c:pt>
                <c:pt idx="9">
                  <c:v>2.3272245413517788E-4</c:v>
                </c:pt>
                <c:pt idx="10">
                  <c:v>2.3226807821118324E-4</c:v>
                </c:pt>
                <c:pt idx="11">
                  <c:v>2.3249276034244875E-4</c:v>
                </c:pt>
                <c:pt idx="12">
                  <c:v>2.3244682721673045E-4</c:v>
                </c:pt>
                <c:pt idx="13">
                  <c:v>2.3237723302009541E-4</c:v>
                </c:pt>
                <c:pt idx="14">
                  <c:v>2.3226951327353013E-4</c:v>
                </c:pt>
                <c:pt idx="15">
                  <c:v>2.3173660211129669E-4</c:v>
                </c:pt>
                <c:pt idx="16">
                  <c:v>2.3129632038812603E-4</c:v>
                </c:pt>
                <c:pt idx="17">
                  <c:v>2.3095672985494589E-4</c:v>
                </c:pt>
                <c:pt idx="18">
                  <c:v>2.3060618712043415E-4</c:v>
                </c:pt>
                <c:pt idx="19">
                  <c:v>2.3025860863771724E-4</c:v>
                </c:pt>
                <c:pt idx="20">
                  <c:v>2.3010847632002793E-4</c:v>
                </c:pt>
                <c:pt idx="21">
                  <c:v>2.2539800327763456E-4</c:v>
                </c:pt>
                <c:pt idx="22">
                  <c:v>2.2527044320480035E-4</c:v>
                </c:pt>
                <c:pt idx="23">
                  <c:v>2.252093363955174E-4</c:v>
                </c:pt>
                <c:pt idx="24">
                  <c:v>2.2520824051213336E-4</c:v>
                </c:pt>
                <c:pt idx="25">
                  <c:v>2.2526071322094874E-4</c:v>
                </c:pt>
                <c:pt idx="26">
                  <c:v>2.2567511959565906E-4</c:v>
                </c:pt>
                <c:pt idx="27">
                  <c:v>2.2587744336658287E-4</c:v>
                </c:pt>
                <c:pt idx="28">
                  <c:v>2.2610112406955371E-4</c:v>
                </c:pt>
                <c:pt idx="29">
                  <c:v>2.2633971936691921E-4</c:v>
                </c:pt>
                <c:pt idx="30">
                  <c:v>2.2658678691487812E-4</c:v>
                </c:pt>
                <c:pt idx="31">
                  <c:v>2.2731439956500912E-4</c:v>
                </c:pt>
                <c:pt idx="32">
                  <c:v>2.275309325934398E-4</c:v>
                </c:pt>
                <c:pt idx="33">
                  <c:v>2.2772372608933293E-4</c:v>
                </c:pt>
                <c:pt idx="34">
                  <c:v>2.278863376838523E-4</c:v>
                </c:pt>
                <c:pt idx="35">
                  <c:v>2.2801232500464802E-4</c:v>
                </c:pt>
                <c:pt idx="36">
                  <c:v>2.281061176077827E-4</c:v>
                </c:pt>
                <c:pt idx="37">
                  <c:v>2.2802118411853006E-4</c:v>
                </c:pt>
                <c:pt idx="38">
                  <c:v>2.2786741451137277E-4</c:v>
                </c:pt>
                <c:pt idx="39">
                  <c:v>2.2763836642757641E-4</c:v>
                </c:pt>
                <c:pt idx="40">
                  <c:v>2.2732759752290053E-4</c:v>
                </c:pt>
                <c:pt idx="41">
                  <c:v>2.2563165587667476E-4</c:v>
                </c:pt>
                <c:pt idx="42">
                  <c:v>2.2493069993944636E-4</c:v>
                </c:pt>
                <c:pt idx="43">
                  <c:v>2.2411636860702569E-4</c:v>
                </c:pt>
                <c:pt idx="44">
                  <c:v>2.2318753115024121E-4</c:v>
                </c:pt>
                <c:pt idx="45">
                  <c:v>2.2175946498660784E-4</c:v>
                </c:pt>
                <c:pt idx="46">
                  <c:v>2.1877937091908462E-4</c:v>
                </c:pt>
                <c:pt idx="47">
                  <c:v>2.1763038127729353E-4</c:v>
                </c:pt>
                <c:pt idx="48">
                  <c:v>2.1651315461594498E-4</c:v>
                </c:pt>
                <c:pt idx="49">
                  <c:v>2.1544868203635516E-4</c:v>
                </c:pt>
                <c:pt idx="50">
                  <c:v>2.140776338448207E-4</c:v>
                </c:pt>
                <c:pt idx="51">
                  <c:v>2.1173683954746222E-4</c:v>
                </c:pt>
                <c:pt idx="52">
                  <c:v>2.1093884682725337E-4</c:v>
                </c:pt>
                <c:pt idx="53">
                  <c:v>2.1019022366204599E-4</c:v>
                </c:pt>
                <c:pt idx="54">
                  <c:v>2.0948966125658216E-4</c:v>
                </c:pt>
                <c:pt idx="55">
                  <c:v>2.0850830827112999E-4</c:v>
                </c:pt>
                <c:pt idx="56">
                  <c:v>2.071418434811965E-4</c:v>
                </c:pt>
                <c:pt idx="57">
                  <c:v>2.0666195308579661E-4</c:v>
                </c:pt>
                <c:pt idx="58">
                  <c:v>2.0622227075547085E-4</c:v>
                </c:pt>
                <c:pt idx="59">
                  <c:v>2.0582148771636495E-4</c:v>
                </c:pt>
                <c:pt idx="60">
                  <c:v>2.0458117307062127E-4</c:v>
                </c:pt>
                <c:pt idx="61">
                  <c:v>2.0435525494881559E-4</c:v>
                </c:pt>
                <c:pt idx="62">
                  <c:v>2.0416038350961173E-4</c:v>
                </c:pt>
                <c:pt idx="63">
                  <c:v>2.0413671924846E-4</c:v>
                </c:pt>
                <c:pt idx="64">
                  <c:v>1.9266194889697256E-4</c:v>
                </c:pt>
                <c:pt idx="65">
                  <c:v>1.9262389973183526E-4</c:v>
                </c:pt>
                <c:pt idx="66">
                  <c:v>1.9260766939432173E-4</c:v>
                </c:pt>
                <c:pt idx="67">
                  <c:v>1.9261194192610065E-4</c:v>
                </c:pt>
                <c:pt idx="68">
                  <c:v>1.9263540136752309E-4</c:v>
                </c:pt>
                <c:pt idx="69">
                  <c:v>1.9280774152724862E-4</c:v>
                </c:pt>
                <c:pt idx="70">
                  <c:v>1.9289478898220703E-4</c:v>
                </c:pt>
                <c:pt idx="71">
                  <c:v>1.9299444352879983E-4</c:v>
                </c:pt>
                <c:pt idx="72">
                  <c:v>1.931053891999115E-4</c:v>
                </c:pt>
                <c:pt idx="73">
                  <c:v>1.9322631002710895E-4</c:v>
                </c:pt>
                <c:pt idx="74">
                  <c:v>1.9363576372662621E-4</c:v>
                </c:pt>
                <c:pt idx="75">
                  <c:v>1.9378342545254976E-4</c:v>
                </c:pt>
                <c:pt idx="76">
                  <c:v>1.9393448246384483E-4</c:v>
                </c:pt>
                <c:pt idx="77">
                  <c:v>1.940876187810981E-4</c:v>
                </c:pt>
                <c:pt idx="78">
                  <c:v>1.9424151842313935E-4</c:v>
                </c:pt>
                <c:pt idx="79">
                  <c:v>1.9469463745466612E-4</c:v>
                </c:pt>
                <c:pt idx="80">
                  <c:v>1.9483843054550706E-4</c:v>
                </c:pt>
                <c:pt idx="81">
                  <c:v>1.9497640702585803E-4</c:v>
                </c:pt>
                <c:pt idx="82">
                  <c:v>1.9510750769156606E-4</c:v>
                </c:pt>
                <c:pt idx="83">
                  <c:v>1.9523170048256231E-4</c:v>
                </c:pt>
                <c:pt idx="84">
                  <c:v>1.9556507886065255E-4</c:v>
                </c:pt>
                <c:pt idx="85">
                  <c:v>1.9566388739914662E-4</c:v>
                </c:pt>
                <c:pt idx="86">
                  <c:v>1.9575691167973285E-4</c:v>
                </c:pt>
                <c:pt idx="87">
                  <c:v>1.9584437642111648E-4</c:v>
                </c:pt>
                <c:pt idx="88">
                  <c:v>1.9592650634200264E-4</c:v>
                </c:pt>
                <c:pt idx="89">
                  <c:v>1.9614313433359153E-4</c:v>
                </c:pt>
                <c:pt idx="90">
                  <c:v>1.9620617212132854E-4</c:v>
                </c:pt>
                <c:pt idx="91">
                  <c:v>1.9626499865618068E-4</c:v>
                </c:pt>
                <c:pt idx="92">
                  <c:v>1.9631983864850814E-4</c:v>
                </c:pt>
                <c:pt idx="93">
                  <c:v>1.963709168064751E-4</c:v>
                </c:pt>
                <c:pt idx="94">
                  <c:v>1.9650382733784707E-4</c:v>
                </c:pt>
                <c:pt idx="95">
                  <c:v>1.9654210521410036E-4</c:v>
                </c:pt>
                <c:pt idx="96">
                  <c:v>1.9657774477573192E-4</c:v>
                </c:pt>
                <c:pt idx="97">
                  <c:v>1.9661097072431777E-4</c:v>
                </c:pt>
                <c:pt idx="98">
                  <c:v>1.9664200775704188E-4</c:v>
                </c:pt>
                <c:pt idx="99">
                  <c:v>1.9672423232793018E-4</c:v>
                </c:pt>
                <c:pt idx="100">
                  <c:v>1.9674876065630957E-4</c:v>
                </c:pt>
                <c:pt idx="101">
                  <c:v>1.967722235406922E-4</c:v>
                </c:pt>
                <c:pt idx="102">
                  <c:v>1.9679484567123465E-4</c:v>
                </c:pt>
                <c:pt idx="103">
                  <c:v>1.9681685173721509E-4</c:v>
                </c:pt>
                <c:pt idx="104">
                  <c:v>1.9712451263179231E-4</c:v>
                </c:pt>
                <c:pt idx="105">
                  <c:v>1.9715002096202299E-4</c:v>
                </c:pt>
                <c:pt idx="106">
                  <c:v>1.971758087825976E-4</c:v>
                </c:pt>
                <c:pt idx="107">
                  <c:v>1.9745650176175664E-4</c:v>
                </c:pt>
                <c:pt idx="108">
                  <c:v>1.9735758985634706E-4</c:v>
                </c:pt>
                <c:pt idx="109">
                  <c:v>1.973167192228702E-4</c:v>
                </c:pt>
                <c:pt idx="110">
                  <c:v>1.9734885135156712E-4</c:v>
                </c:pt>
                <c:pt idx="111">
                  <c:v>1.9738281874611638E-4</c:v>
                </c:pt>
                <c:pt idx="112">
                  <c:v>1.9768600048801621E-4</c:v>
                </c:pt>
                <c:pt idx="113">
                  <c:v>1.9759158964194936E-4</c:v>
                </c:pt>
                <c:pt idx="114">
                  <c:v>1.9758796333134855E-4</c:v>
                </c:pt>
                <c:pt idx="115">
                  <c:v>1.9763768968959701E-4</c:v>
                </c:pt>
                <c:pt idx="116">
                  <c:v>1.9769128829688864E-4</c:v>
                </c:pt>
                <c:pt idx="117">
                  <c:v>1.9802509050343759E-4</c:v>
                </c:pt>
                <c:pt idx="118">
                  <c:v>1.9795154834868282E-4</c:v>
                </c:pt>
                <c:pt idx="119">
                  <c:v>1.9803356624200583E-4</c:v>
                </c:pt>
                <c:pt idx="120">
                  <c:v>1.9811904104445914E-4</c:v>
                </c:pt>
                <c:pt idx="121">
                  <c:v>1.9821088719731622E-4</c:v>
                </c:pt>
                <c:pt idx="122">
                  <c:v>1.9862262365241955E-4</c:v>
                </c:pt>
                <c:pt idx="123">
                  <c:v>1.9891252095275956E-4</c:v>
                </c:pt>
                <c:pt idx="124">
                  <c:v>1.990573457709844E-4</c:v>
                </c:pt>
                <c:pt idx="125">
                  <c:v>1.9902654492257897E-4</c:v>
                </c:pt>
                <c:pt idx="126">
                  <c:v>1.9956873163024121E-4</c:v>
                </c:pt>
                <c:pt idx="127">
                  <c:v>1.9970938281110669E-4</c:v>
                </c:pt>
                <c:pt idx="128">
                  <c:v>1.9990420322096587E-4</c:v>
                </c:pt>
                <c:pt idx="129">
                  <c:v>2.001092697490958E-4</c:v>
                </c:pt>
                <c:pt idx="130">
                  <c:v>2.003248832625873E-4</c:v>
                </c:pt>
                <c:pt idx="131">
                  <c:v>2.0103788162238924E-4</c:v>
                </c:pt>
                <c:pt idx="132">
                  <c:v>2.0129882451198515E-4</c:v>
                </c:pt>
                <c:pt idx="133">
                  <c:v>2.0157168594728953E-4</c:v>
                </c:pt>
                <c:pt idx="134">
                  <c:v>2.0185689956045373E-4</c:v>
                </c:pt>
                <c:pt idx="135">
                  <c:v>2.0215476621157955E-4</c:v>
                </c:pt>
                <c:pt idx="136">
                  <c:v>2.0308352409423679E-4</c:v>
                </c:pt>
                <c:pt idx="137">
                  <c:v>2.0347878039293164E-4</c:v>
                </c:pt>
                <c:pt idx="138">
                  <c:v>2.0384442512447337E-4</c:v>
                </c:pt>
                <c:pt idx="139">
                  <c:v>2.042245280454149E-4</c:v>
                </c:pt>
                <c:pt idx="140">
                  <c:v>2.0461939000843236E-4</c:v>
                </c:pt>
                <c:pt idx="141">
                  <c:v>2.0580774613051554E-4</c:v>
                </c:pt>
                <c:pt idx="142">
                  <c:v>2.0635244537977479E-4</c:v>
                </c:pt>
                <c:pt idx="143">
                  <c:v>2.0682561536602748E-4</c:v>
                </c:pt>
                <c:pt idx="144">
                  <c:v>2.0731522766252573E-4</c:v>
                </c:pt>
                <c:pt idx="145">
                  <c:v>2.078209968442526E-4</c:v>
                </c:pt>
                <c:pt idx="146">
                  <c:v>2.0929774802534606E-4</c:v>
                </c:pt>
                <c:pt idx="147">
                  <c:v>2.1050590500074678E-4</c:v>
                </c:pt>
                <c:pt idx="148">
                  <c:v>2.110982246753594E-4</c:v>
                </c:pt>
                <c:pt idx="149">
                  <c:v>2.1170448907360868E-4</c:v>
                </c:pt>
                <c:pt idx="150">
                  <c:v>2.1341514169387162E-4</c:v>
                </c:pt>
                <c:pt idx="151">
                  <c:v>2.1350855035097842E-4</c:v>
                </c:pt>
                <c:pt idx="152">
                  <c:v>2.1493480216410563E-4</c:v>
                </c:pt>
                <c:pt idx="153">
                  <c:v>2.156186270351818E-4</c:v>
                </c:pt>
                <c:pt idx="154">
                  <c:v>2.1631436066067532E-4</c:v>
                </c:pt>
                <c:pt idx="155">
                  <c:v>2.1821093191688059E-4</c:v>
                </c:pt>
                <c:pt idx="156">
                  <c:v>2.1833905926751867E-4</c:v>
                </c:pt>
                <c:pt idx="157">
                  <c:v>2.1996148000068695E-4</c:v>
                </c:pt>
                <c:pt idx="158">
                  <c:v>2.2072255806777728E-4</c:v>
                </c:pt>
                <c:pt idx="159">
                  <c:v>2.2149350884577727E-4</c:v>
                </c:pt>
                <c:pt idx="160">
                  <c:v>2.2352123628386773E-4</c:v>
                </c:pt>
                <c:pt idx="161">
                  <c:v>2.2369005301983041E-4</c:v>
                </c:pt>
                <c:pt idx="162">
                  <c:v>2.2548617289819758E-4</c:v>
                </c:pt>
                <c:pt idx="163">
                  <c:v>2.2631025161780883E-4</c:v>
                </c:pt>
                <c:pt idx="164">
                  <c:v>2.2714216692271383E-4</c:v>
                </c:pt>
                <c:pt idx="165">
                  <c:v>2.2924736614403317E-4</c:v>
                </c:pt>
                <c:pt idx="166">
                  <c:v>2.2946230600806887E-4</c:v>
                </c:pt>
                <c:pt idx="167">
                  <c:v>2.3140911133138741E-4</c:v>
                </c:pt>
                <c:pt idx="168">
                  <c:v>2.3164842374224948E-4</c:v>
                </c:pt>
                <c:pt idx="169">
                  <c:v>2.3252873577360743E-4</c:v>
                </c:pt>
                <c:pt idx="170">
                  <c:v>2.3341494548774467E-4</c:v>
                </c:pt>
                <c:pt idx="171">
                  <c:v>2.3555658856299578E-4</c:v>
                </c:pt>
                <c:pt idx="172">
                  <c:v>2.370129112591829E-4</c:v>
                </c:pt>
                <c:pt idx="173">
                  <c:v>2.3792422193987133E-4</c:v>
                </c:pt>
                <c:pt idx="174">
                  <c:v>2.3883967531155876E-4</c:v>
                </c:pt>
                <c:pt idx="175">
                  <c:v>2.3975893706068473E-4</c:v>
                </c:pt>
                <c:pt idx="176">
                  <c:v>2.4187333591391288E-4</c:v>
                </c:pt>
                <c:pt idx="177">
                  <c:v>2.4346361872638639E-4</c:v>
                </c:pt>
                <c:pt idx="178">
                  <c:v>2.4439398098924462E-4</c:v>
                </c:pt>
                <c:pt idx="179">
                  <c:v>2.4532521549165118E-4</c:v>
                </c:pt>
                <c:pt idx="180">
                  <c:v>2.4625819005089956E-4</c:v>
                </c:pt>
                <c:pt idx="181">
                  <c:v>2.4831905163292303E-4</c:v>
                </c:pt>
                <c:pt idx="182">
                  <c:v>2.5003048999784866E-4</c:v>
                </c:pt>
                <c:pt idx="183">
                  <c:v>2.5098941570302866E-4</c:v>
                </c:pt>
                <c:pt idx="184">
                  <c:v>2.5195698181463178E-4</c:v>
                </c:pt>
                <c:pt idx="185">
                  <c:v>2.5293433839499851E-4</c:v>
                </c:pt>
                <c:pt idx="186">
                  <c:v>2.5568841226523032E-4</c:v>
                </c:pt>
                <c:pt idx="187">
                  <c:v>2.5696467067886562E-4</c:v>
                </c:pt>
                <c:pt idx="188">
                  <c:v>2.580082305709175E-4</c:v>
                </c:pt>
                <c:pt idx="189">
                  <c:v>2.5906848132717922E-4</c:v>
                </c:pt>
                <c:pt idx="190">
                  <c:v>2.6014657301872746E-4</c:v>
                </c:pt>
                <c:pt idx="191">
                  <c:v>2.7562072210627464E-4</c:v>
                </c:pt>
                <c:pt idx="192">
                  <c:v>2.7848268394607874E-4</c:v>
                </c:pt>
                <c:pt idx="193">
                  <c:v>2.7968261512310795E-4</c:v>
                </c:pt>
                <c:pt idx="194">
                  <c:v>2.8090417064462615E-4</c:v>
                </c:pt>
                <c:pt idx="195">
                  <c:v>2.8357518939660419E-4</c:v>
                </c:pt>
                <c:pt idx="196">
                  <c:v>2.841335406540833E-4</c:v>
                </c:pt>
                <c:pt idx="197">
                  <c:v>2.8732605059200722E-4</c:v>
                </c:pt>
                <c:pt idx="198">
                  <c:v>2.8867119446394858E-4</c:v>
                </c:pt>
                <c:pt idx="199">
                  <c:v>2.9003591009532046E-4</c:v>
                </c:pt>
                <c:pt idx="200">
                  <c:v>2.9306237500361222E-4</c:v>
                </c:pt>
                <c:pt idx="201">
                  <c:v>2.9365206154535002E-4</c:v>
                </c:pt>
                <c:pt idx="202">
                  <c:v>2.9714280144595455E-4</c:v>
                </c:pt>
                <c:pt idx="203">
                  <c:v>2.9861878969540261E-4</c:v>
                </c:pt>
                <c:pt idx="204">
                  <c:v>3.0011229704449984E-4</c:v>
                </c:pt>
                <c:pt idx="205">
                  <c:v>3.0345931545841976E-4</c:v>
                </c:pt>
                <c:pt idx="206">
                  <c:v>3.0407625323724196E-4</c:v>
                </c:pt>
                <c:pt idx="207">
                  <c:v>3.0783235668084492E-4</c:v>
                </c:pt>
                <c:pt idx="208">
                  <c:v>3.0942482044344044E-4</c:v>
                </c:pt>
                <c:pt idx="209">
                  <c:v>3.1103275056118903E-4</c:v>
                </c:pt>
                <c:pt idx="210">
                  <c:v>3.146665655652928E-4</c:v>
                </c:pt>
                <c:pt idx="211">
                  <c:v>3.1632827847579093E-4</c:v>
                </c:pt>
                <c:pt idx="212">
                  <c:v>3.1930030630381148E-4</c:v>
                </c:pt>
                <c:pt idx="213">
                  <c:v>3.2099937068213292E-4</c:v>
                </c:pt>
                <c:pt idx="214">
                  <c:v>3.2271362666321272E-4</c:v>
                </c:pt>
                <c:pt idx="215">
                  <c:v>3.2660949675553016E-4</c:v>
                </c:pt>
                <c:pt idx="216">
                  <c:v>3.2727731455716981E-4</c:v>
                </c:pt>
                <c:pt idx="217">
                  <c:v>3.3151288840158901E-4</c:v>
                </c:pt>
                <c:pt idx="218">
                  <c:v>3.3331835866184212E-4</c:v>
                </c:pt>
                <c:pt idx="219">
                  <c:v>3.3513904206935888E-4</c:v>
                </c:pt>
                <c:pt idx="220">
                  <c:v>3.3927860732175402E-4</c:v>
                </c:pt>
                <c:pt idx="221">
                  <c:v>3.3998369084128677E-4</c:v>
                </c:pt>
                <c:pt idx="222">
                  <c:v>3.4447076390939721E-4</c:v>
                </c:pt>
                <c:pt idx="223">
                  <c:v>3.4638279073887071E-4</c:v>
                </c:pt>
                <c:pt idx="224">
                  <c:v>3.4831005221840739E-4</c:v>
                </c:pt>
                <c:pt idx="225">
                  <c:v>3.5267494699673811E-4</c:v>
                </c:pt>
                <c:pt idx="226">
                  <c:v>3.534266542665229E-4</c:v>
                </c:pt>
                <c:pt idx="227">
                  <c:v>3.5817498672116469E-4</c:v>
                </c:pt>
                <c:pt idx="228">
                  <c:v>3.6019372050130497E-4</c:v>
                </c:pt>
                <c:pt idx="229">
                  <c:v>3.6222771038869233E-4</c:v>
                </c:pt>
                <c:pt idx="230">
                  <c:v>3.6679956332318027E-4</c:v>
                </c:pt>
                <c:pt idx="231">
                  <c:v>3.6760725476707185E-4</c:v>
                </c:pt>
                <c:pt idx="232">
                  <c:v>3.7134597934389307E-4</c:v>
                </c:pt>
                <c:pt idx="233">
                  <c:v>3.7218261583286813E-4</c:v>
                </c:pt>
                <c:pt idx="234">
                  <c:v>3.7302642994309072E-4</c:v>
                </c:pt>
                <c:pt idx="235">
                  <c:v>3.7516551681757236E-4</c:v>
                </c:pt>
                <c:pt idx="236">
                  <c:v>3.773204703856484E-4</c:v>
                </c:pt>
                <c:pt idx="237">
                  <c:v>3.8519335747165708E-4</c:v>
                </c:pt>
                <c:pt idx="238">
                  <c:v>3.8609901314642697E-4</c:v>
                </c:pt>
                <c:pt idx="239">
                  <c:v>3.8833334634135255E-4</c:v>
                </c:pt>
                <c:pt idx="240">
                  <c:v>3.905835646889189E-4</c:v>
                </c:pt>
                <c:pt idx="241">
                  <c:v>3.9284967126158551E-4</c:v>
                </c:pt>
                <c:pt idx="242">
                  <c:v>4.0108615489963266E-4</c:v>
                </c:pt>
                <c:pt idx="243">
                  <c:v>4.0207304124449282E-4</c:v>
                </c:pt>
                <c:pt idx="244">
                  <c:v>4.0441863501630259E-4</c:v>
                </c:pt>
                <c:pt idx="245">
                  <c:v>4.0678005388625037E-4</c:v>
                </c:pt>
                <c:pt idx="246">
                  <c:v>4.0915689316766519E-4</c:v>
                </c:pt>
                <c:pt idx="247">
                  <c:v>4.1773830644389794E-4</c:v>
                </c:pt>
                <c:pt idx="248">
                  <c:v>4.1880872955679476E-4</c:v>
                </c:pt>
                <c:pt idx="249">
                  <c:v>4.2125537722887985E-4</c:v>
                </c:pt>
                <c:pt idx="250">
                  <c:v>4.237145278238609E-4</c:v>
                </c:pt>
                <c:pt idx="251">
                  <c:v>4.261856950796575E-4</c:v>
                </c:pt>
                <c:pt idx="252">
                  <c:v>4.3504112739223402E-4</c:v>
                </c:pt>
                <c:pt idx="253">
                  <c:v>4.3618080540623919E-4</c:v>
                </c:pt>
                <c:pt idx="254">
                  <c:v>4.3870476195232295E-4</c:v>
                </c:pt>
                <c:pt idx="255">
                  <c:v>4.4123781752888598E-4</c:v>
                </c:pt>
                <c:pt idx="256">
                  <c:v>4.4515704944522331E-4</c:v>
                </c:pt>
                <c:pt idx="257">
                  <c:v>4.5282939712328068E-4</c:v>
                </c:pt>
                <c:pt idx="258">
                  <c:v>4.5540056593696354E-4</c:v>
                </c:pt>
                <c:pt idx="259">
                  <c:v>4.5797795913736673E-4</c:v>
                </c:pt>
                <c:pt idx="260">
                  <c:v>4.6056127923805917E-4</c:v>
                </c:pt>
                <c:pt idx="261">
                  <c:v>4.631502287508529E-4</c:v>
                </c:pt>
                <c:pt idx="262">
                  <c:v>4.7094787883604174E-4</c:v>
                </c:pt>
                <c:pt idx="263">
                  <c:v>4.7355637105782501E-4</c:v>
                </c:pt>
                <c:pt idx="264">
                  <c:v>4.7616900520816666E-4</c:v>
                </c:pt>
                <c:pt idx="265">
                  <c:v>4.7878548378131039E-4</c:v>
                </c:pt>
                <c:pt idx="266">
                  <c:v>4.8692118999880556E-4</c:v>
                </c:pt>
                <c:pt idx="267">
                  <c:v>4.9066479513120635E-4</c:v>
                </c:pt>
                <c:pt idx="268">
                  <c:v>4.9191513013474521E-4</c:v>
                </c:pt>
                <c:pt idx="269">
                  <c:v>4.9454842748942118E-4</c:v>
                </c:pt>
                <c:pt idx="270">
                  <c:v>4.9718348665545335E-4</c:v>
                </c:pt>
                <c:pt idx="271">
                  <c:v>4.9982001010512496E-4</c:v>
                </c:pt>
                <c:pt idx="272">
                  <c:v>5.0773539084498945E-4</c:v>
                </c:pt>
                <c:pt idx="273">
                  <c:v>5.103747961028597E-4</c:v>
                </c:pt>
                <c:pt idx="274">
                  <c:v>5.1301417796581765E-4</c:v>
                </c:pt>
                <c:pt idx="275">
                  <c:v>5.1565336142923694E-4</c:v>
                </c:pt>
                <c:pt idx="276">
                  <c:v>5.1829266163311966E-4</c:v>
                </c:pt>
                <c:pt idx="277">
                  <c:v>5.2202858156169291E-4</c:v>
                </c:pt>
                <c:pt idx="278">
                  <c:v>5.2885978344805731E-4</c:v>
                </c:pt>
                <c:pt idx="279">
                  <c:v>5.3010644109435269E-4</c:v>
                </c:pt>
                <c:pt idx="280">
                  <c:v>5.3275385409831081E-4</c:v>
                </c:pt>
                <c:pt idx="281">
                  <c:v>5.3540438743145732E-4</c:v>
                </c:pt>
                <c:pt idx="282">
                  <c:v>5.4478837434488109E-4</c:v>
                </c:pt>
                <c:pt idx="283">
                  <c:v>5.4604652597997887E-4</c:v>
                </c:pt>
                <c:pt idx="284">
                  <c:v>5.4871926241524473E-4</c:v>
                </c:pt>
                <c:pt idx="285">
                  <c:v>5.513977597702076E-4</c:v>
                </c:pt>
                <c:pt idx="286">
                  <c:v>5.5408245814851176E-4</c:v>
                </c:pt>
                <c:pt idx="287">
                  <c:v>5.6360274183082329E-4</c:v>
                </c:pt>
                <c:pt idx="288">
                  <c:v>5.6489206399982085E-4</c:v>
                </c:pt>
                <c:pt idx="289">
                  <c:v>5.6761436908305744E-4</c:v>
                </c:pt>
                <c:pt idx="290">
                  <c:v>5.7034551583225689E-4</c:v>
                </c:pt>
                <c:pt idx="291">
                  <c:v>5.7308594436254604E-4</c:v>
                </c:pt>
                <c:pt idx="292">
                  <c:v>5.8280887154382006E-4</c:v>
                </c:pt>
                <c:pt idx="293">
                  <c:v>5.8414927855826733E-4</c:v>
                </c:pt>
                <c:pt idx="294">
                  <c:v>5.8694271771030505E-4</c:v>
                </c:pt>
                <c:pt idx="295">
                  <c:v>5.8974807934346655E-4</c:v>
                </c:pt>
                <c:pt idx="296">
                  <c:v>5.9256580357817826E-4</c:v>
                </c:pt>
                <c:pt idx="297">
                  <c:v>6.0255689625206656E-4</c:v>
                </c:pt>
                <c:pt idx="298">
                  <c:v>6.0396912903158846E-4</c:v>
                </c:pt>
                <c:pt idx="299">
                  <c:v>6.0831973099158537E-4</c:v>
                </c:pt>
                <c:pt idx="300">
                  <c:v>6.1122342728818003E-4</c:v>
                </c:pt>
                <c:pt idx="301">
                  <c:v>6.1414255983573347E-4</c:v>
                </c:pt>
                <c:pt idx="302">
                  <c:v>6.2299695225675653E-4</c:v>
                </c:pt>
                <c:pt idx="303">
                  <c:v>6.2598220709129645E-4</c:v>
                </c:pt>
                <c:pt idx="304">
                  <c:v>6.2898508682781369E-4</c:v>
                </c:pt>
                <c:pt idx="305">
                  <c:v>6.320060292027489E-4</c:v>
                </c:pt>
                <c:pt idx="306">
                  <c:v>6.3504547195429941E-4</c:v>
                </c:pt>
                <c:pt idx="307">
                  <c:v>6.4427917987608992E-4</c:v>
                </c:pt>
                <c:pt idx="308">
                  <c:v>6.4739700155428618E-4</c:v>
                </c:pt>
                <c:pt idx="309">
                  <c:v>6.5053551233038964E-4</c:v>
                </c:pt>
                <c:pt idx="310">
                  <c:v>6.5369486610766434E-4</c:v>
                </c:pt>
                <c:pt idx="311">
                  <c:v>6.5687408140220507E-4</c:v>
                </c:pt>
                <c:pt idx="312">
                  <c:v>6.6651824294365971E-4</c:v>
                </c:pt>
                <c:pt idx="313">
                  <c:v>6.6976425081977586E-4</c:v>
                </c:pt>
                <c:pt idx="314">
                  <c:v>6.7302379342439489E-4</c:v>
                </c:pt>
                <c:pt idx="315">
                  <c:v>6.7629560537411427E-4</c:v>
                </c:pt>
                <c:pt idx="316">
                  <c:v>6.7957842127367286E-4</c:v>
                </c:pt>
                <c:pt idx="317">
                  <c:v>6.9279441617212513E-4</c:v>
                </c:pt>
                <c:pt idx="318">
                  <c:v>6.9611327058407776E-4</c:v>
                </c:pt>
                <c:pt idx="319">
                  <c:v>6.9943553638632163E-4</c:v>
                </c:pt>
                <c:pt idx="320">
                  <c:v>7.0275994811507881E-4</c:v>
                </c:pt>
                <c:pt idx="321">
                  <c:v>6.9947588155001503E-4</c:v>
                </c:pt>
                <c:pt idx="322">
                  <c:v>7.0117788185564687E-4</c:v>
                </c:pt>
                <c:pt idx="323">
                  <c:v>7.0449279517849068E-4</c:v>
                </c:pt>
                <c:pt idx="324">
                  <c:v>7.078051020576548E-4</c:v>
                </c:pt>
                <c:pt idx="325">
                  <c:v>7.1111501771280454E-4</c:v>
                </c:pt>
                <c:pt idx="326">
                  <c:v>7.2267058719935611E-4</c:v>
                </c:pt>
                <c:pt idx="327">
                  <c:v>7.2433507249848985E-4</c:v>
                </c:pt>
                <c:pt idx="328">
                  <c:v>7.2763626034002963E-4</c:v>
                </c:pt>
                <c:pt idx="329">
                  <c:v>7.309363482812881E-4</c:v>
                </c:pt>
                <c:pt idx="330">
                  <c:v>7.3423555154502197E-4</c:v>
                </c:pt>
                <c:pt idx="331">
                  <c:v>7.4579582724356092E-4</c:v>
                </c:pt>
                <c:pt idx="332">
                  <c:v>7.4742782226880529E-4</c:v>
                </c:pt>
                <c:pt idx="333">
                  <c:v>7.5072583048008427E-4</c:v>
                </c:pt>
                <c:pt idx="334">
                  <c:v>7.5402424535258737E-4</c:v>
                </c:pt>
                <c:pt idx="335">
                  <c:v>7.5732328210597981E-4</c:v>
                </c:pt>
                <c:pt idx="336">
                  <c:v>7.6892502028042421E-4</c:v>
                </c:pt>
                <c:pt idx="337">
                  <c:v>7.7052995243613229E-4</c:v>
                </c:pt>
                <c:pt idx="338">
                  <c:v>7.7383532697109501E-4</c:v>
                </c:pt>
                <c:pt idx="339">
                  <c:v>7.7714261473938633E-4</c:v>
                </c:pt>
                <c:pt idx="340">
                  <c:v>7.8045203096464638E-4</c:v>
                </c:pt>
                <c:pt idx="341">
                  <c:v>7.9213158561354969E-4</c:v>
                </c:pt>
                <c:pt idx="342">
                  <c:v>7.9371528497441913E-4</c:v>
                </c:pt>
                <c:pt idx="343">
                  <c:v>7.9703857188902758E-4</c:v>
                </c:pt>
                <c:pt idx="344">
                  <c:v>8.003652786236434E-4</c:v>
                </c:pt>
                <c:pt idx="345">
                  <c:v>8.0369562040676459E-4</c:v>
                </c:pt>
                <c:pt idx="346">
                  <c:v>8.1548894328397335E-4</c:v>
                </c:pt>
                <c:pt idx="347">
                  <c:v>8.1705764259337884E-4</c:v>
                </c:pt>
                <c:pt idx="348">
                  <c:v>8.2040938805091293E-4</c:v>
                </c:pt>
                <c:pt idx="349">
                  <c:v>8.2376605993323998E-4</c:v>
                </c:pt>
                <c:pt idx="350">
                  <c:v>8.2712787347106618E-4</c:v>
                </c:pt>
                <c:pt idx="351">
                  <c:v>8.3907051412374643E-4</c:v>
                </c:pt>
                <c:pt idx="352">
                  <c:v>8.4063084879369427E-4</c:v>
                </c:pt>
                <c:pt idx="353">
                  <c:v>8.4402159907800013E-4</c:v>
                </c:pt>
                <c:pt idx="354">
                  <c:v>8.4741878240999168E-4</c:v>
                </c:pt>
                <c:pt idx="355">
                  <c:v>8.5082261402170001E-4</c:v>
                </c:pt>
                <c:pt idx="356">
                  <c:v>8.6294971983718975E-4</c:v>
                </c:pt>
                <c:pt idx="357">
                  <c:v>8.6450872795357822E-4</c:v>
                </c:pt>
                <c:pt idx="358">
                  <c:v>8.6794902948231765E-4</c:v>
                </c:pt>
                <c:pt idx="359">
                  <c:v>8.7139727070195076E-4</c:v>
                </c:pt>
                <c:pt idx="360">
                  <c:v>8.7485366684671682E-4</c:v>
                </c:pt>
                <c:pt idx="361">
                  <c:v>8.8719998311596621E-4</c:v>
                </c:pt>
                <c:pt idx="362">
                  <c:v>8.9458366392103849E-4</c:v>
                </c:pt>
                <c:pt idx="363">
                  <c:v>8.9810746292189232E-4</c:v>
                </c:pt>
                <c:pt idx="364">
                  <c:v>9.0558019294158102E-4</c:v>
                </c:pt>
                <c:pt idx="365">
                  <c:v>9.0715878007301479E-4</c:v>
                </c:pt>
                <c:pt idx="366">
                  <c:v>9.158747400049512E-4</c:v>
                </c:pt>
                <c:pt idx="367">
                  <c:v>9.1945933415037585E-4</c:v>
                </c:pt>
                <c:pt idx="368">
                  <c:v>9.2305480198036187E-4</c:v>
                </c:pt>
                <c:pt idx="369">
                  <c:v>9.3071390839196246E-4</c:v>
                </c:pt>
                <c:pt idx="370">
                  <c:v>9.3231077943238582E-4</c:v>
                </c:pt>
                <c:pt idx="371">
                  <c:v>9.412026580734662E-4</c:v>
                </c:pt>
                <c:pt idx="372">
                  <c:v>9.4486781502705459E-4</c:v>
                </c:pt>
                <c:pt idx="373">
                  <c:v>9.4854532800945171E-4</c:v>
                </c:pt>
                <c:pt idx="374">
                  <c:v>9.564052874423733E-4</c:v>
                </c:pt>
                <c:pt idx="375">
                  <c:v>9.5802872385467865E-4</c:v>
                </c:pt>
                <c:pt idx="376">
                  <c:v>9.6712564522598971E-4</c:v>
                </c:pt>
                <c:pt idx="377">
                  <c:v>9.7088174151129523E-4</c:v>
                </c:pt>
                <c:pt idx="378">
                  <c:v>9.7465167620701832E-4</c:v>
                </c:pt>
                <c:pt idx="379">
                  <c:v>9.8272619074486604E-4</c:v>
                </c:pt>
                <c:pt idx="380">
                  <c:v>9.8438485953853826E-4</c:v>
                </c:pt>
                <c:pt idx="381">
                  <c:v>9.9371633791589531E-4</c:v>
                </c:pt>
                <c:pt idx="382">
                  <c:v>9.9757375032495242E-4</c:v>
                </c:pt>
                <c:pt idx="383">
                  <c:v>1.0014464835673071E-3</c:v>
                </c:pt>
                <c:pt idx="384">
                  <c:v>1.00313708593179E-3</c:v>
                </c:pt>
                <c:pt idx="385">
                  <c:v>1.0048318289250619E-3</c:v>
                </c:pt>
                <c:pt idx="386">
                  <c:v>1.0188141183899953E-3</c:v>
                </c:pt>
                <c:pt idx="387">
                  <c:v>1.0227741755971756E-3</c:v>
                </c:pt>
                <c:pt idx="388">
                  <c:v>1.0267506925223163E-3</c:v>
                </c:pt>
                <c:pt idx="389">
                  <c:v>1.0307436240465356E-3</c:v>
                </c:pt>
                <c:pt idx="390">
                  <c:v>1.0392946244412885E-3</c:v>
                </c:pt>
                <c:pt idx="391">
                  <c:v>1.0468785937574492E-3</c:v>
                </c:pt>
                <c:pt idx="392">
                  <c:v>1.0509529214816125E-3</c:v>
                </c:pt>
                <c:pt idx="393">
                  <c:v>1.0550433930788996E-3</c:v>
                </c:pt>
                <c:pt idx="394">
                  <c:v>1.0591499634251872E-3</c:v>
                </c:pt>
                <c:pt idx="395">
                  <c:v>1.0799227169298261E-3</c:v>
                </c:pt>
                <c:pt idx="396">
                  <c:v>1.0841249320831608E-3</c:v>
                </c:pt>
                <c:pt idx="397">
                  <c:v>1.0883429300812533E-3</c:v>
                </c:pt>
                <c:pt idx="398">
                  <c:v>1.097346991204076E-3</c:v>
                </c:pt>
                <c:pt idx="399">
                  <c:v>1.105371847839557E-3</c:v>
                </c:pt>
                <c:pt idx="400">
                  <c:v>1.1096680830401586E-3</c:v>
                </c:pt>
                <c:pt idx="401">
                  <c:v>1.1139798302700166E-3</c:v>
                </c:pt>
                <c:pt idx="402">
                  <c:v>1.1183070443892833E-3</c:v>
                </c:pt>
                <c:pt idx="403">
                  <c:v>1.1299716074512686E-3</c:v>
                </c:pt>
                <c:pt idx="404">
                  <c:v>1.1426389280425175E-3</c:v>
                </c:pt>
                <c:pt idx="405">
                  <c:v>1.1470652041229604E-3</c:v>
                </c:pt>
                <c:pt idx="406">
                  <c:v>1.1564790460695572E-3</c:v>
                </c:pt>
                <c:pt idx="407">
                  <c:v>1.1584541611085509E-3</c:v>
                </c:pt>
                <c:pt idx="408">
                  <c:v>1.16942218972057E-3</c:v>
                </c:pt>
                <c:pt idx="409">
                  <c:v>1.1739383935953545E-3</c:v>
                </c:pt>
                <c:pt idx="410">
                  <c:v>1.1784694282884515E-3</c:v>
                </c:pt>
                <c:pt idx="411">
                  <c:v>1.1880842214014612E-3</c:v>
                </c:pt>
                <c:pt idx="412">
                  <c:v>1.1901150209083838E-3</c:v>
                </c:pt>
                <c:pt idx="413">
                  <c:v>1.2013454924114412E-3</c:v>
                </c:pt>
                <c:pt idx="414">
                  <c:v>1.2059645690278553E-3</c:v>
                </c:pt>
                <c:pt idx="415">
                  <c:v>1.2105981621253301E-3</c:v>
                </c:pt>
                <c:pt idx="416">
                  <c:v>1.2204070169413537E-3</c:v>
                </c:pt>
                <c:pt idx="417">
                  <c:v>1.2224936445812025E-3</c:v>
                </c:pt>
                <c:pt idx="418">
                  <c:v>1.2339823028947269E-3</c:v>
                </c:pt>
                <c:pt idx="419">
                  <c:v>1.2387020517112823E-3</c:v>
                </c:pt>
                <c:pt idx="420">
                  <c:v>1.2434360026112603E-3</c:v>
                </c:pt>
                <c:pt idx="421">
                  <c:v>1.2534322001221988E-3</c:v>
                </c:pt>
                <c:pt idx="422">
                  <c:v>1.2555747142040769E-3</c:v>
                </c:pt>
                <c:pt idx="423">
                  <c:v>1.2673172161827067E-3</c:v>
                </c:pt>
                <c:pt idx="424">
                  <c:v>1.2721354362582352E-3</c:v>
                </c:pt>
                <c:pt idx="425">
                  <c:v>1.2743127518179201E-3</c:v>
                </c:pt>
                <c:pt idx="426">
                  <c:v>1.279152860306785E-3</c:v>
                </c:pt>
                <c:pt idx="427">
                  <c:v>1.2893429090831043E-3</c:v>
                </c:pt>
                <c:pt idx="428">
                  <c:v>1.2986512535071474E-3</c:v>
                </c:pt>
                <c:pt idx="429">
                  <c:v>1.3035601157003816E-3</c:v>
                </c:pt>
                <c:pt idx="430">
                  <c:v>1.3084825930782238E-3</c:v>
                </c:pt>
                <c:pt idx="431">
                  <c:v>1.3134186404549612E-3</c:v>
                </c:pt>
                <c:pt idx="432">
                  <c:v>1.3237829057028553E-3</c:v>
                </c:pt>
                <c:pt idx="433">
                  <c:v>1.3332976261300178E-3</c:v>
                </c:pt>
                <c:pt idx="434">
                  <c:v>1.3383008456312299E-3</c:v>
                </c:pt>
                <c:pt idx="435">
                  <c:v>1.3433173639759983E-3</c:v>
                </c:pt>
                <c:pt idx="436">
                  <c:v>1.3483471359690006E-3</c:v>
                </c:pt>
                <c:pt idx="437">
                  <c:v>1.3588793776913744E-3</c:v>
                </c:pt>
                <c:pt idx="438">
                  <c:v>1.3685978564430656E-3</c:v>
                </c:pt>
                <c:pt idx="439">
                  <c:v>1.3736932186840546E-3</c:v>
                </c:pt>
                <c:pt idx="440">
                  <c:v>1.3788015633677056E-3</c:v>
                </c:pt>
                <c:pt idx="441">
                  <c:v>1.3839228452899592E-3</c:v>
                </c:pt>
                <c:pt idx="442">
                  <c:v>1.4001876972183907E-3</c:v>
                </c:pt>
                <c:pt idx="443">
                  <c:v>1.4073296989765103E-3</c:v>
                </c:pt>
                <c:pt idx="444">
                  <c:v>1.4097217312102177E-3</c:v>
                </c:pt>
                <c:pt idx="445">
                  <c:v>1.414919687186681E-3</c:v>
                </c:pt>
                <c:pt idx="446">
                  <c:v>1.4201302639300895E-3</c:v>
                </c:pt>
                <c:pt idx="447">
                  <c:v>1.4225437512195892E-3</c:v>
                </c:pt>
                <c:pt idx="448">
                  <c:v>1.4439239522554355E-3</c:v>
                </c:pt>
                <c:pt idx="449">
                  <c:v>1.4492014958962338E-3</c:v>
                </c:pt>
                <c:pt idx="450">
                  <c:v>1.4544913279195175E-3</c:v>
                </c:pt>
                <c:pt idx="451">
                  <c:v>1.4654799453903042E-3</c:v>
                </c:pt>
                <c:pt idx="452">
                  <c:v>1.467954061529916E-3</c:v>
                </c:pt>
                <c:pt idx="453">
                  <c:v>1.4811223263668505E-3</c:v>
                </c:pt>
                <c:pt idx="454">
                  <c:v>1.4864843962162898E-3</c:v>
                </c:pt>
                <c:pt idx="455">
                  <c:v>1.4918582569422652E-3</c:v>
                </c:pt>
                <c:pt idx="456">
                  <c:v>1.5029909053916825E-3</c:v>
                </c:pt>
                <c:pt idx="457">
                  <c:v>1.5055176312817056E-3</c:v>
                </c:pt>
                <c:pt idx="458">
                  <c:v>1.5189019359236914E-3</c:v>
                </c:pt>
                <c:pt idx="459">
                  <c:v>1.5243450492072681E-3</c:v>
                </c:pt>
                <c:pt idx="460">
                  <c:v>1.5297994557832333E-3</c:v>
                </c:pt>
                <c:pt idx="461">
                  <c:v>1.541069637997906E-3</c:v>
                </c:pt>
                <c:pt idx="462">
                  <c:v>1.5436470085921385E-3</c:v>
                </c:pt>
                <c:pt idx="463">
                  <c:v>1.557238399874867E-3</c:v>
                </c:pt>
                <c:pt idx="464">
                  <c:v>1.5627590732741651E-3</c:v>
                </c:pt>
                <c:pt idx="465">
                  <c:v>1.5682905423039398E-3</c:v>
                </c:pt>
                <c:pt idx="466">
                  <c:v>1.5796920275154467E-3</c:v>
                </c:pt>
                <c:pt idx="467">
                  <c:v>1.5823179444471749E-3</c:v>
                </c:pt>
                <c:pt idx="468">
                  <c:v>1.5961073333432166E-3</c:v>
                </c:pt>
                <c:pt idx="469">
                  <c:v>1.6017020829876525E-3</c:v>
                </c:pt>
                <c:pt idx="470">
                  <c:v>1.6073071305224551E-3</c:v>
                </c:pt>
                <c:pt idx="471">
                  <c:v>1.6188339543983742E-3</c:v>
                </c:pt>
                <c:pt idx="472">
                  <c:v>1.6215061859751042E-3</c:v>
                </c:pt>
                <c:pt idx="473">
                  <c:v>1.6354843475685982E-3</c:v>
                </c:pt>
                <c:pt idx="474">
                  <c:v>1.641149689030643E-3</c:v>
                </c:pt>
                <c:pt idx="475">
                  <c:v>1.6468248305608361E-3</c:v>
                </c:pt>
                <c:pt idx="476">
                  <c:v>1.6584712951959249E-3</c:v>
                </c:pt>
                <c:pt idx="477">
                  <c:v>1.6611874763899405E-3</c:v>
                </c:pt>
                <c:pt idx="478">
                  <c:v>1.675345049854888E-3</c:v>
                </c:pt>
                <c:pt idx="479">
                  <c:v>1.6810774981387713E-3</c:v>
                </c:pt>
                <c:pt idx="480">
                  <c:v>1.6868192485882142E-3</c:v>
                </c:pt>
                <c:pt idx="481">
                  <c:v>1.6985799224987809E-3</c:v>
                </c:pt>
                <c:pt idx="482">
                  <c:v>1.7013375549382781E-3</c:v>
                </c:pt>
                <c:pt idx="483">
                  <c:v>1.7156650435191513E-3</c:v>
                </c:pt>
                <c:pt idx="484">
                  <c:v>1.7214611130565174E-3</c:v>
                </c:pt>
                <c:pt idx="485">
                  <c:v>1.7272659867734429E-3</c:v>
                </c:pt>
                <c:pt idx="486">
                  <c:v>1.739135704890507E-3</c:v>
                </c:pt>
                <c:pt idx="487">
                  <c:v>1.7419321568565131E-3</c:v>
                </c:pt>
                <c:pt idx="488">
                  <c:v>1.7564199278442888E-3</c:v>
                </c:pt>
                <c:pt idx="489">
                  <c:v>1.759234973293184E-3</c:v>
                </c:pt>
                <c:pt idx="490">
                  <c:v>1.7620539632243163E-3</c:v>
                </c:pt>
                <c:pt idx="491">
                  <c:v>1.7648768580779074E-3</c:v>
                </c:pt>
                <c:pt idx="492">
                  <c:v>1.7707482610183202E-3</c:v>
                </c:pt>
                <c:pt idx="493">
                  <c:v>1.7914670493079689E-3</c:v>
                </c:pt>
                <c:pt idx="494">
                  <c:v>1.7943144243498061E-3</c:v>
                </c:pt>
                <c:pt idx="495">
                  <c:v>1.8002257412390503E-3</c:v>
                </c:pt>
                <c:pt idx="496">
                  <c:v>1.8061448238107559E-3</c:v>
                </c:pt>
                <c:pt idx="497">
                  <c:v>1.8120715996923183E-3</c:v>
                </c:pt>
                <c:pt idx="498">
                  <c:v>1.8329751490705763E-3</c:v>
                </c:pt>
                <c:pt idx="499">
                  <c:v>1.8358541887780284E-3</c:v>
                </c:pt>
                <c:pt idx="500">
                  <c:v>1.8418183455438351E-3</c:v>
                </c:pt>
                <c:pt idx="501">
                  <c:v>1.8477897613414704E-3</c:v>
                </c:pt>
                <c:pt idx="502">
                  <c:v>1.8537683637872885E-3</c:v>
                </c:pt>
                <c:pt idx="503">
                  <c:v>1.8748456561189033E-3</c:v>
                </c:pt>
                <c:pt idx="504">
                  <c:v>1.8777531922699404E-3</c:v>
                </c:pt>
                <c:pt idx="505">
                  <c:v>1.883766642107471E-3</c:v>
                </c:pt>
                <c:pt idx="506">
                  <c:v>1.8897868442427281E-3</c:v>
                </c:pt>
                <c:pt idx="507">
                  <c:v>1.8958137262774916E-3</c:v>
                </c:pt>
                <c:pt idx="508">
                  <c:v>1.9170538803199349E-3</c:v>
                </c:pt>
                <c:pt idx="509">
                  <c:v>1.9199866053942135E-3</c:v>
                </c:pt>
                <c:pt idx="510">
                  <c:v>1.926045800897563E-3</c:v>
                </c:pt>
                <c:pt idx="511">
                  <c:v>1.9321112418766513E-3</c:v>
                </c:pt>
                <c:pt idx="512">
                  <c:v>1.9381828559217758E-3</c:v>
                </c:pt>
                <c:pt idx="513">
                  <c:v>1.9627182552397811E-3</c:v>
                </c:pt>
                <c:pt idx="514">
                  <c:v>1.9656737161643334E-3</c:v>
                </c:pt>
                <c:pt idx="515">
                  <c:v>1.9717781904850925E-3</c:v>
                </c:pt>
                <c:pt idx="516">
                  <c:v>1.9778885515619894E-3</c:v>
                </c:pt>
                <c:pt idx="517">
                  <c:v>1.98400480068542E-3</c:v>
                </c:pt>
                <c:pt idx="518">
                  <c:v>2.0269835180168482E-3</c:v>
                </c:pt>
                <c:pt idx="519">
                  <c:v>2.0702512535589589E-3</c:v>
                </c:pt>
                <c:pt idx="520">
                  <c:v>2.1138084461510467E-3</c:v>
                </c:pt>
                <c:pt idx="521">
                  <c:v>2.1544182168532116E-3</c:v>
                </c:pt>
                <c:pt idx="522">
                  <c:v>2.1985344834952241E-3</c:v>
                </c:pt>
                <c:pt idx="523">
                  <c:v>2.2429414738621093E-3</c:v>
                </c:pt>
                <c:pt idx="524">
                  <c:v>2.2876396185455626E-3</c:v>
                </c:pt>
                <c:pt idx="525">
                  <c:v>2.3359514789113864E-3</c:v>
                </c:pt>
                <c:pt idx="526">
                  <c:v>2.3812545134008975E-3</c:v>
                </c:pt>
                <c:pt idx="527">
                  <c:v>2.4268500190146509E-3</c:v>
                </c:pt>
                <c:pt idx="528">
                  <c:v>2.4727384182076841E-3</c:v>
                </c:pt>
                <c:pt idx="529">
                  <c:v>2.5189201314331205E-3</c:v>
                </c:pt>
                <c:pt idx="530">
                  <c:v>2.5619665842208064E-3</c:v>
                </c:pt>
                <c:pt idx="531">
                  <c:v>2.6087146953408611E-3</c:v>
                </c:pt>
                <c:pt idx="532">
                  <c:v>2.6557573328315006E-3</c:v>
                </c:pt>
                <c:pt idx="533">
                  <c:v>2.7030949092807003E-3</c:v>
                </c:pt>
                <c:pt idx="534">
                  <c:v>2.7507278353266131E-3</c:v>
                </c:pt>
                <c:pt idx="535">
                  <c:v>2.7986565196725867E-3</c:v>
                </c:pt>
                <c:pt idx="536">
                  <c:v>2.8468813690986448E-3</c:v>
                </c:pt>
                <c:pt idx="537">
                  <c:v>2.8954027884667876E-3</c:v>
                </c:pt>
                <c:pt idx="538">
                  <c:v>2.9586413671789983E-3</c:v>
                </c:pt>
                <c:pt idx="539">
                  <c:v>3.0078442783432013E-3</c:v>
                </c:pt>
                <c:pt idx="540">
                  <c:v>3.0573451108749801E-3</c:v>
                </c:pt>
                <c:pt idx="541">
                  <c:v>3.107144262067344E-3</c:v>
                </c:pt>
                <c:pt idx="542">
                  <c:v>3.178589621878209E-3</c:v>
                </c:pt>
                <c:pt idx="543">
                  <c:v>3.2291098081901576E-3</c:v>
                </c:pt>
                <c:pt idx="544">
                  <c:v>3.2799114051053416E-3</c:v>
                </c:pt>
                <c:pt idx="545">
                  <c:v>3.3309788418013154E-3</c:v>
                </c:pt>
                <c:pt idx="546">
                  <c:v>3.3934239850301655E-3</c:v>
                </c:pt>
                <c:pt idx="547">
                  <c:v>3.4450207214209924E-3</c:v>
                </c:pt>
                <c:pt idx="548">
                  <c:v>3.4968325643348476E-3</c:v>
                </c:pt>
                <c:pt idx="549">
                  <c:v>3.5488440147896337E-3</c:v>
                </c:pt>
                <c:pt idx="550">
                  <c:v>3.6010395702773777E-3</c:v>
                </c:pt>
                <c:pt idx="551">
                  <c:v>3.6495833195904761E-3</c:v>
                </c:pt>
                <c:pt idx="552">
                  <c:v>3.7020964760803845E-3</c:v>
                </c:pt>
                <c:pt idx="553">
                  <c:v>3.7547485505682724E-3</c:v>
                </c:pt>
                <c:pt idx="554">
                  <c:v>3.8075239400047951E-3</c:v>
                </c:pt>
                <c:pt idx="555">
                  <c:v>3.8642360876591742E-3</c:v>
                </c:pt>
                <c:pt idx="556">
                  <c:v>3.917210522395841E-3</c:v>
                </c:pt>
                <c:pt idx="557">
                  <c:v>3.970260445425082E-3</c:v>
                </c:pt>
                <c:pt idx="558">
                  <c:v>4.023370325891164E-3</c:v>
                </c:pt>
                <c:pt idx="559">
                  <c:v>4.0765246293937999E-3</c:v>
                </c:pt>
                <c:pt idx="560">
                  <c:v>4.1297078180007442E-3</c:v>
                </c:pt>
                <c:pt idx="561">
                  <c:v>4.1829043502495319E-3</c:v>
                </c:pt>
                <c:pt idx="562">
                  <c:v>4.2360986811566022E-3</c:v>
                </c:pt>
                <c:pt idx="563">
                  <c:v>4.2854753593041346E-3</c:v>
                </c:pt>
                <c:pt idx="564">
                  <c:v>4.3310358578630354E-3</c:v>
                </c:pt>
                <c:pt idx="565">
                  <c:v>4.3841501251634264E-3</c:v>
                </c:pt>
                <c:pt idx="566">
                  <c:v>4.4372006406573324E-3</c:v>
                </c:pt>
                <c:pt idx="567">
                  <c:v>4.4901715798702033E-3</c:v>
                </c:pt>
                <c:pt idx="568">
                  <c:v>4.5468145449514127E-3</c:v>
                </c:pt>
                <c:pt idx="569">
                  <c:v>4.5995758512937827E-3</c:v>
                </c:pt>
                <c:pt idx="570">
                  <c:v>4.6522285667723786E-3</c:v>
                </c:pt>
                <c:pt idx="571">
                  <c:v>4.7047729998977812E-3</c:v>
                </c:pt>
                <c:pt idx="572">
                  <c:v>4.7534698756551853E-3</c:v>
                </c:pt>
                <c:pt idx="573">
                  <c:v>4.8058055540358309E-3</c:v>
                </c:pt>
                <c:pt idx="574">
                  <c:v>4.8580338382115673E-3</c:v>
                </c:pt>
                <c:pt idx="575">
                  <c:v>4.9101550301128066E-3</c:v>
                </c:pt>
                <c:pt idx="576">
                  <c:v>4.9621694300049993E-3</c:v>
                </c:pt>
                <c:pt idx="577">
                  <c:v>5.0177827330797247E-3</c:v>
                </c:pt>
                <c:pt idx="578">
                  <c:v>5.0695776865219769E-3</c:v>
                </c:pt>
                <c:pt idx="579">
                  <c:v>5.1212667652877301E-3</c:v>
                </c:pt>
                <c:pt idx="580">
                  <c:v>5.180210732166163E-3</c:v>
                </c:pt>
                <c:pt idx="581">
                  <c:v>5.2279963465697047E-3</c:v>
                </c:pt>
                <c:pt idx="582">
                  <c:v>5.279361227786588E-3</c:v>
                </c:pt>
                <c:pt idx="583">
                  <c:v>5.3306214140268057E-3</c:v>
                </c:pt>
                <c:pt idx="584">
                  <c:v>5.3817771922930442E-3</c:v>
                </c:pt>
                <c:pt idx="585">
                  <c:v>5.4328288479941278E-3</c:v>
                </c:pt>
                <c:pt idx="586">
                  <c:v>5.483776664955615E-3</c:v>
                </c:pt>
                <c:pt idx="587">
                  <c:v>5.5346209254237763E-3</c:v>
                </c:pt>
                <c:pt idx="588">
                  <c:v>5.5853619100770776E-3</c:v>
                </c:pt>
                <c:pt idx="589">
                  <c:v>5.6432495346141953E-3</c:v>
                </c:pt>
                <c:pt idx="590">
                  <c:v>5.7046227388432829E-3</c:v>
                </c:pt>
                <c:pt idx="591">
                  <c:v>5.7550234845664535E-3</c:v>
                </c:pt>
                <c:pt idx="592">
                  <c:v>5.8053221838327475E-3</c:v>
                </c:pt>
                <c:pt idx="593">
                  <c:v>5.8555191088622621E-3</c:v>
                </c:pt>
                <c:pt idx="594">
                  <c:v>5.8948403087486908E-3</c:v>
                </c:pt>
                <c:pt idx="595">
                  <c:v>5.9448606311045104E-3</c:v>
                </c:pt>
                <c:pt idx="596">
                  <c:v>5.9948062862178872E-3</c:v>
                </c:pt>
                <c:pt idx="597">
                  <c:v>6.0446980536810737E-3</c:v>
                </c:pt>
                <c:pt idx="598">
                  <c:v>6.1053389588741347E-3</c:v>
                </c:pt>
                <c:pt idx="599">
                  <c:v>6.1552060867880107E-3</c:v>
                </c:pt>
                <c:pt idx="600">
                  <c:v>6.2050886484507888E-3</c:v>
                </c:pt>
                <c:pt idx="601">
                  <c:v>6.255007096319402E-3</c:v>
                </c:pt>
                <c:pt idx="602">
                  <c:v>6.2940759023438495E-3</c:v>
                </c:pt>
                <c:pt idx="603">
                  <c:v>6.3440807477553535E-3</c:v>
                </c:pt>
                <c:pt idx="604">
                  <c:v>6.3941771790056601E-3</c:v>
                </c:pt>
                <c:pt idx="605">
                  <c:v>6.4443859804679008E-3</c:v>
                </c:pt>
                <c:pt idx="606">
                  <c:v>6.4947279371643024E-3</c:v>
                </c:pt>
                <c:pt idx="607">
                  <c:v>6.5564168088272359E-3</c:v>
                </c:pt>
                <c:pt idx="608">
                  <c:v>6.6071591811677237E-3</c:v>
                </c:pt>
                <c:pt idx="609">
                  <c:v>6.6581010822703264E-3</c:v>
                </c:pt>
                <c:pt idx="610">
                  <c:v>6.7092629706090989E-3</c:v>
                </c:pt>
                <c:pt idx="611">
                  <c:v>6.7606653054445619E-3</c:v>
                </c:pt>
                <c:pt idx="612">
                  <c:v>6.8123285468546504E-3</c:v>
                </c:pt>
                <c:pt idx="613">
                  <c:v>6.8642731557669399E-3</c:v>
                </c:pt>
                <c:pt idx="614">
                  <c:v>6.9165195939973265E-3</c:v>
                </c:pt>
                <c:pt idx="615">
                  <c:v>6.9572274161077714E-3</c:v>
                </c:pt>
                <c:pt idx="616">
                  <c:v>7.0060653814478253E-3</c:v>
                </c:pt>
                <c:pt idx="617">
                  <c:v>7.0592120851183122E-3</c:v>
                </c:pt>
                <c:pt idx="618">
                  <c:v>7.1127410680089462E-3</c:v>
                </c:pt>
                <c:pt idx="619">
                  <c:v>7.1666732384624765E-3</c:v>
                </c:pt>
                <c:pt idx="620">
                  <c:v>7.2251380064034575E-3</c:v>
                </c:pt>
                <c:pt idx="621">
                  <c:v>7.2965638674845268E-3</c:v>
                </c:pt>
                <c:pt idx="622">
                  <c:v>7.3352382127796377E-3</c:v>
                </c:pt>
                <c:pt idx="623">
                  <c:v>7.3909521464734836E-3</c:v>
                </c:pt>
                <c:pt idx="624">
                  <c:v>7.4428692021105266E-3</c:v>
                </c:pt>
                <c:pt idx="625">
                  <c:v>7.4994363303909324E-3</c:v>
                </c:pt>
                <c:pt idx="626">
                  <c:v>7.5564468825377552E-3</c:v>
                </c:pt>
                <c:pt idx="627">
                  <c:v>7.6139011283690074E-3</c:v>
                </c:pt>
                <c:pt idx="628">
                  <c:v>7.6717993367043831E-3</c:v>
                </c:pt>
                <c:pt idx="629">
                  <c:v>7.7345465108257811E-3</c:v>
                </c:pt>
                <c:pt idx="630">
                  <c:v>7.7933665470004219E-3</c:v>
                </c:pt>
                <c:pt idx="631">
                  <c:v>7.8526313840549082E-3</c:v>
                </c:pt>
                <c:pt idx="632">
                  <c:v>7.9299351043029612E-3</c:v>
                </c:pt>
                <c:pt idx="633">
                  <c:v>7.9765843811070609E-3</c:v>
                </c:pt>
                <c:pt idx="634">
                  <c:v>8.0372156267241989E-3</c:v>
                </c:pt>
                <c:pt idx="635">
                  <c:v>8.0982927265546654E-3</c:v>
                </c:pt>
                <c:pt idx="636">
                  <c:v>8.1598159415404992E-3</c:v>
                </c:pt>
                <c:pt idx="637">
                  <c:v>8.2217855316908568E-3</c:v>
                </c:pt>
                <c:pt idx="638">
                  <c:v>8.2842017560842106E-3</c:v>
                </c:pt>
                <c:pt idx="639">
                  <c:v>8.3470648728758163E-3</c:v>
                </c:pt>
                <c:pt idx="640">
                  <c:v>8.4103751393069335E-3</c:v>
                </c:pt>
                <c:pt idx="641">
                  <c:v>8.4885704333332156E-3</c:v>
                </c:pt>
                <c:pt idx="642">
                  <c:v>8.5528764946856371E-3</c:v>
                </c:pt>
                <c:pt idx="643">
                  <c:v>8.6176305917698183E-3</c:v>
                </c:pt>
                <c:pt idx="644">
                  <c:v>8.6828329787854448E-3</c:v>
                </c:pt>
                <c:pt idx="645">
                  <c:v>8.7484839090511812E-3</c:v>
                </c:pt>
                <c:pt idx="646">
                  <c:v>8.814583230164829E-3</c:v>
                </c:pt>
                <c:pt idx="647">
                  <c:v>8.909264650384564E-3</c:v>
                </c:pt>
                <c:pt idx="648">
                  <c:v>8.9763741052424784E-3</c:v>
                </c:pt>
                <c:pt idx="649">
                  <c:v>9.0438484814346388E-3</c:v>
                </c:pt>
                <c:pt idx="650">
                  <c:v>9.116744563668332E-3</c:v>
                </c:pt>
                <c:pt idx="651">
                  <c:v>9.1848687294850684E-3</c:v>
                </c:pt>
                <c:pt idx="652">
                  <c:v>9.2532614915700733E-3</c:v>
                </c:pt>
                <c:pt idx="653">
                  <c:v>9.3218920424280993E-3</c:v>
                </c:pt>
                <c:pt idx="654">
                  <c:v>9.3856103961675701E-3</c:v>
                </c:pt>
                <c:pt idx="655">
                  <c:v>9.4546239542420054E-3</c:v>
                </c:pt>
                <c:pt idx="656">
                  <c:v>9.5237856017338918E-3</c:v>
                </c:pt>
                <c:pt idx="657">
                  <c:v>9.5930643411012081E-3</c:v>
                </c:pt>
                <c:pt idx="658">
                  <c:v>9.6675329886594073E-3</c:v>
                </c:pt>
                <c:pt idx="659">
                  <c:v>9.7369430123411104E-3</c:v>
                </c:pt>
                <c:pt idx="660">
                  <c:v>9.8063750207194843E-3</c:v>
                </c:pt>
                <c:pt idx="661">
                  <c:v>9.8757981628062458E-3</c:v>
                </c:pt>
                <c:pt idx="662">
                  <c:v>9.9451815821466113E-3</c:v>
                </c:pt>
                <c:pt idx="663">
                  <c:v>1.0014494416827988E-2</c:v>
                </c:pt>
                <c:pt idx="664">
                  <c:v>1.008370579949475E-2</c:v>
                </c:pt>
                <c:pt idx="665">
                  <c:v>1.0152784857367347E-2</c:v>
                </c:pt>
                <c:pt idx="666">
                  <c:v>1.0221700712263158E-2</c:v>
                </c:pt>
                <c:pt idx="667">
                  <c:v>1.0275553832276192E-2</c:v>
                </c:pt>
                <c:pt idx="668">
                  <c:v>1.0344118259365034E-2</c:v>
                </c:pt>
                <c:pt idx="669">
                  <c:v>1.0412428533748805E-2</c:v>
                </c:pt>
                <c:pt idx="670">
                  <c:v>1.0480453245062813E-2</c:v>
                </c:pt>
                <c:pt idx="671">
                  <c:v>1.0548160977725315E-2</c:v>
                </c:pt>
                <c:pt idx="672">
                  <c:v>1.0620362938875352E-2</c:v>
                </c:pt>
                <c:pt idx="673">
                  <c:v>1.0687338071873177E-2</c:v>
                </c:pt>
                <c:pt idx="674">
                  <c:v>1.075395156877235E-2</c:v>
                </c:pt>
                <c:pt idx="675">
                  <c:v>1.0820203567821408E-2</c:v>
                </c:pt>
                <c:pt idx="676">
                  <c:v>1.0881347731283566E-2</c:v>
                </c:pt>
                <c:pt idx="677">
                  <c:v>1.0946900912047851E-2</c:v>
                </c:pt>
                <c:pt idx="678">
                  <c:v>1.101209299460533E-2</c:v>
                </c:pt>
                <c:pt idx="679">
                  <c:v>1.1076924114225478E-2</c:v>
                </c:pt>
                <c:pt idx="680">
                  <c:v>1.1146045877340728E-2</c:v>
                </c:pt>
                <c:pt idx="681">
                  <c:v>1.1210131747279858E-2</c:v>
                </c:pt>
                <c:pt idx="682">
                  <c:v>1.1273857064590796E-2</c:v>
                </c:pt>
                <c:pt idx="683">
                  <c:v>1.1337221961143441E-2</c:v>
                </c:pt>
                <c:pt idx="684">
                  <c:v>1.1400226568033803E-2</c:v>
                </c:pt>
                <c:pt idx="685">
                  <c:v>1.1458338085546475E-2</c:v>
                </c:pt>
                <c:pt idx="686">
                  <c:v>1.1520646185825328E-2</c:v>
                </c:pt>
                <c:pt idx="687">
                  <c:v>1.1582594377044279E-2</c:v>
                </c:pt>
                <c:pt idx="688">
                  <c:v>1.1644182787472436E-2</c:v>
                </c:pt>
                <c:pt idx="689">
                  <c:v>1.1705411544627684E-2</c:v>
                </c:pt>
                <c:pt idx="690">
                  <c:v>1.1766280775276243E-2</c:v>
                </c:pt>
                <c:pt idx="691">
                  <c:v>1.1826790605438856E-2</c:v>
                </c:pt>
                <c:pt idx="692">
                  <c:v>1.1886941160397849E-2</c:v>
                </c:pt>
                <c:pt idx="693">
                  <c:v>1.1959757133067676E-2</c:v>
                </c:pt>
                <c:pt idx="694">
                  <c:v>1.2019118639059275E-2</c:v>
                </c:pt>
                <c:pt idx="695">
                  <c:v>1.2078121259943588E-2</c:v>
                </c:pt>
                <c:pt idx="696">
                  <c:v>1.2136765117420225E-2</c:v>
                </c:pt>
                <c:pt idx="697">
                  <c:v>1.2195050332473277E-2</c:v>
                </c:pt>
                <c:pt idx="698">
                  <c:v>1.2248755739532215E-2</c:v>
                </c:pt>
                <c:pt idx="699">
                  <c:v>1.2306349431318633E-2</c:v>
                </c:pt>
                <c:pt idx="700">
                  <c:v>1.2363591465896778E-2</c:v>
                </c:pt>
                <c:pt idx="701">
                  <c:v>1.2420487120200953E-2</c:v>
                </c:pt>
                <c:pt idx="702">
                  <c:v>1.2481175220799546E-2</c:v>
                </c:pt>
                <c:pt idx="703">
                  <c:v>1.2537373609539973E-2</c:v>
                </c:pt>
                <c:pt idx="704">
                  <c:v>1.2593242038321047E-2</c:v>
                </c:pt>
                <c:pt idx="705">
                  <c:v>1.2648785755610513E-2</c:v>
                </c:pt>
                <c:pt idx="706">
                  <c:v>1.269995437224661E-2</c:v>
                </c:pt>
                <c:pt idx="707">
                  <c:v>1.2754882553965495E-2</c:v>
                </c:pt>
                <c:pt idx="708">
                  <c:v>1.2809501290578775E-2</c:v>
                </c:pt>
                <c:pt idx="709">
                  <c:v>1.2863815858005169E-2</c:v>
                </c:pt>
                <c:pt idx="710">
                  <c:v>1.291783153202012E-2</c:v>
                </c:pt>
                <c:pt idx="711">
                  <c:v>1.2975523015356096E-2</c:v>
                </c:pt>
                <c:pt idx="712">
                  <c:v>1.3028940697919031E-2</c:v>
                </c:pt>
                <c:pt idx="713">
                  <c:v>1.308207565174763E-2</c:v>
                </c:pt>
                <c:pt idx="714">
                  <c:v>1.313493312400894E-2</c:v>
                </c:pt>
                <c:pt idx="715">
                  <c:v>1.3187518361710573E-2</c:v>
                </c:pt>
                <c:pt idx="716">
                  <c:v>1.3239836611692446E-2</c:v>
                </c:pt>
                <c:pt idx="717">
                  <c:v>1.3291893120628961E-2</c:v>
                </c:pt>
                <c:pt idx="718">
                  <c:v>1.3343693135023349E-2</c:v>
                </c:pt>
                <c:pt idx="719">
                  <c:v>1.3383690960612407E-2</c:v>
                </c:pt>
                <c:pt idx="720">
                  <c:v>1.3435036062517842E-2</c:v>
                </c:pt>
                <c:pt idx="721">
                  <c:v>1.3486140061672695E-2</c:v>
                </c:pt>
                <c:pt idx="722">
                  <c:v>1.3537008288752978E-2</c:v>
                </c:pt>
                <c:pt idx="723">
                  <c:v>1.3587646074252746E-2</c:v>
                </c:pt>
                <c:pt idx="724">
                  <c:v>1.3641840593397368E-2</c:v>
                </c:pt>
                <c:pt idx="725">
                  <c:v>1.3692018379499798E-2</c:v>
                </c:pt>
                <c:pt idx="726">
                  <c:v>1.3741975757109016E-2</c:v>
                </c:pt>
                <c:pt idx="727">
                  <c:v>1.3791712837203936E-2</c:v>
                </c:pt>
                <c:pt idx="728">
                  <c:v>1.3837503090864284E-2</c:v>
                </c:pt>
                <c:pt idx="729">
                  <c:v>1.3886813693074818E-2</c:v>
                </c:pt>
                <c:pt idx="730">
                  <c:v>1.3935904320740253E-2</c:v>
                </c:pt>
                <c:pt idx="731">
                  <c:v>1.3984775082172623E-2</c:v>
                </c:pt>
                <c:pt idx="732">
                  <c:v>1.4037097609988692E-2</c:v>
                </c:pt>
                <c:pt idx="733">
                  <c:v>1.4085515196279283E-2</c:v>
                </c:pt>
                <c:pt idx="734">
                  <c:v>1.4133713242357491E-2</c:v>
                </c:pt>
                <c:pt idx="735">
                  <c:v>1.4181691853663367E-2</c:v>
                </c:pt>
                <c:pt idx="736">
                  <c:v>1.4229451134965414E-2</c:v>
                </c:pt>
                <c:pt idx="737">
                  <c:v>1.4273388438791047E-2</c:v>
                </c:pt>
                <c:pt idx="738">
                  <c:v>1.4320723111782882E-2</c:v>
                </c:pt>
                <c:pt idx="739">
                  <c:v>1.4367838760489159E-2</c:v>
                </c:pt>
                <c:pt idx="740">
                  <c:v>1.4414735487140144E-2</c:v>
                </c:pt>
                <c:pt idx="741">
                  <c:v>1.446141339331072E-2</c:v>
                </c:pt>
                <c:pt idx="742">
                  <c:v>1.4507872579922591E-2</c:v>
                </c:pt>
                <c:pt idx="743">
                  <c:v>1.4554113147247366E-2</c:v>
                </c:pt>
                <c:pt idx="744">
                  <c:v>1.4600135194909224E-2</c:v>
                </c:pt>
                <c:pt idx="745">
                  <c:v>1.4656414031759595E-2</c:v>
                </c:pt>
                <c:pt idx="746">
                  <c:v>1.4701958215988787E-2</c:v>
                </c:pt>
                <c:pt idx="747">
                  <c:v>1.4747284186251951E-2</c:v>
                </c:pt>
                <c:pt idx="748">
                  <c:v>1.4792392039262595E-2</c:v>
                </c:pt>
                <c:pt idx="749">
                  <c:v>1.483728187110603E-2</c:v>
                </c:pt>
                <c:pt idx="750">
                  <c:v>1.4878531769782625E-2</c:v>
                </c:pt>
                <c:pt idx="751">
                  <c:v>1.4923000932901245E-2</c:v>
                </c:pt>
                <c:pt idx="752">
                  <c:v>1.4967257486305112E-2</c:v>
                </c:pt>
                <c:pt idx="753">
                  <c:v>1.5011305513995125E-2</c:v>
                </c:pt>
                <c:pt idx="754">
                  <c:v>1.5058521479277845E-2</c:v>
                </c:pt>
                <c:pt idx="755">
                  <c:v>1.5102153534043573E-2</c:v>
                </c:pt>
                <c:pt idx="756">
                  <c:v>1.514558976936169E-2</c:v>
                </c:pt>
                <c:pt idx="757">
                  <c:v>1.5188834246597784E-2</c:v>
                </c:pt>
                <c:pt idx="758">
                  <c:v>1.5228560688536792E-2</c:v>
                </c:pt>
                <c:pt idx="759">
                  <c:v>1.5271443311368725E-2</c:v>
                </c:pt>
                <c:pt idx="760">
                  <c:v>1.5314145989189197E-2</c:v>
                </c:pt>
                <c:pt idx="761">
                  <c:v>1.5356672803905916E-2</c:v>
                </c:pt>
                <c:pt idx="762">
                  <c:v>1.5399027837165381E-2</c:v>
                </c:pt>
                <c:pt idx="763">
                  <c:v>1.5444501593729705E-2</c:v>
                </c:pt>
                <c:pt idx="764">
                  <c:v>1.5486517460598443E-2</c:v>
                </c:pt>
                <c:pt idx="765">
                  <c:v>1.5528374050862668E-2</c:v>
                </c:pt>
                <c:pt idx="766">
                  <c:v>1.5570075423524642E-2</c:v>
                </c:pt>
                <c:pt idx="767">
                  <c:v>1.5611625637323363E-2</c:v>
                </c:pt>
                <c:pt idx="768">
                  <c:v>1.5653028750734561E-2</c:v>
                </c:pt>
                <c:pt idx="769">
                  <c:v>1.5694288821972002E-2</c:v>
                </c:pt>
                <c:pt idx="770">
                  <c:v>1.5735409908987918E-2</c:v>
                </c:pt>
                <c:pt idx="771">
                  <c:v>1.5769936055683401E-2</c:v>
                </c:pt>
                <c:pt idx="772">
                  <c:v>1.5807579679737505E-2</c:v>
                </c:pt>
                <c:pt idx="773">
                  <c:v>1.5848326978480608E-2</c:v>
                </c:pt>
                <c:pt idx="774">
                  <c:v>1.5888951318568743E-2</c:v>
                </c:pt>
                <c:pt idx="775">
                  <c:v>1.5929456822129519E-2</c:v>
                </c:pt>
                <c:pt idx="776">
                  <c:v>1.597304722201235E-2</c:v>
                </c:pt>
                <c:pt idx="777">
                  <c:v>1.60133202880825E-2</c:v>
                </c:pt>
                <c:pt idx="778">
                  <c:v>1.6053482275547874E-2</c:v>
                </c:pt>
                <c:pt idx="779">
                  <c:v>1.6093533269305835E-2</c:v>
                </c:pt>
                <c:pt idx="780">
                  <c:v>1.6133473353676629E-2</c:v>
                </c:pt>
                <c:pt idx="781">
                  <c:v>1.617013358439915E-2</c:v>
                </c:pt>
                <c:pt idx="782">
                  <c:v>1.6209858201921664E-2</c:v>
                </c:pt>
                <c:pt idx="783">
                  <c:v>1.624947215451988E-2</c:v>
                </c:pt>
                <c:pt idx="784">
                  <c:v>1.6288975524315515E-2</c:v>
                </c:pt>
                <c:pt idx="785">
                  <c:v>1.6331513046052262E-2</c:v>
                </c:pt>
                <c:pt idx="786">
                  <c:v>1.6370789412991273E-2</c:v>
                </c:pt>
                <c:pt idx="787">
                  <c:v>1.6409955444927609E-2</c:v>
                </c:pt>
                <c:pt idx="788">
                  <c:v>1.6449011221688407E-2</c:v>
                </c:pt>
                <c:pt idx="789">
                  <c:v>1.6484836466389045E-2</c:v>
                </c:pt>
                <c:pt idx="790">
                  <c:v>1.6523678032712985E-2</c:v>
                </c:pt>
                <c:pt idx="791">
                  <c:v>1.6562409575547377E-2</c:v>
                </c:pt>
                <c:pt idx="792">
                  <c:v>1.6601031172613481E-2</c:v>
                </c:pt>
                <c:pt idx="793">
                  <c:v>1.6639542901092871E-2</c:v>
                </c:pt>
                <c:pt idx="794">
                  <c:v>1.6677944837633185E-2</c:v>
                </c:pt>
                <c:pt idx="795">
                  <c:v>1.6716237058354306E-2</c:v>
                </c:pt>
                <c:pt idx="796">
                  <c:v>1.6754419638843505E-2</c:v>
                </c:pt>
                <c:pt idx="797">
                  <c:v>1.6801707142823776E-2</c:v>
                </c:pt>
                <c:pt idx="798">
                  <c:v>1.6839652583351312E-2</c:v>
                </c:pt>
                <c:pt idx="799">
                  <c:v>1.687748861915183E-2</c:v>
                </c:pt>
                <c:pt idx="800">
                  <c:v>1.691521532353104E-2</c:v>
                </c:pt>
                <c:pt idx="801">
                  <c:v>1.6952832769282888E-2</c:v>
                </c:pt>
                <c:pt idx="802">
                  <c:v>1.6987300070223754E-2</c:v>
                </c:pt>
                <c:pt idx="803">
                  <c:v>1.7024701344979489E-2</c:v>
                </c:pt>
                <c:pt idx="804">
                  <c:v>1.7061979338150502E-2</c:v>
                </c:pt>
                <c:pt idx="805">
                  <c:v>1.7099123048270829E-2</c:v>
                </c:pt>
                <c:pt idx="806">
                  <c:v>1.7139124223328413E-2</c:v>
                </c:pt>
                <c:pt idx="807">
                  <c:v>1.7175953407163651E-2</c:v>
                </c:pt>
                <c:pt idx="808">
                  <c:v>1.721261404075904E-2</c:v>
                </c:pt>
                <c:pt idx="809">
                  <c:v>1.7249095176920116E-2</c:v>
                </c:pt>
                <c:pt idx="810">
                  <c:v>1.7285385867179103E-2</c:v>
                </c:pt>
                <c:pt idx="811">
                  <c:v>1.7318549117882324E-2</c:v>
                </c:pt>
                <c:pt idx="812">
                  <c:v>1.7354444696107106E-2</c:v>
                </c:pt>
                <c:pt idx="813">
                  <c:v>1.7390117932983933E-2</c:v>
                </c:pt>
                <c:pt idx="814">
                  <c:v>1.742555781559239E-2</c:v>
                </c:pt>
                <c:pt idx="815">
                  <c:v>1.7463599346141875E-2</c:v>
                </c:pt>
                <c:pt idx="816">
                  <c:v>1.7498517373582233E-2</c:v>
                </c:pt>
                <c:pt idx="817">
                  <c:v>1.753316828136359E-2</c:v>
                </c:pt>
                <c:pt idx="818">
                  <c:v>1.756754111134981E-2</c:v>
                </c:pt>
                <c:pt idx="819">
                  <c:v>1.7601624904269576E-2</c:v>
                </c:pt>
                <c:pt idx="820">
                  <c:v>1.7635408699736808E-2</c:v>
                </c:pt>
                <c:pt idx="821">
                  <c:v>1.7668881536265443E-2</c:v>
                </c:pt>
                <c:pt idx="822">
                  <c:v>1.7702032451292014E-2</c:v>
                </c:pt>
                <c:pt idx="823">
                  <c:v>1.7734850481196072E-2</c:v>
                </c:pt>
                <c:pt idx="824">
                  <c:v>1.776206982408492E-2</c:v>
                </c:pt>
                <c:pt idx="825">
                  <c:v>1.7794242055190923E-2</c:v>
                </c:pt>
                <c:pt idx="826">
                  <c:v>1.782604887379315E-2</c:v>
                </c:pt>
                <c:pt idx="827">
                  <c:v>1.7857479192556598E-2</c:v>
                </c:pt>
                <c:pt idx="828">
                  <c:v>1.7891043984534127E-2</c:v>
                </c:pt>
                <c:pt idx="829">
                  <c:v>1.7921663975762146E-2</c:v>
                </c:pt>
                <c:pt idx="830">
                  <c:v>1.7951886913166029E-2</c:v>
                </c:pt>
                <c:pt idx="831">
                  <c:v>1.7981712842924352E-2</c:v>
                </c:pt>
                <c:pt idx="832">
                  <c:v>1.8008727147990421E-2</c:v>
                </c:pt>
                <c:pt idx="833">
                  <c:v>1.8037786083752696E-2</c:v>
                </c:pt>
                <c:pt idx="834">
                  <c:v>1.80664481635045E-2</c:v>
                </c:pt>
                <c:pt idx="835">
                  <c:v>1.809471343269695E-2</c:v>
                </c:pt>
                <c:pt idx="836">
                  <c:v>1.8122581936573411E-2</c:v>
                </c:pt>
                <c:pt idx="837">
                  <c:v>1.8152333820397687E-2</c:v>
                </c:pt>
                <c:pt idx="838">
                  <c:v>1.8179381972080258E-2</c:v>
                </c:pt>
                <c:pt idx="839">
                  <c:v>1.8206033478101378E-2</c:v>
                </c:pt>
                <c:pt idx="840">
                  <c:v>1.8236006710447315E-2</c:v>
                </c:pt>
                <c:pt idx="841">
                  <c:v>1.8259640084610011E-2</c:v>
                </c:pt>
                <c:pt idx="842">
                  <c:v>1.8285072296624596E-2</c:v>
                </c:pt>
                <c:pt idx="843">
                  <c:v>1.831010806077563E-2</c:v>
                </c:pt>
                <c:pt idx="844">
                  <c:v>1.8334747420731042E-2</c:v>
                </c:pt>
                <c:pt idx="845">
                  <c:v>1.8358990419977367E-2</c:v>
                </c:pt>
                <c:pt idx="846">
                  <c:v>1.8382837101819743E-2</c:v>
                </c:pt>
                <c:pt idx="847">
                  <c:v>1.8406287509384108E-2</c:v>
                </c:pt>
                <c:pt idx="848">
                  <c:v>1.8429341685620288E-2</c:v>
                </c:pt>
                <c:pt idx="849">
                  <c:v>1.8451999673302855E-2</c:v>
                </c:pt>
                <c:pt idx="850">
                  <c:v>1.8478108185286366E-2</c:v>
                </c:pt>
                <c:pt idx="851">
                  <c:v>1.8499919602165949E-2</c:v>
                </c:pt>
                <c:pt idx="852">
                  <c:v>1.8521334925670475E-2</c:v>
                </c:pt>
                <c:pt idx="853">
                  <c:v>1.8542354197738573E-2</c:v>
                </c:pt>
                <c:pt idx="854">
                  <c:v>1.8561164144890722E-2</c:v>
                </c:pt>
                <c:pt idx="855">
                  <c:v>1.8581424526835536E-2</c:v>
                </c:pt>
                <c:pt idx="856">
                  <c:v>1.8601315975518704E-2</c:v>
                </c:pt>
                <c:pt idx="857">
                  <c:v>1.8620862138059899E-2</c:v>
                </c:pt>
                <c:pt idx="858">
                  <c:v>1.8647997693727728E-2</c:v>
                </c:pt>
                <c:pt idx="859">
                  <c:v>1.8666847138644478E-2</c:v>
                </c:pt>
                <c:pt idx="860">
                  <c:v>1.8685433534253303E-2</c:v>
                </c:pt>
                <c:pt idx="861">
                  <c:v>1.8703780153404514E-2</c:v>
                </c:pt>
                <c:pt idx="862">
                  <c:v>1.8716820553738914E-2</c:v>
                </c:pt>
                <c:pt idx="863">
                  <c:v>1.8734764502322539E-2</c:v>
                </c:pt>
                <c:pt idx="864">
                  <c:v>1.8752532091900507E-2</c:v>
                </c:pt>
                <c:pt idx="865">
                  <c:v>1.8770146974590472E-2</c:v>
                </c:pt>
                <c:pt idx="866">
                  <c:v>1.8787632803013706E-2</c:v>
                </c:pt>
                <c:pt idx="867">
                  <c:v>1.8810127913083494E-2</c:v>
                </c:pt>
                <c:pt idx="868">
                  <c:v>1.8827447783167001E-2</c:v>
                </c:pt>
                <c:pt idx="869">
                  <c:v>1.8844714078900392E-2</c:v>
                </c:pt>
                <c:pt idx="870">
                  <c:v>1.8861950077731161E-2</c:v>
                </c:pt>
                <c:pt idx="871">
                  <c:v>1.8879179057563217E-2</c:v>
                </c:pt>
                <c:pt idx="872">
                  <c:v>1.8896424296762887E-2</c:v>
                </c:pt>
                <c:pt idx="873">
                  <c:v>1.8913709074155492E-2</c:v>
                </c:pt>
                <c:pt idx="874">
                  <c:v>1.8931056669035651E-2</c:v>
                </c:pt>
                <c:pt idx="875">
                  <c:v>1.8943100734426274E-2</c:v>
                </c:pt>
                <c:pt idx="876">
                  <c:v>1.8956981018820852E-2</c:v>
                </c:pt>
                <c:pt idx="877">
                  <c:v>1.8974576316100146E-2</c:v>
                </c:pt>
                <c:pt idx="878">
                  <c:v>1.8992325657045662E-2</c:v>
                </c:pt>
                <c:pt idx="879">
                  <c:v>1.9010252958815151E-2</c:v>
                </c:pt>
                <c:pt idx="880">
                  <c:v>1.9030255367179689E-2</c:v>
                </c:pt>
                <c:pt idx="881">
                  <c:v>1.9048621285373424E-2</c:v>
                </c:pt>
                <c:pt idx="882">
                  <c:v>1.9067209656873047E-2</c:v>
                </c:pt>
                <c:pt idx="883">
                  <c:v>1.9086020531609162E-2</c:v>
                </c:pt>
                <c:pt idx="884">
                  <c:v>1.9103113152400104E-2</c:v>
                </c:pt>
                <c:pt idx="885">
                  <c:v>1.9122352250135151E-2</c:v>
                </c:pt>
                <c:pt idx="886">
                  <c:v>1.914181398312054E-2</c:v>
                </c:pt>
                <c:pt idx="887">
                  <c:v>1.9161498400226358E-2</c:v>
                </c:pt>
                <c:pt idx="888">
                  <c:v>1.9181405550065648E-2</c:v>
                </c:pt>
                <c:pt idx="889">
                  <c:v>1.9203561111204772E-2</c:v>
                </c:pt>
                <c:pt idx="890">
                  <c:v>1.9223930884800119E-2</c:v>
                </c:pt>
                <c:pt idx="891">
                  <c:v>1.9244523551769553E-2</c:v>
                </c:pt>
                <c:pt idx="892">
                  <c:v>1.9268331020058642E-2</c:v>
                </c:pt>
                <c:pt idx="893">
                  <c:v>1.9287305254889763E-2</c:v>
                </c:pt>
                <c:pt idx="894">
                  <c:v>1.9308581671639295E-2</c:v>
                </c:pt>
                <c:pt idx="895">
                  <c:v>1.9330081161089471E-2</c:v>
                </c:pt>
                <c:pt idx="896">
                  <c:v>1.9351803769842569E-2</c:v>
                </c:pt>
                <c:pt idx="897">
                  <c:v>1.9373749544260618E-2</c:v>
                </c:pt>
                <c:pt idx="898">
                  <c:v>1.9395918530468494E-2</c:v>
                </c:pt>
                <c:pt idx="899">
                  <c:v>1.9418310774356559E-2</c:v>
                </c:pt>
                <c:pt idx="900">
                  <c:v>1.9440926321583316E-2</c:v>
                </c:pt>
                <c:pt idx="901">
                  <c:v>1.9465998549224577E-2</c:v>
                </c:pt>
                <c:pt idx="902">
                  <c:v>1.9495840045791503E-2</c:v>
                </c:pt>
                <c:pt idx="903">
                  <c:v>1.951919470810282E-2</c:v>
                </c:pt>
                <c:pt idx="904">
                  <c:v>1.9542772920778946E-2</c:v>
                </c:pt>
                <c:pt idx="905">
                  <c:v>1.956657472846007E-2</c:v>
                </c:pt>
                <c:pt idx="906">
                  <c:v>1.9590599439825895E-2</c:v>
                </c:pt>
                <c:pt idx="907">
                  <c:v>1.9614834005004318E-2</c:v>
                </c:pt>
                <c:pt idx="908">
                  <c:v>1.9648577295376148E-2</c:v>
                </c:pt>
                <c:pt idx="909">
                  <c:v>1.9673231355182279E-2</c:v>
                </c:pt>
                <c:pt idx="910">
                  <c:v>1.9700380417658276E-2</c:v>
                </c:pt>
                <c:pt idx="911">
                  <c:v>1.9725274493520285E-2</c:v>
                </c:pt>
                <c:pt idx="912">
                  <c:v>1.9750249741813244E-2</c:v>
                </c:pt>
                <c:pt idx="913">
                  <c:v>1.9775282411545542E-2</c:v>
                </c:pt>
                <c:pt idx="914">
                  <c:v>1.9797997429873208E-2</c:v>
                </c:pt>
                <c:pt idx="915">
                  <c:v>1.9823082643045904E-2</c:v>
                </c:pt>
                <c:pt idx="916">
                  <c:v>1.9848156129753988E-2</c:v>
                </c:pt>
                <c:pt idx="917">
                  <c:v>1.9873194004509778E-2</c:v>
                </c:pt>
                <c:pt idx="918">
                  <c:v>1.9902777040381101E-2</c:v>
                </c:pt>
                <c:pt idx="919">
                  <c:v>1.9925354037824479E-2</c:v>
                </c:pt>
                <c:pt idx="920">
                  <c:v>1.995012350535718E-2</c:v>
                </c:pt>
                <c:pt idx="921">
                  <c:v>1.9974760333122447E-2</c:v>
                </c:pt>
                <c:pt idx="922">
                  <c:v>1.9999240756901002E-2</c:v>
                </c:pt>
                <c:pt idx="923">
                  <c:v>2.0023541011060329E-2</c:v>
                </c:pt>
                <c:pt idx="924">
                  <c:v>2.0047637328577735E-2</c:v>
                </c:pt>
                <c:pt idx="925">
                  <c:v>2.0071505941064657E-2</c:v>
                </c:pt>
                <c:pt idx="926">
                  <c:v>2.0095123078789263E-2</c:v>
                </c:pt>
                <c:pt idx="927">
                  <c:v>2.0112137243356948E-2</c:v>
                </c:pt>
                <c:pt idx="928">
                  <c:v>2.0135259316591585E-2</c:v>
                </c:pt>
                <c:pt idx="929">
                  <c:v>2.0158059939778646E-2</c:v>
                </c:pt>
                <c:pt idx="930">
                  <c:v>2.0180514948138783E-2</c:v>
                </c:pt>
                <c:pt idx="931">
                  <c:v>2.0204604200655153E-2</c:v>
                </c:pt>
                <c:pt idx="932">
                  <c:v>2.0226269535682261E-2</c:v>
                </c:pt>
                <c:pt idx="933">
                  <c:v>2.0247534102601002E-2</c:v>
                </c:pt>
                <c:pt idx="934">
                  <c:v>2.0268397823640615E-2</c:v>
                </c:pt>
                <c:pt idx="935">
                  <c:v>2.0288860714517319E-2</c:v>
                </c:pt>
                <c:pt idx="936">
                  <c:v>2.0307056037477456E-2</c:v>
                </c:pt>
                <c:pt idx="937">
                  <c:v>2.0326744830284842E-2</c:v>
                </c:pt>
                <c:pt idx="938">
                  <c:v>2.0346032860438668E-2</c:v>
                </c:pt>
                <c:pt idx="939">
                  <c:v>2.0364920143696494E-2</c:v>
                </c:pt>
                <c:pt idx="940">
                  <c:v>2.0385163266090103E-2</c:v>
                </c:pt>
                <c:pt idx="941">
                  <c:v>2.0403221505711989E-2</c:v>
                </c:pt>
                <c:pt idx="942">
                  <c:v>2.0420879025054059E-2</c:v>
                </c:pt>
                <c:pt idx="943">
                  <c:v>2.0438135839809694E-2</c:v>
                </c:pt>
                <c:pt idx="944">
                  <c:v>2.0454991965677981E-2</c:v>
                </c:pt>
                <c:pt idx="945">
                  <c:v>2.0469829040570448E-2</c:v>
                </c:pt>
                <c:pt idx="946">
                  <c:v>2.0485911536645213E-2</c:v>
                </c:pt>
                <c:pt idx="947">
                  <c:v>2.0501593411874311E-2</c:v>
                </c:pt>
                <c:pt idx="948">
                  <c:v>2.051687468203385E-2</c:v>
                </c:pt>
                <c:pt idx="949">
                  <c:v>2.0531755362909212E-2</c:v>
                </c:pt>
                <c:pt idx="950">
                  <c:v>2.0546235470295059E-2</c:v>
                </c:pt>
                <c:pt idx="951">
                  <c:v>2.0560315019997531E-2</c:v>
                </c:pt>
                <c:pt idx="952">
                  <c:v>2.0573994027836898E-2</c:v>
                </c:pt>
                <c:pt idx="953">
                  <c:v>2.0591453228129615E-2</c:v>
                </c:pt>
                <c:pt idx="954">
                  <c:v>2.060424758219017E-2</c:v>
                </c:pt>
                <c:pt idx="955">
                  <c:v>2.0616641378102336E-2</c:v>
                </c:pt>
                <c:pt idx="956">
                  <c:v>2.0628634631634803E-2</c:v>
                </c:pt>
                <c:pt idx="957">
                  <c:v>2.0638948025868919E-2</c:v>
                </c:pt>
                <c:pt idx="958">
                  <c:v>2.065016934096222E-2</c:v>
                </c:pt>
                <c:pt idx="959">
                  <c:v>2.0661003638203872E-2</c:v>
                </c:pt>
                <c:pt idx="960">
                  <c:v>2.0671469596898976E-2</c:v>
                </c:pt>
                <c:pt idx="961">
                  <c:v>2.068158596957493E-2</c:v>
                </c:pt>
                <c:pt idx="962">
                  <c:v>2.0692539551764359E-2</c:v>
                </c:pt>
                <c:pt idx="963">
                  <c:v>2.0701997640957936E-2</c:v>
                </c:pt>
                <c:pt idx="964">
                  <c:v>2.0711164468766502E-2</c:v>
                </c:pt>
                <c:pt idx="965">
                  <c:v>2.0720058688220046E-2</c:v>
                </c:pt>
                <c:pt idx="966">
                  <c:v>2.0727580404589656E-2</c:v>
                </c:pt>
                <c:pt idx="967">
                  <c:v>2.0735993082278557E-2</c:v>
                </c:pt>
                <c:pt idx="968">
                  <c:v>2.0744187450091923E-2</c:v>
                </c:pt>
                <c:pt idx="969">
                  <c:v>2.0752182262666511E-2</c:v>
                </c:pt>
                <c:pt idx="970">
                  <c:v>2.0761093532028173E-2</c:v>
                </c:pt>
                <c:pt idx="971">
                  <c:v>2.0768743827112121E-2</c:v>
                </c:pt>
                <c:pt idx="972">
                  <c:v>2.077625209070081E-2</c:v>
                </c:pt>
                <c:pt idx="973">
                  <c:v>2.0783636977221371E-2</c:v>
                </c:pt>
                <c:pt idx="974">
                  <c:v>2.079091714120564E-2</c:v>
                </c:pt>
                <c:pt idx="975">
                  <c:v>2.0798111237279281E-2</c:v>
                </c:pt>
                <c:pt idx="976">
                  <c:v>2.0805237920158766E-2</c:v>
                </c:pt>
                <c:pt idx="977">
                  <c:v>2.0812315844641365E-2</c:v>
                </c:pt>
                <c:pt idx="978">
                  <c:v>2.0819363665602549E-2</c:v>
                </c:pt>
                <c:pt idx="979">
                  <c:v>2.0823044859047127E-2</c:v>
                </c:pt>
                <c:pt idx="980">
                  <c:v>2.0830070372583359E-2</c:v>
                </c:pt>
                <c:pt idx="981">
                  <c:v>2.0837120680062403E-2</c:v>
                </c:pt>
                <c:pt idx="982">
                  <c:v>2.0844214742291988E-2</c:v>
                </c:pt>
                <c:pt idx="983">
                  <c:v>2.0852515030671856E-2</c:v>
                </c:pt>
                <c:pt idx="984">
                  <c:v>2.0859759732320553E-2</c:v>
                </c:pt>
                <c:pt idx="985">
                  <c:v>2.0867094006647321E-2</c:v>
                </c:pt>
                <c:pt idx="986">
                  <c:v>2.0874518119070169E-2</c:v>
                </c:pt>
                <c:pt idx="987">
                  <c:v>2.0882032087667826E-2</c:v>
                </c:pt>
                <c:pt idx="988">
                  <c:v>2.0888458167504082E-2</c:v>
                </c:pt>
                <c:pt idx="989">
                  <c:v>2.0896145031587682E-2</c:v>
                </c:pt>
                <c:pt idx="990">
                  <c:v>2.0903921798518878E-2</c:v>
                </c:pt>
                <c:pt idx="991">
                  <c:v>2.0911788485708717E-2</c:v>
                </c:pt>
                <c:pt idx="992">
                  <c:v>2.0920950394247451E-2</c:v>
                </c:pt>
                <c:pt idx="993">
                  <c:v>2.0929003870127475E-2</c:v>
                </c:pt>
                <c:pt idx="994">
                  <c:v>2.0937147324039555E-2</c:v>
                </c:pt>
                <c:pt idx="995">
                  <c:v>2.0945380772732496E-2</c:v>
                </c:pt>
                <c:pt idx="996">
                  <c:v>2.095370423279478E-2</c:v>
                </c:pt>
                <c:pt idx="997">
                  <c:v>2.0960877888500689E-2</c:v>
                </c:pt>
                <c:pt idx="998">
                  <c:v>2.096937449119636E-2</c:v>
                </c:pt>
                <c:pt idx="999">
                  <c:v>2.0977961147553355E-2</c:v>
                </c:pt>
                <c:pt idx="1000">
                  <c:v>2.0986637873529296E-2</c:v>
                </c:pt>
                <c:pt idx="1001">
                  <c:v>2.099540468492414E-2</c:v>
                </c:pt>
                <c:pt idx="1002">
                  <c:v>2.1004261597381949E-2</c:v>
                </c:pt>
                <c:pt idx="1003">
                  <c:v>2.1013208626395743E-2</c:v>
                </c:pt>
                <c:pt idx="1004">
                  <c:v>2.102224578730353E-2</c:v>
                </c:pt>
                <c:pt idx="1005">
                  <c:v>2.1035261591281943E-2</c:v>
                </c:pt>
                <c:pt idx="1006">
                  <c:v>2.1044500007833269E-2</c:v>
                </c:pt>
                <c:pt idx="1007">
                  <c:v>2.1053828620850545E-2</c:v>
                </c:pt>
                <c:pt idx="1008">
                  <c:v>2.106324744506459E-2</c:v>
                </c:pt>
                <c:pt idx="1009">
                  <c:v>2.1072756495056355E-2</c:v>
                </c:pt>
                <c:pt idx="1010">
                  <c:v>2.1081023891545345E-2</c:v>
                </c:pt>
                <c:pt idx="1011">
                  <c:v>2.1090703626082757E-2</c:v>
                </c:pt>
                <c:pt idx="1012">
                  <c:v>2.1100463366475662E-2</c:v>
                </c:pt>
                <c:pt idx="1013">
                  <c:v>2.1110295149425844E-2</c:v>
                </c:pt>
                <c:pt idx="1014">
                  <c:v>2.1121540777228102E-2</c:v>
                </c:pt>
                <c:pt idx="1015">
                  <c:v>2.1131494782966033E-2</c:v>
                </c:pt>
                <c:pt idx="1016">
                  <c:v>2.1141496039155772E-2</c:v>
                </c:pt>
                <c:pt idx="1017">
                  <c:v>2.1151536624141383E-2</c:v>
                </c:pt>
                <c:pt idx="1018">
                  <c:v>2.1160255965650056E-2</c:v>
                </c:pt>
                <c:pt idx="1019">
                  <c:v>2.1170352757503803E-2</c:v>
                </c:pt>
                <c:pt idx="1020">
                  <c:v>2.1180465840221725E-2</c:v>
                </c:pt>
                <c:pt idx="1021">
                  <c:v>2.1190587248038507E-2</c:v>
                </c:pt>
                <c:pt idx="1022">
                  <c:v>2.1200709014880012E-2</c:v>
                </c:pt>
                <c:pt idx="1023">
                  <c:v>2.1212162386952213E-2</c:v>
                </c:pt>
                <c:pt idx="1024">
                  <c:v>2.1222256441103007E-2</c:v>
                </c:pt>
                <c:pt idx="1025">
                  <c:v>2.1232326439654552E-2</c:v>
                </c:pt>
                <c:pt idx="1026">
                  <c:v>2.1242364458176163E-2</c:v>
                </c:pt>
                <c:pt idx="1027">
                  <c:v>2.1252362571934372E-2</c:v>
                </c:pt>
                <c:pt idx="1028">
                  <c:v>2.1262312855893327E-2</c:v>
                </c:pt>
                <c:pt idx="1029">
                  <c:v>2.1272207384723508E-2</c:v>
                </c:pt>
                <c:pt idx="1030">
                  <c:v>2.1282038232798239E-2</c:v>
                </c:pt>
                <c:pt idx="1031">
                  <c:v>2.1289214872031587E-2</c:v>
                </c:pt>
                <c:pt idx="1032">
                  <c:v>2.1298909469872132E-2</c:v>
                </c:pt>
                <c:pt idx="1033">
                  <c:v>2.1308516953342897E-2</c:v>
                </c:pt>
                <c:pt idx="1034">
                  <c:v>2.1318029309464588E-2</c:v>
                </c:pt>
                <c:pt idx="1035">
                  <c:v>2.1327438524979453E-2</c:v>
                </c:pt>
                <c:pt idx="1036">
                  <c:v>2.133798972634263E-2</c:v>
                </c:pt>
                <c:pt idx="1037">
                  <c:v>2.1347162725189255E-2</c:v>
                </c:pt>
                <c:pt idx="1038">
                  <c:v>2.1356217703258469E-2</c:v>
                </c:pt>
                <c:pt idx="1039">
                  <c:v>2.1365154667886917E-2</c:v>
                </c:pt>
                <c:pt idx="1040">
                  <c:v>2.1372752073063352E-2</c:v>
                </c:pt>
                <c:pt idx="1041">
                  <c:v>2.1381460943766622E-2</c:v>
                </c:pt>
                <c:pt idx="1042">
                  <c:v>2.1390051828676451E-2</c:v>
                </c:pt>
                <c:pt idx="1043">
                  <c:v>2.1398524734707745E-2</c:v>
                </c:pt>
                <c:pt idx="1044">
                  <c:v>2.1408069538412327E-2</c:v>
                </c:pt>
                <c:pt idx="1045">
                  <c:v>2.1416298570288352E-2</c:v>
                </c:pt>
                <c:pt idx="1046">
                  <c:v>2.1424409637023335E-2</c:v>
                </c:pt>
                <c:pt idx="1047">
                  <c:v>2.1432402745094278E-2</c:v>
                </c:pt>
                <c:pt idx="1048">
                  <c:v>2.1440277900872919E-2</c:v>
                </c:pt>
                <c:pt idx="1049">
                  <c:v>2.1446884988243965E-2</c:v>
                </c:pt>
                <c:pt idx="1050">
                  <c:v>2.1454532226834466E-2</c:v>
                </c:pt>
                <c:pt idx="1051">
                  <c:v>2.1462061538077958E-2</c:v>
                </c:pt>
                <c:pt idx="1052">
                  <c:v>2.1469472927956031E-2</c:v>
                </c:pt>
                <c:pt idx="1053">
                  <c:v>2.1476766402351015E-2</c:v>
                </c:pt>
                <c:pt idx="1054">
                  <c:v>2.1483941967044652E-2</c:v>
                </c:pt>
                <c:pt idx="1055">
                  <c:v>2.1490999627723387E-2</c:v>
                </c:pt>
                <c:pt idx="1056">
                  <c:v>2.1497939389975275E-2</c:v>
                </c:pt>
                <c:pt idx="1057">
                  <c:v>2.1506932919651511E-2</c:v>
                </c:pt>
                <c:pt idx="1058">
                  <c:v>2.1513620859373538E-2</c:v>
                </c:pt>
                <c:pt idx="1059">
                  <c:v>2.1520190903767715E-2</c:v>
                </c:pt>
                <c:pt idx="1060">
                  <c:v>2.1526643058015122E-2</c:v>
                </c:pt>
                <c:pt idx="1061">
                  <c:v>2.1532977327206462E-2</c:v>
                </c:pt>
                <c:pt idx="1062">
                  <c:v>2.1538148420906129E-2</c:v>
                </c:pt>
                <c:pt idx="1063">
                  <c:v>2.154425498922468E-2</c:v>
                </c:pt>
                <c:pt idx="1064">
                  <c:v>2.1550243693809593E-2</c:v>
                </c:pt>
                <c:pt idx="1065">
                  <c:v>2.1556114539397191E-2</c:v>
                </c:pt>
                <c:pt idx="1066">
                  <c:v>2.1562880569007466E-2</c:v>
                </c:pt>
                <c:pt idx="1067">
                  <c:v>2.1568507629612765E-2</c:v>
                </c:pt>
                <c:pt idx="1068">
                  <c:v>2.1574016838243362E-2</c:v>
                </c:pt>
                <c:pt idx="1069">
                  <c:v>2.1579408199270112E-2</c:v>
                </c:pt>
                <c:pt idx="1070">
                  <c:v>2.1584681716980018E-2</c:v>
                </c:pt>
                <c:pt idx="1071">
                  <c:v>2.1588864828024239E-2</c:v>
                </c:pt>
                <c:pt idx="1072">
                  <c:v>2.1593910785823598E-2</c:v>
                </c:pt>
                <c:pt idx="1073">
                  <c:v>2.1598838919357641E-2</c:v>
                </c:pt>
                <c:pt idx="1074">
                  <c:v>2.1603649232584728E-2</c:v>
                </c:pt>
                <c:pt idx="1075">
                  <c:v>2.1609281799813407E-2</c:v>
                </c:pt>
                <c:pt idx="1076">
                  <c:v>2.161384834287362E-2</c:v>
                </c:pt>
                <c:pt idx="1077">
                  <c:v>2.1618297070260094E-2</c:v>
                </c:pt>
                <c:pt idx="1078">
                  <c:v>2.162262798559211E-2</c:v>
                </c:pt>
                <c:pt idx="1079">
                  <c:v>2.1626841092411614E-2</c:v>
                </c:pt>
                <c:pt idx="1080">
                  <c:v>2.1630936394179751E-2</c:v>
                </c:pt>
                <c:pt idx="1081">
                  <c:v>2.1634913894280339E-2</c:v>
                </c:pt>
                <c:pt idx="1082">
                  <c:v>2.163877359601769E-2</c:v>
                </c:pt>
                <c:pt idx="1083">
                  <c:v>2.1641640750366505E-2</c:v>
                </c:pt>
                <c:pt idx="1084">
                  <c:v>2.1643537699329682E-2</c:v>
                </c:pt>
                <c:pt idx="1085">
                  <c:v>2.1647068628557802E-2</c:v>
                </c:pt>
                <c:pt idx="1086">
                  <c:v>2.1650481792356246E-2</c:v>
                </c:pt>
                <c:pt idx="1087">
                  <c:v>2.1653777193675585E-2</c:v>
                </c:pt>
                <c:pt idx="1088">
                  <c:v>2.1657790048577822E-2</c:v>
                </c:pt>
                <c:pt idx="1089">
                  <c:v>2.166084170594814E-2</c:v>
                </c:pt>
                <c:pt idx="1090">
                  <c:v>2.1663775602390856E-2</c:v>
                </c:pt>
                <c:pt idx="1091">
                  <c:v>2.1666591740557472E-2</c:v>
                </c:pt>
                <c:pt idx="1092">
                  <c:v>2.1668487861195511E-2</c:v>
                </c:pt>
                <c:pt idx="1093">
                  <c:v>2.1671076745488307E-2</c:v>
                </c:pt>
                <c:pt idx="1094">
                  <c:v>2.1673547885913854E-2</c:v>
                </c:pt>
                <c:pt idx="1095">
                  <c:v>2.1675901284843729E-2</c:v>
                </c:pt>
                <c:pt idx="1096">
                  <c:v>2.1678136944585043E-2</c:v>
                </c:pt>
                <c:pt idx="1097">
                  <c:v>2.1681015785179038E-2</c:v>
                </c:pt>
                <c:pt idx="1098">
                  <c:v>2.1683007683665191E-2</c:v>
                </c:pt>
                <c:pt idx="1099">
                  <c:v>2.168488184254954E-2</c:v>
                </c:pt>
                <c:pt idx="1100">
                  <c:v>2.1686879570074483E-2</c:v>
                </c:pt>
                <c:pt idx="1101">
                  <c:v>2.1687774906115783E-2</c:v>
                </c:pt>
                <c:pt idx="1102">
                  <c:v>2.1689287357374382E-2</c:v>
                </c:pt>
                <c:pt idx="1103">
                  <c:v>2.1690682083953916E-2</c:v>
                </c:pt>
                <c:pt idx="1104">
                  <c:v>2.1691959087618274E-2</c:v>
                </c:pt>
                <c:pt idx="1105">
                  <c:v>2.1693118370069524E-2</c:v>
                </c:pt>
                <c:pt idx="1106">
                  <c:v>2.169415993294525E-2</c:v>
                </c:pt>
                <c:pt idx="1107">
                  <c:v>2.1695083777824302E-2</c:v>
                </c:pt>
                <c:pt idx="1108">
                  <c:v>2.1695889906218395E-2</c:v>
                </c:pt>
                <c:pt idx="1109">
                  <c:v>2.1698555367846636E-2</c:v>
                </c:pt>
                <c:pt idx="1110">
                  <c:v>2.1699100942782299E-2</c:v>
                </c:pt>
                <c:pt idx="1111">
                  <c:v>2.1699528784455691E-2</c:v>
                </c:pt>
                <c:pt idx="1112">
                  <c:v>2.1699838894127545E-2</c:v>
                </c:pt>
                <c:pt idx="1113">
                  <c:v>2.1700031272998205E-2</c:v>
                </c:pt>
                <c:pt idx="1114">
                  <c:v>2.1699489629538458E-2</c:v>
                </c:pt>
                <c:pt idx="1115">
                  <c:v>2.1699454961093295E-2</c:v>
                </c:pt>
                <c:pt idx="1116">
                  <c:v>2.1699302572117104E-2</c:v>
                </c:pt>
                <c:pt idx="1117">
                  <c:v>2.1699032463587901E-2</c:v>
                </c:pt>
                <c:pt idx="1118">
                  <c:v>2.1699227243416164E-2</c:v>
                </c:pt>
                <c:pt idx="1119">
                  <c:v>2.1698713259536359E-2</c:v>
                </c:pt>
                <c:pt idx="1120">
                  <c:v>2.1698081551684244E-2</c:v>
                </c:pt>
                <c:pt idx="1121">
                  <c:v>2.169733212061617E-2</c:v>
                </c:pt>
                <c:pt idx="1122">
                  <c:v>2.1696464967034621E-2</c:v>
                </c:pt>
                <c:pt idx="1123">
                  <c:v>2.1694939749623884E-2</c:v>
                </c:pt>
                <c:pt idx="1124">
                  <c:v>2.1693845627001E-2</c:v>
                </c:pt>
                <c:pt idx="1125">
                  <c:v>2.1692633790691009E-2</c:v>
                </c:pt>
                <c:pt idx="1126">
                  <c:v>2.1691304241190569E-2</c:v>
                </c:pt>
                <c:pt idx="1127">
                  <c:v>2.1690363382337562E-2</c:v>
                </c:pt>
                <c:pt idx="1128">
                  <c:v>2.168878990550482E-2</c:v>
                </c:pt>
                <c:pt idx="1129">
                  <c:v>2.1687098709628001E-2</c:v>
                </c:pt>
                <c:pt idx="1130">
                  <c:v>2.1685289795001651E-2</c:v>
                </c:pt>
                <c:pt idx="1131">
                  <c:v>2.168336316187253E-2</c:v>
                </c:pt>
                <c:pt idx="1132">
                  <c:v>2.1681318810438738E-2</c:v>
                </c:pt>
                <c:pt idx="1133">
                  <c:v>2.1679156740852766E-2</c:v>
                </c:pt>
                <c:pt idx="1134">
                  <c:v>2.1676876953218873E-2</c:v>
                </c:pt>
                <c:pt idx="1135">
                  <c:v>2.1674041259393297E-2</c:v>
                </c:pt>
                <c:pt idx="1136">
                  <c:v>2.1670672931956746E-2</c:v>
                </c:pt>
                <c:pt idx="1137">
                  <c:v>2.1668065684301404E-2</c:v>
                </c:pt>
                <c:pt idx="1138">
                  <c:v>2.1665340739711433E-2</c:v>
                </c:pt>
                <c:pt idx="1139">
                  <c:v>2.166249809806494E-2</c:v>
                </c:pt>
                <c:pt idx="1140">
                  <c:v>2.1659934694065398E-2</c:v>
                </c:pt>
                <c:pt idx="1141">
                  <c:v>2.1656848065920234E-2</c:v>
                </c:pt>
                <c:pt idx="1142">
                  <c:v>2.165364373303812E-2</c:v>
                </c:pt>
                <c:pt idx="1143">
                  <c:v>2.1650321695122599E-2</c:v>
                </c:pt>
                <c:pt idx="1144">
                  <c:v>2.1646519426657049E-2</c:v>
                </c:pt>
                <c:pt idx="1145">
                  <c:v>2.1642970597669908E-2</c:v>
                </c:pt>
                <c:pt idx="1146">
                  <c:v>2.1639304069559832E-2</c:v>
                </c:pt>
                <c:pt idx="1147">
                  <c:v>2.1635519841864431E-2</c:v>
                </c:pt>
                <c:pt idx="1148">
                  <c:v>2.1631617914081122E-2</c:v>
                </c:pt>
                <c:pt idx="1149">
                  <c:v>2.1627917640089884E-2</c:v>
                </c:pt>
                <c:pt idx="1150">
                  <c:v>2.1623771655165717E-2</c:v>
                </c:pt>
                <c:pt idx="1151">
                  <c:v>2.1619507961359787E-2</c:v>
                </c:pt>
                <c:pt idx="1152">
                  <c:v>2.1614491034266686E-2</c:v>
                </c:pt>
                <c:pt idx="1153">
                  <c:v>2.1609691653959991E-2</c:v>
                </c:pt>
                <c:pt idx="1154">
                  <c:v>2.1605066697960376E-2</c:v>
                </c:pt>
                <c:pt idx="1155">
                  <c:v>2.1600324037141169E-2</c:v>
                </c:pt>
                <c:pt idx="1156">
                  <c:v>2.1595463670687993E-2</c:v>
                </c:pt>
                <c:pt idx="1157">
                  <c:v>2.1590485597749377E-2</c:v>
                </c:pt>
                <c:pt idx="1158">
                  <c:v>2.1585389817436747E-2</c:v>
                </c:pt>
                <c:pt idx="1159">
                  <c:v>2.1580176328827083E-2</c:v>
                </c:pt>
                <c:pt idx="1160">
                  <c:v>2.1574845130963805E-2</c:v>
                </c:pt>
                <c:pt idx="1161">
                  <c:v>2.1569822952651134E-2</c:v>
                </c:pt>
                <c:pt idx="1162">
                  <c:v>2.156484651318314E-2</c:v>
                </c:pt>
                <c:pt idx="1163">
                  <c:v>2.1559118432648516E-2</c:v>
                </c:pt>
                <c:pt idx="1164">
                  <c:v>2.1553272603619493E-2</c:v>
                </c:pt>
                <c:pt idx="1165">
                  <c:v>2.1547309024988574E-2</c:v>
                </c:pt>
                <c:pt idx="1166">
                  <c:v>2.1540725181306373E-2</c:v>
                </c:pt>
                <c:pt idx="1167">
                  <c:v>2.1534553558433294E-2</c:v>
                </c:pt>
                <c:pt idx="1168">
                  <c:v>2.1528268320933436E-2</c:v>
                </c:pt>
                <c:pt idx="1169">
                  <c:v>2.1521872670012657E-2</c:v>
                </c:pt>
                <c:pt idx="1170">
                  <c:v>2.151577987661989E-2</c:v>
                </c:pt>
                <c:pt idx="1171">
                  <c:v>2.1509152747488835E-2</c:v>
                </c:pt>
                <c:pt idx="1172">
                  <c:v>2.1502425867629241E-2</c:v>
                </c:pt>
                <c:pt idx="1173">
                  <c:v>2.1495602386848407E-2</c:v>
                </c:pt>
                <c:pt idx="1174">
                  <c:v>2.1488350251036882E-2</c:v>
                </c:pt>
                <c:pt idx="1175">
                  <c:v>2.1481359340680042E-2</c:v>
                </c:pt>
                <c:pt idx="1176">
                  <c:v>2.14742804232038E-2</c:v>
                </c:pt>
                <c:pt idx="1177">
                  <c:v>2.1467116699189808E-2</c:v>
                </c:pt>
                <c:pt idx="1178">
                  <c:v>2.1459871369135856E-2</c:v>
                </c:pt>
                <c:pt idx="1179">
                  <c:v>2.1452809261942846E-2</c:v>
                </c:pt>
                <c:pt idx="1180">
                  <c:v>2.1445397762554871E-2</c:v>
                </c:pt>
                <c:pt idx="1181">
                  <c:v>2.1437914857776481E-2</c:v>
                </c:pt>
                <c:pt idx="1182">
                  <c:v>2.1430363696669327E-2</c:v>
                </c:pt>
                <c:pt idx="1183">
                  <c:v>2.1422747428206969E-2</c:v>
                </c:pt>
                <c:pt idx="1184">
                  <c:v>2.1415069201276577E-2</c:v>
                </c:pt>
                <c:pt idx="1185">
                  <c:v>2.140733216467593E-2</c:v>
                </c:pt>
                <c:pt idx="1186">
                  <c:v>2.1399539467112996E-2</c:v>
                </c:pt>
                <c:pt idx="1187">
                  <c:v>2.1391519166905827E-2</c:v>
                </c:pt>
                <c:pt idx="1188">
                  <c:v>2.1383521801332971E-2</c:v>
                </c:pt>
                <c:pt idx="1189">
                  <c:v>2.1375596017559593E-2</c:v>
                </c:pt>
                <c:pt idx="1190">
                  <c:v>2.1367626931077174E-2</c:v>
                </c:pt>
                <c:pt idx="1191">
                  <c:v>2.13596177762417E-2</c:v>
                </c:pt>
                <c:pt idx="1192">
                  <c:v>2.1351616124608626E-2</c:v>
                </c:pt>
                <c:pt idx="1193">
                  <c:v>2.1343532821037518E-2</c:v>
                </c:pt>
                <c:pt idx="1194">
                  <c:v>2.1335415449926849E-2</c:v>
                </c:pt>
                <c:pt idx="1195">
                  <c:v>2.1327264008130568E-2</c:v>
                </c:pt>
                <c:pt idx="1196">
                  <c:v>2.1319045809742788E-2</c:v>
                </c:pt>
                <c:pt idx="1197">
                  <c:v>2.1310829136179366E-2</c:v>
                </c:pt>
                <c:pt idx="1198">
                  <c:v>2.1302578384323492E-2</c:v>
                </c:pt>
                <c:pt idx="1199">
                  <c:v>2.1294293550873936E-2</c:v>
                </c:pt>
                <c:pt idx="1200">
                  <c:v>2.1285974632491936E-2</c:v>
                </c:pt>
                <c:pt idx="1201">
                  <c:v>2.1277639691845367E-2</c:v>
                </c:pt>
                <c:pt idx="1202">
                  <c:v>2.1269249663890342E-2</c:v>
                </c:pt>
                <c:pt idx="1203">
                  <c:v>2.126082553869205E-2</c:v>
                </c:pt>
                <c:pt idx="1204">
                  <c:v>2.1251156210834093E-2</c:v>
                </c:pt>
                <c:pt idx="1205">
                  <c:v>2.1242653092410285E-2</c:v>
                </c:pt>
                <c:pt idx="1206">
                  <c:v>2.1234124719683143E-2</c:v>
                </c:pt>
                <c:pt idx="1207">
                  <c:v>2.1225562237097199E-2</c:v>
                </c:pt>
                <c:pt idx="1208">
                  <c:v>2.1216965641017788E-2</c:v>
                </c:pt>
                <c:pt idx="1209">
                  <c:v>2.1208334927774037E-2</c:v>
                </c:pt>
                <c:pt idx="1210">
                  <c:v>2.1199670093659733E-2</c:v>
                </c:pt>
                <c:pt idx="1211">
                  <c:v>2.1190971134935555E-2</c:v>
                </c:pt>
                <c:pt idx="1212">
                  <c:v>2.1182238047830367E-2</c:v>
                </c:pt>
                <c:pt idx="1213">
                  <c:v>2.1173453181566482E-2</c:v>
                </c:pt>
                <c:pt idx="1214">
                  <c:v>2.1164585366920251E-2</c:v>
                </c:pt>
                <c:pt idx="1215">
                  <c:v>2.1155738042817944E-2</c:v>
                </c:pt>
                <c:pt idx="1216">
                  <c:v>2.1146856566624749E-2</c:v>
                </c:pt>
                <c:pt idx="1217">
                  <c:v>2.1137940934403066E-2</c:v>
                </c:pt>
                <c:pt idx="1218">
                  <c:v>2.1128991142182876E-2</c:v>
                </c:pt>
                <c:pt idx="1219">
                  <c:v>2.1114933784046299E-2</c:v>
                </c:pt>
                <c:pt idx="1220">
                  <c:v>2.1105902071520893E-2</c:v>
                </c:pt>
                <c:pt idx="1221">
                  <c:v>2.1096836188707467E-2</c:v>
                </c:pt>
                <c:pt idx="1222">
                  <c:v>2.1087689547173393E-2</c:v>
                </c:pt>
                <c:pt idx="1223">
                  <c:v>2.1078552336295908E-2</c:v>
                </c:pt>
                <c:pt idx="1224">
                  <c:v>2.1069380940636026E-2</c:v>
                </c:pt>
                <c:pt idx="1225">
                  <c:v>2.1060175355993197E-2</c:v>
                </c:pt>
                <c:pt idx="1226">
                  <c:v>2.1050994075354035E-2</c:v>
                </c:pt>
                <c:pt idx="1227">
                  <c:v>2.1041723083422725E-2</c:v>
                </c:pt>
                <c:pt idx="1228">
                  <c:v>2.1032417891799153E-2</c:v>
                </c:pt>
                <c:pt idx="1229">
                  <c:v>2.1023078496169398E-2</c:v>
                </c:pt>
                <c:pt idx="1230">
                  <c:v>2.1013563717255695E-2</c:v>
                </c:pt>
                <c:pt idx="1231">
                  <c:v>2.1004223640614939E-2</c:v>
                </c:pt>
                <c:pt idx="1232">
                  <c:v>2.0994778613057919E-2</c:v>
                </c:pt>
                <c:pt idx="1233">
                  <c:v>2.0985299361886086E-2</c:v>
                </c:pt>
                <c:pt idx="1234">
                  <c:v>2.0975785882647351E-2</c:v>
                </c:pt>
                <c:pt idx="1235">
                  <c:v>2.0966238170859647E-2</c:v>
                </c:pt>
                <c:pt idx="1236">
                  <c:v>2.0956656222020486E-2</c:v>
                </c:pt>
                <c:pt idx="1237">
                  <c:v>2.0947040031596108E-2</c:v>
                </c:pt>
                <c:pt idx="1238">
                  <c:v>2.0937389595029287E-2</c:v>
                </c:pt>
                <c:pt idx="1239">
                  <c:v>2.0927899501428565E-2</c:v>
                </c:pt>
                <c:pt idx="1240">
                  <c:v>2.0918186578954778E-2</c:v>
                </c:pt>
                <c:pt idx="1241">
                  <c:v>2.0908439400634041E-2</c:v>
                </c:pt>
                <c:pt idx="1242">
                  <c:v>2.0898657961805029E-2</c:v>
                </c:pt>
                <c:pt idx="1243">
                  <c:v>2.0888733054543369E-2</c:v>
                </c:pt>
                <c:pt idx="1244">
                  <c:v>2.0878880062469553E-2</c:v>
                </c:pt>
                <c:pt idx="1245">
                  <c:v>2.0868992793708453E-2</c:v>
                </c:pt>
                <c:pt idx="1246">
                  <c:v>2.0859071243504532E-2</c:v>
                </c:pt>
                <c:pt idx="1247">
                  <c:v>2.084911540708172E-2</c:v>
                </c:pt>
                <c:pt idx="1248">
                  <c:v>2.0839249594203444E-2</c:v>
                </c:pt>
                <c:pt idx="1249">
                  <c:v>2.0829228199340046E-2</c:v>
                </c:pt>
                <c:pt idx="1250">
                  <c:v>2.0819172505836678E-2</c:v>
                </c:pt>
                <c:pt idx="1251">
                  <c:v>2.0809082508822508E-2</c:v>
                </c:pt>
                <c:pt idx="1252">
                  <c:v>2.0798821762830075E-2</c:v>
                </c:pt>
                <c:pt idx="1253">
                  <c:v>2.0788660107473784E-2</c:v>
                </c:pt>
                <c:pt idx="1254">
                  <c:v>2.0778464131819194E-2</c:v>
                </c:pt>
                <c:pt idx="1255">
                  <c:v>2.0768233830912017E-2</c:v>
                </c:pt>
                <c:pt idx="1256">
                  <c:v>2.075796919977569E-2</c:v>
                </c:pt>
                <c:pt idx="1257">
                  <c:v>2.0747821877573847E-2</c:v>
                </c:pt>
                <c:pt idx="1258">
                  <c:v>2.0737491617815029E-2</c:v>
                </c:pt>
                <c:pt idx="1259">
                  <c:v>2.0727127014814998E-2</c:v>
                </c:pt>
                <c:pt idx="1260">
                  <c:v>2.0716728063515374E-2</c:v>
                </c:pt>
                <c:pt idx="1261">
                  <c:v>2.0706294758835394E-2</c:v>
                </c:pt>
                <c:pt idx="1262">
                  <c:v>2.0695827095677591E-2</c:v>
                </c:pt>
                <c:pt idx="1263">
                  <c:v>2.0685325068923861E-2</c:v>
                </c:pt>
                <c:pt idx="1264">
                  <c:v>2.0674788673437659E-2</c:v>
                </c:pt>
                <c:pt idx="1265">
                  <c:v>2.066386545270529E-2</c:v>
                </c:pt>
                <c:pt idx="1266">
                  <c:v>2.0653254177685321E-2</c:v>
                </c:pt>
                <c:pt idx="1267">
                  <c:v>2.064260851434924E-2</c:v>
                </c:pt>
                <c:pt idx="1268">
                  <c:v>2.0631928457490348E-2</c:v>
                </c:pt>
                <c:pt idx="1269">
                  <c:v>2.0621214001881088E-2</c:v>
                </c:pt>
                <c:pt idx="1270">
                  <c:v>2.0610656855122932E-2</c:v>
                </c:pt>
                <c:pt idx="1271">
                  <c:v>2.0599876659844845E-2</c:v>
                </c:pt>
                <c:pt idx="1272">
                  <c:v>2.0589062052054134E-2</c:v>
                </c:pt>
                <c:pt idx="1273">
                  <c:v>2.0578213026457116E-2</c:v>
                </c:pt>
                <c:pt idx="1274">
                  <c:v>2.0567125558466508E-2</c:v>
                </c:pt>
                <c:pt idx="1275">
                  <c:v>2.0556204599643586E-2</c:v>
                </c:pt>
                <c:pt idx="1276">
                  <c:v>2.0545249205009507E-2</c:v>
                </c:pt>
                <c:pt idx="1277">
                  <c:v>2.0534259369202036E-2</c:v>
                </c:pt>
                <c:pt idx="1278">
                  <c:v>2.0523451444814916E-2</c:v>
                </c:pt>
                <c:pt idx="1279">
                  <c:v>2.0512395800218391E-2</c:v>
                </c:pt>
                <c:pt idx="1280">
                  <c:v>2.0501305700281865E-2</c:v>
                </c:pt>
                <c:pt idx="1281">
                  <c:v>2.0490181139577984E-2</c:v>
                </c:pt>
                <c:pt idx="1282">
                  <c:v>2.0479022112669353E-2</c:v>
                </c:pt>
                <c:pt idx="1283">
                  <c:v>2.046759678755421E-2</c:v>
                </c:pt>
                <c:pt idx="1284">
                  <c:v>2.0456365712131934E-2</c:v>
                </c:pt>
                <c:pt idx="1285">
                  <c:v>2.0445100152097533E-2</c:v>
                </c:pt>
                <c:pt idx="1286">
                  <c:v>2.0433800101956275E-2</c:v>
                </c:pt>
                <c:pt idx="1287">
                  <c:v>2.042246555619822E-2</c:v>
                </c:pt>
                <c:pt idx="1288">
                  <c:v>2.0411096509299526E-2</c:v>
                </c:pt>
                <c:pt idx="1289">
                  <c:v>2.0399692955724618E-2</c:v>
                </c:pt>
                <c:pt idx="1290">
                  <c:v>2.0388254889921853E-2</c:v>
                </c:pt>
                <c:pt idx="1291">
                  <c:v>2.037755142520321E-2</c:v>
                </c:pt>
                <c:pt idx="1292">
                  <c:v>2.0366053664308232E-2</c:v>
                </c:pt>
                <c:pt idx="1293">
                  <c:v>2.0354521380405156E-2</c:v>
                </c:pt>
                <c:pt idx="1294">
                  <c:v>2.0342954567885652E-2</c:v>
                </c:pt>
                <c:pt idx="1295">
                  <c:v>2.0331353221128137E-2</c:v>
                </c:pt>
                <c:pt idx="1296">
                  <c:v>2.0319445673679108E-2</c:v>
                </c:pt>
                <c:pt idx="1297">
                  <c:v>2.0307772116592415E-2</c:v>
                </c:pt>
                <c:pt idx="1298">
                  <c:v>2.029606400636208E-2</c:v>
                </c:pt>
                <c:pt idx="1299">
                  <c:v>2.0284321337323184E-2</c:v>
                </c:pt>
                <c:pt idx="1300">
                  <c:v>2.0272828276229851E-2</c:v>
                </c:pt>
                <c:pt idx="1301">
                  <c:v>2.0261019605351149E-2</c:v>
                </c:pt>
                <c:pt idx="1302">
                  <c:v>2.0249176360560978E-2</c:v>
                </c:pt>
                <c:pt idx="1303">
                  <c:v>2.0237298536147665E-2</c:v>
                </c:pt>
                <c:pt idx="1304">
                  <c:v>2.0225089410906779E-2</c:v>
                </c:pt>
                <c:pt idx="1305">
                  <c:v>2.0213139269405812E-2</c:v>
                </c:pt>
                <c:pt idx="1306">
                  <c:v>2.0201154529126061E-2</c:v>
                </c:pt>
                <c:pt idx="1307">
                  <c:v>2.018913518431564E-2</c:v>
                </c:pt>
                <c:pt idx="1308">
                  <c:v>2.017708122921081E-2</c:v>
                </c:pt>
                <c:pt idx="1309">
                  <c:v>2.0165305096312151E-2</c:v>
                </c:pt>
                <c:pt idx="1310">
                  <c:v>2.0153185053694449E-2</c:v>
                </c:pt>
                <c:pt idx="1311">
                  <c:v>2.0141030385380402E-2</c:v>
                </c:pt>
                <c:pt idx="1312">
                  <c:v>2.0128841085567364E-2</c:v>
                </c:pt>
                <c:pt idx="1313">
                  <c:v>2.0116617148443403E-2</c:v>
                </c:pt>
                <c:pt idx="1314">
                  <c:v>2.0104358568188648E-2</c:v>
                </c:pt>
                <c:pt idx="1315">
                  <c:v>2.0092065338973068E-2</c:v>
                </c:pt>
                <c:pt idx="1316">
                  <c:v>2.0079737454959116E-2</c:v>
                </c:pt>
                <c:pt idx="1317">
                  <c:v>2.0066360878530379E-2</c:v>
                </c:pt>
                <c:pt idx="1318">
                  <c:v>2.0053954168940694E-2</c:v>
                </c:pt>
                <c:pt idx="1319">
                  <c:v>2.0041512781231501E-2</c:v>
                </c:pt>
                <c:pt idx="1320">
                  <c:v>2.0029036709539233E-2</c:v>
                </c:pt>
                <c:pt idx="1321">
                  <c:v>2.001652594799554E-2</c:v>
                </c:pt>
                <c:pt idx="1322">
                  <c:v>2.0004334667614119E-2</c:v>
                </c:pt>
                <c:pt idx="1323">
                  <c:v>1.9991757684730774E-2</c:v>
                </c:pt>
                <c:pt idx="1324">
                  <c:v>1.9979145996247283E-2</c:v>
                </c:pt>
                <c:pt idx="1325">
                  <c:v>1.9966499596260179E-2</c:v>
                </c:pt>
                <c:pt idx="1326">
                  <c:v>1.9953451586535213E-2</c:v>
                </c:pt>
                <c:pt idx="1327">
                  <c:v>1.99407325622032E-2</c:v>
                </c:pt>
                <c:pt idx="1328">
                  <c:v>1.9927978806728877E-2</c:v>
                </c:pt>
                <c:pt idx="1329">
                  <c:v>1.9915190314186548E-2</c:v>
                </c:pt>
                <c:pt idx="1330">
                  <c:v>1.990274671675217E-2</c:v>
                </c:pt>
                <c:pt idx="1331">
                  <c:v>1.9889891923437552E-2</c:v>
                </c:pt>
                <c:pt idx="1332">
                  <c:v>1.9877002377125513E-2</c:v>
                </c:pt>
                <c:pt idx="1333">
                  <c:v>1.9864078071861038E-2</c:v>
                </c:pt>
                <c:pt idx="1334">
                  <c:v>1.9851119001688233E-2</c:v>
                </c:pt>
                <c:pt idx="1335">
                  <c:v>1.9837729547928774E-2</c:v>
                </c:pt>
                <c:pt idx="1336">
                  <c:v>1.9824697729498311E-2</c:v>
                </c:pt>
                <c:pt idx="1337">
                  <c:v>1.9811631126387928E-2</c:v>
                </c:pt>
                <c:pt idx="1338">
                  <c:v>1.9798529732619367E-2</c:v>
                </c:pt>
                <c:pt idx="1339">
                  <c:v>1.978539354221219E-2</c:v>
                </c:pt>
                <c:pt idx="1340">
                  <c:v>1.9772222549181189E-2</c:v>
                </c:pt>
                <c:pt idx="1341">
                  <c:v>1.9759016747537238E-2</c:v>
                </c:pt>
                <c:pt idx="1342">
                  <c:v>1.9745776131284264E-2</c:v>
                </c:pt>
                <c:pt idx="1343">
                  <c:v>1.9733342910249887E-2</c:v>
                </c:pt>
                <c:pt idx="1344">
                  <c:v>1.9720462916357942E-2</c:v>
                </c:pt>
                <c:pt idx="1345">
                  <c:v>1.9707127471107783E-2</c:v>
                </c:pt>
                <c:pt idx="1346">
                  <c:v>1.9693757192742665E-2</c:v>
                </c:pt>
                <c:pt idx="1347">
                  <c:v>1.9680352075240888E-2</c:v>
                </c:pt>
                <c:pt idx="1348">
                  <c:v>1.9666475395815793E-2</c:v>
                </c:pt>
                <c:pt idx="1349">
                  <c:v>1.9652997357954189E-2</c:v>
                </c:pt>
                <c:pt idx="1350">
                  <c:v>1.9639484461035844E-2</c:v>
                </c:pt>
                <c:pt idx="1351">
                  <c:v>1.9625936699025147E-2</c:v>
                </c:pt>
                <c:pt idx="1352">
                  <c:v>1.9612354065885171E-2</c:v>
                </c:pt>
                <c:pt idx="1353">
                  <c:v>1.9599189410537374E-2</c:v>
                </c:pt>
                <c:pt idx="1354">
                  <c:v>1.9585540250102111E-2</c:v>
                </c:pt>
                <c:pt idx="1355">
                  <c:v>1.9571856202214806E-2</c:v>
                </c:pt>
                <c:pt idx="1356">
                  <c:v>1.9558137260822402E-2</c:v>
                </c:pt>
                <c:pt idx="1357">
                  <c:v>1.9543917621717255E-2</c:v>
                </c:pt>
                <c:pt idx="1358">
                  <c:v>1.9530125634848201E-2</c:v>
                </c:pt>
                <c:pt idx="1359">
                  <c:v>1.9516298734510544E-2</c:v>
                </c:pt>
                <c:pt idx="1360">
                  <c:v>1.9502436914644084E-2</c:v>
                </c:pt>
                <c:pt idx="1361">
                  <c:v>1.9489018939301359E-2</c:v>
                </c:pt>
                <c:pt idx="1362">
                  <c:v>1.9475090509656793E-2</c:v>
                </c:pt>
                <c:pt idx="1363">
                  <c:v>1.9461127144079628E-2</c:v>
                </c:pt>
                <c:pt idx="1364">
                  <c:v>1.9447128836501786E-2</c:v>
                </c:pt>
                <c:pt idx="1365">
                  <c:v>1.9433095580854313E-2</c:v>
                </c:pt>
                <c:pt idx="1366">
                  <c:v>1.9419027371066044E-2</c:v>
                </c:pt>
                <c:pt idx="1367">
                  <c:v>1.9404924201064485E-2</c:v>
                </c:pt>
                <c:pt idx="1368">
                  <c:v>1.9390786064776268E-2</c:v>
                </c:pt>
                <c:pt idx="1369">
                  <c:v>1.9375097569070725E-2</c:v>
                </c:pt>
                <c:pt idx="1370">
                  <c:v>1.936087969639979E-2</c:v>
                </c:pt>
                <c:pt idx="1371">
                  <c:v>1.9346626833967331E-2</c:v>
                </c:pt>
                <c:pt idx="1372">
                  <c:v>1.933233897570907E-2</c:v>
                </c:pt>
                <c:pt idx="1373">
                  <c:v>1.9318016115559423E-2</c:v>
                </c:pt>
                <c:pt idx="1374">
                  <c:v>1.9304180034233048E-2</c:v>
                </c:pt>
                <c:pt idx="1375">
                  <c:v>1.9289790422943858E-2</c:v>
                </c:pt>
                <c:pt idx="1376">
                  <c:v>1.9275365793295311E-2</c:v>
                </c:pt>
                <c:pt idx="1377">
                  <c:v>1.9260906139217066E-2</c:v>
                </c:pt>
                <c:pt idx="1378">
                  <c:v>1.9245876574135023E-2</c:v>
                </c:pt>
                <c:pt idx="1379">
                  <c:v>1.9231343575252875E-2</c:v>
                </c:pt>
                <c:pt idx="1380">
                  <c:v>1.9216775532018525E-2</c:v>
                </c:pt>
                <c:pt idx="1381">
                  <c:v>1.9202172438367259E-2</c:v>
                </c:pt>
                <c:pt idx="1382">
                  <c:v>1.9187534288233925E-2</c:v>
                </c:pt>
                <c:pt idx="1383">
                  <c:v>1.9173412361849419E-2</c:v>
                </c:pt>
                <c:pt idx="1384">
                  <c:v>1.9158707366832353E-2</c:v>
                </c:pt>
                <c:pt idx="1385">
                  <c:v>1.9143967298840818E-2</c:v>
                </c:pt>
                <c:pt idx="1386">
                  <c:v>1.9129192151808843E-2</c:v>
                </c:pt>
                <c:pt idx="1387">
                  <c:v>1.911381747815688E-2</c:v>
                </c:pt>
                <c:pt idx="1388">
                  <c:v>1.9098968861833421E-2</c:v>
                </c:pt>
                <c:pt idx="1389">
                  <c:v>1.9084085146604004E-2</c:v>
                </c:pt>
                <c:pt idx="1390">
                  <c:v>1.906916632641174E-2</c:v>
                </c:pt>
                <c:pt idx="1391">
                  <c:v>1.9054212395204509E-2</c:v>
                </c:pt>
                <c:pt idx="1392">
                  <c:v>1.9039223346928893E-2</c:v>
                </c:pt>
                <c:pt idx="1393">
                  <c:v>1.9024199175533215E-2</c:v>
                </c:pt>
                <c:pt idx="1394">
                  <c:v>1.9009139874968398E-2</c:v>
                </c:pt>
                <c:pt idx="1395">
                  <c:v>1.8994636271625308E-2</c:v>
                </c:pt>
                <c:pt idx="1396">
                  <c:v>1.8980697268146801E-2</c:v>
                </c:pt>
                <c:pt idx="1397">
                  <c:v>1.8965542466951184E-2</c:v>
                </c:pt>
                <c:pt idx="1398">
                  <c:v>1.8950352517331726E-2</c:v>
                </c:pt>
                <c:pt idx="1399">
                  <c:v>1.8934524020689257E-2</c:v>
                </c:pt>
                <c:pt idx="1400">
                  <c:v>1.8919260443700552E-2</c:v>
                </c:pt>
                <c:pt idx="1401">
                  <c:v>1.8903961698514261E-2</c:v>
                </c:pt>
                <c:pt idx="1402">
                  <c:v>1.8888627779089062E-2</c:v>
                </c:pt>
                <c:pt idx="1403">
                  <c:v>1.8873258679388907E-2</c:v>
                </c:pt>
                <c:pt idx="1404">
                  <c:v>1.8858474364026146E-2</c:v>
                </c:pt>
                <c:pt idx="1405">
                  <c:v>1.8843038206144511E-2</c:v>
                </c:pt>
                <c:pt idx="1406">
                  <c:v>1.8827566851499365E-2</c:v>
                </c:pt>
                <c:pt idx="1407">
                  <c:v>1.8812060294061048E-2</c:v>
                </c:pt>
                <c:pt idx="1408">
                  <c:v>1.8796518527802123E-2</c:v>
                </c:pt>
                <c:pt idx="1409">
                  <c:v>1.8780304957684037E-2</c:v>
                </c:pt>
                <c:pt idx="1410">
                  <c:v>1.8764689427259704E-2</c:v>
                </c:pt>
                <c:pt idx="1411">
                  <c:v>1.8749038668369074E-2</c:v>
                </c:pt>
                <c:pt idx="1412">
                  <c:v>1.8731108942174342E-2</c:v>
                </c:pt>
                <c:pt idx="1413">
                  <c:v>1.8716033062113707E-2</c:v>
                </c:pt>
                <c:pt idx="1414">
                  <c:v>1.870027488107388E-2</c:v>
                </c:pt>
                <c:pt idx="1415">
                  <c:v>1.8684481448260837E-2</c:v>
                </c:pt>
                <c:pt idx="1416">
                  <c:v>1.8668652757678053E-2</c:v>
                </c:pt>
                <c:pt idx="1417">
                  <c:v>1.8652788803330322E-2</c:v>
                </c:pt>
                <c:pt idx="1418">
                  <c:v>1.863688957922421E-2</c:v>
                </c:pt>
                <c:pt idx="1419">
                  <c:v>1.8620955079376871E-2</c:v>
                </c:pt>
                <c:pt idx="1420">
                  <c:v>1.8604985297803262E-2</c:v>
                </c:pt>
                <c:pt idx="1421">
                  <c:v>1.8586947863133686E-2</c:v>
                </c:pt>
                <c:pt idx="1422">
                  <c:v>1.8570897457307094E-2</c:v>
                </c:pt>
                <c:pt idx="1423">
                  <c:v>1.8554811747250963E-2</c:v>
                </c:pt>
                <c:pt idx="1424">
                  <c:v>1.85386907270144E-2</c:v>
                </c:pt>
                <c:pt idx="1425">
                  <c:v>1.8522534390649555E-2</c:v>
                </c:pt>
                <c:pt idx="1426">
                  <c:v>1.8507037296453532E-2</c:v>
                </c:pt>
                <c:pt idx="1427">
                  <c:v>1.8490814705658897E-2</c:v>
                </c:pt>
                <c:pt idx="1428">
                  <c:v>1.8474560599788685E-2</c:v>
                </c:pt>
                <c:pt idx="1429">
                  <c:v>1.8458277941865511E-2</c:v>
                </c:pt>
                <c:pt idx="1430">
                  <c:v>1.8441265506396926E-2</c:v>
                </c:pt>
                <c:pt idx="1431">
                  <c:v>1.8424933136875765E-2</c:v>
                </c:pt>
                <c:pt idx="1432">
                  <c:v>1.8408581439638659E-2</c:v>
                </c:pt>
                <c:pt idx="1433">
                  <c:v>1.8392213361340694E-2</c:v>
                </c:pt>
                <c:pt idx="1434">
                  <c:v>1.8375831848543134E-2</c:v>
                </c:pt>
                <c:pt idx="1435">
                  <c:v>1.8360148318631329E-2</c:v>
                </c:pt>
                <c:pt idx="1436">
                  <c:v>1.8343748753078346E-2</c:v>
                </c:pt>
                <c:pt idx="1437">
                  <c:v>1.8327344336270229E-2</c:v>
                </c:pt>
                <c:pt idx="1438">
                  <c:v>1.8310938030383493E-2</c:v>
                </c:pt>
                <c:pt idx="1439">
                  <c:v>1.8293825890051036E-2</c:v>
                </c:pt>
                <c:pt idx="1440">
                  <c:v>1.8277425642733016E-2</c:v>
                </c:pt>
                <c:pt idx="1441">
                  <c:v>1.8261032584195435E-2</c:v>
                </c:pt>
                <c:pt idx="1442">
                  <c:v>1.8244649660242768E-2</c:v>
                </c:pt>
                <c:pt idx="1443">
                  <c:v>1.8228279816588248E-2</c:v>
                </c:pt>
                <c:pt idx="1444">
                  <c:v>1.8211925998850409E-2</c:v>
                </c:pt>
                <c:pt idx="1445">
                  <c:v>1.8195591152553075E-2</c:v>
                </c:pt>
                <c:pt idx="1446">
                  <c:v>1.8179278223128405E-2</c:v>
                </c:pt>
                <c:pt idx="1447">
                  <c:v>1.8162990155916894E-2</c:v>
                </c:pt>
                <c:pt idx="1448">
                  <c:v>1.8148115655273252E-2</c:v>
                </c:pt>
                <c:pt idx="1449">
                  <c:v>1.8131881945625941E-2</c:v>
                </c:pt>
                <c:pt idx="1450">
                  <c:v>1.8115681837230085E-2</c:v>
                </c:pt>
                <c:pt idx="1451">
                  <c:v>1.8099518307219821E-2</c:v>
                </c:pt>
                <c:pt idx="1452">
                  <c:v>1.808270998795931E-2</c:v>
                </c:pt>
                <c:pt idx="1453">
                  <c:v>1.8066630006144165E-2</c:v>
                </c:pt>
                <c:pt idx="1454">
                  <c:v>1.8050592124882008E-2</c:v>
                </c:pt>
                <c:pt idx="1455">
                  <c:v>1.8034596336449618E-2</c:v>
                </c:pt>
                <c:pt idx="1456">
                  <c:v>1.8019318156957835E-2</c:v>
                </c:pt>
                <c:pt idx="1457">
                  <c:v>1.8003404320563684E-2</c:v>
                </c:pt>
                <c:pt idx="1458">
                  <c:v>1.7987532551632456E-2</c:v>
                </c:pt>
                <c:pt idx="1459">
                  <c:v>1.7971702842478426E-2</c:v>
                </c:pt>
                <c:pt idx="1460">
                  <c:v>1.7955915185419828E-2</c:v>
                </c:pt>
                <c:pt idx="1461">
                  <c:v>1.7939505123728786E-2</c:v>
                </c:pt>
                <c:pt idx="1462">
                  <c:v>1.7923803769491455E-2</c:v>
                </c:pt>
                <c:pt idx="1463">
                  <c:v>1.7908144446571565E-2</c:v>
                </c:pt>
                <c:pt idx="1464">
                  <c:v>1.7890299534624322E-2</c:v>
                </c:pt>
                <c:pt idx="1465">
                  <c:v>1.7875385483789669E-2</c:v>
                </c:pt>
                <c:pt idx="1466">
                  <c:v>1.7859855978728433E-2</c:v>
                </c:pt>
                <c:pt idx="1467">
                  <c:v>1.7844368471135557E-2</c:v>
                </c:pt>
                <c:pt idx="1468">
                  <c:v>1.7828922953395592E-2</c:v>
                </c:pt>
                <c:pt idx="1469">
                  <c:v>1.7813519417900124E-2</c:v>
                </c:pt>
                <c:pt idx="1470">
                  <c:v>1.7798157857051269E-2</c:v>
                </c:pt>
                <c:pt idx="1471">
                  <c:v>1.7782838263258181E-2</c:v>
                </c:pt>
                <c:pt idx="1472">
                  <c:v>1.7767560628937473E-2</c:v>
                </c:pt>
                <c:pt idx="1473">
                  <c:v>1.7752324946516299E-2</c:v>
                </c:pt>
                <c:pt idx="1474">
                  <c:v>1.7734592072060053E-2</c:v>
                </c:pt>
                <c:pt idx="1475">
                  <c:v>1.7719449273882523E-2</c:v>
                </c:pt>
                <c:pt idx="1476">
                  <c:v>1.7704348413521653E-2</c:v>
                </c:pt>
                <c:pt idx="1477">
                  <c:v>1.7689289483416176E-2</c:v>
                </c:pt>
                <c:pt idx="1478">
                  <c:v>1.7676149487440517E-2</c:v>
                </c:pt>
                <c:pt idx="1479">
                  <c:v>1.766116761673299E-2</c:v>
                </c:pt>
                <c:pt idx="1480">
                  <c:v>1.7646227647270776E-2</c:v>
                </c:pt>
                <c:pt idx="1481">
                  <c:v>1.7631329571545565E-2</c:v>
                </c:pt>
                <c:pt idx="1482">
                  <c:v>1.7613121699818751E-2</c:v>
                </c:pt>
                <c:pt idx="1483">
                  <c:v>1.7598317907386415E-2</c:v>
                </c:pt>
                <c:pt idx="1484">
                  <c:v>1.7583555989359425E-2</c:v>
                </c:pt>
                <c:pt idx="1485">
                  <c:v>1.7568835938252744E-2</c:v>
                </c:pt>
                <c:pt idx="1486">
                  <c:v>1.7555979970068698E-2</c:v>
                </c:pt>
                <c:pt idx="1487">
                  <c:v>1.7539521406916326E-2</c:v>
                </c:pt>
                <c:pt idx="1488">
                  <c:v>1.752492691176533E-2</c:v>
                </c:pt>
                <c:pt idx="1489">
                  <c:v>1.7510374253693436E-2</c:v>
                </c:pt>
                <c:pt idx="1490">
                  <c:v>1.7495863425262697E-2</c:v>
                </c:pt>
                <c:pt idx="1491">
                  <c:v>1.7481394419045972E-2</c:v>
                </c:pt>
                <c:pt idx="1492">
                  <c:v>1.7466967227623042E-2</c:v>
                </c:pt>
                <c:pt idx="1493">
                  <c:v>1.7452581843585335E-2</c:v>
                </c:pt>
                <c:pt idx="1494">
                  <c:v>1.7438238259530784E-2</c:v>
                </c:pt>
                <c:pt idx="1495">
                  <c:v>1.7423936468071128E-2</c:v>
                </c:pt>
                <c:pt idx="1496">
                  <c:v>1.7409676461821576E-2</c:v>
                </c:pt>
                <c:pt idx="1497">
                  <c:v>1.7395458233411158E-2</c:v>
                </c:pt>
                <c:pt idx="1498">
                  <c:v>1.7381281775478413E-2</c:v>
                </c:pt>
                <c:pt idx="1499">
                  <c:v>1.7368880040594781E-2</c:v>
                </c:pt>
                <c:pt idx="1500">
                  <c:v>1.7355355945359537E-2</c:v>
                </c:pt>
                <c:pt idx="1501">
                  <c:v>1.7341295534557034E-2</c:v>
                </c:pt>
                <c:pt idx="1502">
                  <c:v>1.7327276856781731E-2</c:v>
                </c:pt>
                <c:pt idx="1503">
                  <c:v>1.731329990473604E-2</c:v>
                </c:pt>
                <c:pt idx="1504">
                  <c:v>1.7296534085111025E-2</c:v>
                </c:pt>
                <c:pt idx="1505">
                  <c:v>1.7284906938769749E-2</c:v>
                </c:pt>
                <c:pt idx="1506">
                  <c:v>1.7271057434945541E-2</c:v>
                </c:pt>
                <c:pt idx="1507">
                  <c:v>1.725724962976543E-2</c:v>
                </c:pt>
                <c:pt idx="1508">
                  <c:v>1.724404077576179E-2</c:v>
                </c:pt>
                <c:pt idx="1509">
                  <c:v>1.7230314025416339E-2</c:v>
                </c:pt>
                <c:pt idx="1510">
                  <c:v>1.7216628949998265E-2</c:v>
                </c:pt>
                <c:pt idx="1511">
                  <c:v>1.7202985542291684E-2</c:v>
                </c:pt>
                <c:pt idx="1512">
                  <c:v>1.7188835830057005E-2</c:v>
                </c:pt>
                <c:pt idx="1513">
                  <c:v>1.7175278064796653E-2</c:v>
                </c:pt>
                <c:pt idx="1514">
                  <c:v>1.7161761947626551E-2</c:v>
                </c:pt>
                <c:pt idx="1515">
                  <c:v>1.7148287471362555E-2</c:v>
                </c:pt>
                <c:pt idx="1516">
                  <c:v>1.7129110439566601E-2</c:v>
                </c:pt>
                <c:pt idx="1517">
                  <c:v>1.7115737061379772E-2</c:v>
                </c:pt>
                <c:pt idx="1518">
                  <c:v>1.7102405299552089E-2</c:v>
                </c:pt>
                <c:pt idx="1519">
                  <c:v>1.7089115146945968E-2</c:v>
                </c:pt>
                <c:pt idx="1520">
                  <c:v>1.7075866596435684E-2</c:v>
                </c:pt>
                <c:pt idx="1521">
                  <c:v>1.706265964090297E-2</c:v>
                </c:pt>
                <c:pt idx="1522">
                  <c:v>1.7049494273243183E-2</c:v>
                </c:pt>
                <c:pt idx="1523">
                  <c:v>1.7036370486359583E-2</c:v>
                </c:pt>
                <c:pt idx="1524">
                  <c:v>1.7023288273165963E-2</c:v>
                </c:pt>
                <c:pt idx="1525">
                  <c:v>1.7009215189429081E-2</c:v>
                </c:pt>
                <c:pt idx="1526">
                  <c:v>1.699622081276787E-2</c:v>
                </c:pt>
                <c:pt idx="1527">
                  <c:v>1.698326799243547E-2</c:v>
                </c:pt>
                <c:pt idx="1528">
                  <c:v>1.6970356721379698E-2</c:v>
                </c:pt>
                <c:pt idx="1529">
                  <c:v>1.6957486992559667E-2</c:v>
                </c:pt>
                <c:pt idx="1530">
                  <c:v>1.6943333570928705E-2</c:v>
                </c:pt>
                <c:pt idx="1531">
                  <c:v>1.6930550472394473E-2</c:v>
                </c:pt>
                <c:pt idx="1532">
                  <c:v>1.6917808892139764E-2</c:v>
                </c:pt>
                <c:pt idx="1533">
                  <c:v>1.6905108823171269E-2</c:v>
                </c:pt>
                <c:pt idx="1534">
                  <c:v>1.6891955749521157E-2</c:v>
                </c:pt>
                <c:pt idx="1535">
                  <c:v>1.6879341054872297E-2</c:v>
                </c:pt>
                <c:pt idx="1536">
                  <c:v>1.686676785247351E-2</c:v>
                </c:pt>
                <c:pt idx="1537">
                  <c:v>1.6854236135369918E-2</c:v>
                </c:pt>
                <c:pt idx="1538">
                  <c:v>1.6842230903593342E-2</c:v>
                </c:pt>
                <c:pt idx="1539">
                  <c:v>1.6829779756077037E-2</c:v>
                </c:pt>
                <c:pt idx="1540">
                  <c:v>1.681737007119297E-2</c:v>
                </c:pt>
                <c:pt idx="1541">
                  <c:v>1.6805001842034751E-2</c:v>
                </c:pt>
                <c:pt idx="1542">
                  <c:v>1.6792199586629704E-2</c:v>
                </c:pt>
                <c:pt idx="1543">
                  <c:v>1.6779916635859298E-2</c:v>
                </c:pt>
                <c:pt idx="1544">
                  <c:v>1.6767675122006703E-2</c:v>
                </c:pt>
                <c:pt idx="1545">
                  <c:v>1.6755475038203498E-2</c:v>
                </c:pt>
                <c:pt idx="1546">
                  <c:v>1.6743316377594734E-2</c:v>
                </c:pt>
                <c:pt idx="1547">
                  <c:v>1.6731199133335015E-2</c:v>
                </c:pt>
                <c:pt idx="1548">
                  <c:v>1.6719123298587636E-2</c:v>
                </c:pt>
                <c:pt idx="1549">
                  <c:v>1.6707088866530231E-2</c:v>
                </c:pt>
                <c:pt idx="1550">
                  <c:v>1.6695095830351288E-2</c:v>
                </c:pt>
                <c:pt idx="1551">
                  <c:v>1.668450659039334E-2</c:v>
                </c:pt>
                <c:pt idx="1552">
                  <c:v>1.6672589113957807E-2</c:v>
                </c:pt>
                <c:pt idx="1553">
                  <c:v>1.6660713007578827E-2</c:v>
                </c:pt>
                <c:pt idx="1554">
                  <c:v>1.6648878264498491E-2</c:v>
                </c:pt>
                <c:pt idx="1555">
                  <c:v>1.6637084877971255E-2</c:v>
                </c:pt>
                <c:pt idx="1556">
                  <c:v>1.6624890526306692E-2</c:v>
                </c:pt>
                <c:pt idx="1557">
                  <c:v>1.6613182245359293E-2</c:v>
                </c:pt>
                <c:pt idx="1558">
                  <c:v>1.6601515302593118E-2</c:v>
                </c:pt>
                <c:pt idx="1559">
                  <c:v>1.6589889691303209E-2</c:v>
                </c:pt>
                <c:pt idx="1560">
                  <c:v>1.657873805829627E-2</c:v>
                </c:pt>
                <c:pt idx="1561">
                  <c:v>1.656719267004288E-2</c:v>
                </c:pt>
                <c:pt idx="1562">
                  <c:v>1.6555688591432936E-2</c:v>
                </c:pt>
                <c:pt idx="1563">
                  <c:v>1.6544225815809215E-2</c:v>
                </c:pt>
                <c:pt idx="1564">
                  <c:v>1.6532381373111301E-2</c:v>
                </c:pt>
                <c:pt idx="1565">
                  <c:v>1.6521003610505389E-2</c:v>
                </c:pt>
                <c:pt idx="1566">
                  <c:v>1.6509667132756763E-2</c:v>
                </c:pt>
                <c:pt idx="1567">
                  <c:v>1.6498371933249625E-2</c:v>
                </c:pt>
                <c:pt idx="1568">
                  <c:v>1.6487118005382658E-2</c:v>
                </c:pt>
                <c:pt idx="1569">
                  <c:v>1.647631615344149E-2</c:v>
                </c:pt>
                <c:pt idx="1570">
                  <c:v>1.646514231329E-2</c:v>
                </c:pt>
                <c:pt idx="1571">
                  <c:v>1.6454009723279935E-2</c:v>
                </c:pt>
                <c:pt idx="1572">
                  <c:v>1.6442918376857421E-2</c:v>
                </c:pt>
                <c:pt idx="1573">
                  <c:v>1.6431868267480509E-2</c:v>
                </c:pt>
                <c:pt idx="1574">
                  <c:v>1.6420859388616083E-2</c:v>
                </c:pt>
                <c:pt idx="1575">
                  <c:v>1.6409891733743829E-2</c:v>
                </c:pt>
                <c:pt idx="1576">
                  <c:v>1.6398965296355809E-2</c:v>
                </c:pt>
                <c:pt idx="1577">
                  <c:v>1.638690690945099E-2</c:v>
                </c:pt>
                <c:pt idx="1578">
                  <c:v>1.637607023755203E-2</c:v>
                </c:pt>
                <c:pt idx="1579">
                  <c:v>1.6365274768869564E-2</c:v>
                </c:pt>
                <c:pt idx="1580">
                  <c:v>1.6354520496931806E-2</c:v>
                </c:pt>
                <c:pt idx="1581">
                  <c:v>1.6343807415278275E-2</c:v>
                </c:pt>
                <c:pt idx="1582">
                  <c:v>1.6333514080436286E-2</c:v>
                </c:pt>
                <c:pt idx="1583">
                  <c:v>1.6322880901152768E-2</c:v>
                </c:pt>
                <c:pt idx="1584">
                  <c:v>1.6312288891128728E-2</c:v>
                </c:pt>
                <c:pt idx="1585">
                  <c:v>1.6301738043952678E-2</c:v>
                </c:pt>
                <c:pt idx="1586">
                  <c:v>1.6290859635969039E-2</c:v>
                </c:pt>
                <c:pt idx="1587">
                  <c:v>1.6280393561001052E-2</c:v>
                </c:pt>
                <c:pt idx="1588">
                  <c:v>1.6269968631421026E-2</c:v>
                </c:pt>
                <c:pt idx="1589">
                  <c:v>1.6259584840860153E-2</c:v>
                </c:pt>
                <c:pt idx="1590">
                  <c:v>1.6249601027223858E-2</c:v>
                </c:pt>
                <c:pt idx="1591">
                  <c:v>1.6239297023158135E-2</c:v>
                </c:pt>
                <c:pt idx="1592">
                  <c:v>1.6229034137391993E-2</c:v>
                </c:pt>
                <c:pt idx="1593">
                  <c:v>1.6218812363606123E-2</c:v>
                </c:pt>
                <c:pt idx="1594">
                  <c:v>1.6208631695494743E-2</c:v>
                </c:pt>
                <c:pt idx="1595">
                  <c:v>1.6198145661812779E-2</c:v>
                </c:pt>
                <c:pt idx="1596">
                  <c:v>1.6188049667089501E-2</c:v>
                </c:pt>
                <c:pt idx="1597">
                  <c:v>1.6177994760869254E-2</c:v>
                </c:pt>
                <c:pt idx="1598">
                  <c:v>1.61679809368914E-2</c:v>
                </c:pt>
                <c:pt idx="1599">
                  <c:v>1.6158008188905285E-2</c:v>
                </c:pt>
                <c:pt idx="1600">
                  <c:v>1.6148076510674157E-2</c:v>
                </c:pt>
                <c:pt idx="1601">
                  <c:v>1.6138185895969524E-2</c:v>
                </c:pt>
                <c:pt idx="1602">
                  <c:v>1.6128336338578957E-2</c:v>
                </c:pt>
                <c:pt idx="1603">
                  <c:v>1.6119508230105502E-2</c:v>
                </c:pt>
                <c:pt idx="1604">
                  <c:v>1.6109733286764558E-2</c:v>
                </c:pt>
                <c:pt idx="1605">
                  <c:v>1.609999937720507E-2</c:v>
                </c:pt>
                <c:pt idx="1606">
                  <c:v>1.609030649526887E-2</c:v>
                </c:pt>
                <c:pt idx="1607">
                  <c:v>1.6080654634807946E-2</c:v>
                </c:pt>
                <c:pt idx="1608">
                  <c:v>1.6070729247386697E-2</c:v>
                </c:pt>
                <c:pt idx="1609">
                  <c:v>1.6061161913480487E-2</c:v>
                </c:pt>
                <c:pt idx="1610">
                  <c:v>1.6051635584318488E-2</c:v>
                </c:pt>
                <c:pt idx="1611">
                  <c:v>1.6042150253799653E-2</c:v>
                </c:pt>
                <c:pt idx="1612">
                  <c:v>1.6033010440315965E-2</c:v>
                </c:pt>
                <c:pt idx="1613">
                  <c:v>1.6023604580283027E-2</c:v>
                </c:pt>
                <c:pt idx="1614">
                  <c:v>1.6014239699027141E-2</c:v>
                </c:pt>
                <c:pt idx="1615">
                  <c:v>1.6004915790496142E-2</c:v>
                </c:pt>
                <c:pt idx="1616">
                  <c:v>1.5995338368100891E-2</c:v>
                </c:pt>
                <c:pt idx="1617">
                  <c:v>1.5986098901954876E-2</c:v>
                </c:pt>
                <c:pt idx="1618">
                  <c:v>1.5976900392068342E-2</c:v>
                </c:pt>
                <c:pt idx="1619">
                  <c:v>1.5967742832432467E-2</c:v>
                </c:pt>
                <c:pt idx="1620">
                  <c:v>1.5958626217053812E-2</c:v>
                </c:pt>
                <c:pt idx="1621">
                  <c:v>1.5949832429104433E-2</c:v>
                </c:pt>
                <c:pt idx="1622">
                  <c:v>1.5940795161182138E-2</c:v>
                </c:pt>
                <c:pt idx="1623">
                  <c:v>1.5931798817994385E-2</c:v>
                </c:pt>
                <c:pt idx="1624">
                  <c:v>1.592284339359587E-2</c:v>
                </c:pt>
                <c:pt idx="1625">
                  <c:v>1.5913928882053664E-2</c:v>
                </c:pt>
                <c:pt idx="1626">
                  <c:v>1.5905055277445432E-2</c:v>
                </c:pt>
                <c:pt idx="1627">
                  <c:v>1.5896222573862088E-2</c:v>
                </c:pt>
                <c:pt idx="1628">
                  <c:v>1.5887430765405584E-2</c:v>
                </c:pt>
                <c:pt idx="1629">
                  <c:v>1.5877895571285525E-2</c:v>
                </c:pt>
                <c:pt idx="1630">
                  <c:v>1.5869193143839905E-2</c:v>
                </c:pt>
                <c:pt idx="1631">
                  <c:v>1.5860531598661427E-2</c:v>
                </c:pt>
                <c:pt idx="1632">
                  <c:v>1.5851910929894766E-2</c:v>
                </c:pt>
                <c:pt idx="1633">
                  <c:v>1.5843331131694598E-2</c:v>
                </c:pt>
                <c:pt idx="1634">
                  <c:v>1.5835040691118525E-2</c:v>
                </c:pt>
                <c:pt idx="1635">
                  <c:v>1.5826540072289355E-2</c:v>
                </c:pt>
                <c:pt idx="1636">
                  <c:v>1.5818080304989556E-2</c:v>
                </c:pt>
                <c:pt idx="1637">
                  <c:v>1.5809661383423108E-2</c:v>
                </c:pt>
                <c:pt idx="1638">
                  <c:v>1.5801044995467663E-2</c:v>
                </c:pt>
                <c:pt idx="1639">
                  <c:v>1.579271029859847E-2</c:v>
                </c:pt>
                <c:pt idx="1640">
                  <c:v>1.5784416431719534E-2</c:v>
                </c:pt>
                <c:pt idx="1641">
                  <c:v>1.5776163389079806E-2</c:v>
                </c:pt>
                <c:pt idx="1642">
                  <c:v>1.5768179259633378E-2</c:v>
                </c:pt>
                <c:pt idx="1643">
                  <c:v>1.5760005291456963E-2</c:v>
                </c:pt>
                <c:pt idx="1644">
                  <c:v>1.5751872128789465E-2</c:v>
                </c:pt>
                <c:pt idx="1645">
                  <c:v>1.5743779765930964E-2</c:v>
                </c:pt>
                <c:pt idx="1646">
                  <c:v>1.5735728197195077E-2</c:v>
                </c:pt>
                <c:pt idx="1647">
                  <c:v>1.5727502121872794E-2</c:v>
                </c:pt>
                <c:pt idx="1648">
                  <c:v>1.5719534688958935E-2</c:v>
                </c:pt>
                <c:pt idx="1649">
                  <c:v>1.5711608034728115E-2</c:v>
                </c:pt>
                <c:pt idx="1650">
                  <c:v>1.5703722153539195E-2</c:v>
                </c:pt>
                <c:pt idx="1651">
                  <c:v>1.5695877039764067E-2</c:v>
                </c:pt>
                <c:pt idx="1652">
                  <c:v>1.5688072687784615E-2</c:v>
                </c:pt>
                <c:pt idx="1653">
                  <c:v>1.5680309091999238E-2</c:v>
                </c:pt>
                <c:pt idx="1654">
                  <c:v>1.5672586246813273E-2</c:v>
                </c:pt>
                <c:pt idx="1655">
                  <c:v>1.5665098881758856E-2</c:v>
                </c:pt>
                <c:pt idx="1656">
                  <c:v>1.5657647342872331E-2</c:v>
                </c:pt>
                <c:pt idx="1657">
                  <c:v>1.5650041559387113E-2</c:v>
                </c:pt>
                <c:pt idx="1658">
                  <c:v>1.5642476501193603E-2</c:v>
                </c:pt>
                <c:pt idx="1659">
                  <c:v>1.5634952162762165E-2</c:v>
                </c:pt>
                <c:pt idx="1660">
                  <c:v>1.562728646188604E-2</c:v>
                </c:pt>
                <c:pt idx="1661">
                  <c:v>1.5619846130768488E-2</c:v>
                </c:pt>
                <c:pt idx="1662">
                  <c:v>1.5612446504422074E-2</c:v>
                </c:pt>
                <c:pt idx="1663">
                  <c:v>1.5605087577363534E-2</c:v>
                </c:pt>
                <c:pt idx="1664">
                  <c:v>1.5597769344122707E-2</c:v>
                </c:pt>
                <c:pt idx="1665">
                  <c:v>1.5590660939089323E-2</c:v>
                </c:pt>
                <c:pt idx="1666">
                  <c:v>1.5583421485201091E-2</c:v>
                </c:pt>
                <c:pt idx="1667">
                  <c:v>1.5576222707277872E-2</c:v>
                </c:pt>
                <c:pt idx="1668">
                  <c:v>1.5569064599899389E-2</c:v>
                </c:pt>
                <c:pt idx="1669">
                  <c:v>1.5561788394558638E-2</c:v>
                </c:pt>
                <c:pt idx="1670">
                  <c:v>1.5554714210016876E-2</c:v>
                </c:pt>
                <c:pt idx="1671">
                  <c:v>1.5547680681334558E-2</c:v>
                </c:pt>
                <c:pt idx="1672">
                  <c:v>1.5540687803138496E-2</c:v>
                </c:pt>
                <c:pt idx="1673">
                  <c:v>1.5533883932292592E-2</c:v>
                </c:pt>
                <c:pt idx="1674">
                  <c:v>1.552696973501853E-2</c:v>
                </c:pt>
                <c:pt idx="1675">
                  <c:v>1.5520096170680604E-2</c:v>
                </c:pt>
                <c:pt idx="1676">
                  <c:v>1.5513263233953405E-2</c:v>
                </c:pt>
                <c:pt idx="1677">
                  <c:v>1.5506470919522501E-2</c:v>
                </c:pt>
                <c:pt idx="1678">
                  <c:v>1.5499719222088836E-2</c:v>
                </c:pt>
                <c:pt idx="1679">
                  <c:v>1.5493008136361695E-2</c:v>
                </c:pt>
                <c:pt idx="1680">
                  <c:v>1.548633765706574E-2</c:v>
                </c:pt>
                <c:pt idx="1681">
                  <c:v>1.5479707778934851E-2</c:v>
                </c:pt>
                <c:pt idx="1682">
                  <c:v>1.5472868997712918E-2</c:v>
                </c:pt>
                <c:pt idx="1683">
                  <c:v>1.5466325541193249E-2</c:v>
                </c:pt>
                <c:pt idx="1684">
                  <c:v>1.5459822673082735E-2</c:v>
                </c:pt>
                <c:pt idx="1685">
                  <c:v>1.5453360388161639E-2</c:v>
                </c:pt>
                <c:pt idx="1686">
                  <c:v>1.5447052828223853E-2</c:v>
                </c:pt>
                <c:pt idx="1687">
                  <c:v>1.5440669085378913E-2</c:v>
                </c:pt>
                <c:pt idx="1688">
                  <c:v>1.5434325977057914E-2</c:v>
                </c:pt>
                <c:pt idx="1689">
                  <c:v>1.5428023557943238E-2</c:v>
                </c:pt>
                <c:pt idx="1690">
                  <c:v>1.5420767495051571E-2</c:v>
                </c:pt>
                <c:pt idx="1691">
                  <c:v>1.5414555118532708E-2</c:v>
                </c:pt>
                <c:pt idx="1692">
                  <c:v>1.540838361141649E-2</c:v>
                </c:pt>
                <c:pt idx="1693">
                  <c:v>1.5402253028104617E-2</c:v>
                </c:pt>
                <c:pt idx="1694">
                  <c:v>1.5396163423013127E-2</c:v>
                </c:pt>
                <c:pt idx="1695">
                  <c:v>1.5390204626672664E-2</c:v>
                </c:pt>
                <c:pt idx="1696">
                  <c:v>1.5384194435939807E-2</c:v>
                </c:pt>
                <c:pt idx="1697">
                  <c:v>1.537822538008737E-2</c:v>
                </c:pt>
                <c:pt idx="1698">
                  <c:v>1.5372297513897763E-2</c:v>
                </c:pt>
                <c:pt idx="1699">
                  <c:v>1.5366331976123877E-2</c:v>
                </c:pt>
                <c:pt idx="1700">
                  <c:v>1.5360489383673598E-2</c:v>
                </c:pt>
                <c:pt idx="1701">
                  <c:v>1.5354688150657022E-2</c:v>
                </c:pt>
                <c:pt idx="1702">
                  <c:v>1.5348928331577074E-2</c:v>
                </c:pt>
                <c:pt idx="1703">
                  <c:v>1.5343209980950581E-2</c:v>
                </c:pt>
                <c:pt idx="1704">
                  <c:v>1.533753315330349E-2</c:v>
                </c:pt>
                <c:pt idx="1705">
                  <c:v>1.5331897903173913E-2</c:v>
                </c:pt>
                <c:pt idx="1706">
                  <c:v>1.5326304285112566E-2</c:v>
                </c:pt>
                <c:pt idx="1707">
                  <c:v>1.5320809297882642E-2</c:v>
                </c:pt>
                <c:pt idx="1708">
                  <c:v>1.5315405492705802E-2</c:v>
                </c:pt>
                <c:pt idx="1709">
                  <c:v>1.5309928799433655E-2</c:v>
                </c:pt>
                <c:pt idx="1710">
                  <c:v>1.5304493949201921E-2</c:v>
                </c:pt>
                <c:pt idx="1711">
                  <c:v>1.5299100997600608E-2</c:v>
                </c:pt>
                <c:pt idx="1712">
                  <c:v>1.5293706372014736E-2</c:v>
                </c:pt>
                <c:pt idx="1713">
                  <c:v>1.5288400143409658E-2</c:v>
                </c:pt>
                <c:pt idx="1714">
                  <c:v>1.5283135912629139E-2</c:v>
                </c:pt>
                <c:pt idx="1715">
                  <c:v>1.5277913674800593E-2</c:v>
                </c:pt>
                <c:pt idx="1716">
                  <c:v>1.5272765948408198E-2</c:v>
                </c:pt>
                <c:pt idx="1717">
                  <c:v>1.5267624901944075E-2</c:v>
                </c:pt>
                <c:pt idx="1718">
                  <c:v>1.5262525832389417E-2</c:v>
                </c:pt>
                <c:pt idx="1719">
                  <c:v>1.5257468734919351E-2</c:v>
                </c:pt>
                <c:pt idx="1720">
                  <c:v>1.5252453604723581E-2</c:v>
                </c:pt>
                <c:pt idx="1721">
                  <c:v>1.5247461828574423E-2</c:v>
                </c:pt>
                <c:pt idx="1722">
                  <c:v>1.5242533406031824E-2</c:v>
                </c:pt>
                <c:pt idx="1723">
                  <c:v>1.5237646937903233E-2</c:v>
                </c:pt>
                <c:pt idx="1724">
                  <c:v>1.5232113769541058E-2</c:v>
                </c:pt>
                <c:pt idx="1725">
                  <c:v>1.5227324238232693E-2</c:v>
                </c:pt>
                <c:pt idx="1726">
                  <c:v>1.5222566802191556E-2</c:v>
                </c:pt>
                <c:pt idx="1727">
                  <c:v>1.5217851299413028E-2</c:v>
                </c:pt>
                <c:pt idx="1728">
                  <c:v>1.5213177725182648E-2</c:v>
                </c:pt>
                <c:pt idx="1729">
                  <c:v>1.5208546074798761E-2</c:v>
                </c:pt>
                <c:pt idx="1730">
                  <c:v>1.5203956343572522E-2</c:v>
                </c:pt>
                <c:pt idx="1731">
                  <c:v>1.51994085268248E-2</c:v>
                </c:pt>
                <c:pt idx="1732">
                  <c:v>1.51949026198906E-2</c:v>
                </c:pt>
                <c:pt idx="1733">
                  <c:v>1.5190469567819281E-2</c:v>
                </c:pt>
                <c:pt idx="1734">
                  <c:v>1.5186109933389423E-2</c:v>
                </c:pt>
                <c:pt idx="1735">
                  <c:v>1.5181743765712125E-2</c:v>
                </c:pt>
                <c:pt idx="1736">
                  <c:v>1.5177419496729233E-2</c:v>
                </c:pt>
                <c:pt idx="1737">
                  <c:v>1.5173137121828953E-2</c:v>
                </c:pt>
                <c:pt idx="1738">
                  <c:v>1.5168806061180002E-2</c:v>
                </c:pt>
                <c:pt idx="1739">
                  <c:v>1.5164599019568308E-2</c:v>
                </c:pt>
                <c:pt idx="1740">
                  <c:v>1.5160433853829003E-2</c:v>
                </c:pt>
                <c:pt idx="1741">
                  <c:v>1.515631055940005E-2</c:v>
                </c:pt>
                <c:pt idx="1742">
                  <c:v>1.5152353497998825E-2</c:v>
                </c:pt>
                <c:pt idx="1743">
                  <c:v>1.5148322391417385E-2</c:v>
                </c:pt>
                <c:pt idx="1744">
                  <c:v>1.514433314696992E-2</c:v>
                </c:pt>
                <c:pt idx="1745">
                  <c:v>1.514038576013961E-2</c:v>
                </c:pt>
                <c:pt idx="1746">
                  <c:v>1.5136321998083756E-2</c:v>
                </c:pt>
                <c:pt idx="1747">
                  <c:v>1.5132449836382093E-2</c:v>
                </c:pt>
                <c:pt idx="1748">
                  <c:v>1.5128619514388522E-2</c:v>
                </c:pt>
                <c:pt idx="1749">
                  <c:v>1.5124831027633614E-2</c:v>
                </c:pt>
                <c:pt idx="1750">
                  <c:v>1.5121084371662789E-2</c:v>
                </c:pt>
                <c:pt idx="1751">
                  <c:v>1.5117580197638366E-2</c:v>
                </c:pt>
                <c:pt idx="1752">
                  <c:v>1.5113925688637144E-2</c:v>
                </c:pt>
                <c:pt idx="1753">
                  <c:v>1.511031300154057E-2</c:v>
                </c:pt>
                <c:pt idx="1754">
                  <c:v>1.510674213193626E-2</c:v>
                </c:pt>
                <c:pt idx="1755">
                  <c:v>1.5103213075424725E-2</c:v>
                </c:pt>
                <c:pt idx="1756">
                  <c:v>1.5099725827618505E-2</c:v>
                </c:pt>
                <c:pt idx="1757">
                  <c:v>1.5096280384140884E-2</c:v>
                </c:pt>
                <c:pt idx="1758">
                  <c:v>1.5092876740626754E-2</c:v>
                </c:pt>
                <c:pt idx="1759">
                  <c:v>1.5089246123672415E-2</c:v>
                </c:pt>
                <c:pt idx="1760">
                  <c:v>1.5085734035238888E-2</c:v>
                </c:pt>
                <c:pt idx="1761">
                  <c:v>1.5082441535911125E-2</c:v>
                </c:pt>
                <c:pt idx="1762">
                  <c:v>1.5079190811863612E-2</c:v>
                </c:pt>
                <c:pt idx="1763">
                  <c:v>1.5075981858793937E-2</c:v>
                </c:pt>
                <c:pt idx="1764">
                  <c:v>1.5072917674984991E-2</c:v>
                </c:pt>
                <c:pt idx="1765">
                  <c:v>1.5069795102361226E-2</c:v>
                </c:pt>
                <c:pt idx="1766">
                  <c:v>1.5066714289338071E-2</c:v>
                </c:pt>
                <c:pt idx="1767">
                  <c:v>1.5063675231656078E-2</c:v>
                </c:pt>
                <c:pt idx="1768">
                  <c:v>1.5060563508253761E-2</c:v>
                </c:pt>
                <c:pt idx="1769">
                  <c:v>1.5057605091302346E-2</c:v>
                </c:pt>
                <c:pt idx="1770">
                  <c:v>1.5054688415520125E-2</c:v>
                </c:pt>
                <c:pt idx="1771">
                  <c:v>1.5051813476696105E-2</c:v>
                </c:pt>
                <c:pt idx="1772">
                  <c:v>1.5048980270629885E-2</c:v>
                </c:pt>
                <c:pt idx="1773">
                  <c:v>1.5046317510704958E-2</c:v>
                </c:pt>
                <c:pt idx="1774">
                  <c:v>1.5043570622139558E-2</c:v>
                </c:pt>
                <c:pt idx="1775">
                  <c:v>1.5040865455260923E-2</c:v>
                </c:pt>
                <c:pt idx="1776">
                  <c:v>1.5037824918419719E-2</c:v>
                </c:pt>
                <c:pt idx="1777">
                  <c:v>1.5035068546683801E-2</c:v>
                </c:pt>
                <c:pt idx="1778">
                  <c:v>1.5032491607503305E-2</c:v>
                </c:pt>
                <c:pt idx="1779">
                  <c:v>1.5029956371405783E-2</c:v>
                </c:pt>
                <c:pt idx="1780">
                  <c:v>1.502746283428447E-2</c:v>
                </c:pt>
                <c:pt idx="1781">
                  <c:v>1.5025010992042748E-2</c:v>
                </c:pt>
                <c:pt idx="1782">
                  <c:v>1.5022600840594607E-2</c:v>
                </c:pt>
                <c:pt idx="1783">
                  <c:v>1.5020232375866839E-2</c:v>
                </c:pt>
                <c:pt idx="1784">
                  <c:v>1.5017905593795072E-2</c:v>
                </c:pt>
                <c:pt idx="1785">
                  <c:v>1.5015784090573794E-2</c:v>
                </c:pt>
                <c:pt idx="1786">
                  <c:v>1.50140446708492E-2</c:v>
                </c:pt>
                <c:pt idx="1787">
                  <c:v>1.5011854448813464E-2</c:v>
                </c:pt>
                <c:pt idx="1788">
                  <c:v>1.5009705899139289E-2</c:v>
                </c:pt>
                <c:pt idx="1789">
                  <c:v>1.5007599017819935E-2</c:v>
                </c:pt>
                <c:pt idx="1790">
                  <c:v>1.5004011622724925E-2</c:v>
                </c:pt>
                <c:pt idx="1791">
                  <c:v>1.5002006088333689E-2</c:v>
                </c:pt>
                <c:pt idx="1792">
                  <c:v>1.5000042205160446E-2</c:v>
                </c:pt>
                <c:pt idx="1793">
                  <c:v>1.4998119969249891E-2</c:v>
                </c:pt>
                <c:pt idx="1794">
                  <c:v>1.4996431187956375E-2</c:v>
                </c:pt>
                <c:pt idx="1795">
                  <c:v>1.4994595131456494E-2</c:v>
                </c:pt>
                <c:pt idx="1796">
                  <c:v>1.499280071188052E-2</c:v>
                </c:pt>
                <c:pt idx="1797">
                  <c:v>1.4991047925319845E-2</c:v>
                </c:pt>
                <c:pt idx="1798">
                  <c:v>1.49891333609906E-2</c:v>
                </c:pt>
                <c:pt idx="1799">
                  <c:v>1.4987460926227682E-2</c:v>
                </c:pt>
                <c:pt idx="1800">
                  <c:v>1.4985830111355685E-2</c:v>
                </c:pt>
                <c:pt idx="1801">
                  <c:v>1.4984240912508412E-2</c:v>
                </c:pt>
                <c:pt idx="1802">
                  <c:v>1.4983123661034752E-2</c:v>
                </c:pt>
                <c:pt idx="1803">
                  <c:v>1.4981405281701483E-2</c:v>
                </c:pt>
                <c:pt idx="1804">
                  <c:v>1.4979943817697754E-2</c:v>
                </c:pt>
                <c:pt idx="1805">
                  <c:v>1.4978523955829241E-2</c:v>
                </c:pt>
                <c:pt idx="1806">
                  <c:v>1.4977145692285946E-2</c:v>
                </c:pt>
                <c:pt idx="1807">
                  <c:v>1.4975809023269605E-2</c:v>
                </c:pt>
                <c:pt idx="1808">
                  <c:v>1.4974513944992811E-2</c:v>
                </c:pt>
                <c:pt idx="1809">
                  <c:v>1.4973260453677717E-2</c:v>
                </c:pt>
                <c:pt idx="1810">
                  <c:v>1.4972048545559511E-2</c:v>
                </c:pt>
                <c:pt idx="1811">
                  <c:v>1.4970155311608883E-2</c:v>
                </c:pt>
                <c:pt idx="1812">
                  <c:v>1.4969017794680498E-2</c:v>
                </c:pt>
                <c:pt idx="1813">
                  <c:v>1.4967921845331546E-2</c:v>
                </c:pt>
                <c:pt idx="1814">
                  <c:v>1.4966867459840806E-2</c:v>
                </c:pt>
                <c:pt idx="1815">
                  <c:v>1.4966107010622629E-2</c:v>
                </c:pt>
                <c:pt idx="1816">
                  <c:v>1.4965138668672707E-2</c:v>
                </c:pt>
                <c:pt idx="1817">
                  <c:v>1.4964211880941313E-2</c:v>
                </c:pt>
                <c:pt idx="1818">
                  <c:v>1.4963326643753144E-2</c:v>
                </c:pt>
                <c:pt idx="1819">
                  <c:v>1.496248295343817E-2</c:v>
                </c:pt>
                <c:pt idx="1820">
                  <c:v>1.4961413780845551E-2</c:v>
                </c:pt>
                <c:pt idx="1821">
                  <c:v>1.4960650239055314E-2</c:v>
                </c:pt>
                <c:pt idx="1822">
                  <c:v>1.4959928231738176E-2</c:v>
                </c:pt>
                <c:pt idx="1823">
                  <c:v>1.4959247755269191E-2</c:v>
                </c:pt>
                <c:pt idx="1824">
                  <c:v>1.4958887577385907E-2</c:v>
                </c:pt>
                <c:pt idx="1825">
                  <c:v>1.495829309191319E-2</c:v>
                </c:pt>
                <c:pt idx="1826">
                  <c:v>1.4957740127947584E-2</c:v>
                </c:pt>
                <c:pt idx="1827">
                  <c:v>1.4957228681909535E-2</c:v>
                </c:pt>
                <c:pt idx="1828">
                  <c:v>1.4956758750227835E-2</c:v>
                </c:pt>
                <c:pt idx="1829">
                  <c:v>1.4956036842693367E-2</c:v>
                </c:pt>
                <c:pt idx="1830">
                  <c:v>1.4955646981597917E-2</c:v>
                </c:pt>
                <c:pt idx="1831">
                  <c:v>1.4955298622747202E-2</c:v>
                </c:pt>
                <c:pt idx="1832">
                  <c:v>1.4954991762613876E-2</c:v>
                </c:pt>
                <c:pt idx="1833">
                  <c:v>1.4954726397680754E-2</c:v>
                </c:pt>
                <c:pt idx="1834">
                  <c:v>1.4954502524443457E-2</c:v>
                </c:pt>
                <c:pt idx="1835">
                  <c:v>1.4954320139406882E-2</c:v>
                </c:pt>
                <c:pt idx="1836">
                  <c:v>1.4954179239086079E-2</c:v>
                </c:pt>
                <c:pt idx="1837">
                  <c:v>1.4955032016118331E-2</c:v>
                </c:pt>
                <c:pt idx="1838">
                  <c:v>1.4954982953164197E-2</c:v>
                </c:pt>
                <c:pt idx="1839">
                  <c:v>1.4954975368956586E-2</c:v>
                </c:pt>
                <c:pt idx="1840">
                  <c:v>1.4955009260054776E-2</c:v>
                </c:pt>
                <c:pt idx="1841">
                  <c:v>1.4954755085596082E-2</c:v>
                </c:pt>
                <c:pt idx="1842">
                  <c:v>1.4954868951464509E-2</c:v>
                </c:pt>
                <c:pt idx="1843">
                  <c:v>1.4955024280908244E-2</c:v>
                </c:pt>
                <c:pt idx="1844">
                  <c:v>1.4955221070528471E-2</c:v>
                </c:pt>
                <c:pt idx="1845">
                  <c:v>1.4955459316939049E-2</c:v>
                </c:pt>
                <c:pt idx="1846">
                  <c:v>1.4956083396796936E-2</c:v>
                </c:pt>
                <c:pt idx="1847">
                  <c:v>1.49564075196203E-2</c:v>
                </c:pt>
                <c:pt idx="1848">
                  <c:v>1.4956773090613343E-2</c:v>
                </c:pt>
                <c:pt idx="1849">
                  <c:v>1.4957180106433954E-2</c:v>
                </c:pt>
                <c:pt idx="1850">
                  <c:v>1.4957272283026251E-2</c:v>
                </c:pt>
                <c:pt idx="1851">
                  <c:v>1.4957759199634267E-2</c:v>
                </c:pt>
                <c:pt idx="1852">
                  <c:v>1.4958287549616612E-2</c:v>
                </c:pt>
                <c:pt idx="1853">
                  <c:v>1.4958857329670569E-2</c:v>
                </c:pt>
                <c:pt idx="1854">
                  <c:v>1.495983674161319E-2</c:v>
                </c:pt>
                <c:pt idx="1855">
                  <c:v>1.4960492356749717E-2</c:v>
                </c:pt>
                <c:pt idx="1856">
                  <c:v>1.496118939359622E-2</c:v>
                </c:pt>
                <c:pt idx="1857">
                  <c:v>1.4961927848892697E-2</c:v>
                </c:pt>
                <c:pt idx="1858">
                  <c:v>1.4962707719390442E-2</c:v>
                </c:pt>
                <c:pt idx="1859">
                  <c:v>1.4963529001847702E-2</c:v>
                </c:pt>
                <c:pt idx="1860">
                  <c:v>1.4964391693037491E-2</c:v>
                </c:pt>
                <c:pt idx="1861">
                  <c:v>1.4965295789739342E-2</c:v>
                </c:pt>
                <c:pt idx="1862">
                  <c:v>1.4966241288747125E-2</c:v>
                </c:pt>
                <c:pt idx="1863">
                  <c:v>1.4966438240048494E-2</c:v>
                </c:pt>
                <c:pt idx="1864">
                  <c:v>1.4967460537891795E-2</c:v>
                </c:pt>
                <c:pt idx="1865">
                  <c:v>1.4968524225490895E-2</c:v>
                </c:pt>
                <c:pt idx="1866">
                  <c:v>1.49696292996769E-2</c:v>
                </c:pt>
                <c:pt idx="1867">
                  <c:v>1.4970775757290139E-2</c:v>
                </c:pt>
                <c:pt idx="1868">
                  <c:v>1.4972373424926919E-2</c:v>
                </c:pt>
                <c:pt idx="1869">
                  <c:v>1.4973605645422177E-2</c:v>
                </c:pt>
                <c:pt idx="1870">
                  <c:v>1.4974879241429413E-2</c:v>
                </c:pt>
                <c:pt idx="1871">
                  <c:v>1.4976194209832866E-2</c:v>
                </c:pt>
                <c:pt idx="1872">
                  <c:v>1.497712868695379E-2</c:v>
                </c:pt>
                <c:pt idx="1873">
                  <c:v>1.4978523379383909E-2</c:v>
                </c:pt>
                <c:pt idx="1874">
                  <c:v>1.4979959433419595E-2</c:v>
                </c:pt>
                <c:pt idx="1875">
                  <c:v>1.4981436845984629E-2</c:v>
                </c:pt>
                <c:pt idx="1876">
                  <c:v>1.4983389529441633E-2</c:v>
                </c:pt>
                <c:pt idx="1877">
                  <c:v>1.4984952667352327E-2</c:v>
                </c:pt>
                <c:pt idx="1878">
                  <c:v>1.498655715613067E-2</c:v>
                </c:pt>
                <c:pt idx="1879">
                  <c:v>1.4988202992743021E-2</c:v>
                </c:pt>
                <c:pt idx="1880">
                  <c:v>1.4989890174163169E-2</c:v>
                </c:pt>
                <c:pt idx="1881">
                  <c:v>1.4991169679490799E-2</c:v>
                </c:pt>
                <c:pt idx="1882">
                  <c:v>1.4992936516471695E-2</c:v>
                </c:pt>
                <c:pt idx="1883">
                  <c:v>1.499474468773628E-2</c:v>
                </c:pt>
                <c:pt idx="1884">
                  <c:v>1.4996594190296614E-2</c:v>
                </c:pt>
                <c:pt idx="1885">
                  <c:v>1.4998485021178811E-2</c:v>
                </c:pt>
                <c:pt idx="1886">
                  <c:v>1.5000417177416453E-2</c:v>
                </c:pt>
                <c:pt idx="1887">
                  <c:v>1.5002390656056299E-2</c:v>
                </c:pt>
                <c:pt idx="1888">
                  <c:v>1.5004405454149938E-2</c:v>
                </c:pt>
                <c:pt idx="1889">
                  <c:v>1.5007408392718071E-2</c:v>
                </c:pt>
                <c:pt idx="1890">
                  <c:v>1.5009511895477874E-2</c:v>
                </c:pt>
                <c:pt idx="1891">
                  <c:v>1.5011656711964029E-2</c:v>
                </c:pt>
                <c:pt idx="1892">
                  <c:v>1.5013842839272339E-2</c:v>
                </c:pt>
                <c:pt idx="1893">
                  <c:v>1.5016070274511201E-2</c:v>
                </c:pt>
                <c:pt idx="1894">
                  <c:v>1.5017850249138466E-2</c:v>
                </c:pt>
                <c:pt idx="1895">
                  <c:v>1.5020157246580072E-2</c:v>
                </c:pt>
                <c:pt idx="1896">
                  <c:v>1.502250554180261E-2</c:v>
                </c:pt>
                <c:pt idx="1897">
                  <c:v>1.5024895131953282E-2</c:v>
                </c:pt>
                <c:pt idx="1898">
                  <c:v>1.5027826969107752E-2</c:v>
                </c:pt>
                <c:pt idx="1899">
                  <c:v>1.5030302191736787E-2</c:v>
                </c:pt>
                <c:pt idx="1900">
                  <c:v>1.5032818702324093E-2</c:v>
                </c:pt>
                <c:pt idx="1901">
                  <c:v>1.5035376498058872E-2</c:v>
                </c:pt>
                <c:pt idx="1902">
                  <c:v>1.503746240740483E-2</c:v>
                </c:pt>
                <c:pt idx="1903">
                  <c:v>1.504009970773137E-2</c:v>
                </c:pt>
                <c:pt idx="1904">
                  <c:v>1.5042778283281148E-2</c:v>
                </c:pt>
                <c:pt idx="1905">
                  <c:v>1.5045498131278682E-2</c:v>
                </c:pt>
                <c:pt idx="1906">
                  <c:v>1.5048259248958095E-2</c:v>
                </c:pt>
                <c:pt idx="1907">
                  <c:v>1.5051590104213064E-2</c:v>
                </c:pt>
                <c:pt idx="1908">
                  <c:v>1.505443681801818E-2</c:v>
                </c:pt>
                <c:pt idx="1909">
                  <c:v>1.5057324794815452E-2</c:v>
                </c:pt>
                <c:pt idx="1910">
                  <c:v>1.5060254031880098E-2</c:v>
                </c:pt>
                <c:pt idx="1911">
                  <c:v>1.5063224526496034E-2</c:v>
                </c:pt>
                <c:pt idx="1912">
                  <c:v>1.5066236275958031E-2</c:v>
                </c:pt>
                <c:pt idx="1913">
                  <c:v>1.5069289277569117E-2</c:v>
                </c:pt>
                <c:pt idx="1914">
                  <c:v>1.5072383528644481E-2</c:v>
                </c:pt>
                <c:pt idx="1915">
                  <c:v>1.5074413267016751E-2</c:v>
                </c:pt>
                <c:pt idx="1916">
                  <c:v>1.5077028361137725E-2</c:v>
                </c:pt>
                <c:pt idx="1917">
                  <c:v>1.5080237108240444E-2</c:v>
                </c:pt>
                <c:pt idx="1918">
                  <c:v>1.5083487089468228E-2</c:v>
                </c:pt>
                <c:pt idx="1919">
                  <c:v>1.5086778302177887E-2</c:v>
                </c:pt>
                <c:pt idx="1920">
                  <c:v>1.5090678560477426E-2</c:v>
                </c:pt>
                <c:pt idx="1921">
                  <c:v>1.5094055313064424E-2</c:v>
                </c:pt>
                <c:pt idx="1922">
                  <c:v>1.5097473290832055E-2</c:v>
                </c:pt>
                <c:pt idx="1923">
                  <c:v>1.5100932491176245E-2</c:v>
                </c:pt>
                <c:pt idx="1924">
                  <c:v>1.510443291150259E-2</c:v>
                </c:pt>
                <c:pt idx="1925">
                  <c:v>1.5107391292750662E-2</c:v>
                </c:pt>
                <c:pt idx="1926">
                  <c:v>1.5110971052630125E-2</c:v>
                </c:pt>
                <c:pt idx="1927">
                  <c:v>1.5114592023190423E-2</c:v>
                </c:pt>
                <c:pt idx="1928">
                  <c:v>1.5118254201874485E-2</c:v>
                </c:pt>
                <c:pt idx="1929">
                  <c:v>1.5122553222774272E-2</c:v>
                </c:pt>
                <c:pt idx="1930">
                  <c:v>1.5126300909065683E-2</c:v>
                </c:pt>
                <c:pt idx="1931">
                  <c:v>1.5130089797451136E-2</c:v>
                </c:pt>
                <c:pt idx="1932">
                  <c:v>1.513391988541221E-2</c:v>
                </c:pt>
                <c:pt idx="1933">
                  <c:v>1.5137183128292833E-2</c:v>
                </c:pt>
                <c:pt idx="1934">
                  <c:v>1.5141092502539479E-2</c:v>
                </c:pt>
                <c:pt idx="1935">
                  <c:v>1.5145043067270518E-2</c:v>
                </c:pt>
                <c:pt idx="1936">
                  <c:v>1.5149034820004398E-2</c:v>
                </c:pt>
                <c:pt idx="1937">
                  <c:v>1.5153067758269729E-2</c:v>
                </c:pt>
                <c:pt idx="1938">
                  <c:v>1.5157141879600414E-2</c:v>
                </c:pt>
                <c:pt idx="1939">
                  <c:v>1.5161257181544936E-2</c:v>
                </c:pt>
                <c:pt idx="1940">
                  <c:v>1.516541366165575E-2</c:v>
                </c:pt>
                <c:pt idx="1941">
                  <c:v>1.5171511052402579E-2</c:v>
                </c:pt>
                <c:pt idx="1942">
                  <c:v>1.5175759236741233E-2</c:v>
                </c:pt>
                <c:pt idx="1943">
                  <c:v>1.5180048596797072E-2</c:v>
                </c:pt>
                <c:pt idx="1944">
                  <c:v>1.5184379130167232E-2</c:v>
                </c:pt>
                <c:pt idx="1945">
                  <c:v>1.5188750834458848E-2</c:v>
                </c:pt>
                <c:pt idx="1946">
                  <c:v>1.5192514526774677E-2</c:v>
                </c:pt>
                <c:pt idx="1947">
                  <c:v>1.5196964455501817E-2</c:v>
                </c:pt>
                <c:pt idx="1948">
                  <c:v>1.5201451936833045E-2</c:v>
                </c:pt>
                <c:pt idx="1949">
                  <c:v>1.5205974160934246E-2</c:v>
                </c:pt>
                <c:pt idx="1950">
                  <c:v>1.5211186415892385E-2</c:v>
                </c:pt>
                <c:pt idx="1951">
                  <c:v>1.5215771065629191E-2</c:v>
                </c:pt>
                <c:pt idx="1952">
                  <c:v>1.5220381711269253E-2</c:v>
                </c:pt>
                <c:pt idx="1953">
                  <c:v>1.5225015558046848E-2</c:v>
                </c:pt>
                <c:pt idx="1954">
                  <c:v>1.5229669811175401E-2</c:v>
                </c:pt>
                <c:pt idx="1955">
                  <c:v>1.5233679750787169E-2</c:v>
                </c:pt>
                <c:pt idx="1956">
                  <c:v>1.5238366497433027E-2</c:v>
                </c:pt>
                <c:pt idx="1957">
                  <c:v>1.5243065507526412E-2</c:v>
                </c:pt>
                <c:pt idx="1958">
                  <c:v>1.5247773971065035E-2</c:v>
                </c:pt>
                <c:pt idx="1959">
                  <c:v>1.5253149353290316E-2</c:v>
                </c:pt>
                <c:pt idx="1960">
                  <c:v>1.5257867352967342E-2</c:v>
                </c:pt>
                <c:pt idx="1961">
                  <c:v>1.5262586194955373E-2</c:v>
                </c:pt>
                <c:pt idx="1962">
                  <c:v>1.5267303084312303E-2</c:v>
                </c:pt>
                <c:pt idx="1963">
                  <c:v>1.5272015226073004E-2</c:v>
                </c:pt>
                <c:pt idx="1964">
                  <c:v>1.5276719825255403E-2</c:v>
                </c:pt>
                <c:pt idx="1965">
                  <c:v>1.5281414086854839E-2</c:v>
                </c:pt>
                <c:pt idx="1966">
                  <c:v>1.5286095215847968E-2</c:v>
                </c:pt>
                <c:pt idx="1967">
                  <c:v>1.5290111887736133E-2</c:v>
                </c:pt>
                <c:pt idx="1968">
                  <c:v>1.5293466656908039E-2</c:v>
                </c:pt>
                <c:pt idx="1969">
                  <c:v>1.5298097688528542E-2</c:v>
                </c:pt>
                <c:pt idx="1970">
                  <c:v>1.5302704542957526E-2</c:v>
                </c:pt>
                <c:pt idx="1971">
                  <c:v>1.5307925118128876E-2</c:v>
                </c:pt>
                <c:pt idx="1972">
                  <c:v>1.5312472983235362E-2</c:v>
                </c:pt>
                <c:pt idx="1973">
                  <c:v>1.5316988848237742E-2</c:v>
                </c:pt>
                <c:pt idx="1974">
                  <c:v>1.5321472414159791E-2</c:v>
                </c:pt>
                <c:pt idx="1975">
                  <c:v>1.5325923678314863E-2</c:v>
                </c:pt>
                <c:pt idx="1976">
                  <c:v>1.53297124864511E-2</c:v>
                </c:pt>
                <c:pt idx="1977">
                  <c:v>1.5334101261360557E-2</c:v>
                </c:pt>
                <c:pt idx="1978">
                  <c:v>1.5338457727995067E-2</c:v>
                </c:pt>
                <c:pt idx="1979">
                  <c:v>1.5342781883699952E-2</c:v>
                </c:pt>
                <c:pt idx="1980">
                  <c:v>1.5347073725827609E-2</c:v>
                </c:pt>
                <c:pt idx="1981">
                  <c:v>1.5351952776649157E-2</c:v>
                </c:pt>
                <c:pt idx="1982">
                  <c:v>1.5356177853857254E-2</c:v>
                </c:pt>
                <c:pt idx="1983">
                  <c:v>1.5360370608085455E-2</c:v>
                </c:pt>
                <c:pt idx="1984">
                  <c:v>1.5365122744686606E-2</c:v>
                </c:pt>
                <c:pt idx="1985">
                  <c:v>1.5368635535197175E-2</c:v>
                </c:pt>
                <c:pt idx="1986">
                  <c:v>1.5372728822031962E-2</c:v>
                </c:pt>
                <c:pt idx="1987">
                  <c:v>1.5376789776608774E-2</c:v>
                </c:pt>
                <c:pt idx="1988">
                  <c:v>1.5380818396344923E-2</c:v>
                </c:pt>
                <c:pt idx="1989">
                  <c:v>1.5384814678663025E-2</c:v>
                </c:pt>
                <c:pt idx="1990">
                  <c:v>1.5388778620995412E-2</c:v>
                </c:pt>
                <c:pt idx="1991">
                  <c:v>1.5392710220781477E-2</c:v>
                </c:pt>
                <c:pt idx="1992">
                  <c:v>1.5396609475468125E-2</c:v>
                </c:pt>
                <c:pt idx="1993">
                  <c:v>1.5402256497892553E-2</c:v>
                </c:pt>
                <c:pt idx="1994">
                  <c:v>1.5406084609451602E-2</c:v>
                </c:pt>
                <c:pt idx="1995">
                  <c:v>1.5409880363745524E-2</c:v>
                </c:pt>
                <c:pt idx="1996">
                  <c:v>1.541364375825025E-2</c:v>
                </c:pt>
                <c:pt idx="1997">
                  <c:v>1.5417374790447793E-2</c:v>
                </c:pt>
                <c:pt idx="1998">
                  <c:v>1.5420491032689642E-2</c:v>
                </c:pt>
                <c:pt idx="1999">
                  <c:v>1.5424159488982916E-2</c:v>
                </c:pt>
                <c:pt idx="2000">
                  <c:v>1.5427795576987157E-2</c:v>
                </c:pt>
                <c:pt idx="2001">
                  <c:v>1.5431399294215173E-2</c:v>
                </c:pt>
                <c:pt idx="2002">
                  <c:v>1.5435544429291719E-2</c:v>
                </c:pt>
                <c:pt idx="2003">
                  <c:v>1.5439081235227232E-2</c:v>
                </c:pt>
                <c:pt idx="2004">
                  <c:v>1.5442585661452094E-2</c:v>
                </c:pt>
                <c:pt idx="2005">
                  <c:v>1.5446057705510876E-2</c:v>
                </c:pt>
                <c:pt idx="2006">
                  <c:v>1.5449497364955104E-2</c:v>
                </c:pt>
                <c:pt idx="2007">
                  <c:v>1.5452341673041688E-2</c:v>
                </c:pt>
                <c:pt idx="2008">
                  <c:v>1.5455718725871854E-2</c:v>
                </c:pt>
                <c:pt idx="2009">
                  <c:v>1.5459063388313068E-2</c:v>
                </c:pt>
                <c:pt idx="2010">
                  <c:v>1.5462375657944536E-2</c:v>
                </c:pt>
                <c:pt idx="2011">
                  <c:v>1.546620980778083E-2</c:v>
                </c:pt>
                <c:pt idx="2012">
                  <c:v>1.5469455108536784E-2</c:v>
                </c:pt>
                <c:pt idx="2013">
                  <c:v>1.5472668007746942E-2</c:v>
                </c:pt>
                <c:pt idx="2014">
                  <c:v>1.5475848503024086E-2</c:v>
                </c:pt>
                <c:pt idx="2015">
                  <c:v>1.5478996591987077E-2</c:v>
                </c:pt>
                <c:pt idx="2016">
                  <c:v>1.5482112272259988E-2</c:v>
                </c:pt>
                <c:pt idx="2017">
                  <c:v>1.5485195541476886E-2</c:v>
                </c:pt>
                <c:pt idx="2018">
                  <c:v>1.5488246397279222E-2</c:v>
                </c:pt>
                <c:pt idx="2019">
                  <c:v>1.5490728012949933E-2</c:v>
                </c:pt>
                <c:pt idx="2020">
                  <c:v>1.549264636956765E-2</c:v>
                </c:pt>
                <c:pt idx="2021">
                  <c:v>1.5495606539805201E-2</c:v>
                </c:pt>
                <c:pt idx="2022">
                  <c:v>1.5498534291855279E-2</c:v>
                </c:pt>
                <c:pt idx="2023">
                  <c:v>1.5501429623397974E-2</c:v>
                </c:pt>
                <c:pt idx="2024">
                  <c:v>1.5504818789075985E-2</c:v>
                </c:pt>
                <c:pt idx="2025">
                  <c:v>1.5507647077161476E-2</c:v>
                </c:pt>
                <c:pt idx="2026">
                  <c:v>1.5510442936285472E-2</c:v>
                </c:pt>
                <c:pt idx="2027">
                  <c:v>1.5513206364156621E-2</c:v>
                </c:pt>
                <c:pt idx="2028">
                  <c:v>1.5515419892743194E-2</c:v>
                </c:pt>
                <c:pt idx="2029">
                  <c:v>1.5518120652892637E-2</c:v>
                </c:pt>
                <c:pt idx="2030">
                  <c:v>1.552078897648654E-2</c:v>
                </c:pt>
                <c:pt idx="2031">
                  <c:v>1.552342486126196E-2</c:v>
                </c:pt>
                <c:pt idx="2032">
                  <c:v>1.5526028304963024E-2</c:v>
                </c:pt>
                <c:pt idx="2033">
                  <c:v>1.5529105747581838E-2</c:v>
                </c:pt>
                <c:pt idx="2034">
                  <c:v>1.5531642093089963E-2</c:v>
                </c:pt>
                <c:pt idx="2035">
                  <c:v>1.5534145989263002E-2</c:v>
                </c:pt>
                <c:pt idx="2036">
                  <c:v>1.5536967848151537E-2</c:v>
                </c:pt>
                <c:pt idx="2037">
                  <c:v>1.553890492311444E-2</c:v>
                </c:pt>
                <c:pt idx="2038">
                  <c:v>1.5541309036850815E-2</c:v>
                </c:pt>
                <c:pt idx="2039">
                  <c:v>1.5543680693605115E-2</c:v>
                </c:pt>
                <c:pt idx="2040">
                  <c:v>1.5546019891176228E-2</c:v>
                </c:pt>
                <c:pt idx="2041">
                  <c:v>1.5548326627376293E-2</c:v>
                </c:pt>
                <c:pt idx="2042">
                  <c:v>1.5550600900017001E-2</c:v>
                </c:pt>
                <c:pt idx="2043">
                  <c:v>1.5552842706925068E-2</c:v>
                </c:pt>
                <c:pt idx="2044">
                  <c:v>1.5555052045928084E-2</c:v>
                </c:pt>
                <c:pt idx="2045">
                  <c:v>1.5558187738163956E-2</c:v>
                </c:pt>
                <c:pt idx="2046">
                  <c:v>1.5561757735429806E-2</c:v>
                </c:pt>
                <c:pt idx="2047">
                  <c:v>1.5563858508247016E-2</c:v>
                </c:pt>
                <c:pt idx="2048">
                  <c:v>1.556592679686223E-2</c:v>
                </c:pt>
                <c:pt idx="2049">
                  <c:v>1.5567962599140383E-2</c:v>
                </c:pt>
                <c:pt idx="2050">
                  <c:v>1.5568562645326845E-2</c:v>
                </c:pt>
                <c:pt idx="2051">
                  <c:v>1.5570540177345202E-2</c:v>
                </c:pt>
                <c:pt idx="2052">
                  <c:v>1.557248522127571E-2</c:v>
                </c:pt>
                <c:pt idx="2053">
                  <c:v>1.5574397775010329E-2</c:v>
                </c:pt>
                <c:pt idx="2054">
                  <c:v>1.557765424121549E-2</c:v>
                </c:pt>
                <c:pt idx="2055">
                  <c:v>1.5579495081012645E-2</c:v>
                </c:pt>
                <c:pt idx="2056">
                  <c:v>1.5581303419717659E-2</c:v>
                </c:pt>
                <c:pt idx="2057">
                  <c:v>1.5583079255251767E-2</c:v>
                </c:pt>
                <c:pt idx="2058">
                  <c:v>1.5583473117479981E-2</c:v>
                </c:pt>
                <c:pt idx="2059">
                  <c:v>1.5585190686174902E-2</c:v>
                </c:pt>
                <c:pt idx="2060">
                  <c:v>1.5586875750116398E-2</c:v>
                </c:pt>
                <c:pt idx="2061">
                  <c:v>1.5588528307252341E-2</c:v>
                </c:pt>
                <c:pt idx="2062">
                  <c:v>1.5590148355537591E-2</c:v>
                </c:pt>
                <c:pt idx="2063">
                  <c:v>1.5593051586244576E-2</c:v>
                </c:pt>
                <c:pt idx="2064">
                  <c:v>1.559459984191921E-2</c:v>
                </c:pt>
                <c:pt idx="2065">
                  <c:v>1.5596115578029169E-2</c:v>
                </c:pt>
                <c:pt idx="2066">
                  <c:v>1.5597598792559288E-2</c:v>
                </c:pt>
                <c:pt idx="2067">
                  <c:v>1.5599049483496557E-2</c:v>
                </c:pt>
                <c:pt idx="2068">
                  <c:v>1.5600467648836987E-2</c:v>
                </c:pt>
                <c:pt idx="2069">
                  <c:v>1.5601853286582177E-2</c:v>
                </c:pt>
                <c:pt idx="2070">
                  <c:v>1.5603206394742749E-2</c:v>
                </c:pt>
                <c:pt idx="2071">
                  <c:v>1.560326555770445E-2</c:v>
                </c:pt>
                <c:pt idx="2072">
                  <c:v>1.5604141794498441E-2</c:v>
                </c:pt>
                <c:pt idx="2073">
                  <c:v>1.5605406382074635E-2</c:v>
                </c:pt>
                <c:pt idx="2074">
                  <c:v>1.5606638438323746E-2</c:v>
                </c:pt>
                <c:pt idx="2075">
                  <c:v>1.5607837961290415E-2</c:v>
                </c:pt>
                <c:pt idx="2076">
                  <c:v>1.5611050513557505E-2</c:v>
                </c:pt>
                <c:pt idx="2077">
                  <c:v>1.5610546647695926E-2</c:v>
                </c:pt>
                <c:pt idx="2078">
                  <c:v>1.5611646281745318E-2</c:v>
                </c:pt>
                <c:pt idx="2079">
                  <c:v>1.5612713373209689E-2</c:v>
                </c:pt>
                <c:pt idx="2080">
                  <c:v>1.5613347508827733E-2</c:v>
                </c:pt>
                <c:pt idx="2081">
                  <c:v>1.5614351791362229E-2</c:v>
                </c:pt>
                <c:pt idx="2082">
                  <c:v>1.5615323527097184E-2</c:v>
                </c:pt>
                <c:pt idx="2083">
                  <c:v>1.5616262714128627E-2</c:v>
                </c:pt>
                <c:pt idx="2084">
                  <c:v>1.5617169350560491E-2</c:v>
                </c:pt>
                <c:pt idx="2085">
                  <c:v>1.5618432420441542E-2</c:v>
                </c:pt>
                <c:pt idx="2086">
                  <c:v>1.561927166031302E-2</c:v>
                </c:pt>
                <c:pt idx="2087">
                  <c:v>1.5620078342393279E-2</c:v>
                </c:pt>
                <c:pt idx="2088">
                  <c:v>1.5621723340624942E-2</c:v>
                </c:pt>
                <c:pt idx="2089">
                  <c:v>1.5621317814713787E-2</c:v>
                </c:pt>
                <c:pt idx="2090">
                  <c:v>1.5622024456216023E-2</c:v>
                </c:pt>
                <c:pt idx="2091">
                  <c:v>1.5622698533753109E-2</c:v>
                </c:pt>
                <c:pt idx="2092">
                  <c:v>1.5623340045481682E-2</c:v>
                </c:pt>
                <c:pt idx="2093">
                  <c:v>1.5623948989563215E-2</c:v>
                </c:pt>
                <c:pt idx="2094">
                  <c:v>1.5624525364167962E-2</c:v>
                </c:pt>
                <c:pt idx="2095">
                  <c:v>1.5625069167469252E-2</c:v>
                </c:pt>
                <c:pt idx="2096">
                  <c:v>1.5625580397649639E-2</c:v>
                </c:pt>
                <c:pt idx="2097">
                  <c:v>1.5627141658654E-2</c:v>
                </c:pt>
                <c:pt idx="2098">
                  <c:v>1.5627580811486155E-2</c:v>
                </c:pt>
                <c:pt idx="2099">
                  <c:v>1.5627987381176069E-2</c:v>
                </c:pt>
                <c:pt idx="2100">
                  <c:v>1.5628361365931882E-2</c:v>
                </c:pt>
                <c:pt idx="2101">
                  <c:v>1.5628702763967346E-2</c:v>
                </c:pt>
                <c:pt idx="2102">
                  <c:v>1.5628477640864447E-2</c:v>
                </c:pt>
                <c:pt idx="2103">
                  <c:v>1.5628739870748157E-2</c:v>
                </c:pt>
                <c:pt idx="2104">
                  <c:v>1.5628969510654372E-2</c:v>
                </c:pt>
                <c:pt idx="2105">
                  <c:v>1.5629166558825375E-2</c:v>
                </c:pt>
                <c:pt idx="2106">
                  <c:v>1.56296697229764E-2</c:v>
                </c:pt>
                <c:pt idx="2107">
                  <c:v>1.5629799259196411E-2</c:v>
                </c:pt>
                <c:pt idx="2108">
                  <c:v>1.562989619691774E-2</c:v>
                </c:pt>
                <c:pt idx="2109">
                  <c:v>1.5629960534407423E-2</c:v>
                </c:pt>
                <c:pt idx="2110">
                  <c:v>1.5629662862614697E-2</c:v>
                </c:pt>
                <c:pt idx="2111">
                  <c:v>1.5629664323838846E-2</c:v>
                </c:pt>
                <c:pt idx="2112">
                  <c:v>1.5629633181205891E-2</c:v>
                </c:pt>
                <c:pt idx="2113">
                  <c:v>1.5629569433012282E-2</c:v>
                </c:pt>
                <c:pt idx="2114">
                  <c:v>1.5629793158256224E-2</c:v>
                </c:pt>
                <c:pt idx="2115">
                  <c:v>1.5629661858361787E-2</c:v>
                </c:pt>
                <c:pt idx="2116">
                  <c:v>1.5629497946296127E-2</c:v>
                </c:pt>
                <c:pt idx="2117">
                  <c:v>1.5629301420377547E-2</c:v>
                </c:pt>
                <c:pt idx="2118">
                  <c:v>1.5629072278929991E-2</c:v>
                </c:pt>
                <c:pt idx="2119">
                  <c:v>1.562881052028697E-2</c:v>
                </c:pt>
                <c:pt idx="2120">
                  <c:v>1.5628516142783728E-2</c:v>
                </c:pt>
                <c:pt idx="2121">
                  <c:v>1.56281891447668E-2</c:v>
                </c:pt>
                <c:pt idx="2122">
                  <c:v>1.5627829524584472E-2</c:v>
                </c:pt>
                <c:pt idx="2123">
                  <c:v>1.5626539614626796E-2</c:v>
                </c:pt>
                <c:pt idx="2124">
                  <c:v>1.5626121792226916E-2</c:v>
                </c:pt>
                <c:pt idx="2125">
                  <c:v>1.5625671347324319E-2</c:v>
                </c:pt>
                <c:pt idx="2126">
                  <c:v>1.562518827829203E-2</c:v>
                </c:pt>
                <c:pt idx="2127">
                  <c:v>1.5624672583508801E-2</c:v>
                </c:pt>
                <c:pt idx="2128">
                  <c:v>1.5624411939725377E-2</c:v>
                </c:pt>
                <c:pt idx="2129">
                  <c:v>1.5623828632186842E-2</c:v>
                </c:pt>
                <c:pt idx="2130">
                  <c:v>1.5623212692550403E-2</c:v>
                </c:pt>
                <c:pt idx="2131">
                  <c:v>1.5622564119219539E-2</c:v>
                </c:pt>
                <c:pt idx="2132">
                  <c:v>1.5621604667047817E-2</c:v>
                </c:pt>
                <c:pt idx="2133">
                  <c:v>1.5620893184071857E-2</c:v>
                </c:pt>
                <c:pt idx="2134">
                  <c:v>1.5620149064171572E-2</c:v>
                </c:pt>
                <c:pt idx="2135">
                  <c:v>1.5619372305775626E-2</c:v>
                </c:pt>
                <c:pt idx="2136">
                  <c:v>1.5618831691740803E-2</c:v>
                </c:pt>
                <c:pt idx="2137">
                  <c:v>1.5617987283077811E-2</c:v>
                </c:pt>
                <c:pt idx="2138">
                  <c:v>1.5617110229721277E-2</c:v>
                </c:pt>
                <c:pt idx="2139">
                  <c:v>1.5616200530123428E-2</c:v>
                </c:pt>
                <c:pt idx="2140">
                  <c:v>1.5615258182742642E-2</c:v>
                </c:pt>
                <c:pt idx="2141">
                  <c:v>1.5614026259699524E-2</c:v>
                </c:pt>
                <c:pt idx="2142">
                  <c:v>1.5613020988316481E-2</c:v>
                </c:pt>
                <c:pt idx="2143">
                  <c:v>1.5611983066075509E-2</c:v>
                </c:pt>
                <c:pt idx="2144">
                  <c:v>1.5610912491459149E-2</c:v>
                </c:pt>
                <c:pt idx="2145">
                  <c:v>1.5609809262955238E-2</c:v>
                </c:pt>
                <c:pt idx="2146">
                  <c:v>1.5608673379058684E-2</c:v>
                </c:pt>
                <c:pt idx="2147">
                  <c:v>1.5607504838266598E-2</c:v>
                </c:pt>
                <c:pt idx="2148">
                  <c:v>1.5606303639084487E-2</c:v>
                </c:pt>
                <c:pt idx="2149">
                  <c:v>1.5605782740490043E-2</c:v>
                </c:pt>
                <c:pt idx="2150">
                  <c:v>1.56045090546363E-2</c:v>
                </c:pt>
                <c:pt idx="2151">
                  <c:v>1.5603202701415049E-2</c:v>
                </c:pt>
                <c:pt idx="2152">
                  <c:v>1.5601863679358771E-2</c:v>
                </c:pt>
                <c:pt idx="2153">
                  <c:v>1.5600491987004288E-2</c:v>
                </c:pt>
                <c:pt idx="2154">
                  <c:v>1.5598862149114998E-2</c:v>
                </c:pt>
                <c:pt idx="2155">
                  <c:v>1.5597427508027976E-2</c:v>
                </c:pt>
                <c:pt idx="2156">
                  <c:v>1.5595960193794582E-2</c:v>
                </c:pt>
                <c:pt idx="2157">
                  <c:v>1.5594460204972906E-2</c:v>
                </c:pt>
                <c:pt idx="2158">
                  <c:v>1.5593143419951159E-2</c:v>
                </c:pt>
                <c:pt idx="2159">
                  <c:v>1.5591575675404803E-2</c:v>
                </c:pt>
                <c:pt idx="2160">
                  <c:v>1.5589975250482216E-2</c:v>
                </c:pt>
                <c:pt idx="2161">
                  <c:v>1.5588342143765836E-2</c:v>
                </c:pt>
                <c:pt idx="2162">
                  <c:v>1.5586470092036593E-2</c:v>
                </c:pt>
                <c:pt idx="2163">
                  <c:v>1.5584774025762501E-2</c:v>
                </c:pt>
                <c:pt idx="2164">
                  <c:v>1.5583045274978882E-2</c:v>
                </c:pt>
                <c:pt idx="2165">
                  <c:v>1.5581283838291445E-2</c:v>
                </c:pt>
                <c:pt idx="2166">
                  <c:v>1.5579489714311572E-2</c:v>
                </c:pt>
                <c:pt idx="2167">
                  <c:v>1.5577857107194254E-2</c:v>
                </c:pt>
                <c:pt idx="2168">
                  <c:v>1.5575995188740924E-2</c:v>
                </c:pt>
                <c:pt idx="2169">
                  <c:v>1.5574100577368353E-2</c:v>
                </c:pt>
                <c:pt idx="2170">
                  <c:v>1.5572173271710678E-2</c:v>
                </c:pt>
                <c:pt idx="2171">
                  <c:v>1.5570213270410287E-2</c:v>
                </c:pt>
                <c:pt idx="2172">
                  <c:v>1.5568220572113047E-2</c:v>
                </c:pt>
                <c:pt idx="2173">
                  <c:v>1.5566195175470471E-2</c:v>
                </c:pt>
                <c:pt idx="2174">
                  <c:v>1.5564137079141022E-2</c:v>
                </c:pt>
                <c:pt idx="2175">
                  <c:v>1.5561521088468625E-2</c:v>
                </c:pt>
                <c:pt idx="2176">
                  <c:v>1.5559404871181473E-2</c:v>
                </c:pt>
                <c:pt idx="2177">
                  <c:v>1.5557255954679933E-2</c:v>
                </c:pt>
                <c:pt idx="2178">
                  <c:v>1.5555074337641752E-2</c:v>
                </c:pt>
                <c:pt idx="2179">
                  <c:v>1.5552860018749086E-2</c:v>
                </c:pt>
                <c:pt idx="2180">
                  <c:v>1.5550776136636473E-2</c:v>
                </c:pt>
                <c:pt idx="2181">
                  <c:v>1.5548493975415155E-2</c:v>
                </c:pt>
                <c:pt idx="2182">
                  <c:v>1.5546179106937152E-2</c:v>
                </c:pt>
                <c:pt idx="2183">
                  <c:v>1.5543831529911629E-2</c:v>
                </c:pt>
                <c:pt idx="2184">
                  <c:v>1.5541297850781285E-2</c:v>
                </c:pt>
                <c:pt idx="2185">
                  <c:v>1.5538887293424467E-2</c:v>
                </c:pt>
                <c:pt idx="2186">
                  <c:v>1.5536444025151685E-2</c:v>
                </c:pt>
                <c:pt idx="2187">
                  <c:v>1.5533968044690141E-2</c:v>
                </c:pt>
                <c:pt idx="2188">
                  <c:v>1.553160297167221E-2</c:v>
                </c:pt>
                <c:pt idx="2189">
                  <c:v>1.5529059116501303E-2</c:v>
                </c:pt>
                <c:pt idx="2190">
                  <c:v>1.5526482543881427E-2</c:v>
                </c:pt>
                <c:pt idx="2191">
                  <c:v>1.552387325256303E-2</c:v>
                </c:pt>
                <c:pt idx="2192">
                  <c:v>1.5521231241303592E-2</c:v>
                </c:pt>
                <c:pt idx="2193">
                  <c:v>1.5518425135398587E-2</c:v>
                </c:pt>
                <c:pt idx="2194">
                  <c:v>1.5515720134449608E-2</c:v>
                </c:pt>
                <c:pt idx="2195">
                  <c:v>1.5512982411330463E-2</c:v>
                </c:pt>
                <c:pt idx="2196">
                  <c:v>1.5510211964816495E-2</c:v>
                </c:pt>
                <c:pt idx="2197">
                  <c:v>1.5507408793689673E-2</c:v>
                </c:pt>
                <c:pt idx="2198">
                  <c:v>1.5504572896738591E-2</c:v>
                </c:pt>
                <c:pt idx="2199">
                  <c:v>1.5501704272757141E-2</c:v>
                </c:pt>
                <c:pt idx="2200">
                  <c:v>1.5498802920540983E-2</c:v>
                </c:pt>
                <c:pt idx="2201">
                  <c:v>1.549620324564289E-2</c:v>
                </c:pt>
                <c:pt idx="2202">
                  <c:v>1.5493229035824025E-2</c:v>
                </c:pt>
                <c:pt idx="2203">
                  <c:v>1.5490222089814014E-2</c:v>
                </c:pt>
                <c:pt idx="2204">
                  <c:v>1.5487182406436834E-2</c:v>
                </c:pt>
                <c:pt idx="2205">
                  <c:v>1.5484109984519517E-2</c:v>
                </c:pt>
                <c:pt idx="2206">
                  <c:v>1.5480905931085589E-2</c:v>
                </c:pt>
                <c:pt idx="2207">
                  <c:v>1.5477770501954397E-2</c:v>
                </c:pt>
                <c:pt idx="2208">
                  <c:v>1.5474602332257972E-2</c:v>
                </c:pt>
                <c:pt idx="2209">
                  <c:v>1.5471401420844013E-2</c:v>
                </c:pt>
                <c:pt idx="2210">
                  <c:v>1.5468256756218537E-2</c:v>
                </c:pt>
                <c:pt idx="2211">
                  <c:v>1.5464987878764599E-2</c:v>
                </c:pt>
                <c:pt idx="2212">
                  <c:v>1.5461686254721307E-2</c:v>
                </c:pt>
                <c:pt idx="2213">
                  <c:v>1.5458351882958696E-2</c:v>
                </c:pt>
                <c:pt idx="2214">
                  <c:v>1.5454905698100844E-2</c:v>
                </c:pt>
                <c:pt idx="2215">
                  <c:v>1.5451508312507011E-2</c:v>
                </c:pt>
                <c:pt idx="2216">
                  <c:v>1.5448078177285029E-2</c:v>
                </c:pt>
                <c:pt idx="2217">
                  <c:v>1.5444615291328904E-2</c:v>
                </c:pt>
                <c:pt idx="2218">
                  <c:v>1.5441119653531756E-2</c:v>
                </c:pt>
                <c:pt idx="2219">
                  <c:v>1.5437657887750394E-2</c:v>
                </c:pt>
                <c:pt idx="2220">
                  <c:v>1.54340942507953E-2</c:v>
                </c:pt>
                <c:pt idx="2221">
                  <c:v>1.5430497857281003E-2</c:v>
                </c:pt>
                <c:pt idx="2222">
                  <c:v>1.5426868706126626E-2</c:v>
                </c:pt>
                <c:pt idx="2223">
                  <c:v>1.5423206796253903E-2</c:v>
                </c:pt>
                <c:pt idx="2224">
                  <c:v>1.5419512126593688E-2</c:v>
                </c:pt>
                <c:pt idx="2225">
                  <c:v>1.5415784696079444E-2</c:v>
                </c:pt>
                <c:pt idx="2226">
                  <c:v>1.5412024503649846E-2</c:v>
                </c:pt>
                <c:pt idx="2227">
                  <c:v>1.5408138016191349E-2</c:v>
                </c:pt>
                <c:pt idx="2228">
                  <c:v>1.5404272684695085E-2</c:v>
                </c:pt>
                <c:pt idx="2229">
                  <c:v>1.5400421714880671E-2</c:v>
                </c:pt>
                <c:pt idx="2230">
                  <c:v>1.5396537983242945E-2</c:v>
                </c:pt>
                <c:pt idx="2231">
                  <c:v>1.5392621488744509E-2</c:v>
                </c:pt>
                <c:pt idx="2232">
                  <c:v>1.5388706822260101E-2</c:v>
                </c:pt>
                <c:pt idx="2233">
                  <c:v>1.5384722288553603E-2</c:v>
                </c:pt>
                <c:pt idx="2234">
                  <c:v>1.5380704987475872E-2</c:v>
                </c:pt>
                <c:pt idx="2235">
                  <c:v>1.53766549180097E-2</c:v>
                </c:pt>
                <c:pt idx="2236">
                  <c:v>1.5372572079142268E-2</c:v>
                </c:pt>
                <c:pt idx="2237">
                  <c:v>1.5368434444102902E-2</c:v>
                </c:pt>
                <c:pt idx="2238">
                  <c:v>1.5364288580903638E-2</c:v>
                </c:pt>
                <c:pt idx="2239">
                  <c:v>1.5360109946711824E-2</c:v>
                </c:pt>
                <c:pt idx="2240">
                  <c:v>1.5355898540535547E-2</c:v>
                </c:pt>
                <c:pt idx="2241">
                  <c:v>1.5351666308724171E-2</c:v>
                </c:pt>
                <c:pt idx="2242">
                  <c:v>1.5347386832478712E-2</c:v>
                </c:pt>
                <c:pt idx="2243">
                  <c:v>1.5343074579888536E-2</c:v>
                </c:pt>
                <c:pt idx="2244">
                  <c:v>1.5338729549981236E-2</c:v>
                </c:pt>
                <c:pt idx="2245">
                  <c:v>1.5334349895453762E-2</c:v>
                </c:pt>
                <c:pt idx="2246">
                  <c:v>1.5329941836783417E-2</c:v>
                </c:pt>
                <c:pt idx="2247">
                  <c:v>1.5325500999312404E-2</c:v>
                </c:pt>
                <c:pt idx="2248">
                  <c:v>1.5321027382089439E-2</c:v>
                </c:pt>
                <c:pt idx="2249">
                  <c:v>1.5316520984165005E-2</c:v>
                </c:pt>
                <c:pt idx="2250">
                  <c:v>1.5311981804594445E-2</c:v>
                </c:pt>
                <c:pt idx="2251">
                  <c:v>1.5307409842440165E-2</c:v>
                </c:pt>
                <c:pt idx="2252">
                  <c:v>1.5302805096768108E-2</c:v>
                </c:pt>
                <c:pt idx="2253">
                  <c:v>1.529811156867639E-2</c:v>
                </c:pt>
                <c:pt idx="2254">
                  <c:v>1.5293433632717793E-2</c:v>
                </c:pt>
                <c:pt idx="2255">
                  <c:v>1.5288722906296242E-2</c:v>
                </c:pt>
                <c:pt idx="2256">
                  <c:v>1.5283979388502466E-2</c:v>
                </c:pt>
                <c:pt idx="2257">
                  <c:v>1.5279203078432838E-2</c:v>
                </c:pt>
                <c:pt idx="2258">
                  <c:v>1.5274425599860076E-2</c:v>
                </c:pt>
                <c:pt idx="2259">
                  <c:v>1.5269586249842091E-2</c:v>
                </c:pt>
                <c:pt idx="2260">
                  <c:v>1.5264714106245546E-2</c:v>
                </c:pt>
                <c:pt idx="2261">
                  <c:v>1.5259809168185898E-2</c:v>
                </c:pt>
                <c:pt idx="2262">
                  <c:v>1.5254829612620249E-2</c:v>
                </c:pt>
                <c:pt idx="2263">
                  <c:v>1.5249856530170492E-2</c:v>
                </c:pt>
                <c:pt idx="2264">
                  <c:v>1.5244850649249839E-2</c:v>
                </c:pt>
                <c:pt idx="2265">
                  <c:v>1.5239811968992895E-2</c:v>
                </c:pt>
                <c:pt idx="2266">
                  <c:v>1.5234740488539482E-2</c:v>
                </c:pt>
                <c:pt idx="2267">
                  <c:v>1.5229690807040052E-2</c:v>
                </c:pt>
                <c:pt idx="2268">
                  <c:v>1.5224556283314516E-2</c:v>
                </c:pt>
                <c:pt idx="2269">
                  <c:v>1.521938895820726E-2</c:v>
                </c:pt>
                <c:pt idx="2270">
                  <c:v>1.5214188830874368E-2</c:v>
                </c:pt>
                <c:pt idx="2271">
                  <c:v>1.5208891053530899E-2</c:v>
                </c:pt>
                <c:pt idx="2272">
                  <c:v>1.520362275409246E-2</c:v>
                </c:pt>
                <c:pt idx="2273">
                  <c:v>1.5198321648567045E-2</c:v>
                </c:pt>
                <c:pt idx="2274">
                  <c:v>1.51929877361327E-2</c:v>
                </c:pt>
                <c:pt idx="2275">
                  <c:v>1.5187621015971821E-2</c:v>
                </c:pt>
                <c:pt idx="2276">
                  <c:v>1.5182221487273315E-2</c:v>
                </c:pt>
                <c:pt idx="2277">
                  <c:v>1.5176789149227397E-2</c:v>
                </c:pt>
                <c:pt idx="2278">
                  <c:v>1.5171324001031231E-2</c:v>
                </c:pt>
                <c:pt idx="2279">
                  <c:v>1.5165826041886757E-2</c:v>
                </c:pt>
                <c:pt idx="2280">
                  <c:v>1.5160470986770168E-2</c:v>
                </c:pt>
                <c:pt idx="2281">
                  <c:v>1.5154912557816133E-2</c:v>
                </c:pt>
                <c:pt idx="2282">
                  <c:v>1.5149321318237992E-2</c:v>
                </c:pt>
                <c:pt idx="2283">
                  <c:v>1.5143697267250436E-2</c:v>
                </c:pt>
                <c:pt idx="2284">
                  <c:v>1.5137942353825797E-2</c:v>
                </c:pt>
                <c:pt idx="2285">
                  <c:v>1.5132250095189764E-2</c:v>
                </c:pt>
                <c:pt idx="2286">
                  <c:v>1.5126525021485473E-2</c:v>
                </c:pt>
                <c:pt idx="2287">
                  <c:v>1.5120767131950694E-2</c:v>
                </c:pt>
                <c:pt idx="2288">
                  <c:v>1.5115084814106509E-2</c:v>
                </c:pt>
                <c:pt idx="2289">
                  <c:v>1.5109263878483326E-2</c:v>
                </c:pt>
                <c:pt idx="2290">
                  <c:v>1.5103410126100723E-2</c:v>
                </c:pt>
                <c:pt idx="2291">
                  <c:v>1.5097523556212045E-2</c:v>
                </c:pt>
                <c:pt idx="2292">
                  <c:v>1.5091604168075467E-2</c:v>
                </c:pt>
                <c:pt idx="2293">
                  <c:v>1.5085530620179782E-2</c:v>
                </c:pt>
                <c:pt idx="2294">
                  <c:v>1.5079542998867356E-2</c:v>
                </c:pt>
                <c:pt idx="2295">
                  <c:v>1.5073522555789516E-2</c:v>
                </c:pt>
                <c:pt idx="2296">
                  <c:v>1.5066601858573772E-2</c:v>
                </c:pt>
                <c:pt idx="2297">
                  <c:v>1.5060643178625452E-2</c:v>
                </c:pt>
                <c:pt idx="2298">
                  <c:v>1.5054522176691129E-2</c:v>
                </c:pt>
                <c:pt idx="2299">
                  <c:v>1.504836835134732E-2</c:v>
                </c:pt>
                <c:pt idx="2300">
                  <c:v>1.5042181701889538E-2</c:v>
                </c:pt>
                <c:pt idx="2301">
                  <c:v>1.5035962227618995E-2</c:v>
                </c:pt>
                <c:pt idx="2302">
                  <c:v>1.5029709927839988E-2</c:v>
                </c:pt>
                <c:pt idx="2303">
                  <c:v>1.502342480186164E-2</c:v>
                </c:pt>
                <c:pt idx="2304">
                  <c:v>1.5017106848999663E-2</c:v>
                </c:pt>
                <c:pt idx="2305">
                  <c:v>1.5010756068571525E-2</c:v>
                </c:pt>
                <c:pt idx="2306">
                  <c:v>1.5004061117471093E-2</c:v>
                </c:pt>
                <c:pt idx="2307">
                  <c:v>1.4997639456332161E-2</c:v>
                </c:pt>
                <c:pt idx="2308">
                  <c:v>1.4991184963020163E-2</c:v>
                </c:pt>
                <c:pt idx="2309">
                  <c:v>1.4984697636876492E-2</c:v>
                </c:pt>
                <c:pt idx="2310">
                  <c:v>1.4978343730510166E-2</c:v>
                </c:pt>
                <c:pt idx="2311">
                  <c:v>1.4971793353781267E-2</c:v>
                </c:pt>
                <c:pt idx="2312">
                  <c:v>1.4965210143555134E-2</c:v>
                </c:pt>
                <c:pt idx="2313">
                  <c:v>1.4958594099188786E-2</c:v>
                </c:pt>
                <c:pt idx="2314">
                  <c:v>1.4950460623169883E-2</c:v>
                </c:pt>
                <c:pt idx="2315">
                  <c:v>1.494376635014451E-2</c:v>
                </c:pt>
                <c:pt idx="2316">
                  <c:v>1.4937039237152264E-2</c:v>
                </c:pt>
                <c:pt idx="2317">
                  <c:v>1.4930279283575142E-2</c:v>
                </c:pt>
                <c:pt idx="2318">
                  <c:v>1.4924050058901309E-2</c:v>
                </c:pt>
                <c:pt idx="2319">
                  <c:v>1.4917232305247873E-2</c:v>
                </c:pt>
                <c:pt idx="2320">
                  <c:v>1.4910381712987412E-2</c:v>
                </c:pt>
                <c:pt idx="2321">
                  <c:v>1.4903498281512327E-2</c:v>
                </c:pt>
                <c:pt idx="2322">
                  <c:v>1.4896582010220254E-2</c:v>
                </c:pt>
                <c:pt idx="2323">
                  <c:v>1.4889029875739881E-2</c:v>
                </c:pt>
                <c:pt idx="2324">
                  <c:v>1.4882040021116602E-2</c:v>
                </c:pt>
                <c:pt idx="2325">
                  <c:v>1.4875017321118301E-2</c:v>
                </c:pt>
                <c:pt idx="2326">
                  <c:v>1.4867961775165656E-2</c:v>
                </c:pt>
                <c:pt idx="2327">
                  <c:v>1.4860873382684504E-2</c:v>
                </c:pt>
                <c:pt idx="2328">
                  <c:v>1.4853752143104118E-2</c:v>
                </c:pt>
                <c:pt idx="2329">
                  <c:v>1.4846598055860647E-2</c:v>
                </c:pt>
                <c:pt idx="2330">
                  <c:v>1.4839411120389813E-2</c:v>
                </c:pt>
                <c:pt idx="2331">
                  <c:v>1.483285767943978E-2</c:v>
                </c:pt>
                <c:pt idx="2332">
                  <c:v>1.4826061201590376E-2</c:v>
                </c:pt>
                <c:pt idx="2333">
                  <c:v>1.481878894323465E-2</c:v>
                </c:pt>
                <c:pt idx="2334">
                  <c:v>1.4811483840643304E-2</c:v>
                </c:pt>
                <c:pt idx="2335">
                  <c:v>1.4804145893263853E-2</c:v>
                </c:pt>
                <c:pt idx="2336">
                  <c:v>1.4796540531898017E-2</c:v>
                </c:pt>
                <c:pt idx="2337">
                  <c:v>1.4789134243717032E-2</c:v>
                </c:pt>
                <c:pt idx="2338">
                  <c:v>1.4781695107892758E-2</c:v>
                </c:pt>
                <c:pt idx="2339">
                  <c:v>1.4774223123891121E-2</c:v>
                </c:pt>
                <c:pt idx="2340">
                  <c:v>1.4766963465570595E-2</c:v>
                </c:pt>
                <c:pt idx="2341">
                  <c:v>1.4759428438134119E-2</c:v>
                </c:pt>
                <c:pt idx="2342">
                  <c:v>1.4751860562172859E-2</c:v>
                </c:pt>
                <c:pt idx="2343">
                  <c:v>1.4744259837169219E-2</c:v>
                </c:pt>
                <c:pt idx="2344">
                  <c:v>1.4736626262610899E-2</c:v>
                </c:pt>
                <c:pt idx="2345">
                  <c:v>1.4728701378944832E-2</c:v>
                </c:pt>
                <c:pt idx="2346">
                  <c:v>1.4720999443180508E-2</c:v>
                </c:pt>
                <c:pt idx="2347">
                  <c:v>1.4713264655138362E-2</c:v>
                </c:pt>
                <c:pt idx="2348">
                  <c:v>1.4704384669466743E-2</c:v>
                </c:pt>
                <c:pt idx="2349">
                  <c:v>1.469684897131586E-2</c:v>
                </c:pt>
                <c:pt idx="2350">
                  <c:v>1.4689013595634988E-2</c:v>
                </c:pt>
                <c:pt idx="2351">
                  <c:v>1.4681145366858401E-2</c:v>
                </c:pt>
                <c:pt idx="2352">
                  <c:v>1.4673244284508252E-2</c:v>
                </c:pt>
                <c:pt idx="2353">
                  <c:v>1.4665310348109781E-2</c:v>
                </c:pt>
                <c:pt idx="2354">
                  <c:v>1.4657343557191763E-2</c:v>
                </c:pt>
                <c:pt idx="2355">
                  <c:v>1.4649343911289156E-2</c:v>
                </c:pt>
                <c:pt idx="2356">
                  <c:v>1.464131140994001E-2</c:v>
                </c:pt>
                <c:pt idx="2357">
                  <c:v>1.4632955205436546E-2</c:v>
                </c:pt>
                <c:pt idx="2358">
                  <c:v>1.4623972169389592E-2</c:v>
                </c:pt>
                <c:pt idx="2359">
                  <c:v>1.4615830392813849E-2</c:v>
                </c:pt>
                <c:pt idx="2360">
                  <c:v>1.4607655754278897E-2</c:v>
                </c:pt>
                <c:pt idx="2361">
                  <c:v>1.4599448253353948E-2</c:v>
                </c:pt>
                <c:pt idx="2362">
                  <c:v>1.4587097209089525E-2</c:v>
                </c:pt>
                <c:pt idx="2363">
                  <c:v>1.4578810567070832E-2</c:v>
                </c:pt>
                <c:pt idx="2364">
                  <c:v>1.4570491063483373E-2</c:v>
                </c:pt>
                <c:pt idx="2365">
                  <c:v>1.4562138697909118E-2</c:v>
                </c:pt>
                <c:pt idx="2366">
                  <c:v>1.4553436440312055E-2</c:v>
                </c:pt>
                <c:pt idx="2367">
                  <c:v>1.4545015662901905E-2</c:v>
                </c:pt>
                <c:pt idx="2368">
                  <c:v>1.4536562021121399E-2</c:v>
                </c:pt>
                <c:pt idx="2369">
                  <c:v>1.4528075514573899E-2</c:v>
                </c:pt>
                <c:pt idx="2370">
                  <c:v>1.4519883925917795E-2</c:v>
                </c:pt>
                <c:pt idx="2371">
                  <c:v>1.4511334379884477E-2</c:v>
                </c:pt>
                <c:pt idx="2372">
                  <c:v>1.4502751969056558E-2</c:v>
                </c:pt>
                <c:pt idx="2373">
                  <c:v>1.4494136693046587E-2</c:v>
                </c:pt>
                <c:pt idx="2374">
                  <c:v>1.4484811175443575E-2</c:v>
                </c:pt>
                <c:pt idx="2375">
                  <c:v>1.4476466293341216E-2</c:v>
                </c:pt>
                <c:pt idx="2376">
                  <c:v>1.4467749722593851E-2</c:v>
                </c:pt>
                <c:pt idx="2377">
                  <c:v>1.4459000284034971E-2</c:v>
                </c:pt>
                <c:pt idx="2378">
                  <c:v>1.4450217977300516E-2</c:v>
                </c:pt>
                <c:pt idx="2379">
                  <c:v>1.4441402802032949E-2</c:v>
                </c:pt>
                <c:pt idx="2380">
                  <c:v>1.4432554757879945E-2</c:v>
                </c:pt>
                <c:pt idx="2381">
                  <c:v>1.4423673844489606E-2</c:v>
                </c:pt>
                <c:pt idx="2382">
                  <c:v>1.4414760061513085E-2</c:v>
                </c:pt>
                <c:pt idx="2383">
                  <c:v>1.4406901177567799E-2</c:v>
                </c:pt>
                <c:pt idx="2384">
                  <c:v>1.4397929771583287E-2</c:v>
                </c:pt>
                <c:pt idx="2385">
                  <c:v>1.4388925498328764E-2</c:v>
                </c:pt>
                <c:pt idx="2386">
                  <c:v>1.437988835746638E-2</c:v>
                </c:pt>
                <c:pt idx="2387">
                  <c:v>1.4370445198025364E-2</c:v>
                </c:pt>
                <c:pt idx="2388">
                  <c:v>1.4361339610967822E-2</c:v>
                </c:pt>
                <c:pt idx="2389">
                  <c:v>1.4352201154212107E-2</c:v>
                </c:pt>
                <c:pt idx="2390">
                  <c:v>1.4343029827436718E-2</c:v>
                </c:pt>
                <c:pt idx="2391">
                  <c:v>1.4333825630324986E-2</c:v>
                </c:pt>
                <c:pt idx="2392">
                  <c:v>1.4324975274068365E-2</c:v>
                </c:pt>
                <c:pt idx="2393">
                  <c:v>1.431570805080158E-2</c:v>
                </c:pt>
                <c:pt idx="2394">
                  <c:v>1.4306407957359706E-2</c:v>
                </c:pt>
                <c:pt idx="2395">
                  <c:v>1.4297074993438895E-2</c:v>
                </c:pt>
                <c:pt idx="2396">
                  <c:v>1.4287311578939921E-2</c:v>
                </c:pt>
                <c:pt idx="2397">
                  <c:v>1.4277910153392409E-2</c:v>
                </c:pt>
                <c:pt idx="2398">
                  <c:v>1.4268475855405621E-2</c:v>
                </c:pt>
                <c:pt idx="2399">
                  <c:v>1.4259008684694948E-2</c:v>
                </c:pt>
                <c:pt idx="2400">
                  <c:v>1.4249508640976224E-2</c:v>
                </c:pt>
                <c:pt idx="2401">
                  <c:v>1.4240386913361299E-2</c:v>
                </c:pt>
                <c:pt idx="2402">
                  <c:v>1.4230823847919889E-2</c:v>
                </c:pt>
                <c:pt idx="2403">
                  <c:v>1.4221227909710988E-2</c:v>
                </c:pt>
                <c:pt idx="2404">
                  <c:v>1.4211599098468289E-2</c:v>
                </c:pt>
                <c:pt idx="2405">
                  <c:v>1.4201937413925928E-2</c:v>
                </c:pt>
                <c:pt idx="2406">
                  <c:v>1.419224285582113E-2</c:v>
                </c:pt>
                <c:pt idx="2407">
                  <c:v>1.4182515423897306E-2</c:v>
                </c:pt>
                <c:pt idx="2408">
                  <c:v>1.4172755117903167E-2</c:v>
                </c:pt>
                <c:pt idx="2409">
                  <c:v>1.4161662061338095E-2</c:v>
                </c:pt>
                <c:pt idx="2410">
                  <c:v>1.4151827805417187E-2</c:v>
                </c:pt>
                <c:pt idx="2411">
                  <c:v>1.4141960671577195E-2</c:v>
                </c:pt>
                <c:pt idx="2412">
                  <c:v>1.4132060659590042E-2</c:v>
                </c:pt>
                <c:pt idx="2413">
                  <c:v>1.4122572275131856E-2</c:v>
                </c:pt>
                <c:pt idx="2414">
                  <c:v>1.4112609244143664E-2</c:v>
                </c:pt>
                <c:pt idx="2415">
                  <c:v>1.4102613335365801E-2</c:v>
                </c:pt>
                <c:pt idx="2416">
                  <c:v>1.4092584548581174E-2</c:v>
                </c:pt>
                <c:pt idx="2417">
                  <c:v>1.4082522883577054E-2</c:v>
                </c:pt>
                <c:pt idx="2418">
                  <c:v>1.4071970134187085E-2</c:v>
                </c:pt>
                <c:pt idx="2419">
                  <c:v>1.4061839969057735E-2</c:v>
                </c:pt>
                <c:pt idx="2420">
                  <c:v>1.4051676924083017E-2</c:v>
                </c:pt>
                <c:pt idx="2421">
                  <c:v>1.4041480999065263E-2</c:v>
                </c:pt>
                <c:pt idx="2422">
                  <c:v>1.403172137804975E-2</c:v>
                </c:pt>
                <c:pt idx="2423">
                  <c:v>1.4021462439454508E-2</c:v>
                </c:pt>
                <c:pt idx="2424">
                  <c:v>1.4011170621250284E-2</c:v>
                </c:pt>
                <c:pt idx="2425">
                  <c:v>1.4000845923253182E-2</c:v>
                </c:pt>
                <c:pt idx="2426">
                  <c:v>1.3990008166764469E-2</c:v>
                </c:pt>
                <c:pt idx="2427">
                  <c:v>1.3979614957599871E-2</c:v>
                </c:pt>
                <c:pt idx="2428">
                  <c:v>1.3969188867129332E-2</c:v>
                </c:pt>
                <c:pt idx="2429">
                  <c:v>1.3958729895187771E-2</c:v>
                </c:pt>
                <c:pt idx="2430">
                  <c:v>1.3948238041614009E-2</c:v>
                </c:pt>
                <c:pt idx="2431">
                  <c:v>1.3937713306249913E-2</c:v>
                </c:pt>
                <c:pt idx="2432">
                  <c:v>1.3927155688939957E-2</c:v>
                </c:pt>
                <c:pt idx="2433">
                  <c:v>1.3916565189533823E-2</c:v>
                </c:pt>
                <c:pt idx="2434">
                  <c:v>1.3905941807885543E-2</c:v>
                </c:pt>
                <c:pt idx="2435">
                  <c:v>1.3896799634234316E-2</c:v>
                </c:pt>
                <c:pt idx="2436">
                  <c:v>1.388611876661325E-2</c:v>
                </c:pt>
                <c:pt idx="2437">
                  <c:v>1.38754050192018E-2</c:v>
                </c:pt>
                <c:pt idx="2438">
                  <c:v>1.3864658391856436E-2</c:v>
                </c:pt>
                <c:pt idx="2439">
                  <c:v>1.3853878884440694E-2</c:v>
                </c:pt>
                <c:pt idx="2440">
                  <c:v>1.3842548269349044E-2</c:v>
                </c:pt>
                <c:pt idx="2441">
                  <c:v>1.3831700237140259E-2</c:v>
                </c:pt>
                <c:pt idx="2442">
                  <c:v>1.3820819323525305E-2</c:v>
                </c:pt>
                <c:pt idx="2443">
                  <c:v>1.38099055283834E-2</c:v>
                </c:pt>
                <c:pt idx="2444">
                  <c:v>1.3799488141704896E-2</c:v>
                </c:pt>
                <c:pt idx="2445">
                  <c:v>1.3788511351160536E-2</c:v>
                </c:pt>
                <c:pt idx="2446">
                  <c:v>1.3777501679677541E-2</c:v>
                </c:pt>
                <c:pt idx="2447">
                  <c:v>1.3766459127148151E-2</c:v>
                </c:pt>
                <c:pt idx="2448">
                  <c:v>1.3754843325812758E-2</c:v>
                </c:pt>
                <c:pt idx="2449">
                  <c:v>1.3743732239182651E-2</c:v>
                </c:pt>
                <c:pt idx="2450">
                  <c:v>1.373258827028245E-2</c:v>
                </c:pt>
                <c:pt idx="2451">
                  <c:v>1.3721411419021239E-2</c:v>
                </c:pt>
                <c:pt idx="2452">
                  <c:v>1.3710201685308541E-2</c:v>
                </c:pt>
                <c:pt idx="2453">
                  <c:v>1.3699513304295146E-2</c:v>
                </c:pt>
                <c:pt idx="2454">
                  <c:v>1.3688240581668853E-2</c:v>
                </c:pt>
                <c:pt idx="2455">
                  <c:v>1.3676934977248919E-2</c:v>
                </c:pt>
                <c:pt idx="2456">
                  <c:v>1.366559649095673E-2</c:v>
                </c:pt>
                <c:pt idx="2457">
                  <c:v>1.3654225122718537E-2</c:v>
                </c:pt>
                <c:pt idx="2458">
                  <c:v>1.3642820872465001E-2</c:v>
                </c:pt>
                <c:pt idx="2459">
                  <c:v>1.3631383740127227E-2</c:v>
                </c:pt>
                <c:pt idx="2460">
                  <c:v>1.3619913725644712E-2</c:v>
                </c:pt>
                <c:pt idx="2461">
                  <c:v>1.3606680578133336E-2</c:v>
                </c:pt>
                <c:pt idx="2462">
                  <c:v>1.359513644875265E-2</c:v>
                </c:pt>
                <c:pt idx="2463">
                  <c:v>1.3583559434441098E-2</c:v>
                </c:pt>
                <c:pt idx="2464">
                  <c:v>1.3571949535160017E-2</c:v>
                </c:pt>
                <c:pt idx="2465">
                  <c:v>1.3560306750872914E-2</c:v>
                </c:pt>
                <c:pt idx="2466">
                  <c:v>1.3549222049097602E-2</c:v>
                </c:pt>
                <c:pt idx="2467">
                  <c:v>1.3537517214431071E-2</c:v>
                </c:pt>
                <c:pt idx="2468">
                  <c:v>1.3525782915051465E-2</c:v>
                </c:pt>
                <c:pt idx="2469">
                  <c:v>1.3514021810492147E-2</c:v>
                </c:pt>
                <c:pt idx="2470">
                  <c:v>1.3501637845207103E-2</c:v>
                </c:pt>
                <c:pt idx="2471">
                  <c:v>1.3489829987762247E-2</c:v>
                </c:pt>
                <c:pt idx="2472">
                  <c:v>1.3478003604522145E-2</c:v>
                </c:pt>
                <c:pt idx="2473">
                  <c:v>1.3466161340419332E-2</c:v>
                </c:pt>
                <c:pt idx="2474">
                  <c:v>1.3454907289521612E-2</c:v>
                </c:pt>
                <c:pt idx="2475">
                  <c:v>1.3443041200740757E-2</c:v>
                </c:pt>
                <c:pt idx="2476">
                  <c:v>1.3431166921827177E-2</c:v>
                </c:pt>
                <c:pt idx="2477">
                  <c:v>1.3419287111827188E-2</c:v>
                </c:pt>
                <c:pt idx="2478">
                  <c:v>1.3407404429725519E-2</c:v>
                </c:pt>
                <c:pt idx="2479">
                  <c:v>1.3394922366185752E-2</c:v>
                </c:pt>
                <c:pt idx="2480">
                  <c:v>1.3383042988990339E-2</c:v>
                </c:pt>
                <c:pt idx="2481">
                  <c:v>1.3371168888174261E-2</c:v>
                </c:pt>
                <c:pt idx="2482">
                  <c:v>1.3359302708112234E-2</c:v>
                </c:pt>
                <c:pt idx="2483">
                  <c:v>1.3347447093119462E-2</c:v>
                </c:pt>
                <c:pt idx="2484">
                  <c:v>1.3335604687448589E-2</c:v>
                </c:pt>
                <c:pt idx="2485">
                  <c:v>1.3323778135290563E-2</c:v>
                </c:pt>
                <c:pt idx="2486">
                  <c:v>1.3311970080774652E-2</c:v>
                </c:pt>
                <c:pt idx="2487">
                  <c:v>1.3301356518744095E-2</c:v>
                </c:pt>
                <c:pt idx="2488">
                  <c:v>1.3289589302352476E-2</c:v>
                </c:pt>
                <c:pt idx="2489">
                  <c:v>1.3277848400979592E-2</c:v>
                </c:pt>
                <c:pt idx="2490">
                  <c:v>1.3266136487389871E-2</c:v>
                </c:pt>
                <c:pt idx="2491">
                  <c:v>1.3254456234288009E-2</c:v>
                </c:pt>
                <c:pt idx="2492">
                  <c:v>1.324223419229861E-2</c:v>
                </c:pt>
                <c:pt idx="2493">
                  <c:v>1.3230626804508001E-2</c:v>
                </c:pt>
                <c:pt idx="2494">
                  <c:v>1.321905604089562E-2</c:v>
                </c:pt>
                <c:pt idx="2495">
                  <c:v>1.3207521900253686E-2</c:v>
                </c:pt>
                <c:pt idx="2496">
                  <c:v>1.3196591730944838E-2</c:v>
                </c:pt>
                <c:pt idx="2497">
                  <c:v>1.3185128635803159E-2</c:v>
                </c:pt>
                <c:pt idx="2498">
                  <c:v>1.3173702158425688E-2</c:v>
                </c:pt>
                <c:pt idx="2499">
                  <c:v>1.3162312297622604E-2</c:v>
                </c:pt>
                <c:pt idx="2500">
                  <c:v>1.3150400499681058E-2</c:v>
                </c:pt>
                <c:pt idx="2501">
                  <c:v>1.3139086071758399E-2</c:v>
                </c:pt>
                <c:pt idx="2502">
                  <c:v>1.3127808258471874E-2</c:v>
                </c:pt>
                <c:pt idx="2503">
                  <c:v>1.3116567058646462E-2</c:v>
                </c:pt>
                <c:pt idx="2504">
                  <c:v>1.3105362471108462E-2</c:v>
                </c:pt>
                <c:pt idx="2505">
                  <c:v>1.3094742014868928E-2</c:v>
                </c:pt>
                <c:pt idx="2506">
                  <c:v>1.3083608437158176E-2</c:v>
                </c:pt>
                <c:pt idx="2507">
                  <c:v>1.3072511466657871E-2</c:v>
                </c:pt>
                <c:pt idx="2508">
                  <c:v>1.3061451102212018E-2</c:v>
                </c:pt>
                <c:pt idx="2509">
                  <c:v>1.3050427342670329E-2</c:v>
                </c:pt>
                <c:pt idx="2510">
                  <c:v>1.3039440186886466E-2</c:v>
                </c:pt>
                <c:pt idx="2511">
                  <c:v>1.3028489633716731E-2</c:v>
                </c:pt>
                <c:pt idx="2512">
                  <c:v>1.3017575682021373E-2</c:v>
                </c:pt>
                <c:pt idx="2513">
                  <c:v>1.3005638958135234E-2</c:v>
                </c:pt>
                <c:pt idx="2514">
                  <c:v>1.2994802653878715E-2</c:v>
                </c:pt>
                <c:pt idx="2515">
                  <c:v>1.2984002950819484E-2</c:v>
                </c:pt>
                <c:pt idx="2516">
                  <c:v>1.2973239847826709E-2</c:v>
                </c:pt>
                <c:pt idx="2517">
                  <c:v>1.2962513343773466E-2</c:v>
                </c:pt>
                <c:pt idx="2518">
                  <c:v>1.29523418882431E-2</c:v>
                </c:pt>
                <c:pt idx="2519">
                  <c:v>1.2941686346879306E-2</c:v>
                </c:pt>
                <c:pt idx="2520">
                  <c:v>1.2931067399549545E-2</c:v>
                </c:pt>
                <c:pt idx="2521">
                  <c:v>1.2920485045143012E-2</c:v>
                </c:pt>
                <c:pt idx="2522">
                  <c:v>1.2909429768385935E-2</c:v>
                </c:pt>
                <c:pt idx="2523">
                  <c:v>1.2898922834493875E-2</c:v>
                </c:pt>
                <c:pt idx="2524">
                  <c:v>1.2888452491750187E-2</c:v>
                </c:pt>
                <c:pt idx="2525">
                  <c:v>1.2878018739057489E-2</c:v>
                </c:pt>
                <c:pt idx="2526">
                  <c:v>1.2867621575320135E-2</c:v>
                </c:pt>
                <c:pt idx="2527">
                  <c:v>1.2857759308410209E-2</c:v>
                </c:pt>
                <c:pt idx="2528">
                  <c:v>1.2847433073697871E-2</c:v>
                </c:pt>
                <c:pt idx="2529">
                  <c:v>1.2837143423159475E-2</c:v>
                </c:pt>
                <c:pt idx="2530">
                  <c:v>1.2826890355718287E-2</c:v>
                </c:pt>
                <c:pt idx="2531">
                  <c:v>1.2816184552895273E-2</c:v>
                </c:pt>
                <c:pt idx="2532">
                  <c:v>1.2806006900100385E-2</c:v>
                </c:pt>
                <c:pt idx="2533">
                  <c:v>1.2795865828697324E-2</c:v>
                </c:pt>
                <c:pt idx="2534">
                  <c:v>1.278576133762086E-2</c:v>
                </c:pt>
                <c:pt idx="2535">
                  <c:v>1.2775693425808358E-2</c:v>
                </c:pt>
                <c:pt idx="2536">
                  <c:v>1.2765662092200238E-2</c:v>
                </c:pt>
                <c:pt idx="2537">
                  <c:v>1.2755667335740817E-2</c:v>
                </c:pt>
                <c:pt idx="2538">
                  <c:v>1.2745709155380069E-2</c:v>
                </c:pt>
                <c:pt idx="2539">
                  <c:v>1.2736258812092236E-2</c:v>
                </c:pt>
                <c:pt idx="2540">
                  <c:v>1.2727310129085876E-2</c:v>
                </c:pt>
                <c:pt idx="2541">
                  <c:v>1.271745487597019E-2</c:v>
                </c:pt>
                <c:pt idx="2542">
                  <c:v>1.2707636190337247E-2</c:v>
                </c:pt>
                <c:pt idx="2543">
                  <c:v>1.2697854071158919E-2</c:v>
                </c:pt>
                <c:pt idx="2544">
                  <c:v>1.268764817667955E-2</c:v>
                </c:pt>
                <c:pt idx="2545">
                  <c:v>1.2677941457977765E-2</c:v>
                </c:pt>
                <c:pt idx="2546">
                  <c:v>1.2668271304145794E-2</c:v>
                </c:pt>
                <c:pt idx="2547">
                  <c:v>1.2658637714168183E-2</c:v>
                </c:pt>
                <c:pt idx="2548">
                  <c:v>1.2649491936427528E-2</c:v>
                </c:pt>
                <c:pt idx="2549">
                  <c:v>1.2639929194630875E-2</c:v>
                </c:pt>
                <c:pt idx="2550">
                  <c:v>1.2630403012205443E-2</c:v>
                </c:pt>
                <c:pt idx="2551">
                  <c:v>1.2620913388153136E-2</c:v>
                </c:pt>
                <c:pt idx="2552">
                  <c:v>1.2611460321479832E-2</c:v>
                </c:pt>
                <c:pt idx="2553">
                  <c:v>1.2601603958866359E-2</c:v>
                </c:pt>
                <c:pt idx="2554">
                  <c:v>1.2592226287753311E-2</c:v>
                </c:pt>
                <c:pt idx="2555">
                  <c:v>1.2582885172501456E-2</c:v>
                </c:pt>
                <c:pt idx="2556">
                  <c:v>1.2572254373234197E-2</c:v>
                </c:pt>
                <c:pt idx="2557">
                  <c:v>1.2563421970244808E-2</c:v>
                </c:pt>
                <c:pt idx="2558">
                  <c:v>1.2554193448712437E-2</c:v>
                </c:pt>
                <c:pt idx="2559">
                  <c:v>1.2545001477554727E-2</c:v>
                </c:pt>
                <c:pt idx="2560">
                  <c:v>1.2535846055804496E-2</c:v>
                </c:pt>
                <c:pt idx="2561">
                  <c:v>1.2526727182498977E-2</c:v>
                </c:pt>
                <c:pt idx="2562">
                  <c:v>1.251764485667982E-2</c:v>
                </c:pt>
                <c:pt idx="2563">
                  <c:v>1.2508599077389562E-2</c:v>
                </c:pt>
                <c:pt idx="2564">
                  <c:v>1.2499589843674268E-2</c:v>
                </c:pt>
                <c:pt idx="2565">
                  <c:v>1.2489381714211758E-2</c:v>
                </c:pt>
                <c:pt idx="2566">
                  <c:v>1.248045247288933E-2</c:v>
                </c:pt>
                <c:pt idx="2567">
                  <c:v>1.2471559778550167E-2</c:v>
                </c:pt>
                <c:pt idx="2568">
                  <c:v>1.2462703630248938E-2</c:v>
                </c:pt>
                <c:pt idx="2569">
                  <c:v>1.2453884027041184E-2</c:v>
                </c:pt>
                <c:pt idx="2570">
                  <c:v>1.2445501049470275E-2</c:v>
                </c:pt>
                <c:pt idx="2571">
                  <c:v>1.2436752225026789E-2</c:v>
                </c:pt>
                <c:pt idx="2572">
                  <c:v>1.2428039941465538E-2</c:v>
                </c:pt>
                <c:pt idx="2573">
                  <c:v>1.2419364197857425E-2</c:v>
                </c:pt>
                <c:pt idx="2574">
                  <c:v>1.2410334154638977E-2</c:v>
                </c:pt>
                <c:pt idx="2575">
                  <c:v>1.2401733802375579E-2</c:v>
                </c:pt>
                <c:pt idx="2576">
                  <c:v>1.2393169988699989E-2</c:v>
                </c:pt>
                <c:pt idx="2577">
                  <c:v>1.2384642712693374E-2</c:v>
                </c:pt>
                <c:pt idx="2578">
                  <c:v>1.237615197344386E-2</c:v>
                </c:pt>
                <c:pt idx="2579">
                  <c:v>1.2368077023749797E-2</c:v>
                </c:pt>
                <c:pt idx="2580">
                  <c:v>1.2359657034142832E-2</c:v>
                </c:pt>
                <c:pt idx="2581">
                  <c:v>1.2351273577192548E-2</c:v>
                </c:pt>
                <c:pt idx="2582">
                  <c:v>1.2342926652003049E-2</c:v>
                </c:pt>
                <c:pt idx="2583">
                  <c:v>1.2334246296841598E-2</c:v>
                </c:pt>
                <c:pt idx="2584">
                  <c:v>1.2325974759155506E-2</c:v>
                </c:pt>
                <c:pt idx="2585">
                  <c:v>1.2317739751931546E-2</c:v>
                </c:pt>
                <c:pt idx="2586">
                  <c:v>1.2309541274283473E-2</c:v>
                </c:pt>
                <c:pt idx="2587">
                  <c:v>1.2301379325329816E-2</c:v>
                </c:pt>
                <c:pt idx="2588">
                  <c:v>1.2293253904189977E-2</c:v>
                </c:pt>
                <c:pt idx="2589">
                  <c:v>1.2285165009989871E-2</c:v>
                </c:pt>
                <c:pt idx="2590">
                  <c:v>1.2277112641854982E-2</c:v>
                </c:pt>
                <c:pt idx="2591">
                  <c:v>1.2269448108182672E-2</c:v>
                </c:pt>
                <c:pt idx="2592">
                  <c:v>1.2262165041059566E-2</c:v>
                </c:pt>
                <c:pt idx="2593">
                  <c:v>1.2254215229698313E-2</c:v>
                </c:pt>
                <c:pt idx="2594">
                  <c:v>1.2246301936889222E-2</c:v>
                </c:pt>
                <c:pt idx="2595">
                  <c:v>1.2238425161783908E-2</c:v>
                </c:pt>
                <c:pt idx="2596">
                  <c:v>1.2230244863726886E-2</c:v>
                </c:pt>
                <c:pt idx="2597">
                  <c:v>1.2222443465444781E-2</c:v>
                </c:pt>
                <c:pt idx="2598">
                  <c:v>1.2214678583682153E-2</c:v>
                </c:pt>
                <c:pt idx="2599">
                  <c:v>1.2206950217598796E-2</c:v>
                </c:pt>
                <c:pt idx="2600">
                  <c:v>1.2199589022308331E-2</c:v>
                </c:pt>
                <c:pt idx="2601">
                  <c:v>1.2191931335771299E-2</c:v>
                </c:pt>
                <c:pt idx="2602">
                  <c:v>1.218431016108284E-2</c:v>
                </c:pt>
                <c:pt idx="2603">
                  <c:v>1.2176725497421069E-2</c:v>
                </c:pt>
                <c:pt idx="2604">
                  <c:v>1.216917734396631E-2</c:v>
                </c:pt>
                <c:pt idx="2605">
                  <c:v>1.2161346803861656E-2</c:v>
                </c:pt>
                <c:pt idx="2606">
                  <c:v>1.2153874024344277E-2</c:v>
                </c:pt>
                <c:pt idx="2607">
                  <c:v>1.2146437753918033E-2</c:v>
                </c:pt>
                <c:pt idx="2608">
                  <c:v>1.2137983863117449E-2</c:v>
                </c:pt>
                <c:pt idx="2609">
                  <c:v>1.2130934950710657E-2</c:v>
                </c:pt>
                <c:pt idx="2610">
                  <c:v>1.2123611056444356E-2</c:v>
                </c:pt>
                <c:pt idx="2611">
                  <c:v>1.211632366662172E-2</c:v>
                </c:pt>
                <c:pt idx="2612">
                  <c:v>1.2109072780450016E-2</c:v>
                </c:pt>
                <c:pt idx="2613">
                  <c:v>1.2101858397137831E-2</c:v>
                </c:pt>
                <c:pt idx="2614">
                  <c:v>1.2094680515899495E-2</c:v>
                </c:pt>
                <c:pt idx="2615">
                  <c:v>1.2087539135950223E-2</c:v>
                </c:pt>
                <c:pt idx="2616">
                  <c:v>1.2080434256508319E-2</c:v>
                </c:pt>
                <c:pt idx="2617">
                  <c:v>1.2072785699349173E-2</c:v>
                </c:pt>
                <c:pt idx="2618">
                  <c:v>1.2064897062854768E-2</c:v>
                </c:pt>
                <c:pt idx="2619">
                  <c:v>1.2057913548218519E-2</c:v>
                </c:pt>
                <c:pt idx="2620">
                  <c:v>1.2050966537491842E-2</c:v>
                </c:pt>
                <c:pt idx="2621">
                  <c:v>1.2044056029900304E-2</c:v>
                </c:pt>
                <c:pt idx="2622">
                  <c:v>1.2038015015891017E-2</c:v>
                </c:pt>
                <c:pt idx="2623">
                  <c:v>1.2031170375414322E-2</c:v>
                </c:pt>
                <c:pt idx="2624">
                  <c:v>1.2024362231897835E-2</c:v>
                </c:pt>
                <c:pt idx="2625">
                  <c:v>1.2017590584583692E-2</c:v>
                </c:pt>
                <c:pt idx="2626">
                  <c:v>1.2010051012103434E-2</c:v>
                </c:pt>
                <c:pt idx="2627">
                  <c:v>1.2003359507246982E-2</c:v>
                </c:pt>
                <c:pt idx="2628">
                  <c:v>1.1996704500194879E-2</c:v>
                </c:pt>
                <c:pt idx="2629">
                  <c:v>1.1990085990200624E-2</c:v>
                </c:pt>
                <c:pt idx="2630">
                  <c:v>1.1984279764840913E-2</c:v>
                </c:pt>
                <c:pt idx="2631">
                  <c:v>1.1977727079056335E-2</c:v>
                </c:pt>
                <c:pt idx="2632">
                  <c:v>1.1971210884273888E-2</c:v>
                </c:pt>
                <c:pt idx="2633">
                  <c:v>1.1964731179762357E-2</c:v>
                </c:pt>
                <c:pt idx="2634">
                  <c:v>1.1958287964796199E-2</c:v>
                </c:pt>
                <c:pt idx="2635">
                  <c:v>1.1951141326924866E-2</c:v>
                </c:pt>
                <c:pt idx="2636">
                  <c:v>1.194477827564243E-2</c:v>
                </c:pt>
                <c:pt idx="2637">
                  <c:v>1.1938451715543833E-2</c:v>
                </c:pt>
                <c:pt idx="2638">
                  <c:v>1.1932161645910509E-2</c:v>
                </c:pt>
                <c:pt idx="2639">
                  <c:v>1.1925908066025183E-2</c:v>
                </c:pt>
                <c:pt idx="2640">
                  <c:v>1.1919690975174445E-2</c:v>
                </c:pt>
                <c:pt idx="2641">
                  <c:v>1.1913510372647037E-2</c:v>
                </c:pt>
                <c:pt idx="2642">
                  <c:v>1.1907366257738578E-2</c:v>
                </c:pt>
                <c:pt idx="2643">
                  <c:v>1.1901940941167779E-2</c:v>
                </c:pt>
                <c:pt idx="2644">
                  <c:v>1.1896313768602096E-2</c:v>
                </c:pt>
                <c:pt idx="2645">
                  <c:v>1.189026707853234E-2</c:v>
                </c:pt>
                <c:pt idx="2646">
                  <c:v>1.1884256867018893E-2</c:v>
                </c:pt>
                <c:pt idx="2647">
                  <c:v>1.1878283133380312E-2</c:v>
                </c:pt>
                <c:pt idx="2648">
                  <c:v>1.18721298046412E-2</c:v>
                </c:pt>
                <c:pt idx="2649">
                  <c:v>1.1866231436124952E-2</c:v>
                </c:pt>
                <c:pt idx="2650">
                  <c:v>1.1860369544699063E-2</c:v>
                </c:pt>
                <c:pt idx="2651">
                  <c:v>1.1854544129689348E-2</c:v>
                </c:pt>
                <c:pt idx="2652">
                  <c:v>1.1848961609592323E-2</c:v>
                </c:pt>
                <c:pt idx="2653">
                  <c:v>1.1843206729021121E-2</c:v>
                </c:pt>
                <c:pt idx="2654">
                  <c:v>1.1837488321627988E-2</c:v>
                </c:pt>
                <c:pt idx="2655">
                  <c:v>1.1831806386751798E-2</c:v>
                </c:pt>
                <c:pt idx="2656">
                  <c:v>1.182616092374025E-2</c:v>
                </c:pt>
                <c:pt idx="2657">
                  <c:v>1.1820357607118295E-2</c:v>
                </c:pt>
                <c:pt idx="2658">
                  <c:v>1.181478750845818E-2</c:v>
                </c:pt>
                <c:pt idx="2659">
                  <c:v>1.1809253880945924E-2</c:v>
                </c:pt>
                <c:pt idx="2660">
                  <c:v>1.1802974392938984E-2</c:v>
                </c:pt>
                <c:pt idx="2661">
                  <c:v>1.1797703196125855E-2</c:v>
                </c:pt>
                <c:pt idx="2662">
                  <c:v>1.179228176036189E-2</c:v>
                </c:pt>
                <c:pt idx="2663">
                  <c:v>1.1786896791869115E-2</c:v>
                </c:pt>
                <c:pt idx="2664">
                  <c:v>1.1781548290015112E-2</c:v>
                </c:pt>
                <c:pt idx="2665">
                  <c:v>1.1776236254173636E-2</c:v>
                </c:pt>
                <c:pt idx="2666">
                  <c:v>1.1770960683719337E-2</c:v>
                </c:pt>
                <c:pt idx="2667">
                  <c:v>1.1765721578030828E-2</c:v>
                </c:pt>
                <c:pt idx="2668">
                  <c:v>1.176051893648894E-2</c:v>
                </c:pt>
                <c:pt idx="2669">
                  <c:v>1.1755187933762481E-2</c:v>
                </c:pt>
                <c:pt idx="2670">
                  <c:v>1.1749574869306714E-2</c:v>
                </c:pt>
                <c:pt idx="2671">
                  <c:v>1.1744491372220518E-2</c:v>
                </c:pt>
                <c:pt idx="2672">
                  <c:v>1.1739444341694254E-2</c:v>
                </c:pt>
                <c:pt idx="2673">
                  <c:v>1.1731893165054047E-2</c:v>
                </c:pt>
                <c:pt idx="2674">
                  <c:v>1.1726935016047492E-2</c:v>
                </c:pt>
                <c:pt idx="2675">
                  <c:v>1.1722013329021915E-2</c:v>
                </c:pt>
                <c:pt idx="2676">
                  <c:v>1.1717128103381942E-2</c:v>
                </c:pt>
                <c:pt idx="2677">
                  <c:v>1.1712279338535261E-2</c:v>
                </c:pt>
                <c:pt idx="2678">
                  <c:v>1.1707326050038977E-2</c:v>
                </c:pt>
                <c:pt idx="2679">
                  <c:v>1.1702552654388489E-2</c:v>
                </c:pt>
                <c:pt idx="2680">
                  <c:v>1.169781571897544E-2</c:v>
                </c:pt>
                <c:pt idx="2681">
                  <c:v>1.1693115243219858E-2</c:v>
                </c:pt>
                <c:pt idx="2682">
                  <c:v>1.1688582405689549E-2</c:v>
                </c:pt>
                <c:pt idx="2683">
                  <c:v>1.1683952393335709E-2</c:v>
                </c:pt>
                <c:pt idx="2684">
                  <c:v>1.167935883771371E-2</c:v>
                </c:pt>
                <c:pt idx="2685">
                  <c:v>1.1674801738256137E-2</c:v>
                </c:pt>
                <c:pt idx="2686">
                  <c:v>1.1670038615887651E-2</c:v>
                </c:pt>
                <c:pt idx="2687">
                  <c:v>1.1665678009284589E-2</c:v>
                </c:pt>
                <c:pt idx="2688">
                  <c:v>1.1661232735095842E-2</c:v>
                </c:pt>
                <c:pt idx="2689">
                  <c:v>1.1656823916019502E-2</c:v>
                </c:pt>
                <c:pt idx="2690">
                  <c:v>1.1652451551500796E-2</c:v>
                </c:pt>
                <c:pt idx="2691">
                  <c:v>1.1648115640990163E-2</c:v>
                </c:pt>
                <c:pt idx="2692">
                  <c:v>1.1643816183938041E-2</c:v>
                </c:pt>
                <c:pt idx="2693">
                  <c:v>1.1639553179798784E-2</c:v>
                </c:pt>
                <c:pt idx="2694">
                  <c:v>1.1635326628030646E-2</c:v>
                </c:pt>
                <c:pt idx="2695">
                  <c:v>1.1631335124987083E-2</c:v>
                </c:pt>
                <c:pt idx="2696">
                  <c:v>1.162717653718154E-2</c:v>
                </c:pt>
                <c:pt idx="2697">
                  <c:v>1.1623054397769313E-2</c:v>
                </c:pt>
                <c:pt idx="2698">
                  <c:v>1.1618968706222031E-2</c:v>
                </c:pt>
                <c:pt idx="2699">
                  <c:v>1.1614829931918536E-2</c:v>
                </c:pt>
                <c:pt idx="2700">
                  <c:v>1.161081960875515E-2</c:v>
                </c:pt>
                <c:pt idx="2701">
                  <c:v>1.1606845733068057E-2</c:v>
                </c:pt>
                <c:pt idx="2702">
                  <c:v>1.1602908304339641E-2</c:v>
                </c:pt>
                <c:pt idx="2703">
                  <c:v>1.1599007322055774E-2</c:v>
                </c:pt>
                <c:pt idx="2704">
                  <c:v>1.1595219932881182E-2</c:v>
                </c:pt>
                <c:pt idx="2705">
                  <c:v>1.1591389361838402E-2</c:v>
                </c:pt>
                <c:pt idx="2706">
                  <c:v>1.1587595234538152E-2</c:v>
                </c:pt>
                <c:pt idx="2707">
                  <c:v>1.1583837550477975E-2</c:v>
                </c:pt>
                <c:pt idx="2708">
                  <c:v>1.1580049089482895E-2</c:v>
                </c:pt>
                <c:pt idx="2709">
                  <c:v>1.1576366775216491E-2</c:v>
                </c:pt>
                <c:pt idx="2710">
                  <c:v>1.1572720903872211E-2</c:v>
                </c:pt>
                <c:pt idx="2711">
                  <c:v>1.1569111474959518E-2</c:v>
                </c:pt>
                <c:pt idx="2712">
                  <c:v>1.1565538487989184E-2</c:v>
                </c:pt>
                <c:pt idx="2713">
                  <c:v>1.1562056726418463E-2</c:v>
                </c:pt>
                <c:pt idx="2714">
                  <c:v>1.1558554131226556E-2</c:v>
                </c:pt>
                <c:pt idx="2715">
                  <c:v>1.1555087975363127E-2</c:v>
                </c:pt>
                <c:pt idx="2716">
                  <c:v>1.1551658258353392E-2</c:v>
                </c:pt>
                <c:pt idx="2717">
                  <c:v>1.1548264979720368E-2</c:v>
                </c:pt>
                <c:pt idx="2718">
                  <c:v>1.1544908138997615E-2</c:v>
                </c:pt>
                <c:pt idx="2719">
                  <c:v>1.1541587735716497E-2</c:v>
                </c:pt>
                <c:pt idx="2720">
                  <c:v>1.1538303769412332E-2</c:v>
                </c:pt>
                <c:pt idx="2721">
                  <c:v>1.153498682517631E-2</c:v>
                </c:pt>
                <c:pt idx="2722">
                  <c:v>1.1531780731528352E-2</c:v>
                </c:pt>
                <c:pt idx="2723">
                  <c:v>1.1528611075802638E-2</c:v>
                </c:pt>
                <c:pt idx="2724">
                  <c:v>1.1525477857542144E-2</c:v>
                </c:pt>
                <c:pt idx="2725">
                  <c:v>1.1522381076296793E-2</c:v>
                </c:pt>
                <c:pt idx="2726">
                  <c:v>1.151934280774152E-2</c:v>
                </c:pt>
                <c:pt idx="2727">
                  <c:v>1.1516316393267299E-2</c:v>
                </c:pt>
                <c:pt idx="2728">
                  <c:v>1.1513326413314493E-2</c:v>
                </c:pt>
                <c:pt idx="2729">
                  <c:v>1.1510372867443228E-2</c:v>
                </c:pt>
                <c:pt idx="2730">
                  <c:v>1.1507443709690991E-2</c:v>
                </c:pt>
                <c:pt idx="2731">
                  <c:v>1.1504565541212661E-2</c:v>
                </c:pt>
                <c:pt idx="2732">
                  <c:v>1.1501723806670198E-2</c:v>
                </c:pt>
                <c:pt idx="2733">
                  <c:v>1.1498918505633077E-2</c:v>
                </c:pt>
                <c:pt idx="2734">
                  <c:v>1.1496151634141876E-2</c:v>
                </c:pt>
                <c:pt idx="2735">
                  <c:v>1.1493416683698708E-2</c:v>
                </c:pt>
                <c:pt idx="2736">
                  <c:v>1.1490718164341451E-2</c:v>
                </c:pt>
                <c:pt idx="2737">
                  <c:v>1.148805607565513E-2</c:v>
                </c:pt>
                <c:pt idx="2738">
                  <c:v>1.148543041722609E-2</c:v>
                </c:pt>
                <c:pt idx="2739">
                  <c:v>1.1482851779403197E-2</c:v>
                </c:pt>
                <c:pt idx="2740">
                  <c:v>1.1480301501151575E-2</c:v>
                </c:pt>
                <c:pt idx="2741">
                  <c:v>1.1477787653080563E-2</c:v>
                </c:pt>
                <c:pt idx="2742">
                  <c:v>1.1475310234786575E-2</c:v>
                </c:pt>
                <c:pt idx="2743">
                  <c:v>1.1472869245872533E-2</c:v>
                </c:pt>
                <c:pt idx="2744">
                  <c:v>1.1470464685939192E-2</c:v>
                </c:pt>
                <c:pt idx="2745">
                  <c:v>1.146809655459252E-2</c:v>
                </c:pt>
                <c:pt idx="2746">
                  <c:v>1.1465764851441091E-2</c:v>
                </c:pt>
                <c:pt idx="2747">
                  <c:v>1.1463377932115281E-2</c:v>
                </c:pt>
                <c:pt idx="2748">
                  <c:v>1.146111149450355E-2</c:v>
                </c:pt>
                <c:pt idx="2749">
                  <c:v>1.1458881480499818E-2</c:v>
                </c:pt>
                <c:pt idx="2750">
                  <c:v>1.1456687889725158E-2</c:v>
                </c:pt>
                <c:pt idx="2751">
                  <c:v>1.1454530721803741E-2</c:v>
                </c:pt>
                <c:pt idx="2752">
                  <c:v>1.1452452942453679E-2</c:v>
                </c:pt>
                <c:pt idx="2753">
                  <c:v>1.1450371154568305E-2</c:v>
                </c:pt>
                <c:pt idx="2754">
                  <c:v>1.144832578956786E-2</c:v>
                </c:pt>
                <c:pt idx="2755">
                  <c:v>1.1446316847085601E-2</c:v>
                </c:pt>
                <c:pt idx="2756">
                  <c:v>1.1444291212036805E-2</c:v>
                </c:pt>
                <c:pt idx="2757">
                  <c:v>1.1442352573498264E-2</c:v>
                </c:pt>
                <c:pt idx="2758">
                  <c:v>1.144045035526031E-2</c:v>
                </c:pt>
                <c:pt idx="2759">
                  <c:v>1.1438584556968754E-2</c:v>
                </c:pt>
                <c:pt idx="2760">
                  <c:v>1.1436818459867748E-2</c:v>
                </c:pt>
                <c:pt idx="2761">
                  <c:v>1.1435028044985023E-2</c:v>
                </c:pt>
                <c:pt idx="2762">
                  <c:v>1.1433274050142906E-2</c:v>
                </c:pt>
                <c:pt idx="2763">
                  <c:v>1.1431556474999256E-2</c:v>
                </c:pt>
                <c:pt idx="2764">
                  <c:v>1.1429875319212367E-2</c:v>
                </c:pt>
                <c:pt idx="2765">
                  <c:v>1.1428154566651147E-2</c:v>
                </c:pt>
                <c:pt idx="2766">
                  <c:v>1.1426543698318721E-2</c:v>
                </c:pt>
                <c:pt idx="2767">
                  <c:v>1.1424969247203825E-2</c:v>
                </c:pt>
                <c:pt idx="2768">
                  <c:v>1.142343121297788E-2</c:v>
                </c:pt>
                <c:pt idx="2769">
                  <c:v>1.14219295953154E-2</c:v>
                </c:pt>
                <c:pt idx="2770">
                  <c:v>1.1420464393891343E-2</c:v>
                </c:pt>
                <c:pt idx="2771">
                  <c:v>1.1419035608386406E-2</c:v>
                </c:pt>
                <c:pt idx="2772">
                  <c:v>1.141764323848438E-2</c:v>
                </c:pt>
                <c:pt idx="2773">
                  <c:v>1.1416577371355593E-2</c:v>
                </c:pt>
                <c:pt idx="2774">
                  <c:v>1.1415265510205013E-2</c:v>
                </c:pt>
                <c:pt idx="2775">
                  <c:v>1.1413990067122994E-2</c:v>
                </c:pt>
                <c:pt idx="2776">
                  <c:v>1.1412751041801086E-2</c:v>
                </c:pt>
                <c:pt idx="2777">
                  <c:v>1.1411548433934752E-2</c:v>
                </c:pt>
                <c:pt idx="2778">
                  <c:v>1.1410272491530619E-2</c:v>
                </c:pt>
                <c:pt idx="2779">
                  <c:v>1.1409140152343395E-2</c:v>
                </c:pt>
                <c:pt idx="2780">
                  <c:v>1.1408044228580726E-2</c:v>
                </c:pt>
                <c:pt idx="2781">
                  <c:v>1.1406984719949515E-2</c:v>
                </c:pt>
                <c:pt idx="2782">
                  <c:v>1.1406081645970699E-2</c:v>
                </c:pt>
                <c:pt idx="2783">
                  <c:v>1.1405097536595838E-2</c:v>
                </c:pt>
                <c:pt idx="2784">
                  <c:v>1.1404149842620804E-2</c:v>
                </c:pt>
                <c:pt idx="2785">
                  <c:v>1.1403238563763646E-2</c:v>
                </c:pt>
                <c:pt idx="2786">
                  <c:v>1.1402233393682879E-2</c:v>
                </c:pt>
                <c:pt idx="2787">
                  <c:v>1.1401392369830789E-2</c:v>
                </c:pt>
                <c:pt idx="2788">
                  <c:v>1.1400587759130536E-2</c:v>
                </c:pt>
                <c:pt idx="2789">
                  <c:v>1.1399819561313484E-2</c:v>
                </c:pt>
                <c:pt idx="2790">
                  <c:v>1.1399087776110121E-2</c:v>
                </c:pt>
                <c:pt idx="2791">
                  <c:v>1.1398535592615477E-2</c:v>
                </c:pt>
                <c:pt idx="2792">
                  <c:v>1.139787921189961E-2</c:v>
                </c:pt>
                <c:pt idx="2793">
                  <c:v>1.1397259244139002E-2</c:v>
                </c:pt>
                <c:pt idx="2794">
                  <c:v>1.1396675689076034E-2</c:v>
                </c:pt>
                <c:pt idx="2795">
                  <c:v>1.1396128546455693E-2</c:v>
                </c:pt>
                <c:pt idx="2796">
                  <c:v>1.1395617816024269E-2</c:v>
                </c:pt>
                <c:pt idx="2797">
                  <c:v>1.1395143497532394E-2</c:v>
                </c:pt>
                <c:pt idx="2798">
                  <c:v>1.1394705590733311E-2</c:v>
                </c:pt>
                <c:pt idx="2799">
                  <c:v>1.1393976622749857E-2</c:v>
                </c:pt>
                <c:pt idx="2800">
                  <c:v>1.1393440411057748E-2</c:v>
                </c:pt>
                <c:pt idx="2801">
                  <c:v>1.1393103967613593E-2</c:v>
                </c:pt>
                <c:pt idx="2802">
                  <c:v>1.1392803931501395E-2</c:v>
                </c:pt>
                <c:pt idx="2803">
                  <c:v>1.1392714025139658E-2</c:v>
                </c:pt>
                <c:pt idx="2804">
                  <c:v>1.1392489396318619E-2</c:v>
                </c:pt>
                <c:pt idx="2805">
                  <c:v>1.1392301175271959E-2</c:v>
                </c:pt>
                <c:pt idx="2806">
                  <c:v>1.1392149361770408E-2</c:v>
                </c:pt>
                <c:pt idx="2807">
                  <c:v>1.1392033955592167E-2</c:v>
                </c:pt>
                <c:pt idx="2808">
                  <c:v>1.1391954956516315E-2</c:v>
                </c:pt>
                <c:pt idx="2809">
                  <c:v>1.139172306472189E-2</c:v>
                </c:pt>
                <c:pt idx="2810">
                  <c:v>1.1391714279075206E-2</c:v>
                </c:pt>
                <c:pt idx="2811">
                  <c:v>1.1391741898754125E-2</c:v>
                </c:pt>
                <c:pt idx="2812">
                  <c:v>1.1391805923545341E-2</c:v>
                </c:pt>
                <c:pt idx="2813">
                  <c:v>1.1392106060160638E-2</c:v>
                </c:pt>
                <c:pt idx="2814">
                  <c:v>1.1392245499224889E-2</c:v>
                </c:pt>
                <c:pt idx="2815">
                  <c:v>1.1392421343924569E-2</c:v>
                </c:pt>
                <c:pt idx="2816">
                  <c:v>1.1392633594059839E-2</c:v>
                </c:pt>
                <c:pt idx="2817">
                  <c:v>1.1392672117052095E-2</c:v>
                </c:pt>
                <c:pt idx="2818">
                  <c:v>1.1392954568268544E-2</c:v>
                </c:pt>
                <c:pt idx="2819">
                  <c:v>1.1393273423203044E-2</c:v>
                </c:pt>
                <c:pt idx="2820">
                  <c:v>1.1393628681668341E-2</c:v>
                </c:pt>
                <c:pt idx="2821">
                  <c:v>1.1394020343476741E-2</c:v>
                </c:pt>
                <c:pt idx="2822">
                  <c:v>1.1394448408447173E-2</c:v>
                </c:pt>
                <c:pt idx="2823">
                  <c:v>1.1394912876397241E-2</c:v>
                </c:pt>
                <c:pt idx="2824">
                  <c:v>1.1395413747148524E-2</c:v>
                </c:pt>
                <c:pt idx="2825">
                  <c:v>1.1396644898047177E-2</c:v>
                </c:pt>
                <c:pt idx="2826">
                  <c:v>1.1397226429271223E-2</c:v>
                </c:pt>
                <c:pt idx="2827">
                  <c:v>1.1397844366193724E-2</c:v>
                </c:pt>
                <c:pt idx="2828">
                  <c:v>1.1398498708646988E-2</c:v>
                </c:pt>
                <c:pt idx="2829">
                  <c:v>1.1399189456469406E-2</c:v>
                </c:pt>
                <c:pt idx="2830">
                  <c:v>1.1399671957791948E-2</c:v>
                </c:pt>
                <c:pt idx="2831">
                  <c:v>1.1400432891542493E-2</c:v>
                </c:pt>
                <c:pt idx="2832">
                  <c:v>1.1401230229044745E-2</c:v>
                </c:pt>
                <c:pt idx="2833">
                  <c:v>1.1402063970145822E-2</c:v>
                </c:pt>
                <c:pt idx="2834">
                  <c:v>1.1403189270544576E-2</c:v>
                </c:pt>
                <c:pt idx="2835">
                  <c:v>1.1404098447278908E-2</c:v>
                </c:pt>
                <c:pt idx="2836">
                  <c:v>1.1405044028308038E-2</c:v>
                </c:pt>
                <c:pt idx="2837">
                  <c:v>1.1406026013489034E-2</c:v>
                </c:pt>
                <c:pt idx="2838">
                  <c:v>1.1407044402681574E-2</c:v>
                </c:pt>
                <c:pt idx="2839">
                  <c:v>1.1407830884019038E-2</c:v>
                </c:pt>
                <c:pt idx="2840">
                  <c:v>1.1408919446218108E-2</c:v>
                </c:pt>
                <c:pt idx="2841">
                  <c:v>1.1410044410878986E-2</c:v>
                </c:pt>
                <c:pt idx="2842">
                  <c:v>1.1411205777873254E-2</c:v>
                </c:pt>
                <c:pt idx="2843">
                  <c:v>1.1412682404094699E-2</c:v>
                </c:pt>
                <c:pt idx="2844">
                  <c:v>1.1413919214560916E-2</c:v>
                </c:pt>
                <c:pt idx="2845">
                  <c:v>1.1415192428131141E-2</c:v>
                </c:pt>
                <c:pt idx="2846">
                  <c:v>1.1416502044686777E-2</c:v>
                </c:pt>
                <c:pt idx="2847">
                  <c:v>1.1417848064109655E-2</c:v>
                </c:pt>
                <c:pt idx="2848">
                  <c:v>1.1419230486288125E-2</c:v>
                </c:pt>
                <c:pt idx="2849">
                  <c:v>1.1420649311110536E-2</c:v>
                </c:pt>
                <c:pt idx="2850">
                  <c:v>1.1422104538466111E-2</c:v>
                </c:pt>
                <c:pt idx="2851">
                  <c:v>1.1423296165575404E-2</c:v>
                </c:pt>
                <c:pt idx="2852">
                  <c:v>1.1424217024561197E-2</c:v>
                </c:pt>
                <c:pt idx="2853">
                  <c:v>1.1425773510800539E-2</c:v>
                </c:pt>
                <c:pt idx="2854">
                  <c:v>1.1427366395708271E-2</c:v>
                </c:pt>
                <c:pt idx="2855">
                  <c:v>1.1428995679188116E-2</c:v>
                </c:pt>
                <c:pt idx="2856">
                  <c:v>1.1430974097675748E-2</c:v>
                </c:pt>
                <c:pt idx="2857">
                  <c:v>1.1432678831827831E-2</c:v>
                </c:pt>
                <c:pt idx="2858">
                  <c:v>1.1434419965429961E-2</c:v>
                </c:pt>
                <c:pt idx="2859">
                  <c:v>1.1436197498394737E-2</c:v>
                </c:pt>
                <c:pt idx="2860">
                  <c:v>1.1437688071929622E-2</c:v>
                </c:pt>
                <c:pt idx="2861">
                  <c:v>1.1439535744934714E-2</c:v>
                </c:pt>
                <c:pt idx="2862">
                  <c:v>1.1441419815899813E-2</c:v>
                </c:pt>
                <c:pt idx="2863">
                  <c:v>1.1443340284748953E-2</c:v>
                </c:pt>
                <c:pt idx="2864">
                  <c:v>1.1445297151406178E-2</c:v>
                </c:pt>
                <c:pt idx="2865">
                  <c:v>1.1447627078269809E-2</c:v>
                </c:pt>
                <c:pt idx="2866">
                  <c:v>1.1449659404562999E-2</c:v>
                </c:pt>
                <c:pt idx="2867">
                  <c:v>1.1451728129618434E-2</c:v>
                </c:pt>
                <c:pt idx="2868">
                  <c:v>1.1454136956655172E-2</c:v>
                </c:pt>
                <c:pt idx="2869">
                  <c:v>1.1455935971281186E-2</c:v>
                </c:pt>
                <c:pt idx="2870">
                  <c:v>1.1458116422994293E-2</c:v>
                </c:pt>
                <c:pt idx="2871">
                  <c:v>1.1460333272058391E-2</c:v>
                </c:pt>
                <c:pt idx="2872">
                  <c:v>1.1462586518419599E-2</c:v>
                </c:pt>
                <c:pt idx="2873">
                  <c:v>1.1464876162025803E-2</c:v>
                </c:pt>
                <c:pt idx="2874">
                  <c:v>1.1467202202828423E-2</c:v>
                </c:pt>
                <c:pt idx="2875">
                  <c:v>1.1469564640782857E-2</c:v>
                </c:pt>
                <c:pt idx="2876">
                  <c:v>1.147196347584273E-2</c:v>
                </c:pt>
                <c:pt idx="2877">
                  <c:v>1.1475506775880408E-2</c:v>
                </c:pt>
                <c:pt idx="2878">
                  <c:v>1.1477986440724735E-2</c:v>
                </c:pt>
                <c:pt idx="2879">
                  <c:v>1.1480502506076887E-2</c:v>
                </c:pt>
                <c:pt idx="2880">
                  <c:v>1.148305497190689E-2</c:v>
                </c:pt>
                <c:pt idx="2881">
                  <c:v>1.1485643838184763E-2</c:v>
                </c:pt>
                <c:pt idx="2882">
                  <c:v>1.1487886080164659E-2</c:v>
                </c:pt>
                <c:pt idx="2883">
                  <c:v>1.1490545062661138E-2</c:v>
                </c:pt>
                <c:pt idx="2884">
                  <c:v>1.1493240444360394E-2</c:v>
                </c:pt>
                <c:pt idx="2885">
                  <c:v>1.1495972225244082E-2</c:v>
                </c:pt>
                <c:pt idx="2886">
                  <c:v>1.1499134175505474E-2</c:v>
                </c:pt>
                <c:pt idx="2887">
                  <c:v>1.1501941444029202E-2</c:v>
                </c:pt>
                <c:pt idx="2888">
                  <c:v>1.1504785112876989E-2</c:v>
                </c:pt>
                <c:pt idx="2889">
                  <c:v>1.1507665182040147E-2</c:v>
                </c:pt>
                <c:pt idx="2890">
                  <c:v>1.1510581651513897E-2</c:v>
                </c:pt>
                <c:pt idx="2891">
                  <c:v>1.1513127292660101E-2</c:v>
                </c:pt>
                <c:pt idx="2892">
                  <c:v>1.1516113867512882E-2</c:v>
                </c:pt>
                <c:pt idx="2893">
                  <c:v>1.1519136841487631E-2</c:v>
                </c:pt>
                <c:pt idx="2894">
                  <c:v>1.1522196214590462E-2</c:v>
                </c:pt>
                <c:pt idx="2895">
                  <c:v>1.1525710003534138E-2</c:v>
                </c:pt>
                <c:pt idx="2896">
                  <c:v>1.1528844874903153E-2</c:v>
                </c:pt>
                <c:pt idx="2897">
                  <c:v>1.1532016146617948E-2</c:v>
                </c:pt>
                <c:pt idx="2898">
                  <c:v>1.1535223818691992E-2</c:v>
                </c:pt>
                <c:pt idx="2899">
                  <c:v>1.15384678911444E-2</c:v>
                </c:pt>
                <c:pt idx="2900">
                  <c:v>1.1541748363994721E-2</c:v>
                </c:pt>
                <c:pt idx="2901">
                  <c:v>1.1545065237265546E-2</c:v>
                </c:pt>
                <c:pt idx="2902">
                  <c:v>1.1548418510982506E-2</c:v>
                </c:pt>
                <c:pt idx="2903">
                  <c:v>1.1551808185172537E-2</c:v>
                </c:pt>
                <c:pt idx="2904">
                  <c:v>1.1554349808698192E-2</c:v>
                </c:pt>
                <c:pt idx="2905">
                  <c:v>1.1557806862602873E-2</c:v>
                </c:pt>
                <c:pt idx="2906">
                  <c:v>1.1561300314675112E-2</c:v>
                </c:pt>
                <c:pt idx="2907">
                  <c:v>1.15648301649518E-2</c:v>
                </c:pt>
                <c:pt idx="2908">
                  <c:v>1.1568849354565931E-2</c:v>
                </c:pt>
                <c:pt idx="2909">
                  <c:v>1.1572454716756147E-2</c:v>
                </c:pt>
                <c:pt idx="2910">
                  <c:v>1.1576096478478059E-2</c:v>
                </c:pt>
                <c:pt idx="2911">
                  <c:v>1.1579774639777092E-2</c:v>
                </c:pt>
                <c:pt idx="2912">
                  <c:v>1.1583025390808788E-2</c:v>
                </c:pt>
                <c:pt idx="2913">
                  <c:v>1.1586773631191476E-2</c:v>
                </c:pt>
                <c:pt idx="2914">
                  <c:v>1.1590558270095724E-2</c:v>
                </c:pt>
                <c:pt idx="2915">
                  <c:v>1.1594379307575554E-2</c:v>
                </c:pt>
                <c:pt idx="2916">
                  <c:v>1.1598236743690697E-2</c:v>
                </c:pt>
                <c:pt idx="2917">
                  <c:v>1.1602608001633659E-2</c:v>
                </c:pt>
                <c:pt idx="2918">
                  <c:v>1.1606540961493085E-2</c:v>
                </c:pt>
                <c:pt idx="2919">
                  <c:v>1.161051032139309E-2</c:v>
                </c:pt>
                <c:pt idx="2920">
                  <c:v>1.1615091304273552E-2</c:v>
                </c:pt>
                <c:pt idx="2921">
                  <c:v>1.1618649938777941E-2</c:v>
                </c:pt>
                <c:pt idx="2922">
                  <c:v>1.1622730967914986E-2</c:v>
                </c:pt>
                <c:pt idx="2923">
                  <c:v>1.1626848396170912E-2</c:v>
                </c:pt>
                <c:pt idx="2924">
                  <c:v>1.1631002223622587E-2</c:v>
                </c:pt>
                <c:pt idx="2925">
                  <c:v>1.1635192450351259E-2</c:v>
                </c:pt>
                <c:pt idx="2926">
                  <c:v>1.1639419076439061E-2</c:v>
                </c:pt>
                <c:pt idx="2927">
                  <c:v>1.1643682101971642E-2</c:v>
                </c:pt>
                <c:pt idx="2928">
                  <c:v>1.1647981527036841E-2</c:v>
                </c:pt>
                <c:pt idx="2929">
                  <c:v>1.1652317351723819E-2</c:v>
                </c:pt>
                <c:pt idx="2930">
                  <c:v>1.1658744620377954E-2</c:v>
                </c:pt>
                <c:pt idx="2931">
                  <c:v>1.1663164215350099E-2</c:v>
                </c:pt>
                <c:pt idx="2932">
                  <c:v>1.1667620215180726E-2</c:v>
                </c:pt>
                <c:pt idx="2933">
                  <c:v>1.1672112619975557E-2</c:v>
                </c:pt>
                <c:pt idx="2934">
                  <c:v>1.167506680198317E-2</c:v>
                </c:pt>
                <c:pt idx="2935">
                  <c:v>1.1679623773812998E-2</c:v>
                </c:pt>
                <c:pt idx="2936">
                  <c:v>1.1684217147210489E-2</c:v>
                </c:pt>
                <c:pt idx="2937">
                  <c:v>1.1688846922284406E-2</c:v>
                </c:pt>
                <c:pt idx="2938">
                  <c:v>1.1695254928355806E-2</c:v>
                </c:pt>
                <c:pt idx="2939">
                  <c:v>1.1699968213035974E-2</c:v>
                </c:pt>
                <c:pt idx="2940">
                  <c:v>1.170471790226082E-2</c:v>
                </c:pt>
                <c:pt idx="2941">
                  <c:v>1.1709503996153916E-2</c:v>
                </c:pt>
                <c:pt idx="2942">
                  <c:v>1.17126854594945E-2</c:v>
                </c:pt>
                <c:pt idx="2943">
                  <c:v>1.171918539846035E-2</c:v>
                </c:pt>
                <c:pt idx="2944">
                  <c:v>1.1724080707133802E-2</c:v>
                </c:pt>
                <c:pt idx="2945">
                  <c:v>1.1729012421001356E-2</c:v>
                </c:pt>
                <c:pt idx="2946">
                  <c:v>1.1733980540199121E-2</c:v>
                </c:pt>
                <c:pt idx="2947">
                  <c:v>1.1738985064866227E-2</c:v>
                </c:pt>
                <c:pt idx="2948">
                  <c:v>1.1744025995144831E-2</c:v>
                </c:pt>
                <c:pt idx="2949">
                  <c:v>1.1749103331180547E-2</c:v>
                </c:pt>
                <c:pt idx="2950">
                  <c:v>1.1754217073119853E-2</c:v>
                </c:pt>
                <c:pt idx="2951">
                  <c:v>1.1759367221111386E-2</c:v>
                </c:pt>
                <c:pt idx="2952">
                  <c:v>1.1764553775308967E-2</c:v>
                </c:pt>
                <c:pt idx="2953">
                  <c:v>1.1769776735865991E-2</c:v>
                </c:pt>
                <c:pt idx="2954">
                  <c:v>1.1775036102938004E-2</c:v>
                </c:pt>
                <c:pt idx="2955">
                  <c:v>1.1778582994296153E-2</c:v>
                </c:pt>
                <c:pt idx="2956">
                  <c:v>1.1783321672208911E-2</c:v>
                </c:pt>
                <c:pt idx="2957">
                  <c:v>1.1788679158253103E-2</c:v>
                </c:pt>
                <c:pt idx="2958">
                  <c:v>1.1794073046341547E-2</c:v>
                </c:pt>
                <c:pt idx="2959">
                  <c:v>1.1799503336639414E-2</c:v>
                </c:pt>
                <c:pt idx="2960">
                  <c:v>1.180556631748211E-2</c:v>
                </c:pt>
                <c:pt idx="2961">
                  <c:v>1.1811072192925591E-2</c:v>
                </c:pt>
                <c:pt idx="2962">
                  <c:v>1.1816614472364054E-2</c:v>
                </c:pt>
                <c:pt idx="2963">
                  <c:v>1.1822193155972306E-2</c:v>
                </c:pt>
                <c:pt idx="2964">
                  <c:v>1.1827200827071872E-2</c:v>
                </c:pt>
                <c:pt idx="2965">
                  <c:v>1.1832849534150534E-2</c:v>
                </c:pt>
                <c:pt idx="2966">
                  <c:v>1.1838534644635452E-2</c:v>
                </c:pt>
                <c:pt idx="2967">
                  <c:v>1.1844256158711231E-2</c:v>
                </c:pt>
                <c:pt idx="2968">
                  <c:v>1.1850632642777397E-2</c:v>
                </c:pt>
                <c:pt idx="2969">
                  <c:v>1.1856429755174992E-2</c:v>
                </c:pt>
                <c:pt idx="2970">
                  <c:v>1.1862263273022228E-2</c:v>
                </c:pt>
                <c:pt idx="2971">
                  <c:v>1.1868133196511484E-2</c:v>
                </c:pt>
                <c:pt idx="2972">
                  <c:v>1.1876581954529517E-2</c:v>
                </c:pt>
                <c:pt idx="2973">
                  <c:v>1.1882540292540629E-2</c:v>
                </c:pt>
                <c:pt idx="2974">
                  <c:v>1.1888535036873215E-2</c:v>
                </c:pt>
                <c:pt idx="2975">
                  <c:v>1.189456618773063E-2</c:v>
                </c:pt>
                <c:pt idx="2976">
                  <c:v>1.19006337453193E-2</c:v>
                </c:pt>
                <c:pt idx="2977">
                  <c:v>1.1906737709847851E-2</c:v>
                </c:pt>
                <c:pt idx="2978">
                  <c:v>1.1912878081524027E-2</c:v>
                </c:pt>
                <c:pt idx="2979">
                  <c:v>1.1919054860563043E-2</c:v>
                </c:pt>
                <c:pt idx="2980">
                  <c:v>1.192526804718011E-2</c:v>
                </c:pt>
                <c:pt idx="2981">
                  <c:v>1.1932830786918397E-2</c:v>
                </c:pt>
                <c:pt idx="2982">
                  <c:v>1.1939122406426386E-2</c:v>
                </c:pt>
                <c:pt idx="2983">
                  <c:v>1.1945450436833455E-2</c:v>
                </c:pt>
                <c:pt idx="2984">
                  <c:v>1.1951814878368114E-2</c:v>
                </c:pt>
                <c:pt idx="2985">
                  <c:v>1.1958464752891619E-2</c:v>
                </c:pt>
                <c:pt idx="2986">
                  <c:v>1.1964904289621481E-2</c:v>
                </c:pt>
                <c:pt idx="2987">
                  <c:v>1.1971378873945024E-2</c:v>
                </c:pt>
                <c:pt idx="2988">
                  <c:v>1.1977886615685052E-2</c:v>
                </c:pt>
                <c:pt idx="2989">
                  <c:v>1.1984425617263513E-2</c:v>
                </c:pt>
                <c:pt idx="2990">
                  <c:v>1.1991673514482822E-2</c:v>
                </c:pt>
                <c:pt idx="2991">
                  <c:v>1.1998270878272443E-2</c:v>
                </c:pt>
                <c:pt idx="2992">
                  <c:v>1.2004893599292292E-2</c:v>
                </c:pt>
                <c:pt idx="2993">
                  <c:v>1.2011539790120413E-2</c:v>
                </c:pt>
                <c:pt idx="2994">
                  <c:v>1.201752310586425E-2</c:v>
                </c:pt>
                <c:pt idx="2995">
                  <c:v>1.202420981601901E-2</c:v>
                </c:pt>
                <c:pt idx="2996">
                  <c:v>1.2030914502303208E-2</c:v>
                </c:pt>
                <c:pt idx="2997">
                  <c:v>1.2037635266946595E-2</c:v>
                </c:pt>
                <c:pt idx="2998">
                  <c:v>1.2045056729919214E-2</c:v>
                </c:pt>
                <c:pt idx="2999">
                  <c:v>1.2051804102369111E-2</c:v>
                </c:pt>
                <c:pt idx="3000">
                  <c:v>1.2058561731984994E-2</c:v>
                </c:pt>
                <c:pt idx="3001">
                  <c:v>1.2065327731145501E-2</c:v>
                </c:pt>
                <c:pt idx="3002">
                  <c:v>1.2072100212205372E-2</c:v>
                </c:pt>
                <c:pt idx="3003">
                  <c:v>1.2078877287492849E-2</c:v>
                </c:pt>
                <c:pt idx="3004">
                  <c:v>1.2085657069308807E-2</c:v>
                </c:pt>
                <c:pt idx="3005">
                  <c:v>1.2092437669931091E-2</c:v>
                </c:pt>
                <c:pt idx="3006">
                  <c:v>1.2099217201612788E-2</c:v>
                </c:pt>
                <c:pt idx="3007">
                  <c:v>1.2103941379486205E-2</c:v>
                </c:pt>
                <c:pt idx="3008">
                  <c:v>1.2110715015414606E-2</c:v>
                </c:pt>
                <c:pt idx="3009">
                  <c:v>1.2117482026603798E-2</c:v>
                </c:pt>
                <c:pt idx="3010">
                  <c:v>1.2124240494114518E-2</c:v>
                </c:pt>
                <c:pt idx="3011">
                  <c:v>1.2130988498978356E-2</c:v>
                </c:pt>
                <c:pt idx="3012">
                  <c:v>1.2138404936333305E-2</c:v>
                </c:pt>
                <c:pt idx="3013">
                  <c:v>1.2145126722987183E-2</c:v>
                </c:pt>
                <c:pt idx="3014">
                  <c:v>1.2151835304850834E-2</c:v>
                </c:pt>
                <c:pt idx="3015">
                  <c:v>1.2158530681680933E-2</c:v>
                </c:pt>
                <c:pt idx="3016">
                  <c:v>1.2164534969618385E-2</c:v>
                </c:pt>
                <c:pt idx="3017">
                  <c:v>1.2171204654205993E-2</c:v>
                </c:pt>
                <c:pt idx="3018">
                  <c:v>1.2177861133370105E-2</c:v>
                </c:pt>
                <c:pt idx="3019">
                  <c:v>1.2184504406869589E-2</c:v>
                </c:pt>
                <c:pt idx="3020">
                  <c:v>1.2191809481810159E-2</c:v>
                </c:pt>
                <c:pt idx="3021">
                  <c:v>1.2198425623340618E-2</c:v>
                </c:pt>
                <c:pt idx="3022">
                  <c:v>1.2205028558145694E-2</c:v>
                </c:pt>
                <c:pt idx="3023">
                  <c:v>1.22116182859847E-2</c:v>
                </c:pt>
                <c:pt idx="3024">
                  <c:v>1.2218194806620463E-2</c:v>
                </c:pt>
                <c:pt idx="3025">
                  <c:v>1.2224086715500359E-2</c:v>
                </c:pt>
                <c:pt idx="3026">
                  <c:v>1.2230637542653574E-2</c:v>
                </c:pt>
                <c:pt idx="3027">
                  <c:v>1.223717516223562E-2</c:v>
                </c:pt>
                <c:pt idx="3028">
                  <c:v>1.2243699574013313E-2</c:v>
                </c:pt>
                <c:pt idx="3029">
                  <c:v>1.2250210777750377E-2</c:v>
                </c:pt>
                <c:pt idx="3030">
                  <c:v>1.2256708773211422E-2</c:v>
                </c:pt>
                <c:pt idx="3031">
                  <c:v>1.2263193560164146E-2</c:v>
                </c:pt>
                <c:pt idx="3032">
                  <c:v>1.2269665138375808E-2</c:v>
                </c:pt>
                <c:pt idx="3033">
                  <c:v>1.2278120209705003E-2</c:v>
                </c:pt>
                <c:pt idx="3034">
                  <c:v>1.2284563196334874E-2</c:v>
                </c:pt>
                <c:pt idx="3035">
                  <c:v>1.2290992972472914E-2</c:v>
                </c:pt>
                <c:pt idx="3036">
                  <c:v>1.2297409537887133E-2</c:v>
                </c:pt>
                <c:pt idx="3037">
                  <c:v>1.2303812892343807E-2</c:v>
                </c:pt>
                <c:pt idx="3038">
                  <c:v>1.2309541148431751E-2</c:v>
                </c:pt>
                <c:pt idx="3039">
                  <c:v>1.2315918806554894E-2</c:v>
                </c:pt>
                <c:pt idx="3040">
                  <c:v>1.2322283253382374E-2</c:v>
                </c:pt>
                <c:pt idx="3041">
                  <c:v>1.2328634488686612E-2</c:v>
                </c:pt>
                <c:pt idx="3042">
                  <c:v>1.2335631492196974E-2</c:v>
                </c:pt>
                <c:pt idx="3043">
                  <c:v>1.2341955576072679E-2</c:v>
                </c:pt>
                <c:pt idx="3044">
                  <c:v>1.2348266447383429E-2</c:v>
                </c:pt>
                <c:pt idx="3045">
                  <c:v>1.2354564105901147E-2</c:v>
                </c:pt>
                <c:pt idx="3046">
                  <c:v>1.2360192484373872E-2</c:v>
                </c:pt>
                <c:pt idx="3047">
                  <c:v>1.2366464445756911E-2</c:v>
                </c:pt>
                <c:pt idx="3048">
                  <c:v>1.2372723194028473E-2</c:v>
                </c:pt>
                <c:pt idx="3049">
                  <c:v>1.2378968728964908E-2</c:v>
                </c:pt>
                <c:pt idx="3050">
                  <c:v>1.2385201050341698E-2</c:v>
                </c:pt>
                <c:pt idx="3051">
                  <c:v>1.2392072575706032E-2</c:v>
                </c:pt>
                <c:pt idx="3052">
                  <c:v>1.2398277738358434E-2</c:v>
                </c:pt>
                <c:pt idx="3053">
                  <c:v>1.240446968642011E-2</c:v>
                </c:pt>
                <c:pt idx="3054">
                  <c:v>1.241064841966863E-2</c:v>
                </c:pt>
                <c:pt idx="3055">
                  <c:v>1.241681393788243E-2</c:v>
                </c:pt>
                <c:pt idx="3056">
                  <c:v>1.2422966240841252E-2</c:v>
                </c:pt>
                <c:pt idx="3057">
                  <c:v>1.2429105328323536E-2</c:v>
                </c:pt>
                <c:pt idx="3058">
                  <c:v>1.2435231200110761E-2</c:v>
                </c:pt>
                <c:pt idx="3059">
                  <c:v>1.2439404010061024E-2</c:v>
                </c:pt>
                <c:pt idx="3060">
                  <c:v>1.244550565124935E-2</c:v>
                </c:pt>
                <c:pt idx="3061">
                  <c:v>1.2451594077191323E-2</c:v>
                </c:pt>
                <c:pt idx="3062">
                  <c:v>1.2457669287670095E-2</c:v>
                </c:pt>
                <c:pt idx="3063">
                  <c:v>1.2463731282471475E-2</c:v>
                </c:pt>
                <c:pt idx="3064">
                  <c:v>1.24704230593765E-2</c:v>
                </c:pt>
                <c:pt idx="3065">
                  <c:v>1.247645788655953E-2</c:v>
                </c:pt>
                <c:pt idx="3066">
                  <c:v>1.2482479497051963E-2</c:v>
                </c:pt>
                <c:pt idx="3067">
                  <c:v>1.2488487890639463E-2</c:v>
                </c:pt>
                <c:pt idx="3068">
                  <c:v>1.2493843013824262E-2</c:v>
                </c:pt>
                <c:pt idx="3069">
                  <c:v>1.2499825710073388E-2</c:v>
                </c:pt>
                <c:pt idx="3070">
                  <c:v>1.2505795189155925E-2</c:v>
                </c:pt>
                <c:pt idx="3071">
                  <c:v>1.2511751450860331E-2</c:v>
                </c:pt>
                <c:pt idx="3072">
                  <c:v>1.251833159758033E-2</c:v>
                </c:pt>
                <c:pt idx="3073">
                  <c:v>1.252426068529036E-2</c:v>
                </c:pt>
                <c:pt idx="3074">
                  <c:v>1.2530176554617078E-2</c:v>
                </c:pt>
                <c:pt idx="3075">
                  <c:v>1.2536079205352301E-2</c:v>
                </c:pt>
                <c:pt idx="3076">
                  <c:v>1.2541968637286965E-2</c:v>
                </c:pt>
                <c:pt idx="3077">
                  <c:v>1.2547211444420588E-2</c:v>
                </c:pt>
                <c:pt idx="3078">
                  <c:v>1.255307517862817E-2</c:v>
                </c:pt>
                <c:pt idx="3079">
                  <c:v>1.2558925693792211E-2</c:v>
                </c:pt>
                <c:pt idx="3080">
                  <c:v>1.2564762989708237E-2</c:v>
                </c:pt>
                <c:pt idx="3081">
                  <c:v>1.2570587066170003E-2</c:v>
                </c:pt>
                <c:pt idx="3082">
                  <c:v>1.2576397922973914E-2</c:v>
                </c:pt>
                <c:pt idx="3083">
                  <c:v>1.2582195559915934E-2</c:v>
                </c:pt>
                <c:pt idx="3084">
                  <c:v>1.2587979976792471E-2</c:v>
                </c:pt>
                <c:pt idx="3085">
                  <c:v>1.2595633417597387E-2</c:v>
                </c:pt>
                <c:pt idx="3086">
                  <c:v>1.2601389162947287E-2</c:v>
                </c:pt>
                <c:pt idx="3087">
                  <c:v>1.2607131686470508E-2</c:v>
                </c:pt>
                <c:pt idx="3088">
                  <c:v>1.2612860987965909E-2</c:v>
                </c:pt>
                <c:pt idx="3089">
                  <c:v>1.2618577067230175E-2</c:v>
                </c:pt>
                <c:pt idx="3090">
                  <c:v>1.2623656287828732E-2</c:v>
                </c:pt>
                <c:pt idx="3091">
                  <c:v>1.2629346667597866E-2</c:v>
                </c:pt>
                <c:pt idx="3092">
                  <c:v>1.2635023824918289E-2</c:v>
                </c:pt>
                <c:pt idx="3093">
                  <c:v>1.2640687759591256E-2</c:v>
                </c:pt>
                <c:pt idx="3094">
                  <c:v>1.2646959123037487E-2</c:v>
                </c:pt>
                <c:pt idx="3095">
                  <c:v>1.2652595864693965E-2</c:v>
                </c:pt>
                <c:pt idx="3096">
                  <c:v>1.2658219382717386E-2</c:v>
                </c:pt>
                <c:pt idx="3097">
                  <c:v>1.2663829676910078E-2</c:v>
                </c:pt>
                <c:pt idx="3098">
                  <c:v>1.2668809086294152E-2</c:v>
                </c:pt>
                <c:pt idx="3099">
                  <c:v>1.2674393680919145E-2</c:v>
                </c:pt>
                <c:pt idx="3100">
                  <c:v>1.2679965051513743E-2</c:v>
                </c:pt>
                <c:pt idx="3101">
                  <c:v>1.2685523197882253E-2</c:v>
                </c:pt>
                <c:pt idx="3102">
                  <c:v>1.2691068119830298E-2</c:v>
                </c:pt>
                <c:pt idx="3103">
                  <c:v>1.2697213730579821E-2</c:v>
                </c:pt>
                <c:pt idx="3104">
                  <c:v>1.2702731452450098E-2</c:v>
                </c:pt>
                <c:pt idx="3105">
                  <c:v>1.270823594892438E-2</c:v>
                </c:pt>
                <c:pt idx="3106">
                  <c:v>1.2713727219808473E-2</c:v>
                </c:pt>
                <c:pt idx="3107">
                  <c:v>1.271920526490862E-2</c:v>
                </c:pt>
                <c:pt idx="3108">
                  <c:v>1.2724670084034537E-2</c:v>
                </c:pt>
                <c:pt idx="3109">
                  <c:v>1.2730121676992468E-2</c:v>
                </c:pt>
                <c:pt idx="3110">
                  <c:v>1.273556004359213E-2</c:v>
                </c:pt>
                <c:pt idx="3111">
                  <c:v>1.2740377286550754E-2</c:v>
                </c:pt>
                <c:pt idx="3112">
                  <c:v>1.2745182752686723E-2</c:v>
                </c:pt>
                <c:pt idx="3113">
                  <c:v>1.2750582947478719E-2</c:v>
                </c:pt>
                <c:pt idx="3114">
                  <c:v>1.2755969915953094E-2</c:v>
                </c:pt>
                <c:pt idx="3115">
                  <c:v>1.2761343657924057E-2</c:v>
                </c:pt>
                <c:pt idx="3116">
                  <c:v>1.2767308355087525E-2</c:v>
                </c:pt>
                <c:pt idx="3117">
                  <c:v>1.2772654887704378E-2</c:v>
                </c:pt>
                <c:pt idx="3118">
                  <c:v>1.2777988192854896E-2</c:v>
                </c:pt>
                <c:pt idx="3119">
                  <c:v>1.2783308270352123E-2</c:v>
                </c:pt>
                <c:pt idx="3120">
                  <c:v>1.2788615120013039E-2</c:v>
                </c:pt>
                <c:pt idx="3121">
                  <c:v>1.2793308342707511E-2</c:v>
                </c:pt>
                <c:pt idx="3122">
                  <c:v>1.2798589493937688E-2</c:v>
                </c:pt>
                <c:pt idx="3123">
                  <c:v>1.2803857417183002E-2</c:v>
                </c:pt>
                <c:pt idx="3124">
                  <c:v>1.2809112112258988E-2</c:v>
                </c:pt>
                <c:pt idx="3125">
                  <c:v>1.2814950944297668E-2</c:v>
                </c:pt>
                <c:pt idx="3126">
                  <c:v>1.2820178423067959E-2</c:v>
                </c:pt>
                <c:pt idx="3127">
                  <c:v>1.2825392672717281E-2</c:v>
                </c:pt>
                <c:pt idx="3128">
                  <c:v>1.2830593693063923E-2</c:v>
                </c:pt>
                <c:pt idx="3129">
                  <c:v>1.2835187158751529E-2</c:v>
                </c:pt>
                <c:pt idx="3130">
                  <c:v>1.2840362481007549E-2</c:v>
                </c:pt>
                <c:pt idx="3131">
                  <c:v>1.2845524573829318E-2</c:v>
                </c:pt>
                <c:pt idx="3132">
                  <c:v>1.2850673437039835E-2</c:v>
                </c:pt>
                <c:pt idx="3133">
                  <c:v>1.2855809070459462E-2</c:v>
                </c:pt>
                <c:pt idx="3134">
                  <c:v>1.2860931473911638E-2</c:v>
                </c:pt>
                <c:pt idx="3135">
                  <c:v>1.2866040647217605E-2</c:v>
                </c:pt>
                <c:pt idx="3136">
                  <c:v>1.2871136590202557E-2</c:v>
                </c:pt>
                <c:pt idx="3137">
                  <c:v>1.2876219302689054E-2</c:v>
                </c:pt>
                <c:pt idx="3138">
                  <c:v>1.2882463647242921E-2</c:v>
                </c:pt>
                <c:pt idx="3139">
                  <c:v>1.2887518368639151E-2</c:v>
                </c:pt>
                <c:pt idx="3140">
                  <c:v>1.2892559858184114E-2</c:v>
                </c:pt>
                <c:pt idx="3141">
                  <c:v>1.2897588115702732E-2</c:v>
                </c:pt>
                <c:pt idx="3142">
                  <c:v>1.2902018800908726E-2</c:v>
                </c:pt>
                <c:pt idx="3143">
                  <c:v>1.2907021360319813E-2</c:v>
                </c:pt>
                <c:pt idx="3144">
                  <c:v>1.2912010687598134E-2</c:v>
                </c:pt>
                <c:pt idx="3145">
                  <c:v>1.2916986782569839E-2</c:v>
                </c:pt>
                <c:pt idx="3146">
                  <c:v>1.2923238707230937E-2</c:v>
                </c:pt>
                <c:pt idx="3147">
                  <c:v>1.2928185678485315E-2</c:v>
                </c:pt>
                <c:pt idx="3148">
                  <c:v>1.2933119416476511E-2</c:v>
                </c:pt>
                <c:pt idx="3149">
                  <c:v>1.2938039921033359E-2</c:v>
                </c:pt>
                <c:pt idx="3150">
                  <c:v>1.2942947191985125E-2</c:v>
                </c:pt>
                <c:pt idx="3151">
                  <c:v>1.2947263912317012E-2</c:v>
                </c:pt>
                <c:pt idx="3152">
                  <c:v>1.2952145485843619E-2</c:v>
                </c:pt>
                <c:pt idx="3153">
                  <c:v>1.2957013825677178E-2</c:v>
                </c:pt>
                <c:pt idx="3154">
                  <c:v>1.2961868931649516E-2</c:v>
                </c:pt>
                <c:pt idx="3155">
                  <c:v>1.2967285036730315E-2</c:v>
                </c:pt>
                <c:pt idx="3156">
                  <c:v>1.2972112902497047E-2</c:v>
                </c:pt>
                <c:pt idx="3157">
                  <c:v>1.2976927533478335E-2</c:v>
                </c:pt>
                <c:pt idx="3158">
                  <c:v>1.2981728929506926E-2</c:v>
                </c:pt>
                <c:pt idx="3159">
                  <c:v>1.2986517090418601E-2</c:v>
                </c:pt>
                <c:pt idx="3160">
                  <c:v>1.2991292016045668E-2</c:v>
                </c:pt>
                <c:pt idx="3161">
                  <c:v>1.2996053706224781E-2</c:v>
                </c:pt>
                <c:pt idx="3162">
                  <c:v>1.3000802160789115E-2</c:v>
                </c:pt>
                <c:pt idx="3163">
                  <c:v>1.300496933416426E-2</c:v>
                </c:pt>
                <c:pt idx="3164">
                  <c:v>1.3008557370961602E-2</c:v>
                </c:pt>
                <c:pt idx="3165">
                  <c:v>1.3013268444957926E-2</c:v>
                </c:pt>
                <c:pt idx="3166">
                  <c:v>1.301796628396943E-2</c:v>
                </c:pt>
                <c:pt idx="3167">
                  <c:v>1.3022650887834476E-2</c:v>
                </c:pt>
                <c:pt idx="3168">
                  <c:v>1.3027886541976227E-2</c:v>
                </c:pt>
                <c:pt idx="3169">
                  <c:v>1.3032543897659317E-2</c:v>
                </c:pt>
                <c:pt idx="3170">
                  <c:v>1.3037188017287519E-2</c:v>
                </c:pt>
                <c:pt idx="3171">
                  <c:v>1.3041818900701399E-2</c:v>
                </c:pt>
                <c:pt idx="3172">
                  <c:v>1.3045875374373909E-2</c:v>
                </c:pt>
                <c:pt idx="3173">
                  <c:v>1.3050480564013041E-2</c:v>
                </c:pt>
                <c:pt idx="3174">
                  <c:v>1.3055072517393674E-2</c:v>
                </c:pt>
                <c:pt idx="3175">
                  <c:v>1.3059651234359027E-2</c:v>
                </c:pt>
                <c:pt idx="3176">
                  <c:v>1.3064216714753206E-2</c:v>
                </c:pt>
                <c:pt idx="3177">
                  <c:v>1.3069326231828131E-2</c:v>
                </c:pt>
                <c:pt idx="3178">
                  <c:v>1.3073864457322431E-2</c:v>
                </c:pt>
                <c:pt idx="3179">
                  <c:v>1.3078389445345832E-2</c:v>
                </c:pt>
                <c:pt idx="3180">
                  <c:v>1.3083544650881256E-2</c:v>
                </c:pt>
                <c:pt idx="3181">
                  <c:v>1.3087487238557247E-2</c:v>
                </c:pt>
                <c:pt idx="3182">
                  <c:v>1.3091971405178916E-2</c:v>
                </c:pt>
                <c:pt idx="3183">
                  <c:v>1.3096442334125758E-2</c:v>
                </c:pt>
                <c:pt idx="3184">
                  <c:v>1.3100900025244531E-2</c:v>
                </c:pt>
                <c:pt idx="3185">
                  <c:v>1.3105344478382427E-2</c:v>
                </c:pt>
                <c:pt idx="3186">
                  <c:v>1.3109775693389289E-2</c:v>
                </c:pt>
                <c:pt idx="3187">
                  <c:v>1.3114193670113636E-2</c:v>
                </c:pt>
                <c:pt idx="3188">
                  <c:v>1.3118598408403546E-2</c:v>
                </c:pt>
                <c:pt idx="3189">
                  <c:v>1.3124085360063521E-2</c:v>
                </c:pt>
                <c:pt idx="3190">
                  <c:v>1.3130102401603517E-2</c:v>
                </c:pt>
                <c:pt idx="3191">
                  <c:v>1.3134463488015086E-2</c:v>
                </c:pt>
                <c:pt idx="3192">
                  <c:v>1.3138811333195315E-2</c:v>
                </c:pt>
                <c:pt idx="3193">
                  <c:v>1.3143145936995509E-2</c:v>
                </c:pt>
                <c:pt idx="3194">
                  <c:v>1.3145836399699608E-2</c:v>
                </c:pt>
                <c:pt idx="3195">
                  <c:v>1.3150146887149427E-2</c:v>
                </c:pt>
                <c:pt idx="3196">
                  <c:v>1.3154444134093722E-2</c:v>
                </c:pt>
                <c:pt idx="3197">
                  <c:v>1.3158728140384855E-2</c:v>
                </c:pt>
                <c:pt idx="3198">
                  <c:v>1.3164620330044667E-2</c:v>
                </c:pt>
                <c:pt idx="3199">
                  <c:v>1.3168875482422217E-2</c:v>
                </c:pt>
                <c:pt idx="3200">
                  <c:v>1.3173117392378413E-2</c:v>
                </c:pt>
                <c:pt idx="3201">
                  <c:v>1.3177346059765418E-2</c:v>
                </c:pt>
                <c:pt idx="3202">
                  <c:v>1.3179949556920156E-2</c:v>
                </c:pt>
                <c:pt idx="3203">
                  <c:v>1.3184154116224155E-2</c:v>
                </c:pt>
                <c:pt idx="3204">
                  <c:v>1.3188345433855917E-2</c:v>
                </c:pt>
                <c:pt idx="3205">
                  <c:v>1.3192523509672602E-2</c:v>
                </c:pt>
                <c:pt idx="3206">
                  <c:v>1.3196688343528752E-2</c:v>
                </c:pt>
                <c:pt idx="3207">
                  <c:v>1.3202439961964609E-2</c:v>
                </c:pt>
                <c:pt idx="3208">
                  <c:v>1.3206575927293969E-2</c:v>
                </c:pt>
                <c:pt idx="3209">
                  <c:v>1.3210698648895066E-2</c:v>
                </c:pt>
                <c:pt idx="3210">
                  <c:v>1.3214808126625647E-2</c:v>
                </c:pt>
                <c:pt idx="3211">
                  <c:v>1.3218904360343888E-2</c:v>
                </c:pt>
                <c:pt idx="3212">
                  <c:v>1.3222987349907541E-2</c:v>
                </c:pt>
                <c:pt idx="3213">
                  <c:v>1.322705709517521E-2</c:v>
                </c:pt>
                <c:pt idx="3214">
                  <c:v>1.3231113596005933E-2</c:v>
                </c:pt>
                <c:pt idx="3215">
                  <c:v>1.3233575936671833E-2</c:v>
                </c:pt>
                <c:pt idx="3216">
                  <c:v>1.3236555679057863E-2</c:v>
                </c:pt>
                <c:pt idx="3217">
                  <c:v>1.3240576439281193E-2</c:v>
                </c:pt>
                <c:pt idx="3218">
                  <c:v>1.3244583956762814E-2</c:v>
                </c:pt>
                <c:pt idx="3219">
                  <c:v>1.3248578231367584E-2</c:v>
                </c:pt>
                <c:pt idx="3220">
                  <c:v>1.3253082429632039E-2</c:v>
                </c:pt>
                <c:pt idx="3221">
                  <c:v>1.3257049417675592E-2</c:v>
                </c:pt>
                <c:pt idx="3222">
                  <c:v>1.3261003161982487E-2</c:v>
                </c:pt>
                <c:pt idx="3223">
                  <c:v>1.326494366241701E-2</c:v>
                </c:pt>
                <c:pt idx="3224">
                  <c:v>1.3268350956473428E-2</c:v>
                </c:pt>
                <c:pt idx="3225">
                  <c:v>1.3272265770967663E-2</c:v>
                </c:pt>
                <c:pt idx="3226">
                  <c:v>1.3276167341641713E-2</c:v>
                </c:pt>
                <c:pt idx="3227">
                  <c:v>1.3280055668361322E-2</c:v>
                </c:pt>
                <c:pt idx="3228">
                  <c:v>1.3283930750993557E-2</c:v>
                </c:pt>
                <c:pt idx="3229">
                  <c:v>1.3288308536191656E-2</c:v>
                </c:pt>
                <c:pt idx="3230">
                  <c:v>1.3292156325772679E-2</c:v>
                </c:pt>
                <c:pt idx="3231">
                  <c:v>1.3295990870417128E-2</c:v>
                </c:pt>
                <c:pt idx="3232">
                  <c:v>1.330035698869372E-2</c:v>
                </c:pt>
                <c:pt idx="3233">
                  <c:v>1.3303650539928597E-2</c:v>
                </c:pt>
                <c:pt idx="3234">
                  <c:v>1.3307444263148364E-2</c:v>
                </c:pt>
                <c:pt idx="3235">
                  <c:v>1.3311224741346699E-2</c:v>
                </c:pt>
                <c:pt idx="3236">
                  <c:v>1.3314991974396851E-2</c:v>
                </c:pt>
                <c:pt idx="3237">
                  <c:v>1.3318745962167656E-2</c:v>
                </c:pt>
                <c:pt idx="3238">
                  <c:v>1.3322486704533686E-2</c:v>
                </c:pt>
                <c:pt idx="3239">
                  <c:v>1.3326214201365545E-2</c:v>
                </c:pt>
                <c:pt idx="3240">
                  <c:v>1.3329928452536924E-2</c:v>
                </c:pt>
                <c:pt idx="3241">
                  <c:v>1.3334135605053107E-2</c:v>
                </c:pt>
                <c:pt idx="3242">
                  <c:v>1.3339338176038641E-2</c:v>
                </c:pt>
                <c:pt idx="3243">
                  <c:v>1.334300944708192E-2</c:v>
                </c:pt>
                <c:pt idx="3244">
                  <c:v>1.3346667470116239E-2</c:v>
                </c:pt>
                <c:pt idx="3245">
                  <c:v>1.3351384470561788E-2</c:v>
                </c:pt>
                <c:pt idx="3246">
                  <c:v>1.3355010051316752E-2</c:v>
                </c:pt>
                <c:pt idx="3247">
                  <c:v>1.3358622384538369E-2</c:v>
                </c:pt>
                <c:pt idx="3248">
                  <c:v>1.3362221470100407E-2</c:v>
                </c:pt>
                <c:pt idx="3249">
                  <c:v>1.3365807307880119E-2</c:v>
                </c:pt>
                <c:pt idx="3250">
                  <c:v>1.33698781417228E-2</c:v>
                </c:pt>
                <c:pt idx="3251">
                  <c:v>1.3373436668976972E-2</c:v>
                </c:pt>
                <c:pt idx="3252">
                  <c:v>1.3376981947615458E-2</c:v>
                </c:pt>
                <c:pt idx="3253">
                  <c:v>1.3380513977515752E-2</c:v>
                </c:pt>
                <c:pt idx="3254">
                  <c:v>1.3383537775742553E-2</c:v>
                </c:pt>
                <c:pt idx="3255">
                  <c:v>1.3387044124252455E-2</c:v>
                </c:pt>
                <c:pt idx="3256">
                  <c:v>1.3390537224126507E-2</c:v>
                </c:pt>
                <c:pt idx="3257">
                  <c:v>1.3394017075242839E-2</c:v>
                </c:pt>
                <c:pt idx="3258">
                  <c:v>1.3398467039939346E-2</c:v>
                </c:pt>
                <c:pt idx="3259">
                  <c:v>1.3401427926623495E-2</c:v>
                </c:pt>
                <c:pt idx="3260">
                  <c:v>1.3404867211968277E-2</c:v>
                </c:pt>
                <c:pt idx="3261">
                  <c:v>1.3408293247611286E-2</c:v>
                </c:pt>
                <c:pt idx="3262">
                  <c:v>1.341170603343436E-2</c:v>
                </c:pt>
                <c:pt idx="3263">
                  <c:v>1.341510556931933E-2</c:v>
                </c:pt>
                <c:pt idx="3264">
                  <c:v>1.341849185514803E-2</c:v>
                </c:pt>
                <c:pt idx="3265">
                  <c:v>1.3421864890803596E-2</c:v>
                </c:pt>
                <c:pt idx="3266">
                  <c:v>1.3425224676170038E-2</c:v>
                </c:pt>
                <c:pt idx="3267">
                  <c:v>1.3427118014028702E-2</c:v>
                </c:pt>
                <c:pt idx="3268">
                  <c:v>1.343045376588068E-2</c:v>
                </c:pt>
                <c:pt idx="3269">
                  <c:v>1.3433776268505971E-2</c:v>
                </c:pt>
                <c:pt idx="3270">
                  <c:v>1.3437085521789746E-2</c:v>
                </c:pt>
                <c:pt idx="3271">
                  <c:v>1.3440862698705558E-2</c:v>
                </c:pt>
                <c:pt idx="3272">
                  <c:v>1.3444144628675107E-2</c:v>
                </c:pt>
                <c:pt idx="3273">
                  <c:v>1.3447413308491592E-2</c:v>
                </c:pt>
                <c:pt idx="3274">
                  <c:v>1.3450668738043016E-2</c:v>
                </c:pt>
                <c:pt idx="3275">
                  <c:v>1.3453910917216504E-2</c:v>
                </c:pt>
                <c:pt idx="3276">
                  <c:v>1.3456662798992427E-2</c:v>
                </c:pt>
                <c:pt idx="3277">
                  <c:v>1.3459879303729681E-2</c:v>
                </c:pt>
                <c:pt idx="3278">
                  <c:v>1.3463082558226692E-2</c:v>
                </c:pt>
                <c:pt idx="3279">
                  <c:v>1.3466272562375703E-2</c:v>
                </c:pt>
                <c:pt idx="3280">
                  <c:v>1.346992305352172E-2</c:v>
                </c:pt>
                <c:pt idx="3281">
                  <c:v>1.3473085728094502E-2</c:v>
                </c:pt>
                <c:pt idx="3282">
                  <c:v>1.3476235151515898E-2</c:v>
                </c:pt>
                <c:pt idx="3283">
                  <c:v>1.3479371323675668E-2</c:v>
                </c:pt>
                <c:pt idx="3284">
                  <c:v>1.3482494244466644E-2</c:v>
                </c:pt>
                <c:pt idx="3285">
                  <c:v>1.3485134323807994E-2</c:v>
                </c:pt>
                <c:pt idx="3286">
                  <c:v>1.348823157245781E-2</c:v>
                </c:pt>
                <c:pt idx="3287">
                  <c:v>1.3491315569891372E-2</c:v>
                </c:pt>
                <c:pt idx="3288">
                  <c:v>1.3494386316000917E-2</c:v>
                </c:pt>
                <c:pt idx="3289">
                  <c:v>1.3497443810680453E-2</c:v>
                </c:pt>
                <c:pt idx="3290">
                  <c:v>1.3500488053825756E-2</c:v>
                </c:pt>
                <c:pt idx="3291">
                  <c:v>1.3503519045329504E-2</c:v>
                </c:pt>
                <c:pt idx="3292">
                  <c:v>1.3506536785087477E-2</c:v>
                </c:pt>
                <c:pt idx="3293">
                  <c:v>1.3510929856265086E-2</c:v>
                </c:pt>
                <c:pt idx="3294">
                  <c:v>1.351391858780647E-2</c:v>
                </c:pt>
                <c:pt idx="3295">
                  <c:v>1.3516894065854769E-2</c:v>
                </c:pt>
                <c:pt idx="3296">
                  <c:v>1.3519856290303979E-2</c:v>
                </c:pt>
                <c:pt idx="3297">
                  <c:v>1.3522345810458832E-2</c:v>
                </c:pt>
                <c:pt idx="3298">
                  <c:v>1.3525282364184262E-2</c:v>
                </c:pt>
                <c:pt idx="3299">
                  <c:v>1.3528205664482049E-2</c:v>
                </c:pt>
                <c:pt idx="3300">
                  <c:v>1.3531115711249105E-2</c:v>
                </c:pt>
                <c:pt idx="3301">
                  <c:v>1.3534012504382777E-2</c:v>
                </c:pt>
                <c:pt idx="3302">
                  <c:v>1.3537351305654314E-2</c:v>
                </c:pt>
                <c:pt idx="3303">
                  <c:v>1.354022075203308E-2</c:v>
                </c:pt>
                <c:pt idx="3304">
                  <c:v>1.3543076943994285E-2</c:v>
                </c:pt>
                <c:pt idx="3305">
                  <c:v>1.3545919881437569E-2</c:v>
                </c:pt>
                <c:pt idx="3306">
                  <c:v>1.3548297662024486E-2</c:v>
                </c:pt>
                <c:pt idx="3307">
                  <c:v>1.3551114931245457E-2</c:v>
                </c:pt>
                <c:pt idx="3308">
                  <c:v>1.3553918946131532E-2</c:v>
                </c:pt>
                <c:pt idx="3309">
                  <c:v>1.3556709706585301E-2</c:v>
                </c:pt>
                <c:pt idx="3310">
                  <c:v>1.3559935747398449E-2</c:v>
                </c:pt>
                <c:pt idx="3311">
                  <c:v>1.3562699155646766E-2</c:v>
                </c:pt>
                <c:pt idx="3312">
                  <c:v>1.3565449308684675E-2</c:v>
                </c:pt>
                <c:pt idx="3313">
                  <c:v>1.3568186206415733E-2</c:v>
                </c:pt>
                <c:pt idx="3314">
                  <c:v>1.3570909848741755E-2</c:v>
                </c:pt>
                <c:pt idx="3315">
                  <c:v>1.3573620235567602E-2</c:v>
                </c:pt>
                <c:pt idx="3316">
                  <c:v>1.3576317366795959E-2</c:v>
                </c:pt>
                <c:pt idx="3317">
                  <c:v>1.3579001242332989E-2</c:v>
                </c:pt>
                <c:pt idx="3318">
                  <c:v>1.3581671862081379E-2</c:v>
                </c:pt>
                <c:pt idx="3319">
                  <c:v>1.3583447295991154E-2</c:v>
                </c:pt>
                <c:pt idx="3320">
                  <c:v>1.3586093098626156E-2</c:v>
                </c:pt>
                <c:pt idx="3321">
                  <c:v>1.3588725646163043E-2</c:v>
                </c:pt>
                <c:pt idx="3322">
                  <c:v>1.3591344938506502E-2</c:v>
                </c:pt>
                <c:pt idx="3323">
                  <c:v>1.3593950975565618E-2</c:v>
                </c:pt>
                <c:pt idx="3324">
                  <c:v>1.3596980515576182E-2</c:v>
                </c:pt>
                <c:pt idx="3325">
                  <c:v>1.3599559192014901E-2</c:v>
                </c:pt>
                <c:pt idx="3326">
                  <c:v>1.3602124612405559E-2</c:v>
                </c:pt>
                <c:pt idx="3327">
                  <c:v>1.3604676776655548E-2</c:v>
                </c:pt>
                <c:pt idx="3328">
                  <c:v>1.3606782328363484E-2</c:v>
                </c:pt>
                <c:pt idx="3329">
                  <c:v>1.360930883178622E-2</c:v>
                </c:pt>
                <c:pt idx="3330">
                  <c:v>1.3611822079285565E-2</c:v>
                </c:pt>
                <c:pt idx="3331">
                  <c:v>1.3614322070772358E-2</c:v>
                </c:pt>
                <c:pt idx="3332">
                  <c:v>1.3617238752643496E-2</c:v>
                </c:pt>
                <c:pt idx="3333">
                  <c:v>1.3619711378158546E-2</c:v>
                </c:pt>
                <c:pt idx="3334">
                  <c:v>1.3622170746905669E-2</c:v>
                </c:pt>
                <c:pt idx="3335">
                  <c:v>1.3624616858795761E-2</c:v>
                </c:pt>
                <c:pt idx="3336">
                  <c:v>1.3627049713741457E-2</c:v>
                </c:pt>
                <c:pt idx="3337">
                  <c:v>1.3629043638454618E-2</c:v>
                </c:pt>
                <c:pt idx="3338">
                  <c:v>1.3631450835375971E-2</c:v>
                </c:pt>
                <c:pt idx="3339">
                  <c:v>1.3633844775582481E-2</c:v>
                </c:pt>
                <c:pt idx="3340">
                  <c:v>1.3636225458987617E-2</c:v>
                </c:pt>
                <c:pt idx="3341">
                  <c:v>1.3638592885505738E-2</c:v>
                </c:pt>
                <c:pt idx="3342">
                  <c:v>1.3640947055051197E-2</c:v>
                </c:pt>
                <c:pt idx="3343">
                  <c:v>1.3643287967540543E-2</c:v>
                </c:pt>
                <c:pt idx="3344">
                  <c:v>1.3645615622887691E-2</c:v>
                </c:pt>
                <c:pt idx="3345">
                  <c:v>1.3648767570335523E-2</c:v>
                </c:pt>
                <c:pt idx="3346">
                  <c:v>1.3651066990966815E-2</c:v>
                </c:pt>
                <c:pt idx="3347">
                  <c:v>1.3653353153219801E-2</c:v>
                </c:pt>
                <c:pt idx="3348">
                  <c:v>1.3655626057012805E-2</c:v>
                </c:pt>
                <c:pt idx="3349">
                  <c:v>1.365788570226111E-2</c:v>
                </c:pt>
                <c:pt idx="3350">
                  <c:v>1.3659717655542754E-2</c:v>
                </c:pt>
                <c:pt idx="3351">
                  <c:v>1.3661951646044413E-2</c:v>
                </c:pt>
                <c:pt idx="3352">
                  <c:v>1.3664172378249751E-2</c:v>
                </c:pt>
                <c:pt idx="3353">
                  <c:v>1.3666379852076653E-2</c:v>
                </c:pt>
                <c:pt idx="3354">
                  <c:v>1.3668985047471431E-2</c:v>
                </c:pt>
                <c:pt idx="3355">
                  <c:v>1.3671165139736407E-2</c:v>
                </c:pt>
                <c:pt idx="3356">
                  <c:v>1.3673331972887141E-2</c:v>
                </c:pt>
                <c:pt idx="3357">
                  <c:v>1.3675485546844566E-2</c:v>
                </c:pt>
                <c:pt idx="3358">
                  <c:v>1.3677218342721963E-2</c:v>
                </c:pt>
                <c:pt idx="3359">
                  <c:v>1.3679346264596952E-2</c:v>
                </c:pt>
                <c:pt idx="3360">
                  <c:v>1.3681460927533952E-2</c:v>
                </c:pt>
                <c:pt idx="3361">
                  <c:v>1.3683562331457828E-2</c:v>
                </c:pt>
                <c:pt idx="3362">
                  <c:v>1.3685650476290393E-2</c:v>
                </c:pt>
                <c:pt idx="3363">
                  <c:v>1.368812854309275E-2</c:v>
                </c:pt>
                <c:pt idx="3364">
                  <c:v>1.3690189300489651E-2</c:v>
                </c:pt>
                <c:pt idx="3365">
                  <c:v>1.3692236798066788E-2</c:v>
                </c:pt>
                <c:pt idx="3366">
                  <c:v>1.3694271035748568E-2</c:v>
                </c:pt>
                <c:pt idx="3367">
                  <c:v>1.3696292013458969E-2</c:v>
                </c:pt>
                <c:pt idx="3368">
                  <c:v>1.3698299731122828E-2</c:v>
                </c:pt>
                <c:pt idx="3369">
                  <c:v>1.3700294188663255E-2</c:v>
                </c:pt>
                <c:pt idx="3370">
                  <c:v>1.3702275386006827E-2</c:v>
                </c:pt>
                <c:pt idx="3371">
                  <c:v>1.3703450819631518E-2</c:v>
                </c:pt>
                <c:pt idx="3372">
                  <c:v>1.3705011753472218E-2</c:v>
                </c:pt>
                <c:pt idx="3373">
                  <c:v>1.3706955790054317E-2</c:v>
                </c:pt>
                <c:pt idx="3374">
                  <c:v>1.3708886567637657E-2</c:v>
                </c:pt>
                <c:pt idx="3375">
                  <c:v>1.3711196953391874E-2</c:v>
                </c:pt>
                <c:pt idx="3376">
                  <c:v>1.3713100337908247E-2</c:v>
                </c:pt>
                <c:pt idx="3377">
                  <c:v>1.3714990462710415E-2</c:v>
                </c:pt>
                <c:pt idx="3378">
                  <c:v>1.3716867327727663E-2</c:v>
                </c:pt>
                <c:pt idx="3379">
                  <c:v>1.3718730932887965E-2</c:v>
                </c:pt>
                <c:pt idx="3380">
                  <c:v>1.3720581278121043E-2</c:v>
                </c:pt>
                <c:pt idx="3381">
                  <c:v>1.3722030752704879E-2</c:v>
                </c:pt>
                <c:pt idx="3382">
                  <c:v>1.3723855455717212E-2</c:v>
                </c:pt>
                <c:pt idx="3383">
                  <c:v>1.3725666899093063E-2</c:v>
                </c:pt>
                <c:pt idx="3384">
                  <c:v>1.3727465082762211E-2</c:v>
                </c:pt>
                <c:pt idx="3385">
                  <c:v>1.3729634102929949E-2</c:v>
                </c:pt>
                <c:pt idx="3386">
                  <c:v>1.373140488713581E-2</c:v>
                </c:pt>
                <c:pt idx="3387">
                  <c:v>1.3733162410929124E-2</c:v>
                </c:pt>
                <c:pt idx="3388">
                  <c:v>1.3734906674243128E-2</c:v>
                </c:pt>
                <c:pt idx="3389">
                  <c:v>1.3736257103115955E-2</c:v>
                </c:pt>
                <c:pt idx="3390">
                  <c:v>1.3737975727115312E-2</c:v>
                </c:pt>
                <c:pt idx="3391">
                  <c:v>1.3739681090934975E-2</c:v>
                </c:pt>
                <c:pt idx="3392">
                  <c:v>1.3741373194509139E-2</c:v>
                </c:pt>
                <c:pt idx="3393">
                  <c:v>1.3743052037771116E-2</c:v>
                </c:pt>
                <c:pt idx="3394">
                  <c:v>1.374471762065599E-2</c:v>
                </c:pt>
                <c:pt idx="3395">
                  <c:v>1.3746369943099719E-2</c:v>
                </c:pt>
                <c:pt idx="3396">
                  <c:v>1.3748009005036945E-2</c:v>
                </c:pt>
                <c:pt idx="3397">
                  <c:v>1.3750755096432924E-2</c:v>
                </c:pt>
                <c:pt idx="3398">
                  <c:v>1.375236497938335E-2</c:v>
                </c:pt>
                <c:pt idx="3399">
                  <c:v>1.3753961600128964E-2</c:v>
                </c:pt>
                <c:pt idx="3400">
                  <c:v>1.3755544958606774E-2</c:v>
                </c:pt>
                <c:pt idx="3401">
                  <c:v>1.3757115054752481E-2</c:v>
                </c:pt>
                <c:pt idx="3402">
                  <c:v>1.3758302968583262E-2</c:v>
                </c:pt>
                <c:pt idx="3403">
                  <c:v>1.375984742838659E-2</c:v>
                </c:pt>
                <c:pt idx="3404">
                  <c:v>1.3761378626173732E-2</c:v>
                </c:pt>
                <c:pt idx="3405">
                  <c:v>1.3762896561883975E-2</c:v>
                </c:pt>
                <c:pt idx="3406">
                  <c:v>1.3764766598321224E-2</c:v>
                </c:pt>
                <c:pt idx="3407">
                  <c:v>1.3766257119170577E-2</c:v>
                </c:pt>
                <c:pt idx="3408">
                  <c:v>1.3767734377256435E-2</c:v>
                </c:pt>
                <c:pt idx="3409">
                  <c:v>1.3769198372517976E-2</c:v>
                </c:pt>
                <c:pt idx="3410">
                  <c:v>1.3770649104895248E-2</c:v>
                </c:pt>
                <c:pt idx="3411">
                  <c:v>1.3771725669108975E-2</c:v>
                </c:pt>
                <c:pt idx="3412">
                  <c:v>1.3773150768580411E-2</c:v>
                </c:pt>
                <c:pt idx="3413">
                  <c:v>1.3774562605495765E-2</c:v>
                </c:pt>
                <c:pt idx="3414">
                  <c:v>1.377596117979476E-2</c:v>
                </c:pt>
                <c:pt idx="3415">
                  <c:v>1.37777038214527E-2</c:v>
                </c:pt>
                <c:pt idx="3416">
                  <c:v>1.3779074975288824E-2</c:v>
                </c:pt>
                <c:pt idx="3417">
                  <c:v>1.3780432865832309E-2</c:v>
                </c:pt>
                <c:pt idx="3418">
                  <c:v>1.3781777493024942E-2</c:v>
                </c:pt>
                <c:pt idx="3419">
                  <c:v>1.3783108856811551E-2</c:v>
                </c:pt>
                <c:pt idx="3420">
                  <c:v>1.3784426957135222E-2</c:v>
                </c:pt>
                <c:pt idx="3421">
                  <c:v>1.3785731793939915E-2</c:v>
                </c:pt>
                <c:pt idx="3422">
                  <c:v>1.3787023367171324E-2</c:v>
                </c:pt>
                <c:pt idx="3423">
                  <c:v>1.3787951521348932E-2</c:v>
                </c:pt>
                <c:pt idx="3424">
                  <c:v>1.378851872282227E-2</c:v>
                </c:pt>
                <c:pt idx="3425">
                  <c:v>1.378977320360804E-2</c:v>
                </c:pt>
                <c:pt idx="3426">
                  <c:v>1.3791014422116787E-2</c:v>
                </c:pt>
                <c:pt idx="3427">
                  <c:v>1.3792242378298165E-2</c:v>
                </c:pt>
                <c:pt idx="3428">
                  <c:v>1.3793802881453692E-2</c:v>
                </c:pt>
                <c:pt idx="3429">
                  <c:v>1.3795003411329644E-2</c:v>
                </c:pt>
                <c:pt idx="3430">
                  <c:v>1.3796190678213131E-2</c:v>
                </c:pt>
                <c:pt idx="3431">
                  <c:v>1.3797364682051012E-2</c:v>
                </c:pt>
                <c:pt idx="3432">
                  <c:v>1.3798183222431265E-2</c:v>
                </c:pt>
                <c:pt idx="3433">
                  <c:v>1.3799331603539924E-2</c:v>
                </c:pt>
                <c:pt idx="3434">
                  <c:v>1.3800466721955982E-2</c:v>
                </c:pt>
                <c:pt idx="3435">
                  <c:v>1.3801588577630418E-2</c:v>
                </c:pt>
                <c:pt idx="3436">
                  <c:v>1.3802697170511998E-2</c:v>
                </c:pt>
                <c:pt idx="3437">
                  <c:v>1.3804130178275359E-2</c:v>
                </c:pt>
                <c:pt idx="3438">
                  <c:v>1.380521133937403E-2</c:v>
                </c:pt>
                <c:pt idx="3439">
                  <c:v>1.38062792370239E-2</c:v>
                </c:pt>
                <c:pt idx="3440">
                  <c:v>1.3807483450462316E-2</c:v>
                </c:pt>
                <c:pt idx="3441">
                  <c:v>1.3808189005479338E-2</c:v>
                </c:pt>
                <c:pt idx="3442">
                  <c:v>1.3809216125840696E-2</c:v>
                </c:pt>
                <c:pt idx="3443">
                  <c:v>1.3810229983061195E-2</c:v>
                </c:pt>
                <c:pt idx="3444">
                  <c:v>1.3811230577094017E-2</c:v>
                </c:pt>
                <c:pt idx="3445">
                  <c:v>1.3812217907891911E-2</c:v>
                </c:pt>
                <c:pt idx="3446">
                  <c:v>1.3813191975408501E-2</c:v>
                </c:pt>
                <c:pt idx="3447">
                  <c:v>1.3814152779597418E-2</c:v>
                </c:pt>
                <c:pt idx="3448">
                  <c:v>1.3815100320413614E-2</c:v>
                </c:pt>
                <c:pt idx="3449">
                  <c:v>1.3817014285740347E-2</c:v>
                </c:pt>
                <c:pt idx="3450">
                  <c:v>1.381793256282385E-2</c:v>
                </c:pt>
                <c:pt idx="3451">
                  <c:v>1.3818837574874369E-2</c:v>
                </c:pt>
                <c:pt idx="3452">
                  <c:v>1.3819729321847154E-2</c:v>
                </c:pt>
                <c:pt idx="3453">
                  <c:v>1.3820607803697461E-2</c:v>
                </c:pt>
                <c:pt idx="3454">
                  <c:v>1.3821151103333908E-2</c:v>
                </c:pt>
                <c:pt idx="3455">
                  <c:v>1.3822003969704221E-2</c:v>
                </c:pt>
                <c:pt idx="3456">
                  <c:v>1.3822843571329603E-2</c:v>
                </c:pt>
                <c:pt idx="3457">
                  <c:v>1.3823669908168123E-2</c:v>
                </c:pt>
                <c:pt idx="3458">
                  <c:v>1.3824801234589122E-2</c:v>
                </c:pt>
                <c:pt idx="3459">
                  <c:v>1.3825600124795284E-2</c:v>
                </c:pt>
                <c:pt idx="3460">
                  <c:v>1.3826385749578339E-2</c:v>
                </c:pt>
                <c:pt idx="3461">
                  <c:v>1.3827158108897883E-2</c:v>
                </c:pt>
                <c:pt idx="3462">
                  <c:v>1.3827917202712646E-2</c:v>
                </c:pt>
                <c:pt idx="3463">
                  <c:v>1.3828349366311065E-2</c:v>
                </c:pt>
                <c:pt idx="3464">
                  <c:v>1.3829082848467388E-2</c:v>
                </c:pt>
                <c:pt idx="3465">
                  <c:v>1.3829803065508366E-2</c:v>
                </c:pt>
                <c:pt idx="3466">
                  <c:v>1.3830510017391631E-2</c:v>
                </c:pt>
                <c:pt idx="3467">
                  <c:v>1.3831513687792394E-2</c:v>
                </c:pt>
                <c:pt idx="3468">
                  <c:v>1.3832193187731753E-2</c:v>
                </c:pt>
                <c:pt idx="3469">
                  <c:v>1.3832859421888727E-2</c:v>
                </c:pt>
                <c:pt idx="3470">
                  <c:v>1.3833512390223348E-2</c:v>
                </c:pt>
                <c:pt idx="3471">
                  <c:v>1.3834152092698252E-2</c:v>
                </c:pt>
                <c:pt idx="3472">
                  <c:v>1.3834778529276514E-2</c:v>
                </c:pt>
                <c:pt idx="3473">
                  <c:v>1.3835391699920773E-2</c:v>
                </c:pt>
                <c:pt idx="3474">
                  <c:v>1.3835991604593667E-2</c:v>
                </c:pt>
                <c:pt idx="3475">
                  <c:v>1.3836275645906141E-2</c:v>
                </c:pt>
                <c:pt idx="3476">
                  <c:v>1.3836246358571246E-2</c:v>
                </c:pt>
                <c:pt idx="3477">
                  <c:v>1.3836809243191046E-2</c:v>
                </c:pt>
                <c:pt idx="3478">
                  <c:v>1.3837358863223626E-2</c:v>
                </c:pt>
                <c:pt idx="3479">
                  <c:v>1.3837895218634981E-2</c:v>
                </c:pt>
                <c:pt idx="3480">
                  <c:v>1.3838716435620046E-2</c:v>
                </c:pt>
                <c:pt idx="3481">
                  <c:v>1.38392253336923E-2</c:v>
                </c:pt>
                <c:pt idx="3482">
                  <c:v>1.3839720966529929E-2</c:v>
                </c:pt>
                <c:pt idx="3483">
                  <c:v>1.3840203334099114E-2</c:v>
                </c:pt>
                <c:pt idx="3484">
                  <c:v>1.3840378025169931E-2</c:v>
                </c:pt>
                <c:pt idx="3485">
                  <c:v>1.384083479213628E-2</c:v>
                </c:pt>
                <c:pt idx="3486">
                  <c:v>1.384127829424513E-2</c:v>
                </c:pt>
                <c:pt idx="3487">
                  <c:v>1.3841708531465125E-2</c:v>
                </c:pt>
                <c:pt idx="3488">
                  <c:v>1.3842125503763581E-2</c:v>
                </c:pt>
                <c:pt idx="3489">
                  <c:v>1.3842818967041879E-2</c:v>
                </c:pt>
                <c:pt idx="3490">
                  <c:v>1.3843208476819717E-2</c:v>
                </c:pt>
                <c:pt idx="3491">
                  <c:v>1.3843584721071734E-2</c:v>
                </c:pt>
                <c:pt idx="3492">
                  <c:v>1.3843998470963225E-2</c:v>
                </c:pt>
                <c:pt idx="3493">
                  <c:v>1.384406039993129E-2</c:v>
                </c:pt>
                <c:pt idx="3494">
                  <c:v>1.3844395887030164E-2</c:v>
                </c:pt>
                <c:pt idx="3495">
                  <c:v>1.3844718108989334E-2</c:v>
                </c:pt>
                <c:pt idx="3496">
                  <c:v>1.384502706577921E-2</c:v>
                </c:pt>
                <c:pt idx="3497">
                  <c:v>1.3845322757370642E-2</c:v>
                </c:pt>
                <c:pt idx="3498">
                  <c:v>1.384560518373581E-2</c:v>
                </c:pt>
                <c:pt idx="3499">
                  <c:v>1.3845874344845565E-2</c:v>
                </c:pt>
                <c:pt idx="3500">
                  <c:v>1.3846130240673406E-2</c:v>
                </c:pt>
                <c:pt idx="3501">
                  <c:v>1.3846929583120116E-2</c:v>
                </c:pt>
                <c:pt idx="3502">
                  <c:v>1.3847988702880447E-2</c:v>
                </c:pt>
                <c:pt idx="3503">
                  <c:v>1.3848200105534109E-2</c:v>
                </c:pt>
                <c:pt idx="3504">
                  <c:v>1.3848398240246617E-2</c:v>
                </c:pt>
                <c:pt idx="3505">
                  <c:v>1.3848583106990036E-2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Eur6M!$AG$2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2.4200000021587886E-4</c:v>
                </c:pt>
                <c:pt idx="1">
                  <c:v>2.4301911231700094E-4</c:v>
                </c:pt>
                <c:pt idx="2">
                  <c:v>2.4278037954705481E-4</c:v>
                </c:pt>
                <c:pt idx="3">
                  <c:v>2.4368844357190291E-4</c:v>
                </c:pt>
                <c:pt idx="4">
                  <c:v>2.4529359860680328E-4</c:v>
                </c:pt>
                <c:pt idx="5">
                  <c:v>2.4513243389091946E-4</c:v>
                </c:pt>
                <c:pt idx="6">
                  <c:v>2.4742621724367983E-4</c:v>
                </c:pt>
                <c:pt idx="7">
                  <c:v>2.4789336151667083E-4</c:v>
                </c:pt>
                <c:pt idx="8">
                  <c:v>2.4948854008164783E-4</c:v>
                </c:pt>
                <c:pt idx="9">
                  <c:v>2.487235107425347E-4</c:v>
                </c:pt>
                <c:pt idx="10">
                  <c:v>2.4978900425827422E-4</c:v>
                </c:pt>
                <c:pt idx="11">
                  <c:v>2.5050943509301706E-4</c:v>
                </c:pt>
                <c:pt idx="12">
                  <c:v>2.4988353216178453E-4</c:v>
                </c:pt>
                <c:pt idx="13">
                  <c:v>2.5031882542201928E-4</c:v>
                </c:pt>
                <c:pt idx="14">
                  <c:v>2.5179790406213104E-4</c:v>
                </c:pt>
                <c:pt idx="15">
                  <c:v>2.5274673825070274E-4</c:v>
                </c:pt>
                <c:pt idx="16">
                  <c:v>2.5423402223183551E-4</c:v>
                </c:pt>
                <c:pt idx="17">
                  <c:v>2.5300464225609188E-4</c:v>
                </c:pt>
                <c:pt idx="18">
                  <c:v>2.5315800336001736E-4</c:v>
                </c:pt>
                <c:pt idx="19">
                  <c:v>2.5331432887997786E-4</c:v>
                </c:pt>
                <c:pt idx="20">
                  <c:v>2.5319050046304544E-4</c:v>
                </c:pt>
                <c:pt idx="21">
                  <c:v>2.4999999966147035E-4</c:v>
                </c:pt>
                <c:pt idx="22">
                  <c:v>2.4926643911817237E-4</c:v>
                </c:pt>
                <c:pt idx="23">
                  <c:v>2.4859933301287076E-4</c:v>
                </c:pt>
                <c:pt idx="24">
                  <c:v>2.4799223887219768E-4</c:v>
                </c:pt>
                <c:pt idx="25">
                  <c:v>2.4743871423552207E-4</c:v>
                </c:pt>
                <c:pt idx="26">
                  <c:v>2.4603513288635369E-4</c:v>
                </c:pt>
                <c:pt idx="27">
                  <c:v>2.4455849772978629E-4</c:v>
                </c:pt>
                <c:pt idx="28">
                  <c:v>2.4524914811985146E-4</c:v>
                </c:pt>
                <c:pt idx="29">
                  <c:v>2.4488174930650109E-4</c:v>
                </c:pt>
                <c:pt idx="30">
                  <c:v>2.4452282298530908E-4</c:v>
                </c:pt>
                <c:pt idx="31">
                  <c:v>2.4343245486775527E-4</c:v>
                </c:pt>
                <c:pt idx="32">
                  <c:v>2.4304299442627617E-4</c:v>
                </c:pt>
                <c:pt idx="33">
                  <c:v>2.4262979445050265E-4</c:v>
                </c:pt>
                <c:pt idx="34">
                  <c:v>2.4308228600901081E-4</c:v>
                </c:pt>
                <c:pt idx="35">
                  <c:v>2.4064986000817088E-4</c:v>
                </c:pt>
                <c:pt idx="36">
                  <c:v>2.3998221800055778E-4</c:v>
                </c:pt>
                <c:pt idx="37">
                  <c:v>2.4042435284314155E-4</c:v>
                </c:pt>
                <c:pt idx="38">
                  <c:v>2.3853152744913596E-4</c:v>
                </c:pt>
                <c:pt idx="39">
                  <c:v>2.3769648565430401E-4</c:v>
                </c:pt>
                <c:pt idx="40">
                  <c:v>2.3677972309920338E-4</c:v>
                </c:pt>
                <c:pt idx="41">
                  <c:v>2.3272064945898798E-4</c:v>
                </c:pt>
                <c:pt idx="42">
                  <c:v>2.3141701222803614E-4</c:v>
                </c:pt>
                <c:pt idx="43">
                  <c:v>2.300000000002619E-4</c:v>
                </c:pt>
                <c:pt idx="44">
                  <c:v>2.2973966702410193E-4</c:v>
                </c:pt>
                <c:pt idx="45">
                  <c:v>2.3039676418550078E-4</c:v>
                </c:pt>
                <c:pt idx="46">
                  <c:v>2.2800552029100444E-4</c:v>
                </c:pt>
                <c:pt idx="47">
                  <c:v>2.2752503319914183E-4</c:v>
                </c:pt>
                <c:pt idx="48">
                  <c:v>2.2607786308556145E-4</c:v>
                </c:pt>
                <c:pt idx="49">
                  <c:v>2.266803389187183E-4</c:v>
                </c:pt>
                <c:pt idx="50">
                  <c:v>2.2734386944373773E-4</c:v>
                </c:pt>
                <c:pt idx="51">
                  <c:v>2.2564250822214511E-4</c:v>
                </c:pt>
                <c:pt idx="52">
                  <c:v>2.2551301911898924E-4</c:v>
                </c:pt>
                <c:pt idx="53">
                  <c:v>2.2543289992596062E-4</c:v>
                </c:pt>
                <c:pt idx="54">
                  <c:v>2.254008418849301E-4</c:v>
                </c:pt>
                <c:pt idx="55">
                  <c:v>2.2640348803812759E-4</c:v>
                </c:pt>
                <c:pt idx="56">
                  <c:v>2.2572704623545606E-4</c:v>
                </c:pt>
                <c:pt idx="57">
                  <c:v>2.2591566270609495E-4</c:v>
                </c:pt>
                <c:pt idx="58">
                  <c:v>2.2614448783543151E-4</c:v>
                </c:pt>
                <c:pt idx="59">
                  <c:v>2.2641221287844081E-4</c:v>
                </c:pt>
                <c:pt idx="60">
                  <c:v>2.2784593726049847E-4</c:v>
                </c:pt>
                <c:pt idx="61">
                  <c:v>2.2828853067640445E-4</c:v>
                </c:pt>
                <c:pt idx="62">
                  <c:v>2.2876217152229257E-4</c:v>
                </c:pt>
                <c:pt idx="63">
                  <c:v>2.2878617420123867E-4</c:v>
                </c:pt>
                <c:pt idx="64">
                  <c:v>2.1999999999986012E-4</c:v>
                </c:pt>
                <c:pt idx="65">
                  <c:v>2.195136029932325E-4</c:v>
                </c:pt>
                <c:pt idx="66">
                  <c:v>2.2005166013185648E-4</c:v>
                </c:pt>
                <c:pt idx="67">
                  <c:v>2.1860495122841305E-4</c:v>
                </c:pt>
                <c:pt idx="68">
                  <c:v>2.1818006448811637E-4</c:v>
                </c:pt>
                <c:pt idx="69">
                  <c:v>2.1793232530422377E-4</c:v>
                </c:pt>
                <c:pt idx="70">
                  <c:v>2.1664607202231712E-4</c:v>
                </c:pt>
                <c:pt idx="71">
                  <c:v>2.1629738257533061E-4</c:v>
                </c:pt>
                <c:pt idx="72">
                  <c:v>2.1595998461477128E-4</c:v>
                </c:pt>
                <c:pt idx="73">
                  <c:v>2.1563256214936715E-4</c:v>
                </c:pt>
                <c:pt idx="74">
                  <c:v>2.1469698779555434E-4</c:v>
                </c:pt>
                <c:pt idx="75">
                  <c:v>2.1439630738267864E-4</c:v>
                </c:pt>
                <c:pt idx="76">
                  <c:v>2.1409902249805711E-4</c:v>
                </c:pt>
                <c:pt idx="77">
                  <c:v>2.1380381714866092E-4</c:v>
                </c:pt>
                <c:pt idx="78">
                  <c:v>2.1350937533838675E-4</c:v>
                </c:pt>
                <c:pt idx="79">
                  <c:v>2.1261747117335778E-4</c:v>
                </c:pt>
                <c:pt idx="80">
                  <c:v>2.1231292354975461E-4</c:v>
                </c:pt>
                <c:pt idx="81">
                  <c:v>2.1200255947641198E-4</c:v>
                </c:pt>
                <c:pt idx="82">
                  <c:v>2.1168531974522412E-4</c:v>
                </c:pt>
                <c:pt idx="83">
                  <c:v>2.1136117229875734E-4</c:v>
                </c:pt>
                <c:pt idx="84">
                  <c:v>2.1034953099440391E-4</c:v>
                </c:pt>
                <c:pt idx="85">
                  <c:v>2.0999999999992636E-4</c:v>
                </c:pt>
                <c:pt idx="86">
                  <c:v>2.0971601914966252E-4</c:v>
                </c:pt>
                <c:pt idx="87">
                  <c:v>2.0942647879137991E-4</c:v>
                </c:pt>
                <c:pt idx="88">
                  <c:v>2.0913160364861499E-4</c:v>
                </c:pt>
                <c:pt idx="89">
                  <c:v>2.0821721670399192E-4</c:v>
                </c:pt>
                <c:pt idx="90">
                  <c:v>2.0790324961210646E-4</c:v>
                </c:pt>
                <c:pt idx="91">
                  <c:v>2.075850713244333E-4</c:v>
                </c:pt>
                <c:pt idx="92">
                  <c:v>2.0726290655396793E-4</c:v>
                </c:pt>
                <c:pt idx="93">
                  <c:v>2.0693698001326657E-4</c:v>
                </c:pt>
                <c:pt idx="94">
                  <c:v>2.0593887685797649E-4</c:v>
                </c:pt>
                <c:pt idx="95">
                  <c:v>2.0560015031885132E-4</c:v>
                </c:pt>
                <c:pt idx="96">
                  <c:v>2.0525878554460128E-4</c:v>
                </c:pt>
                <c:pt idx="97">
                  <c:v>2.049150072368024E-4</c:v>
                </c:pt>
                <c:pt idx="98">
                  <c:v>2.0456904009834832E-4</c:v>
                </c:pt>
                <c:pt idx="99">
                  <c:v>2.0352025266825912E-4</c:v>
                </c:pt>
                <c:pt idx="100">
                  <c:v>2.0316777717507077E-4</c:v>
                </c:pt>
                <c:pt idx="101">
                  <c:v>2.0281423633011959E-4</c:v>
                </c:pt>
                <c:pt idx="102">
                  <c:v>2.0245985482356214E-4</c:v>
                </c:pt>
                <c:pt idx="103">
                  <c:v>2.0210485734687266E-4</c:v>
                </c:pt>
                <c:pt idx="104">
                  <c:v>2.0069451490211738E-4</c:v>
                </c:pt>
                <c:pt idx="105">
                  <c:v>2.003471176585368E-4</c:v>
                </c:pt>
                <c:pt idx="106">
                  <c:v>2.0000000000044139E-4</c:v>
                </c:pt>
                <c:pt idx="107">
                  <c:v>2.0017608935816953E-4</c:v>
                </c:pt>
                <c:pt idx="108">
                  <c:v>1.9999042862929098E-4</c:v>
                </c:pt>
                <c:pt idx="109">
                  <c:v>1.9967583698357727E-4</c:v>
                </c:pt>
                <c:pt idx="110">
                  <c:v>1.9961495441545986E-4</c:v>
                </c:pt>
                <c:pt idx="111">
                  <c:v>1.9955590711015372E-4</c:v>
                </c:pt>
                <c:pt idx="112">
                  <c:v>1.9976148554624201E-4</c:v>
                </c:pt>
                <c:pt idx="113">
                  <c:v>1.9957684461728014E-4</c:v>
                </c:pt>
                <c:pt idx="114">
                  <c:v>1.9929597816917399E-4</c:v>
                </c:pt>
                <c:pt idx="115">
                  <c:v>1.9925268981496846E-4</c:v>
                </c:pt>
                <c:pt idx="116">
                  <c:v>1.9921327370676502E-4</c:v>
                </c:pt>
                <c:pt idx="117">
                  <c:v>1.9945647290958889E-4</c:v>
                </c:pt>
                <c:pt idx="118">
                  <c:v>1.9928921941492209E-4</c:v>
                </c:pt>
                <c:pt idx="119">
                  <c:v>1.9909047802879127E-4</c:v>
                </c:pt>
                <c:pt idx="120">
                  <c:v>1.9908293809229005E-4</c:v>
                </c:pt>
                <c:pt idx="121">
                  <c:v>1.9908176950054492E-4</c:v>
                </c:pt>
                <c:pt idx="122">
                  <c:v>1.99409903245335E-4</c:v>
                </c:pt>
                <c:pt idx="123">
                  <c:v>1.9922531461155998E-4</c:v>
                </c:pt>
                <c:pt idx="124">
                  <c:v>1.9927712461654187E-4</c:v>
                </c:pt>
                <c:pt idx="125">
                  <c:v>1.9914496825754237E-4</c:v>
                </c:pt>
                <c:pt idx="126">
                  <c:v>1.9961123405646836E-4</c:v>
                </c:pt>
                <c:pt idx="127">
                  <c:v>1.999999999886428E-4</c:v>
                </c:pt>
                <c:pt idx="128">
                  <c:v>2.001464419470931E-4</c:v>
                </c:pt>
                <c:pt idx="129">
                  <c:v>2.0030312998668541E-4</c:v>
                </c:pt>
                <c:pt idx="130">
                  <c:v>2.0047036497582092E-4</c:v>
                </c:pt>
                <c:pt idx="131">
                  <c:v>2.0223257123708506E-4</c:v>
                </c:pt>
                <c:pt idx="132">
                  <c:v>2.0234670806284504E-4</c:v>
                </c:pt>
                <c:pt idx="133">
                  <c:v>2.014752744604081E-4</c:v>
                </c:pt>
                <c:pt idx="134">
                  <c:v>2.0171210931159219E-4</c:v>
                </c:pt>
                <c:pt idx="135">
                  <c:v>2.0196159715924107E-4</c:v>
                </c:pt>
                <c:pt idx="136">
                  <c:v>2.0394322641178797E-4</c:v>
                </c:pt>
                <c:pt idx="137">
                  <c:v>2.0165457997947439E-4</c:v>
                </c:pt>
                <c:pt idx="138">
                  <c:v>2.0340936137856964E-4</c:v>
                </c:pt>
                <c:pt idx="139">
                  <c:v>2.0336098239119607E-4</c:v>
                </c:pt>
                <c:pt idx="140">
                  <c:v>2.0517043569663767E-4</c:v>
                </c:pt>
                <c:pt idx="141">
                  <c:v>2.0633245930418305E-4</c:v>
                </c:pt>
                <c:pt idx="142">
                  <c:v>2.056271063747411E-4</c:v>
                </c:pt>
                <c:pt idx="143">
                  <c:v>2.0605189696214609E-4</c:v>
                </c:pt>
                <c:pt idx="144">
                  <c:v>2.0649312980213785E-4</c:v>
                </c:pt>
                <c:pt idx="145">
                  <c:v>2.0695051946795218E-4</c:v>
                </c:pt>
                <c:pt idx="146">
                  <c:v>2.0948746986963491E-4</c:v>
                </c:pt>
                <c:pt idx="147">
                  <c:v>2.0999999975174937E-4</c:v>
                </c:pt>
                <c:pt idx="148">
                  <c:v>2.0981623038680662E-4</c:v>
                </c:pt>
                <c:pt idx="149">
                  <c:v>2.0964640627290474E-4</c:v>
                </c:pt>
                <c:pt idx="150">
                  <c:v>2.0639249237675014E-4</c:v>
                </c:pt>
                <c:pt idx="151">
                  <c:v>2.0694593835250124E-4</c:v>
                </c:pt>
                <c:pt idx="152">
                  <c:v>2.0726211456970189E-4</c:v>
                </c:pt>
                <c:pt idx="153">
                  <c:v>2.0996530694659894E-4</c:v>
                </c:pt>
                <c:pt idx="154">
                  <c:v>2.088236717715085E-4</c:v>
                </c:pt>
                <c:pt idx="155">
                  <c:v>2.0750692722094224E-4</c:v>
                </c:pt>
                <c:pt idx="156">
                  <c:v>2.0807519403692295E-4</c:v>
                </c:pt>
                <c:pt idx="157">
                  <c:v>2.0859037084467025E-4</c:v>
                </c:pt>
                <c:pt idx="158">
                  <c:v>2.0857536596385415E-4</c:v>
                </c:pt>
                <c:pt idx="159">
                  <c:v>2.0675047229159183E-4</c:v>
                </c:pt>
                <c:pt idx="160">
                  <c:v>2.0744306424195114E-4</c:v>
                </c:pt>
                <c:pt idx="161">
                  <c:v>2.0906237060011978E-4</c:v>
                </c:pt>
                <c:pt idx="162">
                  <c:v>2.086824900082718E-4</c:v>
                </c:pt>
                <c:pt idx="163">
                  <c:v>2.087304879990711E-4</c:v>
                </c:pt>
                <c:pt idx="164">
                  <c:v>2.087863228610224E-4</c:v>
                </c:pt>
                <c:pt idx="165">
                  <c:v>2.0779504175489328E-4</c:v>
                </c:pt>
                <c:pt idx="166">
                  <c:v>2.0839202589410539E-4</c:v>
                </c:pt>
                <c:pt idx="167">
                  <c:v>2.1019514113132642E-4</c:v>
                </c:pt>
                <c:pt idx="168">
                  <c:v>2.0979411689542408E-4</c:v>
                </c:pt>
                <c:pt idx="169">
                  <c:v>2.0989410948143858E-4</c:v>
                </c:pt>
                <c:pt idx="170">
                  <c:v>2.0999999999965038E-4</c:v>
                </c:pt>
                <c:pt idx="171">
                  <c:v>2.1359451661902848E-4</c:v>
                </c:pt>
                <c:pt idx="172">
                  <c:v>2.132004191005329E-4</c:v>
                </c:pt>
                <c:pt idx="173">
                  <c:v>2.1401234257718087E-4</c:v>
                </c:pt>
                <c:pt idx="174">
                  <c:v>2.1291132767476217E-4</c:v>
                </c:pt>
                <c:pt idx="175">
                  <c:v>2.1664672327764974E-4</c:v>
                </c:pt>
                <c:pt idx="176">
                  <c:v>2.1922308009206175E-4</c:v>
                </c:pt>
                <c:pt idx="177">
                  <c:v>2.1895541192249859E-4</c:v>
                </c:pt>
                <c:pt idx="178">
                  <c:v>2.1978638563113957E-4</c:v>
                </c:pt>
                <c:pt idx="179">
                  <c:v>2.2061823140809972E-4</c:v>
                </c:pt>
                <c:pt idx="180">
                  <c:v>2.2145181705887868E-4</c:v>
                </c:pt>
                <c:pt idx="181">
                  <c:v>2.2498060270727076E-4</c:v>
                </c:pt>
                <c:pt idx="182">
                  <c:v>2.2482655925080543E-4</c:v>
                </c:pt>
                <c:pt idx="183">
                  <c:v>2.2568609490962842E-4</c:v>
                </c:pt>
                <c:pt idx="184">
                  <c:v>2.2655427069968485E-4</c:v>
                </c:pt>
                <c:pt idx="185">
                  <c:v>2.274322366680268E-4</c:v>
                </c:pt>
                <c:pt idx="186">
                  <c:v>2.3243647985305945E-4</c:v>
                </c:pt>
                <c:pt idx="187">
                  <c:v>2.3106500326136139E-4</c:v>
                </c:pt>
                <c:pt idx="188">
                  <c:v>2.2999353758889083E-4</c:v>
                </c:pt>
                <c:pt idx="189">
                  <c:v>2.3297002888014503E-4</c:v>
                </c:pt>
                <c:pt idx="190">
                  <c:v>2.3394872744976369E-4</c:v>
                </c:pt>
                <c:pt idx="191">
                  <c:v>2.5090568066280791E-4</c:v>
                </c:pt>
                <c:pt idx="192">
                  <c:v>2.4999999976443627E-4</c:v>
                </c:pt>
                <c:pt idx="193">
                  <c:v>2.5111315349753924E-4</c:v>
                </c:pt>
                <c:pt idx="194">
                  <c:v>2.5005069455106567E-4</c:v>
                </c:pt>
                <c:pt idx="195">
                  <c:v>2.5377699552851389E-4</c:v>
                </c:pt>
                <c:pt idx="196">
                  <c:v>2.5477377374842663E-4</c:v>
                </c:pt>
                <c:pt idx="197">
                  <c:v>2.5823591675891558E-4</c:v>
                </c:pt>
                <c:pt idx="198">
                  <c:v>2.5949428068675669E-4</c:v>
                </c:pt>
                <c:pt idx="199">
                  <c:v>2.6077221602257032E-4</c:v>
                </c:pt>
                <c:pt idx="200">
                  <c:v>2.6266324681859052E-4</c:v>
                </c:pt>
                <c:pt idx="201">
                  <c:v>2.6368811409712431E-4</c:v>
                </c:pt>
                <c:pt idx="202">
                  <c:v>2.674452006969629E-4</c:v>
                </c:pt>
                <c:pt idx="203">
                  <c:v>2.6883440658598268E-4</c:v>
                </c:pt>
                <c:pt idx="204">
                  <c:v>2.7024113123753007E-4</c:v>
                </c:pt>
                <c:pt idx="205">
                  <c:v>2.7245923546207363E-4</c:v>
                </c:pt>
                <c:pt idx="206">
                  <c:v>2.7350810809476176E-4</c:v>
                </c:pt>
                <c:pt idx="207">
                  <c:v>2.7752727240272078E-4</c:v>
                </c:pt>
                <c:pt idx="208">
                  <c:v>2.7639089013921435E-4</c:v>
                </c:pt>
                <c:pt idx="209">
                  <c:v>2.8055409661312383E-4</c:v>
                </c:pt>
                <c:pt idx="210">
                  <c:v>2.8306551703895276E-4</c:v>
                </c:pt>
                <c:pt idx="211">
                  <c:v>2.8464137598379371E-4</c:v>
                </c:pt>
                <c:pt idx="212">
                  <c:v>2.8838772255843445E-4</c:v>
                </c:pt>
                <c:pt idx="213">
                  <c:v>2.8999999999998835E-4</c:v>
                </c:pt>
                <c:pt idx="214">
                  <c:v>2.9112989543763577E-4</c:v>
                </c:pt>
                <c:pt idx="215">
                  <c:v>2.9025770602311078E-4</c:v>
                </c:pt>
                <c:pt idx="216">
                  <c:v>2.9099850423676226E-4</c:v>
                </c:pt>
                <c:pt idx="217">
                  <c:v>2.9700734274213552E-4</c:v>
                </c:pt>
                <c:pt idx="218">
                  <c:v>2.982284476766947E-4</c:v>
                </c:pt>
                <c:pt idx="219">
                  <c:v>2.9946476491397568E-4</c:v>
                </c:pt>
                <c:pt idx="220">
                  <c:v>3.0171761086840486E-4</c:v>
                </c:pt>
                <c:pt idx="221">
                  <c:v>3.0248914117384781E-4</c:v>
                </c:pt>
                <c:pt idx="222">
                  <c:v>3.0283114072295606E-4</c:v>
                </c:pt>
                <c:pt idx="223">
                  <c:v>3.072022980560066E-4</c:v>
                </c:pt>
                <c:pt idx="224">
                  <c:v>3.0854518706773638E-4</c:v>
                </c:pt>
                <c:pt idx="225">
                  <c:v>3.1106732026435263E-4</c:v>
                </c:pt>
                <c:pt idx="226">
                  <c:v>3.1186360459256905E-4</c:v>
                </c:pt>
                <c:pt idx="227">
                  <c:v>3.1548824464443177E-4</c:v>
                </c:pt>
                <c:pt idx="228">
                  <c:v>3.1692260002498833E-4</c:v>
                </c:pt>
                <c:pt idx="229">
                  <c:v>3.1516219554149772E-4</c:v>
                </c:pt>
                <c:pt idx="230">
                  <c:v>3.2114525789113613E-4</c:v>
                </c:pt>
                <c:pt idx="231">
                  <c:v>3.2197565648807251E-4</c:v>
                </c:pt>
                <c:pt idx="232">
                  <c:v>3.2517296255990264E-4</c:v>
                </c:pt>
                <c:pt idx="233">
                  <c:v>3.2602983018732365E-4</c:v>
                </c:pt>
                <c:pt idx="234">
                  <c:v>3.2689409869874491E-4</c:v>
                </c:pt>
                <c:pt idx="235">
                  <c:v>3.2843911657105872E-4</c:v>
                </c:pt>
                <c:pt idx="236">
                  <c:v>3.3000000000019662E-4</c:v>
                </c:pt>
                <c:pt idx="237">
                  <c:v>3.3616976958930167E-4</c:v>
                </c:pt>
                <c:pt idx="238">
                  <c:v>3.3679547326716572E-4</c:v>
                </c:pt>
                <c:pt idx="239">
                  <c:v>3.385340359664955E-4</c:v>
                </c:pt>
                <c:pt idx="240">
                  <c:v>3.402884825461137E-4</c:v>
                </c:pt>
                <c:pt idx="241">
                  <c:v>3.4205881606655554E-4</c:v>
                </c:pt>
                <c:pt idx="242">
                  <c:v>3.4861121241296805E-4</c:v>
                </c:pt>
                <c:pt idx="243">
                  <c:v>3.4929908075313223E-4</c:v>
                </c:pt>
                <c:pt idx="244">
                  <c:v>3.511488948707055E-4</c:v>
                </c:pt>
                <c:pt idx="245">
                  <c:v>3.5301453273147852E-4</c:v>
                </c:pt>
                <c:pt idx="246">
                  <c:v>3.5489558964833871E-4</c:v>
                </c:pt>
                <c:pt idx="247">
                  <c:v>3.6181194426345196E-4</c:v>
                </c:pt>
                <c:pt idx="248">
                  <c:v>3.6256428307668043E-4</c:v>
                </c:pt>
                <c:pt idx="249">
                  <c:v>3.6451514164661695E-4</c:v>
                </c:pt>
                <c:pt idx="250">
                  <c:v>3.6647850180305988E-4</c:v>
                </c:pt>
                <c:pt idx="251">
                  <c:v>3.6845387729011168E-4</c:v>
                </c:pt>
                <c:pt idx="252">
                  <c:v>3.756632797130627E-4</c:v>
                </c:pt>
                <c:pt idx="253">
                  <c:v>3.7646580733194948E-4</c:v>
                </c:pt>
                <c:pt idx="254">
                  <c:v>3.7849396553774951E-4</c:v>
                </c:pt>
                <c:pt idx="255">
                  <c:v>3.8053122148047803E-4</c:v>
                </c:pt>
                <c:pt idx="256">
                  <c:v>3.8380689545613171E-4</c:v>
                </c:pt>
                <c:pt idx="257">
                  <c:v>3.8999999998643603E-4</c:v>
                </c:pt>
                <c:pt idx="258">
                  <c:v>3.9303861791557831E-4</c:v>
                </c:pt>
                <c:pt idx="259">
                  <c:v>3.9608346173617136E-4</c:v>
                </c:pt>
                <c:pt idx="260">
                  <c:v>3.9913423397759559E-4</c:v>
                </c:pt>
                <c:pt idx="261">
                  <c:v>4.0219063716220404E-4</c:v>
                </c:pt>
                <c:pt idx="262">
                  <c:v>4.1139065758856409E-4</c:v>
                </c:pt>
                <c:pt idx="263">
                  <c:v>4.1446660973957426E-4</c:v>
                </c:pt>
                <c:pt idx="264">
                  <c:v>4.1754670541478949E-4</c:v>
                </c:pt>
                <c:pt idx="265">
                  <c:v>4.2063064711943374E-4</c:v>
                </c:pt>
                <c:pt idx="266">
                  <c:v>4.3448963825121553E-4</c:v>
                </c:pt>
                <c:pt idx="267">
                  <c:v>4.3570765990955611E-4</c:v>
                </c:pt>
                <c:pt idx="268">
                  <c:v>4.3754321824542231E-4</c:v>
                </c:pt>
                <c:pt idx="269">
                  <c:v>4.3919840397587621E-4</c:v>
                </c:pt>
                <c:pt idx="270">
                  <c:v>4.4377311103827277E-4</c:v>
                </c:pt>
                <c:pt idx="271">
                  <c:v>4.4540493764529994E-4</c:v>
                </c:pt>
                <c:pt idx="272">
                  <c:v>4.5472275773135711E-4</c:v>
                </c:pt>
                <c:pt idx="273">
                  <c:v>4.5782964621015254E-4</c:v>
                </c:pt>
                <c:pt idx="274">
                  <c:v>4.6093651302671546E-4</c:v>
                </c:pt>
                <c:pt idx="275">
                  <c:v>4.6404318318081186E-4</c:v>
                </c:pt>
                <c:pt idx="276">
                  <c:v>4.6714997180541639E-4</c:v>
                </c:pt>
                <c:pt idx="277">
                  <c:v>4.6832545617547794E-4</c:v>
                </c:pt>
                <c:pt idx="278">
                  <c:v>4.7958706438013053E-4</c:v>
                </c:pt>
                <c:pt idx="279">
                  <c:v>4.7999999999996483E-4</c:v>
                </c:pt>
                <c:pt idx="280">
                  <c:v>4.8254944871089166E-4</c:v>
                </c:pt>
                <c:pt idx="281">
                  <c:v>4.8510201754741286E-4</c:v>
                </c:pt>
                <c:pt idx="282">
                  <c:v>4.9481192147561169E-4</c:v>
                </c:pt>
                <c:pt idx="283">
                  <c:v>4.9535229585797452E-4</c:v>
                </c:pt>
                <c:pt idx="284">
                  <c:v>4.9969023392595641E-4</c:v>
                </c:pt>
                <c:pt idx="285">
                  <c:v>5.0050759801220483E-4</c:v>
                </c:pt>
                <c:pt idx="286">
                  <c:v>5.0309433015074761E-4</c:v>
                </c:pt>
                <c:pt idx="287">
                  <c:v>5.1121400059952321E-4</c:v>
                </c:pt>
                <c:pt idx="288">
                  <c:v>5.1351206794317066E-4</c:v>
                </c:pt>
                <c:pt idx="289">
                  <c:v>5.1613640517600055E-4</c:v>
                </c:pt>
                <c:pt idx="290">
                  <c:v>5.1876958371530198E-4</c:v>
                </c:pt>
                <c:pt idx="291">
                  <c:v>5.2326225675684726E-4</c:v>
                </c:pt>
                <c:pt idx="292">
                  <c:v>5.2973810714534693E-4</c:v>
                </c:pt>
                <c:pt idx="293">
                  <c:v>5.3208349954456558E-4</c:v>
                </c:pt>
                <c:pt idx="294">
                  <c:v>5.3477896805638405E-4</c:v>
                </c:pt>
                <c:pt idx="295">
                  <c:v>5.3748635860018286E-4</c:v>
                </c:pt>
                <c:pt idx="296">
                  <c:v>5.4020611128004789E-4</c:v>
                </c:pt>
                <c:pt idx="297">
                  <c:v>5.4880408742869966E-4</c:v>
                </c:pt>
                <c:pt idx="298">
                  <c:v>5.5313430563068671E-4</c:v>
                </c:pt>
                <c:pt idx="299">
                  <c:v>5.5437204777643008E-4</c:v>
                </c:pt>
                <c:pt idx="300">
                  <c:v>5.57178306048343E-4</c:v>
                </c:pt>
                <c:pt idx="301">
                  <c:v>5.6000000000024281E-4</c:v>
                </c:pt>
                <c:pt idx="302">
                  <c:v>5.7027365441051747E-4</c:v>
                </c:pt>
                <c:pt idx="303">
                  <c:v>5.7373199958909993E-4</c:v>
                </c:pt>
                <c:pt idx="304">
                  <c:v>5.7720797117790388E-4</c:v>
                </c:pt>
                <c:pt idx="305">
                  <c:v>5.8262997842723602E-4</c:v>
                </c:pt>
                <c:pt idx="306">
                  <c:v>5.8421454454116173E-4</c:v>
                </c:pt>
                <c:pt idx="307">
                  <c:v>5.9486754617803456E-4</c:v>
                </c:pt>
                <c:pt idx="308">
                  <c:v>5.9845846880058522E-4</c:v>
                </c:pt>
                <c:pt idx="309">
                  <c:v>6.020700820490517E-4</c:v>
                </c:pt>
                <c:pt idx="310">
                  <c:v>6.0570253983548194E-4</c:v>
                </c:pt>
                <c:pt idx="311">
                  <c:v>6.0935486071549984E-4</c:v>
                </c:pt>
                <c:pt idx="312">
                  <c:v>6.2041834890701002E-4</c:v>
                </c:pt>
                <c:pt idx="313">
                  <c:v>6.2413746910343576E-4</c:v>
                </c:pt>
                <c:pt idx="314">
                  <c:v>6.2787012581506701E-4</c:v>
                </c:pt>
                <c:pt idx="315">
                  <c:v>6.3161505369451637E-4</c:v>
                </c:pt>
                <c:pt idx="316">
                  <c:v>6.3537098738561241E-4</c:v>
                </c:pt>
                <c:pt idx="317">
                  <c:v>6.5047947275740758E-4</c:v>
                </c:pt>
                <c:pt idx="318">
                  <c:v>6.5629859630921895E-4</c:v>
                </c:pt>
                <c:pt idx="319">
                  <c:v>6.5806685024985209E-4</c:v>
                </c:pt>
                <c:pt idx="320">
                  <c:v>6.6186439373260432E-4</c:v>
                </c:pt>
                <c:pt idx="321">
                  <c:v>6.5999999970882395E-4</c:v>
                </c:pt>
                <c:pt idx="322">
                  <c:v>6.6218501670939627E-4</c:v>
                </c:pt>
                <c:pt idx="323">
                  <c:v>6.6578750395271771E-4</c:v>
                </c:pt>
                <c:pt idx="324">
                  <c:v>6.6938738564313875E-4</c:v>
                </c:pt>
                <c:pt idx="325">
                  <c:v>6.752190021972115E-4</c:v>
                </c:pt>
                <c:pt idx="326">
                  <c:v>6.8519667261782559E-4</c:v>
                </c:pt>
                <c:pt idx="327">
                  <c:v>6.873552432934937E-4</c:v>
                </c:pt>
                <c:pt idx="328">
                  <c:v>6.9094401117481517E-4</c:v>
                </c:pt>
                <c:pt idx="329">
                  <c:v>6.9453168001130364E-4</c:v>
                </c:pt>
                <c:pt idx="330">
                  <c:v>6.9811846501953293E-4</c:v>
                </c:pt>
                <c:pt idx="331">
                  <c:v>7.1032392228648396E-4</c:v>
                </c:pt>
                <c:pt idx="332">
                  <c:v>7.1494945132718622E-4</c:v>
                </c:pt>
                <c:pt idx="333">
                  <c:v>7.160466652976951E-4</c:v>
                </c:pt>
                <c:pt idx="334">
                  <c:v>7.1963266693432471E-4</c:v>
                </c:pt>
                <c:pt idx="335">
                  <c:v>7.2321929127505257E-4</c:v>
                </c:pt>
                <c:pt idx="336">
                  <c:v>7.3545516585925091E-4</c:v>
                </c:pt>
                <c:pt idx="337">
                  <c:v>7.3757632012657324E-4</c:v>
                </c:pt>
                <c:pt idx="338">
                  <c:v>7.4116928631766095E-4</c:v>
                </c:pt>
                <c:pt idx="339">
                  <c:v>7.4745064518186744E-4</c:v>
                </c:pt>
                <c:pt idx="340">
                  <c:v>7.4836117603832607E-4</c:v>
                </c:pt>
                <c:pt idx="341">
                  <c:v>7.606638214837317E-4</c:v>
                </c:pt>
                <c:pt idx="342">
                  <c:v>7.6277481107963761E-4</c:v>
                </c:pt>
                <c:pt idx="343">
                  <c:v>7.6638569523573754E-4</c:v>
                </c:pt>
                <c:pt idx="344">
                  <c:v>7.7000000000016432E-4</c:v>
                </c:pt>
                <c:pt idx="345">
                  <c:v>7.7358569720804653E-4</c:v>
                </c:pt>
                <c:pt idx="346">
                  <c:v>7.8859582452392289E-4</c:v>
                </c:pt>
                <c:pt idx="347">
                  <c:v>7.8796914747224938E-4</c:v>
                </c:pt>
                <c:pt idx="348">
                  <c:v>7.9157625153564637E-4</c:v>
                </c:pt>
                <c:pt idx="349">
                  <c:v>7.9518828265670019E-4</c:v>
                </c:pt>
                <c:pt idx="350">
                  <c:v>7.9880545606258405E-4</c:v>
                </c:pt>
                <c:pt idx="351">
                  <c:v>8.1105463199614321E-4</c:v>
                </c:pt>
                <c:pt idx="352">
                  <c:v>8.1332987715075123E-4</c:v>
                </c:pt>
                <c:pt idx="353">
                  <c:v>8.2007072911532205E-4</c:v>
                </c:pt>
                <c:pt idx="354">
                  <c:v>8.2062853741167072E-4</c:v>
                </c:pt>
                <c:pt idx="355">
                  <c:v>8.2428773328571171E-4</c:v>
                </c:pt>
                <c:pt idx="356">
                  <c:v>8.367115626711103E-4</c:v>
                </c:pt>
                <c:pt idx="357">
                  <c:v>8.3899531051650708E-4</c:v>
                </c:pt>
                <c:pt idx="358">
                  <c:v>8.4269097943435978E-4</c:v>
                </c:pt>
                <c:pt idx="359">
                  <c:v>8.4639458866757897E-4</c:v>
                </c:pt>
                <c:pt idx="360">
                  <c:v>8.5337044201448155E-4</c:v>
                </c:pt>
                <c:pt idx="361">
                  <c:v>8.6273958155283405E-4</c:v>
                </c:pt>
                <c:pt idx="362">
                  <c:v>8.6943168651586623E-4</c:v>
                </c:pt>
                <c:pt idx="363">
                  <c:v>8.7320669234770896E-4</c:v>
                </c:pt>
                <c:pt idx="364">
                  <c:v>8.8000000000009208E-4</c:v>
                </c:pt>
                <c:pt idx="365">
                  <c:v>8.81916555375092E-4</c:v>
                </c:pt>
                <c:pt idx="366">
                  <c:v>8.9130785683023549E-4</c:v>
                </c:pt>
                <c:pt idx="367">
                  <c:v>8.9505930217373538E-4</c:v>
                </c:pt>
                <c:pt idx="368">
                  <c:v>8.988216216240676E-4</c:v>
                </c:pt>
                <c:pt idx="369">
                  <c:v>9.062891079568737E-4</c:v>
                </c:pt>
                <c:pt idx="370">
                  <c:v>9.082301977307441E-4</c:v>
                </c:pt>
                <c:pt idx="371">
                  <c:v>9.1780374218337728E-4</c:v>
                </c:pt>
                <c:pt idx="372">
                  <c:v>9.2163575330440482E-4</c:v>
                </c:pt>
                <c:pt idx="373">
                  <c:v>9.25480120880422E-4</c:v>
                </c:pt>
                <c:pt idx="374">
                  <c:v>9.3313590023689282E-4</c:v>
                </c:pt>
                <c:pt idx="375">
                  <c:v>9.3510980591843425E-4</c:v>
                </c:pt>
                <c:pt idx="376">
                  <c:v>9.4489471748731408E-4</c:v>
                </c:pt>
                <c:pt idx="377">
                  <c:v>9.4881767094113644E-4</c:v>
                </c:pt>
                <c:pt idx="378">
                  <c:v>9.5275446323807365E-4</c:v>
                </c:pt>
                <c:pt idx="379">
                  <c:v>9.6061223766797526E-4</c:v>
                </c:pt>
                <c:pt idx="380">
                  <c:v>9.6262762634248067E-4</c:v>
                </c:pt>
                <c:pt idx="381">
                  <c:v>9.7265341948345012E-4</c:v>
                </c:pt>
                <c:pt idx="382">
                  <c:v>9.766776921155372E-4</c:v>
                </c:pt>
                <c:pt idx="383">
                  <c:v>9.8071728602404568E-4</c:v>
                </c:pt>
                <c:pt idx="384">
                  <c:v>9.8277607333605976E-4</c:v>
                </c:pt>
                <c:pt idx="385">
                  <c:v>9.8484304555194286E-4</c:v>
                </c:pt>
                <c:pt idx="386">
                  <c:v>1.0000000005682876E-3</c:v>
                </c:pt>
                <c:pt idx="387">
                  <c:v>1.0035015435058555E-3</c:v>
                </c:pt>
                <c:pt idx="388">
                  <c:v>1.0070195438873558E-3</c:v>
                </c:pt>
                <c:pt idx="389">
                  <c:v>1.0105539565869177E-3</c:v>
                </c:pt>
                <c:pt idx="390">
                  <c:v>1.0199817373221286E-3</c:v>
                </c:pt>
                <c:pt idx="391">
                  <c:v>1.0248548279487883E-3</c:v>
                </c:pt>
                <c:pt idx="392">
                  <c:v>1.0284706252697967E-3</c:v>
                </c:pt>
                <c:pt idx="393">
                  <c:v>1.0321025641147697E-3</c:v>
                </c:pt>
                <c:pt idx="394">
                  <c:v>1.0357505993499742E-3</c:v>
                </c:pt>
                <c:pt idx="395">
                  <c:v>1.0542306415437556E-3</c:v>
                </c:pt>
                <c:pt idx="396">
                  <c:v>1.057974307208437E-3</c:v>
                </c:pt>
                <c:pt idx="397">
                  <c:v>1.0617337532857235E-3</c:v>
                </c:pt>
                <c:pt idx="398">
                  <c:v>1.0716839329154753E-3</c:v>
                </c:pt>
                <c:pt idx="399">
                  <c:v>1.0769284388221806E-3</c:v>
                </c:pt>
                <c:pt idx="400">
                  <c:v>1.0807661097813398E-3</c:v>
                </c:pt>
                <c:pt idx="401">
                  <c:v>1.0761289972146229E-3</c:v>
                </c:pt>
                <c:pt idx="402">
                  <c:v>1.08848793515281E-3</c:v>
                </c:pt>
                <c:pt idx="403">
                  <c:v>1.1018413642880436E-3</c:v>
                </c:pt>
                <c:pt idx="404">
                  <c:v>1.1112604873423891E-3</c:v>
                </c:pt>
                <c:pt idx="405">
                  <c:v>1.1176195811612999E-3</c:v>
                </c:pt>
                <c:pt idx="406">
                  <c:v>1.1303681811369868E-3</c:v>
                </c:pt>
                <c:pt idx="407">
                  <c:v>1.1335685168674657E-3</c:v>
                </c:pt>
                <c:pt idx="408">
                  <c:v>1.1407910782636743E-3</c:v>
                </c:pt>
                <c:pt idx="409">
                  <c:v>1.1560898809257771E-3</c:v>
                </c:pt>
                <c:pt idx="410">
                  <c:v>1.1625538017309097E-3</c:v>
                </c:pt>
                <c:pt idx="411">
                  <c:v>1.1753580817355151E-3</c:v>
                </c:pt>
                <c:pt idx="412">
                  <c:v>1.1786864479520639E-3</c:v>
                </c:pt>
                <c:pt idx="413">
                  <c:v>1.195094446480124E-3</c:v>
                </c:pt>
                <c:pt idx="414">
                  <c:v>1.2016464695416165E-3</c:v>
                </c:pt>
                <c:pt idx="415">
                  <c:v>1.1990793370615469E-3</c:v>
                </c:pt>
                <c:pt idx="416">
                  <c:v>1.221066093186976E-3</c:v>
                </c:pt>
                <c:pt idx="417">
                  <c:v>1.2245226351161396E-3</c:v>
                </c:pt>
                <c:pt idx="418">
                  <c:v>1.2412620979445454E-3</c:v>
                </c:pt>
                <c:pt idx="419">
                  <c:v>1.2479148655583036E-3</c:v>
                </c:pt>
                <c:pt idx="420">
                  <c:v>1.2545818457609936E-3</c:v>
                </c:pt>
                <c:pt idx="421">
                  <c:v>1.2674769976957435E-3</c:v>
                </c:pt>
                <c:pt idx="422">
                  <c:v>1.2710617752011689E-3</c:v>
                </c:pt>
                <c:pt idx="423">
                  <c:v>1.2881283648792231E-3</c:v>
                </c:pt>
                <c:pt idx="424">
                  <c:v>1.2948796781615632E-3</c:v>
                </c:pt>
                <c:pt idx="425">
                  <c:v>1.2985625407371214E-3</c:v>
                </c:pt>
                <c:pt idx="426">
                  <c:v>1.3053463154799423E-3</c:v>
                </c:pt>
                <c:pt idx="427">
                  <c:v>1.3182885618542098E-3</c:v>
                </c:pt>
                <c:pt idx="428">
                  <c:v>1.31533129911199E-3</c:v>
                </c:pt>
                <c:pt idx="429">
                  <c:v>1.3294375883883343E-3</c:v>
                </c:pt>
                <c:pt idx="430">
                  <c:v>1.3337951434832347E-3</c:v>
                </c:pt>
                <c:pt idx="431">
                  <c:v>1.3381662655975552E-3</c:v>
                </c:pt>
                <c:pt idx="432">
                  <c:v>1.3488168603090107E-3</c:v>
                </c:pt>
                <c:pt idx="433">
                  <c:v>1.3557855202041167E-3</c:v>
                </c:pt>
                <c:pt idx="434">
                  <c:v>1.3602237993716893E-3</c:v>
                </c:pt>
                <c:pt idx="435">
                  <c:v>1.3546198378731275E-3</c:v>
                </c:pt>
                <c:pt idx="436">
                  <c:v>1.369140199879674E-3</c:v>
                </c:pt>
                <c:pt idx="437">
                  <c:v>1.3699248712291294E-3</c:v>
                </c:pt>
                <c:pt idx="438">
                  <c:v>1.3871311037091075E-3</c:v>
                </c:pt>
                <c:pt idx="439">
                  <c:v>1.3916615040153754E-3</c:v>
                </c:pt>
                <c:pt idx="440">
                  <c:v>1.396204883630637E-3</c:v>
                </c:pt>
                <c:pt idx="441">
                  <c:v>1.4007611973416603E-3</c:v>
                </c:pt>
                <c:pt idx="442">
                  <c:v>1.4080550171912043E-3</c:v>
                </c:pt>
                <c:pt idx="443">
                  <c:v>1.411961574783762E-3</c:v>
                </c:pt>
                <c:pt idx="444">
                  <c:v>1.4132515642363086E-3</c:v>
                </c:pt>
                <c:pt idx="445">
                  <c:v>1.4283681632881648E-3</c:v>
                </c:pt>
                <c:pt idx="446">
                  <c:v>1.4330137494880429E-3</c:v>
                </c:pt>
                <c:pt idx="447">
                  <c:v>1.4343644450732274E-3</c:v>
                </c:pt>
                <c:pt idx="448">
                  <c:v>1.4550490447140037E-3</c:v>
                </c:pt>
                <c:pt idx="449">
                  <c:v>1.4612927618733839E-3</c:v>
                </c:pt>
                <c:pt idx="450">
                  <c:v>1.4568241313933881E-3</c:v>
                </c:pt>
                <c:pt idx="451">
                  <c:v>1.4804594953262444E-3</c:v>
                </c:pt>
                <c:pt idx="452">
                  <c:v>1.4834192079366494E-3</c:v>
                </c:pt>
                <c:pt idx="453">
                  <c:v>1.4990107567564269E-3</c:v>
                </c:pt>
                <c:pt idx="454">
                  <c:v>1.5053390413862248E-3</c:v>
                </c:pt>
                <c:pt idx="455">
                  <c:v>1.5116791228560493E-3</c:v>
                </c:pt>
                <c:pt idx="456">
                  <c:v>1.524661298249911E-3</c:v>
                </c:pt>
                <c:pt idx="457">
                  <c:v>1.5277097754481355E-3</c:v>
                </c:pt>
                <c:pt idx="458">
                  <c:v>1.5435539955816649E-3</c:v>
                </c:pt>
                <c:pt idx="459">
                  <c:v>1.549963365734107E-3</c:v>
                </c:pt>
                <c:pt idx="460">
                  <c:v>1.556384035254512E-3</c:v>
                </c:pt>
                <c:pt idx="461">
                  <c:v>1.5694311679800752E-3</c:v>
                </c:pt>
                <c:pt idx="462">
                  <c:v>1.5725664453168291E-3</c:v>
                </c:pt>
                <c:pt idx="463">
                  <c:v>1.5886543857728157E-3</c:v>
                </c:pt>
                <c:pt idx="464">
                  <c:v>1.5951413589045177E-3</c:v>
                </c:pt>
                <c:pt idx="465">
                  <c:v>1.6016391338517487E-3</c:v>
                </c:pt>
                <c:pt idx="466">
                  <c:v>1.614744994273473E-3</c:v>
                </c:pt>
                <c:pt idx="467">
                  <c:v>1.6179649739513793E-3</c:v>
                </c:pt>
                <c:pt idx="468">
                  <c:v>1.6342875477493508E-3</c:v>
                </c:pt>
                <c:pt idx="469">
                  <c:v>1.6292143070739675E-3</c:v>
                </c:pt>
                <c:pt idx="470">
                  <c:v>1.6474200378651493E-3</c:v>
                </c:pt>
                <c:pt idx="471">
                  <c:v>1.6491295296459884E-3</c:v>
                </c:pt>
                <c:pt idx="472">
                  <c:v>1.6525666531320917E-3</c:v>
                </c:pt>
                <c:pt idx="473">
                  <c:v>1.6814170788779516E-3</c:v>
                </c:pt>
                <c:pt idx="474">
                  <c:v>1.6882464079441249E-3</c:v>
                </c:pt>
                <c:pt idx="475">
                  <c:v>1.6950855447184223E-3</c:v>
                </c:pt>
                <c:pt idx="476">
                  <c:v>1.7084718619233478E-3</c:v>
                </c:pt>
                <c:pt idx="477">
                  <c:v>1.7120593993369766E-3</c:v>
                </c:pt>
                <c:pt idx="478">
                  <c:v>1.717345099466991E-3</c:v>
                </c:pt>
                <c:pt idx="479">
                  <c:v>1.7363223450919314E-3</c:v>
                </c:pt>
                <c:pt idx="480">
                  <c:v>1.7432281447032183E-3</c:v>
                </c:pt>
                <c:pt idx="481">
                  <c:v>1.7566412523047303E-3</c:v>
                </c:pt>
                <c:pt idx="482">
                  <c:v>1.7603137950006583E-3</c:v>
                </c:pt>
                <c:pt idx="483">
                  <c:v>1.7778943021491509E-3</c:v>
                </c:pt>
                <c:pt idx="484">
                  <c:v>1.7848544676292012E-3</c:v>
                </c:pt>
                <c:pt idx="485">
                  <c:v>1.7794304133556466E-3</c:v>
                </c:pt>
                <c:pt idx="486">
                  <c:v>1.8052581790179772E-3</c:v>
                </c:pt>
                <c:pt idx="487">
                  <c:v>1.8090130958429843E-3</c:v>
                </c:pt>
                <c:pt idx="488">
                  <c:v>1.8267980232830969E-3</c:v>
                </c:pt>
                <c:pt idx="489">
                  <c:v>1.8306052473060861E-3</c:v>
                </c:pt>
                <c:pt idx="490">
                  <c:v>1.8344273136758442E-3</c:v>
                </c:pt>
                <c:pt idx="491">
                  <c:v>1.8382643634288253E-3</c:v>
                </c:pt>
                <c:pt idx="492">
                  <c:v>1.8453192035217114E-3</c:v>
                </c:pt>
                <c:pt idx="493">
                  <c:v>1.869725168780149E-3</c:v>
                </c:pt>
                <c:pt idx="494">
                  <c:v>1.8733218426662146E-3</c:v>
                </c:pt>
                <c:pt idx="495">
                  <c:v>1.8801192821526361E-3</c:v>
                </c:pt>
                <c:pt idx="496">
                  <c:v>1.8869244934028426E-3</c:v>
                </c:pt>
                <c:pt idx="497">
                  <c:v>1.8937374040526201E-3</c:v>
                </c:pt>
                <c:pt idx="498">
                  <c:v>1.9174021953688265E-3</c:v>
                </c:pt>
                <c:pt idx="499">
                  <c:v>1.9210645932523076E-3</c:v>
                </c:pt>
                <c:pt idx="500">
                  <c:v>1.9146736801104072E-3</c:v>
                </c:pt>
                <c:pt idx="501">
                  <c:v>1.9347725025938619E-3</c:v>
                </c:pt>
                <c:pt idx="502">
                  <c:v>1.9416372826324233E-3</c:v>
                </c:pt>
                <c:pt idx="503">
                  <c:v>1.9654419290864506E-3</c:v>
                </c:pt>
                <c:pt idx="504">
                  <c:v>1.969166882990884E-3</c:v>
                </c:pt>
                <c:pt idx="505">
                  <c:v>1.9760665412044899E-3</c:v>
                </c:pt>
                <c:pt idx="506">
                  <c:v>1.9829729578890059E-3</c:v>
                </c:pt>
                <c:pt idx="507">
                  <c:v>1.9763193501672041E-3</c:v>
                </c:pt>
                <c:pt idx="508">
                  <c:v>2.0001827436078646E-3</c:v>
                </c:pt>
                <c:pt idx="509">
                  <c:v>2.0038916545825299E-3</c:v>
                </c:pt>
                <c:pt idx="510">
                  <c:v>2.0245493318048241E-3</c:v>
                </c:pt>
                <c:pt idx="511">
                  <c:v>2.031501030702678E-3</c:v>
                </c:pt>
                <c:pt idx="512">
                  <c:v>2.0384589088825902E-3</c:v>
                </c:pt>
                <c:pt idx="513">
                  <c:v>2.0656546429568034E-3</c:v>
                </c:pt>
                <c:pt idx="514">
                  <c:v>2.0686096968815558E-3</c:v>
                </c:pt>
                <c:pt idx="515">
                  <c:v>2.0607500331353474E-3</c:v>
                </c:pt>
                <c:pt idx="516">
                  <c:v>2.0808252261140915E-3</c:v>
                </c:pt>
                <c:pt idx="517">
                  <c:v>2.0869418226141549E-3</c:v>
                </c:pt>
                <c:pt idx="518">
                  <c:v>2.1156283094814089E-3</c:v>
                </c:pt>
                <c:pt idx="519">
                  <c:v>2.1731931709629278E-3</c:v>
                </c:pt>
                <c:pt idx="520">
                  <c:v>2.2167528338695184E-3</c:v>
                </c:pt>
                <c:pt idx="521">
                  <c:v>2.2573642768418736E-3</c:v>
                </c:pt>
                <c:pt idx="522">
                  <c:v>2.3014830302791858E-3</c:v>
                </c:pt>
                <c:pt idx="523">
                  <c:v>2.3551828494071552E-3</c:v>
                </c:pt>
                <c:pt idx="524">
                  <c:v>2.390593184065007E-3</c:v>
                </c:pt>
                <c:pt idx="525">
                  <c:v>2.4227688282486546E-3</c:v>
                </c:pt>
                <c:pt idx="526">
                  <c:v>2.4842140404939578E-3</c:v>
                </c:pt>
                <c:pt idx="527">
                  <c:v>2.5298121224622255E-3</c:v>
                </c:pt>
                <c:pt idx="528">
                  <c:v>2.5757031132459373E-3</c:v>
                </c:pt>
                <c:pt idx="529">
                  <c:v>2.6218874333232508E-3</c:v>
                </c:pt>
                <c:pt idx="530">
                  <c:v>2.6758444521306772E-3</c:v>
                </c:pt>
                <c:pt idx="531">
                  <c:v>2.7116863027968692E-3</c:v>
                </c:pt>
                <c:pt idx="532">
                  <c:v>2.7587315784883266E-3</c:v>
                </c:pt>
                <c:pt idx="533">
                  <c:v>2.8060718083977405E-3</c:v>
                </c:pt>
                <c:pt idx="534">
                  <c:v>2.8537074031875533E-3</c:v>
                </c:pt>
                <c:pt idx="535">
                  <c:v>2.9016387715792196E-3</c:v>
                </c:pt>
                <c:pt idx="536">
                  <c:v>2.9498663203739619E-3</c:v>
                </c:pt>
                <c:pt idx="537">
                  <c:v>3.010996423094753E-3</c:v>
                </c:pt>
                <c:pt idx="538">
                  <c:v>3.0616360072072829E-3</c:v>
                </c:pt>
                <c:pt idx="539">
                  <c:v>3.1108417245769163E-3</c:v>
                </c:pt>
                <c:pt idx="540">
                  <c:v>3.1603453790706023E-3</c:v>
                </c:pt>
                <c:pt idx="541">
                  <c:v>3.2101473680003628E-3</c:v>
                </c:pt>
                <c:pt idx="542">
                  <c:v>3.2822051518445541E-3</c:v>
                </c:pt>
                <c:pt idx="543">
                  <c:v>3.3369997271404652E-3</c:v>
                </c:pt>
                <c:pt idx="544">
                  <c:v>3.3920759837074719E-3</c:v>
                </c:pt>
                <c:pt idx="545">
                  <c:v>3.4474183516391161E-3</c:v>
                </c:pt>
                <c:pt idx="546">
                  <c:v>3.515258347316412E-3</c:v>
                </c:pt>
                <c:pt idx="547">
                  <c:v>3.5711074677312752E-3</c:v>
                </c:pt>
                <c:pt idx="548">
                  <c:v>3.6271719681121744E-3</c:v>
                </c:pt>
                <c:pt idx="549">
                  <c:v>3.6990701272945543E-3</c:v>
                </c:pt>
                <c:pt idx="550">
                  <c:v>3.7398851105381425E-3</c:v>
                </c:pt>
                <c:pt idx="551">
                  <c:v>3.7922891154662701E-3</c:v>
                </c:pt>
                <c:pt idx="552">
                  <c:v>3.8490791576376348E-3</c:v>
                </c:pt>
                <c:pt idx="553">
                  <c:v>3.9060083917906558E-3</c:v>
                </c:pt>
                <c:pt idx="554">
                  <c:v>3.963061214550566E-3</c:v>
                </c:pt>
                <c:pt idx="555">
                  <c:v>4.0243517615539031E-3</c:v>
                </c:pt>
                <c:pt idx="556">
                  <c:v>4.0991066457897523E-3</c:v>
                </c:pt>
                <c:pt idx="557">
                  <c:v>4.1388860826955306E-3</c:v>
                </c:pt>
                <c:pt idx="558">
                  <c:v>4.1962513514268527E-3</c:v>
                </c:pt>
                <c:pt idx="559">
                  <c:v>4.2536613129459068E-3</c:v>
                </c:pt>
                <c:pt idx="560">
                  <c:v>4.3111004281731037E-3</c:v>
                </c:pt>
                <c:pt idx="561">
                  <c:v>4.3685531543670025E-3</c:v>
                </c:pt>
                <c:pt idx="562">
                  <c:v>4.426003945128652E-3</c:v>
                </c:pt>
                <c:pt idx="563">
                  <c:v>4.4795217277115995E-3</c:v>
                </c:pt>
                <c:pt idx="564">
                  <c:v>4.5291744297759921E-3</c:v>
                </c:pt>
                <c:pt idx="565">
                  <c:v>4.5866161198417042E-3</c:v>
                </c:pt>
                <c:pt idx="566">
                  <c:v>4.643994317848954E-3</c:v>
                </c:pt>
                <c:pt idx="567">
                  <c:v>4.7012931972395568E-3</c:v>
                </c:pt>
                <c:pt idx="568">
                  <c:v>4.761650211047898E-3</c:v>
                </c:pt>
                <c:pt idx="569">
                  <c:v>4.8144181301406153E-3</c:v>
                </c:pt>
                <c:pt idx="570">
                  <c:v>4.8670774466580474E-3</c:v>
                </c:pt>
                <c:pt idx="571">
                  <c:v>4.9196284691432769E-3</c:v>
                </c:pt>
                <c:pt idx="572">
                  <c:v>4.9683285591992843E-3</c:v>
                </c:pt>
                <c:pt idx="573">
                  <c:v>5.0206707732491735E-3</c:v>
                </c:pt>
                <c:pt idx="574">
                  <c:v>5.0729055815740857E-3</c:v>
                </c:pt>
                <c:pt idx="575">
                  <c:v>5.1250332861384421E-3</c:v>
                </c:pt>
                <c:pt idx="576">
                  <c:v>5.177054187238162E-3</c:v>
                </c:pt>
                <c:pt idx="577">
                  <c:v>5.232677495067028E-3</c:v>
                </c:pt>
                <c:pt idx="578">
                  <c:v>5.2844789570335483E-3</c:v>
                </c:pt>
                <c:pt idx="579">
                  <c:v>5.3361745329050126E-3</c:v>
                </c:pt>
                <c:pt idx="580">
                  <c:v>5.3951259111046732E-3</c:v>
                </c:pt>
                <c:pt idx="581">
                  <c:v>5.4429143588453441E-3</c:v>
                </c:pt>
                <c:pt idx="582">
                  <c:v>5.4942856716012865E-3</c:v>
                </c:pt>
                <c:pt idx="583">
                  <c:v>5.5455522781506505E-3</c:v>
                </c:pt>
                <c:pt idx="584">
                  <c:v>5.5967144655274794E-3</c:v>
                </c:pt>
                <c:pt idx="585">
                  <c:v>5.6477725191706281E-3</c:v>
                </c:pt>
                <c:pt idx="586">
                  <c:v>5.6987267229365703E-3</c:v>
                </c:pt>
                <c:pt idx="587">
                  <c:v>5.7495773591011668E-3</c:v>
                </c:pt>
                <c:pt idx="588">
                  <c:v>5.8003247083733547E-3</c:v>
                </c:pt>
                <c:pt idx="589">
                  <c:v>5.8582264443746606E-3</c:v>
                </c:pt>
                <c:pt idx="590">
                  <c:v>5.9196178069178462E-3</c:v>
                </c:pt>
                <c:pt idx="591">
                  <c:v>5.9700250309062527E-3</c:v>
                </c:pt>
                <c:pt idx="592">
                  <c:v>6.0203301971895763E-3</c:v>
                </c:pt>
                <c:pt idx="593">
                  <c:v>6.0705335780197158E-3</c:v>
                </c:pt>
                <c:pt idx="594">
                  <c:v>6.1114894377430591E-3</c:v>
                </c:pt>
                <c:pt idx="595">
                  <c:v>6.1672574773007386E-3</c:v>
                </c:pt>
                <c:pt idx="596">
                  <c:v>6.2229512134019151E-3</c:v>
                </c:pt>
                <c:pt idx="597">
                  <c:v>6.2785914274612114E-3</c:v>
                </c:pt>
                <c:pt idx="598">
                  <c:v>6.3470194466514803E-3</c:v>
                </c:pt>
                <c:pt idx="599">
                  <c:v>6.3658635395741165E-3</c:v>
                </c:pt>
                <c:pt idx="600">
                  <c:v>6.4580836796924324E-3</c:v>
                </c:pt>
                <c:pt idx="601">
                  <c:v>6.5136599605648687E-3</c:v>
                </c:pt>
                <c:pt idx="602">
                  <c:v>6.5187065927770965E-3</c:v>
                </c:pt>
                <c:pt idx="603">
                  <c:v>6.6124726112083221E-3</c:v>
                </c:pt>
                <c:pt idx="604">
                  <c:v>6.6683201195621355E-3</c:v>
                </c:pt>
                <c:pt idx="605">
                  <c:v>6.7242803869980204E-3</c:v>
                </c:pt>
                <c:pt idx="606">
                  <c:v>6.7803742025367543E-3</c:v>
                </c:pt>
                <c:pt idx="607">
                  <c:v>6.8490247395198486E-3</c:v>
                </c:pt>
                <c:pt idx="608">
                  <c:v>6.9054276711044684E-3</c:v>
                </c:pt>
                <c:pt idx="609">
                  <c:v>6.9620305380996813E-3</c:v>
                </c:pt>
                <c:pt idx="610">
                  <c:v>7.0188538039918768E-3</c:v>
                </c:pt>
                <c:pt idx="611">
                  <c:v>7.0759179332911407E-3</c:v>
                </c:pt>
                <c:pt idx="612">
                  <c:v>7.1332433915634891E-3</c:v>
                </c:pt>
                <c:pt idx="613">
                  <c:v>7.1500645899903416E-3</c:v>
                </c:pt>
                <c:pt idx="614">
                  <c:v>7.2487601627722834E-3</c:v>
                </c:pt>
                <c:pt idx="615">
                  <c:v>7.2946588695418611E-3</c:v>
                </c:pt>
                <c:pt idx="616">
                  <c:v>7.3066673694744946E-3</c:v>
                </c:pt>
                <c:pt idx="617">
                  <c:v>7.4080580491437146E-3</c:v>
                </c:pt>
                <c:pt idx="618">
                  <c:v>7.4673753794234432E-3</c:v>
                </c:pt>
                <c:pt idx="619">
                  <c:v>7.5270963639433143E-3</c:v>
                </c:pt>
                <c:pt idx="620">
                  <c:v>7.5905335854389083E-3</c:v>
                </c:pt>
                <c:pt idx="621">
                  <c:v>7.6620062452798926E-3</c:v>
                </c:pt>
                <c:pt idx="622">
                  <c:v>7.7006593408664881E-3</c:v>
                </c:pt>
                <c:pt idx="623">
                  <c:v>7.7929791721132813E-3</c:v>
                </c:pt>
                <c:pt idx="624">
                  <c:v>7.8083075264392251E-3</c:v>
                </c:pt>
                <c:pt idx="625">
                  <c:v>7.819427542808479E-3</c:v>
                </c:pt>
                <c:pt idx="626">
                  <c:v>7.9219112859354682E-3</c:v>
                </c:pt>
                <c:pt idx="627">
                  <c:v>7.9793786940533656E-3</c:v>
                </c:pt>
                <c:pt idx="628">
                  <c:v>8.0754969086264203E-3</c:v>
                </c:pt>
                <c:pt idx="629">
                  <c:v>8.1000596494831597E-3</c:v>
                </c:pt>
                <c:pt idx="630">
                  <c:v>8.1118841730733818E-3</c:v>
                </c:pt>
                <c:pt idx="631">
                  <c:v>8.2181715528377476E-3</c:v>
                </c:pt>
                <c:pt idx="632">
                  <c:v>8.2481449918999378E-3</c:v>
                </c:pt>
                <c:pt idx="633">
                  <c:v>8.3818689751485338E-3</c:v>
                </c:pt>
                <c:pt idx="634">
                  <c:v>8.4027895936410486E-3</c:v>
                </c:pt>
                <c:pt idx="635">
                  <c:v>8.4147952599645543E-3</c:v>
                </c:pt>
                <c:pt idx="636">
                  <c:v>8.5254176521389873E-3</c:v>
                </c:pt>
                <c:pt idx="637">
                  <c:v>8.5874012376506974E-3</c:v>
                </c:pt>
                <c:pt idx="638">
                  <c:v>8.6498315398172831E-3</c:v>
                </c:pt>
                <c:pt idx="639">
                  <c:v>8.7127088168453895E-3</c:v>
                </c:pt>
                <c:pt idx="640">
                  <c:v>8.7250668515460091E-3</c:v>
                </c:pt>
                <c:pt idx="641">
                  <c:v>8.8035890384063308E-3</c:v>
                </c:pt>
                <c:pt idx="642">
                  <c:v>8.9604430183415143E-3</c:v>
                </c:pt>
                <c:pt idx="643">
                  <c:v>8.9833619554334637E-3</c:v>
                </c:pt>
                <c:pt idx="644">
                  <c:v>9.048579132415099E-3</c:v>
                </c:pt>
                <c:pt idx="645">
                  <c:v>9.1142449367888345E-3</c:v>
                </c:pt>
                <c:pt idx="646">
                  <c:v>9.1194792865588892E-3</c:v>
                </c:pt>
                <c:pt idx="647">
                  <c:v>9.1879236325127771E-3</c:v>
                </c:pt>
                <c:pt idx="648">
                  <c:v>9.2892368345438292E-3</c:v>
                </c:pt>
                <c:pt idx="649">
                  <c:v>9.3820328121750184E-3</c:v>
                </c:pt>
                <c:pt idx="650">
                  <c:v>9.3883663638680646E-3</c:v>
                </c:pt>
                <c:pt idx="651">
                  <c:v>9.4371053887636249E-3</c:v>
                </c:pt>
                <c:pt idx="652">
                  <c:v>9.4307335733196558E-3</c:v>
                </c:pt>
                <c:pt idx="653">
                  <c:v>9.5353547953709906E-3</c:v>
                </c:pt>
                <c:pt idx="654">
                  <c:v>9.6280660640363138E-3</c:v>
                </c:pt>
                <c:pt idx="655">
                  <c:v>9.6310441740991327E-3</c:v>
                </c:pt>
                <c:pt idx="656">
                  <c:v>9.6807091432152235E-3</c:v>
                </c:pt>
                <c:pt idx="657">
                  <c:v>9.7304899562943685E-3</c:v>
                </c:pt>
                <c:pt idx="658">
                  <c:v>9.7840393913212927E-3</c:v>
                </c:pt>
                <c:pt idx="659">
                  <c:v>9.8340543909505515E-3</c:v>
                </c:pt>
                <c:pt idx="660">
                  <c:v>9.8840901146357574E-3</c:v>
                </c:pt>
                <c:pt idx="661">
                  <c:v>9.9341157098346549E-3</c:v>
                </c:pt>
                <c:pt idx="662">
                  <c:v>9.9841003197531641E-3</c:v>
                </c:pt>
                <c:pt idx="663">
                  <c:v>1.0083553225419203E-2</c:v>
                </c:pt>
                <c:pt idx="664">
                  <c:v>1.008382313539922E-2</c:v>
                </c:pt>
                <c:pt idx="665">
                  <c:v>1.0133499606404216E-2</c:v>
                </c:pt>
                <c:pt idx="666">
                  <c:v>1.0122511253396714E-2</c:v>
                </c:pt>
                <c:pt idx="667">
                  <c:v>1.0218889121788616E-2</c:v>
                </c:pt>
                <c:pt idx="668">
                  <c:v>1.0320007588734187E-2</c:v>
                </c:pt>
                <c:pt idx="669">
                  <c:v>1.0253898502383589E-2</c:v>
                </c:pt>
                <c:pt idx="670">
                  <c:v>1.0364606695132002E-2</c:v>
                </c:pt>
                <c:pt idx="671">
                  <c:v>1.0412584712695707E-2</c:v>
                </c:pt>
                <c:pt idx="672">
                  <c:v>1.047632365564443E-2</c:v>
                </c:pt>
                <c:pt idx="673">
                  <c:v>1.0543294338846557E-2</c:v>
                </c:pt>
                <c:pt idx="674">
                  <c:v>1.0609903412168184E-2</c:v>
                </c:pt>
                <c:pt idx="675">
                  <c:v>1.067615101384818E-2</c:v>
                </c:pt>
                <c:pt idx="676">
                  <c:v>1.0737295423026226E-2</c:v>
                </c:pt>
                <c:pt idx="677">
                  <c:v>1.0858678345765194E-2</c:v>
                </c:pt>
                <c:pt idx="678">
                  <c:v>1.0868032071119239E-2</c:v>
                </c:pt>
                <c:pt idx="679">
                  <c:v>1.0932858922167152E-2</c:v>
                </c:pt>
                <c:pt idx="680">
                  <c:v>1.1001971729288886E-2</c:v>
                </c:pt>
                <c:pt idx="681">
                  <c:v>1.1066053358895536E-2</c:v>
                </c:pt>
                <c:pt idx="682">
                  <c:v>1.1187213676360146E-2</c:v>
                </c:pt>
                <c:pt idx="683">
                  <c:v>1.1193135170498691E-2</c:v>
                </c:pt>
                <c:pt idx="684">
                  <c:v>1.1256135615441344E-2</c:v>
                </c:pt>
                <c:pt idx="685">
                  <c:v>1.1314247828023306E-2</c:v>
                </c:pt>
                <c:pt idx="686">
                  <c:v>1.137655184162862E-2</c:v>
                </c:pt>
                <c:pt idx="687">
                  <c:v>1.1438495972120126E-2</c:v>
                </c:pt>
                <c:pt idx="688">
                  <c:v>1.1500080347759425E-2</c:v>
                </c:pt>
                <c:pt idx="689">
                  <c:v>1.1561305096054247E-2</c:v>
                </c:pt>
                <c:pt idx="690">
                  <c:v>1.1622170343760212E-2</c:v>
                </c:pt>
                <c:pt idx="691">
                  <c:v>1.1743761909118824E-2</c:v>
                </c:pt>
                <c:pt idx="692">
                  <c:v>1.1742822840717442E-2</c:v>
                </c:pt>
                <c:pt idx="693">
                  <c:v>1.1815619863952676E-2</c:v>
                </c:pt>
                <c:pt idx="694">
                  <c:v>1.1874977424867834E-2</c:v>
                </c:pt>
                <c:pt idx="695">
                  <c:v>1.1933976126975976E-2</c:v>
                </c:pt>
                <c:pt idx="696">
                  <c:v>1.2054464028013637E-2</c:v>
                </c:pt>
                <c:pt idx="697">
                  <c:v>1.2050897440818491E-2</c:v>
                </c:pt>
                <c:pt idx="698">
                  <c:v>1.2104868931845671E-2</c:v>
                </c:pt>
                <c:pt idx="699">
                  <c:v>1.2163385655446128E-2</c:v>
                </c:pt>
                <c:pt idx="700">
                  <c:v>1.2221550796725735E-2</c:v>
                </c:pt>
                <c:pt idx="701">
                  <c:v>1.2279369631750412E-2</c:v>
                </c:pt>
                <c:pt idx="702">
                  <c:v>1.2341086026301362E-2</c:v>
                </c:pt>
                <c:pt idx="703">
                  <c:v>1.239820271938653E-2</c:v>
                </c:pt>
                <c:pt idx="704">
                  <c:v>1.2454989524052074E-2</c:v>
                </c:pt>
                <c:pt idx="705">
                  <c:v>1.2511451687933797E-2</c:v>
                </c:pt>
                <c:pt idx="706">
                  <c:v>1.2563453867902577E-2</c:v>
                </c:pt>
                <c:pt idx="707">
                  <c:v>1.2619305656725702E-2</c:v>
                </c:pt>
                <c:pt idx="708">
                  <c:v>1.2674848068643968E-2</c:v>
                </c:pt>
                <c:pt idx="709">
                  <c:v>1.2730086378785468E-2</c:v>
                </c:pt>
                <c:pt idx="710">
                  <c:v>1.2785025862143759E-2</c:v>
                </c:pt>
                <c:pt idx="711">
                  <c:v>1.2843701066867859E-2</c:v>
                </c:pt>
                <c:pt idx="712">
                  <c:v>1.2898037668568535E-2</c:v>
                </c:pt>
                <c:pt idx="713">
                  <c:v>1.2952091605956385E-2</c:v>
                </c:pt>
                <c:pt idx="714">
                  <c:v>1.3005868125459048E-2</c:v>
                </c:pt>
                <c:pt idx="715">
                  <c:v>1.305937247335081E-2</c:v>
                </c:pt>
                <c:pt idx="716">
                  <c:v>1.3112609895750863E-2</c:v>
                </c:pt>
                <c:pt idx="717">
                  <c:v>1.3165585638622001E-2</c:v>
                </c:pt>
                <c:pt idx="718">
                  <c:v>1.3218304947764105E-2</c:v>
                </c:pt>
                <c:pt idx="719">
                  <c:v>1.3259162277215511E-2</c:v>
                </c:pt>
                <c:pt idx="720">
                  <c:v>1.3311442020929754E-2</c:v>
                </c:pt>
                <c:pt idx="721">
                  <c:v>1.3363480720413677E-2</c:v>
                </c:pt>
                <c:pt idx="722">
                  <c:v>1.3415283705677303E-2</c:v>
                </c:pt>
                <c:pt idx="723">
                  <c:v>1.3466856306561952E-2</c:v>
                </c:pt>
                <c:pt idx="724">
                  <c:v>1.3521847047334888E-2</c:v>
                </c:pt>
                <c:pt idx="725">
                  <c:v>1.3572022088390054E-2</c:v>
                </c:pt>
                <c:pt idx="726">
                  <c:v>1.3621976734243788E-2</c:v>
                </c:pt>
                <c:pt idx="727">
                  <c:v>1.3671711095867985E-2</c:v>
                </c:pt>
                <c:pt idx="728">
                  <c:v>1.3717503409752634E-2</c:v>
                </c:pt>
                <c:pt idx="729">
                  <c:v>1.3766811335522882E-2</c:v>
                </c:pt>
                <c:pt idx="730">
                  <c:v>1.3815899299940574E-2</c:v>
                </c:pt>
                <c:pt idx="731">
                  <c:v>1.3864767411311558E-2</c:v>
                </c:pt>
                <c:pt idx="732">
                  <c:v>1.3917082475341666E-2</c:v>
                </c:pt>
                <c:pt idx="733">
                  <c:v>1.3965497422732169E-2</c:v>
                </c:pt>
                <c:pt idx="734">
                  <c:v>1.401369284314893E-2</c:v>
                </c:pt>
                <c:pt idx="735">
                  <c:v>1.4061668842026292E-2</c:v>
                </c:pt>
                <c:pt idx="736">
                  <c:v>1.4109425524124411E-2</c:v>
                </c:pt>
                <c:pt idx="737">
                  <c:v>1.4153365144098472E-2</c:v>
                </c:pt>
                <c:pt idx="738">
                  <c:v>1.4200697259149707E-2</c:v>
                </c:pt>
                <c:pt idx="739">
                  <c:v>1.4247810363048305E-2</c:v>
                </c:pt>
                <c:pt idx="740">
                  <c:v>1.4294704558020998E-2</c:v>
                </c:pt>
                <c:pt idx="741">
                  <c:v>1.4341379945635602E-2</c:v>
                </c:pt>
                <c:pt idx="742">
                  <c:v>1.4387836626807638E-2</c:v>
                </c:pt>
                <c:pt idx="743">
                  <c:v>1.4434074701801211E-2</c:v>
                </c:pt>
                <c:pt idx="744">
                  <c:v>1.4480094270237404E-2</c:v>
                </c:pt>
                <c:pt idx="745">
                  <c:v>1.4536355578032688E-2</c:v>
                </c:pt>
                <c:pt idx="746">
                  <c:v>1.4581897266499588E-2</c:v>
                </c:pt>
                <c:pt idx="747">
                  <c:v>1.4627220754302428E-2</c:v>
                </c:pt>
                <c:pt idx="748">
                  <c:v>1.4672326138148199E-2</c:v>
                </c:pt>
                <c:pt idx="749">
                  <c:v>1.471721351411787E-2</c:v>
                </c:pt>
                <c:pt idx="750">
                  <c:v>1.4758801948080982E-2</c:v>
                </c:pt>
                <c:pt idx="751">
                  <c:v>1.4804444321761307E-2</c:v>
                </c:pt>
                <c:pt idx="752">
                  <c:v>1.4849874147025606E-2</c:v>
                </c:pt>
                <c:pt idx="753">
                  <c:v>1.4895095507257127E-2</c:v>
                </c:pt>
                <c:pt idx="754">
                  <c:v>1.4943619595887319E-2</c:v>
                </c:pt>
                <c:pt idx="755">
                  <c:v>1.4988418752645489E-2</c:v>
                </c:pt>
                <c:pt idx="756">
                  <c:v>1.5033022148869354E-2</c:v>
                </c:pt>
                <c:pt idx="757">
                  <c:v>1.5077433845349316E-2</c:v>
                </c:pt>
                <c:pt idx="758">
                  <c:v>1.5118218233757417E-2</c:v>
                </c:pt>
                <c:pt idx="759">
                  <c:v>1.5162274540778313E-2</c:v>
                </c:pt>
                <c:pt idx="760">
                  <c:v>1.520615095941218E-2</c:v>
                </c:pt>
                <c:pt idx="761">
                  <c:v>1.5249851571028579E-2</c:v>
                </c:pt>
                <c:pt idx="762">
                  <c:v>1.5293380456741534E-2</c:v>
                </c:pt>
                <c:pt idx="763">
                  <c:v>1.5340105701866358E-2</c:v>
                </c:pt>
                <c:pt idx="764">
                  <c:v>1.5383289180961567E-2</c:v>
                </c:pt>
                <c:pt idx="765">
                  <c:v>1.5426313437510322E-2</c:v>
                </c:pt>
                <c:pt idx="766">
                  <c:v>1.5469182530025717E-2</c:v>
                </c:pt>
                <c:pt idx="767">
                  <c:v>1.5511900516763221E-2</c:v>
                </c:pt>
                <c:pt idx="768">
                  <c:v>1.5554471455726334E-2</c:v>
                </c:pt>
                <c:pt idx="769">
                  <c:v>1.5596899404668754E-2</c:v>
                </c:pt>
                <c:pt idx="770">
                  <c:v>1.5639188421087861E-2</c:v>
                </c:pt>
                <c:pt idx="771">
                  <c:v>1.567482864058875E-2</c:v>
                </c:pt>
                <c:pt idx="772">
                  <c:v>1.5713632085134703E-2</c:v>
                </c:pt>
                <c:pt idx="773">
                  <c:v>1.5755566724253222E-2</c:v>
                </c:pt>
                <c:pt idx="774">
                  <c:v>1.579737845457567E-2</c:v>
                </c:pt>
                <c:pt idx="775">
                  <c:v>1.5839071397823794E-2</c:v>
                </c:pt>
                <c:pt idx="776">
                  <c:v>1.5883675353091525E-2</c:v>
                </c:pt>
                <c:pt idx="777">
                  <c:v>1.5923946768170244E-2</c:v>
                </c:pt>
                <c:pt idx="778">
                  <c:v>1.596410710962877E-2</c:v>
                </c:pt>
                <c:pt idx="779">
                  <c:v>1.6004156462360076E-2</c:v>
                </c:pt>
                <c:pt idx="780">
                  <c:v>1.6044094910680453E-2</c:v>
                </c:pt>
                <c:pt idx="781">
                  <c:v>1.6080757612481185E-2</c:v>
                </c:pt>
                <c:pt idx="782">
                  <c:v>1.6120480613396739E-2</c:v>
                </c:pt>
                <c:pt idx="783">
                  <c:v>1.6160092954327691E-2</c:v>
                </c:pt>
                <c:pt idx="784">
                  <c:v>1.6199594717389573E-2</c:v>
                </c:pt>
                <c:pt idx="785">
                  <c:v>1.6242126497325055E-2</c:v>
                </c:pt>
                <c:pt idx="786">
                  <c:v>1.6281401257994661E-2</c:v>
                </c:pt>
                <c:pt idx="787">
                  <c:v>1.6320565688613679E-2</c:v>
                </c:pt>
                <c:pt idx="788">
                  <c:v>1.6359619869003968E-2</c:v>
                </c:pt>
                <c:pt idx="789">
                  <c:v>1.6395447699690591E-2</c:v>
                </c:pt>
                <c:pt idx="790">
                  <c:v>1.6434287688812516E-2</c:v>
                </c:pt>
                <c:pt idx="791">
                  <c:v>1.6473017659355001E-2</c:v>
                </c:pt>
                <c:pt idx="792">
                  <c:v>1.6511637689034443E-2</c:v>
                </c:pt>
                <c:pt idx="793">
                  <c:v>1.6550147855030652E-2</c:v>
                </c:pt>
                <c:pt idx="794">
                  <c:v>1.658854823398773E-2</c:v>
                </c:pt>
                <c:pt idx="795">
                  <c:v>1.6626838902019825E-2</c:v>
                </c:pt>
                <c:pt idx="796">
                  <c:v>1.666501993471288E-2</c:v>
                </c:pt>
                <c:pt idx="797">
                  <c:v>1.6712293138481011E-2</c:v>
                </c:pt>
                <c:pt idx="798">
                  <c:v>1.6750237013782334E-2</c:v>
                </c:pt>
                <c:pt idx="799">
                  <c:v>1.6788071489319632E-2</c:v>
                </c:pt>
                <c:pt idx="800">
                  <c:v>1.6825796638396433E-2</c:v>
                </c:pt>
                <c:pt idx="801">
                  <c:v>1.6863412533800168E-2</c:v>
                </c:pt>
                <c:pt idx="802">
                  <c:v>1.689686495711764E-2</c:v>
                </c:pt>
                <c:pt idx="803">
                  <c:v>1.6930702921089013E-2</c:v>
                </c:pt>
                <c:pt idx="804">
                  <c:v>1.6964417500335439E-2</c:v>
                </c:pt>
                <c:pt idx="805">
                  <c:v>1.6997997694619252E-2</c:v>
                </c:pt>
                <c:pt idx="806">
                  <c:v>1.7034007049897548E-2</c:v>
                </c:pt>
                <c:pt idx="807">
                  <c:v>1.7067291690073767E-2</c:v>
                </c:pt>
                <c:pt idx="808">
                  <c:v>1.7100407682315241E-2</c:v>
                </c:pt>
                <c:pt idx="809">
                  <c:v>1.7133344080976706E-2</c:v>
                </c:pt>
                <c:pt idx="810">
                  <c:v>1.7166089939222116E-2</c:v>
                </c:pt>
                <c:pt idx="811">
                  <c:v>1.7196040607620561E-2</c:v>
                </c:pt>
                <c:pt idx="812">
                  <c:v>1.7228371997573173E-2</c:v>
                </c:pt>
                <c:pt idx="813">
                  <c:v>1.7260480956915458E-2</c:v>
                </c:pt>
                <c:pt idx="814">
                  <c:v>1.7292356474666443E-2</c:v>
                </c:pt>
                <c:pt idx="815">
                  <c:v>1.7326577902924956E-2</c:v>
                </c:pt>
                <c:pt idx="816">
                  <c:v>1.7357950569883165E-2</c:v>
                </c:pt>
                <c:pt idx="817">
                  <c:v>1.7389056036276655E-2</c:v>
                </c:pt>
                <c:pt idx="818">
                  <c:v>1.7419883346227485E-2</c:v>
                </c:pt>
                <c:pt idx="819">
                  <c:v>1.7450421542803338E-2</c:v>
                </c:pt>
                <c:pt idx="820">
                  <c:v>1.7480659668031851E-2</c:v>
                </c:pt>
                <c:pt idx="821">
                  <c:v>1.7510586762923663E-2</c:v>
                </c:pt>
                <c:pt idx="822">
                  <c:v>1.7441329561720977E-2</c:v>
                </c:pt>
                <c:pt idx="823">
                  <c:v>1.7470449295419674E-2</c:v>
                </c:pt>
                <c:pt idx="824">
                  <c:v>1.7593304416615357E-2</c:v>
                </c:pt>
                <c:pt idx="825">
                  <c:v>1.7621892087708146E-2</c:v>
                </c:pt>
                <c:pt idx="826">
                  <c:v>1.7650114288236794E-2</c:v>
                </c:pt>
                <c:pt idx="827">
                  <c:v>1.7677959933832272E-2</c:v>
                </c:pt>
                <c:pt idx="828">
                  <c:v>1.7708442663598598E-2</c:v>
                </c:pt>
                <c:pt idx="829">
                  <c:v>1.7835120712887845E-2</c:v>
                </c:pt>
                <c:pt idx="830">
                  <c:v>1.776928128057258E-2</c:v>
                </c:pt>
                <c:pt idx="831">
                  <c:v>1.7799105109305106E-2</c:v>
                </c:pt>
                <c:pt idx="832">
                  <c:v>1.7826126532241613E-2</c:v>
                </c:pt>
                <c:pt idx="833">
                  <c:v>1.7855183452130708E-2</c:v>
                </c:pt>
                <c:pt idx="834">
                  <c:v>1.7883843552330164E-2</c:v>
                </c:pt>
                <c:pt idx="835">
                  <c:v>1.7912106878283637E-2</c:v>
                </c:pt>
                <c:pt idx="836">
                  <c:v>1.7939973475232296E-2</c:v>
                </c:pt>
                <c:pt idx="837">
                  <c:v>1.7969714247573411E-2</c:v>
                </c:pt>
                <c:pt idx="838">
                  <c:v>1.8094498544358777E-2</c:v>
                </c:pt>
                <c:pt idx="839">
                  <c:v>1.8023410250938194E-2</c:v>
                </c:pt>
                <c:pt idx="840">
                  <c:v>1.8053381460630614E-2</c:v>
                </c:pt>
                <c:pt idx="841">
                  <c:v>1.8077022389587822E-2</c:v>
                </c:pt>
                <c:pt idx="842">
                  <c:v>1.8102452917622858E-2</c:v>
                </c:pt>
                <c:pt idx="843">
                  <c:v>1.8226640941333184E-2</c:v>
                </c:pt>
                <c:pt idx="844">
                  <c:v>1.8251443797687873E-2</c:v>
                </c:pt>
                <c:pt idx="845">
                  <c:v>1.8073450706338003E-2</c:v>
                </c:pt>
                <c:pt idx="846">
                  <c:v>1.8097191762400607E-2</c:v>
                </c:pt>
                <c:pt idx="847">
                  <c:v>1.822366025456984E-2</c:v>
                </c:pt>
                <c:pt idx="848">
                  <c:v>1.8246712964429989E-2</c:v>
                </c:pt>
                <c:pt idx="849">
                  <c:v>1.8269369521989286E-2</c:v>
                </c:pt>
                <c:pt idx="850">
                  <c:v>1.8295457897055355E-2</c:v>
                </c:pt>
                <c:pt idx="851">
                  <c:v>1.8317267939415308E-2</c:v>
                </c:pt>
                <c:pt idx="852">
                  <c:v>1.8338681925039155E-2</c:v>
                </c:pt>
                <c:pt idx="853">
                  <c:v>1.8459321549316877E-2</c:v>
                </c:pt>
                <c:pt idx="854">
                  <c:v>1.8379084052535487E-2</c:v>
                </c:pt>
                <c:pt idx="855">
                  <c:v>1.8403305737633342E-2</c:v>
                </c:pt>
                <c:pt idx="856">
                  <c:v>1.842715859062492E-2</c:v>
                </c:pt>
                <c:pt idx="857">
                  <c:v>1.8450666254395027E-2</c:v>
                </c:pt>
                <c:pt idx="858">
                  <c:v>1.8582959929536753E-2</c:v>
                </c:pt>
                <c:pt idx="859">
                  <c:v>1.8506448651155003E-2</c:v>
                </c:pt>
                <c:pt idx="860">
                  <c:v>1.8528933504119903E-2</c:v>
                </c:pt>
                <c:pt idx="861">
                  <c:v>1.855117866166215E-2</c:v>
                </c:pt>
                <c:pt idx="862">
                  <c:v>1.8566999491053716E-2</c:v>
                </c:pt>
                <c:pt idx="863">
                  <c:v>1.8588905454543222E-2</c:v>
                </c:pt>
                <c:pt idx="864">
                  <c:v>1.8610635131180508E-2</c:v>
                </c:pt>
                <c:pt idx="865">
                  <c:v>1.8527965549259475E-2</c:v>
                </c:pt>
                <c:pt idx="866">
                  <c:v>1.8653660222263405E-2</c:v>
                </c:pt>
                <c:pt idx="867">
                  <c:v>1.8781264444145979E-2</c:v>
                </c:pt>
                <c:pt idx="868">
                  <c:v>1.8802593346697205E-2</c:v>
                </c:pt>
                <c:pt idx="869">
                  <c:v>1.8723303465703375E-2</c:v>
                </c:pt>
                <c:pt idx="870">
                  <c:v>1.8744438610217035E-2</c:v>
                </c:pt>
                <c:pt idx="871">
                  <c:v>1.8662338019331703E-2</c:v>
                </c:pt>
                <c:pt idx="872">
                  <c:v>1.8683377283087405E-2</c:v>
                </c:pt>
                <c:pt idx="873">
                  <c:v>1.8807895382432823E-2</c:v>
                </c:pt>
                <c:pt idx="874">
                  <c:v>1.8829142344946502E-2</c:v>
                </c:pt>
                <c:pt idx="875">
                  <c:v>1.8739498393820352E-2</c:v>
                </c:pt>
                <c:pt idx="876">
                  <c:v>1.8862475001016451E-2</c:v>
                </c:pt>
                <c:pt idx="877">
                  <c:v>1.8988198301284186E-2</c:v>
                </c:pt>
                <c:pt idx="878">
                  <c:v>1.8905832149878114E-2</c:v>
                </c:pt>
                <c:pt idx="879">
                  <c:v>1.8927765783989726E-2</c:v>
                </c:pt>
                <c:pt idx="880">
                  <c:v>1.8951197951314041E-2</c:v>
                </c:pt>
                <c:pt idx="881">
                  <c:v>1.8969563262826478E-2</c:v>
                </c:pt>
                <c:pt idx="882">
                  <c:v>1.8988151018841732E-2</c:v>
                </c:pt>
                <c:pt idx="883">
                  <c:v>1.900696126928646E-2</c:v>
                </c:pt>
                <c:pt idx="884">
                  <c:v>1.9024057471730908E-2</c:v>
                </c:pt>
                <c:pt idx="885">
                  <c:v>1.9043295932403396E-2</c:v>
                </c:pt>
                <c:pt idx="886">
                  <c:v>1.9167682612754949E-2</c:v>
                </c:pt>
                <c:pt idx="887">
                  <c:v>1.9082440782081125E-2</c:v>
                </c:pt>
                <c:pt idx="888">
                  <c:v>1.9102347268564634E-2</c:v>
                </c:pt>
                <c:pt idx="889">
                  <c:v>1.9124497918094507E-2</c:v>
                </c:pt>
                <c:pt idx="890">
                  <c:v>1.9144867005700564E-2</c:v>
                </c:pt>
                <c:pt idx="891">
                  <c:v>1.9165458977860077E-2</c:v>
                </c:pt>
                <c:pt idx="892">
                  <c:v>1.9189265641276078E-2</c:v>
                </c:pt>
                <c:pt idx="893">
                  <c:v>1.9208243423295052E-2</c:v>
                </c:pt>
                <c:pt idx="894">
                  <c:v>1.9229519122795118E-2</c:v>
                </c:pt>
                <c:pt idx="895">
                  <c:v>1.9251017886215228E-2</c:v>
                </c:pt>
                <c:pt idx="896">
                  <c:v>1.9272739760156338E-2</c:v>
                </c:pt>
                <c:pt idx="897">
                  <c:v>1.9185500819350439E-2</c:v>
                </c:pt>
                <c:pt idx="898">
                  <c:v>1.920752952804098E-2</c:v>
                </c:pt>
                <c:pt idx="899">
                  <c:v>1.9339244507529996E-2</c:v>
                </c:pt>
                <c:pt idx="900">
                  <c:v>1.9468227048725265E-2</c:v>
                </c:pt>
                <c:pt idx="901">
                  <c:v>1.9492826288501262E-2</c:v>
                </c:pt>
                <c:pt idx="902">
                  <c:v>1.9416754195029449E-2</c:v>
                </c:pt>
                <c:pt idx="903">
                  <c:v>1.9440108038002651E-2</c:v>
                </c:pt>
                <c:pt idx="904">
                  <c:v>1.9463685422347644E-2</c:v>
                </c:pt>
                <c:pt idx="905">
                  <c:v>1.948748639270332E-2</c:v>
                </c:pt>
                <c:pt idx="906">
                  <c:v>1.9510722567999839E-2</c:v>
                </c:pt>
                <c:pt idx="907">
                  <c:v>1.9533577799443463E-2</c:v>
                </c:pt>
                <c:pt idx="908">
                  <c:v>1.9565513442156665E-2</c:v>
                </c:pt>
                <c:pt idx="909">
                  <c:v>1.9588773180082984E-2</c:v>
                </c:pt>
                <c:pt idx="910">
                  <c:v>1.9614361947894239E-2</c:v>
                </c:pt>
                <c:pt idx="911">
                  <c:v>1.9637869123948205E-2</c:v>
                </c:pt>
                <c:pt idx="912">
                  <c:v>1.9767574457825034E-2</c:v>
                </c:pt>
                <c:pt idx="913">
                  <c:v>1.9685103146079613E-2</c:v>
                </c:pt>
                <c:pt idx="914">
                  <c:v>1.9706567150855451E-2</c:v>
                </c:pt>
                <c:pt idx="915">
                  <c:v>1.9730257850682255E-2</c:v>
                </c:pt>
                <c:pt idx="916">
                  <c:v>1.9753936795616038E-2</c:v>
                </c:pt>
                <c:pt idx="917">
                  <c:v>1.9777580101344141E-2</c:v>
                </c:pt>
                <c:pt idx="918">
                  <c:v>1.9805557575179825E-2</c:v>
                </c:pt>
                <c:pt idx="919">
                  <c:v>1.9826852388620739E-2</c:v>
                </c:pt>
                <c:pt idx="920">
                  <c:v>1.9850234703253065E-2</c:v>
                </c:pt>
                <c:pt idx="921">
                  <c:v>1.9980769317032035E-2</c:v>
                </c:pt>
                <c:pt idx="922">
                  <c:v>2.0003998378464668E-2</c:v>
                </c:pt>
                <c:pt idx="923">
                  <c:v>1.9919490625718201E-2</c:v>
                </c:pt>
                <c:pt idx="924">
                  <c:v>1.9831080923706734E-2</c:v>
                </c:pt>
                <c:pt idx="925">
                  <c:v>1.985345683470385E-2</c:v>
                </c:pt>
                <c:pt idx="926">
                  <c:v>1.9986910957288398E-2</c:v>
                </c:pt>
                <c:pt idx="927">
                  <c:v>2.0002654732184658E-2</c:v>
                </c:pt>
                <c:pt idx="928">
                  <c:v>1.9911052168163069E-2</c:v>
                </c:pt>
                <c:pt idx="929">
                  <c:v>2.0045757414572794E-2</c:v>
                </c:pt>
                <c:pt idx="930">
                  <c:v>2.0066802405670204E-2</c:v>
                </c:pt>
                <c:pt idx="931">
                  <c:v>2.0199352592704008E-2</c:v>
                </c:pt>
                <c:pt idx="932">
                  <c:v>2.0110736900807478E-2</c:v>
                </c:pt>
                <c:pt idx="933">
                  <c:v>2.00188183846652E-2</c:v>
                </c:pt>
                <c:pt idx="934">
                  <c:v>2.0152863266870658E-2</c:v>
                </c:pt>
                <c:pt idx="935">
                  <c:v>2.017332523156911E-2</c:v>
                </c:pt>
                <c:pt idx="936">
                  <c:v>2.0191526173756719E-2</c:v>
                </c:pt>
                <c:pt idx="937">
                  <c:v>2.0097086572086347E-2</c:v>
                </c:pt>
                <c:pt idx="938">
                  <c:v>2.0230501269414988E-2</c:v>
                </c:pt>
                <c:pt idx="939">
                  <c:v>2.0249387723591483E-2</c:v>
                </c:pt>
                <c:pt idx="940">
                  <c:v>2.0380764249611546E-2</c:v>
                </c:pt>
                <c:pt idx="941">
                  <c:v>2.0287680952391085E-2</c:v>
                </c:pt>
                <c:pt idx="942">
                  <c:v>2.0191449653338668E-2</c:v>
                </c:pt>
                <c:pt idx="943">
                  <c:v>2.0322593781746966E-2</c:v>
                </c:pt>
                <c:pt idx="944">
                  <c:v>2.0339449189998519E-2</c:v>
                </c:pt>
                <c:pt idx="945">
                  <c:v>2.0354292129883829E-2</c:v>
                </c:pt>
                <c:pt idx="946">
                  <c:v>2.0255614262764361E-2</c:v>
                </c:pt>
                <c:pt idx="947">
                  <c:v>2.0271236422070644E-2</c:v>
                </c:pt>
                <c:pt idx="948">
                  <c:v>2.0401335837093366E-2</c:v>
                </c:pt>
                <c:pt idx="949">
                  <c:v>2.0529051414678808E-2</c:v>
                </c:pt>
                <c:pt idx="950">
                  <c:v>2.0543640545412797E-2</c:v>
                </c:pt>
                <c:pt idx="951">
                  <c:v>2.0444774448123756E-2</c:v>
                </c:pt>
                <c:pt idx="952">
                  <c:v>2.0458452926383649E-2</c:v>
                </c:pt>
                <c:pt idx="953">
                  <c:v>2.036260501337259E-2</c:v>
                </c:pt>
                <c:pt idx="954">
                  <c:v>2.0488685729784989E-2</c:v>
                </c:pt>
                <c:pt idx="955">
                  <c:v>2.0501079058254115E-2</c:v>
                </c:pt>
                <c:pt idx="956">
                  <c:v>2.0513071867756551E-2</c:v>
                </c:pt>
                <c:pt idx="957">
                  <c:v>2.0409341979198508E-2</c:v>
                </c:pt>
                <c:pt idx="958">
                  <c:v>2.0539748304234901E-2</c:v>
                </c:pt>
                <c:pt idx="959">
                  <c:v>2.0670372997138468E-2</c:v>
                </c:pt>
                <c:pt idx="960">
                  <c:v>2.0575428756422043E-2</c:v>
                </c:pt>
                <c:pt idx="961">
                  <c:v>2.0592735396718645E-2</c:v>
                </c:pt>
                <c:pt idx="962">
                  <c:v>2.0498095642269856E-2</c:v>
                </c:pt>
                <c:pt idx="963">
                  <c:v>2.0628322047163455E-2</c:v>
                </c:pt>
                <c:pt idx="964">
                  <c:v>2.0644640784930193E-2</c:v>
                </c:pt>
                <c:pt idx="965">
                  <c:v>2.0660687008780713E-2</c:v>
                </c:pt>
                <c:pt idx="966">
                  <c:v>2.0560307538093858E-2</c:v>
                </c:pt>
                <c:pt idx="967">
                  <c:v>2.0690286217661488E-2</c:v>
                </c:pt>
                <c:pt idx="968">
                  <c:v>2.0818972832171767E-2</c:v>
                </c:pt>
                <c:pt idx="969">
                  <c:v>2.0720857349980457E-2</c:v>
                </c:pt>
                <c:pt idx="970">
                  <c:v>2.0737483179865245E-2</c:v>
                </c:pt>
                <c:pt idx="971">
                  <c:v>2.0752285982976352E-2</c:v>
                </c:pt>
                <c:pt idx="972">
                  <c:v>2.076694683054579E-2</c:v>
                </c:pt>
                <c:pt idx="973">
                  <c:v>2.0781484375439765E-2</c:v>
                </c:pt>
                <c:pt idx="974">
                  <c:v>2.079591727089897E-2</c:v>
                </c:pt>
                <c:pt idx="975">
                  <c:v>2.0810264170527285E-2</c:v>
                </c:pt>
                <c:pt idx="976">
                  <c:v>2.0824543728290037E-2</c:v>
                </c:pt>
                <c:pt idx="977">
                  <c:v>2.0951986653728449E-2</c:v>
                </c:pt>
                <c:pt idx="978">
                  <c:v>2.0966234365861591E-2</c:v>
                </c:pt>
                <c:pt idx="979">
                  <c:v>2.0863277678143281E-2</c:v>
                </c:pt>
                <c:pt idx="980">
                  <c:v>2.0877573636063948E-2</c:v>
                </c:pt>
                <c:pt idx="981">
                  <c:v>2.0891894459698964E-2</c:v>
                </c:pt>
                <c:pt idx="982">
                  <c:v>2.0906259110710184E-2</c:v>
                </c:pt>
                <c:pt idx="983">
                  <c:v>2.0921851209331079E-2</c:v>
                </c:pt>
                <c:pt idx="984">
                  <c:v>2.0932195200816857E-2</c:v>
                </c:pt>
                <c:pt idx="985">
                  <c:v>2.0939529841881469E-2</c:v>
                </c:pt>
                <c:pt idx="986">
                  <c:v>2.0946954324298904E-2</c:v>
                </c:pt>
                <c:pt idx="987">
                  <c:v>2.1069301464690483E-2</c:v>
                </c:pt>
                <c:pt idx="988">
                  <c:v>2.0960890906271418E-2</c:v>
                </c:pt>
                <c:pt idx="989">
                  <c:v>2.0968578148337302E-2</c:v>
                </c:pt>
                <c:pt idx="990">
                  <c:v>2.0976355296493273E-2</c:v>
                </c:pt>
                <c:pt idx="991">
                  <c:v>2.098422236814905E-2</c:v>
                </c:pt>
                <c:pt idx="992">
                  <c:v>2.0993388887870276E-2</c:v>
                </c:pt>
                <c:pt idx="993">
                  <c:v>2.1001442756560039E-2</c:v>
                </c:pt>
                <c:pt idx="994">
                  <c:v>2.1009586606541671E-2</c:v>
                </c:pt>
                <c:pt idx="995">
                  <c:v>2.1017820454569243E-2</c:v>
                </c:pt>
                <c:pt idx="996">
                  <c:v>2.1026144317228605E-2</c:v>
                </c:pt>
                <c:pt idx="997">
                  <c:v>2.1033314145847925E-2</c:v>
                </c:pt>
                <c:pt idx="998">
                  <c:v>2.1041811155718883E-2</c:v>
                </c:pt>
                <c:pt idx="999">
                  <c:v>2.1050398222498073E-2</c:v>
                </c:pt>
                <c:pt idx="1000">
                  <c:v>2.1059075362143114E-2</c:v>
                </c:pt>
                <c:pt idx="1001">
                  <c:v>2.1067842590455289E-2</c:v>
                </c:pt>
                <c:pt idx="1002">
                  <c:v>2.1076699923078215E-2</c:v>
                </c:pt>
                <c:pt idx="1003">
                  <c:v>2.108564737550624E-2</c:v>
                </c:pt>
                <c:pt idx="1004">
                  <c:v>2.1094684963077814E-2</c:v>
                </c:pt>
                <c:pt idx="1005">
                  <c:v>2.1107713945740951E-2</c:v>
                </c:pt>
                <c:pt idx="1006">
                  <c:v>2.1116952801747271E-2</c:v>
                </c:pt>
                <c:pt idx="1007">
                  <c:v>2.1126281857527327E-2</c:v>
                </c:pt>
                <c:pt idx="1008">
                  <c:v>2.1135701127809773E-2</c:v>
                </c:pt>
                <c:pt idx="1009">
                  <c:v>2.114521062717686E-2</c:v>
                </c:pt>
                <c:pt idx="1010">
                  <c:v>2.1152458995436541E-2</c:v>
                </c:pt>
                <c:pt idx="1011">
                  <c:v>2.1158585892896306E-2</c:v>
                </c:pt>
                <c:pt idx="1012">
                  <c:v>2.1164792766999518E-2</c:v>
                </c:pt>
                <c:pt idx="1013">
                  <c:v>2.1171071653773091E-2</c:v>
                </c:pt>
                <c:pt idx="1014">
                  <c:v>2.1178345606405531E-2</c:v>
                </c:pt>
                <c:pt idx="1015">
                  <c:v>2.1184765757623143E-2</c:v>
                </c:pt>
                <c:pt idx="1016">
                  <c:v>2.1191233127682636E-2</c:v>
                </c:pt>
                <c:pt idx="1017">
                  <c:v>2.1197739794491029E-2</c:v>
                </c:pt>
                <c:pt idx="1018">
                  <c:v>2.1203267521284784E-2</c:v>
                </c:pt>
                <c:pt idx="1019">
                  <c:v>2.1209811226717161E-2</c:v>
                </c:pt>
                <c:pt idx="1020">
                  <c:v>2.1216371190017163E-2</c:v>
                </c:pt>
                <c:pt idx="1021">
                  <c:v>2.1222939445199752E-2</c:v>
                </c:pt>
                <c:pt idx="1022">
                  <c:v>2.1229508026031359E-2</c:v>
                </c:pt>
                <c:pt idx="1023">
                  <c:v>2.1237161357841667E-2</c:v>
                </c:pt>
                <c:pt idx="1024">
                  <c:v>2.1243721261968961E-2</c:v>
                </c:pt>
                <c:pt idx="1025">
                  <c:v>2.1250257076982072E-2</c:v>
                </c:pt>
                <c:pt idx="1026">
                  <c:v>2.1256760878520704E-2</c:v>
                </c:pt>
                <c:pt idx="1027">
                  <c:v>2.1263224741979968E-2</c:v>
                </c:pt>
                <c:pt idx="1028">
                  <c:v>2.1269640742509963E-2</c:v>
                </c:pt>
                <c:pt idx="1029">
                  <c:v>2.1276000955018796E-2</c:v>
                </c:pt>
                <c:pt idx="1030">
                  <c:v>2.1282297454180858E-2</c:v>
                </c:pt>
                <c:pt idx="1031">
                  <c:v>2.1286128725419916E-2</c:v>
                </c:pt>
                <c:pt idx="1032">
                  <c:v>2.1292250494227834E-2</c:v>
                </c:pt>
                <c:pt idx="1033">
                  <c:v>2.1298285117274378E-2</c:v>
                </c:pt>
                <c:pt idx="1034">
                  <c:v>2.13042245820994E-2</c:v>
                </c:pt>
                <c:pt idx="1035">
                  <c:v>2.1310060876026663E-2</c:v>
                </c:pt>
                <c:pt idx="1036">
                  <c:v>2.1317548326916593E-2</c:v>
                </c:pt>
                <c:pt idx="1037">
                  <c:v>2.1326721239505225E-2</c:v>
                </c:pt>
                <c:pt idx="1038">
                  <c:v>2.1335776132532083E-2</c:v>
                </c:pt>
                <c:pt idx="1039">
                  <c:v>2.134471301332988E-2</c:v>
                </c:pt>
                <c:pt idx="1040">
                  <c:v>2.1352311547855087E-2</c:v>
                </c:pt>
                <c:pt idx="1041">
                  <c:v>2.1361020337562486E-2</c:v>
                </c:pt>
                <c:pt idx="1042">
                  <c:v>2.1369611142681634E-2</c:v>
                </c:pt>
                <c:pt idx="1043">
                  <c:v>2.1378083970129195E-2</c:v>
                </c:pt>
                <c:pt idx="1044">
                  <c:v>2.138762748290083E-2</c:v>
                </c:pt>
                <c:pt idx="1045">
                  <c:v>2.1395856438225194E-2</c:v>
                </c:pt>
                <c:pt idx="1046">
                  <c:v>2.1403967429619787E-2</c:v>
                </c:pt>
                <c:pt idx="1047">
                  <c:v>2.1411960463563362E-2</c:v>
                </c:pt>
                <c:pt idx="1048">
                  <c:v>2.1419835546427211E-2</c:v>
                </c:pt>
                <c:pt idx="1049">
                  <c:v>2.1426443777486939E-2</c:v>
                </c:pt>
                <c:pt idx="1050">
                  <c:v>2.1434090945934868E-2</c:v>
                </c:pt>
                <c:pt idx="1051">
                  <c:v>2.1441620188241414E-2</c:v>
                </c:pt>
                <c:pt idx="1052">
                  <c:v>2.144903151038861E-2</c:v>
                </c:pt>
                <c:pt idx="1053">
                  <c:v>2.1456324918257469E-2</c:v>
                </c:pt>
                <c:pt idx="1054">
                  <c:v>2.1463500417631048E-2</c:v>
                </c:pt>
                <c:pt idx="1055">
                  <c:v>2.1470558014195354E-2</c:v>
                </c:pt>
                <c:pt idx="1056">
                  <c:v>2.1477497713537127E-2</c:v>
                </c:pt>
                <c:pt idx="1057">
                  <c:v>2.1486488745434493E-2</c:v>
                </c:pt>
                <c:pt idx="1058">
                  <c:v>2.1493176624069733E-2</c:v>
                </c:pt>
                <c:pt idx="1059">
                  <c:v>2.1499746608596583E-2</c:v>
                </c:pt>
                <c:pt idx="1060">
                  <c:v>2.1506198704196552E-2</c:v>
                </c:pt>
                <c:pt idx="1061">
                  <c:v>2.1512532915957745E-2</c:v>
                </c:pt>
                <c:pt idx="1062">
                  <c:v>2.1516373900019876E-2</c:v>
                </c:pt>
                <c:pt idx="1063">
                  <c:v>2.1517820956386192E-2</c:v>
                </c:pt>
                <c:pt idx="1064">
                  <c:v>2.1519150147745577E-2</c:v>
                </c:pt>
                <c:pt idx="1065">
                  <c:v>2.1520361479662534E-2</c:v>
                </c:pt>
                <c:pt idx="1066">
                  <c:v>2.1521912066574344E-2</c:v>
                </c:pt>
                <c:pt idx="1067">
                  <c:v>2.1522904662836916E-2</c:v>
                </c:pt>
                <c:pt idx="1068">
                  <c:v>2.1523779409112331E-2</c:v>
                </c:pt>
                <c:pt idx="1069">
                  <c:v>2.1524536310597298E-2</c:v>
                </c:pt>
                <c:pt idx="1070">
                  <c:v>2.1525175372409028E-2</c:v>
                </c:pt>
                <c:pt idx="1071">
                  <c:v>2.1525154723293177E-2</c:v>
                </c:pt>
                <c:pt idx="1072">
                  <c:v>2.1525541187494144E-2</c:v>
                </c:pt>
                <c:pt idx="1073">
                  <c:v>2.1525809833609334E-2</c:v>
                </c:pt>
                <c:pt idx="1074">
                  <c:v>2.1525960666425734E-2</c:v>
                </c:pt>
                <c:pt idx="1075">
                  <c:v>2.1526603259376824E-2</c:v>
                </c:pt>
                <c:pt idx="1076">
                  <c:v>2.1526535385784425E-2</c:v>
                </c:pt>
                <c:pt idx="1077">
                  <c:v>2.1526349705958125E-2</c:v>
                </c:pt>
                <c:pt idx="1078">
                  <c:v>2.1526046224342638E-2</c:v>
                </c:pt>
                <c:pt idx="1079">
                  <c:v>2.1525624945309241E-2</c:v>
                </c:pt>
                <c:pt idx="1080">
                  <c:v>2.1525085873146246E-2</c:v>
                </c:pt>
                <c:pt idx="1081">
                  <c:v>2.1524429012065933E-2</c:v>
                </c:pt>
                <c:pt idx="1082">
                  <c:v>2.1523654366198918E-2</c:v>
                </c:pt>
                <c:pt idx="1083">
                  <c:v>2.1522017312443149E-2</c:v>
                </c:pt>
                <c:pt idx="1084">
                  <c:v>2.1519468254079525E-2</c:v>
                </c:pt>
                <c:pt idx="1085">
                  <c:v>2.1518288910687518E-2</c:v>
                </c:pt>
                <c:pt idx="1086">
                  <c:v>2.1516991818913863E-2</c:v>
                </c:pt>
                <c:pt idx="1087">
                  <c:v>2.1515576982537185E-2</c:v>
                </c:pt>
                <c:pt idx="1088">
                  <c:v>2.1515544061286338E-2</c:v>
                </c:pt>
                <c:pt idx="1089">
                  <c:v>2.1518595890754597E-2</c:v>
                </c:pt>
                <c:pt idx="1090">
                  <c:v>2.1521529967670969E-2</c:v>
                </c:pt>
                <c:pt idx="1091">
                  <c:v>2.1524346294686962E-2</c:v>
                </c:pt>
                <c:pt idx="1092">
                  <c:v>2.1526251083023334E-2</c:v>
                </c:pt>
                <c:pt idx="1093">
                  <c:v>2.1528840173317538E-2</c:v>
                </c:pt>
                <c:pt idx="1094">
                  <c:v>2.1531311528072854E-2</c:v>
                </c:pt>
                <c:pt idx="1095">
                  <c:v>2.1533665149659539E-2</c:v>
                </c:pt>
                <c:pt idx="1096">
                  <c:v>2.1535901040387353E-2</c:v>
                </c:pt>
                <c:pt idx="1097">
                  <c:v>2.1538771648279043E-2</c:v>
                </c:pt>
                <c:pt idx="1098">
                  <c:v>2.1540763794238006E-2</c:v>
                </c:pt>
                <c:pt idx="1099">
                  <c:v>2.1542638208966493E-2</c:v>
                </c:pt>
                <c:pt idx="1100">
                  <c:v>2.1544636239139891E-2</c:v>
                </c:pt>
                <c:pt idx="1101">
                  <c:v>2.1545540321383734E-2</c:v>
                </c:pt>
                <c:pt idx="1102">
                  <c:v>2.1547053054780843E-2</c:v>
                </c:pt>
                <c:pt idx="1103">
                  <c:v>2.1548448071824603E-2</c:v>
                </c:pt>
                <c:pt idx="1104">
                  <c:v>2.154972537427979E-2</c:v>
                </c:pt>
                <c:pt idx="1105">
                  <c:v>2.155088496384714E-2</c:v>
                </c:pt>
                <c:pt idx="1106">
                  <c:v>2.1551926842165125E-2</c:v>
                </c:pt>
                <c:pt idx="1107">
                  <c:v>2.1552851010811707E-2</c:v>
                </c:pt>
                <c:pt idx="1108">
                  <c:v>2.1553657471299489E-2</c:v>
                </c:pt>
                <c:pt idx="1109">
                  <c:v>2.155629785921977E-2</c:v>
                </c:pt>
                <c:pt idx="1110">
                  <c:v>2.1556843784105502E-2</c:v>
                </c:pt>
                <c:pt idx="1111">
                  <c:v>2.1557271984193931E-2</c:v>
                </c:pt>
                <c:pt idx="1112">
                  <c:v>2.1557582460744486E-2</c:v>
                </c:pt>
                <c:pt idx="1113">
                  <c:v>2.1557775214959687E-2</c:v>
                </c:pt>
                <c:pt idx="1114">
                  <c:v>2.1557505594029112E-2</c:v>
                </c:pt>
                <c:pt idx="1115">
                  <c:v>2.155839240741337E-2</c:v>
                </c:pt>
                <c:pt idx="1116">
                  <c:v>2.1559161504341152E-2</c:v>
                </c:pt>
                <c:pt idx="1117">
                  <c:v>2.1559812885624925E-2</c:v>
                </c:pt>
                <c:pt idx="1118">
                  <c:v>2.156103034718997E-2</c:v>
                </c:pt>
                <c:pt idx="1119">
                  <c:v>2.1561432909324031E-2</c:v>
                </c:pt>
                <c:pt idx="1120">
                  <c:v>2.1561717750959962E-2</c:v>
                </c:pt>
                <c:pt idx="1121">
                  <c:v>2.1561884872688591E-2</c:v>
                </c:pt>
                <c:pt idx="1122">
                  <c:v>2.1561934275050359E-2</c:v>
                </c:pt>
                <c:pt idx="1123">
                  <c:v>2.1561249183504248E-2</c:v>
                </c:pt>
                <c:pt idx="1124">
                  <c:v>2.1561076573488349E-2</c:v>
                </c:pt>
                <c:pt idx="1125">
                  <c:v>2.1560786252386544E-2</c:v>
                </c:pt>
                <c:pt idx="1126">
                  <c:v>2.1560378220532122E-2</c:v>
                </c:pt>
                <c:pt idx="1127">
                  <c:v>2.1560415511529759E-2</c:v>
                </c:pt>
                <c:pt idx="1128">
                  <c:v>2.1559758606079289E-2</c:v>
                </c:pt>
                <c:pt idx="1129">
                  <c:v>2.155898398358401E-2</c:v>
                </c:pt>
                <c:pt idx="1130">
                  <c:v>2.1558091644177296E-2</c:v>
                </c:pt>
                <c:pt idx="1131">
                  <c:v>2.155708158794082E-2</c:v>
                </c:pt>
                <c:pt idx="1132">
                  <c:v>2.1555953814910642E-2</c:v>
                </c:pt>
                <c:pt idx="1133">
                  <c:v>2.155470832507329E-2</c:v>
                </c:pt>
                <c:pt idx="1134">
                  <c:v>2.1553345118370985E-2</c:v>
                </c:pt>
                <c:pt idx="1135">
                  <c:v>2.1551408980270144E-2</c:v>
                </c:pt>
                <c:pt idx="1136">
                  <c:v>2.1548937400048953E-2</c:v>
                </c:pt>
                <c:pt idx="1137">
                  <c:v>2.1547261750564151E-2</c:v>
                </c:pt>
                <c:pt idx="1138">
                  <c:v>2.1545468404513927E-2</c:v>
                </c:pt>
                <c:pt idx="1139">
                  <c:v>2.1543557361610774E-2</c:v>
                </c:pt>
                <c:pt idx="1140">
                  <c:v>2.1541785517893139E-2</c:v>
                </c:pt>
                <c:pt idx="1141">
                  <c:v>2.1538699340606666E-2</c:v>
                </c:pt>
                <c:pt idx="1142">
                  <c:v>2.1535495465535487E-2</c:v>
                </c:pt>
                <c:pt idx="1143">
                  <c:v>2.1532173892383575E-2</c:v>
                </c:pt>
                <c:pt idx="1144">
                  <c:v>2.1528379105903897E-2</c:v>
                </c:pt>
                <c:pt idx="1145">
                  <c:v>2.1524830753907577E-2</c:v>
                </c:pt>
                <c:pt idx="1146">
                  <c:v>2.1521164709701692E-2</c:v>
                </c:pt>
                <c:pt idx="1147">
                  <c:v>2.1517380972825167E-2</c:v>
                </c:pt>
                <c:pt idx="1148">
                  <c:v>2.1513479542773658E-2</c:v>
                </c:pt>
                <c:pt idx="1149">
                  <c:v>2.1509772771929152E-2</c:v>
                </c:pt>
                <c:pt idx="1150">
                  <c:v>2.1505627300434288E-2</c:v>
                </c:pt>
                <c:pt idx="1151">
                  <c:v>2.1501364127009457E-2</c:v>
                </c:pt>
                <c:pt idx="1152">
                  <c:v>2.1496347803151183E-2</c:v>
                </c:pt>
                <c:pt idx="1153">
                  <c:v>2.1491555951622544E-2</c:v>
                </c:pt>
                <c:pt idx="1154">
                  <c:v>2.14869315358233E-2</c:v>
                </c:pt>
                <c:pt idx="1155">
                  <c:v>2.1482189422119154E-2</c:v>
                </c:pt>
                <c:pt idx="1156">
                  <c:v>2.1477329609693962E-2</c:v>
                </c:pt>
                <c:pt idx="1157">
                  <c:v>2.1472352097697576E-2</c:v>
                </c:pt>
                <c:pt idx="1158">
                  <c:v>2.1467256885239219E-2</c:v>
                </c:pt>
                <c:pt idx="1159">
                  <c:v>2.1462043971398958E-2</c:v>
                </c:pt>
                <c:pt idx="1160">
                  <c:v>2.1456713355217566E-2</c:v>
                </c:pt>
                <c:pt idx="1161">
                  <c:v>2.1451677813064857E-2</c:v>
                </c:pt>
                <c:pt idx="1162">
                  <c:v>2.1446681051571857E-2</c:v>
                </c:pt>
                <c:pt idx="1163">
                  <c:v>2.144095358540643E-2</c:v>
                </c:pt>
                <c:pt idx="1164">
                  <c:v>2.1435108377853184E-2</c:v>
                </c:pt>
                <c:pt idx="1165">
                  <c:v>2.1429145427805472E-2</c:v>
                </c:pt>
                <c:pt idx="1166">
                  <c:v>2.1422541130260687E-2</c:v>
                </c:pt>
                <c:pt idx="1167">
                  <c:v>2.1416223205326868E-2</c:v>
                </c:pt>
                <c:pt idx="1168">
                  <c:v>2.1409791674133347E-2</c:v>
                </c:pt>
                <c:pt idx="1169">
                  <c:v>2.1403249737720436E-2</c:v>
                </c:pt>
                <c:pt idx="1170">
                  <c:v>2.1396937885246072E-2</c:v>
                </c:pt>
                <c:pt idx="1171">
                  <c:v>2.1390166839096069E-2</c:v>
                </c:pt>
                <c:pt idx="1172">
                  <c:v>2.138329604994511E-2</c:v>
                </c:pt>
                <c:pt idx="1173">
                  <c:v>2.1376328667429445E-2</c:v>
                </c:pt>
                <c:pt idx="1174">
                  <c:v>2.1368996008430056E-2</c:v>
                </c:pt>
                <c:pt idx="1175">
                  <c:v>2.1361858858252966E-2</c:v>
                </c:pt>
                <c:pt idx="1176">
                  <c:v>2.1354633707970749E-2</c:v>
                </c:pt>
                <c:pt idx="1177">
                  <c:v>2.1347323757991213E-2</c:v>
                </c:pt>
                <c:pt idx="1178">
                  <c:v>2.1339932208638737E-2</c:v>
                </c:pt>
                <c:pt idx="1179">
                  <c:v>2.1332672281178036E-2</c:v>
                </c:pt>
                <c:pt idx="1180">
                  <c:v>2.1325116928117862E-2</c:v>
                </c:pt>
                <c:pt idx="1181">
                  <c:v>2.1317490175831802E-2</c:v>
                </c:pt>
                <c:pt idx="1182">
                  <c:v>2.130979517320316E-2</c:v>
                </c:pt>
                <c:pt idx="1183">
                  <c:v>2.1302035069026708E-2</c:v>
                </c:pt>
                <c:pt idx="1184">
                  <c:v>2.1294213012009122E-2</c:v>
                </c:pt>
                <c:pt idx="1185">
                  <c:v>2.1286332150766821E-2</c:v>
                </c:pt>
                <c:pt idx="1186">
                  <c:v>2.1278395633826403E-2</c:v>
                </c:pt>
                <c:pt idx="1187">
                  <c:v>2.1270264303490726E-2</c:v>
                </c:pt>
                <c:pt idx="1188">
                  <c:v>2.126214122937788E-2</c:v>
                </c:pt>
                <c:pt idx="1189">
                  <c:v>2.1254067675999334E-2</c:v>
                </c:pt>
                <c:pt idx="1190">
                  <c:v>2.1245950824395669E-2</c:v>
                </c:pt>
                <c:pt idx="1191">
                  <c:v>2.1237793908739599E-2</c:v>
                </c:pt>
                <c:pt idx="1192">
                  <c:v>2.122965860110481E-2</c:v>
                </c:pt>
                <c:pt idx="1193">
                  <c:v>2.1221576076716573E-2</c:v>
                </c:pt>
                <c:pt idx="1194">
                  <c:v>2.1213459486864039E-2</c:v>
                </c:pt>
                <c:pt idx="1195">
                  <c:v>2.1205308828400719E-2</c:v>
                </c:pt>
                <c:pt idx="1196">
                  <c:v>2.1197098521620224E-2</c:v>
                </c:pt>
                <c:pt idx="1197">
                  <c:v>2.1188882632590788E-2</c:v>
                </c:pt>
                <c:pt idx="1198">
                  <c:v>2.1180632667332219E-2</c:v>
                </c:pt>
                <c:pt idx="1199">
                  <c:v>2.1172348622544617E-2</c:v>
                </c:pt>
                <c:pt idx="1200">
                  <c:v>2.1164030494886566E-2</c:v>
                </c:pt>
                <c:pt idx="1201">
                  <c:v>2.1155689255686765E-2</c:v>
                </c:pt>
                <c:pt idx="1202">
                  <c:v>2.1147300025590225E-2</c:v>
                </c:pt>
                <c:pt idx="1203">
                  <c:v>2.1138876700327873E-2</c:v>
                </c:pt>
                <c:pt idx="1204">
                  <c:v>2.1129208289224502E-2</c:v>
                </c:pt>
                <c:pt idx="1205">
                  <c:v>2.1120713054000595E-2</c:v>
                </c:pt>
                <c:pt idx="1206">
                  <c:v>2.1112185484681623E-2</c:v>
                </c:pt>
                <c:pt idx="1207">
                  <c:v>2.1103623807569378E-2</c:v>
                </c:pt>
                <c:pt idx="1208">
                  <c:v>2.1095028019028312E-2</c:v>
                </c:pt>
                <c:pt idx="1209">
                  <c:v>2.1086398115388875E-2</c:v>
                </c:pt>
                <c:pt idx="1210">
                  <c:v>2.1077734092944864E-2</c:v>
                </c:pt>
                <c:pt idx="1211">
                  <c:v>2.1069035947958267E-2</c:v>
                </c:pt>
                <c:pt idx="1212">
                  <c:v>2.1060303676655758E-2</c:v>
                </c:pt>
                <c:pt idx="1213">
                  <c:v>2.1051512574200609E-2</c:v>
                </c:pt>
                <c:pt idx="1214">
                  <c:v>2.1042624430105888E-2</c:v>
                </c:pt>
                <c:pt idx="1215">
                  <c:v>2.1033777940650093E-2</c:v>
                </c:pt>
                <c:pt idx="1216">
                  <c:v>2.1024897301217184E-2</c:v>
                </c:pt>
                <c:pt idx="1217">
                  <c:v>2.1015982507868253E-2</c:v>
                </c:pt>
                <c:pt idx="1218">
                  <c:v>2.1013358698588142E-2</c:v>
                </c:pt>
                <c:pt idx="1219">
                  <c:v>2.101377050680215E-2</c:v>
                </c:pt>
                <c:pt idx="1220">
                  <c:v>2.101592824121952E-2</c:v>
                </c:pt>
                <c:pt idx="1221">
                  <c:v>2.1018051778488173E-2</c:v>
                </c:pt>
                <c:pt idx="1222">
                  <c:v>2.1021385070851394E-2</c:v>
                </c:pt>
                <c:pt idx="1223">
                  <c:v>2.1023377062996108E-2</c:v>
                </c:pt>
                <c:pt idx="1224">
                  <c:v>2.1025334841321651E-2</c:v>
                </c:pt>
                <c:pt idx="1225">
                  <c:v>2.1027258401050977E-2</c:v>
                </c:pt>
                <c:pt idx="1226">
                  <c:v>2.1028156342443132E-2</c:v>
                </c:pt>
                <c:pt idx="1227">
                  <c:v>2.1030074597309122E-2</c:v>
                </c:pt>
                <c:pt idx="1228">
                  <c:v>2.1031958621583417E-2</c:v>
                </c:pt>
                <c:pt idx="1229">
                  <c:v>2.1033808410371134E-2</c:v>
                </c:pt>
                <c:pt idx="1230">
                  <c:v>2.1037092614488852E-2</c:v>
                </c:pt>
                <c:pt idx="1231">
                  <c:v>2.103808089767811E-2</c:v>
                </c:pt>
                <c:pt idx="1232">
                  <c:v>2.1039764791023305E-2</c:v>
                </c:pt>
                <c:pt idx="1233">
                  <c:v>2.1041414426519335E-2</c:v>
                </c:pt>
                <c:pt idx="1234">
                  <c:v>2.10430297991324E-2</c:v>
                </c:pt>
                <c:pt idx="1235">
                  <c:v>2.1044610903804807E-2</c:v>
                </c:pt>
                <c:pt idx="1236">
                  <c:v>2.0932345657323517E-2</c:v>
                </c:pt>
                <c:pt idx="1237">
                  <c:v>2.1047670288968274E-2</c:v>
                </c:pt>
                <c:pt idx="1238">
                  <c:v>2.1049148559211878E-2</c:v>
                </c:pt>
                <c:pt idx="1239">
                  <c:v>2.1050248834218938E-2</c:v>
                </c:pt>
                <c:pt idx="1240">
                  <c:v>2.1051785542034438E-2</c:v>
                </c:pt>
                <c:pt idx="1241">
                  <c:v>2.1053287956032486E-2</c:v>
                </c:pt>
                <c:pt idx="1242">
                  <c:v>2.1054756070971115E-2</c:v>
                </c:pt>
                <c:pt idx="1243">
                  <c:v>2.1171566511297667E-2</c:v>
                </c:pt>
                <c:pt idx="1244">
                  <c:v>2.1049451484341734E-2</c:v>
                </c:pt>
                <c:pt idx="1245">
                  <c:v>2.1039563927073492E-2</c:v>
                </c:pt>
                <c:pt idx="1246">
                  <c:v>2.1029642085420085E-2</c:v>
                </c:pt>
                <c:pt idx="1247">
                  <c:v>2.1019685954603257E-2</c:v>
                </c:pt>
                <c:pt idx="1248">
                  <c:v>2.1009810004819569E-2</c:v>
                </c:pt>
                <c:pt idx="1249">
                  <c:v>2.0999788314600344E-2</c:v>
                </c:pt>
                <c:pt idx="1250">
                  <c:v>2.0989732322810744E-2</c:v>
                </c:pt>
                <c:pt idx="1251">
                  <c:v>2.0979642024583894E-2</c:v>
                </c:pt>
                <c:pt idx="1252">
                  <c:v>2.1084375156551611E-2</c:v>
                </c:pt>
                <c:pt idx="1253">
                  <c:v>2.0959228826791718E-2</c:v>
                </c:pt>
                <c:pt idx="1254">
                  <c:v>2.0949032536126597E-2</c:v>
                </c:pt>
                <c:pt idx="1255">
                  <c:v>2.0938801917260427E-2</c:v>
                </c:pt>
                <c:pt idx="1256">
                  <c:v>2.0928536965218396E-2</c:v>
                </c:pt>
                <c:pt idx="1257">
                  <c:v>2.0918379524516285E-2</c:v>
                </c:pt>
                <c:pt idx="1258">
                  <c:v>2.0908048943027138E-2</c:v>
                </c:pt>
                <c:pt idx="1259">
                  <c:v>2.0897684015364168E-2</c:v>
                </c:pt>
                <c:pt idx="1260">
                  <c:v>2.0887284736468576E-2</c:v>
                </c:pt>
                <c:pt idx="1261">
                  <c:v>2.0991968245119584E-2</c:v>
                </c:pt>
                <c:pt idx="1262">
                  <c:v>2.0866383104638852E-2</c:v>
                </c:pt>
                <c:pt idx="1263">
                  <c:v>2.0855880741486959E-2</c:v>
                </c:pt>
                <c:pt idx="1264">
                  <c:v>2.0731908354637087E-2</c:v>
                </c:pt>
                <c:pt idx="1265">
                  <c:v>2.0722302077435747E-2</c:v>
                </c:pt>
                <c:pt idx="1266">
                  <c:v>2.0823828320063902E-2</c:v>
                </c:pt>
                <c:pt idx="1267">
                  <c:v>2.0813182298144224E-2</c:v>
                </c:pt>
                <c:pt idx="1268">
                  <c:v>2.0802501879732371E-2</c:v>
                </c:pt>
                <c:pt idx="1269">
                  <c:v>2.0791787059600785E-2</c:v>
                </c:pt>
                <c:pt idx="1270">
                  <c:v>2.0892616555149929E-2</c:v>
                </c:pt>
                <c:pt idx="1271">
                  <c:v>2.0758772031131623E-2</c:v>
                </c:pt>
                <c:pt idx="1272">
                  <c:v>2.0852756806528178E-2</c:v>
                </c:pt>
                <c:pt idx="1273">
                  <c:v>2.0718959040883656E-2</c:v>
                </c:pt>
                <c:pt idx="1274">
                  <c:v>2.0586144268540277E-2</c:v>
                </c:pt>
                <c:pt idx="1275">
                  <c:v>2.0677780056014429E-2</c:v>
                </c:pt>
                <c:pt idx="1276">
                  <c:v>2.0657799212413026E-2</c:v>
                </c:pt>
                <c:pt idx="1277">
                  <c:v>2.0637784049000719E-2</c:v>
                </c:pt>
                <c:pt idx="1278">
                  <c:v>2.0506885671375576E-2</c:v>
                </c:pt>
                <c:pt idx="1279">
                  <c:v>2.0712161086994672E-2</c:v>
                </c:pt>
                <c:pt idx="1280">
                  <c:v>2.0578532771723446E-2</c:v>
                </c:pt>
                <c:pt idx="1281">
                  <c:v>2.0671680262295794E-2</c:v>
                </c:pt>
                <c:pt idx="1282">
                  <c:v>2.053810201766379E-2</c:v>
                </c:pt>
                <c:pt idx="1283">
                  <c:v>2.0405962931899394E-2</c:v>
                </c:pt>
                <c:pt idx="1284">
                  <c:v>2.0496716536430763E-2</c:v>
                </c:pt>
                <c:pt idx="1285">
                  <c:v>2.0476426636657403E-2</c:v>
                </c:pt>
                <c:pt idx="1286">
                  <c:v>2.0456102372380189E-2</c:v>
                </c:pt>
                <c:pt idx="1287">
                  <c:v>2.0435743738563154E-2</c:v>
                </c:pt>
                <c:pt idx="1288">
                  <c:v>2.0415350730153381E-2</c:v>
                </c:pt>
                <c:pt idx="1289">
                  <c:v>2.0394923342087527E-2</c:v>
                </c:pt>
                <c:pt idx="1290">
                  <c:v>2.0486656728005356E-2</c:v>
                </c:pt>
                <c:pt idx="1291">
                  <c:v>2.0355464669650325E-2</c:v>
                </c:pt>
                <c:pt idx="1292">
                  <c:v>2.033479542030665E-2</c:v>
                </c:pt>
                <c:pt idx="1293">
                  <c:v>2.031409177713861E-2</c:v>
                </c:pt>
                <c:pt idx="1294">
                  <c:v>2.029335373501219E-2</c:v>
                </c:pt>
                <c:pt idx="1295">
                  <c:v>2.0160523395807869E-2</c:v>
                </c:pt>
                <c:pt idx="1296">
                  <c:v>2.0252809268560875E-2</c:v>
                </c:pt>
                <c:pt idx="1297">
                  <c:v>2.0241136186200374E-2</c:v>
                </c:pt>
                <c:pt idx="1298">
                  <c:v>2.0229428551848717E-2</c:v>
                </c:pt>
                <c:pt idx="1299">
                  <c:v>2.0330541333070388E-2</c:v>
                </c:pt>
                <c:pt idx="1300">
                  <c:v>2.0206197469591507E-2</c:v>
                </c:pt>
                <c:pt idx="1301">
                  <c:v>2.0194389275772964E-2</c:v>
                </c:pt>
                <c:pt idx="1302">
                  <c:v>2.0182546509187674E-2</c:v>
                </c:pt>
                <c:pt idx="1303">
                  <c:v>2.0170669164124841E-2</c:v>
                </c:pt>
                <c:pt idx="1304">
                  <c:v>2.0158456835846134E-2</c:v>
                </c:pt>
                <c:pt idx="1305">
                  <c:v>2.0146507178286848E-2</c:v>
                </c:pt>
                <c:pt idx="1306">
                  <c:v>2.0134522923100383E-2</c:v>
                </c:pt>
                <c:pt idx="1307">
                  <c:v>2.0122504064534849E-2</c:v>
                </c:pt>
                <c:pt idx="1308">
                  <c:v>2.022273267117989E-2</c:v>
                </c:pt>
                <c:pt idx="1309">
                  <c:v>2.0098678624461359E-2</c:v>
                </c:pt>
                <c:pt idx="1310">
                  <c:v>2.0086559069218218E-2</c:v>
                </c:pt>
                <c:pt idx="1311">
                  <c:v>2.0074404889425662E-2</c:v>
                </c:pt>
                <c:pt idx="1312">
                  <c:v>2.0062216079281481E-2</c:v>
                </c:pt>
                <c:pt idx="1313">
                  <c:v>2.0049992632973308E-2</c:v>
                </c:pt>
                <c:pt idx="1314">
                  <c:v>2.0037734544682152E-2</c:v>
                </c:pt>
                <c:pt idx="1315">
                  <c:v>1.9914768819355843E-2</c:v>
                </c:pt>
                <c:pt idx="1316">
                  <c:v>2.0013114418822805E-2</c:v>
                </c:pt>
                <c:pt idx="1317">
                  <c:v>2.0110219110311484E-2</c:v>
                </c:pt>
                <c:pt idx="1318">
                  <c:v>1.9987321172848179E-2</c:v>
                </c:pt>
                <c:pt idx="1319">
                  <c:v>1.9974880290010783E-2</c:v>
                </c:pt>
                <c:pt idx="1320">
                  <c:v>1.9962404724358507E-2</c:v>
                </c:pt>
                <c:pt idx="1321">
                  <c:v>1.9841461753606324E-2</c:v>
                </c:pt>
                <c:pt idx="1322">
                  <c:v>1.9938421391047921E-2</c:v>
                </c:pt>
                <c:pt idx="1323">
                  <c:v>1.9928344077323013E-2</c:v>
                </c:pt>
                <c:pt idx="1324">
                  <c:v>1.9918232027302078E-2</c:v>
                </c:pt>
                <c:pt idx="1325">
                  <c:v>1.9799343283968044E-2</c:v>
                </c:pt>
                <c:pt idx="1326">
                  <c:v>2.0007725496645711E-2</c:v>
                </c:pt>
                <c:pt idx="1327">
                  <c:v>1.9887597712621649E-2</c:v>
                </c:pt>
                <c:pt idx="1328">
                  <c:v>1.9987090297730461E-2</c:v>
                </c:pt>
                <c:pt idx="1329">
                  <c:v>1.9867027568815959E-2</c:v>
                </c:pt>
                <c:pt idx="1330">
                  <c:v>1.985682992664696E-2</c:v>
                </c:pt>
                <c:pt idx="1331">
                  <c:v>1.984647455326282E-2</c:v>
                </c:pt>
                <c:pt idx="1332">
                  <c:v>1.9836084395137035E-2</c:v>
                </c:pt>
                <c:pt idx="1333">
                  <c:v>1.9825659446186601E-2</c:v>
                </c:pt>
                <c:pt idx="1334">
                  <c:v>1.9707115545583985E-2</c:v>
                </c:pt>
                <c:pt idx="1335">
                  <c:v>1.9913765590800759E-2</c:v>
                </c:pt>
                <c:pt idx="1336">
                  <c:v>1.9793936350118918E-2</c:v>
                </c:pt>
                <c:pt idx="1337">
                  <c:v>1.9892500755579808E-2</c:v>
                </c:pt>
                <c:pt idx="1338">
                  <c:v>1.9772739882413962E-2</c:v>
                </c:pt>
                <c:pt idx="1339">
                  <c:v>1.9654967564463829E-2</c:v>
                </c:pt>
                <c:pt idx="1340">
                  <c:v>1.9751404097480385E-2</c:v>
                </c:pt>
                <c:pt idx="1341">
                  <c:v>1.9740683945758411E-2</c:v>
                </c:pt>
                <c:pt idx="1342">
                  <c:v>1.9729928946367339E-2</c:v>
                </c:pt>
                <c:pt idx="1343">
                  <c:v>1.9719850104942115E-2</c:v>
                </c:pt>
                <c:pt idx="1344">
                  <c:v>1.9709429756776409E-2</c:v>
                </c:pt>
                <c:pt idx="1345">
                  <c:v>1.9698620614277771E-2</c:v>
                </c:pt>
                <c:pt idx="1346">
                  <c:v>1.9798072113166275E-2</c:v>
                </c:pt>
                <c:pt idx="1347">
                  <c:v>1.9676897723090708E-2</c:v>
                </c:pt>
                <c:pt idx="1348">
                  <c:v>1.9665186293247365E-2</c:v>
                </c:pt>
                <c:pt idx="1349">
                  <c:v>1.9544162355045362E-2</c:v>
                </c:pt>
                <c:pt idx="1350">
                  <c:v>1.963819537594794E-2</c:v>
                </c:pt>
                <c:pt idx="1351">
                  <c:v>1.9624647622713518E-2</c:v>
                </c:pt>
                <c:pt idx="1352">
                  <c:v>1.9611064998369582E-2</c:v>
                </c:pt>
                <c:pt idx="1353">
                  <c:v>1.9490067705432539E-2</c:v>
                </c:pt>
                <c:pt idx="1354">
                  <c:v>1.9584251269391215E-2</c:v>
                </c:pt>
                <c:pt idx="1355">
                  <c:v>1.9680205378662025E-2</c:v>
                </c:pt>
                <c:pt idx="1356">
                  <c:v>1.9556848297761914E-2</c:v>
                </c:pt>
                <c:pt idx="1357">
                  <c:v>1.9542628598523137E-2</c:v>
                </c:pt>
                <c:pt idx="1358">
                  <c:v>1.9421994768243803E-2</c:v>
                </c:pt>
                <c:pt idx="1359">
                  <c:v>1.9515009729202337E-2</c:v>
                </c:pt>
                <c:pt idx="1360">
                  <c:v>1.9501147918313751E-2</c:v>
                </c:pt>
                <c:pt idx="1361">
                  <c:v>1.9487730020756867E-2</c:v>
                </c:pt>
                <c:pt idx="1362">
                  <c:v>1.9366683512317635E-2</c:v>
                </c:pt>
                <c:pt idx="1363">
                  <c:v>1.9459838243497781E-2</c:v>
                </c:pt>
                <c:pt idx="1364">
                  <c:v>1.9554804784030204E-2</c:v>
                </c:pt>
                <c:pt idx="1365">
                  <c:v>1.9431806698326979E-2</c:v>
                </c:pt>
                <c:pt idx="1366">
                  <c:v>1.9417738497598865E-2</c:v>
                </c:pt>
                <c:pt idx="1367">
                  <c:v>1.9403635336679544E-2</c:v>
                </c:pt>
                <c:pt idx="1368">
                  <c:v>1.9389497209496086E-2</c:v>
                </c:pt>
                <c:pt idx="1369">
                  <c:v>1.9373808517815855E-2</c:v>
                </c:pt>
                <c:pt idx="1370">
                  <c:v>1.9359590654453127E-2</c:v>
                </c:pt>
                <c:pt idx="1371">
                  <c:v>1.9345337801351465E-2</c:v>
                </c:pt>
                <c:pt idx="1372">
                  <c:v>1.9331049952446593E-2</c:v>
                </c:pt>
                <c:pt idx="1373">
                  <c:v>1.9423254449323794E-2</c:v>
                </c:pt>
                <c:pt idx="1374">
                  <c:v>1.9302115171993386E-2</c:v>
                </c:pt>
                <c:pt idx="1375">
                  <c:v>1.9391959883754636E-2</c:v>
                </c:pt>
                <c:pt idx="1376">
                  <c:v>1.9267869576170677E-2</c:v>
                </c:pt>
                <c:pt idx="1377">
                  <c:v>1.9250694315346619E-2</c:v>
                </c:pt>
                <c:pt idx="1378">
                  <c:v>1.923262590691547E-2</c:v>
                </c:pt>
                <c:pt idx="1379">
                  <c:v>1.9215392016651036E-2</c:v>
                </c:pt>
                <c:pt idx="1380">
                  <c:v>1.9198123129618078E-2</c:v>
                </c:pt>
                <c:pt idx="1381">
                  <c:v>1.9180819239898284E-2</c:v>
                </c:pt>
                <c:pt idx="1382">
                  <c:v>1.9269312974942023E-2</c:v>
                </c:pt>
                <c:pt idx="1383">
                  <c:v>1.9146907896307328E-2</c:v>
                </c:pt>
                <c:pt idx="1384">
                  <c:v>1.923573567678186E-2</c:v>
                </c:pt>
                <c:pt idx="1385">
                  <c:v>1.9112032336682839E-2</c:v>
                </c:pt>
                <c:pt idx="1386">
                  <c:v>1.9094542013979685E-2</c:v>
                </c:pt>
                <c:pt idx="1387">
                  <c:v>1.9076260513621591E-2</c:v>
                </c:pt>
                <c:pt idx="1388">
                  <c:v>1.9058711439351742E-2</c:v>
                </c:pt>
                <c:pt idx="1389">
                  <c:v>1.9041127315054664E-2</c:v>
                </c:pt>
                <c:pt idx="1390">
                  <c:v>1.902350813481813E-2</c:v>
                </c:pt>
                <c:pt idx="1391">
                  <c:v>1.9005853892732519E-2</c:v>
                </c:pt>
                <c:pt idx="1392">
                  <c:v>1.8988164582887778E-2</c:v>
                </c:pt>
                <c:pt idx="1393">
                  <c:v>1.9075402603693274E-2</c:v>
                </c:pt>
                <c:pt idx="1394">
                  <c:v>1.8952680736298494E-2</c:v>
                </c:pt>
                <c:pt idx="1395">
                  <c:v>1.8935551757709102E-2</c:v>
                </c:pt>
                <c:pt idx="1396">
                  <c:v>1.8919020175511874E-2</c:v>
                </c:pt>
                <c:pt idx="1397">
                  <c:v>1.8901121016561287E-2</c:v>
                </c:pt>
                <c:pt idx="1398">
                  <c:v>1.8779088592604867E-2</c:v>
                </c:pt>
                <c:pt idx="1399">
                  <c:v>1.8864597470495081E-2</c:v>
                </c:pt>
                <c:pt idx="1400">
                  <c:v>1.8846994615797689E-2</c:v>
                </c:pt>
                <c:pt idx="1401">
                  <c:v>1.8831696524829179E-2</c:v>
                </c:pt>
                <c:pt idx="1402">
                  <c:v>1.8921731310103902E-2</c:v>
                </c:pt>
                <c:pt idx="1403">
                  <c:v>1.8697912588516306E-2</c:v>
                </c:pt>
                <c:pt idx="1404">
                  <c:v>1.8786214873552313E-2</c:v>
                </c:pt>
                <c:pt idx="1405">
                  <c:v>1.8770779371778776E-2</c:v>
                </c:pt>
                <c:pt idx="1406">
                  <c:v>1.8755308674507452E-2</c:v>
                </c:pt>
                <c:pt idx="1407">
                  <c:v>1.8636498577841335E-2</c:v>
                </c:pt>
                <c:pt idx="1408">
                  <c:v>1.8724261669352833E-2</c:v>
                </c:pt>
                <c:pt idx="1409">
                  <c:v>1.8708045063516438E-2</c:v>
                </c:pt>
                <c:pt idx="1410">
                  <c:v>1.8692430198757871E-2</c:v>
                </c:pt>
                <c:pt idx="1411">
                  <c:v>1.8781396647416057E-2</c:v>
                </c:pt>
                <c:pt idx="1412">
                  <c:v>1.865885114438344E-2</c:v>
                </c:pt>
                <c:pt idx="1413">
                  <c:v>1.8643779617451239E-2</c:v>
                </c:pt>
                <c:pt idx="1414">
                  <c:v>1.8525359135647484E-2</c:v>
                </c:pt>
                <c:pt idx="1415">
                  <c:v>1.8612229340227743E-2</c:v>
                </c:pt>
                <c:pt idx="1416">
                  <c:v>1.8701151615904469E-2</c:v>
                </c:pt>
                <c:pt idx="1417">
                  <c:v>1.8580538036993926E-2</c:v>
                </c:pt>
                <c:pt idx="1418">
                  <c:v>1.8564639485638506E-2</c:v>
                </c:pt>
                <c:pt idx="1419">
                  <c:v>1.8548705659808033E-2</c:v>
                </c:pt>
                <c:pt idx="1420">
                  <c:v>1.8532736553520109E-2</c:v>
                </c:pt>
                <c:pt idx="1421">
                  <c:v>1.8514688824673973E-2</c:v>
                </c:pt>
                <c:pt idx="1422">
                  <c:v>1.8498639106620265E-2</c:v>
                </c:pt>
                <c:pt idx="1423">
                  <c:v>1.8482554085625984E-2</c:v>
                </c:pt>
                <c:pt idx="1424">
                  <c:v>1.8466433755740242E-2</c:v>
                </c:pt>
                <c:pt idx="1425">
                  <c:v>1.8552568262867043E-2</c:v>
                </c:pt>
                <c:pt idx="1426">
                  <c:v>1.8434558972789037E-2</c:v>
                </c:pt>
                <c:pt idx="1427">
                  <c:v>1.8520214934287793E-2</c:v>
                </c:pt>
                <c:pt idx="1428">
                  <c:v>1.8400499056534222E-2</c:v>
                </c:pt>
                <c:pt idx="1429">
                  <c:v>1.8383424814178512E-2</c:v>
                </c:pt>
                <c:pt idx="1430">
                  <c:v>1.8365522895240387E-2</c:v>
                </c:pt>
                <c:pt idx="1431">
                  <c:v>1.8348403245771038E-2</c:v>
                </c:pt>
                <c:pt idx="1432">
                  <c:v>1.8331264285197671E-2</c:v>
                </c:pt>
                <c:pt idx="1433">
                  <c:v>1.8314108960078061E-2</c:v>
                </c:pt>
                <c:pt idx="1434">
                  <c:v>1.8398446464124609E-2</c:v>
                </c:pt>
                <c:pt idx="1435">
                  <c:v>1.828054603414667E-2</c:v>
                </c:pt>
                <c:pt idx="1436">
                  <c:v>1.8365233565681011E-2</c:v>
                </c:pt>
                <c:pt idx="1437">
                  <c:v>1.8246159130459315E-2</c:v>
                </c:pt>
                <c:pt idx="1438">
                  <c:v>1.8228961387975012E-2</c:v>
                </c:pt>
                <c:pt idx="1439">
                  <c:v>1.8210998348889649E-2</c:v>
                </c:pt>
                <c:pt idx="1440">
                  <c:v>1.8193810967355995E-2</c:v>
                </c:pt>
                <c:pt idx="1441">
                  <c:v>1.817663079020378E-2</c:v>
                </c:pt>
                <c:pt idx="1442">
                  <c:v>1.8159460763098892E-2</c:v>
                </c:pt>
                <c:pt idx="1443">
                  <c:v>1.8142303831616413E-2</c:v>
                </c:pt>
                <c:pt idx="1444">
                  <c:v>1.8125162941226739E-2</c:v>
                </c:pt>
                <c:pt idx="1445">
                  <c:v>1.8208568089461166E-2</c:v>
                </c:pt>
                <c:pt idx="1446">
                  <c:v>1.809094106513599E-2</c:v>
                </c:pt>
                <c:pt idx="1447">
                  <c:v>1.7975849539970574E-2</c:v>
                </c:pt>
                <c:pt idx="1448">
                  <c:v>1.805824672154465E-2</c:v>
                </c:pt>
                <c:pt idx="1449">
                  <c:v>1.8041217424913356E-2</c:v>
                </c:pt>
                <c:pt idx="1450">
                  <c:v>1.8024221743797707E-2</c:v>
                </c:pt>
                <c:pt idx="1451">
                  <c:v>1.800726265515485E-2</c:v>
                </c:pt>
                <c:pt idx="1452">
                  <c:v>1.7989768000179013E-2</c:v>
                </c:pt>
                <c:pt idx="1453">
                  <c:v>1.7875647187720885E-2</c:v>
                </c:pt>
                <c:pt idx="1454">
                  <c:v>1.8057901668616885E-2</c:v>
                </c:pt>
                <c:pt idx="1455">
                  <c:v>1.7941657100410013E-2</c:v>
                </c:pt>
                <c:pt idx="1456">
                  <c:v>1.7926384388500371E-2</c:v>
                </c:pt>
                <c:pt idx="1457">
                  <c:v>1.781222603151883E-2</c:v>
                </c:pt>
                <c:pt idx="1458">
                  <c:v>1.7894600595914401E-2</c:v>
                </c:pt>
                <c:pt idx="1459">
                  <c:v>1.7878771790187594E-2</c:v>
                </c:pt>
                <c:pt idx="1460">
                  <c:v>1.7862985034595592E-2</c:v>
                </c:pt>
                <c:pt idx="1461">
                  <c:v>1.7846571337897337E-2</c:v>
                </c:pt>
                <c:pt idx="1462">
                  <c:v>1.7733589765288334E-2</c:v>
                </c:pt>
                <c:pt idx="1463">
                  <c:v>1.7914649464523622E-2</c:v>
                </c:pt>
                <c:pt idx="1464">
                  <c:v>1.7797368575335371E-2</c:v>
                </c:pt>
                <c:pt idx="1465">
                  <c:v>1.77824599381151E-2</c:v>
                </c:pt>
                <c:pt idx="1466">
                  <c:v>1.7766931322481295E-2</c:v>
                </c:pt>
                <c:pt idx="1467">
                  <c:v>1.7751444702356539E-2</c:v>
                </c:pt>
                <c:pt idx="1468">
                  <c:v>1.783552017673113E-2</c:v>
                </c:pt>
                <c:pt idx="1469">
                  <c:v>1.7720597418185127E-2</c:v>
                </c:pt>
                <c:pt idx="1470">
                  <c:v>1.7705236738932168E-2</c:v>
                </c:pt>
                <c:pt idx="1471">
                  <c:v>1.7592853120414507E-2</c:v>
                </c:pt>
                <c:pt idx="1472">
                  <c:v>1.7674641268138811E-2</c:v>
                </c:pt>
                <c:pt idx="1473">
                  <c:v>1.7659406461443067E-2</c:v>
                </c:pt>
                <c:pt idx="1474">
                  <c:v>1.7641656527281925E-2</c:v>
                </c:pt>
                <c:pt idx="1475">
                  <c:v>1.7626514616025466E-2</c:v>
                </c:pt>
                <c:pt idx="1476">
                  <c:v>1.7611414640586839E-2</c:v>
                </c:pt>
                <c:pt idx="1477">
                  <c:v>1.7692984727729299E-2</c:v>
                </c:pt>
                <c:pt idx="1478">
                  <c:v>1.7585050620421368E-2</c:v>
                </c:pt>
                <c:pt idx="1479">
                  <c:v>1.7680835024600095E-2</c:v>
                </c:pt>
                <c:pt idx="1480">
                  <c:v>1.758060668065263E-2</c:v>
                </c:pt>
                <c:pt idx="1481">
                  <c:v>1.7578447442237459E-2</c:v>
                </c:pt>
                <c:pt idx="1482">
                  <c:v>1.7579922958715102E-2</c:v>
                </c:pt>
                <c:pt idx="1483">
                  <c:v>1.7575603147343355E-2</c:v>
                </c:pt>
                <c:pt idx="1484">
                  <c:v>1.7669991571360663E-2</c:v>
                </c:pt>
                <c:pt idx="1485">
                  <c:v>1.7571325336599882E-2</c:v>
                </c:pt>
                <c:pt idx="1486">
                  <c:v>1.7567360303510464E-2</c:v>
                </c:pt>
                <c:pt idx="1487">
                  <c:v>1.756721467565614E-2</c:v>
                </c:pt>
                <c:pt idx="1488">
                  <c:v>1.756522200971513E-2</c:v>
                </c:pt>
                <c:pt idx="1489">
                  <c:v>1.7563271111267365E-2</c:v>
                </c:pt>
                <c:pt idx="1490">
                  <c:v>1.7561361973681185E-2</c:v>
                </c:pt>
                <c:pt idx="1491">
                  <c:v>1.7561559113073996E-2</c:v>
                </c:pt>
                <c:pt idx="1492">
                  <c:v>1.755766895460318E-2</c:v>
                </c:pt>
                <c:pt idx="1493">
                  <c:v>1.7651697417186422E-2</c:v>
                </c:pt>
                <c:pt idx="1494">
                  <c:v>1.7554142899595424E-2</c:v>
                </c:pt>
                <c:pt idx="1495">
                  <c:v>1.755244246713291E-2</c:v>
                </c:pt>
                <c:pt idx="1496">
                  <c:v>1.7550783755923012E-2</c:v>
                </c:pt>
                <c:pt idx="1497">
                  <c:v>1.7549166759398875E-2</c:v>
                </c:pt>
                <c:pt idx="1498">
                  <c:v>1.7547591470997961E-2</c:v>
                </c:pt>
                <c:pt idx="1499">
                  <c:v>1.7546756212326049E-2</c:v>
                </c:pt>
                <c:pt idx="1500">
                  <c:v>1.7545756955662718E-2</c:v>
                </c:pt>
                <c:pt idx="1501">
                  <c:v>1.7544573570036321E-2</c:v>
                </c:pt>
                <c:pt idx="1502">
                  <c:v>1.7640609675572381E-2</c:v>
                </c:pt>
                <c:pt idx="1503">
                  <c:v>1.7542331820919375E-2</c:v>
                </c:pt>
                <c:pt idx="1504">
                  <c:v>1.753666086103672E-2</c:v>
                </c:pt>
                <c:pt idx="1505">
                  <c:v>1.7430564786128672E-2</c:v>
                </c:pt>
                <c:pt idx="1506">
                  <c:v>1.7511136992956873E-2</c:v>
                </c:pt>
                <c:pt idx="1507">
                  <c:v>1.7497328637419641E-2</c:v>
                </c:pt>
                <c:pt idx="1508">
                  <c:v>1.7484107746006811E-2</c:v>
                </c:pt>
                <c:pt idx="1509">
                  <c:v>1.7375726109668022E-2</c:v>
                </c:pt>
                <c:pt idx="1510">
                  <c:v>1.7456694862041808E-2</c:v>
                </c:pt>
                <c:pt idx="1511">
                  <c:v>1.7539510188677929E-2</c:v>
                </c:pt>
                <c:pt idx="1512">
                  <c:v>1.7335001663858731E-2</c:v>
                </c:pt>
                <c:pt idx="1513">
                  <c:v>1.7415353875519794E-2</c:v>
                </c:pt>
                <c:pt idx="1514">
                  <c:v>1.7308070887013239E-2</c:v>
                </c:pt>
                <c:pt idx="1515">
                  <c:v>1.7388362256504759E-2</c:v>
                </c:pt>
                <c:pt idx="1516">
                  <c:v>1.7369184504407182E-2</c:v>
                </c:pt>
                <c:pt idx="1517">
                  <c:v>1.7451244669425013E-2</c:v>
                </c:pt>
                <c:pt idx="1518">
                  <c:v>1.7249027902235429E-2</c:v>
                </c:pt>
                <c:pt idx="1519">
                  <c:v>1.7329187732391043E-2</c:v>
                </c:pt>
                <c:pt idx="1520">
                  <c:v>1.7222629403091855E-2</c:v>
                </c:pt>
                <c:pt idx="1521">
                  <c:v>1.7302731265094112E-2</c:v>
                </c:pt>
                <c:pt idx="1522">
                  <c:v>1.7289565424307294E-2</c:v>
                </c:pt>
                <c:pt idx="1523">
                  <c:v>1.7276441169294859E-2</c:v>
                </c:pt>
                <c:pt idx="1524">
                  <c:v>1.7263358492971927E-2</c:v>
                </c:pt>
                <c:pt idx="1525">
                  <c:v>1.7249307636474413E-2</c:v>
                </c:pt>
                <c:pt idx="1526">
                  <c:v>1.7330042147399718E-2</c:v>
                </c:pt>
                <c:pt idx="1527">
                  <c:v>1.7223359505238119E-2</c:v>
                </c:pt>
                <c:pt idx="1528">
                  <c:v>1.721044777463647E-2</c:v>
                </c:pt>
                <c:pt idx="1529">
                  <c:v>1.7197577591320862E-2</c:v>
                </c:pt>
                <c:pt idx="1530">
                  <c:v>1.7077645083342068E-2</c:v>
                </c:pt>
                <c:pt idx="1531">
                  <c:v>1.7231672524958122E-2</c:v>
                </c:pt>
                <c:pt idx="1532">
                  <c:v>1.7105935621671533E-2</c:v>
                </c:pt>
                <c:pt idx="1533">
                  <c:v>1.7167803370330744E-2</c:v>
                </c:pt>
                <c:pt idx="1534">
                  <c:v>1.7039581886086754E-2</c:v>
                </c:pt>
                <c:pt idx="1535">
                  <c:v>1.6916679670436079E-2</c:v>
                </c:pt>
                <c:pt idx="1536">
                  <c:v>1.6976323450357992E-2</c:v>
                </c:pt>
                <c:pt idx="1537">
                  <c:v>1.6944757117673719E-2</c:v>
                </c:pt>
                <c:pt idx="1538">
                  <c:v>1.6915527056479016E-2</c:v>
                </c:pt>
                <c:pt idx="1539">
                  <c:v>1.6792450699800367E-2</c:v>
                </c:pt>
                <c:pt idx="1540">
                  <c:v>1.6945589429555159E-2</c:v>
                </c:pt>
                <c:pt idx="1541">
                  <c:v>1.6820888583711689E-2</c:v>
                </c:pt>
                <c:pt idx="1542">
                  <c:v>1.6880105174174913E-2</c:v>
                </c:pt>
                <c:pt idx="1543">
                  <c:v>1.6756239001287594E-2</c:v>
                </c:pt>
                <c:pt idx="1544">
                  <c:v>1.6634307319065761E-2</c:v>
                </c:pt>
                <c:pt idx="1545">
                  <c:v>1.669373462681575E-2</c:v>
                </c:pt>
                <c:pt idx="1546">
                  <c:v>1.666254521527577E-2</c:v>
                </c:pt>
                <c:pt idx="1547">
                  <c:v>1.6631397643463997E-2</c:v>
                </c:pt>
                <c:pt idx="1548">
                  <c:v>1.6600291903339469E-2</c:v>
                </c:pt>
                <c:pt idx="1549">
                  <c:v>1.656922798687643E-2</c:v>
                </c:pt>
                <c:pt idx="1550">
                  <c:v>1.6538205886056947E-2</c:v>
                </c:pt>
                <c:pt idx="1551">
                  <c:v>1.6603437984806121E-2</c:v>
                </c:pt>
                <c:pt idx="1552">
                  <c:v>1.6478749883235094E-2</c:v>
                </c:pt>
                <c:pt idx="1553">
                  <c:v>1.6447533128591315E-2</c:v>
                </c:pt>
                <c:pt idx="1554">
                  <c:v>1.6416358155570118E-2</c:v>
                </c:pt>
                <c:pt idx="1555">
                  <c:v>1.6385224956222945E-2</c:v>
                </c:pt>
                <c:pt idx="1556">
                  <c:v>1.6364732186650108E-2</c:v>
                </c:pt>
                <c:pt idx="1557">
                  <c:v>1.6353026737856997E-2</c:v>
                </c:pt>
                <c:pt idx="1558">
                  <c:v>1.6341362621823518E-2</c:v>
                </c:pt>
                <c:pt idx="1559">
                  <c:v>1.6329739831848659E-2</c:v>
                </c:pt>
                <c:pt idx="1560">
                  <c:v>1.6411412304182013E-2</c:v>
                </c:pt>
                <c:pt idx="1561">
                  <c:v>1.6307060066830512E-2</c:v>
                </c:pt>
                <c:pt idx="1562">
                  <c:v>1.6295558785298495E-2</c:v>
                </c:pt>
                <c:pt idx="1563">
                  <c:v>1.6284098801367837E-2</c:v>
                </c:pt>
                <c:pt idx="1564">
                  <c:v>1.6272245538977437E-2</c:v>
                </c:pt>
                <c:pt idx="1565">
                  <c:v>1.6260870565190808E-2</c:v>
                </c:pt>
                <c:pt idx="1566">
                  <c:v>1.6249536870849974E-2</c:v>
                </c:pt>
                <c:pt idx="1567">
                  <c:v>1.623824444933869E-2</c:v>
                </c:pt>
                <c:pt idx="1568">
                  <c:v>1.6226993294057399E-2</c:v>
                </c:pt>
                <c:pt idx="1569">
                  <c:v>1.6308418223381714E-2</c:v>
                </c:pt>
                <c:pt idx="1570">
                  <c:v>1.6205034689990135E-2</c:v>
                </c:pt>
                <c:pt idx="1571">
                  <c:v>1.6193904848624697E-2</c:v>
                </c:pt>
                <c:pt idx="1572">
                  <c:v>1.6182816245469453E-2</c:v>
                </c:pt>
                <c:pt idx="1573">
                  <c:v>1.6171768873982896E-2</c:v>
                </c:pt>
                <c:pt idx="1574">
                  <c:v>1.6160762727635003E-2</c:v>
                </c:pt>
                <c:pt idx="1575">
                  <c:v>1.6149797799904581E-2</c:v>
                </c:pt>
                <c:pt idx="1576">
                  <c:v>1.6138874084285888E-2</c:v>
                </c:pt>
                <c:pt idx="1577">
                  <c:v>1.6126783898321742E-2</c:v>
                </c:pt>
                <c:pt idx="1578">
                  <c:v>1.6115949959957486E-2</c:v>
                </c:pt>
                <c:pt idx="1579">
                  <c:v>1.6105157219349742E-2</c:v>
                </c:pt>
                <c:pt idx="1580">
                  <c:v>1.6094405670027161E-2</c:v>
                </c:pt>
                <c:pt idx="1581">
                  <c:v>1.6083695305530998E-2</c:v>
                </c:pt>
                <c:pt idx="1582">
                  <c:v>1.6077473099523409E-2</c:v>
                </c:pt>
                <c:pt idx="1583">
                  <c:v>1.6081041884467039E-2</c:v>
                </c:pt>
                <c:pt idx="1584">
                  <c:v>1.6084651742577828E-2</c:v>
                </c:pt>
                <c:pt idx="1585">
                  <c:v>1.6088302668326653E-2</c:v>
                </c:pt>
                <c:pt idx="1586">
                  <c:v>1.6093303969779611E-2</c:v>
                </c:pt>
                <c:pt idx="1587">
                  <c:v>1.6096962936182516E-2</c:v>
                </c:pt>
                <c:pt idx="1588">
                  <c:v>1.6100662955134609E-2</c:v>
                </c:pt>
                <c:pt idx="1589">
                  <c:v>1.6104404021152884E-2</c:v>
                </c:pt>
                <c:pt idx="1590">
                  <c:v>1.6107173119036006E-2</c:v>
                </c:pt>
                <c:pt idx="1591">
                  <c:v>1.6111070335205896E-2</c:v>
                </c:pt>
                <c:pt idx="1592">
                  <c:v>1.6115008580651499E-2</c:v>
                </c:pt>
                <c:pt idx="1593">
                  <c:v>1.6118987849937164E-2</c:v>
                </c:pt>
                <c:pt idx="1594">
                  <c:v>1.6123008137639908E-2</c:v>
                </c:pt>
                <c:pt idx="1595">
                  <c:v>1.6127712100023762E-2</c:v>
                </c:pt>
                <c:pt idx="1596">
                  <c:v>1.6131740342933E-2</c:v>
                </c:pt>
                <c:pt idx="1597">
                  <c:v>1.6135809589456221E-2</c:v>
                </c:pt>
                <c:pt idx="1598">
                  <c:v>1.6139919834212511E-2</c:v>
                </c:pt>
                <c:pt idx="1599">
                  <c:v>1.6144071071834857E-2</c:v>
                </c:pt>
                <c:pt idx="1600">
                  <c:v>1.6148263296967547E-2</c:v>
                </c:pt>
                <c:pt idx="1601">
                  <c:v>1.6152496504262683E-2</c:v>
                </c:pt>
                <c:pt idx="1602">
                  <c:v>1.615677068839105E-2</c:v>
                </c:pt>
                <c:pt idx="1603">
                  <c:v>1.616092367207024E-2</c:v>
                </c:pt>
                <c:pt idx="1604">
                  <c:v>1.6165504494947944E-2</c:v>
                </c:pt>
                <c:pt idx="1605">
                  <c:v>1.6170126274618966E-2</c:v>
                </c:pt>
                <c:pt idx="1606">
                  <c:v>1.6174789005805757E-2</c:v>
                </c:pt>
                <c:pt idx="1607">
                  <c:v>1.617949268324137E-2</c:v>
                </c:pt>
                <c:pt idx="1608">
                  <c:v>1.6181876879798367E-2</c:v>
                </c:pt>
                <c:pt idx="1609">
                  <c:v>1.6172309250898236E-2</c:v>
                </c:pt>
                <c:pt idx="1610">
                  <c:v>1.6162782629028843E-2</c:v>
                </c:pt>
                <c:pt idx="1611">
                  <c:v>1.6153297008087375E-2</c:v>
                </c:pt>
                <c:pt idx="1612">
                  <c:v>1.6144151979163714E-2</c:v>
                </c:pt>
                <c:pt idx="1613">
                  <c:v>1.6134745836003002E-2</c:v>
                </c:pt>
                <c:pt idx="1614">
                  <c:v>1.6125380673891115E-2</c:v>
                </c:pt>
                <c:pt idx="1615">
                  <c:v>1.6116056486774121E-2</c:v>
                </c:pt>
                <c:pt idx="1616">
                  <c:v>1.6106483704515763E-2</c:v>
                </c:pt>
                <c:pt idx="1617">
                  <c:v>1.6097243961643411E-2</c:v>
                </c:pt>
                <c:pt idx="1618">
                  <c:v>1.6088045177311355E-2</c:v>
                </c:pt>
                <c:pt idx="1619">
                  <c:v>1.6078887345512532E-2</c:v>
                </c:pt>
                <c:pt idx="1620">
                  <c:v>1.6069770460250859E-2</c:v>
                </c:pt>
                <c:pt idx="1621">
                  <c:v>1.6060971501517612E-2</c:v>
                </c:pt>
                <c:pt idx="1622">
                  <c:v>1.6051933970891427E-2</c:v>
                </c:pt>
                <c:pt idx="1623">
                  <c:v>1.6042937367265371E-2</c:v>
                </c:pt>
                <c:pt idx="1624">
                  <c:v>1.6033981684696798E-2</c:v>
                </c:pt>
                <c:pt idx="1625">
                  <c:v>1.6025066917251005E-2</c:v>
                </c:pt>
                <c:pt idx="1626">
                  <c:v>1.6016193059006104E-2</c:v>
                </c:pt>
                <c:pt idx="1627">
                  <c:v>1.6007360104051679E-2</c:v>
                </c:pt>
                <c:pt idx="1628">
                  <c:v>1.5998568046490129E-2</c:v>
                </c:pt>
                <c:pt idx="1629">
                  <c:v>1.5989047252899975E-2</c:v>
                </c:pt>
                <c:pt idx="1630">
                  <c:v>1.5980344573336462E-2</c:v>
                </c:pt>
                <c:pt idx="1631">
                  <c:v>1.5971682778344334E-2</c:v>
                </c:pt>
                <c:pt idx="1632">
                  <c:v>1.5963061862067401E-2</c:v>
                </c:pt>
                <c:pt idx="1633">
                  <c:v>1.5954481818657731E-2</c:v>
                </c:pt>
                <c:pt idx="1634">
                  <c:v>1.5944675466048754E-2</c:v>
                </c:pt>
                <c:pt idx="1635">
                  <c:v>1.5930886844377854E-2</c:v>
                </c:pt>
                <c:pt idx="1636">
                  <c:v>1.5917139127133467E-2</c:v>
                </c:pt>
                <c:pt idx="1637">
                  <c:v>1.5903432308192404E-2</c:v>
                </c:pt>
                <c:pt idx="1638">
                  <c:v>1.5888903799374608E-2</c:v>
                </c:pt>
                <c:pt idx="1639">
                  <c:v>1.5875309818252529E-2</c:v>
                </c:pt>
                <c:pt idx="1640">
                  <c:v>1.5861756718661222E-2</c:v>
                </c:pt>
                <c:pt idx="1641">
                  <c:v>1.584824449452641E-2</c:v>
                </c:pt>
                <c:pt idx="1642">
                  <c:v>1.5835511474637798E-2</c:v>
                </c:pt>
                <c:pt idx="1643">
                  <c:v>1.5822049917642134E-2</c:v>
                </c:pt>
                <c:pt idx="1644">
                  <c:v>1.5808629216437348E-2</c:v>
                </c:pt>
                <c:pt idx="1645">
                  <c:v>1.5795249364995479E-2</c:v>
                </c:pt>
                <c:pt idx="1646">
                  <c:v>1.5781910357306472E-2</c:v>
                </c:pt>
                <c:pt idx="1647">
                  <c:v>1.576802919558104E-2</c:v>
                </c:pt>
                <c:pt idx="1648">
                  <c:v>1.5754802930535682E-2</c:v>
                </c:pt>
                <c:pt idx="1649">
                  <c:v>1.5741617492775788E-2</c:v>
                </c:pt>
                <c:pt idx="1650">
                  <c:v>1.572847287633309E-2</c:v>
                </c:pt>
                <c:pt idx="1651">
                  <c:v>1.5715369075254958E-2</c:v>
                </c:pt>
                <c:pt idx="1652">
                  <c:v>1.5702306083598756E-2</c:v>
                </c:pt>
                <c:pt idx="1653">
                  <c:v>1.5689283895432705E-2</c:v>
                </c:pt>
                <c:pt idx="1654">
                  <c:v>1.5676302504838063E-2</c:v>
                </c:pt>
                <c:pt idx="1655">
                  <c:v>1.566369627072782E-2</c:v>
                </c:pt>
                <c:pt idx="1656">
                  <c:v>1.565107010109518E-2</c:v>
                </c:pt>
                <c:pt idx="1657">
                  <c:v>1.5638148581647346E-2</c:v>
                </c:pt>
                <c:pt idx="1658">
                  <c:v>1.562526783325198E-2</c:v>
                </c:pt>
                <c:pt idx="1659">
                  <c:v>1.5612427850054861E-2</c:v>
                </c:pt>
                <c:pt idx="1660">
                  <c:v>1.56002047728295E-2</c:v>
                </c:pt>
                <c:pt idx="1661">
                  <c:v>1.5592764557480324E-2</c:v>
                </c:pt>
                <c:pt idx="1662">
                  <c:v>1.5585365046346668E-2</c:v>
                </c:pt>
                <c:pt idx="1663">
                  <c:v>1.5578006233944827E-2</c:v>
                </c:pt>
                <c:pt idx="1664">
                  <c:v>1.557068811480508E-2</c:v>
                </c:pt>
                <c:pt idx="1665">
                  <c:v>1.556358098257609E-2</c:v>
                </c:pt>
                <c:pt idx="1666">
                  <c:v>1.5556341641171069E-2</c:v>
                </c:pt>
                <c:pt idx="1667">
                  <c:v>1.5549142975179413E-2</c:v>
                </c:pt>
                <c:pt idx="1668">
                  <c:v>1.554198497917909E-2</c:v>
                </c:pt>
                <c:pt idx="1669">
                  <c:v>1.5534707727408153E-2</c:v>
                </c:pt>
                <c:pt idx="1670">
                  <c:v>1.5527633653632869E-2</c:v>
                </c:pt>
                <c:pt idx="1671">
                  <c:v>1.5520600235163155E-2</c:v>
                </c:pt>
                <c:pt idx="1672">
                  <c:v>1.5513607466622328E-2</c:v>
                </c:pt>
                <c:pt idx="1673">
                  <c:v>1.5506804860178728E-2</c:v>
                </c:pt>
                <c:pt idx="1674">
                  <c:v>1.5499890770969431E-2</c:v>
                </c:pt>
                <c:pt idx="1675">
                  <c:v>1.5493017314143308E-2</c:v>
                </c:pt>
                <c:pt idx="1676">
                  <c:v>1.5486184484376263E-2</c:v>
                </c:pt>
                <c:pt idx="1677">
                  <c:v>1.5479392276354746E-2</c:v>
                </c:pt>
                <c:pt idx="1678">
                  <c:v>1.5472640684778383E-2</c:v>
                </c:pt>
                <c:pt idx="1679">
                  <c:v>1.5465929704356457E-2</c:v>
                </c:pt>
                <c:pt idx="1680">
                  <c:v>1.5459259329813631E-2</c:v>
                </c:pt>
                <c:pt idx="1681">
                  <c:v>1.5452629555884225E-2</c:v>
                </c:pt>
                <c:pt idx="1682">
                  <c:v>1.544578857616598E-2</c:v>
                </c:pt>
                <c:pt idx="1683">
                  <c:v>1.5439245223652245E-2</c:v>
                </c:pt>
                <c:pt idx="1684">
                  <c:v>1.5432742458988983E-2</c:v>
                </c:pt>
                <c:pt idx="1685">
                  <c:v>1.5426280276957758E-2</c:v>
                </c:pt>
                <c:pt idx="1686">
                  <c:v>1.5420403109914134E-2</c:v>
                </c:pt>
                <c:pt idx="1687">
                  <c:v>1.541702344977856E-2</c:v>
                </c:pt>
                <c:pt idx="1688">
                  <c:v>1.5413684410363761E-2</c:v>
                </c:pt>
                <c:pt idx="1689">
                  <c:v>1.5410386046536015E-2</c:v>
                </c:pt>
                <c:pt idx="1690">
                  <c:v>1.5406919425392325E-2</c:v>
                </c:pt>
                <c:pt idx="1691">
                  <c:v>1.5403694876189457E-2</c:v>
                </c:pt>
                <c:pt idx="1692">
                  <c:v>1.5400511183332286E-2</c:v>
                </c:pt>
                <c:pt idx="1693">
                  <c:v>1.5397368401409321E-2</c:v>
                </c:pt>
                <c:pt idx="1694">
                  <c:v>1.5394266585020798E-2</c:v>
                </c:pt>
                <c:pt idx="1695">
                  <c:v>1.5391020309965813E-2</c:v>
                </c:pt>
                <c:pt idx="1696">
                  <c:v>1.5388014082625745E-2</c:v>
                </c:pt>
                <c:pt idx="1697">
                  <c:v>1.5385048978058622E-2</c:v>
                </c:pt>
                <c:pt idx="1698">
                  <c:v>1.5382125051235556E-2</c:v>
                </c:pt>
                <c:pt idx="1699">
                  <c:v>1.5379373897904235E-2</c:v>
                </c:pt>
                <c:pt idx="1700">
                  <c:v>1.537651902197032E-2</c:v>
                </c:pt>
                <c:pt idx="1701">
                  <c:v>1.5373705494096597E-2</c:v>
                </c:pt>
                <c:pt idx="1702">
                  <c:v>1.5370933368973232E-2</c:v>
                </c:pt>
                <c:pt idx="1703">
                  <c:v>1.536820270130777E-2</c:v>
                </c:pt>
                <c:pt idx="1704">
                  <c:v>1.5365513545813397E-2</c:v>
                </c:pt>
                <c:pt idx="1705">
                  <c:v>1.5362865957218514E-2</c:v>
                </c:pt>
                <c:pt idx="1706">
                  <c:v>1.5360259990263244E-2</c:v>
                </c:pt>
                <c:pt idx="1707">
                  <c:v>1.5357671784174479E-2</c:v>
                </c:pt>
                <c:pt idx="1708">
                  <c:v>1.5355140418258105E-2</c:v>
                </c:pt>
                <c:pt idx="1709">
                  <c:v>1.5352700482137114E-2</c:v>
                </c:pt>
                <c:pt idx="1710">
                  <c:v>1.5350302379445218E-2</c:v>
                </c:pt>
                <c:pt idx="1711">
                  <c:v>1.534794616596454E-2</c:v>
                </c:pt>
                <c:pt idx="1712">
                  <c:v>1.5345156614298907E-2</c:v>
                </c:pt>
                <c:pt idx="1713">
                  <c:v>1.5339850299809124E-2</c:v>
                </c:pt>
                <c:pt idx="1714">
                  <c:v>1.5334585984228306E-2</c:v>
                </c:pt>
                <c:pt idx="1715">
                  <c:v>1.5329363662683429E-2</c:v>
                </c:pt>
                <c:pt idx="1716">
                  <c:v>1.5324213681195988E-2</c:v>
                </c:pt>
                <c:pt idx="1717">
                  <c:v>1.5319072553837902E-2</c:v>
                </c:pt>
                <c:pt idx="1718">
                  <c:v>1.5313973404465985E-2</c:v>
                </c:pt>
                <c:pt idx="1719">
                  <c:v>1.5308916228256251E-2</c:v>
                </c:pt>
                <c:pt idx="1720">
                  <c:v>1.5303901020398407E-2</c:v>
                </c:pt>
                <c:pt idx="1721">
                  <c:v>1.529891133690899E-2</c:v>
                </c:pt>
                <c:pt idx="1722">
                  <c:v>1.5293982838232127E-2</c:v>
                </c:pt>
                <c:pt idx="1723">
                  <c:v>1.5289096295051485E-2</c:v>
                </c:pt>
                <c:pt idx="1724">
                  <c:v>1.5283563042243892E-2</c:v>
                </c:pt>
                <c:pt idx="1725">
                  <c:v>1.5278771271510642E-2</c:v>
                </c:pt>
                <c:pt idx="1726">
                  <c:v>1.5274013764420483E-2</c:v>
                </c:pt>
                <c:pt idx="1727">
                  <c:v>1.5269298191669198E-2</c:v>
                </c:pt>
                <c:pt idx="1728">
                  <c:v>1.5264624548542327E-2</c:v>
                </c:pt>
                <c:pt idx="1729">
                  <c:v>1.525999283033954E-2</c:v>
                </c:pt>
                <c:pt idx="1730">
                  <c:v>1.5255403032368017E-2</c:v>
                </c:pt>
                <c:pt idx="1731">
                  <c:v>1.5250855149953045E-2</c:v>
                </c:pt>
                <c:pt idx="1732">
                  <c:v>1.5246349178426093E-2</c:v>
                </c:pt>
                <c:pt idx="1733">
                  <c:v>1.5241920386964977E-2</c:v>
                </c:pt>
                <c:pt idx="1734">
                  <c:v>1.5237567173619956E-2</c:v>
                </c:pt>
                <c:pt idx="1735">
                  <c:v>1.5233200941851989E-2</c:v>
                </c:pt>
                <c:pt idx="1736">
                  <c:v>1.5228876609883353E-2</c:v>
                </c:pt>
                <c:pt idx="1737">
                  <c:v>1.522459417310182E-2</c:v>
                </c:pt>
                <c:pt idx="1738">
                  <c:v>1.522263490569838E-2</c:v>
                </c:pt>
                <c:pt idx="1739">
                  <c:v>1.5226752001634248E-2</c:v>
                </c:pt>
                <c:pt idx="1740">
                  <c:v>1.5230911026034313E-2</c:v>
                </c:pt>
                <c:pt idx="1741">
                  <c:v>1.5235111974864646E-2</c:v>
                </c:pt>
                <c:pt idx="1742">
                  <c:v>1.5242425216718078E-2</c:v>
                </c:pt>
                <c:pt idx="1743">
                  <c:v>1.524658525334981E-2</c:v>
                </c:pt>
                <c:pt idx="1744">
                  <c:v>1.5250787205599615E-2</c:v>
                </c:pt>
                <c:pt idx="1745">
                  <c:v>1.5255031069481435E-2</c:v>
                </c:pt>
                <c:pt idx="1746">
                  <c:v>1.5256745445135342E-2</c:v>
                </c:pt>
                <c:pt idx="1747">
                  <c:v>1.5261197856503461E-2</c:v>
                </c:pt>
                <c:pt idx="1748">
                  <c:v>1.5265692164395862E-2</c:v>
                </c:pt>
                <c:pt idx="1749">
                  <c:v>1.5270228364869907E-2</c:v>
                </c:pt>
                <c:pt idx="1750">
                  <c:v>1.5274806453998684E-2</c:v>
                </c:pt>
                <c:pt idx="1751">
                  <c:v>1.5281374175094885E-2</c:v>
                </c:pt>
                <c:pt idx="1752">
                  <c:v>1.5285911309677762E-2</c:v>
                </c:pt>
                <c:pt idx="1753">
                  <c:v>1.5290490324400855E-2</c:v>
                </c:pt>
                <c:pt idx="1754">
                  <c:v>1.529511121537867E-2</c:v>
                </c:pt>
                <c:pt idx="1755">
                  <c:v>1.5299773978737316E-2</c:v>
                </c:pt>
                <c:pt idx="1756">
                  <c:v>1.5304478610619664E-2</c:v>
                </c:pt>
                <c:pt idx="1757">
                  <c:v>1.5309225107173741E-2</c:v>
                </c:pt>
                <c:pt idx="1758">
                  <c:v>1.5314013464562187E-2</c:v>
                </c:pt>
                <c:pt idx="1759">
                  <c:v>1.5317893603119853E-2</c:v>
                </c:pt>
                <c:pt idx="1760">
                  <c:v>1.5322332019320836E-2</c:v>
                </c:pt>
                <c:pt idx="1761">
                  <c:v>1.5327456209872048E-2</c:v>
                </c:pt>
                <c:pt idx="1762">
                  <c:v>1.5332622240738782E-2</c:v>
                </c:pt>
                <c:pt idx="1763">
                  <c:v>1.5337830108144169E-2</c:v>
                </c:pt>
                <c:pt idx="1764">
                  <c:v>1.5341991927787818E-2</c:v>
                </c:pt>
                <c:pt idx="1765">
                  <c:v>1.5338870330761676E-2</c:v>
                </c:pt>
                <c:pt idx="1766">
                  <c:v>1.5335790498984375E-2</c:v>
                </c:pt>
                <c:pt idx="1767">
                  <c:v>1.533275242819427E-2</c:v>
                </c:pt>
                <c:pt idx="1768">
                  <c:v>1.5329630310497102E-2</c:v>
                </c:pt>
                <c:pt idx="1769">
                  <c:v>1.5326672893479967E-2</c:v>
                </c:pt>
                <c:pt idx="1770">
                  <c:v>1.5323757223247865E-2</c:v>
                </c:pt>
                <c:pt idx="1771">
                  <c:v>1.5320883295587593E-2</c:v>
                </c:pt>
                <c:pt idx="1772">
                  <c:v>1.5318051106299196E-2</c:v>
                </c:pt>
                <c:pt idx="1773">
                  <c:v>1.5315400747167314E-2</c:v>
                </c:pt>
                <c:pt idx="1774">
                  <c:v>1.5312654885012959E-2</c:v>
                </c:pt>
                <c:pt idx="1775">
                  <c:v>1.5309950750188766E-2</c:v>
                </c:pt>
                <c:pt idx="1776">
                  <c:v>1.5306911399747989E-2</c:v>
                </c:pt>
                <c:pt idx="1777">
                  <c:v>1.5304144700155E-2</c:v>
                </c:pt>
                <c:pt idx="1778">
                  <c:v>1.530156881222685E-2</c:v>
                </c:pt>
                <c:pt idx="1779">
                  <c:v>1.5299034632991771E-2</c:v>
                </c:pt>
                <c:pt idx="1780">
                  <c:v>1.5296542158343441E-2</c:v>
                </c:pt>
                <c:pt idx="1781">
                  <c:v>1.52940913841848E-2</c:v>
                </c:pt>
                <c:pt idx="1782">
                  <c:v>1.529168230642807E-2</c:v>
                </c:pt>
                <c:pt idx="1783">
                  <c:v>1.5289314920999603E-2</c:v>
                </c:pt>
                <c:pt idx="1784">
                  <c:v>1.5286989223837236E-2</c:v>
                </c:pt>
                <c:pt idx="1785">
                  <c:v>1.5284880172292438E-2</c:v>
                </c:pt>
                <c:pt idx="1786">
                  <c:v>1.5283175929128194E-2</c:v>
                </c:pt>
                <c:pt idx="1787">
                  <c:v>1.5280986804112013E-2</c:v>
                </c:pt>
                <c:pt idx="1788">
                  <c:v>1.5278839357186434E-2</c:v>
                </c:pt>
                <c:pt idx="1789">
                  <c:v>1.5276733584347739E-2</c:v>
                </c:pt>
                <c:pt idx="1790">
                  <c:v>1.5276532106956918E-2</c:v>
                </c:pt>
                <c:pt idx="1791">
                  <c:v>1.527850243149214E-2</c:v>
                </c:pt>
                <c:pt idx="1792">
                  <c:v>1.5280514462336588E-2</c:v>
                </c:pt>
                <c:pt idx="1793">
                  <c:v>1.5282568195783499E-2</c:v>
                </c:pt>
                <c:pt idx="1794">
                  <c:v>1.5285327461162054E-2</c:v>
                </c:pt>
                <c:pt idx="1795">
                  <c:v>1.5287446055924287E-2</c:v>
                </c:pt>
                <c:pt idx="1796">
                  <c:v>1.5289606343451412E-2</c:v>
                </c:pt>
                <c:pt idx="1797">
                  <c:v>1.529180832008375E-2</c:v>
                </c:pt>
                <c:pt idx="1798">
                  <c:v>1.5293462273208578E-2</c:v>
                </c:pt>
                <c:pt idx="1799">
                  <c:v>1.5295766145118874E-2</c:v>
                </c:pt>
                <c:pt idx="1800">
                  <c:v>1.5298111694017152E-2</c:v>
                </c:pt>
                <c:pt idx="1801">
                  <c:v>1.5300498916289252E-2</c:v>
                </c:pt>
                <c:pt idx="1802">
                  <c:v>1.5303956222417118E-2</c:v>
                </c:pt>
                <c:pt idx="1803">
                  <c:v>1.5305895447594768E-2</c:v>
                </c:pt>
                <c:pt idx="1804">
                  <c:v>1.5308389146448702E-2</c:v>
                </c:pt>
                <c:pt idx="1805">
                  <c:v>1.5310924505538332E-2</c:v>
                </c:pt>
                <c:pt idx="1806">
                  <c:v>1.5313501521301289E-2</c:v>
                </c:pt>
                <c:pt idx="1807">
                  <c:v>1.531612019019128E-2</c:v>
                </c:pt>
                <c:pt idx="1808">
                  <c:v>1.531878050867244E-2</c:v>
                </c:pt>
                <c:pt idx="1809">
                  <c:v>1.5321482473217587E-2</c:v>
                </c:pt>
                <c:pt idx="1810">
                  <c:v>1.5324226080313447E-2</c:v>
                </c:pt>
                <c:pt idx="1811">
                  <c:v>1.532596232216547E-2</c:v>
                </c:pt>
                <c:pt idx="1812">
                  <c:v>1.5328845451973737E-2</c:v>
                </c:pt>
                <c:pt idx="1813">
                  <c:v>1.5331770210239147E-2</c:v>
                </c:pt>
                <c:pt idx="1814">
                  <c:v>1.5334736593488682E-2</c:v>
                </c:pt>
                <c:pt idx="1815">
                  <c:v>1.5338019057199266E-2</c:v>
                </c:pt>
                <c:pt idx="1816">
                  <c:v>1.5338195064956645E-2</c:v>
                </c:pt>
                <c:pt idx="1817">
                  <c:v>1.533727078954703E-2</c:v>
                </c:pt>
                <c:pt idx="1818">
                  <c:v>1.533638807249461E-2</c:v>
                </c:pt>
                <c:pt idx="1819">
                  <c:v>1.5335546910129354E-2</c:v>
                </c:pt>
                <c:pt idx="1820">
                  <c:v>1.5334464451569958E-2</c:v>
                </c:pt>
                <c:pt idx="1821">
                  <c:v>1.5333703453474037E-2</c:v>
                </c:pt>
                <c:pt idx="1822">
                  <c:v>1.5332983997619145E-2</c:v>
                </c:pt>
                <c:pt idx="1823">
                  <c:v>1.5332306080382545E-2</c:v>
                </c:pt>
                <c:pt idx="1824">
                  <c:v>1.5331964291007548E-2</c:v>
                </c:pt>
                <c:pt idx="1825">
                  <c:v>1.5331372380352992E-2</c:v>
                </c:pt>
                <c:pt idx="1826">
                  <c:v>1.5330821999016442E-2</c:v>
                </c:pt>
                <c:pt idx="1827">
                  <c:v>1.5330313143417026E-2</c:v>
                </c:pt>
                <c:pt idx="1828">
                  <c:v>1.5329845809982657E-2</c:v>
                </c:pt>
                <c:pt idx="1829">
                  <c:v>1.5329110686301496E-2</c:v>
                </c:pt>
                <c:pt idx="1830">
                  <c:v>1.5328723438802016E-2</c:v>
                </c:pt>
                <c:pt idx="1831">
                  <c:v>1.5328377701311666E-2</c:v>
                </c:pt>
                <c:pt idx="1832">
                  <c:v>1.532807347030222E-2</c:v>
                </c:pt>
                <c:pt idx="1833">
                  <c:v>1.5327810742256493E-2</c:v>
                </c:pt>
                <c:pt idx="1834">
                  <c:v>1.5327589513669661E-2</c:v>
                </c:pt>
                <c:pt idx="1835">
                  <c:v>1.5327409781045298E-2</c:v>
                </c:pt>
                <c:pt idx="1836">
                  <c:v>1.5327271540899337E-2</c:v>
                </c:pt>
                <c:pt idx="1837">
                  <c:v>1.5328174464716789E-2</c:v>
                </c:pt>
                <c:pt idx="1838">
                  <c:v>1.5328128079311706E-2</c:v>
                </c:pt>
                <c:pt idx="1839">
                  <c:v>1.5328123180542056E-2</c:v>
                </c:pt>
                <c:pt idx="1840">
                  <c:v>1.5328159764967111E-2</c:v>
                </c:pt>
                <c:pt idx="1841">
                  <c:v>1.532789246194885E-2</c:v>
                </c:pt>
                <c:pt idx="1842">
                  <c:v>1.531671784356369E-2</c:v>
                </c:pt>
                <c:pt idx="1843">
                  <c:v>1.5301068238352844E-2</c:v>
                </c:pt>
                <c:pt idx="1844">
                  <c:v>1.5285460122173661E-2</c:v>
                </c:pt>
                <c:pt idx="1845">
                  <c:v>1.5269893490648877E-2</c:v>
                </c:pt>
                <c:pt idx="1846">
                  <c:v>1.5252884371267036E-2</c:v>
                </c:pt>
                <c:pt idx="1847">
                  <c:v>1.5237488916392178E-2</c:v>
                </c:pt>
                <c:pt idx="1848">
                  <c:v>1.5222134934390716E-2</c:v>
                </c:pt>
                <c:pt idx="1849">
                  <c:v>1.5206822420928728E-2</c:v>
                </c:pt>
                <c:pt idx="1850">
                  <c:v>1.5192682450288897E-2</c:v>
                </c:pt>
                <c:pt idx="1851">
                  <c:v>1.517736463531006E-2</c:v>
                </c:pt>
                <c:pt idx="1852">
                  <c:v>1.5162088274627393E-2</c:v>
                </c:pt>
                <c:pt idx="1853">
                  <c:v>1.5146853363943134E-2</c:v>
                </c:pt>
                <c:pt idx="1854">
                  <c:v>1.513088173066038E-2</c:v>
                </c:pt>
                <c:pt idx="1855">
                  <c:v>1.5115817937961507E-2</c:v>
                </c:pt>
                <c:pt idx="1856">
                  <c:v>1.5100795583742671E-2</c:v>
                </c:pt>
                <c:pt idx="1857">
                  <c:v>1.5085814663754665E-2</c:v>
                </c:pt>
                <c:pt idx="1858">
                  <c:v>1.5070875173756966E-2</c:v>
                </c:pt>
                <c:pt idx="1859">
                  <c:v>1.5055977109517744E-2</c:v>
                </c:pt>
                <c:pt idx="1860">
                  <c:v>1.5041120466819068E-2</c:v>
                </c:pt>
                <c:pt idx="1861">
                  <c:v>1.5026305241449087E-2</c:v>
                </c:pt>
                <c:pt idx="1862">
                  <c:v>1.501153142921203E-2</c:v>
                </c:pt>
                <c:pt idx="1863">
                  <c:v>1.4996771559415567E-2</c:v>
                </c:pt>
                <c:pt idx="1864">
                  <c:v>1.4981903139183846E-2</c:v>
                </c:pt>
                <c:pt idx="1865">
                  <c:v>1.4967076116932553E-2</c:v>
                </c:pt>
                <c:pt idx="1866">
                  <c:v>1.4952290488502818E-2</c:v>
                </c:pt>
                <c:pt idx="1867">
                  <c:v>1.4937546249745871E-2</c:v>
                </c:pt>
                <c:pt idx="1868">
                  <c:v>1.4932331967989888E-2</c:v>
                </c:pt>
                <c:pt idx="1869">
                  <c:v>1.4933564194534078E-2</c:v>
                </c:pt>
                <c:pt idx="1870">
                  <c:v>1.4934837795753319E-2</c:v>
                </c:pt>
                <c:pt idx="1871">
                  <c:v>1.493615276853491E-2</c:v>
                </c:pt>
                <c:pt idx="1872">
                  <c:v>1.4937088906560132E-2</c:v>
                </c:pt>
                <c:pt idx="1873">
                  <c:v>1.4938483601909233E-2</c:v>
                </c:pt>
                <c:pt idx="1874">
                  <c:v>1.4939919658033358E-2</c:v>
                </c:pt>
                <c:pt idx="1875">
                  <c:v>1.4941397071856287E-2</c:v>
                </c:pt>
                <c:pt idx="1876">
                  <c:v>1.4943348097493139E-2</c:v>
                </c:pt>
                <c:pt idx="1877">
                  <c:v>1.4944911234766965E-2</c:v>
                </c:pt>
                <c:pt idx="1878">
                  <c:v>1.4946515722074571E-2</c:v>
                </c:pt>
                <c:pt idx="1879">
                  <c:v>1.4948161556380134E-2</c:v>
                </c:pt>
                <c:pt idx="1880">
                  <c:v>1.4949848734657876E-2</c:v>
                </c:pt>
                <c:pt idx="1881">
                  <c:v>1.495112989545961E-2</c:v>
                </c:pt>
                <c:pt idx="1882">
                  <c:v>1.4952896727883273E-2</c:v>
                </c:pt>
                <c:pt idx="1883">
                  <c:v>1.495470489375964E-2</c:v>
                </c:pt>
                <c:pt idx="1884">
                  <c:v>1.4956554390102969E-2</c:v>
                </c:pt>
                <c:pt idx="1885">
                  <c:v>1.4958445213935859E-2</c:v>
                </c:pt>
                <c:pt idx="1886">
                  <c:v>1.4960377362295409E-2</c:v>
                </c:pt>
                <c:pt idx="1887">
                  <c:v>1.4962350832226178E-2</c:v>
                </c:pt>
                <c:pt idx="1888">
                  <c:v>1.4964365620781512E-2</c:v>
                </c:pt>
                <c:pt idx="1889">
                  <c:v>1.4967365225633729E-2</c:v>
                </c:pt>
                <c:pt idx="1890">
                  <c:v>1.4969468716610783E-2</c:v>
                </c:pt>
                <c:pt idx="1891">
                  <c:v>1.4971613520474859E-2</c:v>
                </c:pt>
                <c:pt idx="1892">
                  <c:v>1.4973799634322198E-2</c:v>
                </c:pt>
                <c:pt idx="1893">
                  <c:v>1.497602705526163E-2</c:v>
                </c:pt>
                <c:pt idx="1894">
                  <c:v>1.4980787942045411E-2</c:v>
                </c:pt>
                <c:pt idx="1895">
                  <c:v>1.4993522423799971E-2</c:v>
                </c:pt>
                <c:pt idx="1896">
                  <c:v>1.5006298320866366E-2</c:v>
                </c:pt>
                <c:pt idx="1897">
                  <c:v>1.5019115631043516E-2</c:v>
                </c:pt>
                <c:pt idx="1898">
                  <c:v>1.503371427080564E-2</c:v>
                </c:pt>
                <c:pt idx="1899">
                  <c:v>1.5046561224412218E-2</c:v>
                </c:pt>
                <c:pt idx="1900">
                  <c:v>1.5059449585675231E-2</c:v>
                </c:pt>
                <c:pt idx="1901">
                  <c:v>1.5072379352434233E-2</c:v>
                </c:pt>
                <c:pt idx="1902">
                  <c:v>1.5083823302241608E-2</c:v>
                </c:pt>
                <c:pt idx="1903">
                  <c:v>1.5096889045411841E-2</c:v>
                </c:pt>
                <c:pt idx="1904">
                  <c:v>1.5109996186561767E-2</c:v>
                </c:pt>
                <c:pt idx="1905">
                  <c:v>1.5123144723566739E-2</c:v>
                </c:pt>
                <c:pt idx="1906">
                  <c:v>1.5136334654313917E-2</c:v>
                </c:pt>
                <c:pt idx="1907">
                  <c:v>1.515082734866543E-2</c:v>
                </c:pt>
                <c:pt idx="1908">
                  <c:v>1.5164046894231903E-2</c:v>
                </c:pt>
                <c:pt idx="1909">
                  <c:v>1.5177307828363995E-2</c:v>
                </c:pt>
                <c:pt idx="1910">
                  <c:v>1.5190610148990317E-2</c:v>
                </c:pt>
                <c:pt idx="1911">
                  <c:v>1.5203953854047304E-2</c:v>
                </c:pt>
                <c:pt idx="1912">
                  <c:v>1.5217338941481817E-2</c:v>
                </c:pt>
                <c:pt idx="1913">
                  <c:v>1.5230765409250707E-2</c:v>
                </c:pt>
                <c:pt idx="1914">
                  <c:v>1.5244233255320814E-2</c:v>
                </c:pt>
                <c:pt idx="1915">
                  <c:v>1.5256067641595743E-2</c:v>
                </c:pt>
                <c:pt idx="1916">
                  <c:v>1.5268938069790362E-2</c:v>
                </c:pt>
                <c:pt idx="1917">
                  <c:v>1.5282691372869745E-2</c:v>
                </c:pt>
                <c:pt idx="1918">
                  <c:v>1.5296486042874926E-2</c:v>
                </c:pt>
                <c:pt idx="1919">
                  <c:v>1.5310322077815007E-2</c:v>
                </c:pt>
                <c:pt idx="1920">
                  <c:v>1.532327095770202E-2</c:v>
                </c:pt>
                <c:pt idx="1921">
                  <c:v>1.532664914832069E-2</c:v>
                </c:pt>
                <c:pt idx="1922">
                  <c:v>1.5330068568944264E-2</c:v>
                </c:pt>
                <c:pt idx="1923">
                  <c:v>1.5333529216966915E-2</c:v>
                </c:pt>
                <c:pt idx="1924">
                  <c:v>1.5337031089796872E-2</c:v>
                </c:pt>
                <c:pt idx="1925">
                  <c:v>1.5339981024115469E-2</c:v>
                </c:pt>
                <c:pt idx="1926">
                  <c:v>1.534356224344186E-2</c:v>
                </c:pt>
                <c:pt idx="1927">
                  <c:v>1.5347184678244809E-2</c:v>
                </c:pt>
                <c:pt idx="1928">
                  <c:v>1.5350848325967241E-2</c:v>
                </c:pt>
                <c:pt idx="1929">
                  <c:v>1.5355158735923476E-2</c:v>
                </c:pt>
                <c:pt idx="1930">
                  <c:v>1.5358907903652715E-2</c:v>
                </c:pt>
                <c:pt idx="1931">
                  <c:v>1.5362698278297197E-2</c:v>
                </c:pt>
                <c:pt idx="1932">
                  <c:v>1.5366529857339814E-2</c:v>
                </c:pt>
                <c:pt idx="1933">
                  <c:v>1.5369784669508859E-2</c:v>
                </c:pt>
                <c:pt idx="1934">
                  <c:v>1.5373695541564232E-2</c:v>
                </c:pt>
                <c:pt idx="1935">
                  <c:v>1.5377647608897954E-2</c:v>
                </c:pt>
                <c:pt idx="1936">
                  <c:v>1.5381640869028474E-2</c:v>
                </c:pt>
                <c:pt idx="1937">
                  <c:v>1.5385675319483956E-2</c:v>
                </c:pt>
                <c:pt idx="1938">
                  <c:v>1.5389750957799634E-2</c:v>
                </c:pt>
                <c:pt idx="1939">
                  <c:v>1.5393867781520451E-2</c:v>
                </c:pt>
                <c:pt idx="1940">
                  <c:v>1.5398025788201958E-2</c:v>
                </c:pt>
                <c:pt idx="1941">
                  <c:v>1.5404154564932614E-2</c:v>
                </c:pt>
                <c:pt idx="1942">
                  <c:v>1.5408404294823217E-2</c:v>
                </c:pt>
                <c:pt idx="1943">
                  <c:v>1.5412695205302323E-2</c:v>
                </c:pt>
                <c:pt idx="1944">
                  <c:v>1.5417027293967942E-2</c:v>
                </c:pt>
                <c:pt idx="1945">
                  <c:v>1.5421400558428073E-2</c:v>
                </c:pt>
                <c:pt idx="1946">
                  <c:v>1.5422605840213498E-2</c:v>
                </c:pt>
                <c:pt idx="1947">
                  <c:v>1.5418132284572599E-2</c:v>
                </c:pt>
                <c:pt idx="1948">
                  <c:v>1.5413696245720063E-2</c:v>
                </c:pt>
                <c:pt idx="1949">
                  <c:v>1.5409294913025475E-2</c:v>
                </c:pt>
                <c:pt idx="1950">
                  <c:v>1.5404531665714954E-2</c:v>
                </c:pt>
                <c:pt idx="1951">
                  <c:v>1.5400240808624446E-2</c:v>
                </c:pt>
                <c:pt idx="1952">
                  <c:v>1.5395975908701658E-2</c:v>
                </c:pt>
                <c:pt idx="1953">
                  <c:v>1.539173417059264E-2</c:v>
                </c:pt>
                <c:pt idx="1954">
                  <c:v>1.538751279897429E-2</c:v>
                </c:pt>
                <c:pt idx="1955">
                  <c:v>1.538345835508627E-2</c:v>
                </c:pt>
                <c:pt idx="1956">
                  <c:v>1.5379221270632919E-2</c:v>
                </c:pt>
                <c:pt idx="1957">
                  <c:v>1.5374996408474876E-2</c:v>
                </c:pt>
                <c:pt idx="1958">
                  <c:v>1.5370780958267397E-2</c:v>
                </c:pt>
                <c:pt idx="1959">
                  <c:v>1.5366613604167806E-2</c:v>
                </c:pt>
                <c:pt idx="1960">
                  <c:v>1.5362455731473837E-2</c:v>
                </c:pt>
                <c:pt idx="1961">
                  <c:v>1.5358298658880287E-2</c:v>
                </c:pt>
                <c:pt idx="1962">
                  <c:v>1.5354139591308642E-2</c:v>
                </c:pt>
                <c:pt idx="1963">
                  <c:v>1.5349975733711664E-2</c:v>
                </c:pt>
                <c:pt idx="1964">
                  <c:v>1.5345804291074265E-2</c:v>
                </c:pt>
                <c:pt idx="1965">
                  <c:v>1.5341622468405248E-2</c:v>
                </c:pt>
                <c:pt idx="1966">
                  <c:v>1.5337427470750346E-2</c:v>
                </c:pt>
                <c:pt idx="1967">
                  <c:v>1.5332801752991608E-2</c:v>
                </c:pt>
                <c:pt idx="1968">
                  <c:v>1.5327609647676389E-2</c:v>
                </c:pt>
                <c:pt idx="1969">
                  <c:v>1.5323218455246602E-2</c:v>
                </c:pt>
                <c:pt idx="1970">
                  <c:v>1.5318803043965804E-2</c:v>
                </c:pt>
                <c:pt idx="1971">
                  <c:v>1.5314959119708316E-2</c:v>
                </c:pt>
                <c:pt idx="1972">
                  <c:v>1.5311815710356601E-2</c:v>
                </c:pt>
                <c:pt idx="1973">
                  <c:v>1.5316331573877968E-2</c:v>
                </c:pt>
                <c:pt idx="1974">
                  <c:v>1.5320815138329105E-2</c:v>
                </c:pt>
                <c:pt idx="1975">
                  <c:v>1.5325266401024685E-2</c:v>
                </c:pt>
                <c:pt idx="1976">
                  <c:v>1.5329055235692531E-2</c:v>
                </c:pt>
                <c:pt idx="1977">
                  <c:v>1.5333444009170206E-2</c:v>
                </c:pt>
                <c:pt idx="1978">
                  <c:v>1.5337800474385297E-2</c:v>
                </c:pt>
                <c:pt idx="1979">
                  <c:v>1.5342124628680481E-2</c:v>
                </c:pt>
                <c:pt idx="1980">
                  <c:v>1.5346416469409038E-2</c:v>
                </c:pt>
                <c:pt idx="1981">
                  <c:v>1.5351295490826465E-2</c:v>
                </c:pt>
                <c:pt idx="1982">
                  <c:v>1.5355520566649737E-2</c:v>
                </c:pt>
                <c:pt idx="1983">
                  <c:v>1.5359713319503213E-2</c:v>
                </c:pt>
                <c:pt idx="1984">
                  <c:v>1.5364465454547366E-2</c:v>
                </c:pt>
                <c:pt idx="1985">
                  <c:v>1.5367978271750855E-2</c:v>
                </c:pt>
                <c:pt idx="1986">
                  <c:v>1.5372071557251902E-2</c:v>
                </c:pt>
                <c:pt idx="1987">
                  <c:v>1.5376132510505132E-2</c:v>
                </c:pt>
                <c:pt idx="1988">
                  <c:v>1.5380161128928298E-2</c:v>
                </c:pt>
                <c:pt idx="1989">
                  <c:v>1.53841574099449E-2</c:v>
                </c:pt>
                <c:pt idx="1990">
                  <c:v>1.5388121350985502E-2</c:v>
                </c:pt>
                <c:pt idx="1991">
                  <c:v>1.5392052949490382E-2</c:v>
                </c:pt>
                <c:pt idx="1992">
                  <c:v>1.5395952202906444E-2</c:v>
                </c:pt>
                <c:pt idx="1993">
                  <c:v>1.5401599139776786E-2</c:v>
                </c:pt>
                <c:pt idx="1994">
                  <c:v>1.5405427250068588E-2</c:v>
                </c:pt>
                <c:pt idx="1995">
                  <c:v>1.5409223003105689E-2</c:v>
                </c:pt>
                <c:pt idx="1996">
                  <c:v>1.5412986396364455E-2</c:v>
                </c:pt>
                <c:pt idx="1997">
                  <c:v>1.5416717427326899E-2</c:v>
                </c:pt>
                <c:pt idx="1998">
                  <c:v>1.541983369647402E-2</c:v>
                </c:pt>
                <c:pt idx="1999">
                  <c:v>1.542350215155908E-2</c:v>
                </c:pt>
                <c:pt idx="2000">
                  <c:v>1.5427138238366462E-2</c:v>
                </c:pt>
                <c:pt idx="2001">
                  <c:v>1.5430741954407233E-2</c:v>
                </c:pt>
                <c:pt idx="2002">
                  <c:v>1.5434887060154332E-2</c:v>
                </c:pt>
                <c:pt idx="2003">
                  <c:v>1.5438423864919913E-2</c:v>
                </c:pt>
                <c:pt idx="2004">
                  <c:v>1.5441928289984834E-2</c:v>
                </c:pt>
                <c:pt idx="2005">
                  <c:v>1.5445400332893232E-2</c:v>
                </c:pt>
                <c:pt idx="2006">
                  <c:v>1.5448839991200109E-2</c:v>
                </c:pt>
                <c:pt idx="2007">
                  <c:v>1.5451684326340901E-2</c:v>
                </c:pt>
                <c:pt idx="2008">
                  <c:v>1.5455061378060259E-2</c:v>
                </c:pt>
                <c:pt idx="2009">
                  <c:v>1.5458406039400279E-2</c:v>
                </c:pt>
                <c:pt idx="2010">
                  <c:v>1.5461718307941909E-2</c:v>
                </c:pt>
                <c:pt idx="2011">
                  <c:v>1.5465552428496345E-2</c:v>
                </c:pt>
                <c:pt idx="2012">
                  <c:v>1.5468797728178375E-2</c:v>
                </c:pt>
                <c:pt idx="2013">
                  <c:v>1.5472010626327208E-2</c:v>
                </c:pt>
                <c:pt idx="2014">
                  <c:v>1.5475191120551717E-2</c:v>
                </c:pt>
                <c:pt idx="2015">
                  <c:v>1.5478339208472931E-2</c:v>
                </c:pt>
                <c:pt idx="2016">
                  <c:v>1.5481454887716231E-2</c:v>
                </c:pt>
                <c:pt idx="2017">
                  <c:v>1.5484538155912641E-2</c:v>
                </c:pt>
                <c:pt idx="2018">
                  <c:v>1.5487589010706654E-2</c:v>
                </c:pt>
                <c:pt idx="2019">
                  <c:v>1.5490070653622305E-2</c:v>
                </c:pt>
                <c:pt idx="2020">
                  <c:v>1.5491989065747438E-2</c:v>
                </c:pt>
                <c:pt idx="2021">
                  <c:v>1.5494949235021781E-2</c:v>
                </c:pt>
                <c:pt idx="2022">
                  <c:v>1.5497876986121017E-2</c:v>
                </c:pt>
                <c:pt idx="2023">
                  <c:v>1.5500772316721704E-2</c:v>
                </c:pt>
                <c:pt idx="2024">
                  <c:v>1.5504161453207611E-2</c:v>
                </c:pt>
                <c:pt idx="2025">
                  <c:v>1.5506989740368567E-2</c:v>
                </c:pt>
                <c:pt idx="2026">
                  <c:v>1.5509785598579887E-2</c:v>
                </c:pt>
                <c:pt idx="2027">
                  <c:v>1.5512549025547582E-2</c:v>
                </c:pt>
                <c:pt idx="2028">
                  <c:v>1.5514762581520725E-2</c:v>
                </c:pt>
                <c:pt idx="2029">
                  <c:v>1.5517463340793082E-2</c:v>
                </c:pt>
                <c:pt idx="2030">
                  <c:v>1.5520131663520495E-2</c:v>
                </c:pt>
                <c:pt idx="2031">
                  <c:v>1.5522767547440908E-2</c:v>
                </c:pt>
                <c:pt idx="2032">
                  <c:v>1.5525370990295797E-2</c:v>
                </c:pt>
                <c:pt idx="2033">
                  <c:v>1.5528448403780908E-2</c:v>
                </c:pt>
                <c:pt idx="2034">
                  <c:v>1.5530984748460246E-2</c:v>
                </c:pt>
                <c:pt idx="2035">
                  <c:v>1.5533488643816795E-2</c:v>
                </c:pt>
                <c:pt idx="2036">
                  <c:v>1.5536310501784747E-2</c:v>
                </c:pt>
                <c:pt idx="2037">
                  <c:v>1.5538247604267573E-2</c:v>
                </c:pt>
                <c:pt idx="2038">
                  <c:v>1.5540651717224461E-2</c:v>
                </c:pt>
                <c:pt idx="2039">
                  <c:v>1.5543023373208549E-2</c:v>
                </c:pt>
                <c:pt idx="2040">
                  <c:v>1.5545362570021374E-2</c:v>
                </c:pt>
                <c:pt idx="2041">
                  <c:v>1.5547669305472866E-2</c:v>
                </c:pt>
                <c:pt idx="2042">
                  <c:v>1.5549943577376926E-2</c:v>
                </c:pt>
                <c:pt idx="2043">
                  <c:v>1.5552185383557177E-2</c:v>
                </c:pt>
                <c:pt idx="2044">
                  <c:v>1.5554394721845183E-2</c:v>
                </c:pt>
                <c:pt idx="2045">
                  <c:v>1.5557530356687926E-2</c:v>
                </c:pt>
                <c:pt idx="2046">
                  <c:v>1.556110026820076E-2</c:v>
                </c:pt>
                <c:pt idx="2047">
                  <c:v>1.5563201040318744E-2</c:v>
                </c:pt>
                <c:pt idx="2048">
                  <c:v>1.5565269328245045E-2</c:v>
                </c:pt>
                <c:pt idx="2049">
                  <c:v>1.5567305129846321E-2</c:v>
                </c:pt>
                <c:pt idx="2050">
                  <c:v>1.5567905260453313E-2</c:v>
                </c:pt>
                <c:pt idx="2051">
                  <c:v>1.548433452704792E-2</c:v>
                </c:pt>
                <c:pt idx="2052">
                  <c:v>1.5571827835117522E-2</c:v>
                </c:pt>
                <c:pt idx="2053">
                  <c:v>1.5573740388226631E-2</c:v>
                </c:pt>
                <c:pt idx="2054">
                  <c:v>1.5576996768696482E-2</c:v>
                </c:pt>
                <c:pt idx="2055">
                  <c:v>1.5578837607881653E-2</c:v>
                </c:pt>
                <c:pt idx="2056">
                  <c:v>1.5580645945985858E-2</c:v>
                </c:pt>
                <c:pt idx="2057">
                  <c:v>1.558242178093033E-2</c:v>
                </c:pt>
                <c:pt idx="2058">
                  <c:v>1.558281572772904E-2</c:v>
                </c:pt>
                <c:pt idx="2059">
                  <c:v>1.5584533295863534E-2</c:v>
                </c:pt>
                <c:pt idx="2060">
                  <c:v>1.5586218359254651E-2</c:v>
                </c:pt>
                <c:pt idx="2061">
                  <c:v>1.5587870915851135E-2</c:v>
                </c:pt>
                <c:pt idx="2062">
                  <c:v>1.550386011122999E-2</c:v>
                </c:pt>
                <c:pt idx="2063">
                  <c:v>1.5592394108611808E-2</c:v>
                </c:pt>
                <c:pt idx="2064">
                  <c:v>1.5593942363773304E-2</c:v>
                </c:pt>
                <c:pt idx="2065">
                  <c:v>1.5595458099381728E-2</c:v>
                </c:pt>
                <c:pt idx="2066">
                  <c:v>1.5512654016584793E-2</c:v>
                </c:pt>
                <c:pt idx="2067">
                  <c:v>1.5598392003876133E-2</c:v>
                </c:pt>
                <c:pt idx="2068">
                  <c:v>1.559981016874769E-2</c:v>
                </c:pt>
                <c:pt idx="2069">
                  <c:v>1.5601195806033892E-2</c:v>
                </c:pt>
                <c:pt idx="2070">
                  <c:v>1.5518240473457375E-2</c:v>
                </c:pt>
                <c:pt idx="2071">
                  <c:v>1.5602608161500093E-2</c:v>
                </c:pt>
                <c:pt idx="2072">
                  <c:v>1.5603484426281438E-2</c:v>
                </c:pt>
                <c:pt idx="2073">
                  <c:v>1.5604749013449605E-2</c:v>
                </c:pt>
                <c:pt idx="2074">
                  <c:v>1.5605981069300794E-2</c:v>
                </c:pt>
                <c:pt idx="2075">
                  <c:v>1.5521013529068099E-2</c:v>
                </c:pt>
                <c:pt idx="2076">
                  <c:v>1.5694121566999356E-2</c:v>
                </c:pt>
                <c:pt idx="2077">
                  <c:v>1.5609889249127994E-2</c:v>
                </c:pt>
                <c:pt idx="2078">
                  <c:v>1.5610988882821386E-2</c:v>
                </c:pt>
                <c:pt idx="2079">
                  <c:v>1.5612055973939803E-2</c:v>
                </c:pt>
                <c:pt idx="2080">
                  <c:v>1.5612690137641676E-2</c:v>
                </c:pt>
                <c:pt idx="2081">
                  <c:v>1.5613694419852914E-2</c:v>
                </c:pt>
                <c:pt idx="2082">
                  <c:v>1.5528473826357919E-2</c:v>
                </c:pt>
                <c:pt idx="2083">
                  <c:v>1.5701672103404389E-2</c:v>
                </c:pt>
                <c:pt idx="2084">
                  <c:v>1.5616511978147283E-2</c:v>
                </c:pt>
                <c:pt idx="2085">
                  <c:v>1.5617775019325703E-2</c:v>
                </c:pt>
                <c:pt idx="2086">
                  <c:v>1.5618614258927233E-2</c:v>
                </c:pt>
                <c:pt idx="2087">
                  <c:v>1.5619420940748903E-2</c:v>
                </c:pt>
                <c:pt idx="2088">
                  <c:v>1.5620958606419467E-2</c:v>
                </c:pt>
                <c:pt idx="2089">
                  <c:v>1.5620660440976365E-2</c:v>
                </c:pt>
                <c:pt idx="2090">
                  <c:v>1.5621367082252846E-2</c:v>
                </c:pt>
                <c:pt idx="2091">
                  <c:v>1.5535829141000988E-2</c:v>
                </c:pt>
                <c:pt idx="2092">
                  <c:v>1.5622682671101257E-2</c:v>
                </c:pt>
                <c:pt idx="2093">
                  <c:v>1.5623291614991295E-2</c:v>
                </c:pt>
                <c:pt idx="2094">
                  <c:v>1.5623867989414649E-2</c:v>
                </c:pt>
                <c:pt idx="2095">
                  <c:v>1.5710555715648018E-2</c:v>
                </c:pt>
                <c:pt idx="2096">
                  <c:v>1.5624923022564283E-2</c:v>
                </c:pt>
                <c:pt idx="2097">
                  <c:v>1.5626484198129491E-2</c:v>
                </c:pt>
                <c:pt idx="2098">
                  <c:v>1.5626923350823378E-2</c:v>
                </c:pt>
                <c:pt idx="2099">
                  <c:v>1.5712107194235079E-2</c:v>
                </c:pt>
                <c:pt idx="2100">
                  <c:v>1.5627703905023247E-2</c:v>
                </c:pt>
                <c:pt idx="2101">
                  <c:v>1.562804530295285E-2</c:v>
                </c:pt>
                <c:pt idx="2102">
                  <c:v>1.562782023656558E-2</c:v>
                </c:pt>
                <c:pt idx="2103">
                  <c:v>1.5628082466371099E-2</c:v>
                </c:pt>
                <c:pt idx="2104">
                  <c:v>1.5628312106209609E-2</c:v>
                </c:pt>
                <c:pt idx="2105">
                  <c:v>1.5542764522754441E-2</c:v>
                </c:pt>
                <c:pt idx="2106">
                  <c:v>1.5629012290000948E-2</c:v>
                </c:pt>
                <c:pt idx="2107">
                  <c:v>1.5629141826185772E-2</c:v>
                </c:pt>
                <c:pt idx="2108">
                  <c:v>1.5714507904142277E-2</c:v>
                </c:pt>
                <c:pt idx="2109">
                  <c:v>1.5629303101359855E-2</c:v>
                </c:pt>
                <c:pt idx="2110">
                  <c:v>1.5629005457989974E-2</c:v>
                </c:pt>
                <c:pt idx="2111">
                  <c:v>1.5629006919221543E-2</c:v>
                </c:pt>
                <c:pt idx="2112">
                  <c:v>1.5628975776607813E-2</c:v>
                </c:pt>
                <c:pt idx="2113">
                  <c:v>1.5628912028443031E-2</c:v>
                </c:pt>
                <c:pt idx="2114">
                  <c:v>1.5543872884563026E-2</c:v>
                </c:pt>
                <c:pt idx="2115">
                  <c:v>1.5629004425463666E-2</c:v>
                </c:pt>
                <c:pt idx="2116">
                  <c:v>1.5628840513461001E-2</c:v>
                </c:pt>
                <c:pt idx="2117">
                  <c:v>1.5628643987615837E-2</c:v>
                </c:pt>
                <c:pt idx="2118">
                  <c:v>1.5628414846253432E-2</c:v>
                </c:pt>
                <c:pt idx="2119">
                  <c:v>1.571344203659979E-2</c:v>
                </c:pt>
                <c:pt idx="2120">
                  <c:v>1.5627858710308744E-2</c:v>
                </c:pt>
                <c:pt idx="2121">
                  <c:v>1.5542293880559823E-2</c:v>
                </c:pt>
                <c:pt idx="2122">
                  <c:v>1.5627172092355382E-2</c:v>
                </c:pt>
                <c:pt idx="2123">
                  <c:v>1.5625882267765213E-2</c:v>
                </c:pt>
                <c:pt idx="2124">
                  <c:v>1.5538836647294966E-2</c:v>
                </c:pt>
                <c:pt idx="2125">
                  <c:v>1.5625014000764815E-2</c:v>
                </c:pt>
                <c:pt idx="2126">
                  <c:v>1.5711223650112901E-2</c:v>
                </c:pt>
                <c:pt idx="2127">
                  <c:v>1.5624015237292888E-2</c:v>
                </c:pt>
                <c:pt idx="2128">
                  <c:v>1.5623754565297517E-2</c:v>
                </c:pt>
                <c:pt idx="2129">
                  <c:v>1.5537042319851114E-2</c:v>
                </c:pt>
                <c:pt idx="2130">
                  <c:v>1.57087722411406E-2</c:v>
                </c:pt>
                <c:pt idx="2131">
                  <c:v>1.5621906745425457E-2</c:v>
                </c:pt>
                <c:pt idx="2132">
                  <c:v>1.5620947321879021E-2</c:v>
                </c:pt>
                <c:pt idx="2133">
                  <c:v>1.5620235839145078E-2</c:v>
                </c:pt>
                <c:pt idx="2134">
                  <c:v>1.5619491719497411E-2</c:v>
                </c:pt>
                <c:pt idx="2135">
                  <c:v>1.5532150244795002E-2</c:v>
                </c:pt>
                <c:pt idx="2136">
                  <c:v>1.5618174319219112E-2</c:v>
                </c:pt>
                <c:pt idx="2137">
                  <c:v>1.5703534301795042E-2</c:v>
                </c:pt>
                <c:pt idx="2138">
                  <c:v>1.5616452857784173E-2</c:v>
                </c:pt>
                <c:pt idx="2139">
                  <c:v>1.561554315849421E-2</c:v>
                </c:pt>
                <c:pt idx="2140">
                  <c:v>1.5528544841663643E-2</c:v>
                </c:pt>
                <c:pt idx="2141">
                  <c:v>1.5613368917091332E-2</c:v>
                </c:pt>
                <c:pt idx="2142">
                  <c:v>1.5525850527715074E-2</c:v>
                </c:pt>
                <c:pt idx="2143">
                  <c:v>1.5611325724154062E-2</c:v>
                </c:pt>
                <c:pt idx="2144">
                  <c:v>1.5696910566453174E-2</c:v>
                </c:pt>
                <c:pt idx="2145">
                  <c:v>1.5609151921763815E-2</c:v>
                </c:pt>
                <c:pt idx="2146">
                  <c:v>1.5608016038247949E-2</c:v>
                </c:pt>
                <c:pt idx="2147">
                  <c:v>1.5606847497847154E-2</c:v>
                </c:pt>
                <c:pt idx="2148">
                  <c:v>1.5692285432777345E-2</c:v>
                </c:pt>
                <c:pt idx="2149">
                  <c:v>1.5605125315834894E-2</c:v>
                </c:pt>
                <c:pt idx="2150">
                  <c:v>1.5518810778117658E-2</c:v>
                </c:pt>
                <c:pt idx="2151">
                  <c:v>1.560254527763659E-2</c:v>
                </c:pt>
                <c:pt idx="2152">
                  <c:v>1.5601206256035166E-2</c:v>
                </c:pt>
                <c:pt idx="2153">
                  <c:v>1.5599834564146396E-2</c:v>
                </c:pt>
                <c:pt idx="2154">
                  <c:v>1.5598204755068476E-2</c:v>
                </c:pt>
                <c:pt idx="2155">
                  <c:v>1.5682434651162015E-2</c:v>
                </c:pt>
                <c:pt idx="2156">
                  <c:v>1.5509859307499364E-2</c:v>
                </c:pt>
                <c:pt idx="2157">
                  <c:v>1.5593802812411534E-2</c:v>
                </c:pt>
                <c:pt idx="2158">
                  <c:v>1.559248599958432E-2</c:v>
                </c:pt>
                <c:pt idx="2159">
                  <c:v>1.5590918255569712E-2</c:v>
                </c:pt>
                <c:pt idx="2160">
                  <c:v>1.5589317831189298E-2</c:v>
                </c:pt>
                <c:pt idx="2161">
                  <c:v>1.5502757968059035E-2</c:v>
                </c:pt>
                <c:pt idx="2162">
                  <c:v>1.5585812702165093E-2</c:v>
                </c:pt>
                <c:pt idx="2163">
                  <c:v>1.5498751002639805E-2</c:v>
                </c:pt>
                <c:pt idx="2164">
                  <c:v>1.5582387886259683E-2</c:v>
                </c:pt>
                <c:pt idx="2165">
                  <c:v>1.5580626450164996E-2</c:v>
                </c:pt>
                <c:pt idx="2166">
                  <c:v>1.5664423879094818E-2</c:v>
                </c:pt>
                <c:pt idx="2167">
                  <c:v>1.5577199691998929E-2</c:v>
                </c:pt>
                <c:pt idx="2168">
                  <c:v>1.549049490723658E-2</c:v>
                </c:pt>
                <c:pt idx="2169">
                  <c:v>1.5573443163441579E-2</c:v>
                </c:pt>
                <c:pt idx="2170">
                  <c:v>1.5571515858434687E-2</c:v>
                </c:pt>
                <c:pt idx="2171">
                  <c:v>1.5569555857795505E-2</c:v>
                </c:pt>
                <c:pt idx="2172">
                  <c:v>1.5567563160172075E-2</c:v>
                </c:pt>
                <c:pt idx="2173">
                  <c:v>1.5650610336285425E-2</c:v>
                </c:pt>
                <c:pt idx="2174">
                  <c:v>1.5563479668577644E-2</c:v>
                </c:pt>
                <c:pt idx="2175">
                  <c:v>1.5560863763361131E-2</c:v>
                </c:pt>
                <c:pt idx="2176">
                  <c:v>1.555874754677662E-2</c:v>
                </c:pt>
                <c:pt idx="2177">
                  <c:v>1.5556598630987881E-2</c:v>
                </c:pt>
                <c:pt idx="2178">
                  <c:v>1.546831010298207E-2</c:v>
                </c:pt>
                <c:pt idx="2179">
                  <c:v>1.5552202696515315E-2</c:v>
                </c:pt>
                <c:pt idx="2180">
                  <c:v>1.5550118786922472E-2</c:v>
                </c:pt>
                <c:pt idx="2181">
                  <c:v>1.5547836626461423E-2</c:v>
                </c:pt>
                <c:pt idx="2182">
                  <c:v>1.5545521758754233E-2</c:v>
                </c:pt>
                <c:pt idx="2183">
                  <c:v>1.54576135677828E-2</c:v>
                </c:pt>
                <c:pt idx="2184">
                  <c:v>1.5627002201254365E-2</c:v>
                </c:pt>
                <c:pt idx="2185">
                  <c:v>1.5538229975823896E-2</c:v>
                </c:pt>
                <c:pt idx="2186">
                  <c:v>1.5535786708360189E-2</c:v>
                </c:pt>
                <c:pt idx="2187">
                  <c:v>1.5533310728718323E-2</c:v>
                </c:pt>
                <c:pt idx="2188">
                  <c:v>1.5530945628346504E-2</c:v>
                </c:pt>
                <c:pt idx="2189">
                  <c:v>1.5528401774022831E-2</c:v>
                </c:pt>
                <c:pt idx="2190">
                  <c:v>1.5525825202260731E-2</c:v>
                </c:pt>
                <c:pt idx="2191">
                  <c:v>1.5609025854927058E-2</c:v>
                </c:pt>
                <c:pt idx="2192">
                  <c:v>1.5520573901431826E-2</c:v>
                </c:pt>
                <c:pt idx="2193">
                  <c:v>1.551776782457359E-2</c:v>
                </c:pt>
                <c:pt idx="2194">
                  <c:v>1.5515062824520691E-2</c:v>
                </c:pt>
                <c:pt idx="2195">
                  <c:v>1.559855495345897E-2</c:v>
                </c:pt>
                <c:pt idx="2196">
                  <c:v>1.5509554656710649E-2</c:v>
                </c:pt>
                <c:pt idx="2197">
                  <c:v>1.550675148651082E-2</c:v>
                </c:pt>
                <c:pt idx="2198">
                  <c:v>1.5503915590498215E-2</c:v>
                </c:pt>
                <c:pt idx="2199">
                  <c:v>1.5501046967465399E-2</c:v>
                </c:pt>
                <c:pt idx="2200">
                  <c:v>1.5412403133729555E-2</c:v>
                </c:pt>
                <c:pt idx="2201">
                  <c:v>1.5495545857951215E-2</c:v>
                </c:pt>
                <c:pt idx="2202">
                  <c:v>1.5577312646435602E-2</c:v>
                </c:pt>
                <c:pt idx="2203">
                  <c:v>1.548956470413247E-2</c:v>
                </c:pt>
                <c:pt idx="2204">
                  <c:v>1.540225231043087E-2</c:v>
                </c:pt>
                <c:pt idx="2205">
                  <c:v>1.5483452600892417E-2</c:v>
                </c:pt>
                <c:pt idx="2206">
                  <c:v>1.5481597669954616E-2</c:v>
                </c:pt>
                <c:pt idx="2207">
                  <c:v>1.548318407346372E-2</c:v>
                </c:pt>
                <c:pt idx="2208">
                  <c:v>1.5484737743674783E-2</c:v>
                </c:pt>
                <c:pt idx="2209">
                  <c:v>1.5571356604426333E-2</c:v>
                </c:pt>
                <c:pt idx="2210">
                  <c:v>1.5488397636787965E-2</c:v>
                </c:pt>
                <c:pt idx="2211">
                  <c:v>1.548982515959923E-2</c:v>
                </c:pt>
                <c:pt idx="2212">
                  <c:v>1.5491219942010971E-2</c:v>
                </c:pt>
                <c:pt idx="2213">
                  <c:v>1.5577159287816755E-2</c:v>
                </c:pt>
                <c:pt idx="2214">
                  <c:v>1.5493372288519151E-2</c:v>
                </c:pt>
                <c:pt idx="2215">
                  <c:v>1.549469678716674E-2</c:v>
                </c:pt>
                <c:pt idx="2216">
                  <c:v>1.5495988541585581E-2</c:v>
                </c:pt>
                <c:pt idx="2217">
                  <c:v>1.5412777055247693E-2</c:v>
                </c:pt>
                <c:pt idx="2218">
                  <c:v>1.5498473812368194E-2</c:v>
                </c:pt>
                <c:pt idx="2219">
                  <c:v>1.5500066573890201E-2</c:v>
                </c:pt>
                <c:pt idx="2220">
                  <c:v>1.5585661681700049E-2</c:v>
                </c:pt>
                <c:pt idx="2221">
                  <c:v>1.5502299442607949E-2</c:v>
                </c:pt>
                <c:pt idx="2222">
                  <c:v>1.5419462991790072E-2</c:v>
                </c:pt>
                <c:pt idx="2223">
                  <c:v>1.5504401296166976E-2</c:v>
                </c:pt>
                <c:pt idx="2224">
                  <c:v>1.5505403088990019E-2</c:v>
                </c:pt>
                <c:pt idx="2225">
                  <c:v>1.5506372124106516E-2</c:v>
                </c:pt>
                <c:pt idx="2226">
                  <c:v>1.5423494465457144E-2</c:v>
                </c:pt>
                <c:pt idx="2227">
                  <c:v>1.5507859168719858E-2</c:v>
                </c:pt>
                <c:pt idx="2228">
                  <c:v>1.5508635873732994E-2</c:v>
                </c:pt>
                <c:pt idx="2229">
                  <c:v>1.5424426655154892E-2</c:v>
                </c:pt>
                <c:pt idx="2230">
                  <c:v>1.5510448590276053E-2</c:v>
                </c:pt>
                <c:pt idx="2231">
                  <c:v>1.5596955260661296E-2</c:v>
                </c:pt>
                <c:pt idx="2232">
                  <c:v>1.551148815518328E-2</c:v>
                </c:pt>
                <c:pt idx="2233">
                  <c:v>1.5507503666923066E-2</c:v>
                </c:pt>
                <c:pt idx="2234">
                  <c:v>1.5418942426894166E-2</c:v>
                </c:pt>
                <c:pt idx="2235">
                  <c:v>1.5499436381214598E-2</c:v>
                </c:pt>
                <c:pt idx="2236">
                  <c:v>1.5495353581738954E-2</c:v>
                </c:pt>
                <c:pt idx="2237">
                  <c:v>1.5491210740020474E-2</c:v>
                </c:pt>
                <c:pt idx="2238">
                  <c:v>1.5572573257154724E-2</c:v>
                </c:pt>
                <c:pt idx="2239">
                  <c:v>1.5482886314421691E-2</c:v>
                </c:pt>
                <c:pt idx="2240">
                  <c:v>1.5478674941131374E-2</c:v>
                </c:pt>
                <c:pt idx="2241">
                  <c:v>1.5390081085171921E-2</c:v>
                </c:pt>
                <c:pt idx="2242">
                  <c:v>1.555512639001993E-2</c:v>
                </c:pt>
                <c:pt idx="2243">
                  <c:v>1.5465856301705466E-2</c:v>
                </c:pt>
                <c:pt idx="2244">
                  <c:v>1.5461511295041992E-2</c:v>
                </c:pt>
                <c:pt idx="2245">
                  <c:v>1.5457126430364248E-2</c:v>
                </c:pt>
                <c:pt idx="2246">
                  <c:v>1.5452718392533366E-2</c:v>
                </c:pt>
                <c:pt idx="2247">
                  <c:v>1.536360406557789E-2</c:v>
                </c:pt>
                <c:pt idx="2248">
                  <c:v>1.5443803973495285E-2</c:v>
                </c:pt>
                <c:pt idx="2249">
                  <c:v>1.5524565863341961E-2</c:v>
                </c:pt>
                <c:pt idx="2250">
                  <c:v>1.5434758423625929E-2</c:v>
                </c:pt>
                <c:pt idx="2251">
                  <c:v>1.5430186472270967E-2</c:v>
                </c:pt>
                <c:pt idx="2252">
                  <c:v>1.5425581735390551E-2</c:v>
                </c:pt>
                <c:pt idx="2253">
                  <c:v>1.5420903867947155E-2</c:v>
                </c:pt>
                <c:pt idx="2254">
                  <c:v>1.5416225931584534E-2</c:v>
                </c:pt>
                <c:pt idx="2255">
                  <c:v>1.5411515202716679E-2</c:v>
                </c:pt>
                <c:pt idx="2256">
                  <c:v>1.549049878833463E-2</c:v>
                </c:pt>
                <c:pt idx="2257">
                  <c:v>1.5401995363834263E-2</c:v>
                </c:pt>
                <c:pt idx="2258">
                  <c:v>1.5397212667511888E-2</c:v>
                </c:pt>
                <c:pt idx="2259">
                  <c:v>1.5392373308662501E-2</c:v>
                </c:pt>
                <c:pt idx="2260">
                  <c:v>1.5471585387559536E-2</c:v>
                </c:pt>
                <c:pt idx="2261">
                  <c:v>1.5382596203251756E-2</c:v>
                </c:pt>
                <c:pt idx="2262">
                  <c:v>1.5294751586507376E-2</c:v>
                </c:pt>
                <c:pt idx="2263">
                  <c:v>1.5372648733501913E-2</c:v>
                </c:pt>
                <c:pt idx="2264">
                  <c:v>1.5367642831753139E-2</c:v>
                </c:pt>
                <c:pt idx="2265">
                  <c:v>1.5362604128627097E-2</c:v>
                </c:pt>
                <c:pt idx="2266">
                  <c:v>1.5357532623261002E-2</c:v>
                </c:pt>
                <c:pt idx="2267">
                  <c:v>1.5436385561463888E-2</c:v>
                </c:pt>
                <c:pt idx="2268">
                  <c:v>1.5264200327938652E-2</c:v>
                </c:pt>
                <c:pt idx="2269">
                  <c:v>1.5342175816997511E-2</c:v>
                </c:pt>
                <c:pt idx="2270">
                  <c:v>1.5336975658487373E-2</c:v>
                </c:pt>
                <c:pt idx="2271">
                  <c:v>1.5331683033046136E-2</c:v>
                </c:pt>
                <c:pt idx="2272">
                  <c:v>1.5326414696436128E-2</c:v>
                </c:pt>
                <c:pt idx="2273">
                  <c:v>1.5238578436119225E-2</c:v>
                </c:pt>
                <c:pt idx="2274">
                  <c:v>1.5315779598005086E-2</c:v>
                </c:pt>
                <c:pt idx="2275">
                  <c:v>1.5310412834543626E-2</c:v>
                </c:pt>
                <c:pt idx="2276">
                  <c:v>1.5305013260501826E-2</c:v>
                </c:pt>
                <c:pt idx="2277">
                  <c:v>1.5299580875068162E-2</c:v>
                </c:pt>
                <c:pt idx="2278">
                  <c:v>1.5377277540995301E-2</c:v>
                </c:pt>
                <c:pt idx="2279">
                  <c:v>1.5288617666822152E-2</c:v>
                </c:pt>
                <c:pt idx="2280">
                  <c:v>1.5283252223436277E-2</c:v>
                </c:pt>
                <c:pt idx="2281">
                  <c:v>1.5194509436086025E-2</c:v>
                </c:pt>
                <c:pt idx="2282">
                  <c:v>1.5272102449877345E-2</c:v>
                </c:pt>
                <c:pt idx="2283">
                  <c:v>1.5266478343343892E-2</c:v>
                </c:pt>
                <c:pt idx="2284">
                  <c:v>1.5260728531580928E-2</c:v>
                </c:pt>
                <c:pt idx="2285">
                  <c:v>1.5338449849864868E-2</c:v>
                </c:pt>
                <c:pt idx="2286">
                  <c:v>1.5166750006262861E-2</c:v>
                </c:pt>
                <c:pt idx="2287">
                  <c:v>1.5243553118620207E-2</c:v>
                </c:pt>
                <c:pt idx="2288">
                  <c:v>1.5154918100291624E-2</c:v>
                </c:pt>
                <c:pt idx="2289">
                  <c:v>1.5315794608483183E-2</c:v>
                </c:pt>
                <c:pt idx="2290">
                  <c:v>1.5226190756768943E-2</c:v>
                </c:pt>
                <c:pt idx="2291">
                  <c:v>1.5220304115159613E-2</c:v>
                </c:pt>
                <c:pt idx="2292">
                  <c:v>1.5214384653281584E-2</c:v>
                </c:pt>
                <c:pt idx="2293">
                  <c:v>1.5125997155337741E-2</c:v>
                </c:pt>
                <c:pt idx="2294">
                  <c:v>1.5202328468513944E-2</c:v>
                </c:pt>
                <c:pt idx="2295">
                  <c:v>1.5196307943442238E-2</c:v>
                </c:pt>
                <c:pt idx="2296">
                  <c:v>1.518938715002891E-2</c:v>
                </c:pt>
                <c:pt idx="2297">
                  <c:v>1.5183423252646636E-2</c:v>
                </c:pt>
                <c:pt idx="2298">
                  <c:v>1.517730216454871E-2</c:v>
                </c:pt>
                <c:pt idx="2299">
                  <c:v>1.517114825101918E-2</c:v>
                </c:pt>
                <c:pt idx="2300">
                  <c:v>1.5164961511353554E-2</c:v>
                </c:pt>
                <c:pt idx="2301">
                  <c:v>1.5242114742197672E-2</c:v>
                </c:pt>
                <c:pt idx="2302">
                  <c:v>1.5152489550817137E-2</c:v>
                </c:pt>
                <c:pt idx="2303">
                  <c:v>1.5146204328563272E-2</c:v>
                </c:pt>
                <c:pt idx="2304">
                  <c:v>1.505751887464948E-2</c:v>
                </c:pt>
                <c:pt idx="2305">
                  <c:v>1.5133535396650062E-2</c:v>
                </c:pt>
                <c:pt idx="2306">
                  <c:v>1.5126850564472567E-2</c:v>
                </c:pt>
                <c:pt idx="2307">
                  <c:v>1.5120428794321272E-2</c:v>
                </c:pt>
                <c:pt idx="2308">
                  <c:v>1.5196220468075273E-2</c:v>
                </c:pt>
                <c:pt idx="2309">
                  <c:v>1.5107486750703175E-2</c:v>
                </c:pt>
                <c:pt idx="2310">
                  <c:v>1.5101127627974371E-2</c:v>
                </c:pt>
                <c:pt idx="2311">
                  <c:v>1.5094577136417542E-2</c:v>
                </c:pt>
                <c:pt idx="2312">
                  <c:v>1.5170551596955814E-2</c:v>
                </c:pt>
                <c:pt idx="2313">
                  <c:v>1.5081377646069602E-2</c:v>
                </c:pt>
                <c:pt idx="2314">
                  <c:v>1.5073259305273166E-2</c:v>
                </c:pt>
                <c:pt idx="2315">
                  <c:v>1.5066564901744014E-2</c:v>
                </c:pt>
                <c:pt idx="2316">
                  <c:v>1.5059837656178675E-2</c:v>
                </c:pt>
                <c:pt idx="2317">
                  <c:v>1.5134139547754442E-2</c:v>
                </c:pt>
                <c:pt idx="2318">
                  <c:v>1.5046832962182852E-2</c:v>
                </c:pt>
                <c:pt idx="2319">
                  <c:v>1.5040015077136379E-2</c:v>
                </c:pt>
                <c:pt idx="2320">
                  <c:v>1.5033164351446913E-2</c:v>
                </c:pt>
                <c:pt idx="2321">
                  <c:v>1.494503003396302E-2</c:v>
                </c:pt>
                <c:pt idx="2322">
                  <c:v>1.5019364375717336E-2</c:v>
                </c:pt>
                <c:pt idx="2323">
                  <c:v>1.5011827308846131E-2</c:v>
                </c:pt>
                <c:pt idx="2324">
                  <c:v>1.5085654426907203E-2</c:v>
                </c:pt>
                <c:pt idx="2325">
                  <c:v>1.4997814453914236E-2</c:v>
                </c:pt>
                <c:pt idx="2326">
                  <c:v>1.499075875470483E-2</c:v>
                </c:pt>
                <c:pt idx="2327">
                  <c:v>1.4983670206897602E-2</c:v>
                </c:pt>
                <c:pt idx="2328">
                  <c:v>1.4976548809922259E-2</c:v>
                </c:pt>
                <c:pt idx="2329">
                  <c:v>1.4889785052661308E-2</c:v>
                </c:pt>
                <c:pt idx="2330">
                  <c:v>1.496220746621096E-2</c:v>
                </c:pt>
                <c:pt idx="2331">
                  <c:v>1.4955638715873227E-2</c:v>
                </c:pt>
                <c:pt idx="2332">
                  <c:v>1.4948831987374605E-2</c:v>
                </c:pt>
                <c:pt idx="2333">
                  <c:v>1.4859907927673456E-2</c:v>
                </c:pt>
                <c:pt idx="2334">
                  <c:v>1.4934254315097343E-2</c:v>
                </c:pt>
                <c:pt idx="2335">
                  <c:v>1.5009535402630808E-2</c:v>
                </c:pt>
                <c:pt idx="2336">
                  <c:v>1.491931572293244E-2</c:v>
                </c:pt>
                <c:pt idx="2337">
                  <c:v>1.4911909269383954E-2</c:v>
                </c:pt>
                <c:pt idx="2338">
                  <c:v>1.4823485423201244E-2</c:v>
                </c:pt>
                <c:pt idx="2339">
                  <c:v>1.4896997812746586E-2</c:v>
                </c:pt>
                <c:pt idx="2340">
                  <c:v>1.4808386101561924E-2</c:v>
                </c:pt>
                <c:pt idx="2341">
                  <c:v>1.488219775951715E-2</c:v>
                </c:pt>
                <c:pt idx="2342">
                  <c:v>1.4956974381418034E-2</c:v>
                </c:pt>
                <c:pt idx="2343">
                  <c:v>1.4867028810983205E-2</c:v>
                </c:pt>
                <c:pt idx="2344">
                  <c:v>1.4859395059619574E-2</c:v>
                </c:pt>
                <c:pt idx="2345">
                  <c:v>1.4770800146979535E-2</c:v>
                </c:pt>
                <c:pt idx="2346">
                  <c:v>1.4925508446938561E-2</c:v>
                </c:pt>
                <c:pt idx="2347">
                  <c:v>1.4836037915763546E-2</c:v>
                </c:pt>
                <c:pt idx="2348">
                  <c:v>1.4827157715479863E-2</c:v>
                </c:pt>
                <c:pt idx="2349">
                  <c:v>1.4819616827233352E-2</c:v>
                </c:pt>
                <c:pt idx="2350">
                  <c:v>1.4811781262376955E-2</c:v>
                </c:pt>
                <c:pt idx="2351">
                  <c:v>1.4885885473671085E-2</c:v>
                </c:pt>
                <c:pt idx="2352">
                  <c:v>1.4796011566858032E-2</c:v>
                </c:pt>
                <c:pt idx="2353">
                  <c:v>1.4788077435242901E-2</c:v>
                </c:pt>
                <c:pt idx="2354">
                  <c:v>1.4780110447094364E-2</c:v>
                </c:pt>
                <c:pt idx="2355">
                  <c:v>1.4772110601946054E-2</c:v>
                </c:pt>
                <c:pt idx="2356">
                  <c:v>1.4683468056852774E-2</c:v>
                </c:pt>
                <c:pt idx="2357">
                  <c:v>1.4755726468949364E-2</c:v>
                </c:pt>
                <c:pt idx="2358">
                  <c:v>1.4747918647960477E-2</c:v>
                </c:pt>
                <c:pt idx="2359">
                  <c:v>1.4738616151417458E-2</c:v>
                </c:pt>
                <c:pt idx="2360">
                  <c:v>1.4730441291887825E-2</c:v>
                </c:pt>
                <c:pt idx="2361">
                  <c:v>1.4722233567909301E-2</c:v>
                </c:pt>
                <c:pt idx="2362">
                  <c:v>1.4709872247834944E-2</c:v>
                </c:pt>
                <c:pt idx="2363">
                  <c:v>1.470158538339133E-2</c:v>
                </c:pt>
                <c:pt idx="2364">
                  <c:v>1.4693265655340799E-2</c:v>
                </c:pt>
                <c:pt idx="2365">
                  <c:v>1.4684913063266634E-2</c:v>
                </c:pt>
                <c:pt idx="2366">
                  <c:v>1.4597431162071177E-2</c:v>
                </c:pt>
                <c:pt idx="2367">
                  <c:v>1.4747738687208386E-2</c:v>
                </c:pt>
                <c:pt idx="2368">
                  <c:v>1.4659340637503864E-2</c:v>
                </c:pt>
                <c:pt idx="2369">
                  <c:v>1.4650853893280831E-2</c:v>
                </c:pt>
                <c:pt idx="2370">
                  <c:v>1.4642657128220958E-2</c:v>
                </c:pt>
                <c:pt idx="2371">
                  <c:v>1.4714307388370429E-2</c:v>
                </c:pt>
                <c:pt idx="2372">
                  <c:v>1.4625524691878784E-2</c:v>
                </c:pt>
                <c:pt idx="2373">
                  <c:v>1.461690917307243E-2</c:v>
                </c:pt>
                <c:pt idx="2374">
                  <c:v>1.4607593259212478E-2</c:v>
                </c:pt>
                <c:pt idx="2375">
                  <c:v>1.4599243202976328E-2</c:v>
                </c:pt>
                <c:pt idx="2376">
                  <c:v>1.4590526380214033E-2</c:v>
                </c:pt>
                <c:pt idx="2377">
                  <c:v>1.458177668759186E-2</c:v>
                </c:pt>
                <c:pt idx="2378">
                  <c:v>1.4652445199937277E-2</c:v>
                </c:pt>
                <c:pt idx="2379">
                  <c:v>1.4564178691317303E-2</c:v>
                </c:pt>
                <c:pt idx="2380">
                  <c:v>1.4477240543814081E-2</c:v>
                </c:pt>
                <c:pt idx="2381">
                  <c:v>1.4546449211305369E-2</c:v>
                </c:pt>
                <c:pt idx="2382">
                  <c:v>1.4537535164022444E-2</c:v>
                </c:pt>
                <c:pt idx="2383">
                  <c:v>1.4450420383645288E-2</c:v>
                </c:pt>
                <c:pt idx="2384">
                  <c:v>1.45206896596905E-2</c:v>
                </c:pt>
                <c:pt idx="2385">
                  <c:v>1.4511685125599321E-2</c:v>
                </c:pt>
                <c:pt idx="2386">
                  <c:v>1.4502647721884213E-2</c:v>
                </c:pt>
                <c:pt idx="2387">
                  <c:v>1.4493209181405203E-2</c:v>
                </c:pt>
                <c:pt idx="2388">
                  <c:v>1.4405563821243634E-2</c:v>
                </c:pt>
                <c:pt idx="2389">
                  <c:v>1.4554761917707857E-2</c:v>
                </c:pt>
                <c:pt idx="2390">
                  <c:v>1.4465792994374697E-2</c:v>
                </c:pt>
                <c:pt idx="2391">
                  <c:v>1.4456588521063683E-2</c:v>
                </c:pt>
                <c:pt idx="2392">
                  <c:v>1.4447733019048798E-2</c:v>
                </c:pt>
                <c:pt idx="2393">
                  <c:v>1.4438465518821679E-2</c:v>
                </c:pt>
                <c:pt idx="2394">
                  <c:v>1.435050910752525E-2</c:v>
                </c:pt>
                <c:pt idx="2395">
                  <c:v>1.4419831901491454E-2</c:v>
                </c:pt>
                <c:pt idx="2396">
                  <c:v>1.4489527762553241E-2</c:v>
                </c:pt>
                <c:pt idx="2397">
                  <c:v>1.4400671344367698E-2</c:v>
                </c:pt>
                <c:pt idx="2398">
                  <c:v>1.4391236755993415E-2</c:v>
                </c:pt>
                <c:pt idx="2399">
                  <c:v>1.4303821801610259E-2</c:v>
                </c:pt>
                <c:pt idx="2400">
                  <c:v>1.4451523880486429E-2</c:v>
                </c:pt>
                <c:pt idx="2401">
                  <c:v>1.4363142093136225E-2</c:v>
                </c:pt>
                <c:pt idx="2402">
                  <c:v>1.4353578732592973E-2</c:v>
                </c:pt>
                <c:pt idx="2403">
                  <c:v>1.4343982497267043E-2</c:v>
                </c:pt>
                <c:pt idx="2404">
                  <c:v>1.4334353386890809E-2</c:v>
                </c:pt>
                <c:pt idx="2405">
                  <c:v>1.4246642370124268E-2</c:v>
                </c:pt>
                <c:pt idx="2406">
                  <c:v>1.431499653992882E-2</c:v>
                </c:pt>
                <c:pt idx="2407">
                  <c:v>1.4384599911430151E-2</c:v>
                </c:pt>
                <c:pt idx="2408">
                  <c:v>1.4295508189632641E-2</c:v>
                </c:pt>
                <c:pt idx="2409">
                  <c:v>1.4207890138472637E-2</c:v>
                </c:pt>
                <c:pt idx="2410">
                  <c:v>1.4274594675384505E-2</c:v>
                </c:pt>
                <c:pt idx="2411">
                  <c:v>1.4264727217808259E-2</c:v>
                </c:pt>
                <c:pt idx="2412">
                  <c:v>1.4254826880035621E-2</c:v>
                </c:pt>
                <c:pt idx="2413">
                  <c:v>1.4245333372353928E-2</c:v>
                </c:pt>
                <c:pt idx="2414">
                  <c:v>1.4313476734535752E-2</c:v>
                </c:pt>
                <c:pt idx="2415">
                  <c:v>1.4148752822132122E-2</c:v>
                </c:pt>
                <c:pt idx="2416">
                  <c:v>1.4215344660628026E-2</c:v>
                </c:pt>
                <c:pt idx="2417">
                  <c:v>1.4205282663154116E-2</c:v>
                </c:pt>
                <c:pt idx="2418">
                  <c:v>1.4272209036995063E-2</c:v>
                </c:pt>
                <c:pt idx="2419">
                  <c:v>1.4184603851605177E-2</c:v>
                </c:pt>
                <c:pt idx="2420">
                  <c:v>1.4098529099227352E-2</c:v>
                </c:pt>
                <c:pt idx="2421">
                  <c:v>1.4164244195192221E-2</c:v>
                </c:pt>
                <c:pt idx="2422">
                  <c:v>1.40782650171836E-2</c:v>
                </c:pt>
                <c:pt idx="2423">
                  <c:v>1.4144220181403362E-2</c:v>
                </c:pt>
                <c:pt idx="2424">
                  <c:v>1.4133928016458797E-2</c:v>
                </c:pt>
                <c:pt idx="2425">
                  <c:v>1.4201120525543814E-2</c:v>
                </c:pt>
                <c:pt idx="2426">
                  <c:v>1.411276961096543E-2</c:v>
                </c:pt>
                <c:pt idx="2427">
                  <c:v>1.4026875478619144E-2</c:v>
                </c:pt>
                <c:pt idx="2428">
                  <c:v>1.4091949596208854E-2</c:v>
                </c:pt>
                <c:pt idx="2429">
                  <c:v>1.4081490263631858E-2</c:v>
                </c:pt>
                <c:pt idx="2430">
                  <c:v>1.4070998047371693E-2</c:v>
                </c:pt>
                <c:pt idx="2431">
                  <c:v>1.3985211075966399E-2</c:v>
                </c:pt>
                <c:pt idx="2432">
                  <c:v>1.4049914963174103E-2</c:v>
                </c:pt>
                <c:pt idx="2433">
                  <c:v>1.4039324094930835E-2</c:v>
                </c:pt>
                <c:pt idx="2434">
                  <c:v>1.4028700342394887E-2</c:v>
                </c:pt>
                <c:pt idx="2435">
                  <c:v>1.4019543649494183E-2</c:v>
                </c:pt>
                <c:pt idx="2436">
                  <c:v>1.4086612777909194E-2</c:v>
                </c:pt>
                <c:pt idx="2437">
                  <c:v>1.3998148305131701E-2</c:v>
                </c:pt>
                <c:pt idx="2438">
                  <c:v>1.3987401310096813E-2</c:v>
                </c:pt>
                <c:pt idx="2439">
                  <c:v>1.3976621432975478E-2</c:v>
                </c:pt>
                <c:pt idx="2440">
                  <c:v>1.3965295142963411E-2</c:v>
                </c:pt>
                <c:pt idx="2441">
                  <c:v>1.3954446733183246E-2</c:v>
                </c:pt>
                <c:pt idx="2442">
                  <c:v>1.3943565439968643E-2</c:v>
                </c:pt>
                <c:pt idx="2443">
                  <c:v>1.400957501179435E-2</c:v>
                </c:pt>
                <c:pt idx="2444">
                  <c:v>1.3922228811453051E-2</c:v>
                </c:pt>
                <c:pt idx="2445">
                  <c:v>1.3911251639100956E-2</c:v>
                </c:pt>
                <c:pt idx="2446">
                  <c:v>1.3900241583793717E-2</c:v>
                </c:pt>
                <c:pt idx="2447">
                  <c:v>1.3966309234379443E-2</c:v>
                </c:pt>
                <c:pt idx="2448">
                  <c:v>1.3877587122066779E-2</c:v>
                </c:pt>
                <c:pt idx="2449">
                  <c:v>1.3866475641638272E-2</c:v>
                </c:pt>
                <c:pt idx="2450">
                  <c:v>1.3855331276913159E-2</c:v>
                </c:pt>
                <c:pt idx="2451">
                  <c:v>1.384415402779833E-2</c:v>
                </c:pt>
                <c:pt idx="2452">
                  <c:v>1.3832943894203746E-2</c:v>
                </c:pt>
                <c:pt idx="2453">
                  <c:v>1.3822250465160394E-2</c:v>
                </c:pt>
                <c:pt idx="2454">
                  <c:v>1.3887669301503565E-2</c:v>
                </c:pt>
                <c:pt idx="2455">
                  <c:v>1.3799671336173993E-2</c:v>
                </c:pt>
                <c:pt idx="2456">
                  <c:v>1.3788332445886736E-2</c:v>
                </c:pt>
                <c:pt idx="2457">
                  <c:v>1.3776960671636081E-2</c:v>
                </c:pt>
                <c:pt idx="2458">
                  <c:v>1.3765556013351809E-2</c:v>
                </c:pt>
                <c:pt idx="2459">
                  <c:v>1.3679369851253878E-2</c:v>
                </c:pt>
                <c:pt idx="2460">
                  <c:v>1.374264804442008E-2</c:v>
                </c:pt>
                <c:pt idx="2461">
                  <c:v>1.3804457725592179E-2</c:v>
                </c:pt>
                <c:pt idx="2462">
                  <c:v>1.3717883765891918E-2</c:v>
                </c:pt>
                <c:pt idx="2463">
                  <c:v>1.3706306321224614E-2</c:v>
                </c:pt>
                <c:pt idx="2464">
                  <c:v>1.369469598953638E-2</c:v>
                </c:pt>
                <c:pt idx="2465">
                  <c:v>1.3757837819200336E-2</c:v>
                </c:pt>
                <c:pt idx="2466">
                  <c:v>1.3670579841970449E-2</c:v>
                </c:pt>
                <c:pt idx="2467">
                  <c:v>1.3654033417783798E-2</c:v>
                </c:pt>
                <c:pt idx="2468">
                  <c:v>1.3637457585149013E-2</c:v>
                </c:pt>
                <c:pt idx="2469">
                  <c:v>1.3547597830429407E-2</c:v>
                </c:pt>
                <c:pt idx="2470">
                  <c:v>1.3603058334851495E-2</c:v>
                </c:pt>
                <c:pt idx="2471">
                  <c:v>1.3586435245843591E-2</c:v>
                </c:pt>
                <c:pt idx="2472">
                  <c:v>1.3644143040173232E-2</c:v>
                </c:pt>
                <c:pt idx="2473">
                  <c:v>1.3553136308314504E-2</c:v>
                </c:pt>
                <c:pt idx="2474">
                  <c:v>1.3537533959944899E-2</c:v>
                </c:pt>
                <c:pt idx="2475">
                  <c:v>1.3520826740366384E-2</c:v>
                </c:pt>
                <c:pt idx="2476">
                  <c:v>1.3504111389067435E-2</c:v>
                </c:pt>
                <c:pt idx="2477">
                  <c:v>1.3487390565244632E-2</c:v>
                </c:pt>
                <c:pt idx="2478">
                  <c:v>1.3470666928009812E-2</c:v>
                </c:pt>
                <c:pt idx="2479">
                  <c:v>1.3453007861953345E-2</c:v>
                </c:pt>
                <c:pt idx="2480">
                  <c:v>1.3436313778173207E-2</c:v>
                </c:pt>
                <c:pt idx="2481">
                  <c:v>1.3419625029675719E-2</c:v>
                </c:pt>
                <c:pt idx="2482">
                  <c:v>1.3402944260857757E-2</c:v>
                </c:pt>
                <c:pt idx="2483">
                  <c:v>1.3459920966138534E-2</c:v>
                </c:pt>
                <c:pt idx="2484">
                  <c:v>1.336961723940479E-2</c:v>
                </c:pt>
                <c:pt idx="2485">
                  <c:v>1.3281150606420777E-2</c:v>
                </c:pt>
                <c:pt idx="2486">
                  <c:v>1.3336353867228975E-2</c:v>
                </c:pt>
                <c:pt idx="2487">
                  <c:v>1.3321181523514667E-2</c:v>
                </c:pt>
                <c:pt idx="2488">
                  <c:v>1.330454752210059E-2</c:v>
                </c:pt>
                <c:pt idx="2489">
                  <c:v>1.3287939894073068E-2</c:v>
                </c:pt>
                <c:pt idx="2490">
                  <c:v>1.3345348822490322E-2</c:v>
                </c:pt>
                <c:pt idx="2491">
                  <c:v>1.3254814448403962E-2</c:v>
                </c:pt>
                <c:pt idx="2492">
                  <c:v>1.3238420936977486E-2</c:v>
                </c:pt>
                <c:pt idx="2493">
                  <c:v>1.3226813571816645E-2</c:v>
                </c:pt>
                <c:pt idx="2494">
                  <c:v>1.3288562731607731E-2</c:v>
                </c:pt>
                <c:pt idx="2495">
                  <c:v>1.3203708712611322E-2</c:v>
                </c:pt>
                <c:pt idx="2496">
                  <c:v>1.3192778703437913E-2</c:v>
                </c:pt>
                <c:pt idx="2497">
                  <c:v>1.3181315630527683E-2</c:v>
                </c:pt>
                <c:pt idx="2498">
                  <c:v>1.3169889175312264E-2</c:v>
                </c:pt>
                <c:pt idx="2499">
                  <c:v>1.3158499336599639E-2</c:v>
                </c:pt>
                <c:pt idx="2500">
                  <c:v>1.3146587423426314E-2</c:v>
                </c:pt>
                <c:pt idx="2501">
                  <c:v>1.3208134579099922E-2</c:v>
                </c:pt>
                <c:pt idx="2502">
                  <c:v>1.312399522627937E-2</c:v>
                </c:pt>
                <c:pt idx="2503">
                  <c:v>1.3112754048379152E-2</c:v>
                </c:pt>
                <c:pt idx="2504">
                  <c:v>1.3101549482696019E-2</c:v>
                </c:pt>
                <c:pt idx="2505">
                  <c:v>1.3090929184923092E-2</c:v>
                </c:pt>
                <c:pt idx="2506">
                  <c:v>1.307979562881352E-2</c:v>
                </c:pt>
                <c:pt idx="2507">
                  <c:v>1.3068698679843248E-2</c:v>
                </c:pt>
                <c:pt idx="2508">
                  <c:v>1.3130446720753553E-2</c:v>
                </c:pt>
                <c:pt idx="2509">
                  <c:v>1.3046614598706702E-2</c:v>
                </c:pt>
                <c:pt idx="2510">
                  <c:v>1.3035627464242928E-2</c:v>
                </c:pt>
                <c:pt idx="2511">
                  <c:v>1.2953623452065278E-2</c:v>
                </c:pt>
                <c:pt idx="2512">
                  <c:v>1.3086318202969034E-2</c:v>
                </c:pt>
                <c:pt idx="2513">
                  <c:v>1.3001826027462297E-2</c:v>
                </c:pt>
                <c:pt idx="2514">
                  <c:v>1.2920890449094301E-2</c:v>
                </c:pt>
                <c:pt idx="2515">
                  <c:v>1.2980190062595634E-2</c:v>
                </c:pt>
                <c:pt idx="2516">
                  <c:v>1.2969426980719448E-2</c:v>
                </c:pt>
                <c:pt idx="2517">
                  <c:v>1.2958700497713282E-2</c:v>
                </c:pt>
                <c:pt idx="2518">
                  <c:v>1.2948529198394454E-2</c:v>
                </c:pt>
                <c:pt idx="2519">
                  <c:v>1.3009602062436083E-2</c:v>
                </c:pt>
                <c:pt idx="2520">
                  <c:v>1.2857104692498131E-2</c:v>
                </c:pt>
                <c:pt idx="2521">
                  <c:v>1.2916672417474573E-2</c:v>
                </c:pt>
                <c:pt idx="2522">
                  <c:v>1.2905617026497203E-2</c:v>
                </c:pt>
                <c:pt idx="2523">
                  <c:v>1.2895110113227777E-2</c:v>
                </c:pt>
                <c:pt idx="2524">
                  <c:v>1.2884639791035043E-2</c:v>
                </c:pt>
                <c:pt idx="2525">
                  <c:v>1.2804717024117404E-2</c:v>
                </c:pt>
                <c:pt idx="2526">
                  <c:v>1.286380891549402E-2</c:v>
                </c:pt>
                <c:pt idx="2527">
                  <c:v>1.2784181744957991E-2</c:v>
                </c:pt>
                <c:pt idx="2528">
                  <c:v>1.2843620588652394E-2</c:v>
                </c:pt>
                <c:pt idx="2529">
                  <c:v>1.2833330958206778E-2</c:v>
                </c:pt>
                <c:pt idx="2530">
                  <c:v>1.2894145970060718E-2</c:v>
                </c:pt>
                <c:pt idx="2531">
                  <c:v>1.2812371994054031E-2</c:v>
                </c:pt>
                <c:pt idx="2532">
                  <c:v>1.2733081050095563E-2</c:v>
                </c:pt>
                <c:pt idx="2533">
                  <c:v>1.2792053309753734E-2</c:v>
                </c:pt>
                <c:pt idx="2534">
                  <c:v>1.2781948838520527E-2</c:v>
                </c:pt>
                <c:pt idx="2535">
                  <c:v>1.2771880946478733E-2</c:v>
                </c:pt>
                <c:pt idx="2536">
                  <c:v>1.276184963257181E-2</c:v>
                </c:pt>
                <c:pt idx="2537">
                  <c:v>1.2822133879740787E-2</c:v>
                </c:pt>
                <c:pt idx="2538">
                  <c:v>1.2741896734941596E-2</c:v>
                </c:pt>
                <c:pt idx="2539">
                  <c:v>1.2732446544194153E-2</c:v>
                </c:pt>
                <c:pt idx="2540">
                  <c:v>1.272349814643943E-2</c:v>
                </c:pt>
                <c:pt idx="2541">
                  <c:v>1.2713642912373257E-2</c:v>
                </c:pt>
                <c:pt idx="2542">
                  <c:v>1.2634078957261857E-2</c:v>
                </c:pt>
                <c:pt idx="2543">
                  <c:v>1.2694042145451237E-2</c:v>
                </c:pt>
                <c:pt idx="2544">
                  <c:v>1.2683836137235444E-2</c:v>
                </c:pt>
                <c:pt idx="2545">
                  <c:v>1.2674129437401644E-2</c:v>
                </c:pt>
                <c:pt idx="2546">
                  <c:v>1.2664459302368699E-2</c:v>
                </c:pt>
                <c:pt idx="2547">
                  <c:v>1.2585723941506815E-2</c:v>
                </c:pt>
                <c:pt idx="2548">
                  <c:v>1.2716489250285583E-2</c:v>
                </c:pt>
                <c:pt idx="2549">
                  <c:v>1.263611738091935E-2</c:v>
                </c:pt>
                <c:pt idx="2550">
                  <c:v>1.2626591216916309E-2</c:v>
                </c:pt>
                <c:pt idx="2551">
                  <c:v>1.2617101611216174E-2</c:v>
                </c:pt>
                <c:pt idx="2552">
                  <c:v>1.2607648562826144E-2</c:v>
                </c:pt>
                <c:pt idx="2553">
                  <c:v>1.2597792086716124E-2</c:v>
                </c:pt>
                <c:pt idx="2554">
                  <c:v>1.2588414433842111E-2</c:v>
                </c:pt>
                <c:pt idx="2555">
                  <c:v>1.264911166695867E-2</c:v>
                </c:pt>
                <c:pt idx="2556">
                  <c:v>1.2499794661472918E-2</c:v>
                </c:pt>
                <c:pt idx="2557">
                  <c:v>1.2559610304519216E-2</c:v>
                </c:pt>
                <c:pt idx="2558">
                  <c:v>1.2481447681496416E-2</c:v>
                </c:pt>
                <c:pt idx="2559">
                  <c:v>1.254118984747046E-2</c:v>
                </c:pt>
                <c:pt idx="2560">
                  <c:v>1.2602179843987926E-2</c:v>
                </c:pt>
                <c:pt idx="2561">
                  <c:v>1.2522915587776478E-2</c:v>
                </c:pt>
                <c:pt idx="2562">
                  <c:v>1.2513833279534864E-2</c:v>
                </c:pt>
                <c:pt idx="2563">
                  <c:v>1.2504787517751926E-2</c:v>
                </c:pt>
                <c:pt idx="2564">
                  <c:v>1.2565711627401277E-2</c:v>
                </c:pt>
                <c:pt idx="2565">
                  <c:v>1.2485569797632847E-2</c:v>
                </c:pt>
                <c:pt idx="2566">
                  <c:v>1.2409219235721788E-2</c:v>
                </c:pt>
                <c:pt idx="2567">
                  <c:v>1.2467747897034948E-2</c:v>
                </c:pt>
                <c:pt idx="2568">
                  <c:v>1.2458891766159779E-2</c:v>
                </c:pt>
                <c:pt idx="2569">
                  <c:v>1.2450072180307708E-2</c:v>
                </c:pt>
                <c:pt idx="2570">
                  <c:v>1.2441689350150819E-2</c:v>
                </c:pt>
                <c:pt idx="2571">
                  <c:v>1.2501754939125594E-2</c:v>
                </c:pt>
                <c:pt idx="2572">
                  <c:v>1.2356709131907947E-2</c:v>
                </c:pt>
                <c:pt idx="2573">
                  <c:v>1.2415552549705345E-2</c:v>
                </c:pt>
                <c:pt idx="2574">
                  <c:v>1.2406522393618677E-2</c:v>
                </c:pt>
                <c:pt idx="2575">
                  <c:v>1.2397922058286517E-2</c:v>
                </c:pt>
                <c:pt idx="2576">
                  <c:v>1.2389358261470919E-2</c:v>
                </c:pt>
                <c:pt idx="2577">
                  <c:v>1.231390509647012E-2</c:v>
                </c:pt>
                <c:pt idx="2578">
                  <c:v>1.2372340279722335E-2</c:v>
                </c:pt>
                <c:pt idx="2579">
                  <c:v>1.2297057877984685E-2</c:v>
                </c:pt>
                <c:pt idx="2580">
                  <c:v>1.2355845502918421E-2</c:v>
                </c:pt>
                <c:pt idx="2581">
                  <c:v>1.2347462062390411E-2</c:v>
                </c:pt>
                <c:pt idx="2582">
                  <c:v>1.2407384739370817E-2</c:v>
                </c:pt>
                <c:pt idx="2583">
                  <c:v>1.2330434685651447E-2</c:v>
                </c:pt>
                <c:pt idx="2584">
                  <c:v>1.2255539936149272E-2</c:v>
                </c:pt>
                <c:pt idx="2585">
                  <c:v>1.2313928173257991E-2</c:v>
                </c:pt>
                <c:pt idx="2586">
                  <c:v>1.2305729711763953E-2</c:v>
                </c:pt>
                <c:pt idx="2587">
                  <c:v>1.2297567778890477E-2</c:v>
                </c:pt>
                <c:pt idx="2588">
                  <c:v>1.2289442373761743E-2</c:v>
                </c:pt>
                <c:pt idx="2589">
                  <c:v>1.2348922119447898E-2</c:v>
                </c:pt>
                <c:pt idx="2590">
                  <c:v>1.2273301143237823E-2</c:v>
                </c:pt>
                <c:pt idx="2591">
                  <c:v>1.2265636753735761E-2</c:v>
                </c:pt>
                <c:pt idx="2592">
                  <c:v>1.2258353958869846E-2</c:v>
                </c:pt>
                <c:pt idx="2593">
                  <c:v>1.2250404162928304E-2</c:v>
                </c:pt>
                <c:pt idx="2594">
                  <c:v>1.2175174920428741E-2</c:v>
                </c:pt>
                <c:pt idx="2595">
                  <c:v>1.2234614125645308E-2</c:v>
                </c:pt>
                <c:pt idx="2596">
                  <c:v>1.2226433714807357E-2</c:v>
                </c:pt>
                <c:pt idx="2597">
                  <c:v>1.2218632331744726E-2</c:v>
                </c:pt>
                <c:pt idx="2598">
                  <c:v>1.2210867465131737E-2</c:v>
                </c:pt>
                <c:pt idx="2599">
                  <c:v>1.2136399261120139E-2</c:v>
                </c:pt>
                <c:pt idx="2600">
                  <c:v>1.2263949152140316E-2</c:v>
                </c:pt>
                <c:pt idx="2601">
                  <c:v>1.2188120389858425E-2</c:v>
                </c:pt>
                <c:pt idx="2602">
                  <c:v>1.2180499229965202E-2</c:v>
                </c:pt>
                <c:pt idx="2603">
                  <c:v>1.2172914581028007E-2</c:v>
                </c:pt>
                <c:pt idx="2604">
                  <c:v>1.2165366442228487E-2</c:v>
                </c:pt>
                <c:pt idx="2605">
                  <c:v>1.2157535789401604E-2</c:v>
                </c:pt>
                <c:pt idx="2606">
                  <c:v>1.2150063024473872E-2</c:v>
                </c:pt>
                <c:pt idx="2607">
                  <c:v>1.2210115193522336E-2</c:v>
                </c:pt>
                <c:pt idx="2608">
                  <c:v>1.2067790577997697E-2</c:v>
                </c:pt>
                <c:pt idx="2609">
                  <c:v>1.2127124123244473E-2</c:v>
                </c:pt>
                <c:pt idx="2610">
                  <c:v>1.2053124381645115E-2</c:v>
                </c:pt>
                <c:pt idx="2611">
                  <c:v>1.211251286754211E-2</c:v>
                </c:pt>
                <c:pt idx="2612">
                  <c:v>1.2172898090689631E-2</c:v>
                </c:pt>
                <c:pt idx="2613">
                  <c:v>1.2098047626167448E-2</c:v>
                </c:pt>
                <c:pt idx="2614">
                  <c:v>1.2090869758879059E-2</c:v>
                </c:pt>
                <c:pt idx="2615">
                  <c:v>1.2083728392810395E-2</c:v>
                </c:pt>
                <c:pt idx="2616">
                  <c:v>1.2144089946679667E-2</c:v>
                </c:pt>
                <c:pt idx="2617">
                  <c:v>1.2068974730900819E-2</c:v>
                </c:pt>
                <c:pt idx="2618">
                  <c:v>1.206108572917514E-2</c:v>
                </c:pt>
                <c:pt idx="2619">
                  <c:v>1.2054102228486444E-2</c:v>
                </c:pt>
                <c:pt idx="2620">
                  <c:v>1.204715523163598E-2</c:v>
                </c:pt>
                <c:pt idx="2621">
                  <c:v>1.1975770190978861E-2</c:v>
                </c:pt>
                <c:pt idx="2622">
                  <c:v>1.2034204115794105E-2</c:v>
                </c:pt>
                <c:pt idx="2623">
                  <c:v>1.2093807010476821E-2</c:v>
                </c:pt>
                <c:pt idx="2624">
                  <c:v>1.1955116440319278E-2</c:v>
                </c:pt>
                <c:pt idx="2625">
                  <c:v>1.2013779724654432E-2</c:v>
                </c:pt>
                <c:pt idx="2626">
                  <c:v>1.2006239788002819E-2</c:v>
                </c:pt>
                <c:pt idx="2627">
                  <c:v>1.1999548296521905E-2</c:v>
                </c:pt>
                <c:pt idx="2628">
                  <c:v>1.1928656751259443E-2</c:v>
                </c:pt>
                <c:pt idx="2629">
                  <c:v>1.1986274806013459E-2</c:v>
                </c:pt>
                <c:pt idx="2630">
                  <c:v>1.1980468970452669E-2</c:v>
                </c:pt>
                <c:pt idx="2631">
                  <c:v>1.1908719611739088E-2</c:v>
                </c:pt>
                <c:pt idx="2632">
                  <c:v>1.1967400115610203E-2</c:v>
                </c:pt>
                <c:pt idx="2633">
                  <c:v>1.1960920423855242E-2</c:v>
                </c:pt>
                <c:pt idx="2634">
                  <c:v>1.2020495212890749E-2</c:v>
                </c:pt>
                <c:pt idx="2635">
                  <c:v>1.1883321987221173E-2</c:v>
                </c:pt>
                <c:pt idx="2636">
                  <c:v>1.1940967182086853E-2</c:v>
                </c:pt>
                <c:pt idx="2637">
                  <c:v>1.1934640634649956E-2</c:v>
                </c:pt>
                <c:pt idx="2638">
                  <c:v>1.19283505776057E-2</c:v>
                </c:pt>
                <c:pt idx="2639">
                  <c:v>1.1858214900179947E-2</c:v>
                </c:pt>
                <c:pt idx="2640">
                  <c:v>1.1915879931836761E-2</c:v>
                </c:pt>
                <c:pt idx="2641">
                  <c:v>1.197440240268677E-2</c:v>
                </c:pt>
                <c:pt idx="2642">
                  <c:v>1.1903555239081797E-2</c:v>
                </c:pt>
                <c:pt idx="2643">
                  <c:v>1.1898130308964989E-2</c:v>
                </c:pt>
                <c:pt idx="2644">
                  <c:v>1.1892503397767769E-2</c:v>
                </c:pt>
                <c:pt idx="2645">
                  <c:v>1.1886456719492778E-2</c:v>
                </c:pt>
                <c:pt idx="2646">
                  <c:v>1.1815007661305088E-2</c:v>
                </c:pt>
                <c:pt idx="2647">
                  <c:v>1.1874472797724476E-2</c:v>
                </c:pt>
                <c:pt idx="2648">
                  <c:v>1.1868319356111746E-2</c:v>
                </c:pt>
                <c:pt idx="2649">
                  <c:v>1.1862420999171293E-2</c:v>
                </c:pt>
                <c:pt idx="2650">
                  <c:v>1.1856559119251365E-2</c:v>
                </c:pt>
                <c:pt idx="2651">
                  <c:v>1.1785806669023111E-2</c:v>
                </c:pt>
                <c:pt idx="2652">
                  <c:v>1.1911236836835171E-2</c:v>
                </c:pt>
                <c:pt idx="2653">
                  <c:v>1.1839396461847522E-2</c:v>
                </c:pt>
                <c:pt idx="2654">
                  <c:v>1.1833678065624239E-2</c:v>
                </c:pt>
                <c:pt idx="2655">
                  <c:v>1.1827996141850327E-2</c:v>
                </c:pt>
                <c:pt idx="2656">
                  <c:v>1.1822350689870397E-2</c:v>
                </c:pt>
                <c:pt idx="2657">
                  <c:v>1.181654726025389E-2</c:v>
                </c:pt>
                <c:pt idx="2658">
                  <c:v>1.1810977172540623E-2</c:v>
                </c:pt>
                <c:pt idx="2659">
                  <c:v>1.1870931418092524E-2</c:v>
                </c:pt>
                <c:pt idx="2660">
                  <c:v>1.1734498377409936E-2</c:v>
                </c:pt>
                <c:pt idx="2661">
                  <c:v>1.1793893017893707E-2</c:v>
                </c:pt>
                <c:pt idx="2662">
                  <c:v>1.1723502063017505E-2</c:v>
                </c:pt>
                <c:pt idx="2663">
                  <c:v>1.1783086634777184E-2</c:v>
                </c:pt>
                <c:pt idx="2664">
                  <c:v>1.1843417172733964E-2</c:v>
                </c:pt>
                <c:pt idx="2665">
                  <c:v>1.1772426117945016E-2</c:v>
                </c:pt>
                <c:pt idx="2666">
                  <c:v>1.1767150557817482E-2</c:v>
                </c:pt>
                <c:pt idx="2667">
                  <c:v>1.1761911462387288E-2</c:v>
                </c:pt>
                <c:pt idx="2668">
                  <c:v>1.1822260510002404E-2</c:v>
                </c:pt>
                <c:pt idx="2669">
                  <c:v>1.1751377715098824E-2</c:v>
                </c:pt>
                <c:pt idx="2670">
                  <c:v>1.1745764290925878E-2</c:v>
                </c:pt>
                <c:pt idx="2671">
                  <c:v>1.1740680804015758E-2</c:v>
                </c:pt>
                <c:pt idx="2672">
                  <c:v>1.1735633783593845E-2</c:v>
                </c:pt>
                <c:pt idx="2673">
                  <c:v>1.1728082868884099E-2</c:v>
                </c:pt>
                <c:pt idx="2674">
                  <c:v>1.1659193414796204E-2</c:v>
                </c:pt>
                <c:pt idx="2675">
                  <c:v>1.1718203052436739E-2</c:v>
                </c:pt>
                <c:pt idx="2676">
                  <c:v>1.1713317836482133E-2</c:v>
                </c:pt>
                <c:pt idx="2677">
                  <c:v>1.1773020137413326E-2</c:v>
                </c:pt>
                <c:pt idx="2678">
                  <c:v>1.1703515679437327E-2</c:v>
                </c:pt>
                <c:pt idx="2679">
                  <c:v>1.1635279368101633E-2</c:v>
                </c:pt>
                <c:pt idx="2680">
                  <c:v>1.1694005367346005E-2</c:v>
                </c:pt>
                <c:pt idx="2681">
                  <c:v>1.1689304900970745E-2</c:v>
                </c:pt>
                <c:pt idx="2682">
                  <c:v>1.1684772195437322E-2</c:v>
                </c:pt>
                <c:pt idx="2683">
                  <c:v>1.1680142192277877E-2</c:v>
                </c:pt>
                <c:pt idx="2684">
                  <c:v>1.1675548645781693E-2</c:v>
                </c:pt>
                <c:pt idx="2685">
                  <c:v>1.160731831415052E-2</c:v>
                </c:pt>
                <c:pt idx="2686">
                  <c:v>1.1666228196972769E-2</c:v>
                </c:pt>
                <c:pt idx="2687">
                  <c:v>1.1661867721836422E-2</c:v>
                </c:pt>
                <c:pt idx="2688">
                  <c:v>1.1721317655281206E-2</c:v>
                </c:pt>
                <c:pt idx="2689">
                  <c:v>1.1653013646273263E-2</c:v>
                </c:pt>
                <c:pt idx="2690">
                  <c:v>1.1585423778040964E-2</c:v>
                </c:pt>
                <c:pt idx="2691">
                  <c:v>1.1644305388663467E-2</c:v>
                </c:pt>
                <c:pt idx="2692">
                  <c:v>1.1640005940216202E-2</c:v>
                </c:pt>
                <c:pt idx="2693">
                  <c:v>1.1635742944610119E-2</c:v>
                </c:pt>
                <c:pt idx="2694">
                  <c:v>1.1631516401304777E-2</c:v>
                </c:pt>
                <c:pt idx="2695">
                  <c:v>1.1691933486240418E-2</c:v>
                </c:pt>
                <c:pt idx="2696">
                  <c:v>1.1623366571383305E-2</c:v>
                </c:pt>
                <c:pt idx="2697">
                  <c:v>1.1619244440144319E-2</c:v>
                </c:pt>
                <c:pt idx="2698">
                  <c:v>1.1551410121676473E-2</c:v>
                </c:pt>
                <c:pt idx="2699">
                  <c:v>1.1674977647610106E-2</c:v>
                </c:pt>
                <c:pt idx="2700">
                  <c:v>1.1607009553279224E-2</c:v>
                </c:pt>
                <c:pt idx="2701">
                  <c:v>1.160303568552371E-2</c:v>
                </c:pt>
                <c:pt idx="2702">
                  <c:v>1.1599098264656982E-2</c:v>
                </c:pt>
                <c:pt idx="2703">
                  <c:v>1.1531894049378355E-2</c:v>
                </c:pt>
                <c:pt idx="2704">
                  <c:v>1.1591410030520992E-2</c:v>
                </c:pt>
                <c:pt idx="2705">
                  <c:v>1.1523965127000466E-2</c:v>
                </c:pt>
                <c:pt idx="2706">
                  <c:v>1.1647923144134813E-2</c:v>
                </c:pt>
                <c:pt idx="2707">
                  <c:v>1.1580027670755501E-2</c:v>
                </c:pt>
                <c:pt idx="2708">
                  <c:v>1.1576239095497017E-2</c:v>
                </c:pt>
                <c:pt idx="2709">
                  <c:v>1.1572556788601331E-2</c:v>
                </c:pt>
                <c:pt idx="2710">
                  <c:v>1.1568910924558314E-2</c:v>
                </c:pt>
                <c:pt idx="2711">
                  <c:v>1.1565301502875247E-2</c:v>
                </c:pt>
                <c:pt idx="2712">
                  <c:v>1.1561728523064649E-2</c:v>
                </c:pt>
                <c:pt idx="2713">
                  <c:v>1.1622225220209293E-2</c:v>
                </c:pt>
                <c:pt idx="2714">
                  <c:v>1.1554744301883564E-2</c:v>
                </c:pt>
                <c:pt idx="2715">
                  <c:v>1.1551278152937678E-2</c:v>
                </c:pt>
                <c:pt idx="2716">
                  <c:v>1.148442519863339E-2</c:v>
                </c:pt>
                <c:pt idx="2717">
                  <c:v>1.1608346809465587E-2</c:v>
                </c:pt>
                <c:pt idx="2718">
                  <c:v>1.1541098336907986E-2</c:v>
                </c:pt>
                <c:pt idx="2719">
                  <c:v>1.1537777940265075E-2</c:v>
                </c:pt>
                <c:pt idx="2720">
                  <c:v>1.1534493980529283E-2</c:v>
                </c:pt>
                <c:pt idx="2721">
                  <c:v>1.1531176800278126E-2</c:v>
                </c:pt>
                <c:pt idx="2722">
                  <c:v>1.1527970713117586E-2</c:v>
                </c:pt>
                <c:pt idx="2723">
                  <c:v>1.1524801063808912E-2</c:v>
                </c:pt>
                <c:pt idx="2724">
                  <c:v>1.1584726637066885E-2</c:v>
                </c:pt>
                <c:pt idx="2725">
                  <c:v>1.1518571076925145E-2</c:v>
                </c:pt>
                <c:pt idx="2726">
                  <c:v>1.1515532935691764E-2</c:v>
                </c:pt>
                <c:pt idx="2727">
                  <c:v>1.1512506527324572E-2</c:v>
                </c:pt>
                <c:pt idx="2728">
                  <c:v>1.1509516553409775E-2</c:v>
                </c:pt>
                <c:pt idx="2729">
                  <c:v>1.1506563013506197E-2</c:v>
                </c:pt>
                <c:pt idx="2730">
                  <c:v>1.1503633740639873E-2</c:v>
                </c:pt>
                <c:pt idx="2731">
                  <c:v>1.1563681720897164E-2</c:v>
                </c:pt>
                <c:pt idx="2732">
                  <c:v>1.1497913849253685E-2</c:v>
                </c:pt>
                <c:pt idx="2733">
                  <c:v>1.1495108553927649E-2</c:v>
                </c:pt>
                <c:pt idx="2734">
                  <c:v>1.1492341808989252E-2</c:v>
                </c:pt>
                <c:pt idx="2735">
                  <c:v>1.1552803057780194E-2</c:v>
                </c:pt>
                <c:pt idx="2736">
                  <c:v>1.1486908350211702E-2</c:v>
                </c:pt>
                <c:pt idx="2737">
                  <c:v>1.1484246266931331E-2</c:v>
                </c:pt>
                <c:pt idx="2738">
                  <c:v>1.1481620613838788E-2</c:v>
                </c:pt>
                <c:pt idx="2739">
                  <c:v>1.1479041860486322E-2</c:v>
                </c:pt>
                <c:pt idx="2740">
                  <c:v>1.1476491587453135E-2</c:v>
                </c:pt>
                <c:pt idx="2741">
                  <c:v>1.1473977744528876E-2</c:v>
                </c:pt>
                <c:pt idx="2742">
                  <c:v>1.153423775979876E-2</c:v>
                </c:pt>
                <c:pt idx="2743">
                  <c:v>1.146905934740278E-2</c:v>
                </c:pt>
                <c:pt idx="2744">
                  <c:v>1.1466654792405492E-2</c:v>
                </c:pt>
                <c:pt idx="2745">
                  <c:v>1.1464286665923624E-2</c:v>
                </c:pt>
                <c:pt idx="2746">
                  <c:v>1.1461954967567923E-2</c:v>
                </c:pt>
                <c:pt idx="2747">
                  <c:v>1.1459568414853637E-2</c:v>
                </c:pt>
                <c:pt idx="2748">
                  <c:v>1.145730198183801E-2</c:v>
                </c:pt>
                <c:pt idx="2749">
                  <c:v>1.1455071972361926E-2</c:v>
                </c:pt>
                <c:pt idx="2750">
                  <c:v>1.1452878386045136E-2</c:v>
                </c:pt>
                <c:pt idx="2751">
                  <c:v>1.1450721222513137E-2</c:v>
                </c:pt>
                <c:pt idx="2752">
                  <c:v>1.1448643326944471E-2</c:v>
                </c:pt>
                <c:pt idx="2753">
                  <c:v>1.1446561543326893E-2</c:v>
                </c:pt>
                <c:pt idx="2754">
                  <c:v>1.1444516182524407E-2</c:v>
                </c:pt>
                <c:pt idx="2755">
                  <c:v>1.1442507244168518E-2</c:v>
                </c:pt>
                <c:pt idx="2756">
                  <c:v>1.1440481733647492E-2</c:v>
                </c:pt>
                <c:pt idx="2757">
                  <c:v>1.1438543099081907E-2</c:v>
                </c:pt>
                <c:pt idx="2758">
                  <c:v>1.1436640884747129E-2</c:v>
                </c:pt>
                <c:pt idx="2759">
                  <c:v>1.1434775090289411E-2</c:v>
                </c:pt>
                <c:pt idx="2760">
                  <c:v>1.1433008876541587E-2</c:v>
                </c:pt>
                <c:pt idx="2761">
                  <c:v>1.1431218465367543E-2</c:v>
                </c:pt>
                <c:pt idx="2762">
                  <c:v>1.1429464474166031E-2</c:v>
                </c:pt>
                <c:pt idx="2763">
                  <c:v>1.1427746902590956E-2</c:v>
                </c:pt>
                <c:pt idx="2764">
                  <c:v>1.1426065750303246E-2</c:v>
                </c:pt>
                <c:pt idx="2765">
                  <c:v>1.1424345121517443E-2</c:v>
                </c:pt>
                <c:pt idx="2766">
                  <c:v>1.142273425653394E-2</c:v>
                </c:pt>
                <c:pt idx="2767">
                  <c:v>1.1421159808697305E-2</c:v>
                </c:pt>
                <c:pt idx="2768">
                  <c:v>1.1419621777680727E-2</c:v>
                </c:pt>
                <c:pt idx="2769">
                  <c:v>1.141812016315916E-2</c:v>
                </c:pt>
                <c:pt idx="2770">
                  <c:v>1.1416654964805796E-2</c:v>
                </c:pt>
                <c:pt idx="2771">
                  <c:v>1.1415226182303099E-2</c:v>
                </c:pt>
                <c:pt idx="2772">
                  <c:v>1.1413833815331766E-2</c:v>
                </c:pt>
                <c:pt idx="2773">
                  <c:v>1.1412767590280629E-2</c:v>
                </c:pt>
                <c:pt idx="2774">
                  <c:v>1.1411455731951271E-2</c:v>
                </c:pt>
                <c:pt idx="2775">
                  <c:v>1.1410180291618357E-2</c:v>
                </c:pt>
                <c:pt idx="2776">
                  <c:v>1.1408941268975611E-2</c:v>
                </c:pt>
                <c:pt idx="2777">
                  <c:v>1.1407738663718494E-2</c:v>
                </c:pt>
                <c:pt idx="2778">
                  <c:v>1.1406462844075852E-2</c:v>
                </c:pt>
                <c:pt idx="2779">
                  <c:v>1.1405330507350046E-2</c:v>
                </c:pt>
                <c:pt idx="2780">
                  <c:v>1.140423458597716E-2</c:v>
                </c:pt>
                <c:pt idx="2781">
                  <c:v>1.1403175079667151E-2</c:v>
                </c:pt>
                <c:pt idx="2782">
                  <c:v>1.1402271887740505E-2</c:v>
                </c:pt>
                <c:pt idx="2783">
                  <c:v>1.1401287780550853E-2</c:v>
                </c:pt>
                <c:pt idx="2784">
                  <c:v>1.1400340088691953E-2</c:v>
                </c:pt>
                <c:pt idx="2785">
                  <c:v>1.1399428811878812E-2</c:v>
                </c:pt>
                <c:pt idx="2786">
                  <c:v>1.1398423763951639E-2</c:v>
                </c:pt>
                <c:pt idx="2787">
                  <c:v>1.1397582741998794E-2</c:v>
                </c:pt>
                <c:pt idx="2788">
                  <c:v>1.1396778133128772E-2</c:v>
                </c:pt>
                <c:pt idx="2789">
                  <c:v>1.1396009937071187E-2</c:v>
                </c:pt>
                <c:pt idx="2790">
                  <c:v>1.1395278153557838E-2</c:v>
                </c:pt>
                <c:pt idx="2791">
                  <c:v>1.139472585151897E-2</c:v>
                </c:pt>
                <c:pt idx="2792">
                  <c:v>1.1394069472354905E-2</c:v>
                </c:pt>
                <c:pt idx="2793">
                  <c:v>1.1393449506074417E-2</c:v>
                </c:pt>
                <c:pt idx="2794">
                  <c:v>1.1392865952422495E-2</c:v>
                </c:pt>
                <c:pt idx="2795">
                  <c:v>1.1392318811141517E-2</c:v>
                </c:pt>
                <c:pt idx="2796">
                  <c:v>1.1391808081979078E-2</c:v>
                </c:pt>
                <c:pt idx="2797">
                  <c:v>1.1391333764687548E-2</c:v>
                </c:pt>
                <c:pt idx="2798">
                  <c:v>1.1390895859015388E-2</c:v>
                </c:pt>
                <c:pt idx="2799">
                  <c:v>1.1390167132403387E-2</c:v>
                </c:pt>
                <c:pt idx="2800">
                  <c:v>1.1389631041852257E-2</c:v>
                </c:pt>
                <c:pt idx="2801">
                  <c:v>1.1389294599329797E-2</c:v>
                </c:pt>
                <c:pt idx="2802">
                  <c:v>1.138899456406863E-2</c:v>
                </c:pt>
                <c:pt idx="2803">
                  <c:v>1.1388904538332772E-2</c:v>
                </c:pt>
                <c:pt idx="2804">
                  <c:v>1.1388679910222375E-2</c:v>
                </c:pt>
                <c:pt idx="2805">
                  <c:v>1.1388491689816959E-2</c:v>
                </c:pt>
                <c:pt idx="2806">
                  <c:v>1.138833987688726E-2</c:v>
                </c:pt>
                <c:pt idx="2807">
                  <c:v>1.1388224471209718E-2</c:v>
                </c:pt>
                <c:pt idx="2808">
                  <c:v>1.1388145472566048E-2</c:v>
                </c:pt>
                <c:pt idx="2809">
                  <c:v>1.1387913701311543E-2</c:v>
                </c:pt>
                <c:pt idx="2810">
                  <c:v>1.138790491596208E-2</c:v>
                </c:pt>
                <c:pt idx="2811">
                  <c:v>1.1387932535868882E-2</c:v>
                </c:pt>
                <c:pt idx="2812">
                  <c:v>1.1387996560818644E-2</c:v>
                </c:pt>
                <c:pt idx="2813">
                  <c:v>1.1388296577323764E-2</c:v>
                </c:pt>
                <c:pt idx="2814">
                  <c:v>1.1388436016401632E-2</c:v>
                </c:pt>
                <c:pt idx="2815">
                  <c:v>1.1388611861045093E-2</c:v>
                </c:pt>
                <c:pt idx="2816">
                  <c:v>1.138882411105431E-2</c:v>
                </c:pt>
                <c:pt idx="2817">
                  <c:v>1.1388862754078967E-2</c:v>
                </c:pt>
                <c:pt idx="2818">
                  <c:v>1.1389145205037501E-2</c:v>
                </c:pt>
                <c:pt idx="2819">
                  <c:v>1.1389464059645632E-2</c:v>
                </c:pt>
                <c:pt idx="2820">
                  <c:v>1.1389819317715225E-2</c:v>
                </c:pt>
                <c:pt idx="2821">
                  <c:v>1.139021097905814E-2</c:v>
                </c:pt>
                <c:pt idx="2822">
                  <c:v>1.1390639043494634E-2</c:v>
                </c:pt>
                <c:pt idx="2823">
                  <c:v>1.1391103510840543E-2</c:v>
                </c:pt>
                <c:pt idx="2824">
                  <c:v>1.139160438091745E-2</c:v>
                </c:pt>
                <c:pt idx="2825">
                  <c:v>1.1392835170150981E-2</c:v>
                </c:pt>
                <c:pt idx="2826">
                  <c:v>1.1393416700529615E-2</c:v>
                </c:pt>
                <c:pt idx="2827">
                  <c:v>1.1394034636536326E-2</c:v>
                </c:pt>
                <c:pt idx="2828">
                  <c:v>1.1394688978003858E-2</c:v>
                </c:pt>
                <c:pt idx="2829">
                  <c:v>1.1395379724768862E-2</c:v>
                </c:pt>
                <c:pt idx="2830">
                  <c:v>1.1395862345336943E-2</c:v>
                </c:pt>
                <c:pt idx="2831">
                  <c:v>1.1396623277902862E-2</c:v>
                </c:pt>
                <c:pt idx="2832">
                  <c:v>1.1397420614151036E-2</c:v>
                </c:pt>
                <c:pt idx="2833">
                  <c:v>1.1398254353927269E-2</c:v>
                </c:pt>
                <c:pt idx="2834">
                  <c:v>1.139937953250345E-2</c:v>
                </c:pt>
                <c:pt idx="2835">
                  <c:v>1.1400288707759399E-2</c:v>
                </c:pt>
                <c:pt idx="2836">
                  <c:v>1.1401234287238465E-2</c:v>
                </c:pt>
                <c:pt idx="2837">
                  <c:v>1.1402216270798149E-2</c:v>
                </c:pt>
                <c:pt idx="2838">
                  <c:v>1.1403234658299868E-2</c:v>
                </c:pt>
                <c:pt idx="2839">
                  <c:v>1.1404021258379825E-2</c:v>
                </c:pt>
                <c:pt idx="2840">
                  <c:v>1.1405109818764825E-2</c:v>
                </c:pt>
                <c:pt idx="2841">
                  <c:v>1.1406234781540001E-2</c:v>
                </c:pt>
                <c:pt idx="2842">
                  <c:v>1.140739614657911E-2</c:v>
                </c:pt>
                <c:pt idx="2843">
                  <c:v>1.1408872650201905E-2</c:v>
                </c:pt>
                <c:pt idx="2844">
                  <c:v>1.1410109458554595E-2</c:v>
                </c:pt>
                <c:pt idx="2845">
                  <c:v>1.1411382669940047E-2</c:v>
                </c:pt>
                <c:pt idx="2846">
                  <c:v>1.1412692284240964E-2</c:v>
                </c:pt>
                <c:pt idx="2847">
                  <c:v>1.1414038301338745E-2</c:v>
                </c:pt>
                <c:pt idx="2848">
                  <c:v>1.1415420721121739E-2</c:v>
                </c:pt>
                <c:pt idx="2849">
                  <c:v>1.1416839543476996E-2</c:v>
                </c:pt>
                <c:pt idx="2850">
                  <c:v>1.1418294768296772E-2</c:v>
                </c:pt>
                <c:pt idx="2851">
                  <c:v>1.1419486513527588E-2</c:v>
                </c:pt>
                <c:pt idx="2852">
                  <c:v>1.1420407611334787E-2</c:v>
                </c:pt>
                <c:pt idx="2853">
                  <c:v>1.1421964094890309E-2</c:v>
                </c:pt>
                <c:pt idx="2854">
                  <c:v>1.1423556977044886E-2</c:v>
                </c:pt>
                <c:pt idx="2855">
                  <c:v>1.1425186257703118E-2</c:v>
                </c:pt>
                <c:pt idx="2856">
                  <c:v>1.1427164552475133E-2</c:v>
                </c:pt>
                <c:pt idx="2857">
                  <c:v>1.1428869283644109E-2</c:v>
                </c:pt>
                <c:pt idx="2858">
                  <c:v>1.1430610414192419E-2</c:v>
                </c:pt>
                <c:pt idx="2859">
                  <c:v>1.1432387944033978E-2</c:v>
                </c:pt>
                <c:pt idx="2860">
                  <c:v>1.1433878635294754E-2</c:v>
                </c:pt>
                <c:pt idx="2861">
                  <c:v>1.1435726305061332E-2</c:v>
                </c:pt>
                <c:pt idx="2862">
                  <c:v>1.1437610372718579E-2</c:v>
                </c:pt>
                <c:pt idx="2863">
                  <c:v>1.1439530838191415E-2</c:v>
                </c:pt>
                <c:pt idx="2864">
                  <c:v>1.1441487701402114E-2</c:v>
                </c:pt>
                <c:pt idx="2865">
                  <c:v>1.1443817503706748E-2</c:v>
                </c:pt>
                <c:pt idx="2866">
                  <c:v>1.1445849826388322E-2</c:v>
                </c:pt>
                <c:pt idx="2867">
                  <c:v>1.1447918547763624E-2</c:v>
                </c:pt>
                <c:pt idx="2868">
                  <c:v>1.1450327370507971E-2</c:v>
                </c:pt>
                <c:pt idx="2869">
                  <c:v>1.1452126502460793E-2</c:v>
                </c:pt>
                <c:pt idx="2870">
                  <c:v>1.1454306950302081E-2</c:v>
                </c:pt>
                <c:pt idx="2871">
                  <c:v>1.145652379542458E-2</c:v>
                </c:pt>
                <c:pt idx="2872">
                  <c:v>1.1458777037775736E-2</c:v>
                </c:pt>
                <c:pt idx="2873">
                  <c:v>1.1461066677302109E-2</c:v>
                </c:pt>
                <c:pt idx="2874">
                  <c:v>1.1463392713956447E-2</c:v>
                </c:pt>
                <c:pt idx="2875">
                  <c:v>1.1465755147691934E-2</c:v>
                </c:pt>
                <c:pt idx="2876">
                  <c:v>1.1468153978463526E-2</c:v>
                </c:pt>
                <c:pt idx="2877">
                  <c:v>1.1471696909945067E-2</c:v>
                </c:pt>
                <c:pt idx="2878">
                  <c:v>1.1474176570268661E-2</c:v>
                </c:pt>
                <c:pt idx="2879">
                  <c:v>1.1476692631031441E-2</c:v>
                </c:pt>
                <c:pt idx="2880">
                  <c:v>1.147924509219952E-2</c:v>
                </c:pt>
                <c:pt idx="2881">
                  <c:v>1.1481833953746396E-2</c:v>
                </c:pt>
                <c:pt idx="2882">
                  <c:v>1.1484076312493922E-2</c:v>
                </c:pt>
                <c:pt idx="2883">
                  <c:v>1.1486735290150995E-2</c:v>
                </c:pt>
                <c:pt idx="2884">
                  <c:v>1.1489430666941828E-2</c:v>
                </c:pt>
                <c:pt idx="2885">
                  <c:v>1.1492162442846329E-2</c:v>
                </c:pt>
                <c:pt idx="2886">
                  <c:v>1.1495324266354266E-2</c:v>
                </c:pt>
                <c:pt idx="2887">
                  <c:v>1.149813152972429E-2</c:v>
                </c:pt>
                <c:pt idx="2888">
                  <c:v>1.1500975193347127E-2</c:v>
                </c:pt>
                <c:pt idx="2889">
                  <c:v>1.1503855257216259E-2</c:v>
                </c:pt>
                <c:pt idx="2890">
                  <c:v>1.1506771721324735E-2</c:v>
                </c:pt>
                <c:pt idx="2891">
                  <c:v>1.1509317478915619E-2</c:v>
                </c:pt>
                <c:pt idx="2892">
                  <c:v>1.151230404829824E-2</c:v>
                </c:pt>
                <c:pt idx="2893">
                  <c:v>1.151532701673294E-2</c:v>
                </c:pt>
                <c:pt idx="2894">
                  <c:v>1.1518386384226269E-2</c:v>
                </c:pt>
                <c:pt idx="2895">
                  <c:v>1.1521900045460325E-2</c:v>
                </c:pt>
                <c:pt idx="2896">
                  <c:v>1.152503491104136E-2</c:v>
                </c:pt>
                <c:pt idx="2897">
                  <c:v>1.1528206176897364E-2</c:v>
                </c:pt>
                <c:pt idx="2898">
                  <c:v>1.1531413843042673E-2</c:v>
                </c:pt>
                <c:pt idx="2899">
                  <c:v>1.1534657909494228E-2</c:v>
                </c:pt>
                <c:pt idx="2900">
                  <c:v>1.1537938376275057E-2</c:v>
                </c:pt>
                <c:pt idx="2901">
                  <c:v>1.1541255243405575E-2</c:v>
                </c:pt>
                <c:pt idx="2902">
                  <c:v>1.1544608510911417E-2</c:v>
                </c:pt>
                <c:pt idx="2903">
                  <c:v>1.1547998178819952E-2</c:v>
                </c:pt>
                <c:pt idx="2904">
                  <c:v>1.155054004075751E-2</c:v>
                </c:pt>
                <c:pt idx="2905">
                  <c:v>1.1553997088322648E-2</c:v>
                </c:pt>
                <c:pt idx="2906">
                  <c:v>1.1557490533986386E-2</c:v>
                </c:pt>
                <c:pt idx="2907">
                  <c:v>1.1561020377783861E-2</c:v>
                </c:pt>
                <c:pt idx="2908">
                  <c:v>1.1565039438304984E-2</c:v>
                </c:pt>
                <c:pt idx="2909">
                  <c:v>1.1568644793834298E-2</c:v>
                </c:pt>
                <c:pt idx="2910">
                  <c:v>1.1572286548823672E-2</c:v>
                </c:pt>
                <c:pt idx="2911">
                  <c:v>1.1575964703322462E-2</c:v>
                </c:pt>
                <c:pt idx="2912">
                  <c:v>1.1579215570202542E-2</c:v>
                </c:pt>
                <c:pt idx="2913">
                  <c:v>1.1582963803688768E-2</c:v>
                </c:pt>
                <c:pt idx="2914">
                  <c:v>1.158674843562716E-2</c:v>
                </c:pt>
                <c:pt idx="2915">
                  <c:v>1.159056946607042E-2</c:v>
                </c:pt>
                <c:pt idx="2916">
                  <c:v>1.1594426895080039E-2</c:v>
                </c:pt>
                <c:pt idx="2917">
                  <c:v>1.1598798022899407E-2</c:v>
                </c:pt>
                <c:pt idx="2918">
                  <c:v>1.1602730975467617E-2</c:v>
                </c:pt>
                <c:pt idx="2919">
                  <c:v>1.1606700328005204E-2</c:v>
                </c:pt>
                <c:pt idx="2920">
                  <c:v>1.16112813023858E-2</c:v>
                </c:pt>
                <c:pt idx="2921">
                  <c:v>1.1614840052521353E-2</c:v>
                </c:pt>
                <c:pt idx="2922">
                  <c:v>1.1618921074124643E-2</c:v>
                </c:pt>
                <c:pt idx="2923">
                  <c:v>1.1623038494776543E-2</c:v>
                </c:pt>
                <c:pt idx="2924">
                  <c:v>1.1627192314554795E-2</c:v>
                </c:pt>
                <c:pt idx="2925">
                  <c:v>1.1631382533540209E-2</c:v>
                </c:pt>
                <c:pt idx="2926">
                  <c:v>1.1635609151815362E-2</c:v>
                </c:pt>
                <c:pt idx="2927">
                  <c:v>1.1639872169465895E-2</c:v>
                </c:pt>
                <c:pt idx="2928">
                  <c:v>1.1644171586578775E-2</c:v>
                </c:pt>
                <c:pt idx="2929">
                  <c:v>1.1648507403244038E-2</c:v>
                </c:pt>
                <c:pt idx="2930">
                  <c:v>1.1654934169375054E-2</c:v>
                </c:pt>
                <c:pt idx="2931">
                  <c:v>1.1659353755979698E-2</c:v>
                </c:pt>
                <c:pt idx="2932">
                  <c:v>1.1663809747370624E-2</c:v>
                </c:pt>
                <c:pt idx="2933">
                  <c:v>1.1668302143654415E-2</c:v>
                </c:pt>
                <c:pt idx="2934">
                  <c:v>1.1671256688548797E-2</c:v>
                </c:pt>
                <c:pt idx="2935">
                  <c:v>1.1675813651884874E-2</c:v>
                </c:pt>
                <c:pt idx="2936">
                  <c:v>1.1680407016719159E-2</c:v>
                </c:pt>
                <c:pt idx="2937">
                  <c:v>1.1685036783159547E-2</c:v>
                </c:pt>
                <c:pt idx="2938">
                  <c:v>1.1691444531198223E-2</c:v>
                </c:pt>
                <c:pt idx="2939">
                  <c:v>1.1696157806983885E-2</c:v>
                </c:pt>
                <c:pt idx="2940">
                  <c:v>1.1700907487244656E-2</c:v>
                </c:pt>
                <c:pt idx="2941">
                  <c:v>1.1705693572103252E-2</c:v>
                </c:pt>
                <c:pt idx="2942">
                  <c:v>1.1708875399106432E-2</c:v>
                </c:pt>
                <c:pt idx="2943">
                  <c:v>1.1715374956126795E-2</c:v>
                </c:pt>
                <c:pt idx="2944">
                  <c:v>1.1720270255552726E-2</c:v>
                </c:pt>
                <c:pt idx="2945">
                  <c:v>1.1725201960101897E-2</c:v>
                </c:pt>
                <c:pt idx="2946">
                  <c:v>1.173017006990955E-2</c:v>
                </c:pt>
                <c:pt idx="2947">
                  <c:v>1.1735174585116548E-2</c:v>
                </c:pt>
                <c:pt idx="2948">
                  <c:v>1.1740215505864182E-2</c:v>
                </c:pt>
                <c:pt idx="2949">
                  <c:v>1.1745292832297633E-2</c:v>
                </c:pt>
                <c:pt idx="2950">
                  <c:v>1.1750406564564244E-2</c:v>
                </c:pt>
                <c:pt idx="2951">
                  <c:v>1.1755556702811787E-2</c:v>
                </c:pt>
                <c:pt idx="2952">
                  <c:v>1.1760743247194517E-2</c:v>
                </c:pt>
                <c:pt idx="2953">
                  <c:v>1.1765966197866257E-2</c:v>
                </c:pt>
                <c:pt idx="2954">
                  <c:v>1.177122555498256E-2</c:v>
                </c:pt>
                <c:pt idx="2955">
                  <c:v>1.177477281137182E-2</c:v>
                </c:pt>
                <c:pt idx="2956">
                  <c:v>1.1779511604425429E-2</c:v>
                </c:pt>
                <c:pt idx="2957">
                  <c:v>1.1784869080546951E-2</c:v>
                </c:pt>
                <c:pt idx="2958">
                  <c:v>1.1790262958644711E-2</c:v>
                </c:pt>
                <c:pt idx="2959">
                  <c:v>1.1795693238881678E-2</c:v>
                </c:pt>
                <c:pt idx="2960">
                  <c:v>1.1801756084291173E-2</c:v>
                </c:pt>
                <c:pt idx="2961">
                  <c:v>1.1807261949472092E-2</c:v>
                </c:pt>
                <c:pt idx="2962">
                  <c:v>1.1812804218578601E-2</c:v>
                </c:pt>
                <c:pt idx="2963">
                  <c:v>1.1818382891785063E-2</c:v>
                </c:pt>
                <c:pt idx="2964">
                  <c:v>1.1823390677972664E-2</c:v>
                </c:pt>
                <c:pt idx="2965">
                  <c:v>1.1829039374574402E-2</c:v>
                </c:pt>
                <c:pt idx="2966">
                  <c:v>1.1834724474513501E-2</c:v>
                </c:pt>
                <c:pt idx="2967">
                  <c:v>1.1840445977974566E-2</c:v>
                </c:pt>
                <c:pt idx="2968">
                  <c:v>1.1846822325535453E-2</c:v>
                </c:pt>
                <c:pt idx="2969">
                  <c:v>1.1852619427114007E-2</c:v>
                </c:pt>
                <c:pt idx="2970">
                  <c:v>1.1858452934070616E-2</c:v>
                </c:pt>
                <c:pt idx="2971">
                  <c:v>1.1864322846601164E-2</c:v>
                </c:pt>
                <c:pt idx="2972">
                  <c:v>1.1872771588841927E-2</c:v>
                </c:pt>
                <c:pt idx="2973">
                  <c:v>1.1878729915723481E-2</c:v>
                </c:pt>
                <c:pt idx="2974">
                  <c:v>1.1884724648858432E-2</c:v>
                </c:pt>
                <c:pt idx="2975">
                  <c:v>1.1890755788447059E-2</c:v>
                </c:pt>
                <c:pt idx="2976">
                  <c:v>1.1896823334697984E-2</c:v>
                </c:pt>
                <c:pt idx="2977">
                  <c:v>1.1902927287818957E-2</c:v>
                </c:pt>
                <c:pt idx="2978">
                  <c:v>1.1909067648017283E-2</c:v>
                </c:pt>
                <c:pt idx="2979">
                  <c:v>1.191524441550993E-2</c:v>
                </c:pt>
                <c:pt idx="2980">
                  <c:v>1.1921457590509915E-2</c:v>
                </c:pt>
                <c:pt idx="2981">
                  <c:v>1.1929020065033396E-2</c:v>
                </c:pt>
                <c:pt idx="2982">
                  <c:v>1.1935311672642642E-2</c:v>
                </c:pt>
                <c:pt idx="2983">
                  <c:v>1.1941639691079286E-2</c:v>
                </c:pt>
                <c:pt idx="2984">
                  <c:v>1.1948004120573575E-2</c:v>
                </c:pt>
                <c:pt idx="2985">
                  <c:v>1.1954654108321455E-2</c:v>
                </c:pt>
                <c:pt idx="2986">
                  <c:v>1.1962611670461611E-2</c:v>
                </c:pt>
                <c:pt idx="2987">
                  <c:v>1.1971211510703071E-2</c:v>
                </c:pt>
                <c:pt idx="2988">
                  <c:v>1.1979844526550182E-2</c:v>
                </c:pt>
                <c:pt idx="2989">
                  <c:v>1.198850882052623E-2</c:v>
                </c:pt>
                <c:pt idx="2990">
                  <c:v>1.1998129756267491E-2</c:v>
                </c:pt>
                <c:pt idx="2991">
                  <c:v>1.2006840971004004E-2</c:v>
                </c:pt>
                <c:pt idx="2992">
                  <c:v>1.2015577561507222E-2</c:v>
                </c:pt>
                <c:pt idx="2993">
                  <c:v>1.2024337640421658E-2</c:v>
                </c:pt>
                <c:pt idx="2994">
                  <c:v>1.2032233048529727E-2</c:v>
                </c:pt>
                <c:pt idx="2995">
                  <c:v>1.2041045162539586E-2</c:v>
                </c:pt>
                <c:pt idx="2996">
                  <c:v>1.2049875271463856E-2</c:v>
                </c:pt>
                <c:pt idx="2997">
                  <c:v>1.2058721477568982E-2</c:v>
                </c:pt>
                <c:pt idx="2998">
                  <c:v>1.206842430158122E-2</c:v>
                </c:pt>
                <c:pt idx="2999">
                  <c:v>1.2077285674747772E-2</c:v>
                </c:pt>
                <c:pt idx="3000">
                  <c:v>1.208615732394348E-2</c:v>
                </c:pt>
                <c:pt idx="3001">
                  <c:v>1.2095037361552631E-2</c:v>
                </c:pt>
                <c:pt idx="3002">
                  <c:v>1.2103923899926056E-2</c:v>
                </c:pt>
                <c:pt idx="3003">
                  <c:v>1.2112815051378532E-2</c:v>
                </c:pt>
                <c:pt idx="3004">
                  <c:v>1.2121708928194854E-2</c:v>
                </c:pt>
                <c:pt idx="3005">
                  <c:v>1.2130603642621158E-2</c:v>
                </c:pt>
                <c:pt idx="3006">
                  <c:v>1.2139497306877077E-2</c:v>
                </c:pt>
                <c:pt idx="3007">
                  <c:v>1.2146176170372912E-2</c:v>
                </c:pt>
                <c:pt idx="3008">
                  <c:v>1.2155098792914284E-2</c:v>
                </c:pt>
                <c:pt idx="3009">
                  <c:v>1.2164014809408232E-2</c:v>
                </c:pt>
                <c:pt idx="3010">
                  <c:v>1.2172922300847487E-2</c:v>
                </c:pt>
                <c:pt idx="3011">
                  <c:v>1.2181819348189441E-2</c:v>
                </c:pt>
                <c:pt idx="3012">
                  <c:v>1.2190158697862819E-2</c:v>
                </c:pt>
                <c:pt idx="3013">
                  <c:v>1.219688071108008E-2</c:v>
                </c:pt>
                <c:pt idx="3014">
                  <c:v>1.2203589519163213E-2</c:v>
                </c:pt>
                <c:pt idx="3015">
                  <c:v>1.2210285121869334E-2</c:v>
                </c:pt>
                <c:pt idx="3016">
                  <c:v>1.2216287872197492E-2</c:v>
                </c:pt>
                <c:pt idx="3017">
                  <c:v>1.2222957781040631E-2</c:v>
                </c:pt>
                <c:pt idx="3018">
                  <c:v>1.2229614484118006E-2</c:v>
                </c:pt>
                <c:pt idx="3019">
                  <c:v>1.2236257981189812E-2</c:v>
                </c:pt>
                <c:pt idx="3020">
                  <c:v>1.2243565046236844E-2</c:v>
                </c:pt>
                <c:pt idx="3021">
                  <c:v>1.225018141158607E-2</c:v>
                </c:pt>
                <c:pt idx="3022">
                  <c:v>1.2256784569867767E-2</c:v>
                </c:pt>
                <c:pt idx="3023">
                  <c:v>1.2263374520838616E-2</c:v>
                </c:pt>
                <c:pt idx="3024">
                  <c:v>1.2269951264264079E-2</c:v>
                </c:pt>
                <c:pt idx="3025">
                  <c:v>1.2275841624091618E-2</c:v>
                </c:pt>
                <c:pt idx="3026">
                  <c:v>1.228239267242923E-2</c:v>
                </c:pt>
                <c:pt idx="3027">
                  <c:v>1.2288930512855612E-2</c:v>
                </c:pt>
                <c:pt idx="3028">
                  <c:v>1.2295455145135374E-2</c:v>
                </c:pt>
                <c:pt idx="3029">
                  <c:v>1.2301966569033125E-2</c:v>
                </c:pt>
                <c:pt idx="3030">
                  <c:v>1.2308464784315238E-2</c:v>
                </c:pt>
                <c:pt idx="3031">
                  <c:v>1.2314949790745877E-2</c:v>
                </c:pt>
                <c:pt idx="3032">
                  <c:v>1.2321421588094955E-2</c:v>
                </c:pt>
                <c:pt idx="3033">
                  <c:v>1.2329882215185115E-2</c:v>
                </c:pt>
                <c:pt idx="3034">
                  <c:v>1.2336325422982417E-2</c:v>
                </c:pt>
                <c:pt idx="3035">
                  <c:v>1.2342755419939471E-2</c:v>
                </c:pt>
                <c:pt idx="3036">
                  <c:v>1.234917220582646E-2</c:v>
                </c:pt>
                <c:pt idx="3037">
                  <c:v>1.2355575780408792E-2</c:v>
                </c:pt>
                <c:pt idx="3038">
                  <c:v>1.2361302472599795E-2</c:v>
                </c:pt>
                <c:pt idx="3039">
                  <c:v>1.2367680349261131E-2</c:v>
                </c:pt>
                <c:pt idx="3040">
                  <c:v>1.2374045014281725E-2</c:v>
                </c:pt>
                <c:pt idx="3041">
                  <c:v>1.2380396467433998E-2</c:v>
                </c:pt>
                <c:pt idx="3042">
                  <c:v>1.2387395475686579E-2</c:v>
                </c:pt>
                <c:pt idx="3043">
                  <c:v>1.2393719777607433E-2</c:v>
                </c:pt>
                <c:pt idx="3044">
                  <c:v>1.2400030866614477E-2</c:v>
                </c:pt>
                <c:pt idx="3045">
                  <c:v>1.240632874248355E-2</c:v>
                </c:pt>
                <c:pt idx="3046">
                  <c:v>1.2411955547184371E-2</c:v>
                </c:pt>
                <c:pt idx="3047">
                  <c:v>1.241822772434497E-2</c:v>
                </c:pt>
                <c:pt idx="3048">
                  <c:v>1.2424486688049012E-2</c:v>
                </c:pt>
                <c:pt idx="3049">
                  <c:v>1.2430732438074158E-2</c:v>
                </c:pt>
                <c:pt idx="3050">
                  <c:v>1.2436964974192834E-2</c:v>
                </c:pt>
                <c:pt idx="3051">
                  <c:v>1.2443838509105002E-2</c:v>
                </c:pt>
                <c:pt idx="3052">
                  <c:v>1.2450043886677659E-2</c:v>
                </c:pt>
                <c:pt idx="3053">
                  <c:v>1.2456236049314215E-2</c:v>
                </c:pt>
                <c:pt idx="3054">
                  <c:v>1.2462414996790501E-2</c:v>
                </c:pt>
                <c:pt idx="3055">
                  <c:v>1.2468580728884952E-2</c:v>
                </c:pt>
                <c:pt idx="3056">
                  <c:v>1.2474733245377749E-2</c:v>
                </c:pt>
                <c:pt idx="3057">
                  <c:v>1.2480872546046459E-2</c:v>
                </c:pt>
                <c:pt idx="3058">
                  <c:v>1.2486998630672558E-2</c:v>
                </c:pt>
                <c:pt idx="3059">
                  <c:v>1.2491166247510245E-2</c:v>
                </c:pt>
                <c:pt idx="3060">
                  <c:v>1.2497268098281642E-2</c:v>
                </c:pt>
                <c:pt idx="3061">
                  <c:v>1.2503356733463531E-2</c:v>
                </c:pt>
                <c:pt idx="3062">
                  <c:v>1.2509432152841721E-2</c:v>
                </c:pt>
                <c:pt idx="3063">
                  <c:v>1.2515494356201135E-2</c:v>
                </c:pt>
                <c:pt idx="3064">
                  <c:v>1.252218814726213E-2</c:v>
                </c:pt>
                <c:pt idx="3065">
                  <c:v>1.2528223183165236E-2</c:v>
                </c:pt>
                <c:pt idx="3066">
                  <c:v>1.2534245002033841E-2</c:v>
                </c:pt>
                <c:pt idx="3067">
                  <c:v>1.2540253603655372E-2</c:v>
                </c:pt>
                <c:pt idx="3068">
                  <c:v>1.2545607125222877E-2</c:v>
                </c:pt>
                <c:pt idx="3069">
                  <c:v>1.2551590027982612E-2</c:v>
                </c:pt>
                <c:pt idx="3070">
                  <c:v>1.2557559713232167E-2</c:v>
                </c:pt>
                <c:pt idx="3071">
                  <c:v>1.2563516180763531E-2</c:v>
                </c:pt>
                <c:pt idx="3072">
                  <c:v>1.2570098345615781E-2</c:v>
                </c:pt>
                <c:pt idx="3073">
                  <c:v>1.2576027639299509E-2</c:v>
                </c:pt>
                <c:pt idx="3074">
                  <c:v>1.2581943714256907E-2</c:v>
                </c:pt>
                <c:pt idx="3075">
                  <c:v>1.2587846570278467E-2</c:v>
                </c:pt>
                <c:pt idx="3076">
                  <c:v>1.2593736207157324E-2</c:v>
                </c:pt>
                <c:pt idx="3077">
                  <c:v>1.2598977402114254E-2</c:v>
                </c:pt>
                <c:pt idx="3078">
                  <c:v>1.2604841339757335E-2</c:v>
                </c:pt>
                <c:pt idx="3079">
                  <c:v>1.2610692058016378E-2</c:v>
                </c:pt>
                <c:pt idx="3080">
                  <c:v>1.2616529556686018E-2</c:v>
                </c:pt>
                <c:pt idx="3081">
                  <c:v>1.2622353835560015E-2</c:v>
                </c:pt>
                <c:pt idx="3082">
                  <c:v>1.2628164894435212E-2</c:v>
                </c:pt>
                <c:pt idx="3083">
                  <c:v>1.263396273310537E-2</c:v>
                </c:pt>
                <c:pt idx="3084">
                  <c:v>1.2639747351369543E-2</c:v>
                </c:pt>
                <c:pt idx="3085">
                  <c:v>1.2647406463619022E-2</c:v>
                </c:pt>
                <c:pt idx="3086">
                  <c:v>1.2653162412088616E-2</c:v>
                </c:pt>
                <c:pt idx="3087">
                  <c:v>1.2658905138384418E-2</c:v>
                </c:pt>
                <c:pt idx="3088">
                  <c:v>1.2664634642304853E-2</c:v>
                </c:pt>
                <c:pt idx="3089">
                  <c:v>1.2670350923647038E-2</c:v>
                </c:pt>
                <c:pt idx="3090">
                  <c:v>1.2675428518326605E-2</c:v>
                </c:pt>
                <c:pt idx="3091">
                  <c:v>1.2681119098683699E-2</c:v>
                </c:pt>
                <c:pt idx="3092">
                  <c:v>1.2686796456247006E-2</c:v>
                </c:pt>
                <c:pt idx="3093">
                  <c:v>1.2692460590817776E-2</c:v>
                </c:pt>
                <c:pt idx="3094">
                  <c:v>1.2698733984636376E-2</c:v>
                </c:pt>
                <c:pt idx="3095">
                  <c:v>1.2704370926286354E-2</c:v>
                </c:pt>
                <c:pt idx="3096">
                  <c:v>1.2709994643956593E-2</c:v>
                </c:pt>
                <c:pt idx="3097">
                  <c:v>1.2715605137448561E-2</c:v>
                </c:pt>
                <c:pt idx="3098">
                  <c:v>1.2720582911825639E-2</c:v>
                </c:pt>
                <c:pt idx="3099">
                  <c:v>1.2726167704275775E-2</c:v>
                </c:pt>
                <c:pt idx="3100">
                  <c:v>1.2731739272349564E-2</c:v>
                </c:pt>
                <c:pt idx="3101">
                  <c:v>1.2737297615852624E-2</c:v>
                </c:pt>
                <c:pt idx="3102">
                  <c:v>1.2742842734589267E-2</c:v>
                </c:pt>
                <c:pt idx="3103">
                  <c:v>1.2748990379623685E-2</c:v>
                </c:pt>
                <c:pt idx="3104">
                  <c:v>1.2754508298363873E-2</c:v>
                </c:pt>
                <c:pt idx="3105">
                  <c:v>1.2760012991358346E-2</c:v>
                </c:pt>
                <c:pt idx="3106">
                  <c:v>1.2765504458415951E-2</c:v>
                </c:pt>
                <c:pt idx="3107">
                  <c:v>1.2770982699343365E-2</c:v>
                </c:pt>
                <c:pt idx="3108">
                  <c:v>1.2776447713948133E-2</c:v>
                </c:pt>
                <c:pt idx="3109">
                  <c:v>1.2781899502037801E-2</c:v>
                </c:pt>
                <c:pt idx="3110">
                  <c:v>1.2787338063422086E-2</c:v>
                </c:pt>
                <c:pt idx="3111">
                  <c:v>1.279215365686324E-2</c:v>
                </c:pt>
                <c:pt idx="3112">
                  <c:v>1.2796957471796083E-2</c:v>
                </c:pt>
                <c:pt idx="3113">
                  <c:v>1.2802357858822441E-2</c:v>
                </c:pt>
                <c:pt idx="3114">
                  <c:v>1.2807745019189031E-2</c:v>
                </c:pt>
                <c:pt idx="3115">
                  <c:v>1.2813118952706993E-2</c:v>
                </c:pt>
                <c:pt idx="3116">
                  <c:v>1.2819085688616401E-2</c:v>
                </c:pt>
                <c:pt idx="3117">
                  <c:v>1.2824432412839547E-2</c:v>
                </c:pt>
                <c:pt idx="3118">
                  <c:v>1.2829765909250843E-2</c:v>
                </c:pt>
                <c:pt idx="3119">
                  <c:v>1.283508617766377E-2</c:v>
                </c:pt>
                <c:pt idx="3120">
                  <c:v>1.284039321789443E-2</c:v>
                </c:pt>
                <c:pt idx="3121">
                  <c:v>1.2845084779560622E-2</c:v>
                </c:pt>
                <c:pt idx="3122">
                  <c:v>1.2850366119933567E-2</c:v>
                </c:pt>
                <c:pt idx="3123">
                  <c:v>1.2855634231976869E-2</c:v>
                </c:pt>
                <c:pt idx="3124">
                  <c:v>1.2860889115507821E-2</c:v>
                </c:pt>
                <c:pt idx="3125">
                  <c:v>1.2866729989847234E-2</c:v>
                </c:pt>
                <c:pt idx="3126">
                  <c:v>1.2871957657112864E-2</c:v>
                </c:pt>
                <c:pt idx="3127">
                  <c:v>1.2877172094913757E-2</c:v>
                </c:pt>
                <c:pt idx="3128">
                  <c:v>1.2882373303066018E-2</c:v>
                </c:pt>
                <c:pt idx="3129">
                  <c:v>1.2886965099120193E-2</c:v>
                </c:pt>
                <c:pt idx="3130">
                  <c:v>1.2892140607768214E-2</c:v>
                </c:pt>
                <c:pt idx="3131">
                  <c:v>1.289730288664028E-2</c:v>
                </c:pt>
                <c:pt idx="3132">
                  <c:v>1.2902451935555434E-2</c:v>
                </c:pt>
                <c:pt idx="3133">
                  <c:v>1.2907587754336678E-2</c:v>
                </c:pt>
                <c:pt idx="3134">
                  <c:v>1.2912710342807009E-2</c:v>
                </c:pt>
                <c:pt idx="3135">
                  <c:v>1.2917819700787668E-2</c:v>
                </c:pt>
                <c:pt idx="3136">
                  <c:v>1.2922915828102973E-2</c:v>
                </c:pt>
                <c:pt idx="3137">
                  <c:v>1.2927998724575923E-2</c:v>
                </c:pt>
                <c:pt idx="3138">
                  <c:v>1.2934246979978645E-2</c:v>
                </c:pt>
                <c:pt idx="3139">
                  <c:v>1.2939301886083644E-2</c:v>
                </c:pt>
                <c:pt idx="3140">
                  <c:v>1.2944343559989394E-2</c:v>
                </c:pt>
                <c:pt idx="3141">
                  <c:v>1.2949372001520383E-2</c:v>
                </c:pt>
                <c:pt idx="3142">
                  <c:v>1.2953801003900251E-2</c:v>
                </c:pt>
                <c:pt idx="3143">
                  <c:v>1.2958803745932033E-2</c:v>
                </c:pt>
                <c:pt idx="3144">
                  <c:v>1.2963793255485969E-2</c:v>
                </c:pt>
                <c:pt idx="3145">
                  <c:v>1.2968769532387773E-2</c:v>
                </c:pt>
                <c:pt idx="3146">
                  <c:v>1.2975023533911629E-2</c:v>
                </c:pt>
                <c:pt idx="3147">
                  <c:v>1.2979970687043129E-2</c:v>
                </c:pt>
                <c:pt idx="3148">
                  <c:v>1.2984904606564334E-2</c:v>
                </c:pt>
                <c:pt idx="3149">
                  <c:v>1.2989825292303641E-2</c:v>
                </c:pt>
                <c:pt idx="3150">
                  <c:v>1.2994732744090756E-2</c:v>
                </c:pt>
                <c:pt idx="3151">
                  <c:v>1.2999047772119618E-2</c:v>
                </c:pt>
                <c:pt idx="3152">
                  <c:v>1.3003929525106605E-2</c:v>
                </c:pt>
                <c:pt idx="3153">
                  <c:v>1.3008798044055466E-2</c:v>
                </c:pt>
                <c:pt idx="3154">
                  <c:v>1.3013653328797153E-2</c:v>
                </c:pt>
                <c:pt idx="3155">
                  <c:v>1.301907148779685E-2</c:v>
                </c:pt>
                <c:pt idx="3156">
                  <c:v>1.302389953231277E-2</c:v>
                </c:pt>
                <c:pt idx="3157">
                  <c:v>1.3028714341696571E-2</c:v>
                </c:pt>
                <c:pt idx="3158">
                  <c:v>1.3033515915778818E-2</c:v>
                </c:pt>
                <c:pt idx="3159">
                  <c:v>1.303830425439617E-2</c:v>
                </c:pt>
                <c:pt idx="3160">
                  <c:v>1.3043079357382234E-2</c:v>
                </c:pt>
                <c:pt idx="3161">
                  <c:v>1.3047841224571926E-2</c:v>
                </c:pt>
                <c:pt idx="3162">
                  <c:v>1.3052589855799292E-2</c:v>
                </c:pt>
                <c:pt idx="3163">
                  <c:v>1.3056755324674716E-2</c:v>
                </c:pt>
                <c:pt idx="3164">
                  <c:v>1.3060339774323519E-2</c:v>
                </c:pt>
                <c:pt idx="3165">
                  <c:v>1.3065051021975851E-2</c:v>
                </c:pt>
                <c:pt idx="3166">
                  <c:v>1.3069749034301095E-2</c:v>
                </c:pt>
                <c:pt idx="3167">
                  <c:v>1.3074433811138495E-2</c:v>
                </c:pt>
                <c:pt idx="3168">
                  <c:v>1.3079671521667861E-2</c:v>
                </c:pt>
                <c:pt idx="3169">
                  <c:v>1.3084329050286465E-2</c:v>
                </c:pt>
                <c:pt idx="3170">
                  <c:v>1.3088973342505838E-2</c:v>
                </c:pt>
                <c:pt idx="3171">
                  <c:v>1.3093604398168746E-2</c:v>
                </c:pt>
                <c:pt idx="3172">
                  <c:v>1.3097659157407893E-2</c:v>
                </c:pt>
                <c:pt idx="3173">
                  <c:v>1.3102264517967541E-2</c:v>
                </c:pt>
                <c:pt idx="3174">
                  <c:v>1.3106856641925979E-2</c:v>
                </c:pt>
                <c:pt idx="3175">
                  <c:v>1.3111435529126874E-2</c:v>
                </c:pt>
                <c:pt idx="3176">
                  <c:v>1.3116001179415205E-2</c:v>
                </c:pt>
                <c:pt idx="3177">
                  <c:v>1.3121112755558509E-2</c:v>
                </c:pt>
                <c:pt idx="3178">
                  <c:v>1.3125651150892776E-2</c:v>
                </c:pt>
                <c:pt idx="3179">
                  <c:v>1.3130176308412242E-2</c:v>
                </c:pt>
                <c:pt idx="3180">
                  <c:v>1.3135331707236566E-2</c:v>
                </c:pt>
                <c:pt idx="3181">
                  <c:v>1.313927257155581E-2</c:v>
                </c:pt>
                <c:pt idx="3182">
                  <c:v>1.314375690597077E-2</c:v>
                </c:pt>
                <c:pt idx="3183">
                  <c:v>1.314822800236864E-2</c:v>
                </c:pt>
                <c:pt idx="3184">
                  <c:v>1.3152685860595727E-2</c:v>
                </c:pt>
                <c:pt idx="3185">
                  <c:v>1.3157130480500113E-2</c:v>
                </c:pt>
                <c:pt idx="3186">
                  <c:v>1.3161561861931639E-2</c:v>
                </c:pt>
                <c:pt idx="3187">
                  <c:v>1.3165980004737499E-2</c:v>
                </c:pt>
                <c:pt idx="3188">
                  <c:v>1.3170384908767981E-2</c:v>
                </c:pt>
                <c:pt idx="3189">
                  <c:v>1.3175875820063238E-2</c:v>
                </c:pt>
                <c:pt idx="3190">
                  <c:v>1.318189872221245E-2</c:v>
                </c:pt>
                <c:pt idx="3191">
                  <c:v>1.3186259976362099E-2</c:v>
                </c:pt>
                <c:pt idx="3192">
                  <c:v>1.3190607988929293E-2</c:v>
                </c:pt>
                <c:pt idx="3193">
                  <c:v>1.3194942759764476E-2</c:v>
                </c:pt>
                <c:pt idx="3194">
                  <c:v>1.3197627687589648E-2</c:v>
                </c:pt>
                <c:pt idx="3195">
                  <c:v>1.3201938339580634E-2</c:v>
                </c:pt>
                <c:pt idx="3196">
                  <c:v>1.3206235750718397E-2</c:v>
                </c:pt>
                <c:pt idx="3197">
                  <c:v>1.3210519920858355E-2</c:v>
                </c:pt>
                <c:pt idx="3198">
                  <c:v>1.3216417982711075E-2</c:v>
                </c:pt>
                <c:pt idx="3199">
                  <c:v>1.3220673300013041E-2</c:v>
                </c:pt>
                <c:pt idx="3200">
                  <c:v>1.3224915374542968E-2</c:v>
                </c:pt>
                <c:pt idx="3201">
                  <c:v>1.3229144206150439E-2</c:v>
                </c:pt>
                <c:pt idx="3202">
                  <c:v>1.3231742151447179E-2</c:v>
                </c:pt>
                <c:pt idx="3203">
                  <c:v>1.3235946872523415E-2</c:v>
                </c:pt>
                <c:pt idx="3204">
                  <c:v>1.3240138351582768E-2</c:v>
                </c:pt>
                <c:pt idx="3205">
                  <c:v>1.3244316588479346E-2</c:v>
                </c:pt>
                <c:pt idx="3206">
                  <c:v>1.3248481583070747E-2</c:v>
                </c:pt>
                <c:pt idx="3207">
                  <c:v>1.3254239086292948E-2</c:v>
                </c:pt>
                <c:pt idx="3208">
                  <c:v>1.3258375213380658E-2</c:v>
                </c:pt>
                <c:pt idx="3209">
                  <c:v>1.3262498096390275E-2</c:v>
                </c:pt>
                <c:pt idx="3210">
                  <c:v>1.3266607735176111E-2</c:v>
                </c:pt>
                <c:pt idx="3211">
                  <c:v>1.3270704129598491E-2</c:v>
                </c:pt>
                <c:pt idx="3212">
                  <c:v>1.3274787279515164E-2</c:v>
                </c:pt>
                <c:pt idx="3213">
                  <c:v>1.3278857184783877E-2</c:v>
                </c:pt>
                <c:pt idx="3214">
                  <c:v>1.328291384526324E-2</c:v>
                </c:pt>
                <c:pt idx="3215">
                  <c:v>1.328537060725578E-2</c:v>
                </c:pt>
                <c:pt idx="3216">
                  <c:v>1.3288346681235583E-2</c:v>
                </c:pt>
                <c:pt idx="3217">
                  <c:v>1.3292367597275931E-2</c:v>
                </c:pt>
                <c:pt idx="3218">
                  <c:v>1.3296375270233184E-2</c:v>
                </c:pt>
                <c:pt idx="3219">
                  <c:v>1.3300369699970435E-2</c:v>
                </c:pt>
                <c:pt idx="3220">
                  <c:v>1.3304875968002276E-2</c:v>
                </c:pt>
                <c:pt idx="3221">
                  <c:v>1.3308843111042723E-2</c:v>
                </c:pt>
                <c:pt idx="3222">
                  <c:v>1.3312797010002172E-2</c:v>
                </c:pt>
                <c:pt idx="3223">
                  <c:v>1.3316737664744472E-2</c:v>
                </c:pt>
                <c:pt idx="3224">
                  <c:v>1.3320143195605998E-2</c:v>
                </c:pt>
                <c:pt idx="3225">
                  <c:v>1.3324058163179549E-2</c:v>
                </c:pt>
                <c:pt idx="3226">
                  <c:v>1.3327959886590208E-2</c:v>
                </c:pt>
                <c:pt idx="3227">
                  <c:v>1.3331848365704157E-2</c:v>
                </c:pt>
                <c:pt idx="3228">
                  <c:v>1.3335723600389789E-2</c:v>
                </c:pt>
                <c:pt idx="3229">
                  <c:v>1.3340103457139462E-2</c:v>
                </c:pt>
                <c:pt idx="3230">
                  <c:v>1.3343951398619198E-2</c:v>
                </c:pt>
                <c:pt idx="3231">
                  <c:v>1.3347786094818459E-2</c:v>
                </c:pt>
                <c:pt idx="3232">
                  <c:v>1.3352152385878596E-2</c:v>
                </c:pt>
                <c:pt idx="3233">
                  <c:v>1.3355444165900097E-2</c:v>
                </c:pt>
                <c:pt idx="3234">
                  <c:v>1.3359238039069309E-2</c:v>
                </c:pt>
                <c:pt idx="3235">
                  <c:v>1.3363018666875705E-2</c:v>
                </c:pt>
                <c:pt idx="3236">
                  <c:v>1.3366786049190326E-2</c:v>
                </c:pt>
                <c:pt idx="3237">
                  <c:v>1.337054018588333E-2</c:v>
                </c:pt>
                <c:pt idx="3238">
                  <c:v>1.3374281076829735E-2</c:v>
                </c:pt>
                <c:pt idx="3239">
                  <c:v>1.3378008721899702E-2</c:v>
                </c:pt>
                <c:pt idx="3240">
                  <c:v>1.3381723120966919E-2</c:v>
                </c:pt>
                <c:pt idx="3241">
                  <c:v>1.338593234719905E-2</c:v>
                </c:pt>
                <c:pt idx="3242">
                  <c:v>1.3391140846772412E-2</c:v>
                </c:pt>
                <c:pt idx="3243">
                  <c:v>1.3394812266708481E-2</c:v>
                </c:pt>
                <c:pt idx="3244">
                  <c:v>1.3398470438283006E-2</c:v>
                </c:pt>
                <c:pt idx="3245">
                  <c:v>1.3403183813794014E-2</c:v>
                </c:pt>
                <c:pt idx="3246">
                  <c:v>1.3406809541192766E-2</c:v>
                </c:pt>
                <c:pt idx="3247">
                  <c:v>1.3410422020711786E-2</c:v>
                </c:pt>
                <c:pt idx="3248">
                  <c:v>1.3414021252226582E-2</c:v>
                </c:pt>
                <c:pt idx="3249">
                  <c:v>1.3417607235611351E-2</c:v>
                </c:pt>
                <c:pt idx="3250">
                  <c:v>1.3421680145942014E-2</c:v>
                </c:pt>
                <c:pt idx="3251">
                  <c:v>1.3425238818598136E-2</c:v>
                </c:pt>
                <c:pt idx="3252">
                  <c:v>1.3428784242291027E-2</c:v>
                </c:pt>
                <c:pt idx="3253">
                  <c:v>1.3432316416897308E-2</c:v>
                </c:pt>
                <c:pt idx="3254">
                  <c:v>1.34353384263076E-2</c:v>
                </c:pt>
                <c:pt idx="3255">
                  <c:v>1.343884491834728E-2</c:v>
                </c:pt>
                <c:pt idx="3256">
                  <c:v>1.3442338161402535E-2</c:v>
                </c:pt>
                <c:pt idx="3257">
                  <c:v>1.3445818155354994E-2</c:v>
                </c:pt>
                <c:pt idx="3258">
                  <c:v>1.3450272132857514E-2</c:v>
                </c:pt>
                <c:pt idx="3259">
                  <c:v>1.3453231226931164E-2</c:v>
                </c:pt>
                <c:pt idx="3260">
                  <c:v>1.3456670654544749E-2</c:v>
                </c:pt>
                <c:pt idx="3261">
                  <c:v>1.3460096832109886E-2</c:v>
                </c:pt>
                <c:pt idx="3262">
                  <c:v>1.3463509759505799E-2</c:v>
                </c:pt>
                <c:pt idx="3263">
                  <c:v>1.3466909436615193E-2</c:v>
                </c:pt>
                <c:pt idx="3264">
                  <c:v>1.3470295863320334E-2</c:v>
                </c:pt>
                <c:pt idx="3265">
                  <c:v>1.3473669039504794E-2</c:v>
                </c:pt>
                <c:pt idx="3266">
                  <c:v>1.3477028965051277E-2</c:v>
                </c:pt>
                <c:pt idx="3267">
                  <c:v>1.3478916625295472E-2</c:v>
                </c:pt>
                <c:pt idx="3268">
                  <c:v>1.3482252515260619E-2</c:v>
                </c:pt>
                <c:pt idx="3269">
                  <c:v>1.3485575155655483E-2</c:v>
                </c:pt>
                <c:pt idx="3270">
                  <c:v>1.3488884546367449E-2</c:v>
                </c:pt>
                <c:pt idx="3271">
                  <c:v>1.349266380119875E-2</c:v>
                </c:pt>
                <c:pt idx="3272">
                  <c:v>1.3495945868360533E-2</c:v>
                </c:pt>
                <c:pt idx="3273">
                  <c:v>1.3499214685024914E-2</c:v>
                </c:pt>
                <c:pt idx="3274">
                  <c:v>1.3502470251079894E-2</c:v>
                </c:pt>
                <c:pt idx="3275">
                  <c:v>1.3505712566412597E-2</c:v>
                </c:pt>
                <c:pt idx="3276">
                  <c:v>1.3508462640945469E-2</c:v>
                </c:pt>
                <c:pt idx="3277">
                  <c:v>1.3511679280712389E-2</c:v>
                </c:pt>
                <c:pt idx="3278">
                  <c:v>1.3514882669897242E-2</c:v>
                </c:pt>
                <c:pt idx="3279">
                  <c:v>1.3518072808392269E-2</c:v>
                </c:pt>
                <c:pt idx="3280">
                  <c:v>1.3521725378347916E-2</c:v>
                </c:pt>
                <c:pt idx="3281">
                  <c:v>1.3524888187014751E-2</c:v>
                </c:pt>
                <c:pt idx="3282">
                  <c:v>1.3528037744184105E-2</c:v>
                </c:pt>
                <c:pt idx="3283">
                  <c:v>1.3531174049748372E-2</c:v>
                </c:pt>
                <c:pt idx="3284">
                  <c:v>1.3534297103598186E-2</c:v>
                </c:pt>
                <c:pt idx="3285">
                  <c:v>1.3536935368704194E-2</c:v>
                </c:pt>
                <c:pt idx="3286">
                  <c:v>1.3540032749301503E-2</c:v>
                </c:pt>
                <c:pt idx="3287">
                  <c:v>1.3543116878339406E-2</c:v>
                </c:pt>
                <c:pt idx="3288">
                  <c:v>1.354618775571279E-2</c:v>
                </c:pt>
                <c:pt idx="3289">
                  <c:v>1.3549245381313456E-2</c:v>
                </c:pt>
                <c:pt idx="3290">
                  <c:v>1.3552289755035413E-2</c:v>
                </c:pt>
                <c:pt idx="3291">
                  <c:v>1.3555320876774433E-2</c:v>
                </c:pt>
                <c:pt idx="3292">
                  <c:v>1.3558338746424524E-2</c:v>
                </c:pt>
                <c:pt idx="3293">
                  <c:v>1.3562737798391858E-2</c:v>
                </c:pt>
                <c:pt idx="3294">
                  <c:v>1.3565726660363689E-2</c:v>
                </c:pt>
                <c:pt idx="3295">
                  <c:v>1.3568702268493152E-2</c:v>
                </c:pt>
                <c:pt idx="3296">
                  <c:v>1.3571664622675977E-2</c:v>
                </c:pt>
                <c:pt idx="3297">
                  <c:v>1.3574152320053424E-2</c:v>
                </c:pt>
                <c:pt idx="3298">
                  <c:v>1.3577089002416066E-2</c:v>
                </c:pt>
                <c:pt idx="3299">
                  <c:v>1.3580012431004674E-2</c:v>
                </c:pt>
                <c:pt idx="3300">
                  <c:v>1.3582922605716596E-2</c:v>
                </c:pt>
                <c:pt idx="3301">
                  <c:v>1.3585819526449184E-2</c:v>
                </c:pt>
                <c:pt idx="3302">
                  <c:v>1.358916040911342E-2</c:v>
                </c:pt>
                <c:pt idx="3303">
                  <c:v>1.3592029982787317E-2</c:v>
                </c:pt>
                <c:pt idx="3304">
                  <c:v>1.3594886301696538E-2</c:v>
                </c:pt>
                <c:pt idx="3305">
                  <c:v>1.3597729365736817E-2</c:v>
                </c:pt>
                <c:pt idx="3306">
                  <c:v>1.3600105316883509E-2</c:v>
                </c:pt>
                <c:pt idx="3307">
                  <c:v>1.3602922711624183E-2</c:v>
                </c:pt>
                <c:pt idx="3308">
                  <c:v>1.360572685168401E-2</c:v>
                </c:pt>
                <c:pt idx="3309">
                  <c:v>1.3608517736963829E-2</c:v>
                </c:pt>
                <c:pt idx="3310">
                  <c:v>1.3611745859466838E-2</c:v>
                </c:pt>
                <c:pt idx="3311">
                  <c:v>1.3614509392223384E-2</c:v>
                </c:pt>
                <c:pt idx="3312">
                  <c:v>1.3617259669421976E-2</c:v>
                </c:pt>
                <c:pt idx="3313">
                  <c:v>1.3619996690965731E-2</c:v>
                </c:pt>
                <c:pt idx="3314">
                  <c:v>1.3622720456755168E-2</c:v>
                </c:pt>
                <c:pt idx="3315">
                  <c:v>1.3625430966696011E-2</c:v>
                </c:pt>
                <c:pt idx="3316">
                  <c:v>1.3628128220692251E-2</c:v>
                </c:pt>
                <c:pt idx="3317">
                  <c:v>1.3630812218647443E-2</c:v>
                </c:pt>
                <c:pt idx="3318">
                  <c:v>1.3633482960465579E-2</c:v>
                </c:pt>
                <c:pt idx="3319">
                  <c:v>1.3635254595192546E-2</c:v>
                </c:pt>
                <c:pt idx="3320">
                  <c:v>1.3637900518485757E-2</c:v>
                </c:pt>
                <c:pt idx="3321">
                  <c:v>1.3640533186336512E-2</c:v>
                </c:pt>
                <c:pt idx="3322">
                  <c:v>1.3643152598648622E-2</c:v>
                </c:pt>
                <c:pt idx="3323">
                  <c:v>1.3645758755330731E-2</c:v>
                </c:pt>
                <c:pt idx="3324">
                  <c:v>1.364879037678266E-2</c:v>
                </c:pt>
                <c:pt idx="3325">
                  <c:v>1.3651369172504323E-2</c:v>
                </c:pt>
                <c:pt idx="3326">
                  <c:v>1.3653934711831097E-2</c:v>
                </c:pt>
                <c:pt idx="3327">
                  <c:v>1.3656486994672127E-2</c:v>
                </c:pt>
                <c:pt idx="3328">
                  <c:v>1.3658590701081535E-2</c:v>
                </c:pt>
                <c:pt idx="3329">
                  <c:v>1.3661117322060786E-2</c:v>
                </c:pt>
                <c:pt idx="3330">
                  <c:v>1.3663630686772305E-2</c:v>
                </c:pt>
                <c:pt idx="3331">
                  <c:v>1.3666130795125615E-2</c:v>
                </c:pt>
                <c:pt idx="3332">
                  <c:v>1.3669049558414619E-2</c:v>
                </c:pt>
                <c:pt idx="3333">
                  <c:v>1.3671522300441495E-2</c:v>
                </c:pt>
                <c:pt idx="3334">
                  <c:v>1.3673981785353621E-2</c:v>
                </c:pt>
                <c:pt idx="3335">
                  <c:v>1.3676428013062323E-2</c:v>
                </c:pt>
                <c:pt idx="3336">
                  <c:v>1.3678860983478931E-2</c:v>
                </c:pt>
                <c:pt idx="3337">
                  <c:v>1.3680853056776273E-2</c:v>
                </c:pt>
                <c:pt idx="3338">
                  <c:v>1.3683260368152886E-2</c:v>
                </c:pt>
                <c:pt idx="3339">
                  <c:v>1.3685654422470314E-2</c:v>
                </c:pt>
                <c:pt idx="3340">
                  <c:v>1.3688035219640711E-2</c:v>
                </c:pt>
                <c:pt idx="3341">
                  <c:v>1.3690402759580632E-2</c:v>
                </c:pt>
                <c:pt idx="3342">
                  <c:v>1.3692757042203111E-2</c:v>
                </c:pt>
                <c:pt idx="3343">
                  <c:v>1.3695098067423819E-2</c:v>
                </c:pt>
                <c:pt idx="3344">
                  <c:v>1.3697425835157552E-2</c:v>
                </c:pt>
                <c:pt idx="3345">
                  <c:v>1.370058183292297E-2</c:v>
                </c:pt>
                <c:pt idx="3346">
                  <c:v>1.3702881365868334E-2</c:v>
                </c:pt>
                <c:pt idx="3347">
                  <c:v>1.3705167640087407E-2</c:v>
                </c:pt>
                <c:pt idx="3348">
                  <c:v>1.3707440655498518E-2</c:v>
                </c:pt>
                <c:pt idx="3349">
                  <c:v>1.3709700412016947E-2</c:v>
                </c:pt>
                <c:pt idx="3350">
                  <c:v>1.3711530505500771E-2</c:v>
                </c:pt>
                <c:pt idx="3351">
                  <c:v>1.3713764606276187E-2</c:v>
                </c:pt>
                <c:pt idx="3352">
                  <c:v>1.3715985448409332E-2</c:v>
                </c:pt>
                <c:pt idx="3353">
                  <c:v>1.3718193031816775E-2</c:v>
                </c:pt>
                <c:pt idx="3354">
                  <c:v>1.3720800308345115E-2</c:v>
                </c:pt>
                <c:pt idx="3355">
                  <c:v>1.3722980509787975E-2</c:v>
                </c:pt>
                <c:pt idx="3356">
                  <c:v>1.3725147451769044E-2</c:v>
                </c:pt>
                <c:pt idx="3357">
                  <c:v>1.3727301134207519E-2</c:v>
                </c:pt>
                <c:pt idx="3358">
                  <c:v>1.3729032065165453E-2</c:v>
                </c:pt>
                <c:pt idx="3359">
                  <c:v>1.3731160094541773E-2</c:v>
                </c:pt>
                <c:pt idx="3360">
                  <c:v>1.3733274864631965E-2</c:v>
                </c:pt>
                <c:pt idx="3361">
                  <c:v>1.3735376375364393E-2</c:v>
                </c:pt>
                <c:pt idx="3362">
                  <c:v>1.3737464626658683E-2</c:v>
                </c:pt>
                <c:pt idx="3363">
                  <c:v>1.3739944774026987E-2</c:v>
                </c:pt>
                <c:pt idx="3364">
                  <c:v>1.3742005637465152E-2</c:v>
                </c:pt>
                <c:pt idx="3365">
                  <c:v>1.3744053240735134E-2</c:v>
                </c:pt>
                <c:pt idx="3366">
                  <c:v>1.3746087583761777E-2</c:v>
                </c:pt>
                <c:pt idx="3367">
                  <c:v>1.3748108666468188E-2</c:v>
                </c:pt>
                <c:pt idx="3368">
                  <c:v>1.3750116488780079E-2</c:v>
                </c:pt>
                <c:pt idx="3369">
                  <c:v>1.3752111050619248E-2</c:v>
                </c:pt>
                <c:pt idx="3370">
                  <c:v>1.3754092351913147E-2</c:v>
                </c:pt>
                <c:pt idx="3371">
                  <c:v>1.3755263936077178E-2</c:v>
                </c:pt>
                <c:pt idx="3372">
                  <c:v>1.3756822996030801E-2</c:v>
                </c:pt>
                <c:pt idx="3373">
                  <c:v>1.3758767134748219E-2</c:v>
                </c:pt>
                <c:pt idx="3374">
                  <c:v>1.3760698014121957E-2</c:v>
                </c:pt>
                <c:pt idx="3375">
                  <c:v>1.3763010478713984E-2</c:v>
                </c:pt>
                <c:pt idx="3376">
                  <c:v>1.3764913964587521E-2</c:v>
                </c:pt>
                <c:pt idx="3377">
                  <c:v>1.3766804190402514E-2</c:v>
                </c:pt>
                <c:pt idx="3378">
                  <c:v>1.3768681156086929E-2</c:v>
                </c:pt>
                <c:pt idx="3379">
                  <c:v>1.3770544861570935E-2</c:v>
                </c:pt>
                <c:pt idx="3380">
                  <c:v>1.3772395306782061E-2</c:v>
                </c:pt>
                <c:pt idx="3381">
                  <c:v>1.377384290213053E-2</c:v>
                </c:pt>
                <c:pt idx="3382">
                  <c:v>1.3775667704192472E-2</c:v>
                </c:pt>
                <c:pt idx="3383">
                  <c:v>1.3777479246273457E-2</c:v>
                </c:pt>
                <c:pt idx="3384">
                  <c:v>1.3779277528305911E-2</c:v>
                </c:pt>
                <c:pt idx="3385">
                  <c:v>1.3781448626310838E-2</c:v>
                </c:pt>
                <c:pt idx="3386">
                  <c:v>1.3783219508426071E-2</c:v>
                </c:pt>
                <c:pt idx="3387">
                  <c:v>1.3784977129785296E-2</c:v>
                </c:pt>
                <c:pt idx="3388">
                  <c:v>1.3786721490319995E-2</c:v>
                </c:pt>
                <c:pt idx="3389">
                  <c:v>1.3788070035333338E-2</c:v>
                </c:pt>
                <c:pt idx="3390">
                  <c:v>1.378978875563798E-2</c:v>
                </c:pt>
                <c:pt idx="3391">
                  <c:v>1.3791494215420658E-2</c:v>
                </c:pt>
                <c:pt idx="3392">
                  <c:v>1.3793186414614246E-2</c:v>
                </c:pt>
                <c:pt idx="3393">
                  <c:v>1.3794865353154707E-2</c:v>
                </c:pt>
                <c:pt idx="3394">
                  <c:v>1.3796531030974026E-2</c:v>
                </c:pt>
                <c:pt idx="3395">
                  <c:v>1.3798183448008611E-2</c:v>
                </c:pt>
                <c:pt idx="3396">
                  <c:v>1.3799822604194864E-2</c:v>
                </c:pt>
                <c:pt idx="3397">
                  <c:v>1.3802574737250842E-2</c:v>
                </c:pt>
                <c:pt idx="3398">
                  <c:v>1.3804184714392445E-2</c:v>
                </c:pt>
                <c:pt idx="3399">
                  <c:v>1.3805781428978646E-2</c:v>
                </c:pt>
                <c:pt idx="3400">
                  <c:v>1.3807364880949928E-2</c:v>
                </c:pt>
                <c:pt idx="3401">
                  <c:v>1.3808935070240258E-2</c:v>
                </c:pt>
                <c:pt idx="3402">
                  <c:v>1.3810121093151755E-2</c:v>
                </c:pt>
                <c:pt idx="3403">
                  <c:v>1.3811665645203041E-2</c:v>
                </c:pt>
                <c:pt idx="3404">
                  <c:v>1.3813196934891752E-2</c:v>
                </c:pt>
                <c:pt idx="3405">
                  <c:v>1.38147149621563E-2</c:v>
                </c:pt>
                <c:pt idx="3406">
                  <c:v>1.3816587074303251E-2</c:v>
                </c:pt>
                <c:pt idx="3407">
                  <c:v>1.3818077686205424E-2</c:v>
                </c:pt>
                <c:pt idx="3408">
                  <c:v>1.3819555034994813E-2</c:v>
                </c:pt>
                <c:pt idx="3409">
                  <c:v>1.3821019120612336E-2</c:v>
                </c:pt>
                <c:pt idx="3410">
                  <c:v>1.3822469942996306E-2</c:v>
                </c:pt>
                <c:pt idx="3411">
                  <c:v>1.3823544611426833E-2</c:v>
                </c:pt>
                <c:pt idx="3412">
                  <c:v>1.3824969800026538E-2</c:v>
                </c:pt>
                <c:pt idx="3413">
                  <c:v>1.3826381725722023E-2</c:v>
                </c:pt>
                <c:pt idx="3414">
                  <c:v>1.3827780388454759E-2</c:v>
                </c:pt>
                <c:pt idx="3415">
                  <c:v>1.3829525104358822E-2</c:v>
                </c:pt>
                <c:pt idx="3416">
                  <c:v>1.3830896346110273E-2</c:v>
                </c:pt>
                <c:pt idx="3417">
                  <c:v>1.3832254324219365E-2</c:v>
                </c:pt>
                <c:pt idx="3418">
                  <c:v>1.3833599038629622E-2</c:v>
                </c:pt>
                <c:pt idx="3419">
                  <c:v>1.3834930489285439E-2</c:v>
                </c:pt>
                <c:pt idx="3420">
                  <c:v>1.3836248676129899E-2</c:v>
                </c:pt>
                <c:pt idx="3421">
                  <c:v>1.3837553599106097E-2</c:v>
                </c:pt>
                <c:pt idx="3422">
                  <c:v>1.3838845258160594E-2</c:v>
                </c:pt>
                <c:pt idx="3423">
                  <c:v>1.3839771510309781E-2</c:v>
                </c:pt>
                <c:pt idx="3424">
                  <c:v>1.384033482172204E-2</c:v>
                </c:pt>
                <c:pt idx="3425">
                  <c:v>1.384158938681076E-2</c:v>
                </c:pt>
                <c:pt idx="3426">
                  <c:v>1.3842830689281518E-2</c:v>
                </c:pt>
                <c:pt idx="3427">
                  <c:v>1.3844058729080429E-2</c:v>
                </c:pt>
                <c:pt idx="3428">
                  <c:v>1.3845621303595457E-2</c:v>
                </c:pt>
                <c:pt idx="3429">
                  <c:v>1.3846821916554836E-2</c:v>
                </c:pt>
                <c:pt idx="3430">
                  <c:v>1.3848009266175658E-2</c:v>
                </c:pt>
                <c:pt idx="3431">
                  <c:v>1.3849183352405654E-2</c:v>
                </c:pt>
                <c:pt idx="3432">
                  <c:v>1.3849999986159668E-2</c:v>
                </c:pt>
                <c:pt idx="3433">
                  <c:v>1.3851148448828281E-2</c:v>
                </c:pt>
                <c:pt idx="3434">
                  <c:v>1.3852283648461139E-2</c:v>
                </c:pt>
                <c:pt idx="3435">
                  <c:v>1.3853405585009667E-2</c:v>
                </c:pt>
                <c:pt idx="3436">
                  <c:v>1.3854514258422188E-2</c:v>
                </c:pt>
                <c:pt idx="3437">
                  <c:v>1.385594933574277E-2</c:v>
                </c:pt>
                <c:pt idx="3438">
                  <c:v>1.3857030576819661E-2</c:v>
                </c:pt>
                <c:pt idx="3439">
                  <c:v>1.3858098554103413E-2</c:v>
                </c:pt>
                <c:pt idx="3440">
                  <c:v>1.3859302858128269E-2</c:v>
                </c:pt>
                <c:pt idx="3441">
                  <c:v>1.3860006502132621E-2</c:v>
                </c:pt>
                <c:pt idx="3442">
                  <c:v>1.386103370091832E-2</c:v>
                </c:pt>
                <c:pt idx="3443">
                  <c:v>1.3862047636220006E-2</c:v>
                </c:pt>
                <c:pt idx="3444">
                  <c:v>1.3863048307990424E-2</c:v>
                </c:pt>
                <c:pt idx="3445">
                  <c:v>1.3864035716183646E-2</c:v>
                </c:pt>
                <c:pt idx="3446">
                  <c:v>1.3865009860752854E-2</c:v>
                </c:pt>
                <c:pt idx="3447">
                  <c:v>1.3865970741651239E-2</c:v>
                </c:pt>
                <c:pt idx="3448">
                  <c:v>1.3866918358833752E-2</c:v>
                </c:pt>
                <c:pt idx="3449">
                  <c:v>1.3868838373026241E-2</c:v>
                </c:pt>
                <c:pt idx="3450">
                  <c:v>1.3869756726118943E-2</c:v>
                </c:pt>
                <c:pt idx="3451">
                  <c:v>1.3870661813829373E-2</c:v>
                </c:pt>
                <c:pt idx="3452">
                  <c:v>1.387155363611409E-2</c:v>
                </c:pt>
                <c:pt idx="3453">
                  <c:v>1.3872432192927477E-2</c:v>
                </c:pt>
                <c:pt idx="3454">
                  <c:v>1.3872973575610605E-2</c:v>
                </c:pt>
                <c:pt idx="3455">
                  <c:v>1.3873826516146293E-2</c:v>
                </c:pt>
                <c:pt idx="3456">
                  <c:v>1.3874666191590222E-2</c:v>
                </c:pt>
                <c:pt idx="3457">
                  <c:v>1.3875492601899587E-2</c:v>
                </c:pt>
                <c:pt idx="3458">
                  <c:v>1.3876625993402197E-2</c:v>
                </c:pt>
                <c:pt idx="3459">
                  <c:v>1.3877424956478765E-2</c:v>
                </c:pt>
                <c:pt idx="3460">
                  <c:v>1.3878210653783809E-2</c:v>
                </c:pt>
                <c:pt idx="3461">
                  <c:v>1.3878983085276055E-2</c:v>
                </c:pt>
                <c:pt idx="3462">
                  <c:v>1.3879742250914234E-2</c:v>
                </c:pt>
                <c:pt idx="3463">
                  <c:v>1.3880172493590371E-2</c:v>
                </c:pt>
                <c:pt idx="3464">
                  <c:v>1.3880906046791068E-2</c:v>
                </c:pt>
                <c:pt idx="3465">
                  <c:v>1.3881626334528718E-2</c:v>
                </c:pt>
                <c:pt idx="3466">
                  <c:v>1.3882333356762703E-2</c:v>
                </c:pt>
                <c:pt idx="3467">
                  <c:v>1.3883339089882641E-2</c:v>
                </c:pt>
                <c:pt idx="3468">
                  <c:v>1.3884018659553177E-2</c:v>
                </c:pt>
                <c:pt idx="3469">
                  <c:v>1.3884684963092477E-2</c:v>
                </c:pt>
                <c:pt idx="3470">
                  <c:v>1.3885338000461874E-2</c:v>
                </c:pt>
                <c:pt idx="3471">
                  <c:v>1.3885977771620968E-2</c:v>
                </c:pt>
                <c:pt idx="3472">
                  <c:v>1.3886604276535871E-2</c:v>
                </c:pt>
                <c:pt idx="3473">
                  <c:v>1.3887217515167485E-2</c:v>
                </c:pt>
                <c:pt idx="3474">
                  <c:v>1.3887817487478448E-2</c:v>
                </c:pt>
                <c:pt idx="3475">
                  <c:v>1.3888099602817767E-2</c:v>
                </c:pt>
                <c:pt idx="3476">
                  <c:v>1.3888066395972254E-2</c:v>
                </c:pt>
                <c:pt idx="3477">
                  <c:v>1.38886293470092E-2</c:v>
                </c:pt>
                <c:pt idx="3478">
                  <c:v>1.3889179033117545E-2</c:v>
                </c:pt>
                <c:pt idx="3479">
                  <c:v>1.388971545426107E-2</c:v>
                </c:pt>
                <c:pt idx="3480">
                  <c:v>1.3890538730009826E-2</c:v>
                </c:pt>
                <c:pt idx="3481">
                  <c:v>1.389104769317814E-2</c:v>
                </c:pt>
                <c:pt idx="3482">
                  <c:v>1.3891543390766611E-2</c:v>
                </c:pt>
                <c:pt idx="3483">
                  <c:v>1.3892025822743176E-2</c:v>
                </c:pt>
                <c:pt idx="3484">
                  <c:v>1.3892198584306962E-2</c:v>
                </c:pt>
                <c:pt idx="3485">
                  <c:v>1.389265541494702E-2</c:v>
                </c:pt>
                <c:pt idx="3486">
                  <c:v>1.3893098980386867E-2</c:v>
                </c:pt>
                <c:pt idx="3487">
                  <c:v>1.3893529280592941E-2</c:v>
                </c:pt>
                <c:pt idx="3488">
                  <c:v>1.3893946315535212E-2</c:v>
                </c:pt>
                <c:pt idx="3489">
                  <c:v>1.3894641834878442E-2</c:v>
                </c:pt>
                <c:pt idx="3490">
                  <c:v>1.3895031406647572E-2</c:v>
                </c:pt>
                <c:pt idx="3491">
                  <c:v>1.3895407712546102E-2</c:v>
                </c:pt>
                <c:pt idx="3492">
                  <c:v>1.3895821532468168E-2</c:v>
                </c:pt>
                <c:pt idx="3493">
                  <c:v>1.389588152845286E-2</c:v>
                </c:pt>
                <c:pt idx="3494">
                  <c:v>1.3896217076088504E-2</c:v>
                </c:pt>
                <c:pt idx="3495">
                  <c:v>1.3896539358239526E-2</c:v>
                </c:pt>
                <c:pt idx="3496">
                  <c:v>1.3896848374879868E-2</c:v>
                </c:pt>
                <c:pt idx="3497">
                  <c:v>1.3897144125979944E-2</c:v>
                </c:pt>
                <c:pt idx="3498">
                  <c:v>1.3897426611507509E-2</c:v>
                </c:pt>
                <c:pt idx="3499">
                  <c:v>1.3897695831438277E-2</c:v>
                </c:pt>
                <c:pt idx="3500">
                  <c:v>1.3897951785743984E-2</c:v>
                </c:pt>
                <c:pt idx="3501">
                  <c:v>1.3898755174486499E-2</c:v>
                </c:pt>
                <c:pt idx="3502">
                  <c:v>1.389982033491499E-2</c:v>
                </c:pt>
                <c:pt idx="3503">
                  <c:v>1.3900031795056861E-2</c:v>
                </c:pt>
                <c:pt idx="3504">
                  <c:v>1.390022998690388E-2</c:v>
                </c:pt>
                <c:pt idx="3505">
                  <c:v>1.3900414910430694E-2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Eur6M!$AH$2</c:f>
              <c:strCache>
                <c:ptCount val="1"/>
                <c:pt idx="0">
                  <c:v>Fwd Rate (old Style)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2.2885794527406338E-4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2.1680020151917489E-4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2.1555729738659331E-4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2.0623538391468605E-4</c:v>
                </c:pt>
                <c:pt idx="93">
                  <c:v>2.0585888879696659E-4</c:v>
                </c:pt>
                <c:pt idx="94">
                  <c:v>2.0478194047743285E-4</c:v>
                </c:pt>
                <c:pt idx="95">
                  <c:v>2.0444077548008112E-4</c:v>
                </c:pt>
                <c:pt idx="96">
                  <c:v>2.0410867208782207E-4</c:v>
                </c:pt>
                <c:pt idx="97">
                  <c:v>2.0378572192933833E-4</c:v>
                </c:pt>
                <c:pt idx="98">
                  <c:v>2.034720166346302E-4</c:v>
                </c:pt>
                <c:pt idx="99">
                  <c:v>2.0258728623228403E-4</c:v>
                </c:pt>
                <c:pt idx="100">
                  <c:v>2.0231147669224204E-4</c:v>
                </c:pt>
                <c:pt idx="101">
                  <c:v>2.0204537016597714E-4</c:v>
                </c:pt>
                <c:pt idx="102">
                  <c:v>2.017890582834896E-4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1.9925267799617095E-4</c:v>
                </c:pt>
                <c:pt idx="108">
                  <c:v>1.9930658579568795E-4</c:v>
                </c:pt>
                <c:pt idx="109">
                  <c:v>1.9901045901780874E-4</c:v>
                </c:pt>
                <c:pt idx="110">
                  <c:v>1.9884123506252533E-4</c:v>
                </c:pt>
                <c:pt idx="111">
                  <c:v>1.9868325538318705E-4</c:v>
                </c:pt>
                <c:pt idx="112">
                  <c:v>1.9802819380771781E-4</c:v>
                </c:pt>
                <c:pt idx="113">
                  <c:v>1.9815459906006276E-4</c:v>
                </c:pt>
                <c:pt idx="114">
                  <c:v>1.9808726406341263E-4</c:v>
                </c:pt>
                <c:pt idx="115">
                  <c:v>1.9801189580134651E-4</c:v>
                </c:pt>
                <c:pt idx="116">
                  <c:v>1.9795282040416373E-4</c:v>
                </c:pt>
                <c:pt idx="117">
                  <c:v>1.9772485721144644E-4</c:v>
                </c:pt>
                <c:pt idx="118">
                  <c:v>1.9780996947249254E-4</c:v>
                </c:pt>
                <c:pt idx="119">
                  <c:v>1.9792707936008486E-4</c:v>
                </c:pt>
                <c:pt idx="120">
                  <c:v>1.9798090694291066E-4</c:v>
                </c:pt>
                <c:pt idx="121">
                  <c:v>1.9805607599302549E-4</c:v>
                </c:pt>
                <c:pt idx="122">
                  <c:v>1.985873896796909E-4</c:v>
                </c:pt>
                <c:pt idx="123">
                  <c:v>1.9899565015410822E-4</c:v>
                </c:pt>
                <c:pt idx="124">
                  <c:v>1.9924040401954397E-4</c:v>
                </c:pt>
                <c:pt idx="125">
                  <c:v>1.9894173617545014E-4</c:v>
                </c:pt>
                <c:pt idx="126">
                  <c:v>2.0052696019484524E-4</c:v>
                </c:pt>
                <c:pt idx="127">
                  <c:v>1.9999999946752959E-4</c:v>
                </c:pt>
                <c:pt idx="128">
                  <c:v>2.003217872019117E-4</c:v>
                </c:pt>
                <c:pt idx="129">
                  <c:v>2.0065945637802931E-4</c:v>
                </c:pt>
                <c:pt idx="130">
                  <c:v>2.0101147014567244E-4</c:v>
                </c:pt>
                <c:pt idx="131">
                  <c:v>2.0358342318155105E-4</c:v>
                </c:pt>
                <c:pt idx="132">
                  <c:v>2.0253223412031266E-4</c:v>
                </c:pt>
                <c:pt idx="133">
                  <c:v>2.0293291807714611E-4</c:v>
                </c:pt>
                <c:pt idx="134">
                  <c:v>2.0333872551026762E-4</c:v>
                </c:pt>
                <c:pt idx="135">
                  <c:v>2.0374811956378871E-4</c:v>
                </c:pt>
                <c:pt idx="136">
                  <c:v>2.0653209998179416E-4</c:v>
                </c:pt>
                <c:pt idx="137">
                  <c:v>2.0539082480382017E-4</c:v>
                </c:pt>
                <c:pt idx="138">
                  <c:v>2.0579509906597444E-4</c:v>
                </c:pt>
                <c:pt idx="139">
                  <c:v>2.0619373878174731E-4</c:v>
                </c:pt>
                <c:pt idx="140">
                  <c:v>2.0658520708738781E-4</c:v>
                </c:pt>
                <c:pt idx="141">
                  <c:v>2.0881580161046155E-4</c:v>
                </c:pt>
                <c:pt idx="142">
                  <c:v>2.0804862885454297E-4</c:v>
                </c:pt>
                <c:pt idx="143">
                  <c:v>2.0838118708773487E-4</c:v>
                </c:pt>
                <c:pt idx="144">
                  <c:v>2.08697352696838E-4</c:v>
                </c:pt>
                <c:pt idx="145">
                  <c:v>2.0899558880980201E-4</c:v>
                </c:pt>
                <c:pt idx="146">
                  <c:v>2.099130793934753E-4</c:v>
                </c:pt>
                <c:pt idx="147">
                  <c:v>2.0999999999981179E-4</c:v>
                </c:pt>
                <c:pt idx="148">
                  <c:v>2.1005419630681923E-4</c:v>
                </c:pt>
                <c:pt idx="149">
                  <c:v>2.1007861000353563E-4</c:v>
                </c:pt>
                <c:pt idx="150">
                  <c:v>2.0910314123266256E-4</c:v>
                </c:pt>
                <c:pt idx="151">
                  <c:v>2.0951355197432712E-4</c:v>
                </c:pt>
                <c:pt idx="152">
                  <c:v>2.0985087103976143E-4</c:v>
                </c:pt>
                <c:pt idx="153">
                  <c:v>2.0975474810580117E-4</c:v>
                </c:pt>
                <c:pt idx="154">
                  <c:v>2.0964822890885996E-4</c:v>
                </c:pt>
                <c:pt idx="155">
                  <c:v>2.077167267389157E-4</c:v>
                </c:pt>
                <c:pt idx="156">
                  <c:v>2.0848776444330191E-4</c:v>
                </c:pt>
                <c:pt idx="157">
                  <c:v>2.0905662068601441E-4</c:v>
                </c:pt>
                <c:pt idx="158">
                  <c:v>2.0894588292835509E-4</c:v>
                </c:pt>
                <c:pt idx="159">
                  <c:v>2.0884413524112296E-4</c:v>
                </c:pt>
                <c:pt idx="160">
                  <c:v>2.069951770595553E-4</c:v>
                </c:pt>
                <c:pt idx="161">
                  <c:v>2.0781281612725379E-4</c:v>
                </c:pt>
                <c:pt idx="162">
                  <c:v>2.0856717944586889E-4</c:v>
                </c:pt>
                <c:pt idx="163">
                  <c:v>2.0857753113103013E-4</c:v>
                </c:pt>
                <c:pt idx="164">
                  <c:v>2.0861625920569037E-4</c:v>
                </c:pt>
                <c:pt idx="165">
                  <c:v>2.0787820762736156E-4</c:v>
                </c:pt>
                <c:pt idx="166">
                  <c:v>2.0843350210943248E-4</c:v>
                </c:pt>
                <c:pt idx="167">
                  <c:v>2.0933247718279014E-4</c:v>
                </c:pt>
                <c:pt idx="168">
                  <c:v>2.096033178681361E-4</c:v>
                </c:pt>
                <c:pt idx="169">
                  <c:v>2.0978092349713764E-4</c:v>
                </c:pt>
                <c:pt idx="170">
                  <c:v>2.1000000000052398E-4</c:v>
                </c:pt>
                <c:pt idx="171">
                  <c:v>2.1122423001333508E-4</c:v>
                </c:pt>
                <c:pt idx="172">
                  <c:v>2.1130782641031571E-4</c:v>
                </c:pt>
                <c:pt idx="173">
                  <c:v>2.1173896837616026E-4</c:v>
                </c:pt>
                <c:pt idx="174">
                  <c:v>2.122100635953881E-4</c:v>
                </c:pt>
                <c:pt idx="175">
                  <c:v>2.1272025162404268E-4</c:v>
                </c:pt>
                <c:pt idx="176">
                  <c:v>2.1572339640370218E-4</c:v>
                </c:pt>
                <c:pt idx="177">
                  <c:v>2.1513472301975636E-4</c:v>
                </c:pt>
                <c:pt idx="178">
                  <c:v>2.1582746849472932E-4</c:v>
                </c:pt>
                <c:pt idx="179">
                  <c:v>2.1655414414552973E-4</c:v>
                </c:pt>
                <c:pt idx="180">
                  <c:v>2.1731388953562681E-4</c:v>
                </c:pt>
                <c:pt idx="181">
                  <c:v>2.2136086311941907E-4</c:v>
                </c:pt>
                <c:pt idx="182">
                  <c:v>2.2066635977321811E-4</c:v>
                </c:pt>
                <c:pt idx="183">
                  <c:v>2.2157854732363091E-4</c:v>
                </c:pt>
                <c:pt idx="184">
                  <c:v>2.225186419980871E-4</c:v>
                </c:pt>
                <c:pt idx="185">
                  <c:v>2.2348578336049265E-4</c:v>
                </c:pt>
                <c:pt idx="186">
                  <c:v>2.2947676165694086E-4</c:v>
                </c:pt>
                <c:pt idx="187">
                  <c:v>2.2760760693409533E-4</c:v>
                </c:pt>
                <c:pt idx="188">
                  <c:v>2.2869707516295139E-4</c:v>
                </c:pt>
                <c:pt idx="189">
                  <c:v>2.2980842744441032E-4</c:v>
                </c:pt>
                <c:pt idx="190">
                  <c:v>2.3094080333582598E-4</c:v>
                </c:pt>
                <c:pt idx="191">
                  <c:v>2.4792241842966882E-4</c:v>
                </c:pt>
                <c:pt idx="192">
                  <c:v>2.5000000087615565E-4</c:v>
                </c:pt>
                <c:pt idx="193">
                  <c:v>2.5116700830424038E-4</c:v>
                </c:pt>
                <c:pt idx="194">
                  <c:v>2.5236198843821582E-4</c:v>
                </c:pt>
                <c:pt idx="195">
                  <c:v>2.5532001721828926E-4</c:v>
                </c:pt>
                <c:pt idx="196">
                  <c:v>2.5567203222229951E-4</c:v>
                </c:pt>
                <c:pt idx="197">
                  <c:v>2.587066706030826E-4</c:v>
                </c:pt>
                <c:pt idx="198">
                  <c:v>2.6003960147919191E-4</c:v>
                </c:pt>
                <c:pt idx="199">
                  <c:v>2.613905432042005E-4</c:v>
                </c:pt>
                <c:pt idx="200">
                  <c:v>2.638599097494879E-4</c:v>
                </c:pt>
                <c:pt idx="201">
                  <c:v>2.6467304106780887E-4</c:v>
                </c:pt>
                <c:pt idx="202">
                  <c:v>2.6836560470605808E-4</c:v>
                </c:pt>
                <c:pt idx="203">
                  <c:v>2.6979472556075835E-4</c:v>
                </c:pt>
                <c:pt idx="204">
                  <c:v>2.7123189524141223E-4</c:v>
                </c:pt>
                <c:pt idx="205">
                  <c:v>2.7341888317347716E-4</c:v>
                </c:pt>
                <c:pt idx="206">
                  <c:v>2.7448651097520535E-4</c:v>
                </c:pt>
                <c:pt idx="207">
                  <c:v>2.784886652337178E-4</c:v>
                </c:pt>
                <c:pt idx="208">
                  <c:v>2.799442413303283E-4</c:v>
                </c:pt>
                <c:pt idx="209">
                  <c:v>2.8139790403358195E-4</c:v>
                </c:pt>
                <c:pt idx="210">
                  <c:v>2.8351404748055791E-4</c:v>
                </c:pt>
                <c:pt idx="211">
                  <c:v>2.8497182722779643E-4</c:v>
                </c:pt>
                <c:pt idx="212">
                  <c:v>2.8858770481527578E-4</c:v>
                </c:pt>
                <c:pt idx="213">
                  <c:v>2.8999999999998835E-4</c:v>
                </c:pt>
                <c:pt idx="214">
                  <c:v>2.9140076983663371E-4</c:v>
                </c:pt>
                <c:pt idx="215">
                  <c:v>2.9362877985050767E-4</c:v>
                </c:pt>
                <c:pt idx="216">
                  <c:v>2.9459397928310275E-4</c:v>
                </c:pt>
                <c:pt idx="217">
                  <c:v>2.9825026798312594E-4</c:v>
                </c:pt>
                <c:pt idx="218">
                  <c:v>2.9959405467808783E-4</c:v>
                </c:pt>
                <c:pt idx="219">
                  <c:v>3.00930722829469E-4</c:v>
                </c:pt>
                <c:pt idx="220">
                  <c:v>3.0324174263586566E-4</c:v>
                </c:pt>
                <c:pt idx="221">
                  <c:v>3.0407829537148747E-4</c:v>
                </c:pt>
                <c:pt idx="222">
                  <c:v>3.0753107213874766E-4</c:v>
                </c:pt>
                <c:pt idx="223">
                  <c:v>3.0883930108044599E-4</c:v>
                </c:pt>
                <c:pt idx="224">
                  <c:v>3.1014516884697585E-4</c:v>
                </c:pt>
                <c:pt idx="225">
                  <c:v>3.1247632851292352E-4</c:v>
                </c:pt>
                <c:pt idx="226">
                  <c:v>3.1326518178546907E-4</c:v>
                </c:pt>
                <c:pt idx="227">
                  <c:v>3.1666287721955204E-4</c:v>
                </c:pt>
                <c:pt idx="228">
                  <c:v>3.1796885026056667E-4</c:v>
                </c:pt>
                <c:pt idx="229">
                  <c:v>3.1927721958605656E-4</c:v>
                </c:pt>
                <c:pt idx="230">
                  <c:v>3.2156314227629608E-4</c:v>
                </c:pt>
                <c:pt idx="231">
                  <c:v>3.2238649095635551E-4</c:v>
                </c:pt>
                <c:pt idx="232">
                  <c:v>3.2541626267176328E-4</c:v>
                </c:pt>
                <c:pt idx="233">
                  <c:v>3.2630374073431488E-4</c:v>
                </c:pt>
                <c:pt idx="234">
                  <c:v>3.2721274067696237E-4</c:v>
                </c:pt>
                <c:pt idx="235">
                  <c:v>3.286004827816182E-4</c:v>
                </c:pt>
                <c:pt idx="236">
                  <c:v>3.2999999999975497E-4</c:v>
                </c:pt>
                <c:pt idx="237">
                  <c:v>3.3470800199661757E-4</c:v>
                </c:pt>
                <c:pt idx="238">
                  <c:v>3.3573960072064271E-4</c:v>
                </c:pt>
                <c:pt idx="239">
                  <c:v>3.3721785261766663E-4</c:v>
                </c:pt>
                <c:pt idx="240">
                  <c:v>3.3871669498413049E-4</c:v>
                </c:pt>
                <c:pt idx="241">
                  <c:v>3.4023775272135287E-4</c:v>
                </c:pt>
                <c:pt idx="242">
                  <c:v>3.4552425249802677E-4</c:v>
                </c:pt>
                <c:pt idx="243">
                  <c:v>3.4657663559012466E-4</c:v>
                </c:pt>
                <c:pt idx="244">
                  <c:v>3.4823314389611923E-4</c:v>
                </c:pt>
                <c:pt idx="245">
                  <c:v>3.4992161710355776E-4</c:v>
                </c:pt>
                <c:pt idx="246">
                  <c:v>3.5164368015792234E-4</c:v>
                </c:pt>
                <c:pt idx="247">
                  <c:v>3.5797546300901146E-4</c:v>
                </c:pt>
                <c:pt idx="248">
                  <c:v>3.5890032999762281E-4</c:v>
                </c:pt>
                <c:pt idx="249">
                  <c:v>3.6081471672367178E-4</c:v>
                </c:pt>
                <c:pt idx="250">
                  <c:v>3.6277244312896953E-4</c:v>
                </c:pt>
                <c:pt idx="251">
                  <c:v>3.6477513421552738E-4</c:v>
                </c:pt>
                <c:pt idx="252">
                  <c:v>3.726159367078741E-4</c:v>
                </c:pt>
                <c:pt idx="253">
                  <c:v>3.7326804576568861E-4</c:v>
                </c:pt>
                <c:pt idx="254">
                  <c:v>3.7551993564202674E-4</c:v>
                </c:pt>
                <c:pt idx="255">
                  <c:v>3.7782654042632836E-4</c:v>
                </c:pt>
                <c:pt idx="256">
                  <c:v>3.8217818158554678E-4</c:v>
                </c:pt>
                <c:pt idx="257">
                  <c:v>3.8999999937505692E-4</c:v>
                </c:pt>
                <c:pt idx="258">
                  <c:v>3.9273870994766777E-4</c:v>
                </c:pt>
                <c:pt idx="259">
                  <c:v>3.9554024034522489E-4</c:v>
                </c:pt>
                <c:pt idx="260">
                  <c:v>3.9840010545347037E-4</c:v>
                </c:pt>
                <c:pt idx="261">
                  <c:v>4.013138201375033E-4</c:v>
                </c:pt>
                <c:pt idx="262">
                  <c:v>4.1033320997074308E-4</c:v>
                </c:pt>
                <c:pt idx="263">
                  <c:v>4.1341747116312031E-4</c:v>
                </c:pt>
                <c:pt idx="264">
                  <c:v>4.1653315591200164E-4</c:v>
                </c:pt>
                <c:pt idx="265">
                  <c:v>4.1967577893622964E-4</c:v>
                </c:pt>
                <c:pt idx="266">
                  <c:v>4.3536462330508933E-4</c:v>
                </c:pt>
                <c:pt idx="267">
                  <c:v>4.3554728013801635E-4</c:v>
                </c:pt>
                <c:pt idx="268">
                  <c:v>4.3563598143122765E-4</c:v>
                </c:pt>
                <c:pt idx="269">
                  <c:v>4.3884604165545573E-4</c:v>
                </c:pt>
                <c:pt idx="270">
                  <c:v>4.4205164240381829E-4</c:v>
                </c:pt>
                <c:pt idx="271">
                  <c:v>4.4524829816720835E-4</c:v>
                </c:pt>
                <c:pt idx="272">
                  <c:v>4.5473974003087979E-4</c:v>
                </c:pt>
                <c:pt idx="273">
                  <c:v>4.5785576019541244E-4</c:v>
                </c:pt>
                <c:pt idx="274">
                  <c:v>4.6094040740428312E-4</c:v>
                </c:pt>
                <c:pt idx="275">
                  <c:v>4.6398919598324227E-4</c:v>
                </c:pt>
                <c:pt idx="276">
                  <c:v>4.6699764022817405E-4</c:v>
                </c:pt>
                <c:pt idx="277">
                  <c:v>4.7016418488443439E-4</c:v>
                </c:pt>
                <c:pt idx="278">
                  <c:v>4.7853825898331432E-4</c:v>
                </c:pt>
                <c:pt idx="279">
                  <c:v>4.7999999999996483E-4</c:v>
                </c:pt>
                <c:pt idx="280">
                  <c:v>4.8288916657931346E-4</c:v>
                </c:pt>
                <c:pt idx="281">
                  <c:v>4.8572605610879075E-4</c:v>
                </c:pt>
                <c:pt idx="282">
                  <c:v>4.944192831129097E-4</c:v>
                </c:pt>
                <c:pt idx="283">
                  <c:v>4.966237821713384E-4</c:v>
                </c:pt>
                <c:pt idx="284">
                  <c:v>4.9925399048811878E-4</c:v>
                </c:pt>
                <c:pt idx="285">
                  <c:v>5.0185380352788563E-4</c:v>
                </c:pt>
                <c:pt idx="286">
                  <c:v>5.0442686832955299E-4</c:v>
                </c:pt>
                <c:pt idx="287">
                  <c:v>5.1188576664319403E-4</c:v>
                </c:pt>
                <c:pt idx="288">
                  <c:v>5.1452458660567499E-4</c:v>
                </c:pt>
                <c:pt idx="289">
                  <c:v>5.1701861647316489E-4</c:v>
                </c:pt>
                <c:pt idx="290">
                  <c:v>5.1950778073836903E-4</c:v>
                </c:pt>
                <c:pt idx="291">
                  <c:v>5.2199572657269223E-4</c:v>
                </c:pt>
                <c:pt idx="292">
                  <c:v>5.293975386708264E-4</c:v>
                </c:pt>
                <c:pt idx="293">
                  <c:v>5.3200826965992334E-4</c:v>
                </c:pt>
                <c:pt idx="294">
                  <c:v>5.3454483154642489E-4</c:v>
                </c:pt>
                <c:pt idx="295">
                  <c:v>5.371020584155798E-4</c:v>
                </c:pt>
                <c:pt idx="296">
                  <c:v>5.3968359756863347E-4</c:v>
                </c:pt>
                <c:pt idx="297">
                  <c:v>5.4819873072986525E-4</c:v>
                </c:pt>
                <c:pt idx="298">
                  <c:v>5.5032582374959778E-4</c:v>
                </c:pt>
                <c:pt idx="299">
                  <c:v>5.5398144347939128E-4</c:v>
                </c:pt>
                <c:pt idx="300">
                  <c:v>5.5695942752600331E-4</c:v>
                </c:pt>
                <c:pt idx="301">
                  <c:v>5.599999999998036E-4</c:v>
                </c:pt>
                <c:pt idx="302">
                  <c:v>5.6950467015578284E-4</c:v>
                </c:pt>
                <c:pt idx="303">
                  <c:v>5.7279233218718892E-4</c:v>
                </c:pt>
                <c:pt idx="304">
                  <c:v>5.7613507306293751E-4</c:v>
                </c:pt>
                <c:pt idx="305">
                  <c:v>5.7953010847529925E-4</c:v>
                </c:pt>
                <c:pt idx="306">
                  <c:v>5.8297465410248994E-4</c:v>
                </c:pt>
                <c:pt idx="307">
                  <c:v>5.9357750880396746E-4</c:v>
                </c:pt>
                <c:pt idx="308">
                  <c:v>5.9719225174103012E-4</c:v>
                </c:pt>
                <c:pt idx="309">
                  <c:v>6.0084258303321283E-4</c:v>
                </c:pt>
                <c:pt idx="310">
                  <c:v>6.0452571825595641E-4</c:v>
                </c:pt>
                <c:pt idx="311">
                  <c:v>6.0823887296449831E-4</c:v>
                </c:pt>
                <c:pt idx="312">
                  <c:v>6.1953060927136174E-4</c:v>
                </c:pt>
                <c:pt idx="313">
                  <c:v>6.2333599708808748E-4</c:v>
                </c:pt>
                <c:pt idx="314">
                  <c:v>6.2715748187121051E-4</c:v>
                </c:pt>
                <c:pt idx="315">
                  <c:v>6.3099227905430715E-4</c:v>
                </c:pt>
                <c:pt idx="316">
                  <c:v>6.3483760405031082E-4</c:v>
                </c:pt>
                <c:pt idx="317">
                  <c:v>6.5026848966179794E-4</c:v>
                </c:pt>
                <c:pt idx="318">
                  <c:v>6.541246841565094E-4</c:v>
                </c:pt>
                <c:pt idx="319">
                  <c:v>6.5797469848714798E-4</c:v>
                </c:pt>
                <c:pt idx="320">
                  <c:v>6.6181574791336346E-4</c:v>
                </c:pt>
                <c:pt idx="321">
                  <c:v>6.600000009847264E-4</c:v>
                </c:pt>
                <c:pt idx="322">
                  <c:v>6.6103423373904365E-4</c:v>
                </c:pt>
                <c:pt idx="323">
                  <c:v>6.6489767057181575E-4</c:v>
                </c:pt>
                <c:pt idx="324">
                  <c:v>6.6873861512075142E-4</c:v>
                </c:pt>
                <c:pt idx="325">
                  <c:v>6.7255776853018638E-4</c:v>
                </c:pt>
                <c:pt idx="326">
                  <c:v>6.8606214717138812E-4</c:v>
                </c:pt>
                <c:pt idx="327">
                  <c:v>6.8763049387427465E-4</c:v>
                </c:pt>
                <c:pt idx="328">
                  <c:v>6.9135120896411455E-4</c:v>
                </c:pt>
                <c:pt idx="329">
                  <c:v>6.9505433990721909E-4</c:v>
                </c:pt>
                <c:pt idx="330">
                  <c:v>6.9874058788943786E-4</c:v>
                </c:pt>
                <c:pt idx="331">
                  <c:v>7.1137838348044947E-4</c:v>
                </c:pt>
                <c:pt idx="332">
                  <c:v>7.1333077411723752E-4</c:v>
                </c:pt>
                <c:pt idx="333">
                  <c:v>7.1694312527532695E-4</c:v>
                </c:pt>
                <c:pt idx="334">
                  <c:v>7.2054280070333752E-4</c:v>
                </c:pt>
                <c:pt idx="335">
                  <c:v>7.2413050162598285E-4</c:v>
                </c:pt>
                <c:pt idx="336">
                  <c:v>7.3618790500553255E-4</c:v>
                </c:pt>
                <c:pt idx="337">
                  <c:v>7.383755849214742E-4</c:v>
                </c:pt>
                <c:pt idx="338">
                  <c:v>7.4191393185935321E-4</c:v>
                </c:pt>
                <c:pt idx="339">
                  <c:v>7.454445117452582E-4</c:v>
                </c:pt>
                <c:pt idx="340">
                  <c:v>7.4896802584011697E-4</c:v>
                </c:pt>
                <c:pt idx="341">
                  <c:v>7.6072991937792267E-4</c:v>
                </c:pt>
                <c:pt idx="342">
                  <c:v>7.6300544968751821E-4</c:v>
                </c:pt>
                <c:pt idx="343">
                  <c:v>7.6650415390579294E-4</c:v>
                </c:pt>
                <c:pt idx="344">
                  <c:v>7.6999999999972273E-4</c:v>
                </c:pt>
                <c:pt idx="345">
                  <c:v>7.7349382061199165E-4</c:v>
                </c:pt>
                <c:pt idx="346">
                  <c:v>7.8521933501878873E-4</c:v>
                </c:pt>
                <c:pt idx="347">
                  <c:v>7.8747732261693216E-4</c:v>
                </c:pt>
                <c:pt idx="348">
                  <c:v>7.9098270005850679E-4</c:v>
                </c:pt>
                <c:pt idx="349">
                  <c:v>7.9449485713328988E-4</c:v>
                </c:pt>
                <c:pt idx="350">
                  <c:v>7.9801528328896261E-4</c:v>
                </c:pt>
                <c:pt idx="351">
                  <c:v>8.099295489755493E-4</c:v>
                </c:pt>
                <c:pt idx="352">
                  <c:v>8.1220946803587366E-4</c:v>
                </c:pt>
                <c:pt idx="353">
                  <c:v>8.1579358167732869E-4</c:v>
                </c:pt>
                <c:pt idx="354">
                  <c:v>8.193949013079034E-4</c:v>
                </c:pt>
                <c:pt idx="355">
                  <c:v>8.2301491645212356E-4</c:v>
                </c:pt>
                <c:pt idx="356">
                  <c:v>8.3535493767459429E-4</c:v>
                </c:pt>
                <c:pt idx="357">
                  <c:v>8.377117230273912E-4</c:v>
                </c:pt>
                <c:pt idx="358">
                  <c:v>8.4144755898974105E-4</c:v>
                </c:pt>
                <c:pt idx="359">
                  <c:v>8.4521102784960794E-4</c:v>
                </c:pt>
                <c:pt idx="360">
                  <c:v>8.490036192123372E-4</c:v>
                </c:pt>
                <c:pt idx="361">
                  <c:v>8.6200360726516683E-4</c:v>
                </c:pt>
                <c:pt idx="362">
                  <c:v>8.6888576875530389E-4</c:v>
                </c:pt>
                <c:pt idx="363">
                  <c:v>8.7288535532376282E-4</c:v>
                </c:pt>
                <c:pt idx="364">
                  <c:v>8.799999999996623E-4</c:v>
                </c:pt>
                <c:pt idx="365">
                  <c:v>8.8254379660096982E-4</c:v>
                </c:pt>
                <c:pt idx="366">
                  <c:v>8.9343187619801527E-4</c:v>
                </c:pt>
                <c:pt idx="367">
                  <c:v>8.9762599904703692E-4</c:v>
                </c:pt>
                <c:pt idx="368">
                  <c:v>9.0183758103932012E-4</c:v>
                </c:pt>
                <c:pt idx="369">
                  <c:v>9.0933485635144129E-4</c:v>
                </c:pt>
                <c:pt idx="370">
                  <c:v>9.1193511726342315E-4</c:v>
                </c:pt>
                <c:pt idx="371">
                  <c:v>9.2299241982526817E-4</c:v>
                </c:pt>
                <c:pt idx="372">
                  <c:v>9.2720978111068234E-4</c:v>
                </c:pt>
                <c:pt idx="373">
                  <c:v>9.3141160930389276E-4</c:v>
                </c:pt>
                <c:pt idx="374">
                  <c:v>9.3906347611735319E-4</c:v>
                </c:pt>
                <c:pt idx="375">
                  <c:v>9.4149042830866318E-4</c:v>
                </c:pt>
                <c:pt idx="376">
                  <c:v>9.5202278565607336E-4</c:v>
                </c:pt>
                <c:pt idx="377">
                  <c:v>9.5603243381522332E-4</c:v>
                </c:pt>
                <c:pt idx="378">
                  <c:v>9.5999355469956614E-4</c:v>
                </c:pt>
                <c:pt idx="379">
                  <c:v>9.6758658443517993E-4</c:v>
                </c:pt>
                <c:pt idx="380">
                  <c:v>9.6960180203435359E-4</c:v>
                </c:pt>
                <c:pt idx="381">
                  <c:v>9.7890627282073137E-4</c:v>
                </c:pt>
                <c:pt idx="382">
                  <c:v>9.8247724330786761E-4</c:v>
                </c:pt>
                <c:pt idx="383">
                  <c:v>9.8596669065806699E-4</c:v>
                </c:pt>
                <c:pt idx="384">
                  <c:v>9.8742742673467833E-4</c:v>
                </c:pt>
                <c:pt idx="385">
                  <c:v>9.88773943902942E-4</c:v>
                </c:pt>
                <c:pt idx="386">
                  <c:v>9.9999999915433685E-4</c:v>
                </c:pt>
                <c:pt idx="387">
                  <c:v>1.0028815482773653E-3</c:v>
                </c:pt>
                <c:pt idx="388">
                  <c:v>1.0056641967308821E-3</c:v>
                </c:pt>
                <c:pt idx="389">
                  <c:v>1.0083595329137612E-3</c:v>
                </c:pt>
                <c:pt idx="390">
                  <c:v>1.0152311409284576E-3</c:v>
                </c:pt>
                <c:pt idx="391">
                  <c:v>1.018499525490942E-3</c:v>
                </c:pt>
                <c:pt idx="392">
                  <c:v>1.0209321288188954E-3</c:v>
                </c:pt>
                <c:pt idx="393">
                  <c:v>1.0233469517262157E-3</c:v>
                </c:pt>
                <c:pt idx="394">
                  <c:v>1.0257555830686796E-3</c:v>
                </c:pt>
                <c:pt idx="395">
                  <c:v>1.0381114802409763E-3</c:v>
                </c:pt>
                <c:pt idx="396">
                  <c:v>1.0407263313792156E-3</c:v>
                </c:pt>
                <c:pt idx="397">
                  <c:v>1.0434161145810689E-3</c:v>
                </c:pt>
                <c:pt idx="398">
                  <c:v>1.0511249443373241E-3</c:v>
                </c:pt>
                <c:pt idx="399">
                  <c:v>1.0551563561560435E-3</c:v>
                </c:pt>
                <c:pt idx="400">
                  <c:v>1.0583946415008369E-3</c:v>
                </c:pt>
                <c:pt idx="401">
                  <c:v>1.0617773962560541E-3</c:v>
                </c:pt>
                <c:pt idx="402">
                  <c:v>1.065316210319698E-3</c:v>
                </c:pt>
                <c:pt idx="403">
                  <c:v>1.0768635716950832E-3</c:v>
                </c:pt>
                <c:pt idx="404">
                  <c:v>1.0884226086589925E-3</c:v>
                </c:pt>
                <c:pt idx="405">
                  <c:v>1.0931497170906391E-3</c:v>
                </c:pt>
                <c:pt idx="406">
                  <c:v>1.1034950020180174E-3</c:v>
                </c:pt>
                <c:pt idx="407">
                  <c:v>1.1059348075959279E-3</c:v>
                </c:pt>
                <c:pt idx="408">
                  <c:v>1.119700549985515E-3</c:v>
                </c:pt>
                <c:pt idx="409">
                  <c:v>1.1255036792739257E-3</c:v>
                </c:pt>
                <c:pt idx="410">
                  <c:v>1.1314410971838636E-3</c:v>
                </c:pt>
                <c:pt idx="411">
                  <c:v>1.1430133730421805E-3</c:v>
                </c:pt>
                <c:pt idx="412">
                  <c:v>1.1464246574347196E-3</c:v>
                </c:pt>
                <c:pt idx="413">
                  <c:v>1.162692018650993E-3</c:v>
                </c:pt>
                <c:pt idx="414">
                  <c:v>1.1691648677981043E-3</c:v>
                </c:pt>
                <c:pt idx="415">
                  <c:v>1.1756819039883707E-3</c:v>
                </c:pt>
                <c:pt idx="416">
                  <c:v>1.1877940868055431E-3</c:v>
                </c:pt>
                <c:pt idx="417">
                  <c:v>1.1915775928456743E-3</c:v>
                </c:pt>
                <c:pt idx="418">
                  <c:v>1.2084793544481945E-3</c:v>
                </c:pt>
                <c:pt idx="419">
                  <c:v>1.2149911888081899E-3</c:v>
                </c:pt>
                <c:pt idx="420">
                  <c:v>1.2214571005789759E-3</c:v>
                </c:pt>
                <c:pt idx="421">
                  <c:v>1.2334694892107878E-3</c:v>
                </c:pt>
                <c:pt idx="422">
                  <c:v>1.2370023152508366E-3</c:v>
                </c:pt>
                <c:pt idx="423">
                  <c:v>1.2526472429191563E-3</c:v>
                </c:pt>
                <c:pt idx="424">
                  <c:v>1.2585672703669805E-3</c:v>
                </c:pt>
                <c:pt idx="425">
                  <c:v>1.2615280477304015E-3</c:v>
                </c:pt>
                <c:pt idx="426">
                  <c:v>1.267155218603058E-3</c:v>
                </c:pt>
                <c:pt idx="427">
                  <c:v>1.2783071275171167E-3</c:v>
                </c:pt>
                <c:pt idx="428">
                  <c:v>1.2880096581732588E-3</c:v>
                </c:pt>
                <c:pt idx="429">
                  <c:v>1.2928337699993318E-3</c:v>
                </c:pt>
                <c:pt idx="430">
                  <c:v>1.297521153653014E-3</c:v>
                </c:pt>
                <c:pt idx="431">
                  <c:v>1.3020815337934162E-3</c:v>
                </c:pt>
                <c:pt idx="432">
                  <c:v>1.3123819199996657E-3</c:v>
                </c:pt>
                <c:pt idx="433">
                  <c:v>1.3192475163191248E-3</c:v>
                </c:pt>
                <c:pt idx="434">
                  <c:v>1.3233187526228353E-3</c:v>
                </c:pt>
                <c:pt idx="435">
                  <c:v>1.3273213356035192E-3</c:v>
                </c:pt>
                <c:pt idx="436">
                  <c:v>1.3312649906218029E-3</c:v>
                </c:pt>
                <c:pt idx="437">
                  <c:v>1.3412442693032957E-3</c:v>
                </c:pt>
                <c:pt idx="438">
                  <c:v>1.3466448411554748E-3</c:v>
                </c:pt>
                <c:pt idx="439">
                  <c:v>1.3504397396165223E-3</c:v>
                </c:pt>
                <c:pt idx="440">
                  <c:v>1.3542340639610775E-3</c:v>
                </c:pt>
                <c:pt idx="441">
                  <c:v>1.3580375400970887E-3</c:v>
                </c:pt>
                <c:pt idx="442">
                  <c:v>1.3745447377645807E-3</c:v>
                </c:pt>
                <c:pt idx="443">
                  <c:v>1.3767548739186735E-3</c:v>
                </c:pt>
                <c:pt idx="444">
                  <c:v>1.377532609750549E-3</c:v>
                </c:pt>
                <c:pt idx="445">
                  <c:v>1.3815952449942859E-3</c:v>
                </c:pt>
                <c:pt idx="446">
                  <c:v>1.3857351155647909E-3</c:v>
                </c:pt>
                <c:pt idx="447">
                  <c:v>1.3866821524648417E-3</c:v>
                </c:pt>
                <c:pt idx="448">
                  <c:v>1.4065882404919003E-3</c:v>
                </c:pt>
                <c:pt idx="449">
                  <c:v>1.4112713171448891E-3</c:v>
                </c:pt>
                <c:pt idx="450">
                  <c:v>1.4160759743374271E-3</c:v>
                </c:pt>
                <c:pt idx="451">
                  <c:v>1.4277349468562862E-3</c:v>
                </c:pt>
                <c:pt idx="452">
                  <c:v>1.4294139939290589E-3</c:v>
                </c:pt>
                <c:pt idx="453">
                  <c:v>1.4417965151007326E-3</c:v>
                </c:pt>
                <c:pt idx="454">
                  <c:v>1.4472547833024995E-3</c:v>
                </c:pt>
                <c:pt idx="455">
                  <c:v>1.4528093411162023E-3</c:v>
                </c:pt>
                <c:pt idx="456">
                  <c:v>1.4653274698316736E-3</c:v>
                </c:pt>
                <c:pt idx="457">
                  <c:v>1.467635175336789E-3</c:v>
                </c:pt>
                <c:pt idx="458">
                  <c:v>1.4819000155333933E-3</c:v>
                </c:pt>
                <c:pt idx="459">
                  <c:v>1.4879564352886655E-3</c:v>
                </c:pt>
                <c:pt idx="460">
                  <c:v>1.4940838524458084E-3</c:v>
                </c:pt>
                <c:pt idx="461">
                  <c:v>1.5072379743333755E-3</c:v>
                </c:pt>
                <c:pt idx="462">
                  <c:v>1.510021185856591E-3</c:v>
                </c:pt>
                <c:pt idx="463">
                  <c:v>1.5256594320129067E-3</c:v>
                </c:pt>
                <c:pt idx="464">
                  <c:v>1.5321369526697191E-3</c:v>
                </c:pt>
                <c:pt idx="465">
                  <c:v>1.5386601767054388E-3</c:v>
                </c:pt>
                <c:pt idx="466">
                  <c:v>1.5522404320064238E-3</c:v>
                </c:pt>
                <c:pt idx="467">
                  <c:v>1.55533936344338E-3</c:v>
                </c:pt>
                <c:pt idx="468">
                  <c:v>1.5718353698437038E-3</c:v>
                </c:pt>
                <c:pt idx="469">
                  <c:v>1.5785569268651103E-3</c:v>
                </c:pt>
                <c:pt idx="470">
                  <c:v>1.5852988910615973E-3</c:v>
                </c:pt>
                <c:pt idx="471">
                  <c:v>1.5991092443348102E-3</c:v>
                </c:pt>
                <c:pt idx="472">
                  <c:v>1.6023611661137682E-3</c:v>
                </c:pt>
                <c:pt idx="473">
                  <c:v>1.6192545805165696E-3</c:v>
                </c:pt>
                <c:pt idx="474">
                  <c:v>1.6260913240157236E-3</c:v>
                </c:pt>
                <c:pt idx="475">
                  <c:v>1.6329422566590849E-3</c:v>
                </c:pt>
                <c:pt idx="476">
                  <c:v>1.6468850551481164E-3</c:v>
                </c:pt>
                <c:pt idx="477">
                  <c:v>1.6502253630937076E-3</c:v>
                </c:pt>
                <c:pt idx="478">
                  <c:v>1.6673945655630996E-3</c:v>
                </c:pt>
                <c:pt idx="479">
                  <c:v>1.6743215181042291E-3</c:v>
                </c:pt>
                <c:pt idx="480">
                  <c:v>1.6812596214117557E-3</c:v>
                </c:pt>
                <c:pt idx="481">
                  <c:v>1.6953073466888682E-3</c:v>
                </c:pt>
                <c:pt idx="482">
                  <c:v>1.698717995548549E-3</c:v>
                </c:pt>
                <c:pt idx="483">
                  <c:v>1.7161022065271187E-3</c:v>
                </c:pt>
                <c:pt idx="484">
                  <c:v>1.7230980985962474E-3</c:v>
                </c:pt>
                <c:pt idx="485">
                  <c:v>1.7301021027628916E-3</c:v>
                </c:pt>
                <c:pt idx="486">
                  <c:v>1.7442288339195658E-3</c:v>
                </c:pt>
                <c:pt idx="487">
                  <c:v>1.7476909809590723E-3</c:v>
                </c:pt>
                <c:pt idx="488">
                  <c:v>1.7652286106444219E-3</c:v>
                </c:pt>
                <c:pt idx="489">
                  <c:v>1.7687106424111711E-3</c:v>
                </c:pt>
                <c:pt idx="490">
                  <c:v>1.7721964840330311E-3</c:v>
                </c:pt>
                <c:pt idx="491">
                  <c:v>1.7756857498886771E-3</c:v>
                </c:pt>
                <c:pt idx="492">
                  <c:v>1.782740646754713E-3</c:v>
                </c:pt>
                <c:pt idx="493">
                  <c:v>1.8074920600329582E-3</c:v>
                </c:pt>
                <c:pt idx="494">
                  <c:v>1.8109939788506968E-3</c:v>
                </c:pt>
                <c:pt idx="495">
                  <c:v>1.8180639780149292E-3</c:v>
                </c:pt>
                <c:pt idx="496">
                  <c:v>1.8251363859339044E-3</c:v>
                </c:pt>
                <c:pt idx="497">
                  <c:v>1.8322111644918132E-3</c:v>
                </c:pt>
                <c:pt idx="498">
                  <c:v>1.857020632039281E-3</c:v>
                </c:pt>
                <c:pt idx="499">
                  <c:v>1.8605332227484711E-3</c:v>
                </c:pt>
                <c:pt idx="500">
                  <c:v>1.8676192827268186E-3</c:v>
                </c:pt>
                <c:pt idx="501">
                  <c:v>1.8747074846311397E-3</c:v>
                </c:pt>
                <c:pt idx="502">
                  <c:v>1.881797790341651E-3</c:v>
                </c:pt>
                <c:pt idx="503">
                  <c:v>1.9066576862481655E-3</c:v>
                </c:pt>
                <c:pt idx="504">
                  <c:v>1.9101792888145937E-3</c:v>
                </c:pt>
                <c:pt idx="505">
                  <c:v>1.917279541728387E-3</c:v>
                </c:pt>
                <c:pt idx="506">
                  <c:v>1.9243816697142116E-3</c:v>
                </c:pt>
                <c:pt idx="507">
                  <c:v>1.9314856346478676E-3</c:v>
                </c:pt>
                <c:pt idx="508">
                  <c:v>1.9563902189709361E-3</c:v>
                </c:pt>
                <c:pt idx="509">
                  <c:v>1.9599191013520757E-3</c:v>
                </c:pt>
                <c:pt idx="510">
                  <c:v>1.9670316791398079E-3</c:v>
                </c:pt>
                <c:pt idx="511">
                  <c:v>1.9741458651186894E-3</c:v>
                </c:pt>
                <c:pt idx="512">
                  <c:v>1.9812616211601045E-3</c:v>
                </c:pt>
                <c:pt idx="513">
                  <c:v>2.0097930325112551E-3</c:v>
                </c:pt>
                <c:pt idx="514">
                  <c:v>2.0133276351786953E-3</c:v>
                </c:pt>
                <c:pt idx="515">
                  <c:v>2.0204514628484375E-3</c:v>
                </c:pt>
                <c:pt idx="516">
                  <c:v>2.0275767082500451E-3</c:v>
                </c:pt>
                <c:pt idx="517">
                  <c:v>2.0347033713980127E-3</c:v>
                </c:pt>
                <c:pt idx="518">
                  <c:v>2.084629711610401E-3</c:v>
                </c:pt>
                <c:pt idx="519">
                  <c:v>2.1346255273404354E-3</c:v>
                </c:pt>
                <c:pt idx="520">
                  <c:v>2.1846908237865958E-3</c:v>
                </c:pt>
                <c:pt idx="521">
                  <c:v>2.2312142763250722E-3</c:v>
                </c:pt>
                <c:pt idx="522">
                  <c:v>2.2814132710240196E-3</c:v>
                </c:pt>
                <c:pt idx="523">
                  <c:v>2.3316817542647383E-3</c:v>
                </c:pt>
                <c:pt idx="524">
                  <c:v>2.3820197312457224E-3</c:v>
                </c:pt>
                <c:pt idx="525">
                  <c:v>2.4360596992396861E-3</c:v>
                </c:pt>
                <c:pt idx="526">
                  <c:v>2.4865419895723001E-3</c:v>
                </c:pt>
                <c:pt idx="527">
                  <c:v>2.5370937972185774E-3</c:v>
                </c:pt>
                <c:pt idx="528">
                  <c:v>2.5877151274362915E-3</c:v>
                </c:pt>
                <c:pt idx="529">
                  <c:v>2.6384059854906799E-3</c:v>
                </c:pt>
                <c:pt idx="530">
                  <c:v>2.6855072537268917E-3</c:v>
                </c:pt>
                <c:pt idx="531">
                  <c:v>2.7363318330676078E-3</c:v>
                </c:pt>
                <c:pt idx="532">
                  <c:v>2.7872259479993105E-3</c:v>
                </c:pt>
                <c:pt idx="533">
                  <c:v>2.8381896037889473E-3</c:v>
                </c:pt>
                <c:pt idx="534">
                  <c:v>2.8892228057065565E-3</c:v>
                </c:pt>
                <c:pt idx="535">
                  <c:v>2.9403255590305681E-3</c:v>
                </c:pt>
                <c:pt idx="536">
                  <c:v>2.991497869048244E-3</c:v>
                </c:pt>
                <c:pt idx="537">
                  <c:v>3.0427397410521463E-3</c:v>
                </c:pt>
                <c:pt idx="538">
                  <c:v>3.1088629992030935E-3</c:v>
                </c:pt>
                <c:pt idx="539">
                  <c:v>3.1602656809487707E-3</c:v>
                </c:pt>
                <c:pt idx="540">
                  <c:v>3.2117379739193402E-3</c:v>
                </c:pt>
                <c:pt idx="541">
                  <c:v>3.2632798835573675E-3</c:v>
                </c:pt>
                <c:pt idx="542">
                  <c:v>3.3369583234909945E-3</c:v>
                </c:pt>
                <c:pt idx="543">
                  <c:v>3.388668683024123E-3</c:v>
                </c:pt>
                <c:pt idx="544">
                  <c:v>3.4404501554987973E-3</c:v>
                </c:pt>
                <c:pt idx="545">
                  <c:v>3.4923040534698916E-3</c:v>
                </c:pt>
                <c:pt idx="546">
                  <c:v>3.5554084081467837E-3</c:v>
                </c:pt>
                <c:pt idx="547">
                  <c:v>3.6074282364065412E-3</c:v>
                </c:pt>
                <c:pt idx="548">
                  <c:v>3.659524773181491E-3</c:v>
                </c:pt>
                <c:pt idx="549">
                  <c:v>3.7116993245890208E-3</c:v>
                </c:pt>
                <c:pt idx="550">
                  <c:v>3.7639531968955303E-3</c:v>
                </c:pt>
                <c:pt idx="551">
                  <c:v>3.8125022477432996E-3</c:v>
                </c:pt>
                <c:pt idx="552">
                  <c:v>3.8649116548883549E-3</c:v>
                </c:pt>
                <c:pt idx="553">
                  <c:v>3.9174041809357726E-3</c:v>
                </c:pt>
                <c:pt idx="554">
                  <c:v>3.969981139788855E-3</c:v>
                </c:pt>
                <c:pt idx="555">
                  <c:v>4.0264581016019362E-3</c:v>
                </c:pt>
                <c:pt idx="556">
                  <c:v>4.0792153392104945E-3</c:v>
                </c:pt>
                <c:pt idx="557">
                  <c:v>4.1320610457551421E-3</c:v>
                </c:pt>
                <c:pt idx="558">
                  <c:v>4.1849965287021895E-3</c:v>
                </c:pt>
                <c:pt idx="559">
                  <c:v>4.238023095669563E-3</c:v>
                </c:pt>
                <c:pt idx="560">
                  <c:v>4.2911420544302836E-3</c:v>
                </c:pt>
                <c:pt idx="561">
                  <c:v>4.3443547129094224E-3</c:v>
                </c:pt>
                <c:pt idx="562">
                  <c:v>4.3976623791880153E-3</c:v>
                </c:pt>
                <c:pt idx="563">
                  <c:v>4.4471901146290582E-3</c:v>
                </c:pt>
                <c:pt idx="564">
                  <c:v>4.4929175635903913E-3</c:v>
                </c:pt>
                <c:pt idx="565">
                  <c:v>4.5464939318599854E-3</c:v>
                </c:pt>
                <c:pt idx="566">
                  <c:v>4.6001704507245781E-3</c:v>
                </c:pt>
                <c:pt idx="567">
                  <c:v>4.6539484504040836E-3</c:v>
                </c:pt>
                <c:pt idx="568">
                  <c:v>4.7117443043861859E-3</c:v>
                </c:pt>
                <c:pt idx="569">
                  <c:v>4.7657370649054282E-3</c:v>
                </c:pt>
                <c:pt idx="570">
                  <c:v>4.8198337966830866E-3</c:v>
                </c:pt>
                <c:pt idx="571">
                  <c:v>4.8740345081489016E-3</c:v>
                </c:pt>
                <c:pt idx="572">
                  <c:v>4.9243915584358776E-3</c:v>
                </c:pt>
                <c:pt idx="573">
                  <c:v>4.9787920778315998E-3</c:v>
                </c:pt>
                <c:pt idx="574">
                  <c:v>5.0332965920422915E-3</c:v>
                </c:pt>
                <c:pt idx="575">
                  <c:v>5.0879051095151185E-3</c:v>
                </c:pt>
                <c:pt idx="576">
                  <c:v>5.1426176387131452E-3</c:v>
                </c:pt>
                <c:pt idx="577">
                  <c:v>5.2014228245147185E-3</c:v>
                </c:pt>
                <c:pt idx="578">
                  <c:v>5.2563516312020102E-3</c:v>
                </c:pt>
                <c:pt idx="579">
                  <c:v>5.3113844856034825E-3</c:v>
                </c:pt>
                <c:pt idx="580">
                  <c:v>5.3744065927166552E-3</c:v>
                </c:pt>
                <c:pt idx="581">
                  <c:v>5.4256396405671864E-3</c:v>
                </c:pt>
                <c:pt idx="582">
                  <c:v>5.4809912855765365E-3</c:v>
                </c:pt>
                <c:pt idx="583">
                  <c:v>5.5364470032360528E-3</c:v>
                </c:pt>
                <c:pt idx="584">
                  <c:v>5.5920068021412909E-3</c:v>
                </c:pt>
                <c:pt idx="585">
                  <c:v>5.647670690905029E-3</c:v>
                </c:pt>
                <c:pt idx="586">
                  <c:v>5.7034386781550624E-3</c:v>
                </c:pt>
                <c:pt idx="587">
                  <c:v>5.7593107725359676E-3</c:v>
                </c:pt>
                <c:pt idx="588">
                  <c:v>5.8152869827095451E-3</c:v>
                </c:pt>
                <c:pt idx="589">
                  <c:v>5.8795467086683552E-3</c:v>
                </c:pt>
                <c:pt idx="590">
                  <c:v>5.9480483641114893E-3</c:v>
                </c:pt>
                <c:pt idx="591">
                  <c:v>6.0043788421480018E-3</c:v>
                </c:pt>
                <c:pt idx="592">
                  <c:v>6.0608135266013424E-3</c:v>
                </c:pt>
                <c:pt idx="593">
                  <c:v>6.1173524264638889E-3</c:v>
                </c:pt>
                <c:pt idx="594">
                  <c:v>6.1615943515169018E-3</c:v>
                </c:pt>
                <c:pt idx="595">
                  <c:v>6.2183139838402597E-3</c:v>
                </c:pt>
                <c:pt idx="596">
                  <c:v>6.2751287789064398E-3</c:v>
                </c:pt>
                <c:pt idx="597">
                  <c:v>6.3320317092596667E-3</c:v>
                </c:pt>
                <c:pt idx="598">
                  <c:v>6.4014895876465892E-3</c:v>
                </c:pt>
                <c:pt idx="599">
                  <c:v>6.45855956486714E-3</c:v>
                </c:pt>
                <c:pt idx="600">
                  <c:v>6.5156942546369884E-3</c:v>
                </c:pt>
                <c:pt idx="601">
                  <c:v>6.5728867392424208E-3</c:v>
                </c:pt>
                <c:pt idx="602">
                  <c:v>6.617622373278652E-3</c:v>
                </c:pt>
                <c:pt idx="603">
                  <c:v>6.6749064938360896E-3</c:v>
                </c:pt>
                <c:pt idx="604">
                  <c:v>6.7322295349643369E-3</c:v>
                </c:pt>
                <c:pt idx="605">
                  <c:v>6.7895844627463382E-3</c:v>
                </c:pt>
                <c:pt idx="606">
                  <c:v>6.846964242446023E-3</c:v>
                </c:pt>
                <c:pt idx="607">
                  <c:v>6.9168678441537809E-3</c:v>
                </c:pt>
                <c:pt idx="608">
                  <c:v>6.9742711283653711E-3</c:v>
                </c:pt>
                <c:pt idx="609">
                  <c:v>7.0316768364101388E-3</c:v>
                </c:pt>
                <c:pt idx="610">
                  <c:v>7.0890780432361538E-3</c:v>
                </c:pt>
                <c:pt idx="611">
                  <c:v>7.1464678229719268E-3</c:v>
                </c:pt>
                <c:pt idx="612">
                  <c:v>7.2038392489276988E-3</c:v>
                </c:pt>
                <c:pt idx="613">
                  <c:v>7.2611853935967297E-3</c:v>
                </c:pt>
                <c:pt idx="614">
                  <c:v>7.3184993286557268E-3</c:v>
                </c:pt>
                <c:pt idx="615">
                  <c:v>7.3633394600834071E-3</c:v>
                </c:pt>
                <c:pt idx="616">
                  <c:v>7.4164391947146788E-3</c:v>
                </c:pt>
                <c:pt idx="617">
                  <c:v>7.4736321152746189E-3</c:v>
                </c:pt>
                <c:pt idx="618">
                  <c:v>7.5307655103234459E-3</c:v>
                </c:pt>
                <c:pt idx="619">
                  <c:v>7.5878322960348859E-3</c:v>
                </c:pt>
                <c:pt idx="620">
                  <c:v>7.6489492155988629E-3</c:v>
                </c:pt>
                <c:pt idx="621">
                  <c:v>7.7223324282923089E-3</c:v>
                </c:pt>
                <c:pt idx="622">
                  <c:v>7.7626886125628288E-3</c:v>
                </c:pt>
                <c:pt idx="623">
                  <c:v>7.8194386516422069E-3</c:v>
                </c:pt>
                <c:pt idx="624">
                  <c:v>7.8720029934578155E-3</c:v>
                </c:pt>
                <c:pt idx="625">
                  <c:v>7.9285979217620425E-3</c:v>
                </c:pt>
                <c:pt idx="626">
                  <c:v>7.9851130473207587E-3</c:v>
                </c:pt>
                <c:pt idx="627">
                  <c:v>8.0415483632291593E-3</c:v>
                </c:pt>
                <c:pt idx="628">
                  <c:v>8.0979038625916579E-3</c:v>
                </c:pt>
                <c:pt idx="629">
                  <c:v>8.1582632159265828E-3</c:v>
                </c:pt>
                <c:pt idx="630">
                  <c:v>8.2144546335303249E-3</c:v>
                </c:pt>
                <c:pt idx="631">
                  <c:v>8.270566220376108E-3</c:v>
                </c:pt>
                <c:pt idx="632">
                  <c:v>8.3427344694491212E-3</c:v>
                </c:pt>
                <c:pt idx="633">
                  <c:v>8.3864711108136147E-3</c:v>
                </c:pt>
                <c:pt idx="634">
                  <c:v>8.4423361578450599E-3</c:v>
                </c:pt>
                <c:pt idx="635">
                  <c:v>8.498121339360544E-3</c:v>
                </c:pt>
                <c:pt idx="636">
                  <c:v>8.5538266485435457E-3</c:v>
                </c:pt>
                <c:pt idx="637">
                  <c:v>8.6094520785867604E-3</c:v>
                </c:pt>
                <c:pt idx="638">
                  <c:v>8.664997622693427E-3</c:v>
                </c:pt>
                <c:pt idx="639">
                  <c:v>8.720463274074693E-3</c:v>
                </c:pt>
                <c:pt idx="640">
                  <c:v>8.7758490259531204E-3</c:v>
                </c:pt>
                <c:pt idx="641">
                  <c:v>8.8432448166488997E-3</c:v>
                </c:pt>
                <c:pt idx="642">
                  <c:v>8.8984576941253946E-3</c:v>
                </c:pt>
                <c:pt idx="643">
                  <c:v>8.9535906697195879E-3</c:v>
                </c:pt>
                <c:pt idx="644">
                  <c:v>9.0086437365820421E-3</c:v>
                </c:pt>
                <c:pt idx="645">
                  <c:v>9.06361688787455E-3</c:v>
                </c:pt>
                <c:pt idx="646">
                  <c:v>9.1185101985563968E-3</c:v>
                </c:pt>
                <c:pt idx="647">
                  <c:v>9.1966120649068679E-3</c:v>
                </c:pt>
                <c:pt idx="648">
                  <c:v>9.2513240863277852E-3</c:v>
                </c:pt>
                <c:pt idx="649">
                  <c:v>9.305973257271968E-3</c:v>
                </c:pt>
                <c:pt idx="650">
                  <c:v>9.3645641064656129E-3</c:v>
                </c:pt>
                <c:pt idx="651">
                  <c:v>9.4191064423898574E-3</c:v>
                </c:pt>
                <c:pt idx="652">
                  <c:v>9.4736055288144692E-3</c:v>
                </c:pt>
                <c:pt idx="653">
                  <c:v>9.5280676311845659E-3</c:v>
                </c:pt>
                <c:pt idx="654">
                  <c:v>9.5784967879287142E-3</c:v>
                </c:pt>
                <c:pt idx="655">
                  <c:v>9.6329011256499116E-3</c:v>
                </c:pt>
                <c:pt idx="656">
                  <c:v>9.6872867092864853E-3</c:v>
                </c:pt>
                <c:pt idx="657">
                  <c:v>9.7416598411077422E-3</c:v>
                </c:pt>
                <c:pt idx="658">
                  <c:v>9.800042721592692E-3</c:v>
                </c:pt>
                <c:pt idx="659">
                  <c:v>9.8544145329837463E-3</c:v>
                </c:pt>
                <c:pt idx="660">
                  <c:v>9.9087932379161928E-3</c:v>
                </c:pt>
                <c:pt idx="661">
                  <c:v>9.9631851073920061E-3</c:v>
                </c:pt>
                <c:pt idx="662">
                  <c:v>1.0017596413110437E-2</c:v>
                </c:pt>
                <c:pt idx="663">
                  <c:v>1.0072033427461914E-2</c:v>
                </c:pt>
                <c:pt idx="664">
                  <c:v>1.0126502423533707E-2</c:v>
                </c:pt>
                <c:pt idx="665">
                  <c:v>1.0181009675109048E-2</c:v>
                </c:pt>
                <c:pt idx="666">
                  <c:v>1.0235561456668438E-2</c:v>
                </c:pt>
                <c:pt idx="667">
                  <c:v>1.0277954214509505E-2</c:v>
                </c:pt>
                <c:pt idx="668">
                  <c:v>1.0332591822997454E-2</c:v>
                </c:pt>
                <c:pt idx="669">
                  <c:v>1.0387292401179391E-2</c:v>
                </c:pt>
                <c:pt idx="670">
                  <c:v>1.0442062329589873E-2</c:v>
                </c:pt>
                <c:pt idx="671">
                  <c:v>1.0496907989465652E-2</c:v>
                </c:pt>
                <c:pt idx="672">
                  <c:v>1.0555942413811073E-2</c:v>
                </c:pt>
                <c:pt idx="673">
                  <c:v>1.0610962432863935E-2</c:v>
                </c:pt>
                <c:pt idx="674">
                  <c:v>1.0666067322845986E-2</c:v>
                </c:pt>
                <c:pt idx="675">
                  <c:v>1.072125709072703E-2</c:v>
                </c:pt>
                <c:pt idx="676">
                  <c:v>1.0772394125615861E-2</c:v>
                </c:pt>
                <c:pt idx="677">
                  <c:v>1.0827745949500469E-2</c:v>
                </c:pt>
                <c:pt idx="678">
                  <c:v>1.0883182660736589E-2</c:v>
                </c:pt>
                <c:pt idx="679">
                  <c:v>1.0938704266298973E-2</c:v>
                </c:pt>
                <c:pt idx="680">
                  <c:v>1.0998479343366013E-2</c:v>
                </c:pt>
                <c:pt idx="681">
                  <c:v>1.1054178525640803E-2</c:v>
                </c:pt>
                <c:pt idx="682">
                  <c:v>1.110996263491597E-2</c:v>
                </c:pt>
                <c:pt idx="683">
                  <c:v>1.1165831678248287E-2</c:v>
                </c:pt>
                <c:pt idx="684">
                  <c:v>1.1221785662706823E-2</c:v>
                </c:pt>
                <c:pt idx="685">
                  <c:v>1.1273617072458844E-2</c:v>
                </c:pt>
                <c:pt idx="686">
                  <c:v>1.1329733134500409E-2</c:v>
                </c:pt>
                <c:pt idx="687">
                  <c:v>1.1385934147054013E-2</c:v>
                </c:pt>
                <c:pt idx="688">
                  <c:v>1.1442220117191126E-2</c:v>
                </c:pt>
                <c:pt idx="689">
                  <c:v>1.1498591051995143E-2</c:v>
                </c:pt>
                <c:pt idx="690">
                  <c:v>1.1555046958559618E-2</c:v>
                </c:pt>
                <c:pt idx="691">
                  <c:v>1.1611587843988701E-2</c:v>
                </c:pt>
                <c:pt idx="692">
                  <c:v>1.1668213715397583E-2</c:v>
                </c:pt>
                <c:pt idx="693">
                  <c:v>1.1737738510803499E-2</c:v>
                </c:pt>
                <c:pt idx="694">
                  <c:v>1.1794558147311941E-2</c:v>
                </c:pt>
                <c:pt idx="695">
                  <c:v>1.1851462827860886E-2</c:v>
                </c:pt>
                <c:pt idx="696">
                  <c:v>1.1908452559731469E-2</c:v>
                </c:pt>
                <c:pt idx="697">
                  <c:v>1.1965527350215249E-2</c:v>
                </c:pt>
                <c:pt idx="698">
                  <c:v>1.2018375242225723E-2</c:v>
                </c:pt>
                <c:pt idx="699">
                  <c:v>1.2075606961868077E-2</c:v>
                </c:pt>
                <c:pt idx="700">
                  <c:v>1.2132904581731233E-2</c:v>
                </c:pt>
                <c:pt idx="701">
                  <c:v>1.2190253198873355E-2</c:v>
                </c:pt>
                <c:pt idx="702">
                  <c:v>1.2251962784720724E-2</c:v>
                </c:pt>
                <c:pt idx="703">
                  <c:v>1.2309367352946141E-2</c:v>
                </c:pt>
                <c:pt idx="704">
                  <c:v>1.2366776518249058E-2</c:v>
                </c:pt>
                <c:pt idx="705">
                  <c:v>1.2424175451128372E-2</c:v>
                </c:pt>
                <c:pt idx="706">
                  <c:v>1.2477239520056822E-2</c:v>
                </c:pt>
                <c:pt idx="707">
                  <c:v>1.2534581062448542E-2</c:v>
                </c:pt>
                <c:pt idx="708">
                  <c:v>1.2591869233180819E-2</c:v>
                </c:pt>
                <c:pt idx="709">
                  <c:v>1.2649089115499921E-2</c:v>
                </c:pt>
                <c:pt idx="710">
                  <c:v>1.270622579093327E-2</c:v>
                </c:pt>
                <c:pt idx="711">
                  <c:v>1.2767523497879397E-2</c:v>
                </c:pt>
                <c:pt idx="712">
                  <c:v>1.2824435432843237E-2</c:v>
                </c:pt>
                <c:pt idx="713">
                  <c:v>1.2881218437383348E-2</c:v>
                </c:pt>
                <c:pt idx="714">
                  <c:v>1.2937857666577918E-2</c:v>
                </c:pt>
                <c:pt idx="715">
                  <c:v>1.2994338273829951E-2</c:v>
                </c:pt>
                <c:pt idx="716">
                  <c:v>1.3050645410875089E-2</c:v>
                </c:pt>
                <c:pt idx="717">
                  <c:v>1.3106764227796384E-2</c:v>
                </c:pt>
                <c:pt idx="718">
                  <c:v>1.3162679873038633E-2</c:v>
                </c:pt>
                <c:pt idx="719">
                  <c:v>1.3205987216813295E-2</c:v>
                </c:pt>
                <c:pt idx="720">
                  <c:v>1.3261508863235372E-2</c:v>
                </c:pt>
                <c:pt idx="721">
                  <c:v>1.3316783728928116E-2</c:v>
                </c:pt>
                <c:pt idx="722">
                  <c:v>1.3371796712179822E-2</c:v>
                </c:pt>
                <c:pt idx="723">
                  <c:v>1.3426532709719816E-2</c:v>
                </c:pt>
                <c:pt idx="724">
                  <c:v>1.3485011291036937E-2</c:v>
                </c:pt>
                <c:pt idx="725">
                  <c:v>1.3539131978326895E-2</c:v>
                </c:pt>
                <c:pt idx="726">
                  <c:v>1.3592947593513009E-2</c:v>
                </c:pt>
                <c:pt idx="727">
                  <c:v>1.3646458111784799E-2</c:v>
                </c:pt>
                <c:pt idx="728">
                  <c:v>1.3695707944267619E-2</c:v>
                </c:pt>
                <c:pt idx="729">
                  <c:v>1.3748627984045988E-2</c:v>
                </c:pt>
                <c:pt idx="730">
                  <c:v>1.3801242858976713E-2</c:v>
                </c:pt>
                <c:pt idx="731">
                  <c:v>1.3853552544935442E-2</c:v>
                </c:pt>
                <c:pt idx="732">
                  <c:v>1.390943339089539E-2</c:v>
                </c:pt>
                <c:pt idx="733">
                  <c:v>1.3961112814524234E-2</c:v>
                </c:pt>
                <c:pt idx="734">
                  <c:v>1.4012486971494972E-2</c:v>
                </c:pt>
                <c:pt idx="735">
                  <c:v>1.4063555838120618E-2</c:v>
                </c:pt>
                <c:pt idx="736">
                  <c:v>1.4114319390853416E-2</c:v>
                </c:pt>
                <c:pt idx="737">
                  <c:v>1.416100035884312E-2</c:v>
                </c:pt>
                <c:pt idx="738">
                  <c:v>1.4211173058213723E-2</c:v>
                </c:pt>
                <c:pt idx="739">
                  <c:v>1.426104038063496E-2</c:v>
                </c:pt>
                <c:pt idx="740">
                  <c:v>1.4310602303238058E-2</c:v>
                </c:pt>
                <c:pt idx="741">
                  <c:v>1.4359858803294673E-2</c:v>
                </c:pt>
                <c:pt idx="742">
                  <c:v>1.4408809858214262E-2</c:v>
                </c:pt>
                <c:pt idx="743">
                  <c:v>1.4457455445547154E-2</c:v>
                </c:pt>
                <c:pt idx="744">
                  <c:v>1.4505795542983684E-2</c:v>
                </c:pt>
                <c:pt idx="745">
                  <c:v>1.4564679601189144E-2</c:v>
                </c:pt>
                <c:pt idx="746">
                  <c:v>1.4612348944583067E-2</c:v>
                </c:pt>
                <c:pt idx="747">
                  <c:v>1.4659712708964028E-2</c:v>
                </c:pt>
                <c:pt idx="748">
                  <c:v>1.470677087224795E-2</c:v>
                </c:pt>
                <c:pt idx="749">
                  <c:v>1.4753523412494996E-2</c:v>
                </c:pt>
                <c:pt idx="750">
                  <c:v>1.4796455233497364E-2</c:v>
                </c:pt>
                <c:pt idx="751">
                  <c:v>1.4842617805062894E-2</c:v>
                </c:pt>
                <c:pt idx="752">
                  <c:v>1.4888479833173819E-2</c:v>
                </c:pt>
                <c:pt idx="753">
                  <c:v>1.4934045291873093E-2</c:v>
                </c:pt>
                <c:pt idx="754">
                  <c:v>1.4982758529459248E-2</c:v>
                </c:pt>
                <c:pt idx="755">
                  <c:v>1.5027725306490731E-2</c:v>
                </c:pt>
                <c:pt idx="756">
                  <c:v>1.507240788449573E-2</c:v>
                </c:pt>
                <c:pt idx="757">
                  <c:v>1.5116810217878871E-2</c:v>
                </c:pt>
                <c:pt idx="758">
                  <c:v>1.5157563170456677E-2</c:v>
                </c:pt>
                <c:pt idx="759">
                  <c:v>1.5201432695254223E-2</c:v>
                </c:pt>
                <c:pt idx="760">
                  <c:v>1.524503348265659E-2</c:v>
                </c:pt>
                <c:pt idx="761">
                  <c:v>1.5288369510557204E-2</c:v>
                </c:pt>
                <c:pt idx="762">
                  <c:v>1.5331444757306826E-2</c:v>
                </c:pt>
                <c:pt idx="763">
                  <c:v>1.5377560587418123E-2</c:v>
                </c:pt>
                <c:pt idx="764">
                  <c:v>1.5420111971302809E-2</c:v>
                </c:pt>
                <c:pt idx="765">
                  <c:v>1.5462414762576652E-2</c:v>
                </c:pt>
                <c:pt idx="766">
                  <c:v>1.5504472919758814E-2</c:v>
                </c:pt>
                <c:pt idx="767">
                  <c:v>1.5546290401796815E-2</c:v>
                </c:pt>
                <c:pt idx="768">
                  <c:v>1.5587871168066526E-2</c:v>
                </c:pt>
                <c:pt idx="769">
                  <c:v>1.5629219178365215E-2</c:v>
                </c:pt>
                <c:pt idx="770">
                  <c:v>1.5670338392905048E-2</c:v>
                </c:pt>
                <c:pt idx="771">
                  <c:v>1.5704853054704114E-2</c:v>
                </c:pt>
                <c:pt idx="772">
                  <c:v>1.574237353433941E-2</c:v>
                </c:pt>
                <c:pt idx="773">
                  <c:v>1.5782868403272421E-2</c:v>
                </c:pt>
                <c:pt idx="774">
                  <c:v>1.5823150150264562E-2</c:v>
                </c:pt>
                <c:pt idx="775">
                  <c:v>1.5863222803072972E-2</c:v>
                </c:pt>
                <c:pt idx="776">
                  <c:v>1.5906218307212516E-2</c:v>
                </c:pt>
                <c:pt idx="777">
                  <c:v>1.5945871197544211E-2</c:v>
                </c:pt>
                <c:pt idx="778">
                  <c:v>1.5985322455667389E-2</c:v>
                </c:pt>
                <c:pt idx="779">
                  <c:v>1.6024572069582868E-2</c:v>
                </c:pt>
                <c:pt idx="780">
                  <c:v>1.6063620027352496E-2</c:v>
                </c:pt>
                <c:pt idx="781">
                  <c:v>1.6099401730761794E-2</c:v>
                </c:pt>
                <c:pt idx="782">
                  <c:v>1.6138059024061051E-2</c:v>
                </c:pt>
                <c:pt idx="783">
                  <c:v>1.6176514631506874E-2</c:v>
                </c:pt>
                <c:pt idx="784">
                  <c:v>1.6214768541467466E-2</c:v>
                </c:pt>
                <c:pt idx="785">
                  <c:v>1.6255834560465046E-2</c:v>
                </c:pt>
                <c:pt idx="786">
                  <c:v>1.6293672334087496E-2</c:v>
                </c:pt>
                <c:pt idx="787">
                  <c:v>1.6331308369711771E-2</c:v>
                </c:pt>
                <c:pt idx="788">
                  <c:v>1.6368742655889008E-2</c:v>
                </c:pt>
                <c:pt idx="789">
                  <c:v>1.6403012226088132E-2</c:v>
                </c:pt>
                <c:pt idx="790">
                  <c:v>1.6440055710250236E-2</c:v>
                </c:pt>
                <c:pt idx="791">
                  <c:v>1.6476897417200823E-2</c:v>
                </c:pt>
                <c:pt idx="792">
                  <c:v>1.6513537335793454E-2</c:v>
                </c:pt>
                <c:pt idx="793">
                  <c:v>1.6549975454943518E-2</c:v>
                </c:pt>
                <c:pt idx="794">
                  <c:v>1.6586211763626898E-2</c:v>
                </c:pt>
                <c:pt idx="795">
                  <c:v>1.6622246250881316E-2</c:v>
                </c:pt>
                <c:pt idx="796">
                  <c:v>1.665807890580279E-2</c:v>
                </c:pt>
                <c:pt idx="797">
                  <c:v>1.6702289105872611E-2</c:v>
                </c:pt>
                <c:pt idx="798">
                  <c:v>1.6737679714322076E-2</c:v>
                </c:pt>
                <c:pt idx="799">
                  <c:v>1.6772868438080839E-2</c:v>
                </c:pt>
                <c:pt idx="800">
                  <c:v>1.6807855266325382E-2</c:v>
                </c:pt>
                <c:pt idx="801">
                  <c:v>1.6842640188293879E-2</c:v>
                </c:pt>
                <c:pt idx="802">
                  <c:v>1.6874428516082528E-2</c:v>
                </c:pt>
                <c:pt idx="803">
                  <c:v>1.6908822204372051E-2</c:v>
                </c:pt>
                <c:pt idx="804">
                  <c:v>1.694301320175096E-2</c:v>
                </c:pt>
                <c:pt idx="805">
                  <c:v>1.6977000906857238E-2</c:v>
                </c:pt>
                <c:pt idx="806">
                  <c:v>1.7013527324469861E-2</c:v>
                </c:pt>
                <c:pt idx="807">
                  <c:v>1.7047093423778168E-2</c:v>
                </c:pt>
                <c:pt idx="808">
                  <c:v>1.7080454352549394E-2</c:v>
                </c:pt>
                <c:pt idx="809">
                  <c:v>1.7113609512639398E-2</c:v>
                </c:pt>
                <c:pt idx="810">
                  <c:v>1.7146558305928792E-2</c:v>
                </c:pt>
                <c:pt idx="811">
                  <c:v>1.7176624326302081E-2</c:v>
                </c:pt>
                <c:pt idx="812">
                  <c:v>1.7209172149266535E-2</c:v>
                </c:pt>
                <c:pt idx="813">
                  <c:v>1.7241511869898678E-2</c:v>
                </c:pt>
                <c:pt idx="814">
                  <c:v>1.727364288705403E-2</c:v>
                </c:pt>
                <c:pt idx="815">
                  <c:v>1.7308185837999999E-2</c:v>
                </c:pt>
                <c:pt idx="816">
                  <c:v>1.7339883871443269E-2</c:v>
                </c:pt>
                <c:pt idx="817">
                  <c:v>1.7371371351996196E-2</c:v>
                </c:pt>
                <c:pt idx="818">
                  <c:v>1.7402647681758792E-2</c:v>
                </c:pt>
                <c:pt idx="819">
                  <c:v>1.7433712262862781E-2</c:v>
                </c:pt>
                <c:pt idx="820">
                  <c:v>1.7464564497471167E-2</c:v>
                </c:pt>
                <c:pt idx="821">
                  <c:v>1.7495203787777358E-2</c:v>
                </c:pt>
                <c:pt idx="822">
                  <c:v>1.7525629536008225E-2</c:v>
                </c:pt>
                <c:pt idx="823">
                  <c:v>1.7555841144423212E-2</c:v>
                </c:pt>
                <c:pt idx="824">
                  <c:v>1.7580844991646687E-2</c:v>
                </c:pt>
                <c:pt idx="825">
                  <c:v>1.7610654678129015E-2</c:v>
                </c:pt>
                <c:pt idx="826">
                  <c:v>1.7640248467792677E-2</c:v>
                </c:pt>
                <c:pt idx="827">
                  <c:v>1.7669625756730423E-2</c:v>
                </c:pt>
                <c:pt idx="828">
                  <c:v>1.7701226691568855E-2</c:v>
                </c:pt>
                <c:pt idx="829">
                  <c:v>1.7730155186333103E-2</c:v>
                </c:pt>
                <c:pt idx="830">
                  <c:v>1.7758866039036036E-2</c:v>
                </c:pt>
                <c:pt idx="831">
                  <c:v>1.7787359240221616E-2</c:v>
                </c:pt>
                <c:pt idx="832">
                  <c:v>1.7813250599633138E-2</c:v>
                </c:pt>
                <c:pt idx="833">
                  <c:v>1.7841322634897825E-2</c:v>
                </c:pt>
                <c:pt idx="834">
                  <c:v>1.7869176999943084E-2</c:v>
                </c:pt>
                <c:pt idx="835">
                  <c:v>1.7896813685644778E-2</c:v>
                </c:pt>
                <c:pt idx="836">
                  <c:v>1.7924232682948616E-2</c:v>
                </c:pt>
                <c:pt idx="837">
                  <c:v>1.7953747244943617E-2</c:v>
                </c:pt>
                <c:pt idx="838">
                  <c:v>1.7980716626747262E-2</c:v>
                </c:pt>
                <c:pt idx="839">
                  <c:v>1.8007468283961513E-2</c:v>
                </c:pt>
                <c:pt idx="840">
                  <c:v>1.8037774993653298E-2</c:v>
                </c:pt>
                <c:pt idx="841">
                  <c:v>1.8061805745902514E-2</c:v>
                </c:pt>
                <c:pt idx="842">
                  <c:v>1.8087887320107049E-2</c:v>
                </c:pt>
                <c:pt idx="843">
                  <c:v>1.8113751143320284E-2</c:v>
                </c:pt>
                <c:pt idx="844">
                  <c:v>1.8139397207069429E-2</c:v>
                </c:pt>
                <c:pt idx="845">
                  <c:v>1.8164825502952418E-2</c:v>
                </c:pt>
                <c:pt idx="846">
                  <c:v>1.8190036022638332E-2</c:v>
                </c:pt>
                <c:pt idx="847">
                  <c:v>1.8215028757869161E-2</c:v>
                </c:pt>
                <c:pt idx="848">
                  <c:v>1.8239803700455848E-2</c:v>
                </c:pt>
                <c:pt idx="849">
                  <c:v>1.8264360842281814E-2</c:v>
                </c:pt>
                <c:pt idx="850">
                  <c:v>1.8292950297626384E-2</c:v>
                </c:pt>
                <c:pt idx="851">
                  <c:v>1.8317043133491865E-2</c:v>
                </c:pt>
                <c:pt idx="852">
                  <c:v>1.8340918124668103E-2</c:v>
                </c:pt>
                <c:pt idx="853">
                  <c:v>1.8364575263247078E-2</c:v>
                </c:pt>
                <c:pt idx="854">
                  <c:v>1.8385947557842317E-2</c:v>
                </c:pt>
                <c:pt idx="855">
                  <c:v>1.8409185719689133E-2</c:v>
                </c:pt>
                <c:pt idx="856">
                  <c:v>1.8432216928107131E-2</c:v>
                </c:pt>
                <c:pt idx="857">
                  <c:v>1.8455050724216986E-2</c:v>
                </c:pt>
                <c:pt idx="858">
                  <c:v>1.8486973901773701E-2</c:v>
                </c:pt>
                <c:pt idx="859">
                  <c:v>1.850939190919831E-2</c:v>
                </c:pt>
                <c:pt idx="860">
                  <c:v>1.8531645684016915E-2</c:v>
                </c:pt>
                <c:pt idx="861">
                  <c:v>1.8553744616839517E-2</c:v>
                </c:pt>
                <c:pt idx="862">
                  <c:v>1.856972223976611E-2</c:v>
                </c:pt>
                <c:pt idx="863">
                  <c:v>1.8591552709851737E-2</c:v>
                </c:pt>
                <c:pt idx="864">
                  <c:v>1.8613253932510176E-2</c:v>
                </c:pt>
                <c:pt idx="865">
                  <c:v>1.8634835452691616E-2</c:v>
                </c:pt>
                <c:pt idx="866">
                  <c:v>1.8656306815783921E-2</c:v>
                </c:pt>
                <c:pt idx="867">
                  <c:v>1.8683612463609344E-2</c:v>
                </c:pt>
                <c:pt idx="868">
                  <c:v>1.8704890477647815E-2</c:v>
                </c:pt>
                <c:pt idx="869">
                  <c:v>1.8726088790711862E-2</c:v>
                </c:pt>
                <c:pt idx="870">
                  <c:v>1.8747216797362316E-2</c:v>
                </c:pt>
                <c:pt idx="871">
                  <c:v>1.8768283892573435E-2</c:v>
                </c:pt>
                <c:pt idx="872">
                  <c:v>1.8789299471731628E-2</c:v>
                </c:pt>
                <c:pt idx="873">
                  <c:v>1.8810272930631141E-2</c:v>
                </c:pt>
                <c:pt idx="874">
                  <c:v>1.8831213665473641E-2</c:v>
                </c:pt>
                <c:pt idx="875">
                  <c:v>1.8846167213966949E-2</c:v>
                </c:pt>
                <c:pt idx="876">
                  <c:v>1.886308237561966E-2</c:v>
                </c:pt>
                <c:pt idx="877">
                  <c:v>1.8883966016842172E-2</c:v>
                </c:pt>
                <c:pt idx="878">
                  <c:v>1.8904853773797851E-2</c:v>
                </c:pt>
                <c:pt idx="879">
                  <c:v>1.8925755301729054E-2</c:v>
                </c:pt>
                <c:pt idx="880">
                  <c:v>1.8948682840811318E-2</c:v>
                </c:pt>
                <c:pt idx="881">
                  <c:v>1.8969641843782286E-2</c:v>
                </c:pt>
                <c:pt idx="882">
                  <c:v>1.8990632553995801E-2</c:v>
                </c:pt>
                <c:pt idx="883">
                  <c:v>1.9011654972447549E-2</c:v>
                </c:pt>
                <c:pt idx="884">
                  <c:v>1.9030693040547973E-2</c:v>
                </c:pt>
                <c:pt idx="885">
                  <c:v>1.9051775503489795E-2</c:v>
                </c:pt>
                <c:pt idx="886">
                  <c:v>1.9072889674698126E-2</c:v>
                </c:pt>
                <c:pt idx="887">
                  <c:v>1.9094035555167973E-2</c:v>
                </c:pt>
                <c:pt idx="888">
                  <c:v>1.9115213145896988E-2</c:v>
                </c:pt>
                <c:pt idx="889">
                  <c:v>1.9138455412082339E-2</c:v>
                </c:pt>
                <c:pt idx="890">
                  <c:v>1.9159699816194271E-2</c:v>
                </c:pt>
                <c:pt idx="891">
                  <c:v>1.918097593656044E-2</c:v>
                </c:pt>
                <c:pt idx="892">
                  <c:v>1.9205330340217295E-2</c:v>
                </c:pt>
                <c:pt idx="893">
                  <c:v>1.9224627399923047E-2</c:v>
                </c:pt>
                <c:pt idx="894">
                  <c:v>1.9245999804207405E-2</c:v>
                </c:pt>
                <c:pt idx="895">
                  <c:v>1.926740392591603E-2</c:v>
                </c:pt>
                <c:pt idx="896">
                  <c:v>1.9288839766058944E-2</c:v>
                </c:pt>
                <c:pt idx="897">
                  <c:v>1.9310307325646609E-2</c:v>
                </c:pt>
                <c:pt idx="898">
                  <c:v>1.9331806605691695E-2</c:v>
                </c:pt>
                <c:pt idx="899">
                  <c:v>1.935333760720731E-2</c:v>
                </c:pt>
                <c:pt idx="900">
                  <c:v>1.9374900331209668E-2</c:v>
                </c:pt>
                <c:pt idx="901">
                  <c:v>1.9398569109525924E-2</c:v>
                </c:pt>
                <c:pt idx="902">
                  <c:v>1.9426434387959067E-2</c:v>
                </c:pt>
                <c:pt idx="903">
                  <c:v>1.9448106007268984E-2</c:v>
                </c:pt>
                <c:pt idx="904">
                  <c:v>1.9469809365431308E-2</c:v>
                </c:pt>
                <c:pt idx="905">
                  <c:v>1.949154446349256E-2</c:v>
                </c:pt>
                <c:pt idx="906">
                  <c:v>1.9513311089728477E-2</c:v>
                </c:pt>
                <c:pt idx="907">
                  <c:v>1.9535105458477545E-2</c:v>
                </c:pt>
                <c:pt idx="908">
                  <c:v>1.9565199319674757E-2</c:v>
                </c:pt>
                <c:pt idx="909">
                  <c:v>1.9587033362565388E-2</c:v>
                </c:pt>
                <c:pt idx="910">
                  <c:v>1.9610969307115495E-2</c:v>
                </c:pt>
                <c:pt idx="911">
                  <c:v>1.9632805214634157E-2</c:v>
                </c:pt>
                <c:pt idx="912">
                  <c:v>1.9654631589199698E-2</c:v>
                </c:pt>
                <c:pt idx="913">
                  <c:v>1.9676441551184812E-2</c:v>
                </c:pt>
                <c:pt idx="914">
                  <c:v>1.9696141171699589E-2</c:v>
                </c:pt>
                <c:pt idx="915">
                  <c:v>1.9717901834790059E-2</c:v>
                </c:pt>
                <c:pt idx="916">
                  <c:v>1.9739626057663127E-2</c:v>
                </c:pt>
                <c:pt idx="917">
                  <c:v>1.9761306922299413E-2</c:v>
                </c:pt>
                <c:pt idx="918">
                  <c:v>1.9787070548782745E-2</c:v>
                </c:pt>
                <c:pt idx="919">
                  <c:v>1.980657136165204E-2</c:v>
                </c:pt>
                <c:pt idx="920">
                  <c:v>1.9828073780641303E-2</c:v>
                </c:pt>
                <c:pt idx="921">
                  <c:v>1.9849504739197776E-2</c:v>
                </c:pt>
                <c:pt idx="922">
                  <c:v>1.987085735500935E-2</c:v>
                </c:pt>
                <c:pt idx="923">
                  <c:v>1.9892124745475016E-2</c:v>
                </c:pt>
                <c:pt idx="924">
                  <c:v>1.9913300027707029E-2</c:v>
                </c:pt>
                <c:pt idx="925">
                  <c:v>1.9934376318537013E-2</c:v>
                </c:pt>
                <c:pt idx="926">
                  <c:v>1.9955346734515933E-2</c:v>
                </c:pt>
                <c:pt idx="927">
                  <c:v>1.9970214796760793E-2</c:v>
                </c:pt>
                <c:pt idx="928">
                  <c:v>1.999098050710145E-2</c:v>
                </c:pt>
                <c:pt idx="929">
                  <c:v>2.001162008361386E-2</c:v>
                </c:pt>
                <c:pt idx="930">
                  <c:v>2.0032126528974646E-2</c:v>
                </c:pt>
                <c:pt idx="931">
                  <c:v>2.0054452653240212E-2</c:v>
                </c:pt>
                <c:pt idx="932">
                  <c:v>2.0074662736525792E-2</c:v>
                </c:pt>
                <c:pt idx="933">
                  <c:v>2.0094723710179476E-2</c:v>
                </c:pt>
                <c:pt idx="934">
                  <c:v>2.011463554266869E-2</c:v>
                </c:pt>
                <c:pt idx="935">
                  <c:v>2.0134398229530188E-2</c:v>
                </c:pt>
                <c:pt idx="936">
                  <c:v>2.0152099692024736E-2</c:v>
                </c:pt>
                <c:pt idx="937">
                  <c:v>2.0171573643679521E-2</c:v>
                </c:pt>
                <c:pt idx="938">
                  <c:v>2.0190898444106362E-2</c:v>
                </c:pt>
                <c:pt idx="939">
                  <c:v>2.0210074088997984E-2</c:v>
                </c:pt>
                <c:pt idx="940">
                  <c:v>2.0230974325562583E-2</c:v>
                </c:pt>
                <c:pt idx="941">
                  <c:v>2.0249842046810813E-2</c:v>
                </c:pt>
                <c:pt idx="942">
                  <c:v>2.0268560592127213E-2</c:v>
                </c:pt>
                <c:pt idx="943">
                  <c:v>2.0287129957317344E-2</c:v>
                </c:pt>
                <c:pt idx="944">
                  <c:v>2.0305550138217495E-2</c:v>
                </c:pt>
                <c:pt idx="945">
                  <c:v>2.0321995455069526E-2</c:v>
                </c:pt>
                <c:pt idx="946">
                  <c:v>2.0340126893394189E-2</c:v>
                </c:pt>
                <c:pt idx="947">
                  <c:v>2.0358109142920081E-2</c:v>
                </c:pt>
                <c:pt idx="948">
                  <c:v>2.0375942199638029E-2</c:v>
                </c:pt>
                <c:pt idx="949">
                  <c:v>2.0393626059573317E-2</c:v>
                </c:pt>
                <c:pt idx="950">
                  <c:v>2.0411160718783902E-2</c:v>
                </c:pt>
                <c:pt idx="951">
                  <c:v>2.0428546173360422E-2</c:v>
                </c:pt>
                <c:pt idx="952">
                  <c:v>2.0445782419428411E-2</c:v>
                </c:pt>
                <c:pt idx="953">
                  <c:v>2.0468111918640258E-2</c:v>
                </c:pt>
                <c:pt idx="954">
                  <c:v>2.0485020629674628E-2</c:v>
                </c:pt>
                <c:pt idx="955">
                  <c:v>2.050178009697293E-2</c:v>
                </c:pt>
                <c:pt idx="956">
                  <c:v>2.0518390316737335E-2</c:v>
                </c:pt>
                <c:pt idx="957">
                  <c:v>2.0533143518871901E-2</c:v>
                </c:pt>
                <c:pt idx="958">
                  <c:v>2.0549464967404268E-2</c:v>
                </c:pt>
                <c:pt idx="959">
                  <c:v>2.056563716522037E-2</c:v>
                </c:pt>
                <c:pt idx="960">
                  <c:v>2.0581660108675036E-2</c:v>
                </c:pt>
                <c:pt idx="961">
                  <c:v>2.0597533794157595E-2</c:v>
                </c:pt>
                <c:pt idx="962">
                  <c:v>2.061491722867563E-2</c:v>
                </c:pt>
                <c:pt idx="963">
                  <c:v>2.0630482612196424E-2</c:v>
                </c:pt>
                <c:pt idx="964">
                  <c:v>2.0645898719016655E-2</c:v>
                </c:pt>
                <c:pt idx="965">
                  <c:v>2.0661165545642155E-2</c:v>
                </c:pt>
                <c:pt idx="966">
                  <c:v>2.0674663227937286E-2</c:v>
                </c:pt>
                <c:pt idx="967">
                  <c:v>2.0689641291628036E-2</c:v>
                </c:pt>
                <c:pt idx="968">
                  <c:v>2.070447007300812E-2</c:v>
                </c:pt>
                <c:pt idx="969">
                  <c:v>2.0719149568735076E-2</c:v>
                </c:pt>
                <c:pt idx="970">
                  <c:v>2.0735260355939453E-2</c:v>
                </c:pt>
                <c:pt idx="971">
                  <c:v>2.0749631429923764E-2</c:v>
                </c:pt>
                <c:pt idx="972">
                  <c:v>2.076385320020389E-2</c:v>
                </c:pt>
                <c:pt idx="973">
                  <c:v>2.0777925663558065E-2</c:v>
                </c:pt>
                <c:pt idx="974">
                  <c:v>2.0791848816795792E-2</c:v>
                </c:pt>
                <c:pt idx="975">
                  <c:v>2.080562265676221E-2</c:v>
                </c:pt>
                <c:pt idx="976">
                  <c:v>2.0819247180335464E-2</c:v>
                </c:pt>
                <c:pt idx="977">
                  <c:v>2.0832722384427158E-2</c:v>
                </c:pt>
                <c:pt idx="978">
                  <c:v>2.0846048265984511E-2</c:v>
                </c:pt>
                <c:pt idx="979">
                  <c:v>2.0854746996910489E-2</c:v>
                </c:pt>
                <c:pt idx="980">
                  <c:v>2.0867803966262838E-2</c:v>
                </c:pt>
                <c:pt idx="981">
                  <c:v>2.0880711629181453E-2</c:v>
                </c:pt>
                <c:pt idx="982">
                  <c:v>2.0893469982788192E-2</c:v>
                </c:pt>
                <c:pt idx="983">
                  <c:v>2.0907532821255001E-2</c:v>
                </c:pt>
                <c:pt idx="984">
                  <c:v>2.0919982601427942E-2</c:v>
                </c:pt>
                <c:pt idx="985">
                  <c:v>2.0932283055451192E-2</c:v>
                </c:pt>
                <c:pt idx="986">
                  <c:v>2.0944434180567403E-2</c:v>
                </c:pt>
                <c:pt idx="987">
                  <c:v>2.0956435974051717E-2</c:v>
                </c:pt>
                <c:pt idx="988">
                  <c:v>2.0966884451921037E-2</c:v>
                </c:pt>
                <c:pt idx="989">
                  <c:v>2.0978597562563771E-2</c:v>
                </c:pt>
                <c:pt idx="990">
                  <c:v>2.0990161342070761E-2</c:v>
                </c:pt>
                <c:pt idx="991">
                  <c:v>2.1001575787863738E-2</c:v>
                </c:pt>
                <c:pt idx="992">
                  <c:v>2.1014204874000238E-2</c:v>
                </c:pt>
                <c:pt idx="993">
                  <c:v>2.1025310622363812E-2</c:v>
                </c:pt>
                <c:pt idx="994">
                  <c:v>2.1036267020963624E-2</c:v>
                </c:pt>
                <c:pt idx="995">
                  <c:v>2.1047074067344927E-2</c:v>
                </c:pt>
                <c:pt idx="996">
                  <c:v>2.1057731759082855E-2</c:v>
                </c:pt>
                <c:pt idx="997">
                  <c:v>2.1066926314441552E-2</c:v>
                </c:pt>
                <c:pt idx="998">
                  <c:v>2.1077295354842221E-2</c:v>
                </c:pt>
                <c:pt idx="999">
                  <c:v>2.1087515042101764E-2</c:v>
                </c:pt>
                <c:pt idx="1000">
                  <c:v>2.1097585373940457E-2</c:v>
                </c:pt>
                <c:pt idx="1001">
                  <c:v>2.1107506348113911E-2</c:v>
                </c:pt>
                <c:pt idx="1002">
                  <c:v>2.1117277962410412E-2</c:v>
                </c:pt>
                <c:pt idx="1003">
                  <c:v>2.1126900214650489E-2</c:v>
                </c:pt>
                <c:pt idx="1004">
                  <c:v>2.1136373102688233E-2</c:v>
                </c:pt>
                <c:pt idx="1005">
                  <c:v>2.1149392917577382E-2</c:v>
                </c:pt>
                <c:pt idx="1006">
                  <c:v>2.1158536665591785E-2</c:v>
                </c:pt>
                <c:pt idx="1007">
                  <c:v>2.1167531017224399E-2</c:v>
                </c:pt>
                <c:pt idx="1008">
                  <c:v>2.1176375970436423E-2</c:v>
                </c:pt>
                <c:pt idx="1009">
                  <c:v>2.118507152322207E-2</c:v>
                </c:pt>
                <c:pt idx="1010">
                  <c:v>2.119243727476704E-2</c:v>
                </c:pt>
                <c:pt idx="1011">
                  <c:v>2.1200845123062223E-2</c:v>
                </c:pt>
                <c:pt idx="1012">
                  <c:v>2.1209106959692574E-2</c:v>
                </c:pt>
                <c:pt idx="1013">
                  <c:v>2.12172254163073E-2</c:v>
                </c:pt>
                <c:pt idx="1014">
                  <c:v>2.122634612947618E-2</c:v>
                </c:pt>
                <c:pt idx="1015">
                  <c:v>2.123417716163109E-2</c:v>
                </c:pt>
                <c:pt idx="1016">
                  <c:v>2.1241872999797389E-2</c:v>
                </c:pt>
                <c:pt idx="1017">
                  <c:v>2.124943626174803E-2</c:v>
                </c:pt>
                <c:pt idx="1018">
                  <c:v>2.1255759111895117E-2</c:v>
                </c:pt>
                <c:pt idx="1019">
                  <c:v>2.1263072557043398E-2</c:v>
                </c:pt>
                <c:pt idx="1020">
                  <c:v>2.1270261045688393E-2</c:v>
                </c:pt>
                <c:pt idx="1021">
                  <c:v>2.1277327210020958E-2</c:v>
                </c:pt>
                <c:pt idx="1022">
                  <c:v>2.1284273682294418E-2</c:v>
                </c:pt>
                <c:pt idx="1023">
                  <c:v>2.1292178336413708E-2</c:v>
                </c:pt>
                <c:pt idx="1024">
                  <c:v>2.1298886867902288E-2</c:v>
                </c:pt>
                <c:pt idx="1025">
                  <c:v>2.1305483767627035E-2</c:v>
                </c:pt>
                <c:pt idx="1026">
                  <c:v>2.1311971653905686E-2</c:v>
                </c:pt>
                <c:pt idx="1027">
                  <c:v>2.1318353145106807E-2</c:v>
                </c:pt>
                <c:pt idx="1028">
                  <c:v>2.1324630859651094E-2</c:v>
                </c:pt>
                <c:pt idx="1029">
                  <c:v>2.1330807416007902E-2</c:v>
                </c:pt>
                <c:pt idx="1030">
                  <c:v>2.133688543269785E-2</c:v>
                </c:pt>
                <c:pt idx="1031">
                  <c:v>2.1340812271360112E-2</c:v>
                </c:pt>
                <c:pt idx="1032">
                  <c:v>2.1346712154559681E-2</c:v>
                </c:pt>
                <c:pt idx="1033">
                  <c:v>2.1352521253521543E-2</c:v>
                </c:pt>
                <c:pt idx="1034">
                  <c:v>2.1358242215425316E-2</c:v>
                </c:pt>
                <c:pt idx="1035">
                  <c:v>2.1363877687490582E-2</c:v>
                </c:pt>
                <c:pt idx="1036">
                  <c:v>2.1370430818436384E-2</c:v>
                </c:pt>
                <c:pt idx="1037">
                  <c:v>2.1375897162584423E-2</c:v>
                </c:pt>
                <c:pt idx="1038">
                  <c:v>2.1381282927786106E-2</c:v>
                </c:pt>
                <c:pt idx="1039">
                  <c:v>2.1386588113386222E-2</c:v>
                </c:pt>
                <c:pt idx="1040">
                  <c:v>2.1390833974637195E-2</c:v>
                </c:pt>
                <c:pt idx="1041">
                  <c:v>2.1395983450593611E-2</c:v>
                </c:pt>
                <c:pt idx="1042">
                  <c:v>2.1401052349778397E-2</c:v>
                </c:pt>
                <c:pt idx="1043">
                  <c:v>2.1406040671578856E-2</c:v>
                </c:pt>
                <c:pt idx="1044">
                  <c:v>2.1411905325140573E-2</c:v>
                </c:pt>
                <c:pt idx="1045">
                  <c:v>2.1416727019932639E-2</c:v>
                </c:pt>
                <c:pt idx="1046">
                  <c:v>2.1421468130814889E-2</c:v>
                </c:pt>
                <c:pt idx="1047">
                  <c:v>2.1426128657209859E-2</c:v>
                </c:pt>
                <c:pt idx="1048">
                  <c:v>2.1430708598551444E-2</c:v>
                </c:pt>
                <c:pt idx="1049">
                  <c:v>2.1434278444209795E-2</c:v>
                </c:pt>
                <c:pt idx="1050">
                  <c:v>2.1438702707975248E-2</c:v>
                </c:pt>
                <c:pt idx="1051">
                  <c:v>2.1443046389803978E-2</c:v>
                </c:pt>
                <c:pt idx="1052">
                  <c:v>2.1447309489170244E-2</c:v>
                </c:pt>
                <c:pt idx="1053">
                  <c:v>2.1451492005558417E-2</c:v>
                </c:pt>
                <c:pt idx="1054">
                  <c:v>2.145559393846341E-2</c:v>
                </c:pt>
                <c:pt idx="1055">
                  <c:v>2.1459615287388913E-2</c:v>
                </c:pt>
                <c:pt idx="1056">
                  <c:v>2.1463556051848721E-2</c:v>
                </c:pt>
                <c:pt idx="1057">
                  <c:v>2.1469186584142968E-2</c:v>
                </c:pt>
                <c:pt idx="1058">
                  <c:v>2.1472955112966749E-2</c:v>
                </c:pt>
                <c:pt idx="1059">
                  <c:v>2.1476643046377579E-2</c:v>
                </c:pt>
                <c:pt idx="1060">
                  <c:v>2.1480250383923646E-2</c:v>
                </c:pt>
                <c:pt idx="1061">
                  <c:v>2.148377712516443E-2</c:v>
                </c:pt>
                <c:pt idx="1062">
                  <c:v>2.1486366052750113E-2</c:v>
                </c:pt>
                <c:pt idx="1063">
                  <c:v>2.1489737156960322E-2</c:v>
                </c:pt>
                <c:pt idx="1064">
                  <c:v>2.1493027668383003E-2</c:v>
                </c:pt>
                <c:pt idx="1065">
                  <c:v>2.1496237586618915E-2</c:v>
                </c:pt>
                <c:pt idx="1066">
                  <c:v>2.1500201872040485E-2</c:v>
                </c:pt>
                <c:pt idx="1067">
                  <c:v>2.1503245026739153E-2</c:v>
                </c:pt>
                <c:pt idx="1068">
                  <c:v>2.1506207582321746E-2</c:v>
                </c:pt>
                <c:pt idx="1069">
                  <c:v>2.1509089538425074E-2</c:v>
                </c:pt>
                <c:pt idx="1070">
                  <c:v>2.1511890894697676E-2</c:v>
                </c:pt>
                <c:pt idx="1071">
                  <c:v>2.1513804617940981E-2</c:v>
                </c:pt>
                <c:pt idx="1072">
                  <c:v>2.1516450373490054E-2</c:v>
                </c:pt>
                <c:pt idx="1073">
                  <c:v>2.1519015533003928E-2</c:v>
                </c:pt>
                <c:pt idx="1074">
                  <c:v>2.152150009617159E-2</c:v>
                </c:pt>
                <c:pt idx="1075">
                  <c:v>2.1524688666955262E-2</c:v>
                </c:pt>
                <c:pt idx="1076">
                  <c:v>2.1527006417395533E-2</c:v>
                </c:pt>
                <c:pt idx="1077">
                  <c:v>2.1529243565814656E-2</c:v>
                </c:pt>
                <c:pt idx="1078">
                  <c:v>2.1531400111938506E-2</c:v>
                </c:pt>
                <c:pt idx="1079">
                  <c:v>2.153347605550425E-2</c:v>
                </c:pt>
                <c:pt idx="1080">
                  <c:v>2.1535471396258613E-2</c:v>
                </c:pt>
                <c:pt idx="1081">
                  <c:v>2.1537386133955706E-2</c:v>
                </c:pt>
                <c:pt idx="1082">
                  <c:v>2.15392202683631E-2</c:v>
                </c:pt>
                <c:pt idx="1083">
                  <c:v>2.1540234282475718E-2</c:v>
                </c:pt>
                <c:pt idx="1084">
                  <c:v>2.1540443613232523E-2</c:v>
                </c:pt>
                <c:pt idx="1085">
                  <c:v>2.154205292145291E-2</c:v>
                </c:pt>
                <c:pt idx="1086">
                  <c:v>2.1543581639953648E-2</c:v>
                </c:pt>
                <c:pt idx="1087">
                  <c:v>2.1545029768551015E-2</c:v>
                </c:pt>
                <c:pt idx="1088">
                  <c:v>2.1547109517174135E-2</c:v>
                </c:pt>
                <c:pt idx="1089">
                  <c:v>2.1548390785256975E-2</c:v>
                </c:pt>
                <c:pt idx="1090">
                  <c:v>2.1549591458139412E-2</c:v>
                </c:pt>
                <c:pt idx="1091">
                  <c:v>2.1550711535676507E-2</c:v>
                </c:pt>
                <c:pt idx="1092">
                  <c:v>2.1551061557228385E-2</c:v>
                </c:pt>
                <c:pt idx="1093">
                  <c:v>2.1552026143086645E-2</c:v>
                </c:pt>
                <c:pt idx="1094">
                  <c:v>2.1552910138025773E-2</c:v>
                </c:pt>
                <c:pt idx="1095">
                  <c:v>2.1553713541940217E-2</c:v>
                </c:pt>
                <c:pt idx="1096">
                  <c:v>2.1554436354732379E-2</c:v>
                </c:pt>
                <c:pt idx="1097">
                  <c:v>2.1555739491743386E-2</c:v>
                </c:pt>
                <c:pt idx="1098">
                  <c:v>2.1556295398616445E-2</c:v>
                </c:pt>
                <c:pt idx="1099">
                  <c:v>2.1556770709332509E-2</c:v>
                </c:pt>
                <c:pt idx="1100">
                  <c:v>2.1557215232336408E-2</c:v>
                </c:pt>
                <c:pt idx="1101">
                  <c:v>2.1556880663988594E-2</c:v>
                </c:pt>
                <c:pt idx="1102">
                  <c:v>2.1557108415489787E-2</c:v>
                </c:pt>
                <c:pt idx="1103">
                  <c:v>2.1557255575460628E-2</c:v>
                </c:pt>
                <c:pt idx="1104">
                  <c:v>2.1557322143883447E-2</c:v>
                </c:pt>
                <c:pt idx="1105">
                  <c:v>2.1557308120750292E-2</c:v>
                </c:pt>
                <c:pt idx="1106">
                  <c:v>2.1557213506062937E-2</c:v>
                </c:pt>
                <c:pt idx="1107">
                  <c:v>2.1557038299832861E-2</c:v>
                </c:pt>
                <c:pt idx="1108">
                  <c:v>2.1556782502081262E-2</c:v>
                </c:pt>
                <c:pt idx="1109">
                  <c:v>2.1558217801656978E-2</c:v>
                </c:pt>
                <c:pt idx="1110">
                  <c:v>2.1557783473795909E-2</c:v>
                </c:pt>
                <c:pt idx="1111">
                  <c:v>2.155726854015149E-2</c:v>
                </c:pt>
                <c:pt idx="1112">
                  <c:v>2.1556673000786709E-2</c:v>
                </c:pt>
                <c:pt idx="1113">
                  <c:v>2.1555996855773689E-2</c:v>
                </c:pt>
                <c:pt idx="1114">
                  <c:v>2.155467903457748E-2</c:v>
                </c:pt>
                <c:pt idx="1115">
                  <c:v>2.1553847485563788E-2</c:v>
                </c:pt>
                <c:pt idx="1116">
                  <c:v>2.1552935335969026E-2</c:v>
                </c:pt>
                <c:pt idx="1117">
                  <c:v>2.1551942585904139E-2</c:v>
                </c:pt>
                <c:pt idx="1118">
                  <c:v>2.1551407049227554E-2</c:v>
                </c:pt>
                <c:pt idx="1119">
                  <c:v>2.155024727240732E-2</c:v>
                </c:pt>
                <c:pt idx="1120">
                  <c:v>2.1549006890725173E-2</c:v>
                </c:pt>
                <c:pt idx="1121">
                  <c:v>2.1547685904332294E-2</c:v>
                </c:pt>
                <c:pt idx="1122">
                  <c:v>2.1546284313389421E-2</c:v>
                </c:pt>
                <c:pt idx="1123">
                  <c:v>2.1544293483073226E-2</c:v>
                </c:pt>
                <c:pt idx="1124">
                  <c:v>2.1542736533641769E-2</c:v>
                </c:pt>
                <c:pt idx="1125">
                  <c:v>2.1541098984979416E-2</c:v>
                </c:pt>
                <c:pt idx="1126">
                  <c:v>2.153938083728579E-2</c:v>
                </c:pt>
                <c:pt idx="1127">
                  <c:v>2.1538067296780979E-2</c:v>
                </c:pt>
                <c:pt idx="1128">
                  <c:v>2.1536182082485873E-2</c:v>
                </c:pt>
                <c:pt idx="1129">
                  <c:v>2.1534216265047475E-2</c:v>
                </c:pt>
                <c:pt idx="1130">
                  <c:v>2.1532169844707336E-2</c:v>
                </c:pt>
                <c:pt idx="1131">
                  <c:v>2.153004282171438E-2</c:v>
                </c:pt>
                <c:pt idx="1132">
                  <c:v>2.1527835196328837E-2</c:v>
                </c:pt>
                <c:pt idx="1133">
                  <c:v>2.1525546968820929E-2</c:v>
                </c:pt>
                <c:pt idx="1134">
                  <c:v>2.1523178139469995E-2</c:v>
                </c:pt>
                <c:pt idx="1135">
                  <c:v>2.1520290589325874E-2</c:v>
                </c:pt>
                <c:pt idx="1136">
                  <c:v>2.1516900397696746E-2</c:v>
                </c:pt>
                <c:pt idx="1137">
                  <c:v>2.151430749854346E-2</c:v>
                </c:pt>
                <c:pt idx="1138">
                  <c:v>2.1511634013006639E-2</c:v>
                </c:pt>
                <c:pt idx="1139">
                  <c:v>2.1508879941408678E-2</c:v>
                </c:pt>
                <c:pt idx="1140">
                  <c:v>2.1506454920217102E-2</c:v>
                </c:pt>
                <c:pt idx="1141">
                  <c:v>2.1503533747896365E-2</c:v>
                </c:pt>
                <c:pt idx="1142">
                  <c:v>2.1500531985799893E-2</c:v>
                </c:pt>
                <c:pt idx="1143">
                  <c:v>2.1497449634290039E-2</c:v>
                </c:pt>
                <c:pt idx="1144">
                  <c:v>2.1493900804422868E-2</c:v>
                </c:pt>
                <c:pt idx="1145">
                  <c:v>2.149066322374904E-2</c:v>
                </c:pt>
                <c:pt idx="1146">
                  <c:v>2.1487345059535368E-2</c:v>
                </c:pt>
                <c:pt idx="1147">
                  <c:v>2.1483946312180213E-2</c:v>
                </c:pt>
                <c:pt idx="1148">
                  <c:v>2.1480466982093407E-2</c:v>
                </c:pt>
                <c:pt idx="1149">
                  <c:v>2.1477263169105778E-2</c:v>
                </c:pt>
                <c:pt idx="1150">
                  <c:v>2.1473616702685095E-2</c:v>
                </c:pt>
                <c:pt idx="1151">
                  <c:v>2.1469889650105128E-2</c:v>
                </c:pt>
                <c:pt idx="1152">
                  <c:v>2.1465531485092518E-2</c:v>
                </c:pt>
                <c:pt idx="1153">
                  <c:v>2.146130042235872E-2</c:v>
                </c:pt>
                <c:pt idx="1154">
                  <c:v>2.1457326093604005E-2</c:v>
                </c:pt>
                <c:pt idx="1155">
                  <c:v>2.1453271185318173E-2</c:v>
                </c:pt>
                <c:pt idx="1156">
                  <c:v>2.1449135697988796E-2</c:v>
                </c:pt>
                <c:pt idx="1157">
                  <c:v>2.1444919632113594E-2</c:v>
                </c:pt>
                <c:pt idx="1158">
                  <c:v>2.1440622988199123E-2</c:v>
                </c:pt>
                <c:pt idx="1159">
                  <c:v>2.1436245766762538E-2</c:v>
                </c:pt>
                <c:pt idx="1160">
                  <c:v>2.143178796832939E-2</c:v>
                </c:pt>
                <c:pt idx="1161">
                  <c:v>2.1427815554013088E-2</c:v>
                </c:pt>
                <c:pt idx="1162">
                  <c:v>2.1424011154655614E-2</c:v>
                </c:pt>
                <c:pt idx="1163">
                  <c:v>2.1419281452750651E-2</c:v>
                </c:pt>
                <c:pt idx="1164">
                  <c:v>2.1414471152732126E-2</c:v>
                </c:pt>
                <c:pt idx="1165">
                  <c:v>2.1409580255193975E-2</c:v>
                </c:pt>
                <c:pt idx="1166">
                  <c:v>2.1403854669786403E-2</c:v>
                </c:pt>
                <c:pt idx="1167">
                  <c:v>2.1398821238494965E-2</c:v>
                </c:pt>
                <c:pt idx="1168">
                  <c:v>2.1393709045994823E-2</c:v>
                </c:pt>
                <c:pt idx="1169">
                  <c:v>2.1388519508854259E-2</c:v>
                </c:pt>
                <c:pt idx="1170">
                  <c:v>2.1383941157300603E-2</c:v>
                </c:pt>
                <c:pt idx="1171">
                  <c:v>2.137858568757571E-2</c:v>
                </c:pt>
                <c:pt idx="1172">
                  <c:v>2.1373157586709286E-2</c:v>
                </c:pt>
                <c:pt idx="1173">
                  <c:v>2.1367658248660257E-2</c:v>
                </c:pt>
                <c:pt idx="1174">
                  <c:v>2.1361461233021864E-2</c:v>
                </c:pt>
                <c:pt idx="1175">
                  <c:v>2.135583737562766E-2</c:v>
                </c:pt>
                <c:pt idx="1176">
                  <c:v>2.1350146089386252E-2</c:v>
                </c:pt>
                <c:pt idx="1177">
                  <c:v>2.1344388790806516E-2</c:v>
                </c:pt>
                <c:pt idx="1178">
                  <c:v>2.1338566896388158E-2</c:v>
                </c:pt>
                <c:pt idx="1179">
                  <c:v>2.1333244300156026E-2</c:v>
                </c:pt>
                <c:pt idx="1180">
                  <c:v>2.132728533194855E-2</c:v>
                </c:pt>
                <c:pt idx="1181">
                  <c:v>2.1321266277904552E-2</c:v>
                </c:pt>
                <c:pt idx="1182">
                  <c:v>2.1315188531895714E-2</c:v>
                </c:pt>
                <c:pt idx="1183">
                  <c:v>2.1309053487780834E-2</c:v>
                </c:pt>
                <c:pt idx="1184">
                  <c:v>2.1302862539407098E-2</c:v>
                </c:pt>
                <c:pt idx="1185">
                  <c:v>2.1296617080609228E-2</c:v>
                </c:pt>
                <c:pt idx="1186">
                  <c:v>2.129031850520691E-2</c:v>
                </c:pt>
                <c:pt idx="1187">
                  <c:v>2.1283496750827934E-2</c:v>
                </c:pt>
                <c:pt idx="1188">
                  <c:v>2.127679797795954E-2</c:v>
                </c:pt>
                <c:pt idx="1189">
                  <c:v>2.127036608187596E-2</c:v>
                </c:pt>
                <c:pt idx="1190">
                  <c:v>2.1263886547632001E-2</c:v>
                </c:pt>
                <c:pt idx="1191">
                  <c:v>2.125736080703438E-2</c:v>
                </c:pt>
                <c:pt idx="1192">
                  <c:v>2.1250930821604615E-2</c:v>
                </c:pt>
                <c:pt idx="1193">
                  <c:v>2.124431310930822E-2</c:v>
                </c:pt>
                <c:pt idx="1194">
                  <c:v>2.1237651847774642E-2</c:v>
                </c:pt>
                <c:pt idx="1195">
                  <c:v>2.1230947037440016E-2</c:v>
                </c:pt>
                <c:pt idx="1196">
                  <c:v>2.1224072158524405E-2</c:v>
                </c:pt>
                <c:pt idx="1197">
                  <c:v>2.1217283760452673E-2</c:v>
                </c:pt>
                <c:pt idx="1198">
                  <c:v>2.1210451817296937E-2</c:v>
                </c:pt>
                <c:pt idx="1199">
                  <c:v>2.1203576329500602E-2</c:v>
                </c:pt>
                <c:pt idx="1200">
                  <c:v>2.11966572975106E-2</c:v>
                </c:pt>
                <c:pt idx="1201">
                  <c:v>2.1189803675344291E-2</c:v>
                </c:pt>
                <c:pt idx="1202">
                  <c:v>2.1182794035830621E-2</c:v>
                </c:pt>
                <c:pt idx="1203">
                  <c:v>2.1175740851102045E-2</c:v>
                </c:pt>
                <c:pt idx="1204">
                  <c:v>2.1167626748474007E-2</c:v>
                </c:pt>
                <c:pt idx="1205">
                  <c:v>2.1160385900917626E-2</c:v>
                </c:pt>
                <c:pt idx="1206">
                  <c:v>2.1153199393142013E-2</c:v>
                </c:pt>
                <c:pt idx="1207">
                  <c:v>2.1145969344447027E-2</c:v>
                </c:pt>
                <c:pt idx="1208">
                  <c:v>2.1138695755303444E-2</c:v>
                </c:pt>
                <c:pt idx="1209">
                  <c:v>2.113137862618426E-2</c:v>
                </c:pt>
                <c:pt idx="1210">
                  <c:v>2.1124017957565112E-2</c:v>
                </c:pt>
                <c:pt idx="1211">
                  <c:v>2.1116613749924296E-2</c:v>
                </c:pt>
                <c:pt idx="1212">
                  <c:v>2.1109166003743192E-2</c:v>
                </c:pt>
                <c:pt idx="1213">
                  <c:v>2.1101740763930246E-2</c:v>
                </c:pt>
                <c:pt idx="1214">
                  <c:v>2.1094387857610884E-2</c:v>
                </c:pt>
                <c:pt idx="1215">
                  <c:v>2.1086795290392483E-2</c:v>
                </c:pt>
                <c:pt idx="1216">
                  <c:v>2.1079159177220648E-2</c:v>
                </c:pt>
                <c:pt idx="1217">
                  <c:v>2.107147951860221E-2</c:v>
                </c:pt>
                <c:pt idx="1218">
                  <c:v>2.10637563150479E-2</c:v>
                </c:pt>
                <c:pt idx="1219">
                  <c:v>2.105144821269685E-2</c:v>
                </c:pt>
                <c:pt idx="1220">
                  <c:v>2.1043620169718866E-2</c:v>
                </c:pt>
                <c:pt idx="1221">
                  <c:v>2.1035748588299832E-2</c:v>
                </c:pt>
                <c:pt idx="1222">
                  <c:v>2.1027864766785555E-2</c:v>
                </c:pt>
                <c:pt idx="1223">
                  <c:v>2.1019902537802029E-2</c:v>
                </c:pt>
                <c:pt idx="1224">
                  <c:v>2.1011896769623641E-2</c:v>
                </c:pt>
                <c:pt idx="1225">
                  <c:v>2.1003847462778235E-2</c:v>
                </c:pt>
                <c:pt idx="1226">
                  <c:v>2.0995737622802119E-2</c:v>
                </c:pt>
                <c:pt idx="1227">
                  <c:v>2.0987604821703757E-2</c:v>
                </c:pt>
                <c:pt idx="1228">
                  <c:v>2.0979428485846208E-2</c:v>
                </c:pt>
                <c:pt idx="1229">
                  <c:v>2.0971208615766752E-2</c:v>
                </c:pt>
                <c:pt idx="1230">
                  <c:v>2.0962950179666311E-2</c:v>
                </c:pt>
                <c:pt idx="1231">
                  <c:v>2.0954637339696561E-2</c:v>
                </c:pt>
                <c:pt idx="1232">
                  <c:v>2.0946283277240407E-2</c:v>
                </c:pt>
                <c:pt idx="1233">
                  <c:v>2.0937885680452895E-2</c:v>
                </c:pt>
                <c:pt idx="1234">
                  <c:v>2.092944454988967E-2</c:v>
                </c:pt>
                <c:pt idx="1235">
                  <c:v>2.0920959886108544E-2</c:v>
                </c:pt>
                <c:pt idx="1236">
                  <c:v>2.0912431689669938E-2</c:v>
                </c:pt>
                <c:pt idx="1237">
                  <c:v>2.090385996113775E-2</c:v>
                </c:pt>
                <c:pt idx="1238">
                  <c:v>2.0895244701078487E-2</c:v>
                </c:pt>
                <c:pt idx="1239">
                  <c:v>2.0886645050011365E-2</c:v>
                </c:pt>
                <c:pt idx="1240">
                  <c:v>2.0877949950593305E-2</c:v>
                </c:pt>
                <c:pt idx="1241">
                  <c:v>2.0869211325885061E-2</c:v>
                </c:pt>
                <c:pt idx="1242">
                  <c:v>2.0860429176459798E-2</c:v>
                </c:pt>
                <c:pt idx="1243">
                  <c:v>2.0851559649110171E-2</c:v>
                </c:pt>
                <c:pt idx="1244">
                  <c:v>2.0842686832134159E-2</c:v>
                </c:pt>
                <c:pt idx="1245">
                  <c:v>2.0833770489923149E-2</c:v>
                </c:pt>
                <c:pt idx="1246">
                  <c:v>2.082481062306421E-2</c:v>
                </c:pt>
                <c:pt idx="1247">
                  <c:v>2.081580723214441E-2</c:v>
                </c:pt>
                <c:pt idx="1248">
                  <c:v>2.0806822293170504E-2</c:v>
                </c:pt>
                <c:pt idx="1249">
                  <c:v>2.0797735486950505E-2</c:v>
                </c:pt>
                <c:pt idx="1250">
                  <c:v>2.0788605160684041E-2</c:v>
                </c:pt>
                <c:pt idx="1251">
                  <c:v>2.0779431314967112E-2</c:v>
                </c:pt>
                <c:pt idx="1252">
                  <c:v>2.077013743745567E-2</c:v>
                </c:pt>
                <c:pt idx="1253">
                  <c:v>2.0760872914701901E-2</c:v>
                </c:pt>
                <c:pt idx="1254">
                  <c:v>2.075156487208938E-2</c:v>
                </c:pt>
                <c:pt idx="1255">
                  <c:v>2.0742213310230507E-2</c:v>
                </c:pt>
                <c:pt idx="1256">
                  <c:v>2.0732818229740747E-2</c:v>
                </c:pt>
                <c:pt idx="1257">
                  <c:v>2.0723474366005648E-2</c:v>
                </c:pt>
                <c:pt idx="1258">
                  <c:v>2.0713995901089844E-2</c:v>
                </c:pt>
                <c:pt idx="1259">
                  <c:v>2.0704473921601876E-2</c:v>
                </c:pt>
                <c:pt idx="1260">
                  <c:v>2.0694908428162344E-2</c:v>
                </c:pt>
                <c:pt idx="1261">
                  <c:v>2.068529942139756E-2</c:v>
                </c:pt>
                <c:pt idx="1262">
                  <c:v>2.0675646901934717E-2</c:v>
                </c:pt>
                <c:pt idx="1263">
                  <c:v>2.0665950870405399E-2</c:v>
                </c:pt>
                <c:pt idx="1264">
                  <c:v>2.0656211327442942E-2</c:v>
                </c:pt>
                <c:pt idx="1265">
                  <c:v>2.0646179910637944E-2</c:v>
                </c:pt>
                <c:pt idx="1266">
                  <c:v>2.0636346009452407E-2</c:v>
                </c:pt>
                <c:pt idx="1267">
                  <c:v>2.0626468594416088E-2</c:v>
                </c:pt>
                <c:pt idx="1268">
                  <c:v>2.0616547666181505E-2</c:v>
                </c:pt>
                <c:pt idx="1269">
                  <c:v>2.0606583225404658E-2</c:v>
                </c:pt>
                <c:pt idx="1270">
                  <c:v>2.0596717997492839E-2</c:v>
                </c:pt>
                <c:pt idx="1271">
                  <c:v>2.0586670213216106E-2</c:v>
                </c:pt>
                <c:pt idx="1272">
                  <c:v>2.0576578920529387E-2</c:v>
                </c:pt>
                <c:pt idx="1273">
                  <c:v>2.0566444120095749E-2</c:v>
                </c:pt>
                <c:pt idx="1274">
                  <c:v>2.0556108356527502E-2</c:v>
                </c:pt>
                <c:pt idx="1275">
                  <c:v>2.054588285442201E-2</c:v>
                </c:pt>
                <c:pt idx="1276">
                  <c:v>2.0535613844443131E-2</c:v>
                </c:pt>
                <c:pt idx="1277">
                  <c:v>2.0525301327269884E-2</c:v>
                </c:pt>
                <c:pt idx="1278">
                  <c:v>2.0515117525132472E-2</c:v>
                </c:pt>
                <c:pt idx="1279">
                  <c:v>2.0504721692303138E-2</c:v>
                </c:pt>
                <c:pt idx="1280">
                  <c:v>2.0494282356448359E-2</c:v>
                </c:pt>
                <c:pt idx="1281">
                  <c:v>2.0483799518254801E-2</c:v>
                </c:pt>
                <c:pt idx="1282">
                  <c:v>2.047327317841131E-2</c:v>
                </c:pt>
                <c:pt idx="1283">
                  <c:v>2.0462512611492317E-2</c:v>
                </c:pt>
                <c:pt idx="1284">
                  <c:v>2.0451895563193968E-2</c:v>
                </c:pt>
                <c:pt idx="1285">
                  <c:v>2.0441235013231175E-2</c:v>
                </c:pt>
                <c:pt idx="1286">
                  <c:v>2.043053096230946E-2</c:v>
                </c:pt>
                <c:pt idx="1287">
                  <c:v>2.0419783411135217E-2</c:v>
                </c:pt>
                <c:pt idx="1288">
                  <c:v>2.0408992360419608E-2</c:v>
                </c:pt>
                <c:pt idx="1289">
                  <c:v>2.0398157810874683E-2</c:v>
                </c:pt>
                <c:pt idx="1290">
                  <c:v>2.0387279763217251E-2</c:v>
                </c:pt>
                <c:pt idx="1291">
                  <c:v>2.0377018453899873E-2</c:v>
                </c:pt>
                <c:pt idx="1292">
                  <c:v>2.0366064582863132E-2</c:v>
                </c:pt>
                <c:pt idx="1293">
                  <c:v>2.0355067222071387E-2</c:v>
                </c:pt>
                <c:pt idx="1294">
                  <c:v>2.034402637223965E-2</c:v>
                </c:pt>
                <c:pt idx="1295">
                  <c:v>2.0332942034085578E-2</c:v>
                </c:pt>
                <c:pt idx="1296">
                  <c:v>2.0321575856866315E-2</c:v>
                </c:pt>
                <c:pt idx="1297">
                  <c:v>2.0310400810718523E-2</c:v>
                </c:pt>
                <c:pt idx="1298">
                  <c:v>2.0299182276373517E-2</c:v>
                </c:pt>
                <c:pt idx="1299">
                  <c:v>2.0287920254565644E-2</c:v>
                </c:pt>
                <c:pt idx="1300">
                  <c:v>2.0276868043794295E-2</c:v>
                </c:pt>
                <c:pt idx="1301">
                  <c:v>2.0265522790933365E-2</c:v>
                </c:pt>
                <c:pt idx="1302">
                  <c:v>2.0254134054852317E-2</c:v>
                </c:pt>
                <c:pt idx="1303">
                  <c:v>2.0242701836291333E-2</c:v>
                </c:pt>
                <c:pt idx="1304">
                  <c:v>2.023095785942907E-2</c:v>
                </c:pt>
                <c:pt idx="1305">
                  <c:v>2.0219434928393353E-2</c:v>
                </c:pt>
                <c:pt idx="1306">
                  <c:v>2.0207868515106864E-2</c:v>
                </c:pt>
                <c:pt idx="1307">
                  <c:v>2.0196258620323735E-2</c:v>
                </c:pt>
                <c:pt idx="1308">
                  <c:v>2.0184605244802912E-2</c:v>
                </c:pt>
                <c:pt idx="1309">
                  <c:v>2.0173195434644027E-2</c:v>
                </c:pt>
                <c:pt idx="1310">
                  <c:v>2.0161458859683068E-2</c:v>
                </c:pt>
                <c:pt idx="1311">
                  <c:v>2.0149678808264761E-2</c:v>
                </c:pt>
                <c:pt idx="1312">
                  <c:v>2.0137855281154454E-2</c:v>
                </c:pt>
                <c:pt idx="1313">
                  <c:v>2.012598827912104E-2</c:v>
                </c:pt>
                <c:pt idx="1314">
                  <c:v>2.0114077802935171E-2</c:v>
                </c:pt>
                <c:pt idx="1315">
                  <c:v>2.0102123853371477E-2</c:v>
                </c:pt>
                <c:pt idx="1316">
                  <c:v>2.0090126431205908E-2</c:v>
                </c:pt>
                <c:pt idx="1317">
                  <c:v>2.0077132884018849E-2</c:v>
                </c:pt>
                <c:pt idx="1318">
                  <c:v>2.0065037191476499E-2</c:v>
                </c:pt>
                <c:pt idx="1319">
                  <c:v>2.0052898022828388E-2</c:v>
                </c:pt>
                <c:pt idx="1320">
                  <c:v>2.0040715378877354E-2</c:v>
                </c:pt>
                <c:pt idx="1321">
                  <c:v>2.0028489260427104E-2</c:v>
                </c:pt>
                <c:pt idx="1322">
                  <c:v>2.001655649196319E-2</c:v>
                </c:pt>
                <c:pt idx="1323">
                  <c:v>2.0004247212802639E-2</c:v>
                </c:pt>
                <c:pt idx="1324">
                  <c:v>1.999189446350225E-2</c:v>
                </c:pt>
                <c:pt idx="1325">
                  <c:v>1.9979498244873179E-2</c:v>
                </c:pt>
                <c:pt idx="1326">
                  <c:v>1.9966706579067486E-2</c:v>
                </c:pt>
                <c:pt idx="1327">
                  <c:v>1.9954219630687404E-2</c:v>
                </c:pt>
                <c:pt idx="1328">
                  <c:v>1.9941689213522233E-2</c:v>
                </c:pt>
                <c:pt idx="1329">
                  <c:v>1.9929115328400433E-2</c:v>
                </c:pt>
                <c:pt idx="1330">
                  <c:v>1.991686514040333E-2</c:v>
                </c:pt>
                <c:pt idx="1331">
                  <c:v>1.9904208123006323E-2</c:v>
                </c:pt>
                <c:pt idx="1332">
                  <c:v>1.9891507642040833E-2</c:v>
                </c:pt>
                <c:pt idx="1333">
                  <c:v>1.9878763698342038E-2</c:v>
                </c:pt>
                <c:pt idx="1334">
                  <c:v>1.9865976292747306E-2</c:v>
                </c:pt>
                <c:pt idx="1335">
                  <c:v>1.9852759237290536E-2</c:v>
                </c:pt>
                <c:pt idx="1336">
                  <c:v>1.983988109988841E-2</c:v>
                </c:pt>
                <c:pt idx="1337">
                  <c:v>1.9826959501254716E-2</c:v>
                </c:pt>
                <c:pt idx="1338">
                  <c:v>1.9813994442242248E-2</c:v>
                </c:pt>
                <c:pt idx="1339">
                  <c:v>1.9800985923708145E-2</c:v>
                </c:pt>
                <c:pt idx="1340">
                  <c:v>1.9787933946512157E-2</c:v>
                </c:pt>
                <c:pt idx="1341">
                  <c:v>1.97748385115162E-2</c:v>
                </c:pt>
                <c:pt idx="1342">
                  <c:v>1.9761699619584367E-2</c:v>
                </c:pt>
                <c:pt idx="1343">
                  <c:v>1.9749350341208661E-2</c:v>
                </c:pt>
                <c:pt idx="1344">
                  <c:v>1.973655197718896E-2</c:v>
                </c:pt>
                <c:pt idx="1345">
                  <c:v>1.9723294200192948E-2</c:v>
                </c:pt>
                <c:pt idx="1346">
                  <c:v>1.9709992975212719E-2</c:v>
                </c:pt>
                <c:pt idx="1347">
                  <c:v>1.9696648303112997E-2</c:v>
                </c:pt>
                <c:pt idx="1348">
                  <c:v>1.9682825078857945E-2</c:v>
                </c:pt>
                <c:pt idx="1349">
                  <c:v>1.9669389681329363E-2</c:v>
                </c:pt>
                <c:pt idx="1350">
                  <c:v>1.965591083748874E-2</c:v>
                </c:pt>
                <c:pt idx="1351">
                  <c:v>1.9642388548217565E-2</c:v>
                </c:pt>
                <c:pt idx="1352">
                  <c:v>1.962882281439909E-2</c:v>
                </c:pt>
                <c:pt idx="1353">
                  <c:v>1.9615667929749961E-2</c:v>
                </c:pt>
                <c:pt idx="1354">
                  <c:v>1.9602019152247279E-2</c:v>
                </c:pt>
                <c:pt idx="1355">
                  <c:v>1.9588326934640927E-2</c:v>
                </c:pt>
                <c:pt idx="1356">
                  <c:v>1.9574591277819482E-2</c:v>
                </c:pt>
                <c:pt idx="1357">
                  <c:v>1.9560342508219131E-2</c:v>
                </c:pt>
                <c:pt idx="1358">
                  <c:v>1.954651612582892E-2</c:v>
                </c:pt>
                <c:pt idx="1359">
                  <c:v>1.9532646305155405E-2</c:v>
                </c:pt>
                <c:pt idx="1360">
                  <c:v>1.9518733047105122E-2</c:v>
                </c:pt>
                <c:pt idx="1361">
                  <c:v>1.9505261436829537E-2</c:v>
                </c:pt>
                <c:pt idx="1362">
                  <c:v>1.9491265163562099E-2</c:v>
                </c:pt>
                <c:pt idx="1363">
                  <c:v>1.9477225457386116E-2</c:v>
                </c:pt>
                <c:pt idx="1364">
                  <c:v>1.9463142319214012E-2</c:v>
                </c:pt>
                <c:pt idx="1365">
                  <c:v>1.9449015749961742E-2</c:v>
                </c:pt>
                <c:pt idx="1366">
                  <c:v>1.9434845750545698E-2</c:v>
                </c:pt>
                <c:pt idx="1367">
                  <c:v>1.9420632321888894E-2</c:v>
                </c:pt>
                <c:pt idx="1368">
                  <c:v>1.9406375464911262E-2</c:v>
                </c:pt>
                <c:pt idx="1369">
                  <c:v>1.9390526055262831E-2</c:v>
                </c:pt>
                <c:pt idx="1370">
                  <c:v>1.9376170731981002E-2</c:v>
                </c:pt>
                <c:pt idx="1371">
                  <c:v>1.9361771978097013E-2</c:v>
                </c:pt>
                <c:pt idx="1372">
                  <c:v>1.9347329794560109E-2</c:v>
                </c:pt>
                <c:pt idx="1373">
                  <c:v>1.9332844182325611E-2</c:v>
                </c:pt>
                <c:pt idx="1374">
                  <c:v>1.9318851277948905E-2</c:v>
                </c:pt>
                <c:pt idx="1375">
                  <c:v>1.9304282690687753E-2</c:v>
                </c:pt>
                <c:pt idx="1376">
                  <c:v>1.928967067927052E-2</c:v>
                </c:pt>
                <c:pt idx="1377">
                  <c:v>1.9275015244656451E-2</c:v>
                </c:pt>
                <c:pt idx="1378">
                  <c:v>1.9259764724267991E-2</c:v>
                </c:pt>
                <c:pt idx="1379">
                  <c:v>1.9245018560036558E-2</c:v>
                </c:pt>
                <c:pt idx="1380">
                  <c:v>1.9230228973863863E-2</c:v>
                </c:pt>
                <c:pt idx="1381">
                  <c:v>1.9215395966727389E-2</c:v>
                </c:pt>
                <c:pt idx="1382">
                  <c:v>1.9200519539606352E-2</c:v>
                </c:pt>
                <c:pt idx="1383">
                  <c:v>1.9186170803939771E-2</c:v>
                </c:pt>
                <c:pt idx="1384">
                  <c:v>1.9171211434060111E-2</c:v>
                </c:pt>
                <c:pt idx="1385">
                  <c:v>1.9156208648764488E-2</c:v>
                </c:pt>
                <c:pt idx="1386">
                  <c:v>1.9141162449037907E-2</c:v>
                </c:pt>
                <c:pt idx="1387">
                  <c:v>1.9125486138718586E-2</c:v>
                </c:pt>
                <c:pt idx="1388">
                  <c:v>1.911034921242271E-2</c:v>
                </c:pt>
                <c:pt idx="1389">
                  <c:v>1.9095168873078893E-2</c:v>
                </c:pt>
                <c:pt idx="1390">
                  <c:v>1.907994512169155E-2</c:v>
                </c:pt>
                <c:pt idx="1391">
                  <c:v>1.9064677959264226E-2</c:v>
                </c:pt>
                <c:pt idx="1392">
                  <c:v>1.9049367386806116E-2</c:v>
                </c:pt>
                <c:pt idx="1393">
                  <c:v>1.9034013405327715E-2</c:v>
                </c:pt>
                <c:pt idx="1394">
                  <c:v>1.9018616015843863E-2</c:v>
                </c:pt>
                <c:pt idx="1395">
                  <c:v>1.9003793166125663E-2</c:v>
                </c:pt>
                <c:pt idx="1396">
                  <c:v>1.8989555410020294E-2</c:v>
                </c:pt>
                <c:pt idx="1397">
                  <c:v>1.897403954616601E-2</c:v>
                </c:pt>
                <c:pt idx="1398">
                  <c:v>1.8958480283006802E-2</c:v>
                </c:pt>
                <c:pt idx="1399">
                  <c:v>1.8942244805450231E-2</c:v>
                </c:pt>
                <c:pt idx="1400">
                  <c:v>1.8926594827870003E-2</c:v>
                </c:pt>
                <c:pt idx="1401">
                  <c:v>1.8910901452501992E-2</c:v>
                </c:pt>
                <c:pt idx="1402">
                  <c:v>1.8895164680373507E-2</c:v>
                </c:pt>
                <c:pt idx="1403">
                  <c:v>1.8879384512510547E-2</c:v>
                </c:pt>
                <c:pt idx="1404">
                  <c:v>1.8864213375439868E-2</c:v>
                </c:pt>
                <c:pt idx="1405">
                  <c:v>1.884835034560255E-2</c:v>
                </c:pt>
                <c:pt idx="1406">
                  <c:v>1.8832443924624829E-2</c:v>
                </c:pt>
                <c:pt idx="1407">
                  <c:v>1.8816494113539688E-2</c:v>
                </c:pt>
                <c:pt idx="1408">
                  <c:v>1.8800500913384088E-2</c:v>
                </c:pt>
                <c:pt idx="1409">
                  <c:v>1.8783792252851841E-2</c:v>
                </c:pt>
                <c:pt idx="1410">
                  <c:v>1.8767708343873982E-2</c:v>
                </c:pt>
                <c:pt idx="1411">
                  <c:v>1.8751581047487732E-2</c:v>
                </c:pt>
                <c:pt idx="1412">
                  <c:v>1.8733096725530279E-2</c:v>
                </c:pt>
                <c:pt idx="1413">
                  <c:v>1.8717564838681394E-2</c:v>
                </c:pt>
                <c:pt idx="1414">
                  <c:v>1.870130512855811E-2</c:v>
                </c:pt>
                <c:pt idx="1415">
                  <c:v>1.868500203684656E-2</c:v>
                </c:pt>
                <c:pt idx="1416">
                  <c:v>1.86686555646049E-2</c:v>
                </c:pt>
                <c:pt idx="1417">
                  <c:v>1.8652265712895268E-2</c:v>
                </c:pt>
                <c:pt idx="1418">
                  <c:v>1.8635832482782447E-2</c:v>
                </c:pt>
                <c:pt idx="1419">
                  <c:v>1.8619355875332984E-2</c:v>
                </c:pt>
                <c:pt idx="1420">
                  <c:v>1.8602835891618735E-2</c:v>
                </c:pt>
                <c:pt idx="1421">
                  <c:v>1.8584111514136276E-2</c:v>
                </c:pt>
                <c:pt idx="1422">
                  <c:v>1.8567492926937299E-2</c:v>
                </c:pt>
                <c:pt idx="1423">
                  <c:v>1.855083096253736E-2</c:v>
                </c:pt>
                <c:pt idx="1424">
                  <c:v>1.8534125622038621E-2</c:v>
                </c:pt>
                <c:pt idx="1425">
                  <c:v>1.8517376906543245E-2</c:v>
                </c:pt>
                <c:pt idx="1426">
                  <c:v>1.8501325344736672E-2</c:v>
                </c:pt>
                <c:pt idx="1427">
                  <c:v>1.8484495101209097E-2</c:v>
                </c:pt>
                <c:pt idx="1428">
                  <c:v>1.8467626111872339E-2</c:v>
                </c:pt>
                <c:pt idx="1429">
                  <c:v>1.8450721974541336E-2</c:v>
                </c:pt>
                <c:pt idx="1430">
                  <c:v>1.8433034528684038E-2</c:v>
                </c:pt>
                <c:pt idx="1431">
                  <c:v>1.8416069184071841E-2</c:v>
                </c:pt>
                <c:pt idx="1432">
                  <c:v>1.8399079891490821E-2</c:v>
                </c:pt>
                <c:pt idx="1433">
                  <c:v>1.8382070228894994E-2</c:v>
                </c:pt>
                <c:pt idx="1434">
                  <c:v>1.8365043774116307E-2</c:v>
                </c:pt>
                <c:pt idx="1435">
                  <c:v>1.8348760505035176E-2</c:v>
                </c:pt>
                <c:pt idx="1436">
                  <c:v>1.833171106036206E-2</c:v>
                </c:pt>
                <c:pt idx="1437">
                  <c:v>1.8314655245829547E-2</c:v>
                </c:pt>
                <c:pt idx="1438">
                  <c:v>1.8297596658152702E-2</c:v>
                </c:pt>
                <c:pt idx="1439">
                  <c:v>1.8279784832990514E-2</c:v>
                </c:pt>
                <c:pt idx="1440">
                  <c:v>1.826273275269099E-2</c:v>
                </c:pt>
                <c:pt idx="1441">
                  <c:v>1.8245688921581057E-2</c:v>
                </c:pt>
                <c:pt idx="1442">
                  <c:v>1.8228656916506061E-2</c:v>
                </c:pt>
                <c:pt idx="1443">
                  <c:v>1.8211640314187524E-2</c:v>
                </c:pt>
                <c:pt idx="1444">
                  <c:v>1.8194642691224033E-2</c:v>
                </c:pt>
                <c:pt idx="1445">
                  <c:v>1.8177667624092092E-2</c:v>
                </c:pt>
                <c:pt idx="1446">
                  <c:v>1.8160718689144394E-2</c:v>
                </c:pt>
                <c:pt idx="1447">
                  <c:v>1.8143799462614161E-2</c:v>
                </c:pt>
                <c:pt idx="1448">
                  <c:v>1.812838561192031E-2</c:v>
                </c:pt>
                <c:pt idx="1449">
                  <c:v>1.8111531206194732E-2</c:v>
                </c:pt>
                <c:pt idx="1450">
                  <c:v>1.8094717119124377E-2</c:v>
                </c:pt>
                <c:pt idx="1451">
                  <c:v>1.8077946965418663E-2</c:v>
                </c:pt>
                <c:pt idx="1452">
                  <c:v>1.8060499115121326E-2</c:v>
                </c:pt>
                <c:pt idx="1453">
                  <c:v>1.8043829559368094E-2</c:v>
                </c:pt>
                <c:pt idx="1454">
                  <c:v>1.8027210651464055E-2</c:v>
                </c:pt>
                <c:pt idx="1455">
                  <c:v>1.8010642390140278E-2</c:v>
                </c:pt>
                <c:pt idx="1456">
                  <c:v>1.799483885645339E-2</c:v>
                </c:pt>
                <c:pt idx="1457">
                  <c:v>1.7978369086412871E-2</c:v>
                </c:pt>
                <c:pt idx="1458">
                  <c:v>1.7961949955994955E-2</c:v>
                </c:pt>
                <c:pt idx="1459">
                  <c:v>1.7945581463951414E-2</c:v>
                </c:pt>
                <c:pt idx="1460">
                  <c:v>1.7929263609038404E-2</c:v>
                </c:pt>
                <c:pt idx="1461">
                  <c:v>1.7912296329771652E-2</c:v>
                </c:pt>
                <c:pt idx="1462">
                  <c:v>1.7896082559285435E-2</c:v>
                </c:pt>
                <c:pt idx="1463">
                  <c:v>1.7879919425362139E-2</c:v>
                </c:pt>
                <c:pt idx="1464">
                  <c:v>1.7861509274677768E-2</c:v>
                </c:pt>
                <c:pt idx="1465">
                  <c:v>1.7846143025853231E-2</c:v>
                </c:pt>
                <c:pt idx="1466">
                  <c:v>1.7830136200547568E-2</c:v>
                </c:pt>
                <c:pt idx="1467">
                  <c:v>1.7814180003601868E-2</c:v>
                </c:pt>
                <c:pt idx="1468">
                  <c:v>1.7798274433804356E-2</c:v>
                </c:pt>
                <c:pt idx="1469">
                  <c:v>1.778241948994589E-2</c:v>
                </c:pt>
                <c:pt idx="1470">
                  <c:v>1.7766615170822158E-2</c:v>
                </c:pt>
                <c:pt idx="1471">
                  <c:v>1.7750861475233241E-2</c:v>
                </c:pt>
                <c:pt idx="1472">
                  <c:v>1.7735158401981414E-2</c:v>
                </c:pt>
                <c:pt idx="1473">
                  <c:v>1.7719505949874228E-2</c:v>
                </c:pt>
                <c:pt idx="1474">
                  <c:v>1.7701254306735813E-2</c:v>
                </c:pt>
                <c:pt idx="1475">
                  <c:v>1.7685714514293724E-2</c:v>
                </c:pt>
                <c:pt idx="1476">
                  <c:v>1.7670225351657787E-2</c:v>
                </c:pt>
                <c:pt idx="1477">
                  <c:v>1.7654786817624665E-2</c:v>
                </c:pt>
                <c:pt idx="1478">
                  <c:v>1.764135157264168E-2</c:v>
                </c:pt>
                <c:pt idx="1479">
                  <c:v>1.7626005689378971E-2</c:v>
                </c:pt>
                <c:pt idx="1480">
                  <c:v>1.7610710422048256E-2</c:v>
                </c:pt>
                <c:pt idx="1481">
                  <c:v>1.7595465769481067E-2</c:v>
                </c:pt>
                <c:pt idx="1482">
                  <c:v>1.7576827056077285E-2</c:v>
                </c:pt>
                <c:pt idx="1483">
                  <c:v>1.7561696619653525E-2</c:v>
                </c:pt>
                <c:pt idx="1484">
                  <c:v>1.7546616800355387E-2</c:v>
                </c:pt>
                <c:pt idx="1485">
                  <c:v>1.7531587597017541E-2</c:v>
                </c:pt>
                <c:pt idx="1486">
                  <c:v>1.7518492122728924E-2</c:v>
                </c:pt>
                <c:pt idx="1487">
                  <c:v>1.7501681033587287E-2</c:v>
                </c:pt>
                <c:pt idx="1488">
                  <c:v>1.7486803671185373E-2</c:v>
                </c:pt>
                <c:pt idx="1489">
                  <c:v>1.7471976920125171E-2</c:v>
                </c:pt>
                <c:pt idx="1490">
                  <c:v>1.7457200779262518E-2</c:v>
                </c:pt>
                <c:pt idx="1491">
                  <c:v>1.74424752474567E-2</c:v>
                </c:pt>
                <c:pt idx="1492">
                  <c:v>1.7427800323570466E-2</c:v>
                </c:pt>
                <c:pt idx="1493">
                  <c:v>1.7413176006470021E-2</c:v>
                </c:pt>
                <c:pt idx="1494">
                  <c:v>1.7398602295026756E-2</c:v>
                </c:pt>
                <c:pt idx="1495">
                  <c:v>1.7384079188115083E-2</c:v>
                </c:pt>
                <c:pt idx="1496">
                  <c:v>1.7369606684614167E-2</c:v>
                </c:pt>
                <c:pt idx="1497">
                  <c:v>1.7355184783406204E-2</c:v>
                </c:pt>
                <c:pt idx="1498">
                  <c:v>1.7340813483377269E-2</c:v>
                </c:pt>
                <c:pt idx="1499">
                  <c:v>1.7328262428775335E-2</c:v>
                </c:pt>
                <c:pt idx="1500">
                  <c:v>1.7314571012091984E-2</c:v>
                </c:pt>
                <c:pt idx="1501">
                  <c:v>1.7300339778155722E-2</c:v>
                </c:pt>
                <c:pt idx="1502">
                  <c:v>1.7286159129389547E-2</c:v>
                </c:pt>
                <c:pt idx="1503">
                  <c:v>1.7272029064721164E-2</c:v>
                </c:pt>
                <c:pt idx="1504">
                  <c:v>1.7255073568982766E-2</c:v>
                </c:pt>
                <c:pt idx="1505">
                  <c:v>1.7243347898685729E-2</c:v>
                </c:pt>
                <c:pt idx="1506">
                  <c:v>1.7229372526488214E-2</c:v>
                </c:pt>
                <c:pt idx="1507">
                  <c:v>1.7215447737014642E-2</c:v>
                </c:pt>
                <c:pt idx="1508">
                  <c:v>1.7202137465636595E-2</c:v>
                </c:pt>
                <c:pt idx="1509">
                  <c:v>1.7188310883278875E-2</c:v>
                </c:pt>
                <c:pt idx="1510">
                  <c:v>1.7174534877628617E-2</c:v>
                </c:pt>
                <c:pt idx="1511">
                  <c:v>1.7160809447645333E-2</c:v>
                </c:pt>
                <c:pt idx="1512">
                  <c:v>1.7146582493609289E-2</c:v>
                </c:pt>
                <c:pt idx="1513">
                  <c:v>1.7132961178398579E-2</c:v>
                </c:pt>
                <c:pt idx="1514">
                  <c:v>1.7119390438588001E-2</c:v>
                </c:pt>
                <c:pt idx="1515">
                  <c:v>1.710587027314673E-2</c:v>
                </c:pt>
                <c:pt idx="1516">
                  <c:v>1.7086643480102904E-2</c:v>
                </c:pt>
                <c:pt idx="1517">
                  <c:v>1.7073246133863476E-2</c:v>
                </c:pt>
                <c:pt idx="1518">
                  <c:v>1.7059899358488465E-2</c:v>
                </c:pt>
                <c:pt idx="1519">
                  <c:v>1.7046603152964617E-2</c:v>
                </c:pt>
                <c:pt idx="1520">
                  <c:v>1.7033357516281315E-2</c:v>
                </c:pt>
                <c:pt idx="1521">
                  <c:v>1.7020162447434085E-2</c:v>
                </c:pt>
                <c:pt idx="1522">
                  <c:v>1.7007017945419332E-2</c:v>
                </c:pt>
                <c:pt idx="1523">
                  <c:v>1.6993924009239179E-2</c:v>
                </c:pt>
                <c:pt idx="1524">
                  <c:v>1.6980880637899251E-2</c:v>
                </c:pt>
                <c:pt idx="1525">
                  <c:v>1.6966864587831278E-2</c:v>
                </c:pt>
                <c:pt idx="1526">
                  <c:v>1.6953928352585662E-2</c:v>
                </c:pt>
                <c:pt idx="1527">
                  <c:v>1.6941042684740747E-2</c:v>
                </c:pt>
                <c:pt idx="1528">
                  <c:v>1.6928207583306456E-2</c:v>
                </c:pt>
                <c:pt idx="1529">
                  <c:v>1.6915423047298359E-2</c:v>
                </c:pt>
                <c:pt idx="1530">
                  <c:v>1.6901370067452699E-2</c:v>
                </c:pt>
                <c:pt idx="1531">
                  <c:v>1.688869086361066E-2</c:v>
                </c:pt>
                <c:pt idx="1532">
                  <c:v>1.6876062219388498E-2</c:v>
                </c:pt>
                <c:pt idx="1533">
                  <c:v>1.6863484133820869E-2</c:v>
                </c:pt>
                <c:pt idx="1534">
                  <c:v>1.6850472695535801E-2</c:v>
                </c:pt>
                <c:pt idx="1535">
                  <c:v>1.6837998754322368E-2</c:v>
                </c:pt>
                <c:pt idx="1536">
                  <c:v>1.6825575371608933E-2</c:v>
                </c:pt>
                <c:pt idx="1537">
                  <c:v>1.6813202546440167E-2</c:v>
                </c:pt>
                <c:pt idx="1538">
                  <c:v>1.6801352052329754E-2</c:v>
                </c:pt>
                <c:pt idx="1539">
                  <c:v>1.6789077298657681E-2</c:v>
                </c:pt>
                <c:pt idx="1540">
                  <c:v>1.6776853096998459E-2</c:v>
                </c:pt>
                <c:pt idx="1541">
                  <c:v>1.6764679446418188E-2</c:v>
                </c:pt>
                <c:pt idx="1542">
                  <c:v>1.6752096750659005E-2</c:v>
                </c:pt>
                <c:pt idx="1543">
                  <c:v>1.6740027250947167E-2</c:v>
                </c:pt>
                <c:pt idx="1544">
                  <c:v>1.6728008302211345E-2</c:v>
                </c:pt>
                <c:pt idx="1545">
                  <c:v>1.6716039903530096E-2</c:v>
                </c:pt>
                <c:pt idx="1546">
                  <c:v>1.6704122053983292E-2</c:v>
                </c:pt>
                <c:pt idx="1547">
                  <c:v>1.6692254752656881E-2</c:v>
                </c:pt>
                <c:pt idx="1548">
                  <c:v>1.6680437998638983E-2</c:v>
                </c:pt>
                <c:pt idx="1549">
                  <c:v>1.6668671791022931E-2</c:v>
                </c:pt>
                <c:pt idx="1550">
                  <c:v>1.6656956128904665E-2</c:v>
                </c:pt>
                <c:pt idx="1551">
                  <c:v>1.664658796030203E-2</c:v>
                </c:pt>
                <c:pt idx="1552">
                  <c:v>1.6634964161357225E-2</c:v>
                </c:pt>
                <c:pt idx="1553">
                  <c:v>1.6623390897325688E-2</c:v>
                </c:pt>
                <c:pt idx="1554">
                  <c:v>1.6611868167332539E-2</c:v>
                </c:pt>
                <c:pt idx="1555">
                  <c:v>1.6600395970505995E-2</c:v>
                </c:pt>
                <c:pt idx="1556">
                  <c:v>1.6588557109097748E-2</c:v>
                </c:pt>
                <c:pt idx="1557">
                  <c:v>1.6577189063822072E-2</c:v>
                </c:pt>
                <c:pt idx="1558">
                  <c:v>1.6565871551736774E-2</c:v>
                </c:pt>
                <c:pt idx="1559">
                  <c:v>1.6554604571984079E-2</c:v>
                </c:pt>
                <c:pt idx="1560">
                  <c:v>1.6543792953704159E-2</c:v>
                </c:pt>
                <c:pt idx="1561">
                  <c:v>1.6532623937824481E-2</c:v>
                </c:pt>
                <c:pt idx="1562">
                  <c:v>1.6521505449128567E-2</c:v>
                </c:pt>
                <c:pt idx="1563">
                  <c:v>1.6510437486775099E-2</c:v>
                </c:pt>
                <c:pt idx="1564">
                  <c:v>1.6499027628375511E-2</c:v>
                </c:pt>
                <c:pt idx="1565">
                  <c:v>1.648806382477733E-2</c:v>
                </c:pt>
                <c:pt idx="1566">
                  <c:v>1.6477150547601752E-2</c:v>
                </c:pt>
                <c:pt idx="1567">
                  <c:v>1.6466287796019555E-2</c:v>
                </c:pt>
                <c:pt idx="1568">
                  <c:v>1.645547556920722E-2</c:v>
                </c:pt>
                <c:pt idx="1569">
                  <c:v>1.6445090719328634E-2</c:v>
                </c:pt>
                <c:pt idx="1570">
                  <c:v>1.6434376418189511E-2</c:v>
                </c:pt>
                <c:pt idx="1571">
                  <c:v>1.6423712636813349E-2</c:v>
                </c:pt>
                <c:pt idx="1572">
                  <c:v>1.6413099374395928E-2</c:v>
                </c:pt>
                <c:pt idx="1573">
                  <c:v>1.6402536630135679E-2</c:v>
                </c:pt>
                <c:pt idx="1574">
                  <c:v>1.6392024403233237E-2</c:v>
                </c:pt>
                <c:pt idx="1575">
                  <c:v>1.6381562692896312E-2</c:v>
                </c:pt>
                <c:pt idx="1576">
                  <c:v>1.6371151498334378E-2</c:v>
                </c:pt>
                <c:pt idx="1577">
                  <c:v>1.6359736255486427E-2</c:v>
                </c:pt>
                <c:pt idx="1578">
                  <c:v>1.6349435516310452E-2</c:v>
                </c:pt>
                <c:pt idx="1579">
                  <c:v>1.6339185298123171E-2</c:v>
                </c:pt>
                <c:pt idx="1580">
                  <c:v>1.6328985600138696E-2</c:v>
                </c:pt>
                <c:pt idx="1581">
                  <c:v>1.6318836421573741E-2</c:v>
                </c:pt>
                <c:pt idx="1582">
                  <c:v>1.6309073256169107E-2</c:v>
                </c:pt>
                <c:pt idx="1583">
                  <c:v>1.6299021959143813E-2</c:v>
                </c:pt>
                <c:pt idx="1584">
                  <c:v>1.6289021176711684E-2</c:v>
                </c:pt>
                <c:pt idx="1585">
                  <c:v>1.6279070908109611E-2</c:v>
                </c:pt>
                <c:pt idx="1586">
                  <c:v>1.6268848292903419E-2</c:v>
                </c:pt>
                <c:pt idx="1587">
                  <c:v>1.6259002214628109E-2</c:v>
                </c:pt>
                <c:pt idx="1588">
                  <c:v>1.624920665039966E-2</c:v>
                </c:pt>
                <c:pt idx="1589">
                  <c:v>1.6239461599466931E-2</c:v>
                </c:pt>
                <c:pt idx="1590">
                  <c:v>1.6230077246094359E-2</c:v>
                </c:pt>
                <c:pt idx="1591">
                  <c:v>1.6220430044652727E-2</c:v>
                </c:pt>
                <c:pt idx="1592">
                  <c:v>1.6210833351805124E-2</c:v>
                </c:pt>
                <c:pt idx="1593">
                  <c:v>1.6201287166817707E-2</c:v>
                </c:pt>
                <c:pt idx="1594">
                  <c:v>1.6191791488961448E-2</c:v>
                </c:pt>
                <c:pt idx="1595">
                  <c:v>1.6182052031437029E-2</c:v>
                </c:pt>
                <c:pt idx="1596">
                  <c:v>1.6172660552838756E-2</c:v>
                </c:pt>
                <c:pt idx="1597">
                  <c:v>1.6163319581659161E-2</c:v>
                </c:pt>
                <c:pt idx="1598">
                  <c:v>1.6154029117181432E-2</c:v>
                </c:pt>
                <c:pt idx="1599">
                  <c:v>1.6144789158691792E-2</c:v>
                </c:pt>
                <c:pt idx="1600">
                  <c:v>1.6135599705481674E-2</c:v>
                </c:pt>
                <c:pt idx="1601">
                  <c:v>1.6126460756845557E-2</c:v>
                </c:pt>
                <c:pt idx="1602">
                  <c:v>1.6117372312081393E-2</c:v>
                </c:pt>
                <c:pt idx="1603">
                  <c:v>1.6109141425887343E-2</c:v>
                </c:pt>
                <c:pt idx="1604">
                  <c:v>1.6100144367763414E-2</c:v>
                </c:pt>
                <c:pt idx="1605">
                  <c:v>1.6091197804162963E-2</c:v>
                </c:pt>
                <c:pt idx="1606">
                  <c:v>1.608230173441029E-2</c:v>
                </c:pt>
                <c:pt idx="1607">
                  <c:v>1.6073456157834988E-2</c:v>
                </c:pt>
                <c:pt idx="1608">
                  <c:v>1.6064407811419486E-2</c:v>
                </c:pt>
                <c:pt idx="1609">
                  <c:v>1.6055666437283744E-2</c:v>
                </c:pt>
                <c:pt idx="1610">
                  <c:v>1.604697555673797E-2</c:v>
                </c:pt>
                <c:pt idx="1611">
                  <c:v>1.6038335169121593E-2</c:v>
                </c:pt>
                <c:pt idx="1612">
                  <c:v>1.6029985649359473E-2</c:v>
                </c:pt>
                <c:pt idx="1613">
                  <c:v>1.6021443017949701E-2</c:v>
                </c:pt>
                <c:pt idx="1614">
                  <c:v>1.6012950875121643E-2</c:v>
                </c:pt>
                <c:pt idx="1615">
                  <c:v>1.6004509220232718E-2</c:v>
                </c:pt>
                <c:pt idx="1616">
                  <c:v>1.599589060216201E-2</c:v>
                </c:pt>
                <c:pt idx="1617">
                  <c:v>1.5987553158482382E-2</c:v>
                </c:pt>
                <c:pt idx="1618">
                  <c:v>1.5979266203220599E-2</c:v>
                </c:pt>
                <c:pt idx="1619">
                  <c:v>1.5971029735748585E-2</c:v>
                </c:pt>
                <c:pt idx="1620">
                  <c:v>1.5962843755439597E-2</c:v>
                </c:pt>
                <c:pt idx="1621">
                  <c:v>1.5954919502211059E-2</c:v>
                </c:pt>
                <c:pt idx="1622">
                  <c:v>1.5946831245267294E-2</c:v>
                </c:pt>
                <c:pt idx="1623">
                  <c:v>1.5938793471271296E-2</c:v>
                </c:pt>
                <c:pt idx="1624">
                  <c:v>1.5930806179615377E-2</c:v>
                </c:pt>
                <c:pt idx="1625">
                  <c:v>1.592286936969714E-2</c:v>
                </c:pt>
                <c:pt idx="1626">
                  <c:v>1.5914983040917291E-2</c:v>
                </c:pt>
                <c:pt idx="1627">
                  <c:v>1.5907147192679619E-2</c:v>
                </c:pt>
                <c:pt idx="1628">
                  <c:v>1.5899361824392774E-2</c:v>
                </c:pt>
                <c:pt idx="1629">
                  <c:v>1.5891072310053891E-2</c:v>
                </c:pt>
                <c:pt idx="1630">
                  <c:v>1.5883397704636197E-2</c:v>
                </c:pt>
                <c:pt idx="1631">
                  <c:v>1.5875773584433206E-2</c:v>
                </c:pt>
                <c:pt idx="1632">
                  <c:v>1.58681999488593E-2</c:v>
                </c:pt>
                <c:pt idx="1633">
                  <c:v>1.5860676797333641E-2</c:v>
                </c:pt>
                <c:pt idx="1634">
                  <c:v>1.5853372331635349E-2</c:v>
                </c:pt>
                <c:pt idx="1635">
                  <c:v>1.5845946866251796E-2</c:v>
                </c:pt>
                <c:pt idx="1636">
                  <c:v>1.5838571880871372E-2</c:v>
                </c:pt>
                <c:pt idx="1637">
                  <c:v>1.5831247374931901E-2</c:v>
                </c:pt>
                <c:pt idx="1638">
                  <c:v>1.5823818280353358E-2</c:v>
                </c:pt>
                <c:pt idx="1639">
                  <c:v>1.5816598021126334E-2</c:v>
                </c:pt>
                <c:pt idx="1640">
                  <c:v>1.5809428241986376E-2</c:v>
                </c:pt>
                <c:pt idx="1641">
                  <c:v>1.5802308942383055E-2</c:v>
                </c:pt>
                <c:pt idx="1642">
                  <c:v>1.5795382017407378E-2</c:v>
                </c:pt>
                <c:pt idx="1643">
                  <c:v>1.5788360376504128E-2</c:v>
                </c:pt>
                <c:pt idx="1644">
                  <c:v>1.5781389211208394E-2</c:v>
                </c:pt>
                <c:pt idx="1645">
                  <c:v>1.5774468520987711E-2</c:v>
                </c:pt>
                <c:pt idx="1646">
                  <c:v>1.5767598305314847E-2</c:v>
                </c:pt>
                <c:pt idx="1647">
                  <c:v>1.5760653184715472E-2</c:v>
                </c:pt>
                <c:pt idx="1648">
                  <c:v>1.5753887226788506E-2</c:v>
                </c:pt>
                <c:pt idx="1649">
                  <c:v>1.5747171744135497E-2</c:v>
                </c:pt>
                <c:pt idx="1650">
                  <c:v>1.5740506736241645E-2</c:v>
                </c:pt>
                <c:pt idx="1651">
                  <c:v>1.5733892202595183E-2</c:v>
                </c:pt>
                <c:pt idx="1652">
                  <c:v>1.5727328142686955E-2</c:v>
                </c:pt>
                <c:pt idx="1653">
                  <c:v>1.5720814556014751E-2</c:v>
                </c:pt>
                <c:pt idx="1654">
                  <c:v>1.5714351442078538E-2</c:v>
                </c:pt>
                <c:pt idx="1655">
                  <c:v>1.5708037633610034E-2</c:v>
                </c:pt>
                <c:pt idx="1656">
                  <c:v>1.5701767955163884E-2</c:v>
                </c:pt>
                <c:pt idx="1657">
                  <c:v>1.5695449595325039E-2</c:v>
                </c:pt>
                <c:pt idx="1658">
                  <c:v>1.5689181701727926E-2</c:v>
                </c:pt>
                <c:pt idx="1659">
                  <c:v>1.5682964273895129E-2</c:v>
                </c:pt>
                <c:pt idx="1660">
                  <c:v>1.5676714826651592E-2</c:v>
                </c:pt>
                <c:pt idx="1661">
                  <c:v>1.567060166840837E-2</c:v>
                </c:pt>
                <c:pt idx="1662">
                  <c:v>1.5664538976783139E-2</c:v>
                </c:pt>
                <c:pt idx="1663">
                  <c:v>1.565852675131375E-2</c:v>
                </c:pt>
                <c:pt idx="1664">
                  <c:v>1.5652564991540246E-2</c:v>
                </c:pt>
                <c:pt idx="1665">
                  <c:v>1.5646719461807228E-2</c:v>
                </c:pt>
                <c:pt idx="1666">
                  <c:v>1.5640855281330194E-2</c:v>
                </c:pt>
                <c:pt idx="1667">
                  <c:v>1.5635041562949637E-2</c:v>
                </c:pt>
                <c:pt idx="1668">
                  <c:v>1.5629278306223716E-2</c:v>
                </c:pt>
                <c:pt idx="1669">
                  <c:v>1.5623513162330391E-2</c:v>
                </c:pt>
                <c:pt idx="1670">
                  <c:v>1.5617854187315027E-2</c:v>
                </c:pt>
                <c:pt idx="1671">
                  <c:v>1.5612245674890708E-2</c:v>
                </c:pt>
                <c:pt idx="1672">
                  <c:v>1.560668762463111E-2</c:v>
                </c:pt>
                <c:pt idx="1673">
                  <c:v>1.5601218932243355E-2</c:v>
                </c:pt>
                <c:pt idx="1674">
                  <c:v>1.5595758436395343E-2</c:v>
                </c:pt>
                <c:pt idx="1675">
                  <c:v>1.5590348399218855E-2</c:v>
                </c:pt>
                <c:pt idx="1676">
                  <c:v>1.558498882030543E-2</c:v>
                </c:pt>
                <c:pt idx="1677">
                  <c:v>1.5579679699247921E-2</c:v>
                </c:pt>
                <c:pt idx="1678">
                  <c:v>1.5574421035641377E-2</c:v>
                </c:pt>
                <c:pt idx="1679">
                  <c:v>1.5569212829088313E-2</c:v>
                </c:pt>
                <c:pt idx="1680">
                  <c:v>1.556405507919344E-2</c:v>
                </c:pt>
                <c:pt idx="1681">
                  <c:v>1.5558947785564107E-2</c:v>
                </c:pt>
                <c:pt idx="1682">
                  <c:v>1.5553874274683892E-2</c:v>
                </c:pt>
                <c:pt idx="1683">
                  <c:v>1.5548874670023185E-2</c:v>
                </c:pt>
                <c:pt idx="1684">
                  <c:v>1.5543925524901634E-2</c:v>
                </c:pt>
                <c:pt idx="1685">
                  <c:v>1.5539026838939544E-2</c:v>
                </c:pt>
                <c:pt idx="1686">
                  <c:v>1.5534173217198508E-2</c:v>
                </c:pt>
                <c:pt idx="1687">
                  <c:v>1.5529371839538023E-2</c:v>
                </c:pt>
                <c:pt idx="1688">
                  <c:v>1.5524619946069584E-2</c:v>
                </c:pt>
                <c:pt idx="1689">
                  <c:v>1.5519916686245578E-2</c:v>
                </c:pt>
                <c:pt idx="1690">
                  <c:v>1.5514618390920693E-2</c:v>
                </c:pt>
                <c:pt idx="1691">
                  <c:v>1.5510019354888254E-2</c:v>
                </c:pt>
                <c:pt idx="1692">
                  <c:v>1.550546618506621E-2</c:v>
                </c:pt>
                <c:pt idx="1693">
                  <c:v>1.5500958035539917E-2</c:v>
                </c:pt>
                <c:pt idx="1694">
                  <c:v>1.5496494060405595E-2</c:v>
                </c:pt>
                <c:pt idx="1695">
                  <c:v>1.5492041548871714E-2</c:v>
                </c:pt>
                <c:pt idx="1696">
                  <c:v>1.5487660937989587E-2</c:v>
                </c:pt>
                <c:pt idx="1697">
                  <c:v>1.5483322035299773E-2</c:v>
                </c:pt>
                <c:pt idx="1698">
                  <c:v>1.5479023990356871E-2</c:v>
                </c:pt>
                <c:pt idx="1699">
                  <c:v>1.5474807194711032E-2</c:v>
                </c:pt>
                <c:pt idx="1700">
                  <c:v>1.5470590502529521E-2</c:v>
                </c:pt>
                <c:pt idx="1701">
                  <c:v>1.5466412063700235E-2</c:v>
                </c:pt>
                <c:pt idx="1702">
                  <c:v>1.5462271032400195E-2</c:v>
                </c:pt>
                <c:pt idx="1703">
                  <c:v>1.5458166562813814E-2</c:v>
                </c:pt>
                <c:pt idx="1704">
                  <c:v>1.5454097809137228E-2</c:v>
                </c:pt>
                <c:pt idx="1705">
                  <c:v>1.5450063925572221E-2</c:v>
                </c:pt>
                <c:pt idx="1706">
                  <c:v>1.5446064066332746E-2</c:v>
                </c:pt>
                <c:pt idx="1707">
                  <c:v>1.5442039865669503E-2</c:v>
                </c:pt>
                <c:pt idx="1708">
                  <c:v>1.5437985338069872E-2</c:v>
                </c:pt>
                <c:pt idx="1709">
                  <c:v>1.5434076850200165E-2</c:v>
                </c:pt>
                <c:pt idx="1710">
                  <c:v>1.5430199039613493E-2</c:v>
                </c:pt>
                <c:pt idx="1711">
                  <c:v>1.542635104666115E-2</c:v>
                </c:pt>
                <c:pt idx="1712">
                  <c:v>1.5422598515522494E-2</c:v>
                </c:pt>
                <c:pt idx="1713">
                  <c:v>1.5418809646440721E-2</c:v>
                </c:pt>
                <c:pt idx="1714">
                  <c:v>1.5415048999570765E-2</c:v>
                </c:pt>
                <c:pt idx="1715">
                  <c:v>1.5411316574757151E-2</c:v>
                </c:pt>
                <c:pt idx="1716">
                  <c:v>1.5407538444612606E-2</c:v>
                </c:pt>
                <c:pt idx="1717">
                  <c:v>1.5403860604400337E-2</c:v>
                </c:pt>
                <c:pt idx="1718">
                  <c:v>1.5400210984541415E-2</c:v>
                </c:pt>
                <c:pt idx="1719">
                  <c:v>1.5396589584883035E-2</c:v>
                </c:pt>
                <c:pt idx="1720">
                  <c:v>1.5392996405269296E-2</c:v>
                </c:pt>
                <c:pt idx="1721">
                  <c:v>1.538951468021953E-2</c:v>
                </c:pt>
                <c:pt idx="1722">
                  <c:v>1.5385979805415234E-2</c:v>
                </c:pt>
                <c:pt idx="1723">
                  <c:v>1.5382473151430027E-2</c:v>
                </c:pt>
                <c:pt idx="1724">
                  <c:v>1.5378500102790493E-2</c:v>
                </c:pt>
                <c:pt idx="1725">
                  <c:v>1.5374962951722051E-2</c:v>
                </c:pt>
                <c:pt idx="1726">
                  <c:v>1.5371543120539172E-2</c:v>
                </c:pt>
                <c:pt idx="1727">
                  <c:v>1.5368151508344544E-2</c:v>
                </c:pt>
                <c:pt idx="1728">
                  <c:v>1.5364788114995519E-2</c:v>
                </c:pt>
                <c:pt idx="1729">
                  <c:v>1.5361452940350332E-2</c:v>
                </c:pt>
                <c:pt idx="1730">
                  <c:v>1.5358145984267659E-2</c:v>
                </c:pt>
                <c:pt idx="1731">
                  <c:v>1.5354867246607059E-2</c:v>
                </c:pt>
                <c:pt idx="1732">
                  <c:v>1.5351616727231628E-2</c:v>
                </c:pt>
                <c:pt idx="1733">
                  <c:v>1.5348606540225315E-2</c:v>
                </c:pt>
                <c:pt idx="1734">
                  <c:v>1.5345741398933584E-2</c:v>
                </c:pt>
                <c:pt idx="1735">
                  <c:v>1.5342584941343657E-2</c:v>
                </c:pt>
                <c:pt idx="1736">
                  <c:v>1.5339456707576148E-2</c:v>
                </c:pt>
                <c:pt idx="1737">
                  <c:v>1.5336356697494394E-2</c:v>
                </c:pt>
                <c:pt idx="1738">
                  <c:v>1.5332937126698606E-2</c:v>
                </c:pt>
                <c:pt idx="1739">
                  <c:v>1.5329887903851929E-2</c:v>
                </c:pt>
                <c:pt idx="1740">
                  <c:v>1.5326866900651324E-2</c:v>
                </c:pt>
                <c:pt idx="1741">
                  <c:v>1.5323874116968372E-2</c:v>
                </c:pt>
                <c:pt idx="1742">
                  <c:v>1.5321279997705991E-2</c:v>
                </c:pt>
                <c:pt idx="1743">
                  <c:v>1.5318349326956901E-2</c:v>
                </c:pt>
                <c:pt idx="1744">
                  <c:v>1.5315446878977308E-2</c:v>
                </c:pt>
                <c:pt idx="1745">
                  <c:v>1.5312572653642153E-2</c:v>
                </c:pt>
                <c:pt idx="1746">
                  <c:v>1.5309333486881715E-2</c:v>
                </c:pt>
                <c:pt idx="1747">
                  <c:v>1.5306510017661541E-2</c:v>
                </c:pt>
                <c:pt idx="1748">
                  <c:v>1.5303714767088895E-2</c:v>
                </c:pt>
                <c:pt idx="1749">
                  <c:v>1.5300947735044965E-2</c:v>
                </c:pt>
                <c:pt idx="1750">
                  <c:v>1.5298208921411812E-2</c:v>
                </c:pt>
                <c:pt idx="1751">
                  <c:v>1.5295919970252923E-2</c:v>
                </c:pt>
                <c:pt idx="1752">
                  <c:v>1.5293243300001027E-2</c:v>
                </c:pt>
                <c:pt idx="1753">
                  <c:v>1.5290594851429178E-2</c:v>
                </c:pt>
                <c:pt idx="1754">
                  <c:v>1.5287974624423058E-2</c:v>
                </c:pt>
                <c:pt idx="1755">
                  <c:v>1.5285382618868351E-2</c:v>
                </c:pt>
                <c:pt idx="1756">
                  <c:v>1.5282818834652887E-2</c:v>
                </c:pt>
                <c:pt idx="1757">
                  <c:v>1.5280283271665789E-2</c:v>
                </c:pt>
                <c:pt idx="1758">
                  <c:v>1.5277775929796176E-2</c:v>
                </c:pt>
                <c:pt idx="1759">
                  <c:v>1.5274829408295509E-2</c:v>
                </c:pt>
                <c:pt idx="1760">
                  <c:v>1.5272058283543589E-2</c:v>
                </c:pt>
                <c:pt idx="1761">
                  <c:v>1.5269626039542246E-2</c:v>
                </c:pt>
                <c:pt idx="1762">
                  <c:v>1.5267222010225415E-2</c:v>
                </c:pt>
                <c:pt idx="1763">
                  <c:v>1.526484619549196E-2</c:v>
                </c:pt>
                <c:pt idx="1764">
                  <c:v>1.5262663403957082E-2</c:v>
                </c:pt>
                <c:pt idx="1765">
                  <c:v>1.5260345935524102E-2</c:v>
                </c:pt>
                <c:pt idx="1766">
                  <c:v>1.5258056682575578E-2</c:v>
                </c:pt>
                <c:pt idx="1767">
                  <c:v>1.5255795645015759E-2</c:v>
                </c:pt>
                <c:pt idx="1768">
                  <c:v>1.52533903371032E-2</c:v>
                </c:pt>
                <c:pt idx="1769">
                  <c:v>1.5251183807803152E-2</c:v>
                </c:pt>
                <c:pt idx="1770">
                  <c:v>1.5249005492409453E-2</c:v>
                </c:pt>
                <c:pt idx="1771">
                  <c:v>1.5246855390829359E-2</c:v>
                </c:pt>
                <c:pt idx="1772">
                  <c:v>1.5244733502972778E-2</c:v>
                </c:pt>
                <c:pt idx="1773">
                  <c:v>1.5242821937504383E-2</c:v>
                </c:pt>
                <c:pt idx="1774">
                  <c:v>1.5240758405037285E-2</c:v>
                </c:pt>
                <c:pt idx="1775">
                  <c:v>1.5238723087223219E-2</c:v>
                </c:pt>
                <c:pt idx="1776">
                  <c:v>1.5236431558165722E-2</c:v>
                </c:pt>
                <c:pt idx="1777">
                  <c:v>1.5234266595195145E-2</c:v>
                </c:pt>
                <c:pt idx="1778">
                  <c:v>1.5232318018287359E-2</c:v>
                </c:pt>
                <c:pt idx="1779">
                  <c:v>1.5230397654489214E-2</c:v>
                </c:pt>
                <c:pt idx="1780">
                  <c:v>1.5228505503718563E-2</c:v>
                </c:pt>
                <c:pt idx="1781">
                  <c:v>1.5226641565896353E-2</c:v>
                </c:pt>
                <c:pt idx="1782">
                  <c:v>1.5224805840943973E-2</c:v>
                </c:pt>
                <c:pt idx="1783">
                  <c:v>1.5222998328783254E-2</c:v>
                </c:pt>
                <c:pt idx="1784">
                  <c:v>1.5221219029337351E-2</c:v>
                </c:pt>
                <c:pt idx="1785">
                  <c:v>1.5219673546065531E-2</c:v>
                </c:pt>
                <c:pt idx="1786">
                  <c:v>1.5218576401767088E-2</c:v>
                </c:pt>
                <c:pt idx="1787">
                  <c:v>1.521688951659716E-2</c:v>
                </c:pt>
                <c:pt idx="1788">
                  <c:v>1.5215230848612794E-2</c:v>
                </c:pt>
                <c:pt idx="1789">
                  <c:v>1.5213600397741398E-2</c:v>
                </c:pt>
                <c:pt idx="1790">
                  <c:v>1.5210661424985238E-2</c:v>
                </c:pt>
                <c:pt idx="1791">
                  <c:v>1.5209099632582294E-2</c:v>
                </c:pt>
                <c:pt idx="1792">
                  <c:v>1.5207566054668891E-2</c:v>
                </c:pt>
                <c:pt idx="1793">
                  <c:v>1.5206060691178198E-2</c:v>
                </c:pt>
                <c:pt idx="1794">
                  <c:v>1.5204808174541218E-2</c:v>
                </c:pt>
                <c:pt idx="1795">
                  <c:v>1.5203361194131378E-2</c:v>
                </c:pt>
                <c:pt idx="1796">
                  <c:v>1.5201942429143278E-2</c:v>
                </c:pt>
                <c:pt idx="1797">
                  <c:v>1.5200551879517396E-2</c:v>
                </c:pt>
                <c:pt idx="1798">
                  <c:v>1.5198957087871745E-2</c:v>
                </c:pt>
                <c:pt idx="1799">
                  <c:v>1.5197621009615189E-2</c:v>
                </c:pt>
                <c:pt idx="1800">
                  <c:v>1.5196313145357203E-2</c:v>
                </c:pt>
                <c:pt idx="1801">
                  <c:v>1.5195033495042748E-2</c:v>
                </c:pt>
                <c:pt idx="1802">
                  <c:v>1.5194262855148036E-2</c:v>
                </c:pt>
                <c:pt idx="1803">
                  <c:v>1.5192801101101357E-2</c:v>
                </c:pt>
                <c:pt idx="1804">
                  <c:v>1.5191608057404479E-2</c:v>
                </c:pt>
                <c:pt idx="1805">
                  <c:v>1.519044322862583E-2</c:v>
                </c:pt>
                <c:pt idx="1806">
                  <c:v>1.5189306614715013E-2</c:v>
                </c:pt>
                <c:pt idx="1807">
                  <c:v>1.5188198215624242E-2</c:v>
                </c:pt>
                <c:pt idx="1808">
                  <c:v>1.5187118031304861E-2</c:v>
                </c:pt>
                <c:pt idx="1809">
                  <c:v>1.5186066061710817E-2</c:v>
                </c:pt>
                <c:pt idx="1810">
                  <c:v>1.5185042306796931E-2</c:v>
                </c:pt>
                <c:pt idx="1811">
                  <c:v>1.5183273296111721E-2</c:v>
                </c:pt>
                <c:pt idx="1812">
                  <c:v>1.5182300047138596E-2</c:v>
                </c:pt>
                <c:pt idx="1813">
                  <c:v>1.5181355009162765E-2</c:v>
                </c:pt>
                <c:pt idx="1814">
                  <c:v>1.518043818214404E-2</c:v>
                </c:pt>
                <c:pt idx="1815">
                  <c:v>1.5179815097972695E-2</c:v>
                </c:pt>
                <c:pt idx="1816">
                  <c:v>1.5178956671753795E-2</c:v>
                </c:pt>
                <c:pt idx="1817">
                  <c:v>1.5178126457564093E-2</c:v>
                </c:pt>
                <c:pt idx="1818">
                  <c:v>1.5177324455368449E-2</c:v>
                </c:pt>
                <c:pt idx="1819">
                  <c:v>1.5176550665132169E-2</c:v>
                </c:pt>
                <c:pt idx="1820">
                  <c:v>1.5175529648043315E-2</c:v>
                </c:pt>
                <c:pt idx="1821">
                  <c:v>1.5174810296706365E-2</c:v>
                </c:pt>
                <c:pt idx="1822">
                  <c:v>1.5174119156050499E-2</c:v>
                </c:pt>
                <c:pt idx="1823">
                  <c:v>1.5173456226045243E-2</c:v>
                </c:pt>
                <c:pt idx="1824">
                  <c:v>1.5173104892237898E-2</c:v>
                </c:pt>
                <c:pt idx="1825">
                  <c:v>1.5172500373111273E-2</c:v>
                </c:pt>
                <c:pt idx="1826">
                  <c:v>1.5171924065740656E-2</c:v>
                </c:pt>
                <c:pt idx="1827">
                  <c:v>1.5171375970099255E-2</c:v>
                </c:pt>
                <c:pt idx="1828">
                  <c:v>1.5170856086164673E-2</c:v>
                </c:pt>
                <c:pt idx="1829">
                  <c:v>1.5170071068213848E-2</c:v>
                </c:pt>
                <c:pt idx="1830">
                  <c:v>1.5169605612052278E-2</c:v>
                </c:pt>
                <c:pt idx="1831">
                  <c:v>1.5169168366351416E-2</c:v>
                </c:pt>
                <c:pt idx="1832">
                  <c:v>1.5168759331093597E-2</c:v>
                </c:pt>
                <c:pt idx="1833">
                  <c:v>1.5168378506260271E-2</c:v>
                </c:pt>
                <c:pt idx="1834">
                  <c:v>1.5168025891836424E-2</c:v>
                </c:pt>
                <c:pt idx="1835">
                  <c:v>1.5167701487806598E-2</c:v>
                </c:pt>
                <c:pt idx="1836">
                  <c:v>1.5167405294157542E-2</c:v>
                </c:pt>
                <c:pt idx="1837">
                  <c:v>1.5168065941445631E-2</c:v>
                </c:pt>
                <c:pt idx="1838">
                  <c:v>1.5167832184161668E-2</c:v>
                </c:pt>
                <c:pt idx="1839">
                  <c:v>1.5167626640775443E-2</c:v>
                </c:pt>
                <c:pt idx="1840">
                  <c:v>1.5167449311277835E-2</c:v>
                </c:pt>
                <c:pt idx="1841">
                  <c:v>1.516698242342903E-2</c:v>
                </c:pt>
                <c:pt idx="1842">
                  <c:v>1.5166859511569979E-2</c:v>
                </c:pt>
                <c:pt idx="1843">
                  <c:v>1.5166764812396011E-2</c:v>
                </c:pt>
                <c:pt idx="1844">
                  <c:v>1.516669832590407E-2</c:v>
                </c:pt>
                <c:pt idx="1845">
                  <c:v>1.5166660052090226E-2</c:v>
                </c:pt>
                <c:pt idx="1846">
                  <c:v>1.5166977825613411E-2</c:v>
                </c:pt>
                <c:pt idx="1847">
                  <c:v>1.5166997993191888E-2</c:v>
                </c:pt>
                <c:pt idx="1848">
                  <c:v>1.5167046374631179E-2</c:v>
                </c:pt>
                <c:pt idx="1849">
                  <c:v>1.5167122969934322E-2</c:v>
                </c:pt>
                <c:pt idx="1850">
                  <c:v>1.5166891873188936E-2</c:v>
                </c:pt>
                <c:pt idx="1851">
                  <c:v>1.5167022875455457E-2</c:v>
                </c:pt>
                <c:pt idx="1852">
                  <c:v>1.5167182090413615E-2</c:v>
                </c:pt>
                <c:pt idx="1853">
                  <c:v>1.5167369518073019E-2</c:v>
                </c:pt>
                <c:pt idx="1854">
                  <c:v>1.5167929154565113E-2</c:v>
                </c:pt>
                <c:pt idx="1855">
                  <c:v>1.516817503316303E-2</c:v>
                </c:pt>
                <c:pt idx="1856">
                  <c:v>1.5168449125672589E-2</c:v>
                </c:pt>
                <c:pt idx="1857">
                  <c:v>1.5168751432105953E-2</c:v>
                </c:pt>
                <c:pt idx="1858">
                  <c:v>1.5169081952477025E-2</c:v>
                </c:pt>
                <c:pt idx="1859">
                  <c:v>1.5169440686798404E-2</c:v>
                </c:pt>
                <c:pt idx="1860">
                  <c:v>1.5169827635087034E-2</c:v>
                </c:pt>
                <c:pt idx="1861">
                  <c:v>1.5170242797358551E-2</c:v>
                </c:pt>
                <c:pt idx="1862">
                  <c:v>1.5170686173630769E-2</c:v>
                </c:pt>
                <c:pt idx="1863">
                  <c:v>1.5170433431524594E-2</c:v>
                </c:pt>
                <c:pt idx="1864">
                  <c:v>1.5170929163651151E-2</c:v>
                </c:pt>
                <c:pt idx="1865">
                  <c:v>1.5171453107466079E-2</c:v>
                </c:pt>
                <c:pt idx="1866">
                  <c:v>1.517200526299046E-2</c:v>
                </c:pt>
                <c:pt idx="1867">
                  <c:v>1.5172585630249326E-2</c:v>
                </c:pt>
                <c:pt idx="1868">
                  <c:v>1.5173566465180175E-2</c:v>
                </c:pt>
                <c:pt idx="1869">
                  <c:v>1.5174205297935613E-2</c:v>
                </c:pt>
                <c:pt idx="1870">
                  <c:v>1.5174872343690639E-2</c:v>
                </c:pt>
                <c:pt idx="1871">
                  <c:v>1.5175567602472769E-2</c:v>
                </c:pt>
                <c:pt idx="1872">
                  <c:v>1.5175910643454754E-2</c:v>
                </c:pt>
                <c:pt idx="1873">
                  <c:v>1.5176660281675702E-2</c:v>
                </c:pt>
                <c:pt idx="1874">
                  <c:v>1.5177438131827904E-2</c:v>
                </c:pt>
                <c:pt idx="1875">
                  <c:v>1.5178244193945176E-2</c:v>
                </c:pt>
                <c:pt idx="1876">
                  <c:v>1.517946709288116E-2</c:v>
                </c:pt>
                <c:pt idx="1877">
                  <c:v>1.5180331630495118E-2</c:v>
                </c:pt>
                <c:pt idx="1878">
                  <c:v>1.518122438137031E-2</c:v>
                </c:pt>
                <c:pt idx="1879">
                  <c:v>1.5182145345543867E-2</c:v>
                </c:pt>
                <c:pt idx="1880">
                  <c:v>1.5183094523055538E-2</c:v>
                </c:pt>
                <c:pt idx="1881">
                  <c:v>1.5183673019901867E-2</c:v>
                </c:pt>
                <c:pt idx="1882">
                  <c:v>1.5184676566795363E-2</c:v>
                </c:pt>
                <c:pt idx="1883">
                  <c:v>1.518570832596094E-2</c:v>
                </c:pt>
                <c:pt idx="1884">
                  <c:v>1.5186768297442517E-2</c:v>
                </c:pt>
                <c:pt idx="1885">
                  <c:v>1.5187856481284453E-2</c:v>
                </c:pt>
                <c:pt idx="1886">
                  <c:v>1.5188972877533305E-2</c:v>
                </c:pt>
                <c:pt idx="1887">
                  <c:v>1.5190117486236509E-2</c:v>
                </c:pt>
                <c:pt idx="1888">
                  <c:v>1.5191290307442814E-2</c:v>
                </c:pt>
                <c:pt idx="1889">
                  <c:v>1.5193322323678196E-2</c:v>
                </c:pt>
                <c:pt idx="1890">
                  <c:v>1.5194555704131618E-2</c:v>
                </c:pt>
                <c:pt idx="1891">
                  <c:v>1.5195817299629688E-2</c:v>
                </c:pt>
                <c:pt idx="1892">
                  <c:v>1.5197107110227145E-2</c:v>
                </c:pt>
                <c:pt idx="1893">
                  <c:v>1.5198425135978294E-2</c:v>
                </c:pt>
                <c:pt idx="1894">
                  <c:v>1.5199345433621182E-2</c:v>
                </c:pt>
                <c:pt idx="1895">
                  <c:v>1.5200717816744173E-2</c:v>
                </c:pt>
                <c:pt idx="1896">
                  <c:v>1.5202118413997649E-2</c:v>
                </c:pt>
                <c:pt idx="1897">
                  <c:v>1.5203547225442765E-2</c:v>
                </c:pt>
                <c:pt idx="1898">
                  <c:v>1.5205438494071266E-2</c:v>
                </c:pt>
                <c:pt idx="1899">
                  <c:v>1.5206925811978796E-2</c:v>
                </c:pt>
                <c:pt idx="1900">
                  <c:v>1.5208441345462289E-2</c:v>
                </c:pt>
                <c:pt idx="1901">
                  <c:v>1.5209985094586039E-2</c:v>
                </c:pt>
                <c:pt idx="1902">
                  <c:v>1.521111449770862E-2</c:v>
                </c:pt>
                <c:pt idx="1903">
                  <c:v>1.5212712595622731E-2</c:v>
                </c:pt>
                <c:pt idx="1904">
                  <c:v>1.5214338908180143E-2</c:v>
                </c:pt>
                <c:pt idx="1905">
                  <c:v>1.5215993435449868E-2</c:v>
                </c:pt>
                <c:pt idx="1906">
                  <c:v>1.5217676177503546E-2</c:v>
                </c:pt>
                <c:pt idx="1907">
                  <c:v>1.5219840121582676E-2</c:v>
                </c:pt>
                <c:pt idx="1908">
                  <c:v>1.5221581382115828E-2</c:v>
                </c:pt>
                <c:pt idx="1909">
                  <c:v>1.5223350858854007E-2</c:v>
                </c:pt>
                <c:pt idx="1910">
                  <c:v>1.5225148551872365E-2</c:v>
                </c:pt>
                <c:pt idx="1911">
                  <c:v>1.5226974461249539E-2</c:v>
                </c:pt>
                <c:pt idx="1912">
                  <c:v>1.5228828587062423E-2</c:v>
                </c:pt>
                <c:pt idx="1913">
                  <c:v>1.5230710929392256E-2</c:v>
                </c:pt>
                <c:pt idx="1914">
                  <c:v>1.5232621488317669E-2</c:v>
                </c:pt>
                <c:pt idx="1915">
                  <c:v>1.5233621016521032E-2</c:v>
                </c:pt>
                <c:pt idx="1916">
                  <c:v>1.5235112410903005E-2</c:v>
                </c:pt>
                <c:pt idx="1917">
                  <c:v>1.5237101322035146E-2</c:v>
                </c:pt>
                <c:pt idx="1918">
                  <c:v>1.5239118446478314E-2</c:v>
                </c:pt>
                <c:pt idx="1919">
                  <c:v>1.5241163784317741E-2</c:v>
                </c:pt>
                <c:pt idx="1920">
                  <c:v>1.5243717141124626E-2</c:v>
                </c:pt>
                <c:pt idx="1921">
                  <c:v>1.5245821010032726E-2</c:v>
                </c:pt>
                <c:pt idx="1922">
                  <c:v>1.5247953093809068E-2</c:v>
                </c:pt>
                <c:pt idx="1923">
                  <c:v>1.5250113392543693E-2</c:v>
                </c:pt>
                <c:pt idx="1924">
                  <c:v>1.5252301906330151E-2</c:v>
                </c:pt>
                <c:pt idx="1925">
                  <c:v>1.5254028297598681E-2</c:v>
                </c:pt>
                <c:pt idx="1926">
                  <c:v>1.5256271131697896E-2</c:v>
                </c:pt>
                <c:pt idx="1927">
                  <c:v>1.5258542179917213E-2</c:v>
                </c:pt>
                <c:pt idx="1928">
                  <c:v>1.526084144235379E-2</c:v>
                </c:pt>
                <c:pt idx="1929">
                  <c:v>1.5263667704309852E-2</c:v>
                </c:pt>
                <c:pt idx="1930">
                  <c:v>1.5266025510391218E-2</c:v>
                </c:pt>
                <c:pt idx="1931">
                  <c:v>1.5268411532199481E-2</c:v>
                </c:pt>
                <c:pt idx="1932">
                  <c:v>1.5270825769834783E-2</c:v>
                </c:pt>
                <c:pt idx="1933">
                  <c:v>1.527276097122489E-2</c:v>
                </c:pt>
                <c:pt idx="1934">
                  <c:v>1.5275229521042046E-2</c:v>
                </c:pt>
                <c:pt idx="1935">
                  <c:v>1.5277726285780429E-2</c:v>
                </c:pt>
                <c:pt idx="1936">
                  <c:v>1.528025126554515E-2</c:v>
                </c:pt>
                <c:pt idx="1937">
                  <c:v>1.5282804460443526E-2</c:v>
                </c:pt>
                <c:pt idx="1938">
                  <c:v>1.5285385870582873E-2</c:v>
                </c:pt>
                <c:pt idx="1939">
                  <c:v>1.528799549607272E-2</c:v>
                </c:pt>
                <c:pt idx="1940">
                  <c:v>1.5290633337022588E-2</c:v>
                </c:pt>
                <c:pt idx="1941">
                  <c:v>1.5294872781392372E-2</c:v>
                </c:pt>
                <c:pt idx="1942">
                  <c:v>1.5297573442756045E-2</c:v>
                </c:pt>
                <c:pt idx="1943">
                  <c:v>1.5300302323586045E-2</c:v>
                </c:pt>
                <c:pt idx="1944">
                  <c:v>1.5303059424001411E-2</c:v>
                </c:pt>
                <c:pt idx="1945">
                  <c:v>1.5305844744119003E-2</c:v>
                </c:pt>
                <c:pt idx="1946">
                  <c:v>1.5308122934405531E-2</c:v>
                </c:pt>
                <c:pt idx="1947">
                  <c:v>1.531096190568567E-2</c:v>
                </c:pt>
                <c:pt idx="1948">
                  <c:v>1.5313826700888043E-2</c:v>
                </c:pt>
                <c:pt idx="1949">
                  <c:v>1.531671545741165E-2</c:v>
                </c:pt>
                <c:pt idx="1950">
                  <c:v>1.5320167825748006E-2</c:v>
                </c:pt>
                <c:pt idx="1951">
                  <c:v>1.5323099887913676E-2</c:v>
                </c:pt>
                <c:pt idx="1952">
                  <c:v>1.5326050113185581E-2</c:v>
                </c:pt>
                <c:pt idx="1953">
                  <c:v>1.5329016648964347E-2</c:v>
                </c:pt>
                <c:pt idx="1954">
                  <c:v>1.5331997642642337E-2</c:v>
                </c:pt>
                <c:pt idx="1955">
                  <c:v>1.5334446877305979E-2</c:v>
                </c:pt>
                <c:pt idx="1956">
                  <c:v>1.5337451209364302E-2</c:v>
                </c:pt>
                <c:pt idx="1957">
                  <c:v>1.5340464601555378E-2</c:v>
                </c:pt>
                <c:pt idx="1958">
                  <c:v>1.5343485191181234E-2</c:v>
                </c:pt>
                <c:pt idx="1959">
                  <c:v>1.5347054637420289E-2</c:v>
                </c:pt>
                <c:pt idx="1960">
                  <c:v>1.5350083473079961E-2</c:v>
                </c:pt>
                <c:pt idx="1961">
                  <c:v>1.5353113798063948E-2</c:v>
                </c:pt>
                <c:pt idx="1962">
                  <c:v>1.5356143759672952E-2</c:v>
                </c:pt>
                <c:pt idx="1963">
                  <c:v>1.5359171505198553E-2</c:v>
                </c:pt>
                <c:pt idx="1964">
                  <c:v>1.5362195181917558E-2</c:v>
                </c:pt>
                <c:pt idx="1965">
                  <c:v>1.5365212937098086E-2</c:v>
                </c:pt>
                <c:pt idx="1966">
                  <c:v>1.5368222917996527E-2</c:v>
                </c:pt>
                <c:pt idx="1967">
                  <c:v>1.5370687031708625E-2</c:v>
                </c:pt>
                <c:pt idx="1968">
                  <c:v>1.5372606808822261E-2</c:v>
                </c:pt>
                <c:pt idx="1969">
                  <c:v>1.5375586184049233E-2</c:v>
                </c:pt>
                <c:pt idx="1970">
                  <c:v>1.5378550463513775E-2</c:v>
                </c:pt>
                <c:pt idx="1971">
                  <c:v>1.5382029075786077E-2</c:v>
                </c:pt>
                <c:pt idx="1972">
                  <c:v>1.5384956177901492E-2</c:v>
                </c:pt>
                <c:pt idx="1973">
                  <c:v>1.538786299917924E-2</c:v>
                </c:pt>
                <c:pt idx="1974">
                  <c:v>1.5390749342954218E-2</c:v>
                </c:pt>
                <c:pt idx="1975">
                  <c:v>1.5393615209138144E-2</c:v>
                </c:pt>
                <c:pt idx="1976">
                  <c:v>1.5395935983357424E-2</c:v>
                </c:pt>
                <c:pt idx="1977">
                  <c:v>1.5398762236386603E-2</c:v>
                </c:pt>
                <c:pt idx="1978">
                  <c:v>1.5401568012417563E-2</c:v>
                </c:pt>
                <c:pt idx="1979">
                  <c:v>1.5404353311365509E-2</c:v>
                </c:pt>
                <c:pt idx="1980">
                  <c:v>1.5407118133143442E-2</c:v>
                </c:pt>
                <c:pt idx="1981">
                  <c:v>1.5410380371918822E-2</c:v>
                </c:pt>
                <c:pt idx="1982">
                  <c:v>1.5413102892524703E-2</c:v>
                </c:pt>
                <c:pt idx="1983">
                  <c:v>1.5415804934849973E-2</c:v>
                </c:pt>
                <c:pt idx="1984">
                  <c:v>1.5418867907669529E-2</c:v>
                </c:pt>
                <c:pt idx="1985">
                  <c:v>1.5421013757720616E-2</c:v>
                </c:pt>
                <c:pt idx="1986">
                  <c:v>1.5423652789338823E-2</c:v>
                </c:pt>
                <c:pt idx="1987">
                  <c:v>1.5426271343196107E-2</c:v>
                </c:pt>
                <c:pt idx="1988">
                  <c:v>1.5428869419212088E-2</c:v>
                </c:pt>
                <c:pt idx="1989">
                  <c:v>1.5431447017307717E-2</c:v>
                </c:pt>
                <c:pt idx="1990">
                  <c:v>1.5434004137403938E-2</c:v>
                </c:pt>
                <c:pt idx="1991">
                  <c:v>1.5436540779421701E-2</c:v>
                </c:pt>
                <c:pt idx="1992">
                  <c:v>1.543905694328416E-2</c:v>
                </c:pt>
                <c:pt idx="1993">
                  <c:v>1.5443056737172264E-2</c:v>
                </c:pt>
                <c:pt idx="1994">
                  <c:v>1.544552787302169E-2</c:v>
                </c:pt>
                <c:pt idx="1995">
                  <c:v>1.54479785278942E-2</c:v>
                </c:pt>
                <c:pt idx="1996">
                  <c:v>1.5450408701713771E-2</c:v>
                </c:pt>
                <c:pt idx="1997">
                  <c:v>1.5452818394404374E-2</c:v>
                </c:pt>
                <c:pt idx="1998">
                  <c:v>1.5454713146785624E-2</c:v>
                </c:pt>
                <c:pt idx="1999">
                  <c:v>1.5457083238592809E-2</c:v>
                </c:pt>
                <c:pt idx="2000">
                  <c:v>1.545943284991318E-2</c:v>
                </c:pt>
                <c:pt idx="2001">
                  <c:v>1.5461761980673788E-2</c:v>
                </c:pt>
                <c:pt idx="2002">
                  <c:v>1.5464559638317148E-2</c:v>
                </c:pt>
                <c:pt idx="2003">
                  <c:v>1.5466846442678673E-2</c:v>
                </c:pt>
                <c:pt idx="2004">
                  <c:v>1.5469112765400335E-2</c:v>
                </c:pt>
                <c:pt idx="2005">
                  <c:v>1.5471358606409585E-2</c:v>
                </c:pt>
                <c:pt idx="2006">
                  <c:v>1.5473583965637347E-2</c:v>
                </c:pt>
                <c:pt idx="2007">
                  <c:v>1.5475306669495249E-2</c:v>
                </c:pt>
                <c:pt idx="2008">
                  <c:v>1.5477492434355722E-2</c:v>
                </c:pt>
                <c:pt idx="2009">
                  <c:v>1.5479657718096009E-2</c:v>
                </c:pt>
                <c:pt idx="2010">
                  <c:v>1.5481802520651022E-2</c:v>
                </c:pt>
                <c:pt idx="2011">
                  <c:v>1.5484403532644022E-2</c:v>
                </c:pt>
                <c:pt idx="2012">
                  <c:v>1.5486505999747045E-2</c:v>
                </c:pt>
                <c:pt idx="2013">
                  <c:v>1.548858798459635E-2</c:v>
                </c:pt>
                <c:pt idx="2014">
                  <c:v>1.5490649487126772E-2</c:v>
                </c:pt>
                <c:pt idx="2015">
                  <c:v>1.5492690507274446E-2</c:v>
                </c:pt>
                <c:pt idx="2016">
                  <c:v>1.5494711044975512E-2</c:v>
                </c:pt>
                <c:pt idx="2017">
                  <c:v>1.5496711100167411E-2</c:v>
                </c:pt>
                <c:pt idx="2018">
                  <c:v>1.5498690672787583E-2</c:v>
                </c:pt>
                <c:pt idx="2019">
                  <c:v>1.5500184079508345E-2</c:v>
                </c:pt>
                <c:pt idx="2020">
                  <c:v>1.5501195104236315E-2</c:v>
                </c:pt>
                <c:pt idx="2021">
                  <c:v>1.550311737057844E-2</c:v>
                </c:pt>
                <c:pt idx="2022">
                  <c:v>1.5505019156723579E-2</c:v>
                </c:pt>
                <c:pt idx="2023">
                  <c:v>1.5506900462614319E-2</c:v>
                </c:pt>
                <c:pt idx="2024">
                  <c:v>1.5509220301497336E-2</c:v>
                </c:pt>
                <c:pt idx="2025">
                  <c:v>1.5511059262732933E-2</c:v>
                </c:pt>
                <c:pt idx="2026">
                  <c:v>1.5512877742668359E-2</c:v>
                </c:pt>
                <c:pt idx="2027">
                  <c:v>1.5514675741248709E-2</c:v>
                </c:pt>
                <c:pt idx="2028">
                  <c:v>1.5515999786246576E-2</c:v>
                </c:pt>
                <c:pt idx="2029">
                  <c:v>1.551775820941895E-2</c:v>
                </c:pt>
                <c:pt idx="2030">
                  <c:v>1.5519496151945637E-2</c:v>
                </c:pt>
                <c:pt idx="2031">
                  <c:v>1.55212136137732E-2</c:v>
                </c:pt>
                <c:pt idx="2032">
                  <c:v>1.5522910594850406E-2</c:v>
                </c:pt>
                <c:pt idx="2033">
                  <c:v>1.5525033621196298E-2</c:v>
                </c:pt>
                <c:pt idx="2034">
                  <c:v>1.5526688248769715E-2</c:v>
                </c:pt>
                <c:pt idx="2035">
                  <c:v>1.5528322394560708E-2</c:v>
                </c:pt>
                <c:pt idx="2036">
                  <c:v>1.5530164909953712E-2</c:v>
                </c:pt>
                <c:pt idx="2037">
                  <c:v>1.5531314411893768E-2</c:v>
                </c:pt>
                <c:pt idx="2038">
                  <c:v>1.5532885581523525E-2</c:v>
                </c:pt>
                <c:pt idx="2039">
                  <c:v>1.553443627004388E-2</c:v>
                </c:pt>
                <c:pt idx="2040">
                  <c:v>1.5535966477407131E-2</c:v>
                </c:pt>
                <c:pt idx="2041">
                  <c:v>1.5537476203567793E-2</c:v>
                </c:pt>
                <c:pt idx="2042">
                  <c:v>1.5538965448478608E-2</c:v>
                </c:pt>
                <c:pt idx="2043">
                  <c:v>1.5540434212093206E-2</c:v>
                </c:pt>
                <c:pt idx="2044">
                  <c:v>1.5541882494367425E-2</c:v>
                </c:pt>
                <c:pt idx="2045">
                  <c:v>1.5544169305226209E-2</c:v>
                </c:pt>
                <c:pt idx="2046">
                  <c:v>1.5546857213906067E-2</c:v>
                </c:pt>
                <c:pt idx="2047">
                  <c:v>1.5548237033785066E-2</c:v>
                </c:pt>
                <c:pt idx="2048">
                  <c:v>1.5549596367754754E-2</c:v>
                </c:pt>
                <c:pt idx="2049">
                  <c:v>1.5550935215772582E-2</c:v>
                </c:pt>
                <c:pt idx="2050">
                  <c:v>1.5550987044222517E-2</c:v>
                </c:pt>
                <c:pt idx="2051">
                  <c:v>1.5552289141997256E-2</c:v>
                </c:pt>
                <c:pt idx="2052">
                  <c:v>1.5553570756334536E-2</c:v>
                </c:pt>
                <c:pt idx="2053">
                  <c:v>1.5554831887195041E-2</c:v>
                </c:pt>
                <c:pt idx="2054">
                  <c:v>1.5557322165134231E-2</c:v>
                </c:pt>
                <c:pt idx="2055">
                  <c:v>1.5558538096578796E-2</c:v>
                </c:pt>
                <c:pt idx="2056">
                  <c:v>1.5559733541790435E-2</c:v>
                </c:pt>
                <c:pt idx="2057">
                  <c:v>1.5560908500730469E-2</c:v>
                </c:pt>
                <c:pt idx="2058">
                  <c:v>1.5560830287997991E-2</c:v>
                </c:pt>
                <c:pt idx="2059">
                  <c:v>1.5561968517198065E-2</c:v>
                </c:pt>
                <c:pt idx="2060">
                  <c:v>1.5563086262661464E-2</c:v>
                </c:pt>
                <c:pt idx="2061">
                  <c:v>1.5564183524352806E-2</c:v>
                </c:pt>
                <c:pt idx="2062">
                  <c:v>1.5565260302238898E-2</c:v>
                </c:pt>
                <c:pt idx="2063">
                  <c:v>1.5567528040650975E-2</c:v>
                </c:pt>
                <c:pt idx="2064">
                  <c:v>1.556855959469316E-2</c:v>
                </c:pt>
                <c:pt idx="2065">
                  <c:v>1.5569570662186545E-2</c:v>
                </c:pt>
                <c:pt idx="2066">
                  <c:v>1.5570561243098465E-2</c:v>
                </c:pt>
                <c:pt idx="2067">
                  <c:v>1.557153133739927E-2</c:v>
                </c:pt>
                <c:pt idx="2068">
                  <c:v>1.5572480945056293E-2</c:v>
                </c:pt>
                <c:pt idx="2069">
                  <c:v>1.5573410066041604E-2</c:v>
                </c:pt>
                <c:pt idx="2070">
                  <c:v>1.5574318700324257E-2</c:v>
                </c:pt>
                <c:pt idx="2071">
                  <c:v>1.5574029526648688E-2</c:v>
                </c:pt>
                <c:pt idx="2072">
                  <c:v>1.5574510200213366E-2</c:v>
                </c:pt>
                <c:pt idx="2073">
                  <c:v>1.557536308057267E-2</c:v>
                </c:pt>
                <c:pt idx="2074">
                  <c:v>1.557619547765053E-2</c:v>
                </c:pt>
                <c:pt idx="2075">
                  <c:v>1.557700739142103E-2</c:v>
                </c:pt>
                <c:pt idx="2076">
                  <c:v>1.5579725335524396E-2</c:v>
                </c:pt>
                <c:pt idx="2077">
                  <c:v>1.557895389263864E-2</c:v>
                </c:pt>
                <c:pt idx="2078">
                  <c:v>1.5579702925523754E-2</c:v>
                </c:pt>
                <c:pt idx="2079">
                  <c:v>1.5580431474122254E-2</c:v>
                </c:pt>
                <c:pt idx="2080">
                  <c:v>1.5580759709807147E-2</c:v>
                </c:pt>
                <c:pt idx="2081">
                  <c:v>1.5581448723229288E-2</c:v>
                </c:pt>
                <c:pt idx="2082">
                  <c:v>1.5582117253181564E-2</c:v>
                </c:pt>
                <c:pt idx="2083">
                  <c:v>1.5582765299644211E-2</c:v>
                </c:pt>
                <c:pt idx="2084">
                  <c:v>1.5583392862597464E-2</c:v>
                </c:pt>
                <c:pt idx="2085">
                  <c:v>1.5584372594468175E-2</c:v>
                </c:pt>
                <c:pt idx="2086">
                  <c:v>1.5584957752461928E-2</c:v>
                </c:pt>
                <c:pt idx="2087">
                  <c:v>1.5585522426005699E-2</c:v>
                </c:pt>
                <c:pt idx="2088">
                  <c:v>1.5586878564146695E-2</c:v>
                </c:pt>
                <c:pt idx="2089">
                  <c:v>1.5586296772656692E-2</c:v>
                </c:pt>
                <c:pt idx="2090">
                  <c:v>1.5586798507932435E-2</c:v>
                </c:pt>
                <c:pt idx="2091">
                  <c:v>1.5587279759574928E-2</c:v>
                </c:pt>
                <c:pt idx="2092">
                  <c:v>1.5587740527567919E-2</c:v>
                </c:pt>
                <c:pt idx="2093">
                  <c:v>1.5588180811897792E-2</c:v>
                </c:pt>
                <c:pt idx="2094">
                  <c:v>1.5588600612550494E-2</c:v>
                </c:pt>
                <c:pt idx="2095">
                  <c:v>1.5588999929513287E-2</c:v>
                </c:pt>
                <c:pt idx="2096">
                  <c:v>1.5589378762774312E-2</c:v>
                </c:pt>
                <c:pt idx="2097">
                  <c:v>1.5590802126083879E-2</c:v>
                </c:pt>
                <c:pt idx="2098">
                  <c:v>1.5591135645688462E-2</c:v>
                </c:pt>
                <c:pt idx="2099">
                  <c:v>1.559144867890597E-2</c:v>
                </c:pt>
                <c:pt idx="2100">
                  <c:v>1.5591741225726036E-2</c:v>
                </c:pt>
                <c:pt idx="2101">
                  <c:v>1.559201328614045E-2</c:v>
                </c:pt>
                <c:pt idx="2102">
                  <c:v>1.5591705703941704E-2</c:v>
                </c:pt>
                <c:pt idx="2103">
                  <c:v>1.5591927992441881E-2</c:v>
                </c:pt>
                <c:pt idx="2104">
                  <c:v>1.5592129796276725E-2</c:v>
                </c:pt>
                <c:pt idx="2105">
                  <c:v>1.5592311115438814E-2</c:v>
                </c:pt>
                <c:pt idx="2106">
                  <c:v>1.5592813051752275E-2</c:v>
                </c:pt>
                <c:pt idx="2107">
                  <c:v>1.5592951944355346E-2</c:v>
                </c:pt>
                <c:pt idx="2108">
                  <c:v>1.5593070351386483E-2</c:v>
                </c:pt>
                <c:pt idx="2109">
                  <c:v>1.5593168272843077E-2</c:v>
                </c:pt>
                <c:pt idx="2110">
                  <c:v>1.559291044099936E-2</c:v>
                </c:pt>
                <c:pt idx="2111">
                  <c:v>1.5592968852033621E-2</c:v>
                </c:pt>
                <c:pt idx="2112">
                  <c:v>1.5593006778371101E-2</c:v>
                </c:pt>
                <c:pt idx="2113">
                  <c:v>1.5593024220008743E-2</c:v>
                </c:pt>
                <c:pt idx="2114">
                  <c:v>1.5593350596424093E-2</c:v>
                </c:pt>
                <c:pt idx="2115">
                  <c:v>1.5593325604392172E-2</c:v>
                </c:pt>
                <c:pt idx="2116">
                  <c:v>1.5593280126776585E-2</c:v>
                </c:pt>
                <c:pt idx="2117">
                  <c:v>1.5593214163581679E-2</c:v>
                </c:pt>
                <c:pt idx="2118">
                  <c:v>1.5593127714805715E-2</c:v>
                </c:pt>
                <c:pt idx="2119">
                  <c:v>1.5593020780454341E-2</c:v>
                </c:pt>
                <c:pt idx="2120">
                  <c:v>1.5592893360529296E-2</c:v>
                </c:pt>
                <c:pt idx="2121">
                  <c:v>1.5592745455036224E-2</c:v>
                </c:pt>
                <c:pt idx="2122">
                  <c:v>1.559257706397817E-2</c:v>
                </c:pt>
                <c:pt idx="2123">
                  <c:v>1.5591439165398527E-2</c:v>
                </c:pt>
                <c:pt idx="2124">
                  <c:v>1.5591234219512851E-2</c:v>
                </c:pt>
                <c:pt idx="2125">
                  <c:v>1.5591008790730469E-2</c:v>
                </c:pt>
                <c:pt idx="2126">
                  <c:v>1.55907628790558E-2</c:v>
                </c:pt>
                <c:pt idx="2127">
                  <c:v>1.5590496484498558E-2</c:v>
                </c:pt>
                <c:pt idx="2128">
                  <c:v>1.5590518710463961E-2</c:v>
                </c:pt>
                <c:pt idx="2129">
                  <c:v>1.5590209873782459E-2</c:v>
                </c:pt>
                <c:pt idx="2130">
                  <c:v>1.5589880553362294E-2</c:v>
                </c:pt>
                <c:pt idx="2131">
                  <c:v>1.5589530749211374E-2</c:v>
                </c:pt>
                <c:pt idx="2132">
                  <c:v>1.5588857268769657E-2</c:v>
                </c:pt>
                <c:pt idx="2133">
                  <c:v>1.5588467977106E-2</c:v>
                </c:pt>
                <c:pt idx="2134">
                  <c:v>1.5588058202628225E-2</c:v>
                </c:pt>
                <c:pt idx="2135">
                  <c:v>1.5587627945351347E-2</c:v>
                </c:pt>
                <c:pt idx="2136">
                  <c:v>1.5587474472921034E-2</c:v>
                </c:pt>
                <c:pt idx="2137">
                  <c:v>1.5587001766643396E-2</c:v>
                </c:pt>
                <c:pt idx="2138">
                  <c:v>1.5586508576725042E-2</c:v>
                </c:pt>
                <c:pt idx="2139">
                  <c:v>1.5585994903181341E-2</c:v>
                </c:pt>
                <c:pt idx="2140">
                  <c:v>1.5585460746028986E-2</c:v>
                </c:pt>
                <c:pt idx="2141">
                  <c:v>1.558461626366278E-2</c:v>
                </c:pt>
                <c:pt idx="2142">
                  <c:v>1.5584042627187001E-2</c:v>
                </c:pt>
                <c:pt idx="2143">
                  <c:v>1.5583448508034893E-2</c:v>
                </c:pt>
                <c:pt idx="2144">
                  <c:v>1.558283390622324E-2</c:v>
                </c:pt>
                <c:pt idx="2145">
                  <c:v>1.5582198821770147E-2</c:v>
                </c:pt>
                <c:pt idx="2146">
                  <c:v>1.5581543254698139E-2</c:v>
                </c:pt>
                <c:pt idx="2147">
                  <c:v>1.5580867205024879E-2</c:v>
                </c:pt>
                <c:pt idx="2148">
                  <c:v>1.5580170672771568E-2</c:v>
                </c:pt>
                <c:pt idx="2149">
                  <c:v>1.5580286996385416E-2</c:v>
                </c:pt>
                <c:pt idx="2150">
                  <c:v>1.5579545013985981E-2</c:v>
                </c:pt>
                <c:pt idx="2151">
                  <c:v>1.5578782546433842E-2</c:v>
                </c:pt>
                <c:pt idx="2152">
                  <c:v>1.557799959375159E-2</c:v>
                </c:pt>
                <c:pt idx="2153">
                  <c:v>1.5577196155964854E-2</c:v>
                </c:pt>
                <c:pt idx="2154">
                  <c:v>1.5576102072858096E-2</c:v>
                </c:pt>
                <c:pt idx="2155">
                  <c:v>1.5575259164478061E-2</c:v>
                </c:pt>
                <c:pt idx="2156">
                  <c:v>1.5574395771948569E-2</c:v>
                </c:pt>
                <c:pt idx="2157">
                  <c:v>1.5573511895297572E-2</c:v>
                </c:pt>
                <c:pt idx="2158">
                  <c:v>1.557287169135497E-2</c:v>
                </c:pt>
                <c:pt idx="2159">
                  <c:v>1.5571945343486557E-2</c:v>
                </c:pt>
                <c:pt idx="2160">
                  <c:v>1.5570998510701772E-2</c:v>
                </c:pt>
                <c:pt idx="2161">
                  <c:v>1.5570031193031025E-2</c:v>
                </c:pt>
                <c:pt idx="2162">
                  <c:v>1.5568785251184963E-2</c:v>
                </c:pt>
                <c:pt idx="2163">
                  <c:v>1.5567778470396389E-2</c:v>
                </c:pt>
                <c:pt idx="2164">
                  <c:v>1.5566751205691613E-2</c:v>
                </c:pt>
                <c:pt idx="2165">
                  <c:v>1.5565703457100339E-2</c:v>
                </c:pt>
                <c:pt idx="2166">
                  <c:v>1.5564635224656198E-2</c:v>
                </c:pt>
                <c:pt idx="2167">
                  <c:v>1.5563797106113468E-2</c:v>
                </c:pt>
                <c:pt idx="2168">
                  <c:v>1.556268639511464E-2</c:v>
                </c:pt>
                <c:pt idx="2169">
                  <c:v>1.5561555199487471E-2</c:v>
                </c:pt>
                <c:pt idx="2170">
                  <c:v>1.5560403519268889E-2</c:v>
                </c:pt>
                <c:pt idx="2171">
                  <c:v>1.5559231354493211E-2</c:v>
                </c:pt>
                <c:pt idx="2172">
                  <c:v>1.5558038705197801E-2</c:v>
                </c:pt>
                <c:pt idx="2173">
                  <c:v>1.5556825571418716E-2</c:v>
                </c:pt>
                <c:pt idx="2174">
                  <c:v>1.5555591953194623E-2</c:v>
                </c:pt>
                <c:pt idx="2175">
                  <c:v>1.55536219796364E-2</c:v>
                </c:pt>
                <c:pt idx="2176">
                  <c:v>1.5552351946107006E-2</c:v>
                </c:pt>
                <c:pt idx="2177">
                  <c:v>1.5551061430872442E-2</c:v>
                </c:pt>
                <c:pt idx="2178">
                  <c:v>1.5549750433971127E-2</c:v>
                </c:pt>
                <c:pt idx="2179">
                  <c:v>1.5548418955443694E-2</c:v>
                </c:pt>
                <c:pt idx="2180">
                  <c:v>1.5547298159782265E-2</c:v>
                </c:pt>
                <c:pt idx="2181">
                  <c:v>1.5545924196061886E-2</c:v>
                </c:pt>
                <c:pt idx="2182">
                  <c:v>1.5544529749968786E-2</c:v>
                </c:pt>
                <c:pt idx="2183">
                  <c:v>1.5543114821543811E-2</c:v>
                </c:pt>
                <c:pt idx="2184">
                  <c:v>1.55414543398664E-2</c:v>
                </c:pt>
                <c:pt idx="2185">
                  <c:v>1.553999997246111E-2</c:v>
                </c:pt>
                <c:pt idx="2186">
                  <c:v>1.5538525123730012E-2</c:v>
                </c:pt>
                <c:pt idx="2187">
                  <c:v>1.5537029793715504E-2</c:v>
                </c:pt>
                <c:pt idx="2188">
                  <c:v>1.5535732945995619E-2</c:v>
                </c:pt>
                <c:pt idx="2189">
                  <c:v>1.5534195124519744E-2</c:v>
                </c:pt>
                <c:pt idx="2190">
                  <c:v>1.5532636821031299E-2</c:v>
                </c:pt>
                <c:pt idx="2191">
                  <c:v>1.5531058035578159E-2</c:v>
                </c:pt>
                <c:pt idx="2192">
                  <c:v>1.5529458768208196E-2</c:v>
                </c:pt>
                <c:pt idx="2193">
                  <c:v>1.5527627709321814E-2</c:v>
                </c:pt>
                <c:pt idx="2194">
                  <c:v>1.5525989011652761E-2</c:v>
                </c:pt>
                <c:pt idx="2195">
                  <c:v>1.5524329833085406E-2</c:v>
                </c:pt>
                <c:pt idx="2196">
                  <c:v>1.5522650173671862E-2</c:v>
                </c:pt>
                <c:pt idx="2197">
                  <c:v>1.5520950033462915E-2</c:v>
                </c:pt>
                <c:pt idx="2198">
                  <c:v>1.551922941251112E-2</c:v>
                </c:pt>
                <c:pt idx="2199">
                  <c:v>1.551748831086815E-2</c:v>
                </c:pt>
                <c:pt idx="2200">
                  <c:v>1.5515726728587441E-2</c:v>
                </c:pt>
                <c:pt idx="2201">
                  <c:v>1.5514541296538944E-2</c:v>
                </c:pt>
                <c:pt idx="2202">
                  <c:v>1.5512734131792836E-2</c:v>
                </c:pt>
                <c:pt idx="2203">
                  <c:v>1.5510906483975401E-2</c:v>
                </c:pt>
                <c:pt idx="2204">
                  <c:v>1.550905835314355E-2</c:v>
                </c:pt>
                <c:pt idx="2205">
                  <c:v>1.55071897393555E-2</c:v>
                </c:pt>
                <c:pt idx="2206">
                  <c:v>1.5505109615513199E-2</c:v>
                </c:pt>
                <c:pt idx="2207">
                  <c:v>1.550320130075278E-2</c:v>
                </c:pt>
                <c:pt idx="2208">
                  <c:v>1.5501271475990709E-2</c:v>
                </c:pt>
                <c:pt idx="2209">
                  <c:v>1.5499319341669414E-2</c:v>
                </c:pt>
                <c:pt idx="2210">
                  <c:v>1.5497527915471935E-2</c:v>
                </c:pt>
                <c:pt idx="2211">
                  <c:v>1.5495526712723204E-2</c:v>
                </c:pt>
                <c:pt idx="2212">
                  <c:v>1.5493500710077554E-2</c:v>
                </c:pt>
                <c:pt idx="2213">
                  <c:v>1.5491449112304148E-2</c:v>
                </c:pt>
                <c:pt idx="2214">
                  <c:v>1.5489196042403447E-2</c:v>
                </c:pt>
                <c:pt idx="2215">
                  <c:v>1.5487093260222063E-2</c:v>
                </c:pt>
                <c:pt idx="2216">
                  <c:v>1.5484962571685419E-2</c:v>
                </c:pt>
                <c:pt idx="2217">
                  <c:v>1.548280317726957E-2</c:v>
                </c:pt>
                <c:pt idx="2218">
                  <c:v>1.5480614277454943E-2</c:v>
                </c:pt>
                <c:pt idx="2219">
                  <c:v>1.547855749567038E-2</c:v>
                </c:pt>
                <c:pt idx="2220">
                  <c:v>1.5476304465941945E-2</c:v>
                </c:pt>
                <c:pt idx="2221">
                  <c:v>1.5474019479410654E-2</c:v>
                </c:pt>
                <c:pt idx="2222">
                  <c:v>1.5471701740889111E-2</c:v>
                </c:pt>
                <c:pt idx="2223">
                  <c:v>1.5469350455195574E-2</c:v>
                </c:pt>
                <c:pt idx="2224">
                  <c:v>1.5466964827153505E-2</c:v>
                </c:pt>
                <c:pt idx="2225">
                  <c:v>1.5464544061591151E-2</c:v>
                </c:pt>
                <c:pt idx="2226">
                  <c:v>1.5462087363345013E-2</c:v>
                </c:pt>
                <c:pt idx="2227">
                  <c:v>1.5459314810867666E-2</c:v>
                </c:pt>
                <c:pt idx="2228">
                  <c:v>1.5456652933597149E-2</c:v>
                </c:pt>
                <c:pt idx="2229">
                  <c:v>1.545409278831773E-2</c:v>
                </c:pt>
                <c:pt idx="2230">
                  <c:v>1.5451493572338926E-2</c:v>
                </c:pt>
                <c:pt idx="2231">
                  <c:v>1.5448854477444485E-2</c:v>
                </c:pt>
                <c:pt idx="2232">
                  <c:v>1.5446299440042614E-2</c:v>
                </c:pt>
                <c:pt idx="2233">
                  <c:v>1.5443575291317554E-2</c:v>
                </c:pt>
                <c:pt idx="2234">
                  <c:v>1.5440809761179912E-2</c:v>
                </c:pt>
                <c:pt idx="2235">
                  <c:v>1.543800284980186E-2</c:v>
                </c:pt>
                <c:pt idx="2236">
                  <c:v>1.5435154557357321E-2</c:v>
                </c:pt>
                <c:pt idx="2237">
                  <c:v>1.5432155517621162E-2</c:v>
                </c:pt>
                <c:pt idx="2238">
                  <c:v>1.5429227544341199E-2</c:v>
                </c:pt>
                <c:pt idx="2239">
                  <c:v>1.5426258192264713E-2</c:v>
                </c:pt>
                <c:pt idx="2240">
                  <c:v>1.5423247461575867E-2</c:v>
                </c:pt>
                <c:pt idx="2241">
                  <c:v>1.5420292385454488E-2</c:v>
                </c:pt>
                <c:pt idx="2242">
                  <c:v>1.5417195810432154E-2</c:v>
                </c:pt>
                <c:pt idx="2243">
                  <c:v>1.5414057855641199E-2</c:v>
                </c:pt>
                <c:pt idx="2244">
                  <c:v>1.5410878521275312E-2</c:v>
                </c:pt>
                <c:pt idx="2245">
                  <c:v>1.5407573135561504E-2</c:v>
                </c:pt>
                <c:pt idx="2246">
                  <c:v>1.5404314137204136E-2</c:v>
                </c:pt>
                <c:pt idx="2247">
                  <c:v>1.5401013761592879E-2</c:v>
                </c:pt>
                <c:pt idx="2248">
                  <c:v>1.5397672008933095E-2</c:v>
                </c:pt>
                <c:pt idx="2249">
                  <c:v>1.5394288879431025E-2</c:v>
                </c:pt>
                <c:pt idx="2250">
                  <c:v>1.539086437329645E-2</c:v>
                </c:pt>
                <c:pt idx="2251">
                  <c:v>1.5387398490741794E-2</c:v>
                </c:pt>
                <c:pt idx="2252">
                  <c:v>1.5383891231982135E-2</c:v>
                </c:pt>
                <c:pt idx="2253">
                  <c:v>1.5380521314504665E-2</c:v>
                </c:pt>
                <c:pt idx="2254">
                  <c:v>1.5376921978405496E-2</c:v>
                </c:pt>
                <c:pt idx="2255">
                  <c:v>1.5373281261636132E-2</c:v>
                </c:pt>
                <c:pt idx="2256">
                  <c:v>1.5369599164425086E-2</c:v>
                </c:pt>
                <c:pt idx="2257">
                  <c:v>1.5365875687003911E-2</c:v>
                </c:pt>
                <c:pt idx="2258">
                  <c:v>1.5362067113161371E-2</c:v>
                </c:pt>
                <c:pt idx="2259">
                  <c:v>1.535826399333182E-2</c:v>
                </c:pt>
                <c:pt idx="2260">
                  <c:v>1.5354419495703594E-2</c:v>
                </c:pt>
                <c:pt idx="2261">
                  <c:v>1.5350533620519561E-2</c:v>
                </c:pt>
                <c:pt idx="2262">
                  <c:v>1.5346637605054258E-2</c:v>
                </c:pt>
                <c:pt idx="2263">
                  <c:v>1.5342665851390042E-2</c:v>
                </c:pt>
                <c:pt idx="2264">
                  <c:v>1.53386527192126E-2</c:v>
                </c:pt>
                <c:pt idx="2265">
                  <c:v>1.5334598208774775E-2</c:v>
                </c:pt>
                <c:pt idx="2266">
                  <c:v>1.5330502320330277E-2</c:v>
                </c:pt>
                <c:pt idx="2267">
                  <c:v>1.5326349454522102E-2</c:v>
                </c:pt>
                <c:pt idx="2268">
                  <c:v>1.5322173943396609E-2</c:v>
                </c:pt>
                <c:pt idx="2269">
                  <c:v>1.5317957056733365E-2</c:v>
                </c:pt>
                <c:pt idx="2270">
                  <c:v>1.5313698794796205E-2</c:v>
                </c:pt>
                <c:pt idx="2271">
                  <c:v>1.5309402217136475E-2</c:v>
                </c:pt>
                <c:pt idx="2272">
                  <c:v>1.5305058066164052E-2</c:v>
                </c:pt>
                <c:pt idx="2273">
                  <c:v>1.5300672539045639E-2</c:v>
                </c:pt>
                <c:pt idx="2274">
                  <c:v>1.5296245636057105E-2</c:v>
                </c:pt>
                <c:pt idx="2275">
                  <c:v>1.5291777357477358E-2</c:v>
                </c:pt>
                <c:pt idx="2276">
                  <c:v>1.5287267703587475E-2</c:v>
                </c:pt>
                <c:pt idx="2277">
                  <c:v>1.5282716674672448E-2</c:v>
                </c:pt>
                <c:pt idx="2278">
                  <c:v>1.5278124271017698E-2</c:v>
                </c:pt>
                <c:pt idx="2279">
                  <c:v>1.5273490492912562E-2</c:v>
                </c:pt>
                <c:pt idx="2280">
                  <c:v>1.5268865548208445E-2</c:v>
                </c:pt>
                <c:pt idx="2281">
                  <c:v>1.5264155330528816E-2</c:v>
                </c:pt>
                <c:pt idx="2282">
                  <c:v>1.5259403742609645E-2</c:v>
                </c:pt>
                <c:pt idx="2283">
                  <c:v>1.5254610784747838E-2</c:v>
                </c:pt>
                <c:pt idx="2284">
                  <c:v>1.5249738877966702E-2</c:v>
                </c:pt>
                <c:pt idx="2285">
                  <c:v>1.5244860020371617E-2</c:v>
                </c:pt>
                <c:pt idx="2286">
                  <c:v>1.5239939792079065E-2</c:v>
                </c:pt>
                <c:pt idx="2287">
                  <c:v>1.5234978193399177E-2</c:v>
                </c:pt>
                <c:pt idx="2288">
                  <c:v>1.5230025456834561E-2</c:v>
                </c:pt>
                <c:pt idx="2289">
                  <c:v>1.5224984285674488E-2</c:v>
                </c:pt>
                <c:pt idx="2290">
                  <c:v>1.5219901746714238E-2</c:v>
                </c:pt>
                <c:pt idx="2291">
                  <c:v>1.5214777840272241E-2</c:v>
                </c:pt>
                <c:pt idx="2292">
                  <c:v>1.5209612566665167E-2</c:v>
                </c:pt>
                <c:pt idx="2293">
                  <c:v>1.5204339840736382E-2</c:v>
                </c:pt>
                <c:pt idx="2294">
                  <c:v>1.519908865818049E-2</c:v>
                </c:pt>
                <c:pt idx="2295">
                  <c:v>1.5193796107794345E-2</c:v>
                </c:pt>
                <c:pt idx="2296">
                  <c:v>1.5187696824719678E-2</c:v>
                </c:pt>
                <c:pt idx="2297">
                  <c:v>1.5182394882259549E-2</c:v>
                </c:pt>
                <c:pt idx="2298">
                  <c:v>1.5176975503228739E-2</c:v>
                </c:pt>
                <c:pt idx="2299">
                  <c:v>1.5171514759389645E-2</c:v>
                </c:pt>
                <c:pt idx="2300">
                  <c:v>1.5166012651080023E-2</c:v>
                </c:pt>
                <c:pt idx="2301">
                  <c:v>1.5160469178643773E-2</c:v>
                </c:pt>
                <c:pt idx="2302">
                  <c:v>1.5154884342425231E-2</c:v>
                </c:pt>
                <c:pt idx="2303">
                  <c:v>1.5149258142772693E-2</c:v>
                </c:pt>
                <c:pt idx="2304">
                  <c:v>1.5143590580037086E-2</c:v>
                </c:pt>
                <c:pt idx="2305">
                  <c:v>1.5137881654571975E-2</c:v>
                </c:pt>
                <c:pt idx="2306">
                  <c:v>1.5131915154528166E-2</c:v>
                </c:pt>
                <c:pt idx="2307">
                  <c:v>1.5126117110483719E-2</c:v>
                </c:pt>
                <c:pt idx="2308">
                  <c:v>1.5120277701558622E-2</c:v>
                </c:pt>
                <c:pt idx="2309">
                  <c:v>1.5114396928120406E-2</c:v>
                </c:pt>
                <c:pt idx="2310">
                  <c:v>1.5108595849242876E-2</c:v>
                </c:pt>
                <c:pt idx="2311">
                  <c:v>1.5102635551540929E-2</c:v>
                </c:pt>
                <c:pt idx="2312">
                  <c:v>1.509663389204805E-2</c:v>
                </c:pt>
                <c:pt idx="2313">
                  <c:v>1.5090590871141204E-2</c:v>
                </c:pt>
                <c:pt idx="2314">
                  <c:v>1.5083229960717672E-2</c:v>
                </c:pt>
                <c:pt idx="2315">
                  <c:v>1.5077088677944599E-2</c:v>
                </c:pt>
                <c:pt idx="2316">
                  <c:v>1.5070906030174507E-2</c:v>
                </c:pt>
                <c:pt idx="2317">
                  <c:v>1.506468201780106E-2</c:v>
                </c:pt>
                <c:pt idx="2318">
                  <c:v>1.5058859150692591E-2</c:v>
                </c:pt>
                <c:pt idx="2319">
                  <c:v>1.5052562060917943E-2</c:v>
                </c:pt>
                <c:pt idx="2320">
                  <c:v>1.5046223612488216E-2</c:v>
                </c:pt>
                <c:pt idx="2321">
                  <c:v>1.5039843805798283E-2</c:v>
                </c:pt>
                <c:pt idx="2322">
                  <c:v>1.5033422641250011E-2</c:v>
                </c:pt>
                <c:pt idx="2323">
                  <c:v>1.5026469309255676E-2</c:v>
                </c:pt>
                <c:pt idx="2324">
                  <c:v>1.5019955755896633E-2</c:v>
                </c:pt>
                <c:pt idx="2325">
                  <c:v>1.5013400841177662E-2</c:v>
                </c:pt>
                <c:pt idx="2326">
                  <c:v>1.5006804565513912E-2</c:v>
                </c:pt>
                <c:pt idx="2327">
                  <c:v>1.5000166929326555E-2</c:v>
                </c:pt>
                <c:pt idx="2328">
                  <c:v>1.4993487933038049E-2</c:v>
                </c:pt>
                <c:pt idx="2329">
                  <c:v>1.4986767577072999E-2</c:v>
                </c:pt>
                <c:pt idx="2330">
                  <c:v>1.4980005861859019E-2</c:v>
                </c:pt>
                <c:pt idx="2331">
                  <c:v>1.4973771123828236E-2</c:v>
                </c:pt>
                <c:pt idx="2332">
                  <c:v>1.496732019636046E-2</c:v>
                </c:pt>
                <c:pt idx="2333">
                  <c:v>1.496045059893563E-2</c:v>
                </c:pt>
                <c:pt idx="2334">
                  <c:v>1.4953539651746083E-2</c:v>
                </c:pt>
                <c:pt idx="2335">
                  <c:v>1.4946587355221088E-2</c:v>
                </c:pt>
                <c:pt idx="2336">
                  <c:v>1.4939389008639042E-2</c:v>
                </c:pt>
                <c:pt idx="2337">
                  <c:v>1.4932350770431412E-2</c:v>
                </c:pt>
                <c:pt idx="2338">
                  <c:v>1.492527118264771E-2</c:v>
                </c:pt>
                <c:pt idx="2339">
                  <c:v>1.4918150245727586E-2</c:v>
                </c:pt>
                <c:pt idx="2340">
                  <c:v>1.4911205647709855E-2</c:v>
                </c:pt>
                <c:pt idx="2341">
                  <c:v>1.490400526429946E-2</c:v>
                </c:pt>
                <c:pt idx="2342">
                  <c:v>1.4896763534619896E-2</c:v>
                </c:pt>
                <c:pt idx="2343">
                  <c:v>1.488948045911986E-2</c:v>
                </c:pt>
                <c:pt idx="2344">
                  <c:v>1.4882156038251151E-2</c:v>
                </c:pt>
                <c:pt idx="2345">
                  <c:v>1.4874556317368981E-2</c:v>
                </c:pt>
                <c:pt idx="2346">
                  <c:v>1.4867145949058793E-2</c:v>
                </c:pt>
                <c:pt idx="2347">
                  <c:v>1.4859694235232583E-2</c:v>
                </c:pt>
                <c:pt idx="2348">
                  <c:v>1.4851127364290713E-2</c:v>
                </c:pt>
                <c:pt idx="2349">
                  <c:v>1.4843834517151332E-2</c:v>
                </c:pt>
                <c:pt idx="2350">
                  <c:v>1.4836256127634079E-2</c:v>
                </c:pt>
                <c:pt idx="2351">
                  <c:v>1.4828636396043636E-2</c:v>
                </c:pt>
                <c:pt idx="2352">
                  <c:v>1.4820975322850788E-2</c:v>
                </c:pt>
                <c:pt idx="2353">
                  <c:v>1.4813272908532056E-2</c:v>
                </c:pt>
                <c:pt idx="2354">
                  <c:v>1.4805529153562643E-2</c:v>
                </c:pt>
                <c:pt idx="2355">
                  <c:v>1.479774405842349E-2</c:v>
                </c:pt>
                <c:pt idx="2356">
                  <c:v>1.4789917623595538E-2</c:v>
                </c:pt>
                <c:pt idx="2357">
                  <c:v>1.4781776230324608E-2</c:v>
                </c:pt>
                <c:pt idx="2358">
                  <c:v>1.4773031232170218E-2</c:v>
                </c:pt>
                <c:pt idx="2359">
                  <c:v>1.4765067668783978E-2</c:v>
                </c:pt>
                <c:pt idx="2360">
                  <c:v>1.4757062761751826E-2</c:v>
                </c:pt>
                <c:pt idx="2361">
                  <c:v>1.4749016511580599E-2</c:v>
                </c:pt>
                <c:pt idx="2362">
                  <c:v>1.473687426595497E-2</c:v>
                </c:pt>
                <c:pt idx="2363">
                  <c:v>1.4728728277318115E-2</c:v>
                </c:pt>
                <c:pt idx="2364">
                  <c:v>1.4720540950299798E-2</c:v>
                </c:pt>
                <c:pt idx="2365">
                  <c:v>1.4712312285414145E-2</c:v>
                </c:pt>
                <c:pt idx="2366">
                  <c:v>1.4703736600077908E-2</c:v>
                </c:pt>
                <c:pt idx="2367">
                  <c:v>1.469542197021894E-2</c:v>
                </c:pt>
                <c:pt idx="2368">
                  <c:v>1.4687066002592852E-2</c:v>
                </c:pt>
                <c:pt idx="2369">
                  <c:v>1.467866869772661E-2</c:v>
                </c:pt>
                <c:pt idx="2370">
                  <c:v>1.4670548911086365E-2</c:v>
                </c:pt>
                <c:pt idx="2371">
                  <c:v>1.4662072229901627E-2</c:v>
                </c:pt>
                <c:pt idx="2372">
                  <c:v>1.4653554214509578E-2</c:v>
                </c:pt>
                <c:pt idx="2373">
                  <c:v>1.464499486544312E-2</c:v>
                </c:pt>
                <c:pt idx="2374">
                  <c:v>1.4635729759332972E-2</c:v>
                </c:pt>
                <c:pt idx="2375">
                  <c:v>1.4627416816253016E-2</c:v>
                </c:pt>
                <c:pt idx="2376">
                  <c:v>1.4618730165646797E-2</c:v>
                </c:pt>
                <c:pt idx="2377">
                  <c:v>1.4610002182102637E-2</c:v>
                </c:pt>
                <c:pt idx="2378">
                  <c:v>1.4601232866167055E-2</c:v>
                </c:pt>
                <c:pt idx="2379">
                  <c:v>1.4592422218393521E-2</c:v>
                </c:pt>
                <c:pt idx="2380">
                  <c:v>1.4583570239338111E-2</c:v>
                </c:pt>
                <c:pt idx="2381">
                  <c:v>1.4574676929555599E-2</c:v>
                </c:pt>
                <c:pt idx="2382">
                  <c:v>1.4565742289606842E-2</c:v>
                </c:pt>
                <c:pt idx="2383">
                  <c:v>1.4557850807182733E-2</c:v>
                </c:pt>
                <c:pt idx="2384">
                  <c:v>1.4548843453071976E-2</c:v>
                </c:pt>
                <c:pt idx="2385">
                  <c:v>1.4539794774685505E-2</c:v>
                </c:pt>
                <c:pt idx="2386">
                  <c:v>1.4530704772582432E-2</c:v>
                </c:pt>
                <c:pt idx="2387">
                  <c:v>1.4521199010883099E-2</c:v>
                </c:pt>
                <c:pt idx="2388">
                  <c:v>1.4512023042854174E-2</c:v>
                </c:pt>
                <c:pt idx="2389">
                  <c:v>1.4502805751420333E-2</c:v>
                </c:pt>
                <c:pt idx="2390">
                  <c:v>1.4493547137154741E-2</c:v>
                </c:pt>
                <c:pt idx="2391">
                  <c:v>1.448424720063496E-2</c:v>
                </c:pt>
                <c:pt idx="2392">
                  <c:v>1.4475296993632713E-2</c:v>
                </c:pt>
                <c:pt idx="2393">
                  <c:v>1.4465917741422018E-2</c:v>
                </c:pt>
                <c:pt idx="2394">
                  <c:v>1.4456497170070505E-2</c:v>
                </c:pt>
                <c:pt idx="2395">
                  <c:v>1.4447035280160253E-2</c:v>
                </c:pt>
                <c:pt idx="2396">
                  <c:v>1.4437127704566935E-2</c:v>
                </c:pt>
                <c:pt idx="2397">
                  <c:v>1.4427579846766726E-2</c:v>
                </c:pt>
                <c:pt idx="2398">
                  <c:v>1.4417990670819371E-2</c:v>
                </c:pt>
                <c:pt idx="2399">
                  <c:v>1.4408360177320879E-2</c:v>
                </c:pt>
                <c:pt idx="2400">
                  <c:v>1.4398688366871646E-2</c:v>
                </c:pt>
                <c:pt idx="2401">
                  <c:v>1.4389396283962004E-2</c:v>
                </c:pt>
                <c:pt idx="2402">
                  <c:v>1.437964518069175E-2</c:v>
                </c:pt>
                <c:pt idx="2403">
                  <c:v>1.4369852763621823E-2</c:v>
                </c:pt>
                <c:pt idx="2404">
                  <c:v>1.4360019033357261E-2</c:v>
                </c:pt>
                <c:pt idx="2405">
                  <c:v>1.4350143990507967E-2</c:v>
                </c:pt>
                <c:pt idx="2406">
                  <c:v>1.4340227635686487E-2</c:v>
                </c:pt>
                <c:pt idx="2407">
                  <c:v>1.4330269969504926E-2</c:v>
                </c:pt>
                <c:pt idx="2408">
                  <c:v>1.4320270992581137E-2</c:v>
                </c:pt>
                <c:pt idx="2409">
                  <c:v>1.4308886324869274E-2</c:v>
                </c:pt>
                <c:pt idx="2410">
                  <c:v>1.4298794678094083E-2</c:v>
                </c:pt>
                <c:pt idx="2411">
                  <c:v>1.4288661718517452E-2</c:v>
                </c:pt>
                <c:pt idx="2412">
                  <c:v>1.4278487446778433E-2</c:v>
                </c:pt>
                <c:pt idx="2413">
                  <c:v>1.4268733730938971E-2</c:v>
                </c:pt>
                <c:pt idx="2414">
                  <c:v>1.4258480192282147E-2</c:v>
                </c:pt>
                <c:pt idx="2415">
                  <c:v>1.424818534468392E-2</c:v>
                </c:pt>
                <c:pt idx="2416">
                  <c:v>1.4237849188787273E-2</c:v>
                </c:pt>
                <c:pt idx="2417">
                  <c:v>1.4227471725239116E-2</c:v>
                </c:pt>
                <c:pt idx="2418">
                  <c:v>1.4216574296938013E-2</c:v>
                </c:pt>
                <c:pt idx="2419">
                  <c:v>1.4206110858125665E-2</c:v>
                </c:pt>
                <c:pt idx="2420">
                  <c:v>1.4195606112345905E-2</c:v>
                </c:pt>
                <c:pt idx="2421">
                  <c:v>1.4185060060259509E-2</c:v>
                </c:pt>
                <c:pt idx="2422">
                  <c:v>1.4174964815563421E-2</c:v>
                </c:pt>
                <c:pt idx="2423">
                  <c:v>1.4164339519842558E-2</c:v>
                </c:pt>
                <c:pt idx="2424">
                  <c:v>1.4153672921071099E-2</c:v>
                </c:pt>
                <c:pt idx="2425">
                  <c:v>1.414296501991867E-2</c:v>
                </c:pt>
                <c:pt idx="2426">
                  <c:v>1.4131710228539344E-2</c:v>
                </c:pt>
                <c:pt idx="2427">
                  <c:v>1.4120916352638868E-2</c:v>
                </c:pt>
                <c:pt idx="2428">
                  <c:v>1.411008117513278E-2</c:v>
                </c:pt>
                <c:pt idx="2429">
                  <c:v>1.4099204696700968E-2</c:v>
                </c:pt>
                <c:pt idx="2430">
                  <c:v>1.4088286918030277E-2</c:v>
                </c:pt>
                <c:pt idx="2431">
                  <c:v>1.4077327839806242E-2</c:v>
                </c:pt>
                <c:pt idx="2432">
                  <c:v>1.4066327462719616E-2</c:v>
                </c:pt>
                <c:pt idx="2433">
                  <c:v>1.4055285787461153E-2</c:v>
                </c:pt>
                <c:pt idx="2434">
                  <c:v>1.404420281472725E-2</c:v>
                </c:pt>
                <c:pt idx="2435">
                  <c:v>1.4034685477667366E-2</c:v>
                </c:pt>
                <c:pt idx="2436">
                  <c:v>1.4023530060628195E-2</c:v>
                </c:pt>
                <c:pt idx="2437">
                  <c:v>1.4012333351836244E-2</c:v>
                </c:pt>
                <c:pt idx="2438">
                  <c:v>1.4001095351986207E-2</c:v>
                </c:pt>
                <c:pt idx="2439">
                  <c:v>1.3989816061772336E-2</c:v>
                </c:pt>
                <c:pt idx="2440">
                  <c:v>1.3977943249156133E-2</c:v>
                </c:pt>
                <c:pt idx="2441">
                  <c:v>1.3966577991653104E-2</c:v>
                </c:pt>
                <c:pt idx="2442">
                  <c:v>1.3955171444701294E-2</c:v>
                </c:pt>
                <c:pt idx="2443">
                  <c:v>1.394372360901178E-2</c:v>
                </c:pt>
                <c:pt idx="2444">
                  <c:v>1.3932800279783606E-2</c:v>
                </c:pt>
                <c:pt idx="2445">
                  <c:v>1.392127326214398E-2</c:v>
                </c:pt>
                <c:pt idx="2446">
                  <c:v>1.3909704959081537E-2</c:v>
                </c:pt>
                <c:pt idx="2447">
                  <c:v>1.3898095371313937E-2</c:v>
                </c:pt>
                <c:pt idx="2448">
                  <c:v>1.388586512450898E-2</c:v>
                </c:pt>
                <c:pt idx="2449">
                  <c:v>1.3874169571440987E-2</c:v>
                </c:pt>
                <c:pt idx="2450">
                  <c:v>1.3862432734675216E-2</c:v>
                </c:pt>
                <c:pt idx="2451">
                  <c:v>1.3850654614944707E-2</c:v>
                </c:pt>
                <c:pt idx="2452">
                  <c:v>1.3838835212980301E-2</c:v>
                </c:pt>
                <c:pt idx="2453">
                  <c:v>1.382757090631544E-2</c:v>
                </c:pt>
                <c:pt idx="2454">
                  <c:v>1.3815672345874868E-2</c:v>
                </c:pt>
                <c:pt idx="2455">
                  <c:v>1.3803732506549454E-2</c:v>
                </c:pt>
                <c:pt idx="2456">
                  <c:v>1.3791751389078939E-2</c:v>
                </c:pt>
                <c:pt idx="2457">
                  <c:v>1.3779728994204389E-2</c:v>
                </c:pt>
                <c:pt idx="2458">
                  <c:v>1.3767665322671282E-2</c:v>
                </c:pt>
                <c:pt idx="2459">
                  <c:v>1.3755560375223777E-2</c:v>
                </c:pt>
                <c:pt idx="2460">
                  <c:v>1.3743414152614422E-2</c:v>
                </c:pt>
                <c:pt idx="2461">
                  <c:v>1.3729354715311816E-2</c:v>
                </c:pt>
                <c:pt idx="2462">
                  <c:v>1.3717115705920206E-2</c:v>
                </c:pt>
                <c:pt idx="2463">
                  <c:v>1.3704835420333527E-2</c:v>
                </c:pt>
                <c:pt idx="2464">
                  <c:v>1.3692513859325506E-2</c:v>
                </c:pt>
                <c:pt idx="2465">
                  <c:v>1.368015102367074E-2</c:v>
                </c:pt>
                <c:pt idx="2466">
                  <c:v>1.3668388324072148E-2</c:v>
                </c:pt>
                <c:pt idx="2467">
                  <c:v>1.3655947434267028E-2</c:v>
                </c:pt>
                <c:pt idx="2468">
                  <c:v>1.3643469215699752E-2</c:v>
                </c:pt>
                <c:pt idx="2469">
                  <c:v>1.3630956735430803E-2</c:v>
                </c:pt>
                <c:pt idx="2470">
                  <c:v>1.3617761900789773E-2</c:v>
                </c:pt>
                <c:pt idx="2471">
                  <c:v>1.3605188601110539E-2</c:v>
                </c:pt>
                <c:pt idx="2472">
                  <c:v>1.3592590587566872E-2</c:v>
                </c:pt>
                <c:pt idx="2473">
                  <c:v>1.3579970910358863E-2</c:v>
                </c:pt>
                <c:pt idx="2474">
                  <c:v>1.3567987750408291E-2</c:v>
                </c:pt>
                <c:pt idx="2475">
                  <c:v>1.3555334103957647E-2</c:v>
                </c:pt>
                <c:pt idx="2476">
                  <c:v>1.3542667663095352E-2</c:v>
                </c:pt>
                <c:pt idx="2477">
                  <c:v>1.3529991494263807E-2</c:v>
                </c:pt>
                <c:pt idx="2478">
                  <c:v>1.351730866383203E-2</c:v>
                </c:pt>
                <c:pt idx="2479">
                  <c:v>1.3503968711640011E-2</c:v>
                </c:pt>
                <c:pt idx="2480">
                  <c:v>1.3491282787877238E-2</c:v>
                </c:pt>
                <c:pt idx="2481">
                  <c:v>1.3478599599252669E-2</c:v>
                </c:pt>
                <c:pt idx="2482">
                  <c:v>1.3465922195263481E-2</c:v>
                </c:pt>
                <c:pt idx="2483">
                  <c:v>1.3453253625327779E-2</c:v>
                </c:pt>
                <c:pt idx="2484">
                  <c:v>1.3440596938785913E-2</c:v>
                </c:pt>
                <c:pt idx="2485">
                  <c:v>1.3427955184901766E-2</c:v>
                </c:pt>
                <c:pt idx="2486">
                  <c:v>1.3415331412858417E-2</c:v>
                </c:pt>
                <c:pt idx="2487">
                  <c:v>1.340401018840898E-2</c:v>
                </c:pt>
                <c:pt idx="2488">
                  <c:v>1.3391427224448086E-2</c:v>
                </c:pt>
                <c:pt idx="2489">
                  <c:v>1.3378871257380706E-2</c:v>
                </c:pt>
                <c:pt idx="2490">
                  <c:v>1.3366345369374763E-2</c:v>
                </c:pt>
                <c:pt idx="2491">
                  <c:v>1.3353852642521766E-2</c:v>
                </c:pt>
                <c:pt idx="2492">
                  <c:v>1.3340766546970062E-2</c:v>
                </c:pt>
                <c:pt idx="2493">
                  <c:v>1.3328350942040339E-2</c:v>
                </c:pt>
                <c:pt idx="2494">
                  <c:v>1.3315974222930207E-2</c:v>
                </c:pt>
                <c:pt idx="2495">
                  <c:v>1.3303636388911069E-2</c:v>
                </c:pt>
                <c:pt idx="2496">
                  <c:v>1.3291957762563289E-2</c:v>
                </c:pt>
                <c:pt idx="2497">
                  <c:v>1.3279695370288076E-2</c:v>
                </c:pt>
                <c:pt idx="2498">
                  <c:v>1.326747185914107E-2</c:v>
                </c:pt>
                <c:pt idx="2499">
                  <c:v>1.3255287228408557E-2</c:v>
                </c:pt>
                <c:pt idx="2500">
                  <c:v>1.3242530469866771E-2</c:v>
                </c:pt>
                <c:pt idx="2501">
                  <c:v>1.3230425931235888E-2</c:v>
                </c:pt>
                <c:pt idx="2502">
                  <c:v>1.321836027266352E-2</c:v>
                </c:pt>
                <c:pt idx="2503">
                  <c:v>1.3206333493441165E-2</c:v>
                </c:pt>
                <c:pt idx="2504">
                  <c:v>1.3194345592860757E-2</c:v>
                </c:pt>
                <c:pt idx="2505">
                  <c:v>1.3182995892949629E-2</c:v>
                </c:pt>
                <c:pt idx="2506">
                  <c:v>1.3171083405283879E-2</c:v>
                </c:pt>
                <c:pt idx="2507">
                  <c:v>1.3159209792393177E-2</c:v>
                </c:pt>
                <c:pt idx="2508">
                  <c:v>1.3147375053584449E-2</c:v>
                </c:pt>
                <c:pt idx="2509">
                  <c:v>1.313557918816243E-2</c:v>
                </c:pt>
                <c:pt idx="2510">
                  <c:v>1.3123822195440633E-2</c:v>
                </c:pt>
                <c:pt idx="2511">
                  <c:v>1.3112104074728185E-2</c:v>
                </c:pt>
                <c:pt idx="2512">
                  <c:v>1.3100424825341675E-2</c:v>
                </c:pt>
                <c:pt idx="2513">
                  <c:v>1.3087623586054807E-2</c:v>
                </c:pt>
                <c:pt idx="2514">
                  <c:v>1.3076026789943579E-2</c:v>
                </c:pt>
                <c:pt idx="2515">
                  <c:v>1.3064468866572596E-2</c:v>
                </c:pt>
                <c:pt idx="2516">
                  <c:v>1.3052949815258489E-2</c:v>
                </c:pt>
                <c:pt idx="2517">
                  <c:v>1.3041469635317895E-2</c:v>
                </c:pt>
                <c:pt idx="2518">
                  <c:v>1.3030596851439343E-2</c:v>
                </c:pt>
                <c:pt idx="2519">
                  <c:v>1.3019192047155863E-2</c:v>
                </c:pt>
                <c:pt idx="2520">
                  <c:v>1.3007826110505867E-2</c:v>
                </c:pt>
                <c:pt idx="2521">
                  <c:v>1.2996499040822783E-2</c:v>
                </c:pt>
                <c:pt idx="2522">
                  <c:v>1.2984651782571289E-2</c:v>
                </c:pt>
                <c:pt idx="2523">
                  <c:v>1.2973404816707439E-2</c:v>
                </c:pt>
                <c:pt idx="2524">
                  <c:v>1.2962196717513908E-2</c:v>
                </c:pt>
                <c:pt idx="2525">
                  <c:v>1.2951027484329048E-2</c:v>
                </c:pt>
                <c:pt idx="2526">
                  <c:v>1.2939897116492953E-2</c:v>
                </c:pt>
                <c:pt idx="2527">
                  <c:v>1.2929352791859182E-2</c:v>
                </c:pt>
                <c:pt idx="2528">
                  <c:v>1.2918297772411552E-2</c:v>
                </c:pt>
                <c:pt idx="2529">
                  <c:v>1.2907281614665101E-2</c:v>
                </c:pt>
                <c:pt idx="2530">
                  <c:v>1.2896304317970297E-2</c:v>
                </c:pt>
                <c:pt idx="2531">
                  <c:v>1.2884828234567561E-2</c:v>
                </c:pt>
                <c:pt idx="2532">
                  <c:v>1.2873931045075056E-2</c:v>
                </c:pt>
                <c:pt idx="2533">
                  <c:v>1.2863072716372355E-2</c:v>
                </c:pt>
                <c:pt idx="2534">
                  <c:v>1.2852253247814758E-2</c:v>
                </c:pt>
                <c:pt idx="2535">
                  <c:v>1.2841472638763641E-2</c:v>
                </c:pt>
                <c:pt idx="2536">
                  <c:v>1.2830730888582558E-2</c:v>
                </c:pt>
                <c:pt idx="2537">
                  <c:v>1.2820027996634197E-2</c:v>
                </c:pt>
                <c:pt idx="2538">
                  <c:v>1.2809363962288186E-2</c:v>
                </c:pt>
                <c:pt idx="2539">
                  <c:v>1.2799257289301364E-2</c:v>
                </c:pt>
                <c:pt idx="2540">
                  <c:v>1.2789701427070251E-2</c:v>
                </c:pt>
                <c:pt idx="2541">
                  <c:v>1.2779146756695427E-2</c:v>
                </c:pt>
                <c:pt idx="2542">
                  <c:v>1.2768630936502903E-2</c:v>
                </c:pt>
                <c:pt idx="2543">
                  <c:v>1.2758153965881008E-2</c:v>
                </c:pt>
                <c:pt idx="2544">
                  <c:v>1.2747208921881343E-2</c:v>
                </c:pt>
                <c:pt idx="2545">
                  <c:v>1.2736812056564538E-2</c:v>
                </c:pt>
                <c:pt idx="2546">
                  <c:v>1.2726454040621119E-2</c:v>
                </c:pt>
                <c:pt idx="2547">
                  <c:v>1.2716134873444102E-2</c:v>
                </c:pt>
                <c:pt idx="2548">
                  <c:v>1.2706351835065388E-2</c:v>
                </c:pt>
                <c:pt idx="2549">
                  <c:v>1.2696107949144648E-2</c:v>
                </c:pt>
                <c:pt idx="2550">
                  <c:v>1.268590290857427E-2</c:v>
                </c:pt>
                <c:pt idx="2551">
                  <c:v>1.2675736712761579E-2</c:v>
                </c:pt>
                <c:pt idx="2552">
                  <c:v>1.2665609361114782E-2</c:v>
                </c:pt>
                <c:pt idx="2553">
                  <c:v>1.2655035660850146E-2</c:v>
                </c:pt>
                <c:pt idx="2554">
                  <c:v>1.2644988418269377E-2</c:v>
                </c:pt>
                <c:pt idx="2555">
                  <c:v>1.2634980019691785E-2</c:v>
                </c:pt>
                <c:pt idx="2556">
                  <c:v>1.2623589413220997E-2</c:v>
                </c:pt>
                <c:pt idx="2557">
                  <c:v>1.2614139395579193E-2</c:v>
                </c:pt>
                <c:pt idx="2558">
                  <c:v>1.2604250645259822E-2</c:v>
                </c:pt>
                <c:pt idx="2559">
                  <c:v>1.2594400734949229E-2</c:v>
                </c:pt>
                <c:pt idx="2560">
                  <c:v>1.2584589664073728E-2</c:v>
                </c:pt>
                <c:pt idx="2561">
                  <c:v>1.257481743206273E-2</c:v>
                </c:pt>
                <c:pt idx="2562">
                  <c:v>1.2565084038348287E-2</c:v>
                </c:pt>
                <c:pt idx="2563">
                  <c:v>1.2555389482364223E-2</c:v>
                </c:pt>
                <c:pt idx="2564">
                  <c:v>1.2545733763546131E-2</c:v>
                </c:pt>
                <c:pt idx="2565">
                  <c:v>1.2534750542001146E-2</c:v>
                </c:pt>
                <c:pt idx="2566">
                  <c:v>1.2525179821495902E-2</c:v>
                </c:pt>
                <c:pt idx="2567">
                  <c:v>1.2515647941156522E-2</c:v>
                </c:pt>
                <c:pt idx="2568">
                  <c:v>1.2506154900419548E-2</c:v>
                </c:pt>
                <c:pt idx="2569">
                  <c:v>1.2496700698724121E-2</c:v>
                </c:pt>
                <c:pt idx="2570">
                  <c:v>1.2487728333459779E-2</c:v>
                </c:pt>
                <c:pt idx="2571">
                  <c:v>1.2478349358305229E-2</c:v>
                </c:pt>
                <c:pt idx="2572">
                  <c:v>1.24690092189766E-2</c:v>
                </c:pt>
                <c:pt idx="2573">
                  <c:v>1.2459707914926135E-2</c:v>
                </c:pt>
                <c:pt idx="2574">
                  <c:v>1.2450012256377542E-2</c:v>
                </c:pt>
                <c:pt idx="2575">
                  <c:v>1.2440791077269428E-2</c:v>
                </c:pt>
                <c:pt idx="2576">
                  <c:v>1.2431608733336824E-2</c:v>
                </c:pt>
                <c:pt idx="2577">
                  <c:v>1.2422465224038859E-2</c:v>
                </c:pt>
                <c:pt idx="2578">
                  <c:v>1.2413360548833357E-2</c:v>
                </c:pt>
                <c:pt idx="2579">
                  <c:v>1.2404715600972864E-2</c:v>
                </c:pt>
                <c:pt idx="2580">
                  <c:v>1.239568612867557E-2</c:v>
                </c:pt>
                <c:pt idx="2581">
                  <c:v>1.2386695487343823E-2</c:v>
                </c:pt>
                <c:pt idx="2582">
                  <c:v>1.2377743676448647E-2</c:v>
                </c:pt>
                <c:pt idx="2583">
                  <c:v>1.2368419665434329E-2</c:v>
                </c:pt>
                <c:pt idx="2584">
                  <c:v>1.2359547983560848E-2</c:v>
                </c:pt>
                <c:pt idx="2585">
                  <c:v>1.2350715132059325E-2</c:v>
                </c:pt>
                <c:pt idx="2586">
                  <c:v>1.2341921110408443E-2</c:v>
                </c:pt>
                <c:pt idx="2587">
                  <c:v>1.2333165918087748E-2</c:v>
                </c:pt>
                <c:pt idx="2588">
                  <c:v>1.2324449554580695E-2</c:v>
                </c:pt>
                <c:pt idx="2589">
                  <c:v>1.2315772019369871E-2</c:v>
                </c:pt>
                <c:pt idx="2590">
                  <c:v>1.2307133311943949E-2</c:v>
                </c:pt>
                <c:pt idx="2591">
                  <c:v>1.2298924661942701E-2</c:v>
                </c:pt>
                <c:pt idx="2592">
                  <c:v>1.2291139307912305E-2</c:v>
                </c:pt>
                <c:pt idx="2593">
                  <c:v>1.2282609631787554E-2</c:v>
                </c:pt>
                <c:pt idx="2594">
                  <c:v>1.2274118776963012E-2</c:v>
                </c:pt>
                <c:pt idx="2595">
                  <c:v>1.226566674294581E-2</c:v>
                </c:pt>
                <c:pt idx="2596">
                  <c:v>1.2256874264761478E-2</c:v>
                </c:pt>
                <c:pt idx="2597">
                  <c:v>1.224850235960598E-2</c:v>
                </c:pt>
                <c:pt idx="2598">
                  <c:v>1.2240169275262981E-2</c:v>
                </c:pt>
                <c:pt idx="2599">
                  <c:v>1.2231875011247595E-2</c:v>
                </c:pt>
                <c:pt idx="2600">
                  <c:v>1.2223988867836686E-2</c:v>
                </c:pt>
                <c:pt idx="2601">
                  <c:v>1.2215769748416266E-2</c:v>
                </c:pt>
                <c:pt idx="2602">
                  <c:v>1.2207589446410101E-2</c:v>
                </c:pt>
                <c:pt idx="2603">
                  <c:v>1.2199447961341666E-2</c:v>
                </c:pt>
                <c:pt idx="2604">
                  <c:v>1.2191345292736647E-2</c:v>
                </c:pt>
                <c:pt idx="2605">
                  <c:v>1.2182924627005312E-2</c:v>
                </c:pt>
                <c:pt idx="2606">
                  <c:v>1.217490209182057E-2</c:v>
                </c:pt>
                <c:pt idx="2607">
                  <c:v>1.2166918373146273E-2</c:v>
                </c:pt>
                <c:pt idx="2608">
                  <c:v>1.2157841653052932E-2</c:v>
                </c:pt>
                <c:pt idx="2609">
                  <c:v>1.2150287549690792E-2</c:v>
                </c:pt>
                <c:pt idx="2610">
                  <c:v>1.2142423314826588E-2</c:v>
                </c:pt>
                <c:pt idx="2611">
                  <c:v>1.213459789311044E-2</c:v>
                </c:pt>
                <c:pt idx="2612">
                  <c:v>1.2126811284087021E-2</c:v>
                </c:pt>
                <c:pt idx="2613">
                  <c:v>1.2119063487302328E-2</c:v>
                </c:pt>
                <c:pt idx="2614">
                  <c:v>1.2111354502307659E-2</c:v>
                </c:pt>
                <c:pt idx="2615">
                  <c:v>1.2103684328653873E-2</c:v>
                </c:pt>
                <c:pt idx="2616">
                  <c:v>1.209605296589359E-2</c:v>
                </c:pt>
                <c:pt idx="2617">
                  <c:v>1.208780797638373E-2</c:v>
                </c:pt>
                <c:pt idx="2618">
                  <c:v>1.2079289925584795E-2</c:v>
                </c:pt>
                <c:pt idx="2619">
                  <c:v>1.2071787598839142E-2</c:v>
                </c:pt>
                <c:pt idx="2620">
                  <c:v>1.2064324088331026E-2</c:v>
                </c:pt>
                <c:pt idx="2621">
                  <c:v>1.205689939361736E-2</c:v>
                </c:pt>
                <c:pt idx="2622">
                  <c:v>1.2050452579444948E-2</c:v>
                </c:pt>
                <c:pt idx="2623">
                  <c:v>1.2043097933798791E-2</c:v>
                </c:pt>
                <c:pt idx="2624">
                  <c:v>1.2035782098385038E-2</c:v>
                </c:pt>
                <c:pt idx="2625">
                  <c:v>1.2028505072773872E-2</c:v>
                </c:pt>
                <c:pt idx="2626">
                  <c:v>1.2020358141486973E-2</c:v>
                </c:pt>
                <c:pt idx="2627">
                  <c:v>1.2013166332291488E-2</c:v>
                </c:pt>
                <c:pt idx="2628">
                  <c:v>1.2006013335832684E-2</c:v>
                </c:pt>
                <c:pt idx="2629">
                  <c:v>1.1998899151680798E-2</c:v>
                </c:pt>
                <c:pt idx="2630">
                  <c:v>1.1992702076860743E-2</c:v>
                </c:pt>
                <c:pt idx="2631">
                  <c:v>1.1985657901159857E-2</c:v>
                </c:pt>
                <c:pt idx="2632">
                  <c:v>1.1978652532313968E-2</c:v>
                </c:pt>
                <c:pt idx="2633">
                  <c:v>1.1971685969911603E-2</c:v>
                </c:pt>
                <c:pt idx="2634">
                  <c:v>1.1964758213543472E-2</c:v>
                </c:pt>
                <c:pt idx="2635">
                  <c:v>1.1957029081592333E-2</c:v>
                </c:pt>
                <c:pt idx="2636">
                  <c:v>1.195018657182279E-2</c:v>
                </c:pt>
                <c:pt idx="2637">
                  <c:v>1.194338287102391E-2</c:v>
                </c:pt>
                <c:pt idx="2638">
                  <c:v>1.1936617978790852E-2</c:v>
                </c:pt>
                <c:pt idx="2639">
                  <c:v>1.1929891894718351E-2</c:v>
                </c:pt>
                <c:pt idx="2640">
                  <c:v>1.1923204618405006E-2</c:v>
                </c:pt>
                <c:pt idx="2641">
                  <c:v>1.1916556149450709E-2</c:v>
                </c:pt>
                <c:pt idx="2642">
                  <c:v>1.1909946487458785E-2</c:v>
                </c:pt>
                <c:pt idx="2643">
                  <c:v>1.190415461129804E-2</c:v>
                </c:pt>
                <c:pt idx="2644">
                  <c:v>1.1898130291912209E-2</c:v>
                </c:pt>
                <c:pt idx="2645">
                  <c:v>1.1891624261209743E-2</c:v>
                </c:pt>
                <c:pt idx="2646">
                  <c:v>1.188515702906987E-2</c:v>
                </c:pt>
                <c:pt idx="2647">
                  <c:v>1.1878728595117202E-2</c:v>
                </c:pt>
                <c:pt idx="2648">
                  <c:v>1.1872091376955111E-2</c:v>
                </c:pt>
                <c:pt idx="2649">
                  <c:v>1.1865743100780483E-2</c:v>
                </c:pt>
                <c:pt idx="2650">
                  <c:v>1.1859433623037133E-2</c:v>
                </c:pt>
                <c:pt idx="2651">
                  <c:v>1.1853162943355691E-2</c:v>
                </c:pt>
                <c:pt idx="2652">
                  <c:v>1.1847168385142949E-2</c:v>
                </c:pt>
                <c:pt idx="2653">
                  <c:v>1.1840972732537185E-2</c:v>
                </c:pt>
                <c:pt idx="2654">
                  <c:v>1.1834815875548308E-2</c:v>
                </c:pt>
                <c:pt idx="2655">
                  <c:v>1.182869781381859E-2</c:v>
                </c:pt>
                <c:pt idx="2656">
                  <c:v>1.1822618546992073E-2</c:v>
                </c:pt>
                <c:pt idx="2657">
                  <c:v>1.1816353604204013E-2</c:v>
                </c:pt>
                <c:pt idx="2658">
                  <c:v>1.1810354500818966E-2</c:v>
                </c:pt>
                <c:pt idx="2659">
                  <c:v>1.1804394192627791E-2</c:v>
                </c:pt>
                <c:pt idx="2660">
                  <c:v>1.1797629915707224E-2</c:v>
                </c:pt>
                <c:pt idx="2661">
                  <c:v>1.1791966534087634E-2</c:v>
                </c:pt>
                <c:pt idx="2662">
                  <c:v>1.1786125571138964E-2</c:v>
                </c:pt>
                <c:pt idx="2663">
                  <c:v>1.178032340061857E-2</c:v>
                </c:pt>
                <c:pt idx="2664">
                  <c:v>1.1774560022187274E-2</c:v>
                </c:pt>
                <c:pt idx="2665">
                  <c:v>1.1768835435511642E-2</c:v>
                </c:pt>
                <c:pt idx="2666">
                  <c:v>1.1763149640258239E-2</c:v>
                </c:pt>
                <c:pt idx="2667">
                  <c:v>1.1757502636095839E-2</c:v>
                </c:pt>
                <c:pt idx="2668">
                  <c:v>1.1751894422698072E-2</c:v>
                </c:pt>
                <c:pt idx="2669">
                  <c:v>1.1746131883828352E-2</c:v>
                </c:pt>
                <c:pt idx="2670">
                  <c:v>1.1740033726044444E-2</c:v>
                </c:pt>
                <c:pt idx="2671">
                  <c:v>1.1734552252925147E-2</c:v>
                </c:pt>
                <c:pt idx="2672">
                  <c:v>1.1729109574560932E-2</c:v>
                </c:pt>
                <c:pt idx="2673">
                  <c:v>1.1720996477546762E-2</c:v>
                </c:pt>
                <c:pt idx="2674">
                  <c:v>1.171564836088947E-2</c:v>
                </c:pt>
                <c:pt idx="2675">
                  <c:v>1.1710339035212222E-2</c:v>
                </c:pt>
                <c:pt idx="2676">
                  <c:v>1.1705068500203138E-2</c:v>
                </c:pt>
                <c:pt idx="2677">
                  <c:v>1.1699836755552959E-2</c:v>
                </c:pt>
                <c:pt idx="2678">
                  <c:v>1.169447602715626E-2</c:v>
                </c:pt>
                <c:pt idx="2679">
                  <c:v>1.1689324466145878E-2</c:v>
                </c:pt>
                <c:pt idx="2680">
                  <c:v>1.1684211695885672E-2</c:v>
                </c:pt>
                <c:pt idx="2681">
                  <c:v>1.1679137716071972E-2</c:v>
                </c:pt>
                <c:pt idx="2682">
                  <c:v>1.1674259876990771E-2</c:v>
                </c:pt>
                <c:pt idx="2683">
                  <c:v>1.1669260868111356E-2</c:v>
                </c:pt>
                <c:pt idx="2684">
                  <c:v>1.1664300647485424E-2</c:v>
                </c:pt>
                <c:pt idx="2685">
                  <c:v>1.1659379214820751E-2</c:v>
                </c:pt>
                <c:pt idx="2686">
                  <c:v>1.1654203003040257E-2</c:v>
                </c:pt>
                <c:pt idx="2687">
                  <c:v>1.1649508419954496E-2</c:v>
                </c:pt>
                <c:pt idx="2688">
                  <c:v>1.1644705965002956E-2</c:v>
                </c:pt>
                <c:pt idx="2689">
                  <c:v>1.1639942298165009E-2</c:v>
                </c:pt>
                <c:pt idx="2690">
                  <c:v>1.1635217419157831E-2</c:v>
                </c:pt>
                <c:pt idx="2691">
                  <c:v>1.1630531327700351E-2</c:v>
                </c:pt>
                <c:pt idx="2692">
                  <c:v>1.1625884023517564E-2</c:v>
                </c:pt>
                <c:pt idx="2693">
                  <c:v>1.1621275506335783E-2</c:v>
                </c:pt>
                <c:pt idx="2694">
                  <c:v>1.1616705775880438E-2</c:v>
                </c:pt>
                <c:pt idx="2695">
                  <c:v>1.1612421743064053E-2</c:v>
                </c:pt>
                <c:pt idx="2696">
                  <c:v>1.1607924333691223E-2</c:v>
                </c:pt>
                <c:pt idx="2697">
                  <c:v>1.1603465707674262E-2</c:v>
                </c:pt>
                <c:pt idx="2698">
                  <c:v>1.1599045864753157E-2</c:v>
                </c:pt>
                <c:pt idx="2699">
                  <c:v>1.1594551735611278E-2</c:v>
                </c:pt>
                <c:pt idx="2700">
                  <c:v>1.1590212088927743E-2</c:v>
                </c:pt>
                <c:pt idx="2701">
                  <c:v>1.1585911225850481E-2</c:v>
                </c:pt>
                <c:pt idx="2702">
                  <c:v>1.1581649146126577E-2</c:v>
                </c:pt>
                <c:pt idx="2703">
                  <c:v>1.1577425849504868E-2</c:v>
                </c:pt>
                <c:pt idx="2704">
                  <c:v>1.1573341237924788E-2</c:v>
                </c:pt>
                <c:pt idx="2705">
                  <c:v>1.1569192869564756E-2</c:v>
                </c:pt>
                <c:pt idx="2706">
                  <c:v>1.1565083282297346E-2</c:v>
                </c:pt>
                <c:pt idx="2707">
                  <c:v>1.1561012475880993E-2</c:v>
                </c:pt>
                <c:pt idx="2708">
                  <c:v>1.1556891104326721E-2</c:v>
                </c:pt>
                <c:pt idx="2709">
                  <c:v>1.1552900501186543E-2</c:v>
                </c:pt>
                <c:pt idx="2710">
                  <c:v>1.1548948679458547E-2</c:v>
                </c:pt>
                <c:pt idx="2711">
                  <c:v>1.1545035638911221E-2</c:v>
                </c:pt>
                <c:pt idx="2712">
                  <c:v>1.1541161379313932E-2</c:v>
                </c:pt>
                <c:pt idx="2713">
                  <c:v>1.1537402022098589E-2</c:v>
                </c:pt>
                <c:pt idx="2714">
                  <c:v>1.1533602675106407E-2</c:v>
                </c:pt>
                <c:pt idx="2715">
                  <c:v>1.1529842107124998E-2</c:v>
                </c:pt>
                <c:pt idx="2716">
                  <c:v>1.1526120317934754E-2</c:v>
                </c:pt>
                <c:pt idx="2717">
                  <c:v>1.152243730731871E-2</c:v>
                </c:pt>
                <c:pt idx="2718">
                  <c:v>1.1518793075060771E-2</c:v>
                </c:pt>
                <c:pt idx="2719">
                  <c:v>1.1515187620947925E-2</c:v>
                </c:pt>
                <c:pt idx="2720">
                  <c:v>1.1511620944769787E-2</c:v>
                </c:pt>
                <c:pt idx="2721">
                  <c:v>1.1507983503907708E-2</c:v>
                </c:pt>
                <c:pt idx="2722">
                  <c:v>1.1504499700523673E-2</c:v>
                </c:pt>
                <c:pt idx="2723">
                  <c:v>1.1501054676964207E-2</c:v>
                </c:pt>
                <c:pt idx="2724">
                  <c:v>1.1497648433025559E-2</c:v>
                </c:pt>
                <c:pt idx="2725">
                  <c:v>1.1494280968506587E-2</c:v>
                </c:pt>
                <c:pt idx="2726">
                  <c:v>1.1490993621316276E-2</c:v>
                </c:pt>
                <c:pt idx="2727">
                  <c:v>1.148770104991605E-2</c:v>
                </c:pt>
                <c:pt idx="2728">
                  <c:v>1.1484447256095005E-2</c:v>
                </c:pt>
                <c:pt idx="2729">
                  <c:v>1.148123223966269E-2</c:v>
                </c:pt>
                <c:pt idx="2730">
                  <c:v>1.1478025330319759E-2</c:v>
                </c:pt>
                <c:pt idx="2731">
                  <c:v>1.1474890538219509E-2</c:v>
                </c:pt>
                <c:pt idx="2732">
                  <c:v>1.1471794524193056E-2</c:v>
                </c:pt>
                <c:pt idx="2733">
                  <c:v>1.146873728805837E-2</c:v>
                </c:pt>
                <c:pt idx="2734">
                  <c:v>1.1465738811790447E-2</c:v>
                </c:pt>
                <c:pt idx="2735">
                  <c:v>1.146275645579768E-2</c:v>
                </c:pt>
                <c:pt idx="2736">
                  <c:v>1.1459812875919476E-2</c:v>
                </c:pt>
                <c:pt idx="2737">
                  <c:v>1.1456908071980233E-2</c:v>
                </c:pt>
                <c:pt idx="2738">
                  <c:v>1.1454042043810906E-2</c:v>
                </c:pt>
                <c:pt idx="2739">
                  <c:v>1.1451208197010555E-2</c:v>
                </c:pt>
                <c:pt idx="2740">
                  <c:v>1.1448422401184793E-2</c:v>
                </c:pt>
                <c:pt idx="2741">
                  <c:v>1.1445675381868862E-2</c:v>
                </c:pt>
                <c:pt idx="2742">
                  <c:v>1.144296713890028E-2</c:v>
                </c:pt>
                <c:pt idx="2743">
                  <c:v>1.1440297672119612E-2</c:v>
                </c:pt>
                <c:pt idx="2744">
                  <c:v>1.1437666981368288E-2</c:v>
                </c:pt>
                <c:pt idx="2745">
                  <c:v>1.1435075066491215E-2</c:v>
                </c:pt>
                <c:pt idx="2746">
                  <c:v>1.1432521927335036E-2</c:v>
                </c:pt>
                <c:pt idx="2747">
                  <c:v>1.1429963662216214E-2</c:v>
                </c:pt>
                <c:pt idx="2748">
                  <c:v>1.1427480000967835E-2</c:v>
                </c:pt>
                <c:pt idx="2749">
                  <c:v>1.1425035111292814E-2</c:v>
                </c:pt>
                <c:pt idx="2750">
                  <c:v>1.1422628993048498E-2</c:v>
                </c:pt>
                <c:pt idx="2751">
                  <c:v>1.1420261646096216E-2</c:v>
                </c:pt>
                <c:pt idx="2752">
                  <c:v>1.1417960913707104E-2</c:v>
                </c:pt>
                <c:pt idx="2753">
                  <c:v>1.1415673805945464E-2</c:v>
                </c:pt>
                <c:pt idx="2754">
                  <c:v>1.1413425470299452E-2</c:v>
                </c:pt>
                <c:pt idx="2755">
                  <c:v>1.1411215906638622E-2</c:v>
                </c:pt>
                <c:pt idx="2756">
                  <c:v>1.140900647597037E-2</c:v>
                </c:pt>
                <c:pt idx="2757">
                  <c:v>1.1406871753955302E-2</c:v>
                </c:pt>
                <c:pt idx="2758">
                  <c:v>1.1404775802316315E-2</c:v>
                </c:pt>
                <c:pt idx="2759">
                  <c:v>1.1402718620930632E-2</c:v>
                </c:pt>
                <c:pt idx="2760">
                  <c:v>1.1400749663662155E-2</c:v>
                </c:pt>
                <c:pt idx="2761">
                  <c:v>1.1398772729275851E-2</c:v>
                </c:pt>
                <c:pt idx="2762">
                  <c:v>1.1396834566018711E-2</c:v>
                </c:pt>
                <c:pt idx="2763">
                  <c:v>1.1394935173775224E-2</c:v>
                </c:pt>
                <c:pt idx="2764">
                  <c:v>1.1393074552436905E-2</c:v>
                </c:pt>
                <c:pt idx="2765">
                  <c:v>1.1391189701397998E-2</c:v>
                </c:pt>
                <c:pt idx="2766">
                  <c:v>1.1389403908563285E-2</c:v>
                </c:pt>
                <c:pt idx="2767">
                  <c:v>1.1387656885088008E-2</c:v>
                </c:pt>
                <c:pt idx="2768">
                  <c:v>1.1385948630871915E-2</c:v>
                </c:pt>
                <c:pt idx="2769">
                  <c:v>1.1384279145814313E-2</c:v>
                </c:pt>
                <c:pt idx="2770">
                  <c:v>1.1382648429817602E-2</c:v>
                </c:pt>
                <c:pt idx="2771">
                  <c:v>1.1381056482788594E-2</c:v>
                </c:pt>
                <c:pt idx="2772">
                  <c:v>1.1379503304633665E-2</c:v>
                </c:pt>
                <c:pt idx="2773">
                  <c:v>1.1378243895710106E-2</c:v>
                </c:pt>
                <c:pt idx="2774">
                  <c:v>1.1376776423850425E-2</c:v>
                </c:pt>
                <c:pt idx="2775">
                  <c:v>1.13753477242657E-2</c:v>
                </c:pt>
                <c:pt idx="2776">
                  <c:v>1.1373957796871651E-2</c:v>
                </c:pt>
                <c:pt idx="2777">
                  <c:v>1.1372606641585735E-2</c:v>
                </c:pt>
                <c:pt idx="2778">
                  <c:v>1.1371195368844511E-2</c:v>
                </c:pt>
                <c:pt idx="2779">
                  <c:v>1.1369919028321403E-2</c:v>
                </c:pt>
                <c:pt idx="2780">
                  <c:v>1.1368681458454927E-2</c:v>
                </c:pt>
                <c:pt idx="2781">
                  <c:v>1.1367482659170824E-2</c:v>
                </c:pt>
                <c:pt idx="2782">
                  <c:v>1.1366432444074219E-2</c:v>
                </c:pt>
                <c:pt idx="2783">
                  <c:v>1.136531391984359E-2</c:v>
                </c:pt>
                <c:pt idx="2784">
                  <c:v>1.1364234167210635E-2</c:v>
                </c:pt>
                <c:pt idx="2785">
                  <c:v>1.1363193186112357E-2</c:v>
                </c:pt>
                <c:pt idx="2786">
                  <c:v>1.1362070219107475E-2</c:v>
                </c:pt>
                <c:pt idx="2787">
                  <c:v>1.1361104041921569E-2</c:v>
                </c:pt>
                <c:pt idx="2788">
                  <c:v>1.1360176634872052E-2</c:v>
                </c:pt>
                <c:pt idx="2789">
                  <c:v>1.1359287997905636E-2</c:v>
                </c:pt>
                <c:pt idx="2790">
                  <c:v>1.1358438130969904E-2</c:v>
                </c:pt>
                <c:pt idx="2791">
                  <c:v>1.1357761498446623E-2</c:v>
                </c:pt>
                <c:pt idx="2792">
                  <c:v>1.1356991916490202E-2</c:v>
                </c:pt>
                <c:pt idx="2793">
                  <c:v>1.1356261105640104E-2</c:v>
                </c:pt>
                <c:pt idx="2794">
                  <c:v>1.1355569065853324E-2</c:v>
                </c:pt>
                <c:pt idx="2795">
                  <c:v>1.1354915797087719E-2</c:v>
                </c:pt>
                <c:pt idx="2796">
                  <c:v>1.1354301299305061E-2</c:v>
                </c:pt>
                <c:pt idx="2797">
                  <c:v>1.1353725572469725E-2</c:v>
                </c:pt>
                <c:pt idx="2798">
                  <c:v>1.1353188616546956E-2</c:v>
                </c:pt>
                <c:pt idx="2799">
                  <c:v>1.1352377779453682E-2</c:v>
                </c:pt>
                <c:pt idx="2800">
                  <c:v>1.1351754174424111E-2</c:v>
                </c:pt>
                <c:pt idx="2801">
                  <c:v>1.1351325263494798E-2</c:v>
                </c:pt>
                <c:pt idx="2802">
                  <c:v>1.1350935119710557E-2</c:v>
                </c:pt>
                <c:pt idx="2803">
                  <c:v>1.1350750695138929E-2</c:v>
                </c:pt>
                <c:pt idx="2804">
                  <c:v>1.1350440844915209E-2</c:v>
                </c:pt>
                <c:pt idx="2805">
                  <c:v>1.135016976299478E-2</c:v>
                </c:pt>
                <c:pt idx="2806">
                  <c:v>1.1349937449360517E-2</c:v>
                </c:pt>
                <c:pt idx="2807">
                  <c:v>1.134974390400012E-2</c:v>
                </c:pt>
                <c:pt idx="2808">
                  <c:v>1.1349589126900411E-2</c:v>
                </c:pt>
                <c:pt idx="2809">
                  <c:v>1.1349289591682906E-2</c:v>
                </c:pt>
                <c:pt idx="2810">
                  <c:v>1.1349209584437437E-2</c:v>
                </c:pt>
                <c:pt idx="2811">
                  <c:v>1.1349168344215149E-2</c:v>
                </c:pt>
                <c:pt idx="2812">
                  <c:v>1.1349165871012512E-2</c:v>
                </c:pt>
                <c:pt idx="2813">
                  <c:v>1.134939676509261E-2</c:v>
                </c:pt>
                <c:pt idx="2814">
                  <c:v>1.1349474597453385E-2</c:v>
                </c:pt>
                <c:pt idx="2815">
                  <c:v>1.1349591198059918E-2</c:v>
                </c:pt>
                <c:pt idx="2816">
                  <c:v>1.1349746566918796E-2</c:v>
                </c:pt>
                <c:pt idx="2817">
                  <c:v>1.1349735010379749E-2</c:v>
                </c:pt>
                <c:pt idx="2818">
                  <c:v>1.134996513937583E-2</c:v>
                </c:pt>
                <c:pt idx="2819">
                  <c:v>1.135023403543749E-2</c:v>
                </c:pt>
                <c:pt idx="2820">
                  <c:v>1.1350541698582396E-2</c:v>
                </c:pt>
                <c:pt idx="2821">
                  <c:v>1.1350888128826887E-2</c:v>
                </c:pt>
                <c:pt idx="2822">
                  <c:v>1.1351273326191279E-2</c:v>
                </c:pt>
                <c:pt idx="2823">
                  <c:v>1.1351697290698978E-2</c:v>
                </c:pt>
                <c:pt idx="2824">
                  <c:v>1.1352160022374276E-2</c:v>
                </c:pt>
                <c:pt idx="2825">
                  <c:v>1.1353346150127485E-2</c:v>
                </c:pt>
                <c:pt idx="2826">
                  <c:v>1.1353894775251077E-2</c:v>
                </c:pt>
                <c:pt idx="2827">
                  <c:v>1.1354482171297663E-2</c:v>
                </c:pt>
                <c:pt idx="2828">
                  <c:v>1.1355108338301561E-2</c:v>
                </c:pt>
                <c:pt idx="2829">
                  <c:v>1.1355773276300137E-2</c:v>
                </c:pt>
                <c:pt idx="2830">
                  <c:v>1.1356234560276993E-2</c:v>
                </c:pt>
                <c:pt idx="2831">
                  <c:v>1.1356974247748923E-2</c:v>
                </c:pt>
                <c:pt idx="2832">
                  <c:v>1.1357752705114812E-2</c:v>
                </c:pt>
                <c:pt idx="2833">
                  <c:v>1.1358569932421405E-2</c:v>
                </c:pt>
                <c:pt idx="2834">
                  <c:v>1.1359679532665465E-2</c:v>
                </c:pt>
                <c:pt idx="2835">
                  <c:v>1.1360577097537022E-2</c:v>
                </c:pt>
                <c:pt idx="2836">
                  <c:v>1.1361513433726041E-2</c:v>
                </c:pt>
                <c:pt idx="2837">
                  <c:v>1.1362488541287694E-2</c:v>
                </c:pt>
                <c:pt idx="2838">
                  <c:v>1.1363502420280629E-2</c:v>
                </c:pt>
                <c:pt idx="2839">
                  <c:v>1.1364287467861474E-2</c:v>
                </c:pt>
                <c:pt idx="2840">
                  <c:v>1.1365376086223705E-2</c:v>
                </c:pt>
                <c:pt idx="2841">
                  <c:v>1.136650347497524E-2</c:v>
                </c:pt>
                <c:pt idx="2842">
                  <c:v>1.1367669634181598E-2</c:v>
                </c:pt>
                <c:pt idx="2843">
                  <c:v>1.1369153388882381E-2</c:v>
                </c:pt>
                <c:pt idx="2844">
                  <c:v>1.1370399897798032E-2</c:v>
                </c:pt>
                <c:pt idx="2845">
                  <c:v>1.1371685178612419E-2</c:v>
                </c:pt>
                <c:pt idx="2846">
                  <c:v>1.1373009231400699E-2</c:v>
                </c:pt>
                <c:pt idx="2847">
                  <c:v>1.1374372056241937E-2</c:v>
                </c:pt>
                <c:pt idx="2848">
                  <c:v>1.1375773653216072E-2</c:v>
                </c:pt>
                <c:pt idx="2849">
                  <c:v>1.1377214022405643E-2</c:v>
                </c:pt>
                <c:pt idx="2850">
                  <c:v>1.1378693163897542E-2</c:v>
                </c:pt>
                <c:pt idx="2851">
                  <c:v>1.1379909749566678E-2</c:v>
                </c:pt>
                <c:pt idx="2852">
                  <c:v>1.1380856150221707E-2</c:v>
                </c:pt>
                <c:pt idx="2853">
                  <c:v>1.1382443150604746E-2</c:v>
                </c:pt>
                <c:pt idx="2854">
                  <c:v>1.1384068919942245E-2</c:v>
                </c:pt>
                <c:pt idx="2855">
                  <c:v>1.1385733458330032E-2</c:v>
                </c:pt>
                <c:pt idx="2856">
                  <c:v>1.1387751646584112E-2</c:v>
                </c:pt>
                <c:pt idx="2857">
                  <c:v>1.1389496547649947E-2</c:v>
                </c:pt>
                <c:pt idx="2858">
                  <c:v>1.1391280219301643E-2</c:v>
                </c:pt>
                <c:pt idx="2859">
                  <c:v>1.1393102661643296E-2</c:v>
                </c:pt>
                <c:pt idx="2860">
                  <c:v>1.1394637689476034E-2</c:v>
                </c:pt>
                <c:pt idx="2861">
                  <c:v>1.1396534844271725E-2</c:v>
                </c:pt>
                <c:pt idx="2862">
                  <c:v>1.1398470768841549E-2</c:v>
                </c:pt>
                <c:pt idx="2863">
                  <c:v>1.1400445463298561E-2</c:v>
                </c:pt>
                <c:pt idx="2864">
                  <c:v>1.1402458927756706E-2</c:v>
                </c:pt>
                <c:pt idx="2865">
                  <c:v>1.1404851506313627E-2</c:v>
                </c:pt>
                <c:pt idx="2866">
                  <c:v>1.1406945346595884E-2</c:v>
                </c:pt>
                <c:pt idx="2867">
                  <c:v>1.1409077958484726E-2</c:v>
                </c:pt>
                <c:pt idx="2868">
                  <c:v>1.141156270481122E-2</c:v>
                </c:pt>
                <c:pt idx="2869">
                  <c:v>1.141342630010269E-2</c:v>
                </c:pt>
                <c:pt idx="2870">
                  <c:v>1.1415677925796099E-2</c:v>
                </c:pt>
                <c:pt idx="2871">
                  <c:v>1.141796832237656E-2</c:v>
                </c:pt>
                <c:pt idx="2872">
                  <c:v>1.1420297489978333E-2</c:v>
                </c:pt>
                <c:pt idx="2873">
                  <c:v>1.1422665428736115E-2</c:v>
                </c:pt>
                <c:pt idx="2874">
                  <c:v>1.1425072138786371E-2</c:v>
                </c:pt>
                <c:pt idx="2875">
                  <c:v>1.142751762027131E-2</c:v>
                </c:pt>
                <c:pt idx="2876">
                  <c:v>1.1430001873331812E-2</c:v>
                </c:pt>
                <c:pt idx="2877">
                  <c:v>1.1433650315239888E-2</c:v>
                </c:pt>
                <c:pt idx="2878">
                  <c:v>1.1436220664416867E-2</c:v>
                </c:pt>
                <c:pt idx="2879">
                  <c:v>1.1438829789382512E-2</c:v>
                </c:pt>
                <c:pt idx="2880">
                  <c:v>1.1441477690291918E-2</c:v>
                </c:pt>
                <c:pt idx="2881">
                  <c:v>1.1444164367300178E-2</c:v>
                </c:pt>
                <c:pt idx="2882">
                  <c:v>1.1446500133933522E-2</c:v>
                </c:pt>
                <c:pt idx="2883">
                  <c:v>1.1449261506295331E-2</c:v>
                </c:pt>
                <c:pt idx="2884">
                  <c:v>1.1452061653977144E-2</c:v>
                </c:pt>
                <c:pt idx="2885">
                  <c:v>1.1454900577143202E-2</c:v>
                </c:pt>
                <c:pt idx="2886">
                  <c:v>1.1458179399473236E-2</c:v>
                </c:pt>
                <c:pt idx="2887">
                  <c:v>1.1461098736494056E-2</c:v>
                </c:pt>
                <c:pt idx="2888">
                  <c:v>1.1464056850774104E-2</c:v>
                </c:pt>
                <c:pt idx="2889">
                  <c:v>1.1467053742488026E-2</c:v>
                </c:pt>
                <c:pt idx="2890">
                  <c:v>1.1470089411813069E-2</c:v>
                </c:pt>
                <c:pt idx="2891">
                  <c:v>1.1472748410818877E-2</c:v>
                </c:pt>
                <c:pt idx="2892">
                  <c:v>1.1475858767176486E-2</c:v>
                </c:pt>
                <c:pt idx="2893">
                  <c:v>1.1479007900417875E-2</c:v>
                </c:pt>
                <c:pt idx="2894">
                  <c:v>1.1482195810727378E-2</c:v>
                </c:pt>
                <c:pt idx="2895">
                  <c:v>1.1485849428968291E-2</c:v>
                </c:pt>
                <c:pt idx="2896">
                  <c:v>1.1489117767809164E-2</c:v>
                </c:pt>
                <c:pt idx="2897">
                  <c:v>1.1492424885565766E-2</c:v>
                </c:pt>
                <c:pt idx="2898">
                  <c:v>1.1495770782433159E-2</c:v>
                </c:pt>
                <c:pt idx="2899">
                  <c:v>1.1499155458609014E-2</c:v>
                </c:pt>
                <c:pt idx="2900">
                  <c:v>1.1502578914293604E-2</c:v>
                </c:pt>
                <c:pt idx="2901">
                  <c:v>1.1506041149689374E-2</c:v>
                </c:pt>
                <c:pt idx="2902">
                  <c:v>1.1509542165001378E-2</c:v>
                </c:pt>
                <c:pt idx="2903">
                  <c:v>1.1513081960435542E-2</c:v>
                </c:pt>
                <c:pt idx="2904">
                  <c:v>1.1515755138557095E-2</c:v>
                </c:pt>
                <c:pt idx="2905">
                  <c:v>1.1519366724301847E-2</c:v>
                </c:pt>
                <c:pt idx="2906">
                  <c:v>1.1523017088225949E-2</c:v>
                </c:pt>
                <c:pt idx="2907">
                  <c:v>1.1526706230541538E-2</c:v>
                </c:pt>
                <c:pt idx="2908">
                  <c:v>1.1530898256353485E-2</c:v>
                </c:pt>
                <c:pt idx="2909">
                  <c:v>1.1534667846456282E-2</c:v>
                </c:pt>
                <c:pt idx="2910">
                  <c:v>1.1538476216899329E-2</c:v>
                </c:pt>
                <c:pt idx="2911">
                  <c:v>1.1542323367907585E-2</c:v>
                </c:pt>
                <c:pt idx="2912">
                  <c:v>1.154573362563051E-2</c:v>
                </c:pt>
                <c:pt idx="2913">
                  <c:v>1.1549655442908034E-2</c:v>
                </c:pt>
                <c:pt idx="2914">
                  <c:v>1.155361604013448E-2</c:v>
                </c:pt>
                <c:pt idx="2915">
                  <c:v>1.1557615417542629E-2</c:v>
                </c:pt>
                <c:pt idx="2916">
                  <c:v>1.1561653575365703E-2</c:v>
                </c:pt>
                <c:pt idx="2917">
                  <c:v>1.1566220678634578E-2</c:v>
                </c:pt>
                <c:pt idx="2918">
                  <c:v>1.157033930005401E-2</c:v>
                </c:pt>
                <c:pt idx="2919">
                  <c:v>1.1574496703911251E-2</c:v>
                </c:pt>
                <c:pt idx="2920">
                  <c:v>1.1579295511618305E-2</c:v>
                </c:pt>
                <c:pt idx="2921">
                  <c:v>1.1583033825407742E-2</c:v>
                </c:pt>
                <c:pt idx="2922">
                  <c:v>1.1587310211044992E-2</c:v>
                </c:pt>
                <c:pt idx="2923">
                  <c:v>1.1591625378833362E-2</c:v>
                </c:pt>
                <c:pt idx="2924">
                  <c:v>1.1595979329025391E-2</c:v>
                </c:pt>
                <c:pt idx="2925">
                  <c:v>1.1600372061874947E-2</c:v>
                </c:pt>
                <c:pt idx="2926">
                  <c:v>1.1604803577640281E-2</c:v>
                </c:pt>
                <c:pt idx="2927">
                  <c:v>1.1609273876578775E-2</c:v>
                </c:pt>
                <c:pt idx="2928">
                  <c:v>1.1613782958953069E-2</c:v>
                </c:pt>
                <c:pt idx="2929">
                  <c:v>1.1618330825026254E-2</c:v>
                </c:pt>
                <c:pt idx="2930">
                  <c:v>1.1625032857735867E-2</c:v>
                </c:pt>
                <c:pt idx="2931">
                  <c:v>1.1629669970629966E-2</c:v>
                </c:pt>
                <c:pt idx="2932">
                  <c:v>1.1634345873342734E-2</c:v>
                </c:pt>
                <c:pt idx="2933">
                  <c:v>1.1639060566153086E-2</c:v>
                </c:pt>
                <c:pt idx="2934">
                  <c:v>1.1642192016599611E-2</c:v>
                </c:pt>
                <c:pt idx="2935">
                  <c:v>1.1646975515218897E-2</c:v>
                </c:pt>
                <c:pt idx="2936">
                  <c:v>1.165179780078124E-2</c:v>
                </c:pt>
                <c:pt idx="2937">
                  <c:v>1.1656658873569691E-2</c:v>
                </c:pt>
                <c:pt idx="2938">
                  <c:v>1.1663367197732873E-2</c:v>
                </c:pt>
                <c:pt idx="2939">
                  <c:v>1.1668317248022969E-2</c:v>
                </c:pt>
                <c:pt idx="2940">
                  <c:v>1.1673306089131408E-2</c:v>
                </c:pt>
                <c:pt idx="2941">
                  <c:v>1.1678333721354166E-2</c:v>
                </c:pt>
                <c:pt idx="2942">
                  <c:v>1.1681707416593525E-2</c:v>
                </c:pt>
                <c:pt idx="2943">
                  <c:v>1.1688505360339959E-2</c:v>
                </c:pt>
                <c:pt idx="2944">
                  <c:v>1.1693649367707915E-2</c:v>
                </c:pt>
                <c:pt idx="2945">
                  <c:v>1.16988321673996E-2</c:v>
                </c:pt>
                <c:pt idx="2946">
                  <c:v>1.1704053759722666E-2</c:v>
                </c:pt>
                <c:pt idx="2947">
                  <c:v>1.1709314144987777E-2</c:v>
                </c:pt>
                <c:pt idx="2948">
                  <c:v>1.1714613323506904E-2</c:v>
                </c:pt>
                <c:pt idx="2949">
                  <c:v>1.1719951295596765E-2</c:v>
                </c:pt>
                <c:pt idx="2950">
                  <c:v>1.1725328061572783E-2</c:v>
                </c:pt>
                <c:pt idx="2951">
                  <c:v>1.1730743621755135E-2</c:v>
                </c:pt>
                <c:pt idx="2952">
                  <c:v>1.1736197976465726E-2</c:v>
                </c:pt>
                <c:pt idx="2953">
                  <c:v>1.174169112602862E-2</c:v>
                </c:pt>
                <c:pt idx="2954">
                  <c:v>1.1747223070770044E-2</c:v>
                </c:pt>
                <c:pt idx="2955">
                  <c:v>1.1750986268646868E-2</c:v>
                </c:pt>
                <c:pt idx="2956">
                  <c:v>1.175598206654932E-2</c:v>
                </c:pt>
                <c:pt idx="2957">
                  <c:v>1.176161857970697E-2</c:v>
                </c:pt>
                <c:pt idx="2958">
                  <c:v>1.1767293883867738E-2</c:v>
                </c:pt>
                <c:pt idx="2959">
                  <c:v>1.177300797936064E-2</c:v>
                </c:pt>
                <c:pt idx="2960">
                  <c:v>1.1779377570356925E-2</c:v>
                </c:pt>
                <c:pt idx="2961">
                  <c:v>1.1785172209503024E-2</c:v>
                </c:pt>
                <c:pt idx="2962">
                  <c:v>1.1791005642369888E-2</c:v>
                </c:pt>
                <c:pt idx="2963">
                  <c:v>1.1796877869297461E-2</c:v>
                </c:pt>
                <c:pt idx="2964">
                  <c:v>1.1802160338523339E-2</c:v>
                </c:pt>
                <c:pt idx="2965">
                  <c:v>1.1808107189069042E-2</c:v>
                </c:pt>
                <c:pt idx="2966">
                  <c:v>1.1814092833320231E-2</c:v>
                </c:pt>
                <c:pt idx="2967">
                  <c:v>1.1820117271625356E-2</c:v>
                </c:pt>
                <c:pt idx="2968">
                  <c:v>1.1826820926949283E-2</c:v>
                </c:pt>
                <c:pt idx="2969">
                  <c:v>1.183292592553419E-2</c:v>
                </c:pt>
                <c:pt idx="2970">
                  <c:v>1.1839069720631036E-2</c:v>
                </c:pt>
                <c:pt idx="2971">
                  <c:v>1.184525231259953E-2</c:v>
                </c:pt>
                <c:pt idx="2972">
                  <c:v>1.1854151888253093E-2</c:v>
                </c:pt>
                <c:pt idx="2973">
                  <c:v>1.1860428702705029E-2</c:v>
                </c:pt>
                <c:pt idx="2974">
                  <c:v>1.1866744315277726E-2</c:v>
                </c:pt>
                <c:pt idx="2975">
                  <c:v>1.1873098726340117E-2</c:v>
                </c:pt>
                <c:pt idx="2976">
                  <c:v>1.1879491936263337E-2</c:v>
                </c:pt>
                <c:pt idx="2977">
                  <c:v>1.1885923945422467E-2</c:v>
                </c:pt>
                <c:pt idx="2978">
                  <c:v>1.1892394754192596E-2</c:v>
                </c:pt>
                <c:pt idx="2979">
                  <c:v>1.1898904362952319E-2</c:v>
                </c:pt>
                <c:pt idx="2980">
                  <c:v>1.1905452772082431E-2</c:v>
                </c:pt>
                <c:pt idx="2981">
                  <c:v>1.191340175865129E-2</c:v>
                </c:pt>
                <c:pt idx="2982">
                  <c:v>1.1920033750523485E-2</c:v>
                </c:pt>
                <c:pt idx="2983">
                  <c:v>1.1926704546782777E-2</c:v>
                </c:pt>
                <c:pt idx="2984">
                  <c:v>1.1933414147824499E-2</c:v>
                </c:pt>
                <c:pt idx="2985">
                  <c:v>1.1940436342756801E-2</c:v>
                </c:pt>
                <c:pt idx="2986">
                  <c:v>1.1947225979208555E-2</c:v>
                </c:pt>
                <c:pt idx="2987">
                  <c:v>1.1954052971115868E-2</c:v>
                </c:pt>
                <c:pt idx="2988">
                  <c:v>1.1960915308888868E-2</c:v>
                </c:pt>
                <c:pt idx="2989">
                  <c:v>1.1967810975065513E-2</c:v>
                </c:pt>
                <c:pt idx="2990">
                  <c:v>1.1975443292950427E-2</c:v>
                </c:pt>
                <c:pt idx="2991">
                  <c:v>1.198240120031765E-2</c:v>
                </c:pt>
                <c:pt idx="2992">
                  <c:v>1.1989386160565678E-2</c:v>
                </c:pt>
                <c:pt idx="2993">
                  <c:v>1.1996396167025332E-2</c:v>
                </c:pt>
                <c:pt idx="2994">
                  <c:v>1.2002718619029558E-2</c:v>
                </c:pt>
                <c:pt idx="2995">
                  <c:v>1.200977188746182E-2</c:v>
                </c:pt>
                <c:pt idx="2996">
                  <c:v>1.2016844361320401E-2</c:v>
                </c:pt>
                <c:pt idx="2997">
                  <c:v>1.2023934022924855E-2</c:v>
                </c:pt>
                <c:pt idx="2998">
                  <c:v>1.2031751657127004E-2</c:v>
                </c:pt>
                <c:pt idx="2999">
                  <c:v>1.2038869799240568E-2</c:v>
                </c:pt>
                <c:pt idx="3000">
                  <c:v>1.2045998940097353E-2</c:v>
                </c:pt>
                <c:pt idx="3001">
                  <c:v>1.205313707280097E-2</c:v>
                </c:pt>
                <c:pt idx="3002">
                  <c:v>1.2060282190426793E-2</c:v>
                </c:pt>
                <c:pt idx="3003">
                  <c:v>1.2067432286021522E-2</c:v>
                </c:pt>
                <c:pt idx="3004">
                  <c:v>1.2074585352603187E-2</c:v>
                </c:pt>
                <c:pt idx="3005">
                  <c:v>1.2081739383158534E-2</c:v>
                </c:pt>
                <c:pt idx="3006">
                  <c:v>1.2088892370647379E-2</c:v>
                </c:pt>
                <c:pt idx="3007">
                  <c:v>1.2093911385109058E-2</c:v>
                </c:pt>
                <c:pt idx="3008">
                  <c:v>1.2101058277173735E-2</c:v>
                </c:pt>
                <c:pt idx="3009">
                  <c:v>1.2108198219231875E-2</c:v>
                </c:pt>
                <c:pt idx="3010">
                  <c:v>1.2115329171068851E-2</c:v>
                </c:pt>
                <c:pt idx="3011">
                  <c:v>1.2122449092440887E-2</c:v>
                </c:pt>
                <c:pt idx="3012">
                  <c:v>1.2130262746126847E-2</c:v>
                </c:pt>
                <c:pt idx="3013">
                  <c:v>1.2137354983941901E-2</c:v>
                </c:pt>
                <c:pt idx="3014">
                  <c:v>1.2144433276036332E-2</c:v>
                </c:pt>
                <c:pt idx="3015">
                  <c:v>1.215149762226125E-2</c:v>
                </c:pt>
                <c:pt idx="3016">
                  <c:v>1.2157844316106061E-2</c:v>
                </c:pt>
                <c:pt idx="3017">
                  <c:v>1.2164881529312919E-2</c:v>
                </c:pt>
                <c:pt idx="3018">
                  <c:v>1.2171904796550536E-2</c:v>
                </c:pt>
                <c:pt idx="3019">
                  <c:v>1.2178914117669196E-2</c:v>
                </c:pt>
                <c:pt idx="3020">
                  <c:v>1.218661016015299E-2</c:v>
                </c:pt>
                <c:pt idx="3021">
                  <c:v>1.2193590828049905E-2</c:v>
                </c:pt>
                <c:pt idx="3022">
                  <c:v>1.2200557549042527E-2</c:v>
                </c:pt>
                <c:pt idx="3023">
                  <c:v>1.2207510322984604E-2</c:v>
                </c:pt>
                <c:pt idx="3024">
                  <c:v>1.2214449149729877E-2</c:v>
                </c:pt>
                <c:pt idx="3025">
                  <c:v>1.2220677167716363E-2</c:v>
                </c:pt>
                <c:pt idx="3026">
                  <c:v>1.2227588861919854E-2</c:v>
                </c:pt>
                <c:pt idx="3027">
                  <c:v>1.2234486608840236E-2</c:v>
                </c:pt>
                <c:pt idx="3028">
                  <c:v>1.2241370408332656E-2</c:v>
                </c:pt>
                <c:pt idx="3029">
                  <c:v>1.224824026025402E-2</c:v>
                </c:pt>
                <c:pt idx="3030">
                  <c:v>1.2255096164459474E-2</c:v>
                </c:pt>
                <c:pt idx="3031">
                  <c:v>1.2261938120805487E-2</c:v>
                </c:pt>
                <c:pt idx="3032">
                  <c:v>1.2268766129149851E-2</c:v>
                </c:pt>
                <c:pt idx="3033">
                  <c:v>1.2277652276704831E-2</c:v>
                </c:pt>
                <c:pt idx="3034">
                  <c:v>1.2284450093127204E-2</c:v>
                </c:pt>
                <c:pt idx="3035">
                  <c:v>1.2291233960046723E-2</c:v>
                </c:pt>
                <c:pt idx="3036">
                  <c:v>1.2298003877320454E-2</c:v>
                </c:pt>
                <c:pt idx="3037">
                  <c:v>1.2304759844804166E-2</c:v>
                </c:pt>
                <c:pt idx="3038">
                  <c:v>1.2310815053614185E-2</c:v>
                </c:pt>
                <c:pt idx="3039">
                  <c:v>1.2317543888085657E-2</c:v>
                </c:pt>
                <c:pt idx="3040">
                  <c:v>1.2324258772697284E-2</c:v>
                </c:pt>
                <c:pt idx="3041">
                  <c:v>1.2330959707306664E-2</c:v>
                </c:pt>
                <c:pt idx="3042">
                  <c:v>1.233833043033908E-2</c:v>
                </c:pt>
                <c:pt idx="3043">
                  <c:v>1.2345002696069873E-2</c:v>
                </c:pt>
                <c:pt idx="3044">
                  <c:v>1.2351661011010142E-2</c:v>
                </c:pt>
                <c:pt idx="3045">
                  <c:v>1.2358305375017829E-2</c:v>
                </c:pt>
                <c:pt idx="3046">
                  <c:v>1.2364255125374752E-2</c:v>
                </c:pt>
                <c:pt idx="3047">
                  <c:v>1.2370872357005158E-2</c:v>
                </c:pt>
                <c:pt idx="3048">
                  <c:v>1.2377475637647439E-2</c:v>
                </c:pt>
                <c:pt idx="3049">
                  <c:v>1.2384064967161379E-2</c:v>
                </c:pt>
                <c:pt idx="3050">
                  <c:v>1.2390640345408512E-2</c:v>
                </c:pt>
                <c:pt idx="3051">
                  <c:v>1.2397878581586017E-2</c:v>
                </c:pt>
                <c:pt idx="3052">
                  <c:v>1.2404425285124426E-2</c:v>
                </c:pt>
                <c:pt idx="3053">
                  <c:v>1.2410958036607673E-2</c:v>
                </c:pt>
                <c:pt idx="3054">
                  <c:v>1.2417476835896737E-2</c:v>
                </c:pt>
                <c:pt idx="3055">
                  <c:v>1.2423981682852164E-2</c:v>
                </c:pt>
                <c:pt idx="3056">
                  <c:v>1.2430472577337108E-2</c:v>
                </c:pt>
                <c:pt idx="3057">
                  <c:v>1.2436949519211682E-2</c:v>
                </c:pt>
                <c:pt idx="3058">
                  <c:v>1.2443412508339035E-2</c:v>
                </c:pt>
                <c:pt idx="3059">
                  <c:v>1.2447849494243959E-2</c:v>
                </c:pt>
                <c:pt idx="3060">
                  <c:v>1.2454286901560998E-2</c:v>
                </c:pt>
                <c:pt idx="3061">
                  <c:v>1.2460710356849114E-2</c:v>
                </c:pt>
                <c:pt idx="3062">
                  <c:v>1.246711985997449E-2</c:v>
                </c:pt>
                <c:pt idx="3063">
                  <c:v>1.2473515410801984E-2</c:v>
                </c:pt>
                <c:pt idx="3064">
                  <c:v>1.2480563874185916E-2</c:v>
                </c:pt>
                <c:pt idx="3065">
                  <c:v>1.2486930743473968E-2</c:v>
                </c:pt>
                <c:pt idx="3066">
                  <c:v>1.2493283659683328E-2</c:v>
                </c:pt>
                <c:pt idx="3067">
                  <c:v>1.2499622622679596E-2</c:v>
                </c:pt>
                <c:pt idx="3068">
                  <c:v>1.2505283875802721E-2</c:v>
                </c:pt>
                <c:pt idx="3069">
                  <c:v>1.2511595710045171E-2</c:v>
                </c:pt>
                <c:pt idx="3070">
                  <c:v>1.2517893591057889E-2</c:v>
                </c:pt>
                <c:pt idx="3071">
                  <c:v>1.2524177518710591E-2</c:v>
                </c:pt>
                <c:pt idx="3072">
                  <c:v>1.2531108134821705E-2</c:v>
                </c:pt>
                <c:pt idx="3073">
                  <c:v>1.2537363375752649E-2</c:v>
                </c:pt>
                <c:pt idx="3074">
                  <c:v>1.254360466254509E-2</c:v>
                </c:pt>
                <c:pt idx="3075">
                  <c:v>1.2549831995065507E-2</c:v>
                </c:pt>
                <c:pt idx="3076">
                  <c:v>1.2556045373183016E-2</c:v>
                </c:pt>
                <c:pt idx="3077">
                  <c:v>1.25615880567146E-2</c:v>
                </c:pt>
                <c:pt idx="3078">
                  <c:v>1.2567774307178094E-2</c:v>
                </c:pt>
                <c:pt idx="3079">
                  <c:v>1.2573946603237546E-2</c:v>
                </c:pt>
                <c:pt idx="3080">
                  <c:v>1.2580104944761791E-2</c:v>
                </c:pt>
                <c:pt idx="3081">
                  <c:v>1.2586249331624964E-2</c:v>
                </c:pt>
                <c:pt idx="3082">
                  <c:v>1.2592379763695897E-2</c:v>
                </c:pt>
                <c:pt idx="3083">
                  <c:v>1.2598496240847402E-2</c:v>
                </c:pt>
                <c:pt idx="3084">
                  <c:v>1.2604598762950959E-2</c:v>
                </c:pt>
                <c:pt idx="3085">
                  <c:v>1.2612638580755434E-2</c:v>
                </c:pt>
                <c:pt idx="3086">
                  <c:v>1.2618710838200127E-2</c:v>
                </c:pt>
                <c:pt idx="3087">
                  <c:v>1.2624769139029393E-2</c:v>
                </c:pt>
                <c:pt idx="3088">
                  <c:v>1.2630813483114201E-2</c:v>
                </c:pt>
                <c:pt idx="3089">
                  <c:v>1.2636843870325527E-2</c:v>
                </c:pt>
                <c:pt idx="3090">
                  <c:v>1.2642213871220893E-2</c:v>
                </c:pt>
                <c:pt idx="3091">
                  <c:v>1.2648217131060294E-2</c:v>
                </c:pt>
                <c:pt idx="3092">
                  <c:v>1.2654206434040421E-2</c:v>
                </c:pt>
                <c:pt idx="3093">
                  <c:v>1.2660181780036346E-2</c:v>
                </c:pt>
                <c:pt idx="3094">
                  <c:v>1.2666786448806098E-2</c:v>
                </c:pt>
                <c:pt idx="3095">
                  <c:v>1.2672733092094757E-2</c:v>
                </c:pt>
                <c:pt idx="3096">
                  <c:v>1.2678665777617604E-2</c:v>
                </c:pt>
                <c:pt idx="3097">
                  <c:v>1.2684584505249522E-2</c:v>
                </c:pt>
                <c:pt idx="3098">
                  <c:v>1.2689849150815828E-2</c:v>
                </c:pt>
                <c:pt idx="3099">
                  <c:v>1.2695740752253798E-2</c:v>
                </c:pt>
                <c:pt idx="3100">
                  <c:v>1.2701618395826085E-2</c:v>
                </c:pt>
                <c:pt idx="3101">
                  <c:v>1.2707482081410383E-2</c:v>
                </c:pt>
                <c:pt idx="3102">
                  <c:v>1.2713331808881763E-2</c:v>
                </c:pt>
                <c:pt idx="3103">
                  <c:v>1.2719803748285389E-2</c:v>
                </c:pt>
                <c:pt idx="3104">
                  <c:v>1.2725624767166216E-2</c:v>
                </c:pt>
                <c:pt idx="3105">
                  <c:v>1.2731431827156478E-2</c:v>
                </c:pt>
                <c:pt idx="3106">
                  <c:v>1.2737224928132361E-2</c:v>
                </c:pt>
                <c:pt idx="3107">
                  <c:v>1.2743004069969616E-2</c:v>
                </c:pt>
                <c:pt idx="3108">
                  <c:v>1.2748769252547035E-2</c:v>
                </c:pt>
                <c:pt idx="3109">
                  <c:v>1.2754520475740806E-2</c:v>
                </c:pt>
                <c:pt idx="3110">
                  <c:v>1.2760257739427983E-2</c:v>
                </c:pt>
                <c:pt idx="3111">
                  <c:v>1.2765351220702914E-2</c:v>
                </c:pt>
                <c:pt idx="3112">
                  <c:v>1.2770432271609003E-2</c:v>
                </c:pt>
                <c:pt idx="3113">
                  <c:v>1.2776129247360369E-2</c:v>
                </c:pt>
                <c:pt idx="3114">
                  <c:v>1.2781812263945164E-2</c:v>
                </c:pt>
                <c:pt idx="3115">
                  <c:v>1.2787481321243925E-2</c:v>
                </c:pt>
                <c:pt idx="3116">
                  <c:v>1.279376232280861E-2</c:v>
                </c:pt>
                <c:pt idx="3117">
                  <c:v>1.2799402663891107E-2</c:v>
                </c:pt>
                <c:pt idx="3118">
                  <c:v>1.280502904491514E-2</c:v>
                </c:pt>
                <c:pt idx="3119">
                  <c:v>1.2810641465761023E-2</c:v>
                </c:pt>
                <c:pt idx="3120">
                  <c:v>1.2816239926310379E-2</c:v>
                </c:pt>
                <c:pt idx="3121">
                  <c:v>1.2821202513370033E-2</c:v>
                </c:pt>
                <c:pt idx="3122">
                  <c:v>1.2826773852341737E-2</c:v>
                </c:pt>
                <c:pt idx="3123">
                  <c:v>1.2832331231081351E-2</c:v>
                </c:pt>
                <c:pt idx="3124">
                  <c:v>1.2837874649471604E-2</c:v>
                </c:pt>
                <c:pt idx="3125">
                  <c:v>1.2844022820470957E-2</c:v>
                </c:pt>
                <c:pt idx="3126">
                  <c:v>1.2849537516763146E-2</c:v>
                </c:pt>
                <c:pt idx="3127">
                  <c:v>1.2855038251934112E-2</c:v>
                </c:pt>
                <c:pt idx="3128">
                  <c:v>1.2860525025869414E-2</c:v>
                </c:pt>
                <c:pt idx="3129">
                  <c:v>1.2865382332102656E-2</c:v>
                </c:pt>
                <c:pt idx="3130">
                  <c:v>1.2870841985955186E-2</c:v>
                </c:pt>
                <c:pt idx="3131">
                  <c:v>1.2876287678647576E-2</c:v>
                </c:pt>
                <c:pt idx="3132">
                  <c:v>1.2881719410064312E-2</c:v>
                </c:pt>
                <c:pt idx="3133">
                  <c:v>1.2887137180091643E-2</c:v>
                </c:pt>
                <c:pt idx="3134">
                  <c:v>1.2892540988616251E-2</c:v>
                </c:pt>
                <c:pt idx="3135">
                  <c:v>1.289793083552394E-2</c:v>
                </c:pt>
                <c:pt idx="3136">
                  <c:v>1.2903306720700079E-2</c:v>
                </c:pt>
                <c:pt idx="3137">
                  <c:v>1.2908668644033545E-2</c:v>
                </c:pt>
                <c:pt idx="3138">
                  <c:v>1.2915233075684126E-2</c:v>
                </c:pt>
                <c:pt idx="3139">
                  <c:v>1.2920565461790276E-2</c:v>
                </c:pt>
                <c:pt idx="3140">
                  <c:v>1.2925883884857006E-2</c:v>
                </c:pt>
                <c:pt idx="3141">
                  <c:v>1.2931188344770927E-2</c:v>
                </c:pt>
                <c:pt idx="3142">
                  <c:v>1.293587386663312E-2</c:v>
                </c:pt>
                <c:pt idx="3143">
                  <c:v>1.294115120824994E-2</c:v>
                </c:pt>
                <c:pt idx="3144">
                  <c:v>1.2946414586807417E-2</c:v>
                </c:pt>
                <c:pt idx="3145">
                  <c:v>1.2951664002194165E-2</c:v>
                </c:pt>
                <c:pt idx="3146">
                  <c:v>1.2958247859265254E-2</c:v>
                </c:pt>
                <c:pt idx="3147">
                  <c:v>1.2963466543058187E-2</c:v>
                </c:pt>
                <c:pt idx="3148">
                  <c:v>1.2968671262898517E-2</c:v>
                </c:pt>
                <c:pt idx="3149">
                  <c:v>1.297386201867416E-2</c:v>
                </c:pt>
                <c:pt idx="3150">
                  <c:v>1.2979038810276507E-2</c:v>
                </c:pt>
                <c:pt idx="3151">
                  <c:v>1.2983604069537488E-2</c:v>
                </c:pt>
                <c:pt idx="3152">
                  <c:v>1.2988753744777166E-2</c:v>
                </c:pt>
                <c:pt idx="3153">
                  <c:v>1.2993889455949346E-2</c:v>
                </c:pt>
                <c:pt idx="3154">
                  <c:v>1.2999011202946135E-2</c:v>
                </c:pt>
                <c:pt idx="3155">
                  <c:v>1.3004713301825371E-2</c:v>
                </c:pt>
                <c:pt idx="3156">
                  <c:v>1.3009806306078486E-2</c:v>
                </c:pt>
                <c:pt idx="3157">
                  <c:v>1.301488534539196E-2</c:v>
                </c:pt>
                <c:pt idx="3158">
                  <c:v>1.3019950419657622E-2</c:v>
                </c:pt>
                <c:pt idx="3159">
                  <c:v>1.3025001528768163E-2</c:v>
                </c:pt>
                <c:pt idx="3160">
                  <c:v>1.3030038672616279E-2</c:v>
                </c:pt>
                <c:pt idx="3161">
                  <c:v>1.3035061851094668E-2</c:v>
                </c:pt>
                <c:pt idx="3162">
                  <c:v>1.304007106409515E-2</c:v>
                </c:pt>
                <c:pt idx="3163">
                  <c:v>1.3044478520216438E-2</c:v>
                </c:pt>
                <c:pt idx="3164">
                  <c:v>1.3048286480228991E-2</c:v>
                </c:pt>
                <c:pt idx="3165">
                  <c:v>1.3053256250115219E-2</c:v>
                </c:pt>
                <c:pt idx="3166">
                  <c:v>1.3058212055431836E-2</c:v>
                </c:pt>
                <c:pt idx="3167">
                  <c:v>1.3063153896076382E-2</c:v>
                </c:pt>
                <c:pt idx="3168">
                  <c:v>1.3068665599205238E-2</c:v>
                </c:pt>
                <c:pt idx="3169">
                  <c:v>1.3073578690485864E-2</c:v>
                </c:pt>
                <c:pt idx="3170">
                  <c:v>1.3078477816338113E-2</c:v>
                </c:pt>
                <c:pt idx="3171">
                  <c:v>1.3083362976659216E-2</c:v>
                </c:pt>
                <c:pt idx="3172">
                  <c:v>1.3087653625598409E-2</c:v>
                </c:pt>
                <c:pt idx="3173">
                  <c:v>1.3092511676044308E-2</c:v>
                </c:pt>
                <c:pt idx="3174">
                  <c:v>1.3097355761099596E-2</c:v>
                </c:pt>
                <c:pt idx="3175">
                  <c:v>1.3102185880662696E-2</c:v>
                </c:pt>
                <c:pt idx="3176">
                  <c:v>1.3107002034632031E-2</c:v>
                </c:pt>
                <c:pt idx="3177">
                  <c:v>1.3112380656679372E-2</c:v>
                </c:pt>
                <c:pt idx="3178">
                  <c:v>1.3117168055414834E-2</c:v>
                </c:pt>
                <c:pt idx="3179">
                  <c:v>1.3121941487803974E-2</c:v>
                </c:pt>
                <c:pt idx="3180">
                  <c:v>1.3127379737328524E-2</c:v>
                </c:pt>
                <c:pt idx="3181">
                  <c:v>1.3131550223322228E-2</c:v>
                </c:pt>
                <c:pt idx="3182">
                  <c:v>1.3136280586445313E-2</c:v>
                </c:pt>
                <c:pt idx="3183">
                  <c:v>1.3140996983261833E-2</c:v>
                </c:pt>
                <c:pt idx="3184">
                  <c:v>1.3145699413671981E-2</c:v>
                </c:pt>
                <c:pt idx="3185">
                  <c:v>1.3150387877577269E-2</c:v>
                </c:pt>
                <c:pt idx="3186">
                  <c:v>1.3155062374880096E-2</c:v>
                </c:pt>
                <c:pt idx="3187">
                  <c:v>1.3159722905483305E-2</c:v>
                </c:pt>
                <c:pt idx="3188">
                  <c:v>1.3164369469287084E-2</c:v>
                </c:pt>
                <c:pt idx="3189">
                  <c:v>1.3170134801782578E-2</c:v>
                </c:pt>
                <c:pt idx="3190">
                  <c:v>1.3176447897477218E-2</c:v>
                </c:pt>
                <c:pt idx="3191">
                  <c:v>1.3181048411124243E-2</c:v>
                </c:pt>
                <c:pt idx="3192">
                  <c:v>1.3185634955294078E-2</c:v>
                </c:pt>
                <c:pt idx="3193">
                  <c:v>1.3190207529887452E-2</c:v>
                </c:pt>
                <c:pt idx="3194">
                  <c:v>1.3193079977448067E-2</c:v>
                </c:pt>
                <c:pt idx="3195">
                  <c:v>1.3197627107790707E-2</c:v>
                </c:pt>
                <c:pt idx="3196">
                  <c:v>1.3202160269644469E-2</c:v>
                </c:pt>
                <c:pt idx="3197">
                  <c:v>1.3206679462914126E-2</c:v>
                </c:pt>
                <c:pt idx="3198">
                  <c:v>1.3212860855785588E-2</c:v>
                </c:pt>
                <c:pt idx="3199">
                  <c:v>1.3217349610868059E-2</c:v>
                </c:pt>
                <c:pt idx="3200">
                  <c:v>1.3221824395692462E-2</c:v>
                </c:pt>
                <c:pt idx="3201">
                  <c:v>1.3226285210162529E-2</c:v>
                </c:pt>
                <c:pt idx="3202">
                  <c:v>1.3229065897149662E-2</c:v>
                </c:pt>
                <c:pt idx="3203">
                  <c:v>1.3233501276911929E-2</c:v>
                </c:pt>
                <c:pt idx="3204">
                  <c:v>1.3237922687425704E-2</c:v>
                </c:pt>
                <c:pt idx="3205">
                  <c:v>1.3242330128597078E-2</c:v>
                </c:pt>
                <c:pt idx="3206">
                  <c:v>1.3246723600334315E-2</c:v>
                </c:pt>
                <c:pt idx="3207">
                  <c:v>1.3252756714180145E-2</c:v>
                </c:pt>
                <c:pt idx="3208">
                  <c:v>1.3257119733497162E-2</c:v>
                </c:pt>
                <c:pt idx="3209">
                  <c:v>1.3261468781700019E-2</c:v>
                </c:pt>
                <c:pt idx="3210">
                  <c:v>1.326580385869503E-2</c:v>
                </c:pt>
                <c:pt idx="3211">
                  <c:v>1.3270124964388936E-2</c:v>
                </c:pt>
                <c:pt idx="3212">
                  <c:v>1.3274432098689337E-2</c:v>
                </c:pt>
                <c:pt idx="3213">
                  <c:v>1.3278725261502545E-2</c:v>
                </c:pt>
                <c:pt idx="3214">
                  <c:v>1.3283004452737023E-2</c:v>
                </c:pt>
                <c:pt idx="3215">
                  <c:v>1.3285636206132006E-2</c:v>
                </c:pt>
                <c:pt idx="3216">
                  <c:v>1.3288802348771552E-2</c:v>
                </c:pt>
                <c:pt idx="3217">
                  <c:v>1.3293043834294577E-2</c:v>
                </c:pt>
                <c:pt idx="3218">
                  <c:v>1.3297271350227478E-2</c:v>
                </c:pt>
                <c:pt idx="3219">
                  <c:v>1.3301484896481926E-2</c:v>
                </c:pt>
                <c:pt idx="3220">
                  <c:v>1.3306224951329076E-2</c:v>
                </c:pt>
                <c:pt idx="3221">
                  <c:v>1.3310409714283261E-2</c:v>
                </c:pt>
                <c:pt idx="3222">
                  <c:v>1.3314580506822731E-2</c:v>
                </c:pt>
                <c:pt idx="3223">
                  <c:v>1.3318737328859204E-2</c:v>
                </c:pt>
                <c:pt idx="3224">
                  <c:v>1.332234307950491E-2</c:v>
                </c:pt>
                <c:pt idx="3225">
                  <c:v>1.3326472805847022E-2</c:v>
                </c:pt>
                <c:pt idx="3226">
                  <c:v>1.3330588561899896E-2</c:v>
                </c:pt>
                <c:pt idx="3227">
                  <c:v>1.3334690347576535E-2</c:v>
                </c:pt>
                <c:pt idx="3228">
                  <c:v>1.3338778162791699E-2</c:v>
                </c:pt>
                <c:pt idx="3229">
                  <c:v>1.3343384875639023E-2</c:v>
                </c:pt>
                <c:pt idx="3230">
                  <c:v>1.3347443901721743E-2</c:v>
                </c:pt>
                <c:pt idx="3231">
                  <c:v>1.3351488956610152E-2</c:v>
                </c:pt>
                <c:pt idx="3232">
                  <c:v>1.3356094768787515E-2</c:v>
                </c:pt>
                <c:pt idx="3233">
                  <c:v>1.335958053298541E-2</c:v>
                </c:pt>
                <c:pt idx="3234">
                  <c:v>1.3363582527782402E-2</c:v>
                </c:pt>
                <c:pt idx="3235">
                  <c:v>1.3367570551511995E-2</c:v>
                </c:pt>
                <c:pt idx="3236">
                  <c:v>1.3371544604091606E-2</c:v>
                </c:pt>
                <c:pt idx="3237">
                  <c:v>1.3375504685436881E-2</c:v>
                </c:pt>
                <c:pt idx="3238">
                  <c:v>1.337945079546656E-2</c:v>
                </c:pt>
                <c:pt idx="3239">
                  <c:v>1.3383382934096291E-2</c:v>
                </c:pt>
                <c:pt idx="3240">
                  <c:v>1.3387301101245253E-2</c:v>
                </c:pt>
                <c:pt idx="3241">
                  <c:v>1.3391727836079498E-2</c:v>
                </c:pt>
                <c:pt idx="3242">
                  <c:v>1.3397181850650301E-2</c:v>
                </c:pt>
                <c:pt idx="3243">
                  <c:v>1.3401054685458609E-2</c:v>
                </c:pt>
                <c:pt idx="3244">
                  <c:v>1.3404913546527132E-2</c:v>
                </c:pt>
                <c:pt idx="3245">
                  <c:v>1.3409912318013377E-2</c:v>
                </c:pt>
                <c:pt idx="3246">
                  <c:v>1.3413736958513639E-2</c:v>
                </c:pt>
                <c:pt idx="3247">
                  <c:v>1.3417547625949008E-2</c:v>
                </c:pt>
                <c:pt idx="3248">
                  <c:v>1.3421344320240426E-2</c:v>
                </c:pt>
                <c:pt idx="3249">
                  <c:v>1.3425127041306207E-2</c:v>
                </c:pt>
                <c:pt idx="3250">
                  <c:v>1.3429409998222012E-2</c:v>
                </c:pt>
                <c:pt idx="3251">
                  <c:v>1.3433163914061493E-2</c:v>
                </c:pt>
                <c:pt idx="3252">
                  <c:v>1.3436903855950283E-2</c:v>
                </c:pt>
                <c:pt idx="3253">
                  <c:v>1.3440629823808009E-2</c:v>
                </c:pt>
                <c:pt idx="3254">
                  <c:v>1.3443831045466337E-2</c:v>
                </c:pt>
                <c:pt idx="3255">
                  <c:v>1.3447529925510123E-2</c:v>
                </c:pt>
                <c:pt idx="3256">
                  <c:v>1.3451214831773526E-2</c:v>
                </c:pt>
                <c:pt idx="3257">
                  <c:v>1.3454885764180103E-2</c:v>
                </c:pt>
                <c:pt idx="3258">
                  <c:v>1.3459557307350146E-2</c:v>
                </c:pt>
                <c:pt idx="3259">
                  <c:v>1.3462692171889929E-2</c:v>
                </c:pt>
                <c:pt idx="3260">
                  <c:v>1.3466320319328933E-2</c:v>
                </c:pt>
                <c:pt idx="3261">
                  <c:v>1.3469934492110855E-2</c:v>
                </c:pt>
                <c:pt idx="3262">
                  <c:v>1.3473534690158799E-2</c:v>
                </c:pt>
                <c:pt idx="3263">
                  <c:v>1.3477120913396735E-2</c:v>
                </c:pt>
                <c:pt idx="3264">
                  <c:v>1.348069316174734E-2</c:v>
                </c:pt>
                <c:pt idx="3265">
                  <c:v>1.3484251435135016E-2</c:v>
                </c:pt>
                <c:pt idx="3266">
                  <c:v>1.3487795733484177E-2</c:v>
                </c:pt>
                <c:pt idx="3267">
                  <c:v>1.3489827202992915E-2</c:v>
                </c:pt>
                <c:pt idx="3268">
                  <c:v>1.349334615143075E-2</c:v>
                </c:pt>
                <c:pt idx="3269">
                  <c:v>1.3496851126083804E-2</c:v>
                </c:pt>
                <c:pt idx="3270">
                  <c:v>1.3500342126879648E-2</c:v>
                </c:pt>
                <c:pt idx="3271">
                  <c:v>1.3504315372076983E-2</c:v>
                </c:pt>
                <c:pt idx="3272">
                  <c:v>1.3507777556230857E-2</c:v>
                </c:pt>
                <c:pt idx="3273">
                  <c:v>1.3511225765814219E-2</c:v>
                </c:pt>
                <c:pt idx="3274">
                  <c:v>1.3514660000754601E-2</c:v>
                </c:pt>
                <c:pt idx="3275">
                  <c:v>1.351808026097953E-2</c:v>
                </c:pt>
                <c:pt idx="3276">
                  <c:v>1.3520994676571276E-2</c:v>
                </c:pt>
                <c:pt idx="3277">
                  <c:v>1.3524387858333365E-2</c:v>
                </c:pt>
                <c:pt idx="3278">
                  <c:v>1.3527767065661025E-2</c:v>
                </c:pt>
                <c:pt idx="3279">
                  <c:v>1.3531132298483154E-2</c:v>
                </c:pt>
                <c:pt idx="3280">
                  <c:v>1.3534971938854872E-2</c:v>
                </c:pt>
                <c:pt idx="3281">
                  <c:v>1.3538308349282368E-2</c:v>
                </c:pt>
                <c:pt idx="3282">
                  <c:v>1.3541630784497228E-2</c:v>
                </c:pt>
                <c:pt idx="3283">
                  <c:v>1.3544939244427422E-2</c:v>
                </c:pt>
                <c:pt idx="3284">
                  <c:v>1.3548233729004872E-2</c:v>
                </c:pt>
                <c:pt idx="3285">
                  <c:v>1.3551030226887778E-2</c:v>
                </c:pt>
                <c:pt idx="3286">
                  <c:v>1.3554297636218722E-2</c:v>
                </c:pt>
                <c:pt idx="3287">
                  <c:v>1.3557551070488115E-2</c:v>
                </c:pt>
                <c:pt idx="3288">
                  <c:v>1.3560790529629713E-2</c:v>
                </c:pt>
                <c:pt idx="3289">
                  <c:v>1.3564016013574178E-2</c:v>
                </c:pt>
                <c:pt idx="3290">
                  <c:v>1.3567227522254383E-2</c:v>
                </c:pt>
                <c:pt idx="3291">
                  <c:v>1.3570425055603642E-2</c:v>
                </c:pt>
                <c:pt idx="3292">
                  <c:v>1.3573608613554382E-2</c:v>
                </c:pt>
                <c:pt idx="3293">
                  <c:v>1.3578208955674969E-2</c:v>
                </c:pt>
                <c:pt idx="3294">
                  <c:v>1.3581361923395792E-2</c:v>
                </c:pt>
                <c:pt idx="3295">
                  <c:v>1.3584500914011491E-2</c:v>
                </c:pt>
                <c:pt idx="3296">
                  <c:v>1.358762592745342E-2</c:v>
                </c:pt>
                <c:pt idx="3297">
                  <c:v>1.3590263638077827E-2</c:v>
                </c:pt>
                <c:pt idx="3298">
                  <c:v>1.3593361578800577E-2</c:v>
                </c:pt>
                <c:pt idx="3299">
                  <c:v>1.3596445542656013E-2</c:v>
                </c:pt>
                <c:pt idx="3300">
                  <c:v>1.3599515529578613E-2</c:v>
                </c:pt>
                <c:pt idx="3301">
                  <c:v>1.3602571539503294E-2</c:v>
                </c:pt>
                <c:pt idx="3302">
                  <c:v>1.3606082483773645E-2</c:v>
                </c:pt>
                <c:pt idx="3303">
                  <c:v>1.3609109655160248E-2</c:v>
                </c:pt>
                <c:pt idx="3304">
                  <c:v>1.3612122848850028E-2</c:v>
                </c:pt>
                <c:pt idx="3305">
                  <c:v>1.3615122064778683E-2</c:v>
                </c:pt>
                <c:pt idx="3306">
                  <c:v>1.3617641931912703E-2</c:v>
                </c:pt>
                <c:pt idx="3307">
                  <c:v>1.362061407850493E-2</c:v>
                </c:pt>
                <c:pt idx="3308">
                  <c:v>1.3623572247651945E-2</c:v>
                </c:pt>
                <c:pt idx="3309">
                  <c:v>1.3626516439292595E-2</c:v>
                </c:pt>
                <c:pt idx="3310">
                  <c:v>1.3629908475786896E-2</c:v>
                </c:pt>
                <c:pt idx="3311">
                  <c:v>1.3632823823820315E-2</c:v>
                </c:pt>
                <c:pt idx="3312">
                  <c:v>1.3635725193652092E-2</c:v>
                </c:pt>
                <c:pt idx="3313">
                  <c:v>1.3638612585220975E-2</c:v>
                </c:pt>
                <c:pt idx="3314">
                  <c:v>1.3641485998465274E-2</c:v>
                </c:pt>
                <c:pt idx="3315">
                  <c:v>1.3644345433322429E-2</c:v>
                </c:pt>
                <c:pt idx="3316">
                  <c:v>1.3647190889733792E-2</c:v>
                </c:pt>
                <c:pt idx="3317">
                  <c:v>1.365002236763724E-2</c:v>
                </c:pt>
                <c:pt idx="3318">
                  <c:v>1.3652839866973252E-2</c:v>
                </c:pt>
                <c:pt idx="3319">
                  <c:v>1.3654735697013922E-2</c:v>
                </c:pt>
                <c:pt idx="3320">
                  <c:v>1.3657527024955016E-2</c:v>
                </c:pt>
                <c:pt idx="3321">
                  <c:v>1.3660304375172079E-2</c:v>
                </c:pt>
                <c:pt idx="3322">
                  <c:v>1.3663067747606254E-2</c:v>
                </c:pt>
                <c:pt idx="3323">
                  <c:v>1.3665817142199565E-2</c:v>
                </c:pt>
                <c:pt idx="3324">
                  <c:v>1.366900197138653E-2</c:v>
                </c:pt>
                <c:pt idx="3325">
                  <c:v>1.3671722514639502E-2</c:v>
                </c:pt>
                <c:pt idx="3326">
                  <c:v>1.3674429079366595E-2</c:v>
                </c:pt>
                <c:pt idx="3327">
                  <c:v>1.367712166551059E-2</c:v>
                </c:pt>
                <c:pt idx="3328">
                  <c:v>1.3679354445538092E-2</c:v>
                </c:pt>
                <c:pt idx="3329">
                  <c:v>1.3682019971881038E-2</c:v>
                </c:pt>
                <c:pt idx="3330">
                  <c:v>1.368467151998388E-2</c:v>
                </c:pt>
                <c:pt idx="3331">
                  <c:v>1.3687309089791277E-2</c:v>
                </c:pt>
                <c:pt idx="3332">
                  <c:v>1.3690374915485661E-2</c:v>
                </c:pt>
                <c:pt idx="3333">
                  <c:v>1.3692983628939441E-2</c:v>
                </c:pt>
                <c:pt idx="3334">
                  <c:v>1.3695578363416557E-2</c:v>
                </c:pt>
                <c:pt idx="3335">
                  <c:v>1.3698159118862406E-2</c:v>
                </c:pt>
                <c:pt idx="3336">
                  <c:v>1.370072589522239E-2</c:v>
                </c:pt>
                <c:pt idx="3337">
                  <c:v>1.3702840961332272E-2</c:v>
                </c:pt>
                <c:pt idx="3338">
                  <c:v>1.3705380681530375E-2</c:v>
                </c:pt>
                <c:pt idx="3339">
                  <c:v>1.370790642299646E-2</c:v>
                </c:pt>
                <c:pt idx="3340">
                  <c:v>1.3710418185677383E-2</c:v>
                </c:pt>
                <c:pt idx="3341">
                  <c:v>1.3712915969520437E-2</c:v>
                </c:pt>
                <c:pt idx="3342">
                  <c:v>1.3715399774472919E-2</c:v>
                </c:pt>
                <c:pt idx="3343">
                  <c:v>1.3717869600482565E-2</c:v>
                </c:pt>
                <c:pt idx="3344">
                  <c:v>1.3720325447497104E-2</c:v>
                </c:pt>
                <c:pt idx="3345">
                  <c:v>1.3723628238343983E-2</c:v>
                </c:pt>
                <c:pt idx="3346">
                  <c:v>1.3726054314518286E-2</c:v>
                </c:pt>
                <c:pt idx="3347">
                  <c:v>1.3728466410506885E-2</c:v>
                </c:pt>
                <c:pt idx="3348">
                  <c:v>1.3730864526257212E-2</c:v>
                </c:pt>
                <c:pt idx="3349">
                  <c:v>1.3733248661718874E-2</c:v>
                </c:pt>
                <c:pt idx="3350">
                  <c:v>1.3735192930312895E-2</c:v>
                </c:pt>
                <c:pt idx="3351">
                  <c:v>1.373755001402362E-2</c:v>
                </c:pt>
                <c:pt idx="3352">
                  <c:v>1.3739893117814612E-2</c:v>
                </c:pt>
                <c:pt idx="3353">
                  <c:v>1.3742222241635635E-2</c:v>
                </c:pt>
                <c:pt idx="3354">
                  <c:v>1.3744959632929477E-2</c:v>
                </c:pt>
                <c:pt idx="3355">
                  <c:v>1.3747259885603031E-2</c:v>
                </c:pt>
                <c:pt idx="3356">
                  <c:v>1.3749546157638199E-2</c:v>
                </c:pt>
                <c:pt idx="3357">
                  <c:v>1.3751818448987194E-2</c:v>
                </c:pt>
                <c:pt idx="3358">
                  <c:v>1.3753658159474999E-2</c:v>
                </c:pt>
                <c:pt idx="3359">
                  <c:v>1.3755903402451457E-2</c:v>
                </c:pt>
                <c:pt idx="3360">
                  <c:v>1.3758134665118982E-2</c:v>
                </c:pt>
                <c:pt idx="3361">
                  <c:v>1.37603519474304E-2</c:v>
                </c:pt>
                <c:pt idx="3362">
                  <c:v>1.3762555249338535E-2</c:v>
                </c:pt>
                <c:pt idx="3363">
                  <c:v>1.3765158599975838E-2</c:v>
                </c:pt>
                <c:pt idx="3364">
                  <c:v>1.3767333025181383E-2</c:v>
                </c:pt>
                <c:pt idx="3365">
                  <c:v>1.376949346932149E-2</c:v>
                </c:pt>
                <c:pt idx="3366">
                  <c:v>1.3771639932350548E-2</c:v>
                </c:pt>
                <c:pt idx="3367">
                  <c:v>1.3773772414222068E-2</c:v>
                </c:pt>
                <c:pt idx="3368">
                  <c:v>1.3775890914892177E-2</c:v>
                </c:pt>
                <c:pt idx="3369">
                  <c:v>1.3777995434314384E-2</c:v>
                </c:pt>
                <c:pt idx="3370">
                  <c:v>1.3780085972444381E-2</c:v>
                </c:pt>
                <c:pt idx="3371">
                  <c:v>1.378134907484794E-2</c:v>
                </c:pt>
                <c:pt idx="3372">
                  <c:v>1.3783007566509966E-2</c:v>
                </c:pt>
                <c:pt idx="3373">
                  <c:v>1.3785058921700431E-2</c:v>
                </c:pt>
                <c:pt idx="3374">
                  <c:v>1.3787096296998293E-2</c:v>
                </c:pt>
                <c:pt idx="3375">
                  <c:v>1.3789522853370975E-2</c:v>
                </c:pt>
                <c:pt idx="3376">
                  <c:v>1.3791531346849762E-2</c:v>
                </c:pt>
                <c:pt idx="3377">
                  <c:v>1.3793525859782156E-2</c:v>
                </c:pt>
                <c:pt idx="3378">
                  <c:v>1.3795506392125997E-2</c:v>
                </c:pt>
                <c:pt idx="3379">
                  <c:v>1.3797472943839997E-2</c:v>
                </c:pt>
                <c:pt idx="3380">
                  <c:v>1.379942551488287E-2</c:v>
                </c:pt>
                <c:pt idx="3381">
                  <c:v>1.3800966483519386E-2</c:v>
                </c:pt>
                <c:pt idx="3382">
                  <c:v>1.3802892018158966E-2</c:v>
                </c:pt>
                <c:pt idx="3383">
                  <c:v>1.3804803572530996E-2</c:v>
                </c:pt>
                <c:pt idx="3384">
                  <c:v>1.3806701146596609E-2</c:v>
                </c:pt>
                <c:pt idx="3385">
                  <c:v>1.3808978658599839E-2</c:v>
                </c:pt>
                <c:pt idx="3386">
                  <c:v>1.381084734476257E-2</c:v>
                </c:pt>
                <c:pt idx="3387">
                  <c:v>1.3812702049971766E-2</c:v>
                </c:pt>
                <c:pt idx="3388">
                  <c:v>1.3814542774189651E-2</c:v>
                </c:pt>
                <c:pt idx="3389">
                  <c:v>1.3815979310940829E-2</c:v>
                </c:pt>
                <c:pt idx="3390">
                  <c:v>1.3817793002340768E-2</c:v>
                </c:pt>
                <c:pt idx="3391">
                  <c:v>1.3819592713161803E-2</c:v>
                </c:pt>
                <c:pt idx="3392">
                  <c:v>1.3821378443366393E-2</c:v>
                </c:pt>
                <c:pt idx="3393">
                  <c:v>1.3823150192917442E-2</c:v>
                </c:pt>
                <c:pt idx="3394">
                  <c:v>1.3824907961776529E-2</c:v>
                </c:pt>
                <c:pt idx="3395">
                  <c:v>1.3826651749907879E-2</c:v>
                </c:pt>
                <c:pt idx="3396">
                  <c:v>1.382838155727528E-2</c:v>
                </c:pt>
                <c:pt idx="3397">
                  <c:v>1.3831245417930418E-2</c:v>
                </c:pt>
                <c:pt idx="3398">
                  <c:v>1.3832944462895572E-2</c:v>
                </c:pt>
                <c:pt idx="3399">
                  <c:v>1.3834629525398148E-2</c:v>
                </c:pt>
                <c:pt idx="3400">
                  <c:v>1.3836300605402954E-2</c:v>
                </c:pt>
                <c:pt idx="3401">
                  <c:v>1.3837957702874805E-2</c:v>
                </c:pt>
                <c:pt idx="3402">
                  <c:v>1.383922289269855E-2</c:v>
                </c:pt>
                <c:pt idx="3403">
                  <c:v>1.3840852961310664E-2</c:v>
                </c:pt>
                <c:pt idx="3404">
                  <c:v>1.384246904781419E-2</c:v>
                </c:pt>
                <c:pt idx="3405">
                  <c:v>1.3844071152176807E-2</c:v>
                </c:pt>
                <c:pt idx="3406">
                  <c:v>1.3846033451002854E-2</c:v>
                </c:pt>
                <c:pt idx="3407">
                  <c:v>1.3847606652542328E-2</c:v>
                </c:pt>
                <c:pt idx="3408">
                  <c:v>1.3849165871307299E-2</c:v>
                </c:pt>
                <c:pt idx="3409">
                  <c:v>1.3850711107264749E-2</c:v>
                </c:pt>
                <c:pt idx="3410">
                  <c:v>1.3852242360382098E-2</c:v>
                </c:pt>
                <c:pt idx="3411">
                  <c:v>1.3853390151491543E-2</c:v>
                </c:pt>
                <c:pt idx="3412">
                  <c:v>1.3854894379927344E-2</c:v>
                </c:pt>
                <c:pt idx="3413">
                  <c:v>1.3856384625957965E-2</c:v>
                </c:pt>
                <c:pt idx="3414">
                  <c:v>1.3857860889551521E-2</c:v>
                </c:pt>
                <c:pt idx="3415">
                  <c:v>1.3859688882231673E-2</c:v>
                </c:pt>
                <c:pt idx="3416">
                  <c:v>1.386113623763242E-2</c:v>
                </c:pt>
                <c:pt idx="3417">
                  <c:v>1.3862569609970635E-2</c:v>
                </c:pt>
                <c:pt idx="3418">
                  <c:v>1.3863988999215903E-2</c:v>
                </c:pt>
                <c:pt idx="3419">
                  <c:v>1.3865394405338686E-2</c:v>
                </c:pt>
                <c:pt idx="3420">
                  <c:v>1.3866785828307703E-2</c:v>
                </c:pt>
                <c:pt idx="3421">
                  <c:v>1.3868163268094284E-2</c:v>
                </c:pt>
                <c:pt idx="3422">
                  <c:v>1.3869526724669751E-2</c:v>
                </c:pt>
                <c:pt idx="3423">
                  <c:v>1.387051804719525E-2</c:v>
                </c:pt>
                <c:pt idx="3424">
                  <c:v>1.3871139834131256E-2</c:v>
                </c:pt>
                <c:pt idx="3425">
                  <c:v>1.3872464184759535E-2</c:v>
                </c:pt>
                <c:pt idx="3426">
                  <c:v>1.3873774553663306E-2</c:v>
                </c:pt>
                <c:pt idx="3427">
                  <c:v>1.3875070940816071E-2</c:v>
                </c:pt>
                <c:pt idx="3428">
                  <c:v>1.3876706917439353E-2</c:v>
                </c:pt>
                <c:pt idx="3429">
                  <c:v>1.38779743909914E-2</c:v>
                </c:pt>
                <c:pt idx="3430">
                  <c:v>1.3879227882176975E-2</c:v>
                </c:pt>
                <c:pt idx="3431">
                  <c:v>1.3880467390968845E-2</c:v>
                </c:pt>
                <c:pt idx="3432">
                  <c:v>1.3881343149368829E-2</c:v>
                </c:pt>
                <c:pt idx="3433">
                  <c:v>1.3882555645453359E-2</c:v>
                </c:pt>
                <c:pt idx="3434">
                  <c:v>1.3883754159602279E-2</c:v>
                </c:pt>
                <c:pt idx="3435">
                  <c:v>1.3884938691790858E-2</c:v>
                </c:pt>
                <c:pt idx="3436">
                  <c:v>1.3886109241995249E-2</c:v>
                </c:pt>
                <c:pt idx="3437">
                  <c:v>1.388761081203055E-2</c:v>
                </c:pt>
                <c:pt idx="3438">
                  <c:v>1.3888752443358044E-2</c:v>
                </c:pt>
                <c:pt idx="3439">
                  <c:v>1.3889880092091994E-2</c:v>
                </c:pt>
                <c:pt idx="3440">
                  <c:v>1.3891151711929116E-2</c:v>
                </c:pt>
                <c:pt idx="3441">
                  <c:v>1.3891908355264396E-2</c:v>
                </c:pt>
                <c:pt idx="3442">
                  <c:v>1.3892993015603842E-2</c:v>
                </c:pt>
                <c:pt idx="3443">
                  <c:v>1.3894063693788627E-2</c:v>
                </c:pt>
                <c:pt idx="3444">
                  <c:v>1.3895120389797995E-2</c:v>
                </c:pt>
                <c:pt idx="3445">
                  <c:v>1.389616310360898E-2</c:v>
                </c:pt>
                <c:pt idx="3446">
                  <c:v>1.3897191835199501E-2</c:v>
                </c:pt>
                <c:pt idx="3447">
                  <c:v>1.3898206584547919E-2</c:v>
                </c:pt>
                <c:pt idx="3448">
                  <c:v>1.3899207351633473E-2</c:v>
                </c:pt>
                <c:pt idx="3449">
                  <c:v>1.3901194000357981E-2</c:v>
                </c:pt>
                <c:pt idx="3450">
                  <c:v>1.3902163918596749E-2</c:v>
                </c:pt>
                <c:pt idx="3451">
                  <c:v>1.3903119852898899E-2</c:v>
                </c:pt>
                <c:pt idx="3452">
                  <c:v>1.3904061803245318E-2</c:v>
                </c:pt>
                <c:pt idx="3453">
                  <c:v>1.3904989769615586E-2</c:v>
                </c:pt>
                <c:pt idx="3454">
                  <c:v>1.3905575360069127E-2</c:v>
                </c:pt>
                <c:pt idx="3455">
                  <c:v>1.3906476322607801E-2</c:v>
                </c:pt>
                <c:pt idx="3456">
                  <c:v>1.3907363301649709E-2</c:v>
                </c:pt>
                <c:pt idx="3457">
                  <c:v>1.3908236297175632E-2</c:v>
                </c:pt>
                <c:pt idx="3458">
                  <c:v>1.3909419841140422E-2</c:v>
                </c:pt>
                <c:pt idx="3459">
                  <c:v>1.3910263903248456E-2</c:v>
                </c:pt>
                <c:pt idx="3460">
                  <c:v>1.391109398124827E-2</c:v>
                </c:pt>
                <c:pt idx="3461">
                  <c:v>1.3911910075121185E-2</c:v>
                </c:pt>
                <c:pt idx="3462">
                  <c:v>1.3912712184851558E-2</c:v>
                </c:pt>
                <c:pt idx="3463">
                  <c:v>1.3913180615477298E-2</c:v>
                </c:pt>
                <c:pt idx="3464">
                  <c:v>1.3913955725889875E-2</c:v>
                </c:pt>
                <c:pt idx="3465">
                  <c:v>1.3914716852646249E-2</c:v>
                </c:pt>
                <c:pt idx="3466">
                  <c:v>1.3915463995731573E-2</c:v>
                </c:pt>
                <c:pt idx="3467">
                  <c:v>1.3916512970764515E-2</c:v>
                </c:pt>
                <c:pt idx="3468">
                  <c:v>1.3917231175286022E-2</c:v>
                </c:pt>
                <c:pt idx="3469">
                  <c:v>1.3917935395551168E-2</c:v>
                </c:pt>
                <c:pt idx="3470">
                  <c:v>1.3918625631544312E-2</c:v>
                </c:pt>
                <c:pt idx="3471">
                  <c:v>1.3919301883251552E-2</c:v>
                </c:pt>
                <c:pt idx="3472">
                  <c:v>1.3919964150657251E-2</c:v>
                </c:pt>
                <c:pt idx="3473">
                  <c:v>1.3920612433748807E-2</c:v>
                </c:pt>
                <c:pt idx="3474">
                  <c:v>1.3921246732511453E-2</c:v>
                </c:pt>
                <c:pt idx="3475">
                  <c:v>1.3921559015754252E-2</c:v>
                </c:pt>
                <c:pt idx="3476">
                  <c:v>1.3921551954151352E-2</c:v>
                </c:pt>
                <c:pt idx="3477">
                  <c:v>1.3922147227679501E-2</c:v>
                </c:pt>
                <c:pt idx="3478">
                  <c:v>1.392272851844265E-2</c:v>
                </c:pt>
                <c:pt idx="3479">
                  <c:v>1.3923295826430197E-2</c:v>
                </c:pt>
                <c:pt idx="3480">
                  <c:v>1.3924152471121254E-2</c:v>
                </c:pt>
                <c:pt idx="3481">
                  <c:v>1.3924690835496313E-2</c:v>
                </c:pt>
                <c:pt idx="3482">
                  <c:v>1.3925215216521068E-2</c:v>
                </c:pt>
                <c:pt idx="3483">
                  <c:v>1.3925725614184103E-2</c:v>
                </c:pt>
                <c:pt idx="3484">
                  <c:v>1.3925922624307755E-2</c:v>
                </c:pt>
                <c:pt idx="3485">
                  <c:v>1.3926406035395709E-2</c:v>
                </c:pt>
                <c:pt idx="3486">
                  <c:v>1.3926875463629453E-2</c:v>
                </c:pt>
                <c:pt idx="3487">
                  <c:v>1.3927330908999268E-2</c:v>
                </c:pt>
                <c:pt idx="3488">
                  <c:v>1.3927772371497208E-2</c:v>
                </c:pt>
                <c:pt idx="3489">
                  <c:v>1.3928494348992997E-2</c:v>
                </c:pt>
                <c:pt idx="3490">
                  <c:v>1.3928906862841572E-2</c:v>
                </c:pt>
                <c:pt idx="3491">
                  <c:v>1.3929305393251564E-2</c:v>
                </c:pt>
                <c:pt idx="3492">
                  <c:v>1.3929743733987142E-2</c:v>
                </c:pt>
                <c:pt idx="3493">
                  <c:v>1.3929821877397006E-2</c:v>
                </c:pt>
                <c:pt idx="3494">
                  <c:v>1.3930177444911445E-2</c:v>
                </c:pt>
                <c:pt idx="3495">
                  <c:v>1.3930519029492175E-2</c:v>
                </c:pt>
                <c:pt idx="3496">
                  <c:v>1.393084663113346E-2</c:v>
                </c:pt>
                <c:pt idx="3497">
                  <c:v>1.3931160249828231E-2</c:v>
                </c:pt>
                <c:pt idx="3498">
                  <c:v>1.3931459885569862E-2</c:v>
                </c:pt>
                <c:pt idx="3499">
                  <c:v>1.3931745538351734E-2</c:v>
                </c:pt>
                <c:pt idx="3500">
                  <c:v>1.3932017208167658E-2</c:v>
                </c:pt>
                <c:pt idx="3501">
                  <c:v>1.3932839860816264E-2</c:v>
                </c:pt>
                <c:pt idx="3502">
                  <c:v>1.3933925411659224E-2</c:v>
                </c:pt>
                <c:pt idx="3503">
                  <c:v>1.3934150181959232E-2</c:v>
                </c:pt>
                <c:pt idx="3504">
                  <c:v>1.393436096657566E-2</c:v>
                </c:pt>
                <c:pt idx="3505">
                  <c:v>1.393455776550378E-2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547416"/>
        <c:axId val="1099546632"/>
      </c:lineChart>
      <c:dateAx>
        <c:axId val="1099547416"/>
        <c:scaling>
          <c:orientation val="minMax"/>
          <c:max val="43010"/>
          <c:min val="4227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99546632"/>
        <c:crosses val="autoZero"/>
        <c:auto val="1"/>
        <c:lblOffset val="100"/>
        <c:baseTimeUnit val="days"/>
        <c:majorUnit val="3"/>
        <c:majorTimeUnit val="months"/>
      </c:dateAx>
      <c:valAx>
        <c:axId val="1099546632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99547416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Eur6M!$AE$3:$AE$3508</c:f>
              <c:numCache>
                <c:formatCode>0.0000%</c:formatCode>
                <c:ptCount val="3506"/>
                <c:pt idx="0">
                  <c:v>1.816792464934243E-3</c:v>
                </c:pt>
                <c:pt idx="1">
                  <c:v>1.8226109323535541E-3</c:v>
                </c:pt>
                <c:pt idx="2">
                  <c:v>1.8245453455550953E-3</c:v>
                </c:pt>
                <c:pt idx="3">
                  <c:v>1.8264772243865321E-3</c:v>
                </c:pt>
                <c:pt idx="4">
                  <c:v>1.8284065710048962E-3</c:v>
                </c:pt>
                <c:pt idx="5">
                  <c:v>1.8303333875656364E-3</c:v>
                </c:pt>
                <c:pt idx="6">
                  <c:v>1.8360986784328934E-3</c:v>
                </c:pt>
                <c:pt idx="7">
                  <c:v>1.8380153962860232E-3</c:v>
                </c:pt>
                <c:pt idx="8">
                  <c:v>1.8399295948350808E-3</c:v>
                </c:pt>
                <c:pt idx="9">
                  <c:v>1.841841276226045E-3</c:v>
                </c:pt>
                <c:pt idx="10">
                  <c:v>1.8437504426033207E-3</c:v>
                </c:pt>
                <c:pt idx="11">
                  <c:v>1.8494628730734662E-3</c:v>
                </c:pt>
                <c:pt idx="12">
                  <c:v>1.8513620008085805E-3</c:v>
                </c:pt>
                <c:pt idx="13">
                  <c:v>1.8532586242284487E-3</c:v>
                </c:pt>
                <c:pt idx="14">
                  <c:v>1.8551527454680505E-3</c:v>
                </c:pt>
                <c:pt idx="15">
                  <c:v>1.8570443666607991E-3</c:v>
                </c:pt>
                <c:pt idx="16">
                  <c:v>1.8627042512685684E-3</c:v>
                </c:pt>
                <c:pt idx="17">
                  <c:v>1.8645858935767274E-3</c:v>
                </c:pt>
                <c:pt idx="18">
                  <c:v>1.8664650464816281E-3</c:v>
                </c:pt>
                <c:pt idx="19">
                  <c:v>1.8683417121073034E-3</c:v>
                </c:pt>
                <c:pt idx="20">
                  <c:v>1.8702158925762262E-3</c:v>
                </c:pt>
                <c:pt idx="21">
                  <c:v>1.8758235442438407E-3</c:v>
                </c:pt>
                <c:pt idx="22">
                  <c:v>1.8776878052793305E-3</c:v>
                </c:pt>
                <c:pt idx="23">
                  <c:v>1.8795495917470761E-3</c:v>
                </c:pt>
                <c:pt idx="24">
                  <c:v>1.8814089057602162E-3</c:v>
                </c:pt>
                <c:pt idx="25">
                  <c:v>1.8832657494303349E-3</c:v>
                </c:pt>
                <c:pt idx="26">
                  <c:v>1.8888214794751603E-3</c:v>
                </c:pt>
                <c:pt idx="27">
                  <c:v>1.8906684628580432E-3</c:v>
                </c:pt>
                <c:pt idx="28">
                  <c:v>1.8925129864325863E-3</c:v>
                </c:pt>
                <c:pt idx="29">
                  <c:v>1.8943550523010835E-3</c:v>
                </c:pt>
                <c:pt idx="30">
                  <c:v>1.896194662564285E-3</c:v>
                </c:pt>
                <c:pt idx="31">
                  <c:v>1.901698780706457E-3</c:v>
                </c:pt>
                <c:pt idx="32">
                  <c:v>1.9035285895251091E-3</c:v>
                </c:pt>
                <c:pt idx="33">
                  <c:v>1.9053559532190764E-3</c:v>
                </c:pt>
                <c:pt idx="34">
                  <c:v>1.907180873879862E-3</c:v>
                </c:pt>
                <c:pt idx="35">
                  <c:v>1.9090033535974307E-3</c:v>
                </c:pt>
                <c:pt idx="36">
                  <c:v>1.9144561679674439E-3</c:v>
                </c:pt>
                <c:pt idx="37">
                  <c:v>1.9162689047810815E-3</c:v>
                </c:pt>
                <c:pt idx="38">
                  <c:v>1.9180792110783012E-3</c:v>
                </c:pt>
                <c:pt idx="39">
                  <c:v>1.9198870889398649E-3</c:v>
                </c:pt>
                <c:pt idx="40">
                  <c:v>1.9216925404450052E-3</c:v>
                </c:pt>
                <c:pt idx="41">
                  <c:v>1.927094357591269E-3</c:v>
                </c:pt>
                <c:pt idx="42">
                  <c:v>1.9288901244324638E-3</c:v>
                </c:pt>
                <c:pt idx="43">
                  <c:v>1.9306834752904776E-3</c:v>
                </c:pt>
                <c:pt idx="44">
                  <c:v>1.932474412235383E-3</c:v>
                </c:pt>
                <c:pt idx="45">
                  <c:v>1.934262937335729E-3</c:v>
                </c:pt>
                <c:pt idx="46">
                  <c:v>1.939614062232087E-3</c:v>
                </c:pt>
                <c:pt idx="47">
                  <c:v>1.9413929606092713E-3</c:v>
                </c:pt>
                <c:pt idx="48">
                  <c:v>1.9431694574618371E-3</c:v>
                </c:pt>
                <c:pt idx="49">
                  <c:v>1.9449435548492186E-3</c:v>
                </c:pt>
                <c:pt idx="50">
                  <c:v>1.946715254829334E-3</c:v>
                </c:pt>
                <c:pt idx="51">
                  <c:v>1.952015990882553E-3</c:v>
                </c:pt>
                <c:pt idx="52">
                  <c:v>1.9537781217825092E-3</c:v>
                </c:pt>
                <c:pt idx="53">
                  <c:v>1.9555378655420918E-3</c:v>
                </c:pt>
                <c:pt idx="54">
                  <c:v>1.9572952242101474E-3</c:v>
                </c:pt>
                <c:pt idx="55">
                  <c:v>1.9590501998340121E-3</c:v>
                </c:pt>
                <c:pt idx="56">
                  <c:v>1.9643008488912333E-3</c:v>
                </c:pt>
                <c:pt idx="57">
                  <c:v>1.9660463127815784E-3</c:v>
                </c:pt>
                <c:pt idx="58">
                  <c:v>1.9677894038418291E-3</c:v>
                </c:pt>
                <c:pt idx="59">
                  <c:v>1.9695301241102938E-3</c:v>
                </c:pt>
                <c:pt idx="60">
                  <c:v>1.9764693379799398E-3</c:v>
                </c:pt>
                <c:pt idx="61">
                  <c:v>1.9781982348115916E-3</c:v>
                </c:pt>
                <c:pt idx="62">
                  <c:v>1.9799247730498165E-3</c:v>
                </c:pt>
                <c:pt idx="63">
                  <c:v>1.9816489547224347E-3</c:v>
                </c:pt>
                <c:pt idx="64">
                  <c:v>1.9885221562609854E-3</c:v>
                </c:pt>
                <c:pt idx="65">
                  <c:v>1.9902345854706247E-3</c:v>
                </c:pt>
                <c:pt idx="66">
                  <c:v>1.9919446702502401E-3</c:v>
                </c:pt>
                <c:pt idx="67">
                  <c:v>1.9936524126172163E-3</c:v>
                </c:pt>
                <c:pt idx="68">
                  <c:v>1.9953578145874488E-3</c:v>
                </c:pt>
                <c:pt idx="69">
                  <c:v>2.0004599982543611E-3</c:v>
                </c:pt>
                <c:pt idx="70">
                  <c:v>2.0021560587668756E-3</c:v>
                </c:pt>
                <c:pt idx="71">
                  <c:v>2.0038497889398573E-3</c:v>
                </c:pt>
                <c:pt idx="72">
                  <c:v>2.0055411907803017E-3</c:v>
                </c:pt>
                <c:pt idx="73">
                  <c:v>2.0072302662937237E-3</c:v>
                </c:pt>
                <c:pt idx="74">
                  <c:v>2.0122835549048336E-3</c:v>
                </c:pt>
                <c:pt idx="75">
                  <c:v>2.0139633451357573E-3</c:v>
                </c:pt>
                <c:pt idx="76">
                  <c:v>2.0156408190450717E-3</c:v>
                </c:pt>
                <c:pt idx="77">
                  <c:v>2.017315978629434E-3</c:v>
                </c:pt>
                <c:pt idx="78">
                  <c:v>2.0189888258840276E-3</c:v>
                </c:pt>
                <c:pt idx="79">
                  <c:v>2.0239935135989663E-3</c:v>
                </c:pt>
                <c:pt idx="80">
                  <c:v>2.0256571314569037E-3</c:v>
                </c:pt>
                <c:pt idx="81">
                  <c:v>2.027318446938934E-3</c:v>
                </c:pt>
                <c:pt idx="82">
                  <c:v>2.0289774620314252E-3</c:v>
                </c:pt>
                <c:pt idx="83">
                  <c:v>2.0306341787192784E-3</c:v>
                </c:pt>
                <c:pt idx="84">
                  <c:v>2.035590558182066E-3</c:v>
                </c:pt>
                <c:pt idx="85">
                  <c:v>2.0372381010711053E-3</c:v>
                </c:pt>
                <c:pt idx="86">
                  <c:v>2.0388833554580632E-3</c:v>
                </c:pt>
                <c:pt idx="87">
                  <c:v>2.0405263233190659E-3</c:v>
                </c:pt>
                <c:pt idx="88">
                  <c:v>2.0421670066287836E-3</c:v>
                </c:pt>
                <c:pt idx="89">
                  <c:v>2.047075368975046E-3</c:v>
                </c:pt>
                <c:pt idx="90">
                  <c:v>2.0487069337971637E-3</c:v>
                </c:pt>
                <c:pt idx="91">
                  <c:v>2.0503362239194904E-3</c:v>
                </c:pt>
                <c:pt idx="92">
                  <c:v>2.0519632413079619E-3</c:v>
                </c:pt>
                <c:pt idx="93">
                  <c:v>2.0535879879270622E-3</c:v>
                </c:pt>
                <c:pt idx="94">
                  <c:v>2.0584486227912197E-3</c:v>
                </c:pt>
                <c:pt idx="95">
                  <c:v>2.060064305948673E-3</c:v>
                </c:pt>
                <c:pt idx="96">
                  <c:v>2.0616777281374315E-3</c:v>
                </c:pt>
                <c:pt idx="97">
                  <c:v>2.0632888913132887E-3</c:v>
                </c:pt>
                <c:pt idx="98">
                  <c:v>2.0648977974305925E-3</c:v>
                </c:pt>
                <c:pt idx="99">
                  <c:v>2.0697109929530126E-3</c:v>
                </c:pt>
                <c:pt idx="100">
                  <c:v>2.0713108903507201E-3</c:v>
                </c:pt>
                <c:pt idx="101">
                  <c:v>2.0729085404399749E-3</c:v>
                </c:pt>
                <c:pt idx="102">
                  <c:v>2.0745039451664756E-3</c:v>
                </c:pt>
                <c:pt idx="103">
                  <c:v>2.0760971064744827E-3</c:v>
                </c:pt>
                <c:pt idx="104">
                  <c:v>2.0808631493086007E-3</c:v>
                </c:pt>
                <c:pt idx="105">
                  <c:v>2.082447356356514E-3</c:v>
                </c:pt>
                <c:pt idx="106">
                  <c:v>2.0840293296856991E-3</c:v>
                </c:pt>
                <c:pt idx="107">
                  <c:v>2.0856090712318091E-3</c:v>
                </c:pt>
                <c:pt idx="108">
                  <c:v>2.0871865829290657E-3</c:v>
                </c:pt>
                <c:pt idx="109">
                  <c:v>2.0919057582484747E-3</c:v>
                </c:pt>
                <c:pt idx="110">
                  <c:v>2.093474369863936E-3</c:v>
                </c:pt>
                <c:pt idx="111">
                  <c:v>2.0950407612802149E-3</c:v>
                </c:pt>
                <c:pt idx="112">
                  <c:v>2.0966049344229654E-3</c:v>
                </c:pt>
                <c:pt idx="113">
                  <c:v>2.0981668912164165E-3</c:v>
                </c:pt>
                <c:pt idx="114">
                  <c:v>2.1028394827219245E-3</c:v>
                </c:pt>
                <c:pt idx="115">
                  <c:v>2.1043925933320203E-3</c:v>
                </c:pt>
                <c:pt idx="116">
                  <c:v>2.105943497192632E-3</c:v>
                </c:pt>
                <c:pt idx="117">
                  <c:v>2.1074921962194637E-3</c:v>
                </c:pt>
                <c:pt idx="118">
                  <c:v>2.1090386923268002E-3</c:v>
                </c:pt>
                <c:pt idx="119">
                  <c:v>2.1136649822534543E-3</c:v>
                </c:pt>
                <c:pt idx="120">
                  <c:v>2.11520268579735E-3</c:v>
                </c:pt>
                <c:pt idx="121">
                  <c:v>2.1167381959719474E-3</c:v>
                </c:pt>
                <c:pt idx="122">
                  <c:v>2.118271514683048E-3</c:v>
                </c:pt>
                <c:pt idx="123">
                  <c:v>2.1259053028903868E-3</c:v>
                </c:pt>
                <c:pt idx="124">
                  <c:v>2.1274255127633631E-3</c:v>
                </c:pt>
                <c:pt idx="125">
                  <c:v>2.1289435444739918E-3</c:v>
                </c:pt>
                <c:pt idx="126">
                  <c:v>2.1304593999168127E-3</c:v>
                </c:pt>
                <c:pt idx="127">
                  <c:v>2.1349939275627857E-3</c:v>
                </c:pt>
                <c:pt idx="128">
                  <c:v>2.1365010968517257E-3</c:v>
                </c:pt>
                <c:pt idx="129">
                  <c:v>2.1380060993245282E-3</c:v>
                </c:pt>
                <c:pt idx="130">
                  <c:v>2.1395089368673294E-3</c:v>
                </c:pt>
                <c:pt idx="131">
                  <c:v>2.1410096113648669E-3</c:v>
                </c:pt>
                <c:pt idx="132">
                  <c:v>2.145498675412329E-3</c:v>
                </c:pt>
                <c:pt idx="133">
                  <c:v>2.1469907165482709E-3</c:v>
                </c:pt>
                <c:pt idx="134">
                  <c:v>2.1484806040417094E-3</c:v>
                </c:pt>
                <c:pt idx="135">
                  <c:v>2.1499683397690171E-3</c:v>
                </c:pt>
                <c:pt idx="136">
                  <c:v>2.1514539256051756E-3</c:v>
                </c:pt>
                <c:pt idx="137">
                  <c:v>2.1558978024957399E-3</c:v>
                </c:pt>
                <c:pt idx="138">
                  <c:v>2.1573748074893437E-3</c:v>
                </c:pt>
                <c:pt idx="139">
                  <c:v>2.1588496719458818E-3</c:v>
                </c:pt>
                <c:pt idx="140">
                  <c:v>2.1603223977320119E-3</c:v>
                </c:pt>
                <c:pt idx="141">
                  <c:v>2.1617929867130065E-3</c:v>
                </c:pt>
                <c:pt idx="142">
                  <c:v>2.1661919514571731E-3</c:v>
                </c:pt>
                <c:pt idx="143">
                  <c:v>2.1676540118427123E-3</c:v>
                </c:pt>
                <c:pt idx="144">
                  <c:v>2.1691139447287547E-3</c:v>
                </c:pt>
                <c:pt idx="145">
                  <c:v>2.1705717519722887E-3</c:v>
                </c:pt>
                <c:pt idx="146">
                  <c:v>2.1720274354289247E-3</c:v>
                </c:pt>
                <c:pt idx="147">
                  <c:v>2.1763817616129149E-3</c:v>
                </c:pt>
                <c:pt idx="148">
                  <c:v>2.1778289684505525E-3</c:v>
                </c:pt>
                <c:pt idx="149">
                  <c:v>2.1792740607587176E-3</c:v>
                </c:pt>
                <c:pt idx="150">
                  <c:v>2.1807170403847749E-3</c:v>
                </c:pt>
                <c:pt idx="151">
                  <c:v>2.1821579091747196E-3</c:v>
                </c:pt>
                <c:pt idx="152">
                  <c:v>2.1864678689672797E-3</c:v>
                </c:pt>
                <c:pt idx="153">
                  <c:v>2.1879003128453338E-3</c:v>
                </c:pt>
                <c:pt idx="154">
                  <c:v>2.1893306550967166E-3</c:v>
                </c:pt>
                <c:pt idx="155">
                  <c:v>2.1907588975592176E-3</c:v>
                </c:pt>
                <c:pt idx="156">
                  <c:v>2.1921850420692601E-3</c:v>
                </c:pt>
                <c:pt idx="157">
                  <c:v>2.1964509062284364E-3</c:v>
                </c:pt>
                <c:pt idx="158">
                  <c:v>2.1978686772656342E-3</c:v>
                </c:pt>
                <c:pt idx="159">
                  <c:v>2.1992843595120622E-3</c:v>
                </c:pt>
                <c:pt idx="160">
                  <c:v>2.2006979547959777E-3</c:v>
                </c:pt>
                <c:pt idx="161">
                  <c:v>2.20210946494428E-3</c:v>
                </c:pt>
                <c:pt idx="162">
                  <c:v>2.2063315028241592E-3</c:v>
                </c:pt>
                <c:pt idx="163">
                  <c:v>2.2077346906718824E-3</c:v>
                </c:pt>
                <c:pt idx="164">
                  <c:v>2.2091358024981557E-3</c:v>
                </c:pt>
                <c:pt idx="165">
                  <c:v>2.2105348401217505E-3</c:v>
                </c:pt>
                <c:pt idx="166">
                  <c:v>2.2119318053600875E-3</c:v>
                </c:pt>
                <c:pt idx="167">
                  <c:v>2.2161102849175092E-3</c:v>
                </c:pt>
                <c:pt idx="168">
                  <c:v>2.2174989787620276E-3</c:v>
                </c:pt>
                <c:pt idx="169">
                  <c:v>2.2188856092881528E-3</c:v>
                </c:pt>
                <c:pt idx="170">
                  <c:v>2.2202701783052168E-3</c:v>
                </c:pt>
                <c:pt idx="171">
                  <c:v>2.2216526876212067E-3</c:v>
                </c:pt>
                <c:pt idx="172">
                  <c:v>2.2257878754224445E-3</c:v>
                </c:pt>
                <c:pt idx="173">
                  <c:v>2.2271621639871398E-3</c:v>
                </c:pt>
                <c:pt idx="174">
                  <c:v>2.2285344018705532E-3</c:v>
                </c:pt>
                <c:pt idx="175">
                  <c:v>2.2299045908726225E-3</c:v>
                </c:pt>
                <c:pt idx="176">
                  <c:v>2.2312727327919446E-3</c:v>
                </c:pt>
                <c:pt idx="177">
                  <c:v>2.2353648940193565E-3</c:v>
                </c:pt>
                <c:pt idx="178">
                  <c:v>2.2367248655669374E-3</c:v>
                </c:pt>
                <c:pt idx="179">
                  <c:v>2.238082799004718E-3</c:v>
                </c:pt>
                <c:pt idx="180">
                  <c:v>2.2394386961232847E-3</c:v>
                </c:pt>
                <c:pt idx="181">
                  <c:v>2.2407925587118916E-3</c:v>
                </c:pt>
                <c:pt idx="182">
                  <c:v>2.2448419571705412E-3</c:v>
                </c:pt>
                <c:pt idx="183">
                  <c:v>2.2461876995052469E-3</c:v>
                </c:pt>
                <c:pt idx="184">
                  <c:v>2.2475314162363163E-3</c:v>
                </c:pt>
                <c:pt idx="185">
                  <c:v>2.2488731091450317E-3</c:v>
                </c:pt>
                <c:pt idx="186">
                  <c:v>2.2502127800113477E-3</c:v>
                </c:pt>
                <c:pt idx="187">
                  <c:v>2.254219678135592E-3</c:v>
                </c:pt>
                <c:pt idx="188">
                  <c:v>2.2555512786053855E-3</c:v>
                </c:pt>
                <c:pt idx="189">
                  <c:v>2.2568808659127041E-3</c:v>
                </c:pt>
                <c:pt idx="190">
                  <c:v>2.2582084418295684E-3</c:v>
                </c:pt>
                <c:pt idx="191">
                  <c:v>2.2595340081266791E-3</c:v>
                </c:pt>
                <c:pt idx="192">
                  <c:v>2.2634986669867307E-3</c:v>
                </c:pt>
                <c:pt idx="193">
                  <c:v>2.2648162124854834E-3</c:v>
                </c:pt>
                <c:pt idx="194">
                  <c:v>2.2661317571982297E-3</c:v>
                </c:pt>
                <c:pt idx="195">
                  <c:v>2.2674453028877729E-3</c:v>
                </c:pt>
                <c:pt idx="196">
                  <c:v>2.2687568513156051E-3</c:v>
                </c:pt>
                <c:pt idx="197">
                  <c:v>2.2726795306240635E-3</c:v>
                </c:pt>
                <c:pt idx="198">
                  <c:v>2.2739831075937285E-3</c:v>
                </c:pt>
                <c:pt idx="199">
                  <c:v>2.2752846960894728E-3</c:v>
                </c:pt>
                <c:pt idx="200">
                  <c:v>2.2765842978649275E-3</c:v>
                </c:pt>
                <c:pt idx="201">
                  <c:v>2.2778819146724179E-3</c:v>
                </c:pt>
                <c:pt idx="202">
                  <c:v>2.2817628727907673E-3</c:v>
                </c:pt>
                <c:pt idx="203">
                  <c:v>2.283052567223544E-3</c:v>
                </c:pt>
                <c:pt idx="204">
                  <c:v>2.2843402854304108E-3</c:v>
                </c:pt>
                <c:pt idx="205">
                  <c:v>2.2856260291558711E-3</c:v>
                </c:pt>
                <c:pt idx="206">
                  <c:v>2.2869098001431273E-3</c:v>
                </c:pt>
                <c:pt idx="207">
                  <c:v>2.2907492940882094E-3</c:v>
                </c:pt>
                <c:pt idx="208">
                  <c:v>2.2920251915286979E-3</c:v>
                </c:pt>
                <c:pt idx="209">
                  <c:v>2.2932991249275201E-3</c:v>
                </c:pt>
                <c:pt idx="210">
                  <c:v>2.2945710960200934E-3</c:v>
                </c:pt>
                <c:pt idx="211">
                  <c:v>2.2958411065405436E-3</c:v>
                </c:pt>
                <c:pt idx="212">
                  <c:v>2.2996393919909987E-3</c:v>
                </c:pt>
                <c:pt idx="213">
                  <c:v>2.3009015775383433E-3</c:v>
                </c:pt>
                <c:pt idx="214">
                  <c:v>2.3021618111648016E-3</c:v>
                </c:pt>
                <c:pt idx="215">
                  <c:v>2.3034200945967528E-3</c:v>
                </c:pt>
                <c:pt idx="216">
                  <c:v>2.3046764295592851E-3</c:v>
                </c:pt>
                <c:pt idx="217">
                  <c:v>2.3084337608619641E-3</c:v>
                </c:pt>
                <c:pt idx="218">
                  <c:v>2.3096823191719866E-3</c:v>
                </c:pt>
                <c:pt idx="219">
                  <c:v>2.3109289376187473E-3</c:v>
                </c:pt>
                <c:pt idx="220">
                  <c:v>2.3121736179196263E-3</c:v>
                </c:pt>
                <c:pt idx="221">
                  <c:v>2.3134163617907211E-3</c:v>
                </c:pt>
                <c:pt idx="222">
                  <c:v>2.3171329919670679E-3</c:v>
                </c:pt>
                <c:pt idx="223">
                  <c:v>2.3183680072543958E-3</c:v>
                </c:pt>
                <c:pt idx="224">
                  <c:v>2.3196010946732312E-3</c:v>
                </c:pt>
                <c:pt idx="225">
                  <c:v>2.3208322559319984E-3</c:v>
                </c:pt>
                <c:pt idx="226">
                  <c:v>2.3220614927378469E-3</c:v>
                </c:pt>
                <c:pt idx="227">
                  <c:v>2.3257376734902519E-3</c:v>
                </c:pt>
                <c:pt idx="228">
                  <c:v>2.326959229530432E-3</c:v>
                </c:pt>
                <c:pt idx="229">
                  <c:v>2.3281788696343339E-3</c:v>
                </c:pt>
                <c:pt idx="230">
                  <c:v>2.3293965955014707E-3</c:v>
                </c:pt>
                <c:pt idx="231">
                  <c:v>2.3306124088300862E-3</c:v>
                </c:pt>
                <c:pt idx="232">
                  <c:v>2.3342483905482124E-3</c:v>
                </c:pt>
                <c:pt idx="233">
                  <c:v>2.3354565706798155E-3</c:v>
                </c:pt>
                <c:pt idx="234">
                  <c:v>2.3366628467451018E-3</c:v>
                </c:pt>
                <c:pt idx="235">
                  <c:v>2.3378672204347143E-3</c:v>
                </c:pt>
                <c:pt idx="236">
                  <c:v>2.3390696934380345E-3</c:v>
                </c:pt>
                <c:pt idx="237">
                  <c:v>2.3426657252051128E-3</c:v>
                </c:pt>
                <c:pt idx="238">
                  <c:v>2.3438606123318303E-3</c:v>
                </c:pt>
                <c:pt idx="239">
                  <c:v>2.3450536072002364E-3</c:v>
                </c:pt>
                <c:pt idx="240">
                  <c:v>2.3462447114921486E-3</c:v>
                </c:pt>
                <c:pt idx="241">
                  <c:v>2.3474339268881273E-3</c:v>
                </c:pt>
                <c:pt idx="242">
                  <c:v>2.3509902564872232E-3</c:v>
                </c:pt>
                <c:pt idx="243">
                  <c:v>2.3521719330799528E-3</c:v>
                </c:pt>
                <c:pt idx="244">
                  <c:v>2.3533517291607193E-3</c:v>
                </c:pt>
                <c:pt idx="245">
                  <c:v>2.3545296464025558E-3</c:v>
                </c:pt>
                <c:pt idx="246">
                  <c:v>2.3557056864772449E-3</c:v>
                </c:pt>
                <c:pt idx="247">
                  <c:v>2.3592225603974964E-3</c:v>
                </c:pt>
                <c:pt idx="248">
                  <c:v>2.3603911084964209E-3</c:v>
                </c:pt>
                <c:pt idx="249">
                  <c:v>2.3615577877683673E-3</c:v>
                </c:pt>
                <c:pt idx="250">
                  <c:v>2.3627225998776279E-3</c:v>
                </c:pt>
                <c:pt idx="251">
                  <c:v>2.3638855464872496E-3</c:v>
                </c:pt>
                <c:pt idx="252">
                  <c:v>2.3673632099300806E-3</c:v>
                </c:pt>
                <c:pt idx="253">
                  <c:v>2.3685187111467314E-3</c:v>
                </c:pt>
                <c:pt idx="254">
                  <c:v>2.3696723551603232E-3</c:v>
                </c:pt>
                <c:pt idx="255">
                  <c:v>2.3708241436264485E-3</c:v>
                </c:pt>
                <c:pt idx="256">
                  <c:v>2.3719740781994593E-3</c:v>
                </c:pt>
                <c:pt idx="257">
                  <c:v>2.3754127750847567E-3</c:v>
                </c:pt>
                <c:pt idx="258">
                  <c:v>2.3765553106040757E-3</c:v>
                </c:pt>
                <c:pt idx="259">
                  <c:v>2.3776960004834808E-3</c:v>
                </c:pt>
                <c:pt idx="260">
                  <c:v>2.3788348463699054E-3</c:v>
                </c:pt>
                <c:pt idx="261">
                  <c:v>2.3799718499090496E-3</c:v>
                </c:pt>
                <c:pt idx="262">
                  <c:v>2.3833718228813208E-3</c:v>
                </c:pt>
                <c:pt idx="263">
                  <c:v>2.3845014734637073E-3</c:v>
                </c:pt>
                <c:pt idx="264">
                  <c:v>2.3856292899088415E-3</c:v>
                </c:pt>
                <c:pt idx="265">
                  <c:v>2.3867552738550419E-3</c:v>
                </c:pt>
                <c:pt idx="266">
                  <c:v>2.3878794269393969E-3</c:v>
                </c:pt>
                <c:pt idx="267">
                  <c:v>2.3912409173738919E-3</c:v>
                </c:pt>
                <c:pt idx="268">
                  <c:v>2.392357763357241E-3</c:v>
                </c:pt>
                <c:pt idx="269">
                  <c:v>2.3934727866458086E-3</c:v>
                </c:pt>
                <c:pt idx="270">
                  <c:v>2.3945859888693374E-3</c:v>
                </c:pt>
                <c:pt idx="271">
                  <c:v>2.3956973716563476E-3</c:v>
                </c:pt>
                <c:pt idx="272">
                  <c:v>2.3990206196651599E-3</c:v>
                </c:pt>
                <c:pt idx="273">
                  <c:v>2.4001247409668933E-3</c:v>
                </c:pt>
                <c:pt idx="274">
                  <c:v>2.4012270509564141E-3</c:v>
                </c:pt>
                <c:pt idx="275">
                  <c:v>2.4023275512549294E-3</c:v>
                </c:pt>
                <c:pt idx="276">
                  <c:v>2.4034262434824332E-3</c:v>
                </c:pt>
                <c:pt idx="277">
                  <c:v>2.4067114879205674E-3</c:v>
                </c:pt>
                <c:pt idx="278">
                  <c:v>2.4078029640396542E-3</c:v>
                </c:pt>
                <c:pt idx="279">
                  <c:v>2.4088926401694818E-3</c:v>
                </c:pt>
                <c:pt idx="280">
                  <c:v>2.4099805179227649E-3</c:v>
                </c:pt>
                <c:pt idx="281">
                  <c:v>2.4110665989110084E-3</c:v>
                </c:pt>
                <c:pt idx="282">
                  <c:v>2.4143140773824224E-3</c:v>
                </c:pt>
                <c:pt idx="283">
                  <c:v>2.4153929874013895E-3</c:v>
                </c:pt>
                <c:pt idx="284">
                  <c:v>2.4164701086947229E-3</c:v>
                </c:pt>
                <c:pt idx="285">
                  <c:v>2.4175454428666848E-3</c:v>
                </c:pt>
                <c:pt idx="286">
                  <c:v>2.418618991520335E-3</c:v>
                </c:pt>
                <c:pt idx="287">
                  <c:v>2.4218289403839543E-3</c:v>
                </c:pt>
                <c:pt idx="288">
                  <c:v>2.4228953629708899E-3</c:v>
                </c:pt>
                <c:pt idx="289">
                  <c:v>2.4239600080367737E-3</c:v>
                </c:pt>
                <c:pt idx="290">
                  <c:v>2.4250228771774572E-3</c:v>
                </c:pt>
                <c:pt idx="291">
                  <c:v>2.4260839719875945E-3</c:v>
                </c:pt>
                <c:pt idx="292">
                  <c:v>2.4292566263632996E-3</c:v>
                </c:pt>
                <c:pt idx="293">
                  <c:v>2.430310639773843E-3</c:v>
                </c:pt>
                <c:pt idx="294">
                  <c:v>2.4313628868091598E-3</c:v>
                </c:pt>
                <c:pt idx="295">
                  <c:v>2.4324133690567292E-3</c:v>
                </c:pt>
                <c:pt idx="296">
                  <c:v>2.4334620881028396E-3</c:v>
                </c:pt>
                <c:pt idx="297">
                  <c:v>2.4365976818774243E-3</c:v>
                </c:pt>
                <c:pt idx="298">
                  <c:v>2.4376393639567546E-3</c:v>
                </c:pt>
                <c:pt idx="299">
                  <c:v>2.4386792907482055E-3</c:v>
                </c:pt>
                <c:pt idx="300">
                  <c:v>2.4397174638309273E-3</c:v>
                </c:pt>
                <c:pt idx="301">
                  <c:v>2.4407538847828814E-3</c:v>
                </c:pt>
                <c:pt idx="302">
                  <c:v>2.4438526506159867E-3</c:v>
                </c:pt>
                <c:pt idx="303">
                  <c:v>2.4448820788007947E-3</c:v>
                </c:pt>
                <c:pt idx="304">
                  <c:v>2.445909762726876E-3</c:v>
                </c:pt>
                <c:pt idx="305">
                  <c:v>2.4469357039650897E-3</c:v>
                </c:pt>
                <c:pt idx="306">
                  <c:v>2.4479599040851149E-3</c:v>
                </c:pt>
                <c:pt idx="307">
                  <c:v>2.4510220734151327E-3</c:v>
                </c:pt>
                <c:pt idx="308">
                  <c:v>2.4520393247355853E-3</c:v>
                </c:pt>
                <c:pt idx="309">
                  <c:v>2.4530548427685508E-3</c:v>
                </c:pt>
                <c:pt idx="310">
                  <c:v>2.4540686290766361E-3</c:v>
                </c:pt>
                <c:pt idx="311">
                  <c:v>2.4550806852212752E-3</c:v>
                </c:pt>
                <c:pt idx="312">
                  <c:v>2.4581064882712275E-3</c:v>
                </c:pt>
                <c:pt idx="313">
                  <c:v>2.459111639352929E-3</c:v>
                </c:pt>
                <c:pt idx="314">
                  <c:v>2.4601150680607451E-3</c:v>
                </c:pt>
                <c:pt idx="315">
                  <c:v>2.4611167759490738E-3</c:v>
                </c:pt>
                <c:pt idx="316">
                  <c:v>2.4621167645711419E-3</c:v>
                </c:pt>
                <c:pt idx="317">
                  <c:v>2.4660995574204664E-3</c:v>
                </c:pt>
                <c:pt idx="318">
                  <c:v>2.4670909729687619E-3</c:v>
                </c:pt>
                <c:pt idx="319">
                  <c:v>2.4680806785456412E-3</c:v>
                </c:pt>
                <c:pt idx="320">
                  <c:v>2.4690686756961679E-3</c:v>
                </c:pt>
                <c:pt idx="321">
                  <c:v>2.472022432022802E-3</c:v>
                </c:pt>
                <c:pt idx="322">
                  <c:v>2.4730036108952785E-3</c:v>
                </c:pt>
                <c:pt idx="323">
                  <c:v>2.4739830890492774E-3</c:v>
                </c:pt>
                <c:pt idx="324">
                  <c:v>2.474960868022891E-3</c:v>
                </c:pt>
                <c:pt idx="325">
                  <c:v>2.475936949353056E-3</c:v>
                </c:pt>
                <c:pt idx="326">
                  <c:v>2.4788550228348454E-3</c:v>
                </c:pt>
                <c:pt idx="327">
                  <c:v>2.4798243289374231E-3</c:v>
                </c:pt>
                <c:pt idx="328">
                  <c:v>2.480791945063877E-3</c:v>
                </c:pt>
                <c:pt idx="329">
                  <c:v>2.4817578727442096E-3</c:v>
                </c:pt>
                <c:pt idx="330">
                  <c:v>2.482722113507268E-3</c:v>
                </c:pt>
                <c:pt idx="331">
                  <c:v>2.4856047295639984E-3</c:v>
                </c:pt>
                <c:pt idx="332">
                  <c:v>2.4865622379234079E-3</c:v>
                </c:pt>
                <c:pt idx="333">
                  <c:v>2.4875180669925168E-3</c:v>
                </c:pt>
                <c:pt idx="334">
                  <c:v>2.4884722182932713E-3</c:v>
                </c:pt>
                <c:pt idx="335">
                  <c:v>2.4894246933464719E-3</c:v>
                </c:pt>
                <c:pt idx="336">
                  <c:v>2.492272076211549E-3</c:v>
                </c:pt>
                <c:pt idx="337">
                  <c:v>2.4932178614596083E-3</c:v>
                </c:pt>
                <c:pt idx="338">
                  <c:v>2.4941619780469285E-3</c:v>
                </c:pt>
                <c:pt idx="339">
                  <c:v>2.4951044274874401E-3</c:v>
                </c:pt>
                <c:pt idx="340">
                  <c:v>2.4960452112939347E-3</c:v>
                </c:pt>
                <c:pt idx="341">
                  <c:v>2.4988575840201024E-3</c:v>
                </c:pt>
                <c:pt idx="342">
                  <c:v>2.4997917203956176E-3</c:v>
                </c:pt>
                <c:pt idx="343">
                  <c:v>2.5007241986839649E-3</c:v>
                </c:pt>
                <c:pt idx="344">
                  <c:v>2.5016550203911005E-3</c:v>
                </c:pt>
                <c:pt idx="345">
                  <c:v>2.5025841870218424E-3</c:v>
                </c:pt>
                <c:pt idx="346">
                  <c:v>2.5053617714868737E-3</c:v>
                </c:pt>
                <c:pt idx="347">
                  <c:v>2.506284332837535E-3</c:v>
                </c:pt>
                <c:pt idx="348">
                  <c:v>2.5072052466188813E-3</c:v>
                </c:pt>
                <c:pt idx="349">
                  <c:v>2.5081245143289306E-3</c:v>
                </c:pt>
                <c:pt idx="350">
                  <c:v>2.5090421374645679E-3</c:v>
                </c:pt>
                <c:pt idx="351">
                  <c:v>2.5117851543769334E-3</c:v>
                </c:pt>
                <c:pt idx="352">
                  <c:v>2.5126962141612031E-3</c:v>
                </c:pt>
                <c:pt idx="353">
                  <c:v>2.5136056368385592E-3</c:v>
                </c:pt>
                <c:pt idx="354">
                  <c:v>2.5145134238991188E-3</c:v>
                </c:pt>
                <c:pt idx="355">
                  <c:v>2.5154195768318757E-3</c:v>
                </c:pt>
                <c:pt idx="356">
                  <c:v>2.5181282457363845E-3</c:v>
                </c:pt>
                <c:pt idx="357">
                  <c:v>2.5190278770253704E-3</c:v>
                </c:pt>
                <c:pt idx="358">
                  <c:v>2.5199258816146616E-3</c:v>
                </c:pt>
                <c:pt idx="359">
                  <c:v>2.5208222609865139E-3</c:v>
                </c:pt>
                <c:pt idx="360">
                  <c:v>2.5217170166220628E-3</c:v>
                </c:pt>
                <c:pt idx="361">
                  <c:v>2.5243915559054753E-3</c:v>
                </c:pt>
                <c:pt idx="362">
                  <c:v>2.5252798313848052E-3</c:v>
                </c:pt>
                <c:pt idx="363">
                  <c:v>2.5261664905167408E-3</c:v>
                </c:pt>
                <c:pt idx="364">
                  <c:v>2.5270515347757161E-3</c:v>
                </c:pt>
                <c:pt idx="365">
                  <c:v>2.527934965635048E-3</c:v>
                </c:pt>
                <c:pt idx="366">
                  <c:v>2.5305755925316658E-3</c:v>
                </c:pt>
                <c:pt idx="367">
                  <c:v>2.5314525845033429E-3</c:v>
                </c:pt>
                <c:pt idx="368">
                  <c:v>2.5323279704252766E-3</c:v>
                </c:pt>
                <c:pt idx="369">
                  <c:v>2.5332017517641129E-3</c:v>
                </c:pt>
                <c:pt idx="370">
                  <c:v>2.5340739299853899E-3</c:v>
                </c:pt>
                <c:pt idx="371">
                  <c:v>2.536680860582619E-3</c:v>
                </c:pt>
                <c:pt idx="372">
                  <c:v>2.5375466409668776E-3</c:v>
                </c:pt>
                <c:pt idx="373">
                  <c:v>2.5384108255446548E-3</c:v>
                </c:pt>
                <c:pt idx="374">
                  <c:v>2.5392734157748485E-3</c:v>
                </c:pt>
                <c:pt idx="375">
                  <c:v>2.5401344131152528E-3</c:v>
                </c:pt>
                <c:pt idx="376">
                  <c:v>2.5427078623591419E-3</c:v>
                </c:pt>
                <c:pt idx="377">
                  <c:v>2.5435625026962901E-3</c:v>
                </c:pt>
                <c:pt idx="378">
                  <c:v>2.5444155574160928E-3</c:v>
                </c:pt>
                <c:pt idx="379">
                  <c:v>2.545267027969738E-3</c:v>
                </c:pt>
                <c:pt idx="380">
                  <c:v>2.5461169158073147E-3</c:v>
                </c:pt>
                <c:pt idx="381">
                  <c:v>2.5486570975080669E-3</c:v>
                </c:pt>
                <c:pt idx="382">
                  <c:v>2.54950066896032E-3</c:v>
                </c:pt>
                <c:pt idx="383">
                  <c:v>2.5503426649305006E-3</c:v>
                </c:pt>
                <c:pt idx="384">
                  <c:v>2.5511830868621228E-3</c:v>
                </c:pt>
                <c:pt idx="385">
                  <c:v>2.552021936197608E-3</c:v>
                </c:pt>
                <c:pt idx="386">
                  <c:v>2.5545290630350679E-3</c:v>
                </c:pt>
                <c:pt idx="387">
                  <c:v>2.5553616363883772E-3</c:v>
                </c:pt>
                <c:pt idx="388">
                  <c:v>2.5561926443412836E-3</c:v>
                </c:pt>
                <c:pt idx="389">
                  <c:v>2.5570220883296638E-3</c:v>
                </c:pt>
                <c:pt idx="390">
                  <c:v>2.5578499697883092E-3</c:v>
                </c:pt>
                <c:pt idx="391">
                  <c:v>2.5603242533174266E-3</c:v>
                </c:pt>
                <c:pt idx="392">
                  <c:v>2.5611458989832961E-3</c:v>
                </c:pt>
                <c:pt idx="393">
                  <c:v>2.5619659892770876E-3</c:v>
                </c:pt>
                <c:pt idx="394">
                  <c:v>2.5627845256270794E-3</c:v>
                </c:pt>
                <c:pt idx="395">
                  <c:v>2.5668539481340292E-3</c:v>
                </c:pt>
                <c:pt idx="396">
                  <c:v>2.5676631907544873E-3</c:v>
                </c:pt>
                <c:pt idx="397">
                  <c:v>2.5684708893988209E-3</c:v>
                </c:pt>
                <c:pt idx="398">
                  <c:v>2.5692770454866678E-3</c:v>
                </c:pt>
                <c:pt idx="399">
                  <c:v>2.5716862725915246E-3</c:v>
                </c:pt>
                <c:pt idx="400">
                  <c:v>2.5724862726282838E-3</c:v>
                </c:pt>
                <c:pt idx="401">
                  <c:v>2.5732847371906114E-3</c:v>
                </c:pt>
                <c:pt idx="402">
                  <c:v>2.5740816676916973E-3</c:v>
                </c:pt>
                <c:pt idx="403">
                  <c:v>2.5748770655436579E-3</c:v>
                </c:pt>
                <c:pt idx="404">
                  <c:v>2.5780433586651014E-3</c:v>
                </c:pt>
                <c:pt idx="405">
                  <c:v>2.5788311144157158E-3</c:v>
                </c:pt>
                <c:pt idx="406">
                  <c:v>2.5796173459674328E-3</c:v>
                </c:pt>
                <c:pt idx="407">
                  <c:v>2.5804020547248838E-3</c:v>
                </c:pt>
                <c:pt idx="408">
                  <c:v>2.5827470582619784E-3</c:v>
                </c:pt>
                <c:pt idx="409">
                  <c:v>2.5835256898673773E-3</c:v>
                </c:pt>
                <c:pt idx="410">
                  <c:v>2.5843028056856932E-3</c:v>
                </c:pt>
                <c:pt idx="411">
                  <c:v>2.5850784071151725E-3</c:v>
                </c:pt>
                <c:pt idx="412">
                  <c:v>2.585852495552998E-3</c:v>
                </c:pt>
                <c:pt idx="413">
                  <c:v>2.5881656968724841E-3</c:v>
                </c:pt>
                <c:pt idx="414">
                  <c:v>2.5889337472943261E-3</c:v>
                </c:pt>
                <c:pt idx="415">
                  <c:v>2.5897002916945326E-3</c:v>
                </c:pt>
                <c:pt idx="416">
                  <c:v>2.590465331463932E-3</c:v>
                </c:pt>
                <c:pt idx="417">
                  <c:v>2.5912288679922962E-3</c:v>
                </c:pt>
                <c:pt idx="418">
                  <c:v>2.5935104720130565E-3</c:v>
                </c:pt>
                <c:pt idx="419">
                  <c:v>2.5942680094538863E-3</c:v>
                </c:pt>
                <c:pt idx="420">
                  <c:v>2.5950240505867137E-3</c:v>
                </c:pt>
                <c:pt idx="421">
                  <c:v>2.5957785967949849E-3</c:v>
                </c:pt>
                <c:pt idx="422">
                  <c:v>2.596531649461096E-3</c:v>
                </c:pt>
                <c:pt idx="423">
                  <c:v>2.5987818600146568E-3</c:v>
                </c:pt>
                <c:pt idx="424">
                  <c:v>2.5995289523150699E-3</c:v>
                </c:pt>
                <c:pt idx="425">
                  <c:v>2.6002745579695495E-3</c:v>
                </c:pt>
                <c:pt idx="426">
                  <c:v>2.6010186783541962E-3</c:v>
                </c:pt>
                <c:pt idx="427">
                  <c:v>2.6017613148440646E-3</c:v>
                </c:pt>
                <c:pt idx="428">
                  <c:v>2.6039803346798625E-3</c:v>
                </c:pt>
                <c:pt idx="429">
                  <c:v>2.6047170493202574E-3</c:v>
                </c:pt>
                <c:pt idx="430">
                  <c:v>2.6054522869254724E-3</c:v>
                </c:pt>
                <c:pt idx="431">
                  <c:v>2.6061860488643005E-3</c:v>
                </c:pt>
                <c:pt idx="432">
                  <c:v>2.6069183365044894E-3</c:v>
                </c:pt>
                <c:pt idx="433">
                  <c:v>2.6091063672951074E-3</c:v>
                </c:pt>
                <c:pt idx="434">
                  <c:v>2.6098327713974293E-3</c:v>
                </c:pt>
                <c:pt idx="435">
                  <c:v>2.6105577080242611E-3</c:v>
                </c:pt>
                <c:pt idx="436">
                  <c:v>2.6112811785371191E-3</c:v>
                </c:pt>
                <c:pt idx="437">
                  <c:v>2.6120031842964838E-3</c:v>
                </c:pt>
                <c:pt idx="438">
                  <c:v>2.6141604266428733E-3</c:v>
                </c:pt>
                <c:pt idx="439">
                  <c:v>2.6148765869723513E-3</c:v>
                </c:pt>
                <c:pt idx="440">
                  <c:v>2.6155912893352116E-3</c:v>
                </c:pt>
                <c:pt idx="441">
                  <c:v>2.616304535085729E-3</c:v>
                </c:pt>
                <c:pt idx="442">
                  <c:v>2.6170163255771501E-3</c:v>
                </c:pt>
                <c:pt idx="443">
                  <c:v>2.6191429790138206E-3</c:v>
                </c:pt>
                <c:pt idx="444">
                  <c:v>2.6198489619806979E-3</c:v>
                </c:pt>
                <c:pt idx="445">
                  <c:v>2.6205534964392559E-3</c:v>
                </c:pt>
                <c:pt idx="446">
                  <c:v>2.6212565837365671E-3</c:v>
                </c:pt>
                <c:pt idx="447">
                  <c:v>2.6219582252186764E-3</c:v>
                </c:pt>
                <c:pt idx="448">
                  <c:v>2.6240544882188644E-3</c:v>
                </c:pt>
                <c:pt idx="449">
                  <c:v>2.6247503598801161E-3</c:v>
                </c:pt>
                <c:pt idx="450">
                  <c:v>2.6254447924410214E-3</c:v>
                </c:pt>
                <c:pt idx="451">
                  <c:v>2.6261377872414831E-3</c:v>
                </c:pt>
                <c:pt idx="452">
                  <c:v>2.6268293456203815E-3</c:v>
                </c:pt>
                <c:pt idx="453">
                  <c:v>2.6288954156011963E-3</c:v>
                </c:pt>
                <c:pt idx="454">
                  <c:v>2.6295812416622451E-3</c:v>
                </c:pt>
                <c:pt idx="455">
                  <c:v>2.6302656379808371E-3</c:v>
                </c:pt>
                <c:pt idx="456">
                  <c:v>2.6309486058897413E-3</c:v>
                </c:pt>
                <c:pt idx="457">
                  <c:v>2.6316301467207066E-3</c:v>
                </c:pt>
                <c:pt idx="458">
                  <c:v>2.6336662200482515E-3</c:v>
                </c:pt>
                <c:pt idx="459">
                  <c:v>2.6343420658646696E-3</c:v>
                </c:pt>
                <c:pt idx="460">
                  <c:v>2.6350164912466818E-3</c:v>
                </c:pt>
                <c:pt idx="461">
                  <c:v>2.635689497519955E-3</c:v>
                </c:pt>
                <c:pt idx="462">
                  <c:v>2.6363610860091458E-3</c:v>
                </c:pt>
                <c:pt idx="463">
                  <c:v>2.6383673580036163E-3</c:v>
                </c:pt>
                <c:pt idx="464">
                  <c:v>2.639033288582825E-3</c:v>
                </c:pt>
                <c:pt idx="465">
                  <c:v>2.6396978079860798E-3</c:v>
                </c:pt>
                <c:pt idx="466">
                  <c:v>2.6403609175319836E-3</c:v>
                </c:pt>
                <c:pt idx="467">
                  <c:v>2.6410226185381298E-3</c:v>
                </c:pt>
                <c:pt idx="468">
                  <c:v>2.6429992834788888E-3</c:v>
                </c:pt>
                <c:pt idx="469">
                  <c:v>2.6436553634818461E-3</c:v>
                </c:pt>
                <c:pt idx="470">
                  <c:v>2.6443100415179457E-3</c:v>
                </c:pt>
                <c:pt idx="471">
                  <c:v>2.6449633188987574E-3</c:v>
                </c:pt>
                <c:pt idx="472">
                  <c:v>2.6456151969348487E-3</c:v>
                </c:pt>
                <c:pt idx="473">
                  <c:v>2.6475624480654745E-3</c:v>
                </c:pt>
                <c:pt idx="474">
                  <c:v>2.6482087418083591E-3</c:v>
                </c:pt>
                <c:pt idx="475">
                  <c:v>2.6488536427443626E-3</c:v>
                </c:pt>
                <c:pt idx="476">
                  <c:v>2.6494971521780581E-3</c:v>
                </c:pt>
                <c:pt idx="477">
                  <c:v>2.650139271413022E-3</c:v>
                </c:pt>
                <c:pt idx="478">
                  <c:v>2.6520573009463414E-3</c:v>
                </c:pt>
                <c:pt idx="479">
                  <c:v>2.6526938724022223E-3</c:v>
                </c:pt>
                <c:pt idx="480">
                  <c:v>2.6533290601623207E-3</c:v>
                </c:pt>
                <c:pt idx="481">
                  <c:v>2.6539628655242475E-3</c:v>
                </c:pt>
                <c:pt idx="482">
                  <c:v>2.6545952897846182E-3</c:v>
                </c:pt>
                <c:pt idx="483">
                  <c:v>2.6564842889077065E-3</c:v>
                </c:pt>
                <c:pt idx="484">
                  <c:v>2.6571112017082128E-3</c:v>
                </c:pt>
                <c:pt idx="485">
                  <c:v>2.657736739875394E-3</c:v>
                </c:pt>
                <c:pt idx="486">
                  <c:v>2.6583609046999302E-3</c:v>
                </c:pt>
                <c:pt idx="487">
                  <c:v>2.6589836974715135E-3</c:v>
                </c:pt>
                <c:pt idx="488">
                  <c:v>2.6608438563506791E-3</c:v>
                </c:pt>
                <c:pt idx="489">
                  <c:v>2.6614611737876574E-3</c:v>
                </c:pt>
                <c:pt idx="490">
                  <c:v>2.6620771256053622E-3</c:v>
                </c:pt>
                <c:pt idx="491">
                  <c:v>2.6626917130875773E-3</c:v>
                </c:pt>
                <c:pt idx="492">
                  <c:v>2.6633049375171035E-3</c:v>
                </c:pt>
                <c:pt idx="493">
                  <c:v>2.6651364453028469E-3</c:v>
                </c:pt>
                <c:pt idx="494">
                  <c:v>2.6657442303300114E-3</c:v>
                </c:pt>
                <c:pt idx="495">
                  <c:v>2.6663506587037838E-3</c:v>
                </c:pt>
                <c:pt idx="496">
                  <c:v>2.6669557317010846E-3</c:v>
                </c:pt>
                <c:pt idx="497">
                  <c:v>2.6675594505978584E-3</c:v>
                </c:pt>
                <c:pt idx="498">
                  <c:v>2.6693624954298072E-3</c:v>
                </c:pt>
                <c:pt idx="499">
                  <c:v>2.669960810664384E-3</c:v>
                </c:pt>
                <c:pt idx="500">
                  <c:v>2.6705577781635128E-3</c:v>
                </c:pt>
                <c:pt idx="501">
                  <c:v>2.6711533991972867E-3</c:v>
                </c:pt>
                <c:pt idx="502">
                  <c:v>2.6717476750348253E-3</c:v>
                </c:pt>
                <c:pt idx="503">
                  <c:v>2.6735224440466482E-3</c:v>
                </c:pt>
                <c:pt idx="504">
                  <c:v>2.6741113517710089E-3</c:v>
                </c:pt>
                <c:pt idx="505">
                  <c:v>2.6746989206301651E-3</c:v>
                </c:pt>
                <c:pt idx="506">
                  <c:v>2.6752851518874114E-3</c:v>
                </c:pt>
                <c:pt idx="507">
                  <c:v>2.6758700468050779E-3</c:v>
                </c:pt>
                <c:pt idx="508">
                  <c:v>2.6776167261293752E-3</c:v>
                </c:pt>
                <c:pt idx="509">
                  <c:v>2.6781962882926687E-3</c:v>
                </c:pt>
                <c:pt idx="510">
                  <c:v>2.6787745204135275E-3</c:v>
                </c:pt>
                <c:pt idx="511">
                  <c:v>2.679351423748485E-3</c:v>
                </c:pt>
                <c:pt idx="512">
                  <c:v>2.679926999553113E-3</c:v>
                </c:pt>
                <c:pt idx="513">
                  <c:v>2.6816457743262852E-3</c:v>
                </c:pt>
                <c:pt idx="514">
                  <c:v>2.682216052546055E-3</c:v>
                </c:pt>
                <c:pt idx="515">
                  <c:v>2.6827850094989199E-3</c:v>
                </c:pt>
                <c:pt idx="516">
                  <c:v>2.6833526464346848E-3</c:v>
                </c:pt>
                <c:pt idx="517">
                  <c:v>2.6839189646021963E-3</c:v>
                </c:pt>
                <c:pt idx="518">
                  <c:v>2.6878463709656517E-3</c:v>
                </c:pt>
                <c:pt idx="519">
                  <c:v>2.6917096453581068E-3</c:v>
                </c:pt>
                <c:pt idx="520">
                  <c:v>2.6955092122066763E-3</c:v>
                </c:pt>
                <c:pt idx="521">
                  <c:v>2.6992454936621002E-3</c:v>
                </c:pt>
                <c:pt idx="522">
                  <c:v>2.7029189096098331E-3</c:v>
                </c:pt>
                <c:pt idx="523">
                  <c:v>2.7065298776810746E-3</c:v>
                </c:pt>
                <c:pt idx="524">
                  <c:v>2.7100788132637548E-3</c:v>
                </c:pt>
                <c:pt idx="525">
                  <c:v>2.7135661295134669E-3</c:v>
                </c:pt>
                <c:pt idx="526">
                  <c:v>2.7169922373643527E-3</c:v>
                </c:pt>
                <c:pt idx="527">
                  <c:v>2.720357545539931E-3</c:v>
                </c:pt>
                <c:pt idx="528">
                  <c:v>2.7236624605638834E-3</c:v>
                </c:pt>
                <c:pt idx="529">
                  <c:v>2.7269073867707875E-3</c:v>
                </c:pt>
                <c:pt idx="530">
                  <c:v>2.7300927263167979E-3</c:v>
                </c:pt>
                <c:pt idx="531">
                  <c:v>2.7332188791902826E-3</c:v>
                </c:pt>
                <c:pt idx="532">
                  <c:v>2.7362862432224093E-3</c:v>
                </c:pt>
                <c:pt idx="533">
                  <c:v>2.7392952140976776E-3</c:v>
                </c:pt>
                <c:pt idx="534">
                  <c:v>2.7422461853644094E-3</c:v>
                </c:pt>
                <c:pt idx="535">
                  <c:v>2.7451395484451909E-3</c:v>
                </c:pt>
                <c:pt idx="536">
                  <c:v>2.7479756926472587E-3</c:v>
                </c:pt>
                <c:pt idx="537">
                  <c:v>2.7507550051728449E-3</c:v>
                </c:pt>
                <c:pt idx="538">
                  <c:v>2.7534778711294752E-3</c:v>
                </c:pt>
                <c:pt idx="539">
                  <c:v>2.7561446735402122E-3</c:v>
                </c:pt>
                <c:pt idx="540">
                  <c:v>2.7587557933538591E-3</c:v>
                </c:pt>
                <c:pt idx="541">
                  <c:v>2.761311609455112E-3</c:v>
                </c:pt>
                <c:pt idx="542">
                  <c:v>2.7652170614965599E-3</c:v>
                </c:pt>
                <c:pt idx="543">
                  <c:v>2.7676323934839498E-3</c:v>
                </c:pt>
                <c:pt idx="544">
                  <c:v>2.7699937582214857E-3</c:v>
                </c:pt>
                <c:pt idx="545">
                  <c:v>2.7723015252859463E-3</c:v>
                </c:pt>
                <c:pt idx="546">
                  <c:v>2.7748738149805056E-3</c:v>
                </c:pt>
                <c:pt idx="547">
                  <c:v>2.7770679650553727E-3</c:v>
                </c:pt>
                <c:pt idx="548">
                  <c:v>2.7792096659548793E-3</c:v>
                </c:pt>
                <c:pt idx="549">
                  <c:v>2.7812992789992292E-3</c:v>
                </c:pt>
                <c:pt idx="550">
                  <c:v>2.7833371635407464E-3</c:v>
                </c:pt>
                <c:pt idx="551">
                  <c:v>2.7853236769735308E-3</c:v>
                </c:pt>
                <c:pt idx="552">
                  <c:v>2.7872591747430744E-3</c:v>
                </c:pt>
                <c:pt idx="553">
                  <c:v>2.7891440103558389E-3</c:v>
                </c:pt>
                <c:pt idx="554">
                  <c:v>2.7909785353887793E-3</c:v>
                </c:pt>
                <c:pt idx="555">
                  <c:v>2.7927630994988273E-3</c:v>
                </c:pt>
                <c:pt idx="556">
                  <c:v>2.7944980504323331E-3</c:v>
                </c:pt>
                <c:pt idx="557">
                  <c:v>2.7961837340344628E-3</c:v>
                </c:pt>
                <c:pt idx="558">
                  <c:v>2.797820494258545E-3</c:v>
                </c:pt>
                <c:pt idx="559">
                  <c:v>2.7994086731753885E-3</c:v>
                </c:pt>
                <c:pt idx="560">
                  <c:v>2.800948610982539E-3</c:v>
                </c:pt>
                <c:pt idx="561">
                  <c:v>2.802440646013512E-3</c:v>
                </c:pt>
                <c:pt idx="562">
                  <c:v>2.803885114746964E-3</c:v>
                </c:pt>
                <c:pt idx="563">
                  <c:v>2.8052823518158365E-3</c:v>
                </c:pt>
                <c:pt idx="564">
                  <c:v>2.8066326900164488E-3</c:v>
                </c:pt>
                <c:pt idx="565">
                  <c:v>2.8079364603175506E-3</c:v>
                </c:pt>
                <c:pt idx="566">
                  <c:v>2.8091939918693351E-3</c:v>
                </c:pt>
                <c:pt idx="567">
                  <c:v>2.8104056120124058E-3</c:v>
                </c:pt>
                <c:pt idx="568">
                  <c:v>2.8115716462867087E-3</c:v>
                </c:pt>
                <c:pt idx="569">
                  <c:v>2.8126924184404098E-3</c:v>
                </c:pt>
                <c:pt idx="570">
                  <c:v>2.8137682504387521E-3</c:v>
                </c:pt>
                <c:pt idx="571">
                  <c:v>2.814799462472848E-3</c:v>
                </c:pt>
                <c:pt idx="572">
                  <c:v>2.8157863729684485E-3</c:v>
                </c:pt>
                <c:pt idx="573">
                  <c:v>2.8167292985946664E-3</c:v>
                </c:pt>
                <c:pt idx="574">
                  <c:v>2.8176285542726529E-3</c:v>
                </c:pt>
                <c:pt idx="575">
                  <c:v>2.8184844531842427E-3</c:v>
                </c:pt>
                <c:pt idx="576">
                  <c:v>2.8192973067805551E-3</c:v>
                </c:pt>
                <c:pt idx="577">
                  <c:v>2.8200674247905537E-3</c:v>
                </c:pt>
                <c:pt idx="578">
                  <c:v>2.8207951152295677E-3</c:v>
                </c:pt>
                <c:pt idx="579">
                  <c:v>2.8214806844077756E-3</c:v>
                </c:pt>
                <c:pt idx="580">
                  <c:v>2.8222130056663533E-3</c:v>
                </c:pt>
                <c:pt idx="581">
                  <c:v>2.8228093385738342E-3</c:v>
                </c:pt>
                <c:pt idx="582">
                  <c:v>2.8233645019027373E-3</c:v>
                </c:pt>
                <c:pt idx="583">
                  <c:v>2.8238787949885387E-3</c:v>
                </c:pt>
                <c:pt idx="584">
                  <c:v>2.8243525155045635E-3</c:v>
                </c:pt>
                <c:pt idx="585">
                  <c:v>2.8247859594702292E-3</c:v>
                </c:pt>
                <c:pt idx="586">
                  <c:v>2.8251794212592451E-3</c:v>
                </c:pt>
                <c:pt idx="587">
                  <c:v>2.8255331936077837E-3</c:v>
                </c:pt>
                <c:pt idx="588">
                  <c:v>2.8258475676226033E-3</c:v>
                </c:pt>
                <c:pt idx="589">
                  <c:v>2.8261228327891414E-3</c:v>
                </c:pt>
                <c:pt idx="590">
                  <c:v>2.8263592769795626E-3</c:v>
                </c:pt>
                <c:pt idx="591">
                  <c:v>2.8265571864607782E-3</c:v>
                </c:pt>
                <c:pt idx="592">
                  <c:v>2.8267168459024179E-3</c:v>
                </c:pt>
                <c:pt idx="593">
                  <c:v>2.8268385383847703E-3</c:v>
                </c:pt>
                <c:pt idx="594">
                  <c:v>2.8269225454066915E-3</c:v>
                </c:pt>
                <c:pt idx="595">
                  <c:v>2.8269691468934643E-3</c:v>
                </c:pt>
                <c:pt idx="596">
                  <c:v>2.8269786212046276E-3</c:v>
                </c:pt>
                <c:pt idx="597">
                  <c:v>2.8269512451417748E-3</c:v>
                </c:pt>
                <c:pt idx="598">
                  <c:v>2.8268872939563056E-3</c:v>
                </c:pt>
                <c:pt idx="599">
                  <c:v>2.8267870413571446E-3</c:v>
                </c:pt>
                <c:pt idx="600">
                  <c:v>2.8266507595184303E-3</c:v>
                </c:pt>
                <c:pt idx="601">
                  <c:v>2.8264787190871595E-3</c:v>
                </c:pt>
                <c:pt idx="602">
                  <c:v>2.8262711891908002E-3</c:v>
                </c:pt>
                <c:pt idx="603">
                  <c:v>2.8260284374448694E-3</c:v>
                </c:pt>
                <c:pt idx="604">
                  <c:v>2.825750729960475E-3</c:v>
                </c:pt>
                <c:pt idx="605">
                  <c:v>2.8254383313518197E-3</c:v>
                </c:pt>
                <c:pt idx="606">
                  <c:v>2.8250915047436727E-3</c:v>
                </c:pt>
                <c:pt idx="607">
                  <c:v>2.8247105117788092E-3</c:v>
                </c:pt>
                <c:pt idx="608">
                  <c:v>2.8242956126254075E-3</c:v>
                </c:pt>
                <c:pt idx="609">
                  <c:v>2.8238470659844167E-3</c:v>
                </c:pt>
                <c:pt idx="610">
                  <c:v>2.8233651290968916E-3</c:v>
                </c:pt>
                <c:pt idx="611">
                  <c:v>2.8228500577512868E-3</c:v>
                </c:pt>
                <c:pt idx="612">
                  <c:v>2.8223021062907237E-3</c:v>
                </c:pt>
                <c:pt idx="613">
                  <c:v>2.8217215276202193E-3</c:v>
                </c:pt>
                <c:pt idx="614">
                  <c:v>2.8211085732138806E-3</c:v>
                </c:pt>
                <c:pt idx="615">
                  <c:v>2.8204634931220697E-3</c:v>
                </c:pt>
                <c:pt idx="616">
                  <c:v>2.8197865359785306E-3</c:v>
                </c:pt>
                <c:pt idx="617">
                  <c:v>2.8190779490074843E-3</c:v>
                </c:pt>
                <c:pt idx="618">
                  <c:v>2.8183379780306926E-3</c:v>
                </c:pt>
                <c:pt idx="619">
                  <c:v>2.817566867474486E-3</c:v>
                </c:pt>
                <c:pt idx="620">
                  <c:v>2.8167648603767588E-3</c:v>
                </c:pt>
                <c:pt idx="621">
                  <c:v>2.8159321983939356E-3</c:v>
                </c:pt>
                <c:pt idx="622">
                  <c:v>2.815069121807897E-3</c:v>
                </c:pt>
                <c:pt idx="623">
                  <c:v>2.8141758695328818E-3</c:v>
                </c:pt>
                <c:pt idx="624">
                  <c:v>2.8132526791223513E-3</c:v>
                </c:pt>
                <c:pt idx="625">
                  <c:v>2.8122997867758223E-3</c:v>
                </c:pt>
                <c:pt idx="626">
                  <c:v>2.8113174273456695E-3</c:v>
                </c:pt>
                <c:pt idx="627">
                  <c:v>2.8103058343438951E-3</c:v>
                </c:pt>
                <c:pt idx="628">
                  <c:v>2.8092652399488646E-3</c:v>
                </c:pt>
                <c:pt idx="629">
                  <c:v>2.8081958750120158E-3</c:v>
                </c:pt>
                <c:pt idx="630">
                  <c:v>2.8070979690645302E-3</c:v>
                </c:pt>
                <c:pt idx="631">
                  <c:v>2.80597175032398E-3</c:v>
                </c:pt>
                <c:pt idx="632">
                  <c:v>2.8046502654867091E-3</c:v>
                </c:pt>
                <c:pt idx="633">
                  <c:v>2.8034641388940502E-3</c:v>
                </c:pt>
                <c:pt idx="634">
                  <c:v>2.8022504082852802E-3</c:v>
                </c:pt>
                <c:pt idx="635">
                  <c:v>2.8010092965059588E-3</c:v>
                </c:pt>
                <c:pt idx="636">
                  <c:v>2.7997410251217091E-3</c:v>
                </c:pt>
                <c:pt idx="637">
                  <c:v>2.7984458144246732E-3</c:v>
                </c:pt>
                <c:pt idx="638">
                  <c:v>2.7971238834399339E-3</c:v>
                </c:pt>
                <c:pt idx="639">
                  <c:v>2.7957754499319089E-3</c:v>
                </c:pt>
                <c:pt idx="640">
                  <c:v>2.7944007304107109E-3</c:v>
                </c:pt>
                <c:pt idx="641">
                  <c:v>2.7929999401384862E-3</c:v>
                </c:pt>
                <c:pt idx="642">
                  <c:v>2.7915732931357131E-3</c:v>
                </c:pt>
                <c:pt idx="643">
                  <c:v>2.7901210021874772E-3</c:v>
                </c:pt>
                <c:pt idx="644">
                  <c:v>2.7886432788497167E-3</c:v>
                </c:pt>
                <c:pt idx="645">
                  <c:v>2.7871403334554339E-3</c:v>
                </c:pt>
                <c:pt idx="646">
                  <c:v>2.7856123751208843E-3</c:v>
                </c:pt>
                <c:pt idx="647">
                  <c:v>2.7831612610399168E-3</c:v>
                </c:pt>
                <c:pt idx="648">
                  <c:v>2.7815699354900277E-3</c:v>
                </c:pt>
                <c:pt idx="649">
                  <c:v>2.7799543340040465E-3</c:v>
                </c:pt>
                <c:pt idx="650">
                  <c:v>2.7783146602139075E-3</c:v>
                </c:pt>
                <c:pt idx="651">
                  <c:v>2.7766511165687284E-3</c:v>
                </c:pt>
                <c:pt idx="652">
                  <c:v>2.7749639043408067E-3</c:v>
                </c:pt>
                <c:pt idx="653">
                  <c:v>2.7732532236315849E-3</c:v>
                </c:pt>
                <c:pt idx="654">
                  <c:v>2.7715192733775941E-3</c:v>
                </c:pt>
                <c:pt idx="655">
                  <c:v>2.7697622513563626E-3</c:v>
                </c:pt>
                <c:pt idx="656">
                  <c:v>2.7679823541923018E-3</c:v>
                </c:pt>
                <c:pt idx="657">
                  <c:v>2.7661797773625607E-3</c:v>
                </c:pt>
                <c:pt idx="658">
                  <c:v>2.7643547152028558E-3</c:v>
                </c:pt>
                <c:pt idx="659">
                  <c:v>2.7625073609132689E-3</c:v>
                </c:pt>
                <c:pt idx="660">
                  <c:v>2.7606379065640242E-3</c:v>
                </c:pt>
                <c:pt idx="661">
                  <c:v>2.7587465431012327E-3</c:v>
                </c:pt>
                <c:pt idx="662">
                  <c:v>2.7568334603526108E-3</c:v>
                </c:pt>
                <c:pt idx="663">
                  <c:v>2.7548988470331728E-3</c:v>
                </c:pt>
                <c:pt idx="664">
                  <c:v>2.7529428907508945E-3</c:v>
                </c:pt>
                <c:pt idx="665">
                  <c:v>2.7509657780123539E-3</c:v>
                </c:pt>
                <c:pt idx="666">
                  <c:v>2.7489676942283408E-3</c:v>
                </c:pt>
                <c:pt idx="667">
                  <c:v>2.7469488237194415E-3</c:v>
                </c:pt>
                <c:pt idx="668">
                  <c:v>2.7449093497215996E-3</c:v>
                </c:pt>
                <c:pt idx="669">
                  <c:v>2.7428494543916457E-3</c:v>
                </c:pt>
                <c:pt idx="670">
                  <c:v>2.7407693188128027E-3</c:v>
                </c:pt>
                <c:pt idx="671">
                  <c:v>2.7386691230001699E-3</c:v>
                </c:pt>
                <c:pt idx="672">
                  <c:v>2.7365490459061725E-3</c:v>
                </c:pt>
                <c:pt idx="673">
                  <c:v>2.7344092654259925E-3</c:v>
                </c:pt>
                <c:pt idx="674">
                  <c:v>2.7322499584029698E-3</c:v>
                </c:pt>
                <c:pt idx="675">
                  <c:v>2.7300713006339788E-3</c:v>
                </c:pt>
                <c:pt idx="676">
                  <c:v>2.7278734668747793E-3</c:v>
                </c:pt>
                <c:pt idx="677">
                  <c:v>2.7256566308453455E-3</c:v>
                </c:pt>
                <c:pt idx="678">
                  <c:v>2.7234209652351612E-3</c:v>
                </c:pt>
                <c:pt idx="679">
                  <c:v>2.7211666417085016E-3</c:v>
                </c:pt>
                <c:pt idx="680">
                  <c:v>2.7188938309096774E-3</c:v>
                </c:pt>
                <c:pt idx="681">
                  <c:v>2.7166027024682661E-3</c:v>
                </c:pt>
                <c:pt idx="682">
                  <c:v>2.7142934250043074E-3</c:v>
                </c:pt>
                <c:pt idx="683">
                  <c:v>2.7119661661334825E-3</c:v>
                </c:pt>
                <c:pt idx="684">
                  <c:v>2.7096210924722653E-3</c:v>
                </c:pt>
                <c:pt idx="685">
                  <c:v>2.7072583696430481E-3</c:v>
                </c:pt>
                <c:pt idx="686">
                  <c:v>2.704878162279246E-3</c:v>
                </c:pt>
                <c:pt idx="687">
                  <c:v>2.7024806340303726E-3</c:v>
                </c:pt>
                <c:pt idx="688">
                  <c:v>2.7000659475670962E-3</c:v>
                </c:pt>
                <c:pt idx="689">
                  <c:v>2.6976342645862691E-3</c:v>
                </c:pt>
                <c:pt idx="690">
                  <c:v>2.6951857458159343E-3</c:v>
                </c:pt>
                <c:pt idx="691">
                  <c:v>2.6927205510203084E-3</c:v>
                </c:pt>
                <c:pt idx="692">
                  <c:v>2.6902388390047378E-3</c:v>
                </c:pt>
                <c:pt idx="693">
                  <c:v>2.6877407676206377E-3</c:v>
                </c:pt>
                <c:pt idx="694">
                  <c:v>2.6852264937703998E-3</c:v>
                </c:pt>
                <c:pt idx="695">
                  <c:v>2.6826961734122824E-3</c:v>
                </c:pt>
                <c:pt idx="696">
                  <c:v>2.6801499615652772E-3</c:v>
                </c:pt>
                <c:pt idx="697">
                  <c:v>2.6775880123139461E-3</c:v>
                </c:pt>
                <c:pt idx="698">
                  <c:v>2.6750104788132458E-3</c:v>
                </c:pt>
                <c:pt idx="699">
                  <c:v>2.6724175132933187E-3</c:v>
                </c:pt>
                <c:pt idx="700">
                  <c:v>2.6698092670642678E-3</c:v>
                </c:pt>
                <c:pt idx="701">
                  <c:v>2.6671858905209069E-3</c:v>
                </c:pt>
                <c:pt idx="702">
                  <c:v>2.6645475331474894E-3</c:v>
                </c:pt>
                <c:pt idx="703">
                  <c:v>2.6618943435224086E-3</c:v>
                </c:pt>
                <c:pt idx="704">
                  <c:v>2.6592264693228859E-3</c:v>
                </c:pt>
                <c:pt idx="705">
                  <c:v>2.656544057329627E-3</c:v>
                </c:pt>
                <c:pt idx="706">
                  <c:v>2.6538472534314603E-3</c:v>
                </c:pt>
                <c:pt idx="707">
                  <c:v>2.6511362026299559E-3</c:v>
                </c:pt>
                <c:pt idx="708">
                  <c:v>2.6484110490440135E-3</c:v>
                </c:pt>
                <c:pt idx="709">
                  <c:v>2.6456719359144402E-3</c:v>
                </c:pt>
                <c:pt idx="710">
                  <c:v>2.6429190056084951E-3</c:v>
                </c:pt>
                <c:pt idx="711">
                  <c:v>2.6401523996244219E-3</c:v>
                </c:pt>
                <c:pt idx="712">
                  <c:v>2.6373722585959535E-3</c:v>
                </c:pt>
                <c:pt idx="713">
                  <c:v>2.6345787222967947E-3</c:v>
                </c:pt>
                <c:pt idx="714">
                  <c:v>2.6317719296450903E-3</c:v>
                </c:pt>
                <c:pt idx="715">
                  <c:v>2.6289520187078646E-3</c:v>
                </c:pt>
                <c:pt idx="716">
                  <c:v>2.6261191267054414E-3</c:v>
                </c:pt>
                <c:pt idx="717">
                  <c:v>2.6232733900158471E-3</c:v>
                </c:pt>
                <c:pt idx="718">
                  <c:v>2.6204149441791851E-3</c:v>
                </c:pt>
                <c:pt idx="719">
                  <c:v>2.6175439239019974E-3</c:v>
                </c:pt>
                <c:pt idx="720">
                  <c:v>2.6146604630615999E-3</c:v>
                </c:pt>
                <c:pt idx="721">
                  <c:v>2.6117646947103981E-3</c:v>
                </c:pt>
                <c:pt idx="722">
                  <c:v>2.608856751080183E-3</c:v>
                </c:pt>
                <c:pt idx="723">
                  <c:v>2.6059367635864069E-3</c:v>
                </c:pt>
                <c:pt idx="724">
                  <c:v>2.6030048628324347E-3</c:v>
                </c:pt>
                <c:pt idx="725">
                  <c:v>2.6000611786137821E-3</c:v>
                </c:pt>
                <c:pt idx="726">
                  <c:v>2.5971058399223267E-3</c:v>
                </c:pt>
                <c:pt idx="727">
                  <c:v>2.5941389749505011E-3</c:v>
                </c:pt>
                <c:pt idx="728">
                  <c:v>2.5911607110954676E-3</c:v>
                </c:pt>
                <c:pt idx="729">
                  <c:v>2.5881711749632715E-3</c:v>
                </c:pt>
                <c:pt idx="730">
                  <c:v>2.585170492372973E-3</c:v>
                </c:pt>
                <c:pt idx="731">
                  <c:v>2.5821587883607619E-3</c:v>
                </c:pt>
                <c:pt idx="732">
                  <c:v>2.5791361871840531E-3</c:v>
                </c:pt>
                <c:pt idx="733">
                  <c:v>2.5761028123255552E-3</c:v>
                </c:pt>
                <c:pt idx="734">
                  <c:v>2.5730587864973313E-3</c:v>
                </c:pt>
                <c:pt idx="735">
                  <c:v>2.5700042316448317E-3</c:v>
                </c:pt>
                <c:pt idx="736">
                  <c:v>2.566939268950907E-3</c:v>
                </c:pt>
                <c:pt idx="737">
                  <c:v>2.563864018839809E-3</c:v>
                </c:pt>
                <c:pt idx="738">
                  <c:v>2.5607786009811651E-3</c:v>
                </c:pt>
                <c:pt idx="739">
                  <c:v>2.5576831342939352E-3</c:v>
                </c:pt>
                <c:pt idx="740">
                  <c:v>2.5545777369503551E-3</c:v>
                </c:pt>
                <c:pt idx="741">
                  <c:v>2.5514625263798516E-3</c:v>
                </c:pt>
                <c:pt idx="742">
                  <c:v>2.5483376192729453E-3</c:v>
                </c:pt>
                <c:pt idx="743">
                  <c:v>2.5452031315851358E-3</c:v>
                </c:pt>
                <c:pt idx="744">
                  <c:v>2.5420591785407622E-3</c:v>
                </c:pt>
                <c:pt idx="745">
                  <c:v>2.5389058746368466E-3</c:v>
                </c:pt>
                <c:pt idx="746">
                  <c:v>2.5357433336469265E-3</c:v>
                </c:pt>
                <c:pt idx="747">
                  <c:v>2.5325716686248568E-3</c:v>
                </c:pt>
                <c:pt idx="748">
                  <c:v>2.5293909919086033E-3</c:v>
                </c:pt>
                <c:pt idx="749">
                  <c:v>2.5262014151240125E-3</c:v>
                </c:pt>
                <c:pt idx="750">
                  <c:v>2.5230030491885666E-3</c:v>
                </c:pt>
                <c:pt idx="751">
                  <c:v>2.5197960043151146E-3</c:v>
                </c:pt>
                <c:pt idx="752">
                  <c:v>2.5165803900155958E-3</c:v>
                </c:pt>
                <c:pt idx="753">
                  <c:v>2.5133563151047335E-3</c:v>
                </c:pt>
                <c:pt idx="754">
                  <c:v>2.5101238877037173E-3</c:v>
                </c:pt>
                <c:pt idx="755">
                  <c:v>2.5068832152438702E-3</c:v>
                </c:pt>
                <c:pt idx="756">
                  <c:v>2.5036344044702904E-3</c:v>
                </c:pt>
                <c:pt idx="757">
                  <c:v>2.5003775614454802E-3</c:v>
                </c:pt>
                <c:pt idx="758">
                  <c:v>2.4971127915529604E-3</c:v>
                </c:pt>
                <c:pt idx="759">
                  <c:v>2.4938401995008574E-3</c:v>
                </c:pt>
                <c:pt idx="760">
                  <c:v>2.4905598893254859E-3</c:v>
                </c:pt>
                <c:pt idx="761">
                  <c:v>2.4872719643949013E-3</c:v>
                </c:pt>
                <c:pt idx="762">
                  <c:v>2.4839765274124455E-3</c:v>
                </c:pt>
                <c:pt idx="763">
                  <c:v>2.4806736804202693E-3</c:v>
                </c:pt>
                <c:pt idx="764">
                  <c:v>2.4773635248028399E-3</c:v>
                </c:pt>
                <c:pt idx="765">
                  <c:v>2.4740461612904295E-3</c:v>
                </c:pt>
                <c:pt idx="766">
                  <c:v>2.4707216899625926E-3</c:v>
                </c:pt>
                <c:pt idx="767">
                  <c:v>2.4673902102516189E-3</c:v>
                </c:pt>
                <c:pt idx="768">
                  <c:v>2.4640518209459736E-3</c:v>
                </c:pt>
                <c:pt idx="769">
                  <c:v>2.4607066201937219E-3</c:v>
                </c:pt>
                <c:pt idx="770">
                  <c:v>2.4573547055059364E-3</c:v>
                </c:pt>
                <c:pt idx="771">
                  <c:v>2.4539961737600814E-3</c:v>
                </c:pt>
                <c:pt idx="772">
                  <c:v>2.4506311212033937E-3</c:v>
                </c:pt>
                <c:pt idx="773">
                  <c:v>2.4472596434562356E-3</c:v>
                </c:pt>
                <c:pt idx="774">
                  <c:v>2.4438818355154361E-3</c:v>
                </c:pt>
                <c:pt idx="775">
                  <c:v>2.4404977917576172E-3</c:v>
                </c:pt>
                <c:pt idx="776">
                  <c:v>2.4371076059425002E-3</c:v>
                </c:pt>
                <c:pt idx="777">
                  <c:v>2.4337113712162004E-3</c:v>
                </c:pt>
                <c:pt idx="778">
                  <c:v>2.4303091801145026E-3</c:v>
                </c:pt>
                <c:pt idx="779">
                  <c:v>2.42690112456612E-3</c:v>
                </c:pt>
                <c:pt idx="780">
                  <c:v>2.4234872958959416E-3</c:v>
                </c:pt>
                <c:pt idx="781">
                  <c:v>2.4200677848282611E-3</c:v>
                </c:pt>
                <c:pt idx="782">
                  <c:v>2.4166426814899865E-3</c:v>
                </c:pt>
                <c:pt idx="783">
                  <c:v>2.4132120754138428E-3</c:v>
                </c:pt>
                <c:pt idx="784">
                  <c:v>2.4097760555415499E-3</c:v>
                </c:pt>
                <c:pt idx="785">
                  <c:v>2.4063347102269914E-3</c:v>
                </c:pt>
                <c:pt idx="786">
                  <c:v>2.4028881272393642E-3</c:v>
                </c:pt>
                <c:pt idx="787">
                  <c:v>2.3994363937663177E-3</c:v>
                </c:pt>
                <c:pt idx="788">
                  <c:v>2.3959795964170693E-3</c:v>
                </c:pt>
                <c:pt idx="789">
                  <c:v>2.3925178212255128E-3</c:v>
                </c:pt>
                <c:pt idx="790">
                  <c:v>2.3890511536533098E-3</c:v>
                </c:pt>
                <c:pt idx="791">
                  <c:v>2.3855796785929614E-3</c:v>
                </c:pt>
                <c:pt idx="792">
                  <c:v>2.3821034803708711E-3</c:v>
                </c:pt>
                <c:pt idx="793">
                  <c:v>2.3786226427503893E-3</c:v>
                </c:pt>
                <c:pt idx="794">
                  <c:v>2.3751372489348422E-3</c:v>
                </c:pt>
                <c:pt idx="795">
                  <c:v>2.3716473815705501E-3</c:v>
                </c:pt>
                <c:pt idx="796">
                  <c:v>2.3681531227498268E-3</c:v>
                </c:pt>
                <c:pt idx="797">
                  <c:v>2.3646545540139644E-3</c:v>
                </c:pt>
                <c:pt idx="798">
                  <c:v>2.3611517563562087E-3</c:v>
                </c:pt>
                <c:pt idx="799">
                  <c:v>2.3576448102247127E-3</c:v>
                </c:pt>
                <c:pt idx="800">
                  <c:v>2.3541337955254797E-3</c:v>
                </c:pt>
                <c:pt idx="801">
                  <c:v>2.3506187916252962E-3</c:v>
                </c:pt>
                <c:pt idx="802">
                  <c:v>2.3470998773546382E-3</c:v>
                </c:pt>
                <c:pt idx="803">
                  <c:v>2.3435771310105773E-3</c:v>
                </c:pt>
                <c:pt idx="804">
                  <c:v>2.3400506303596631E-3</c:v>
                </c:pt>
                <c:pt idx="805">
                  <c:v>2.3365204526407976E-3</c:v>
                </c:pt>
                <c:pt idx="806">
                  <c:v>2.3329866745680876E-3</c:v>
                </c:pt>
                <c:pt idx="807">
                  <c:v>2.3294493723336933E-3</c:v>
                </c:pt>
                <c:pt idx="808">
                  <c:v>2.3259086216106542E-3</c:v>
                </c:pt>
                <c:pt idx="809">
                  <c:v>2.3223644975557075E-3</c:v>
                </c:pt>
                <c:pt idx="810">
                  <c:v>2.3188170748120861E-3</c:v>
                </c:pt>
                <c:pt idx="811">
                  <c:v>2.3152664275123127E-3</c:v>
                </c:pt>
                <c:pt idx="812">
                  <c:v>2.3117126292809677E-3</c:v>
                </c:pt>
                <c:pt idx="813">
                  <c:v>2.3081557532374552E-3</c:v>
                </c:pt>
                <c:pt idx="814">
                  <c:v>2.3045958719987462E-3</c:v>
                </c:pt>
                <c:pt idx="815">
                  <c:v>2.3010330576821152E-3</c:v>
                </c:pt>
                <c:pt idx="816">
                  <c:v>2.2974673819078596E-3</c:v>
                </c:pt>
                <c:pt idx="817">
                  <c:v>2.2938989158020075E-3</c:v>
                </c:pt>
                <c:pt idx="818">
                  <c:v>2.2903277299990109E-3</c:v>
                </c:pt>
                <c:pt idx="819">
                  <c:v>2.2867538946444253E-3</c:v>
                </c:pt>
                <c:pt idx="820">
                  <c:v>2.2831774793975789E-3</c:v>
                </c:pt>
                <c:pt idx="821">
                  <c:v>2.2795985534342254E-3</c:v>
                </c:pt>
                <c:pt idx="822">
                  <c:v>2.2760171854491851E-3</c:v>
                </c:pt>
                <c:pt idx="823">
                  <c:v>2.2724334436589754E-3</c:v>
                </c:pt>
                <c:pt idx="824">
                  <c:v>2.268847395804424E-3</c:v>
                </c:pt>
                <c:pt idx="825">
                  <c:v>2.2652591091532701E-3</c:v>
                </c:pt>
                <c:pt idx="826">
                  <c:v>2.2616686505027577E-3</c:v>
                </c:pt>
                <c:pt idx="827">
                  <c:v>2.2580760861822102E-3</c:v>
                </c:pt>
                <c:pt idx="828">
                  <c:v>2.2544814820555934E-3</c:v>
                </c:pt>
                <c:pt idx="829">
                  <c:v>2.250884903524071E-3</c:v>
                </c:pt>
                <c:pt idx="830">
                  <c:v>2.2472864155285376E-3</c:v>
                </c:pt>
                <c:pt idx="831">
                  <c:v>2.2436860825521534E-3</c:v>
                </c:pt>
                <c:pt idx="832">
                  <c:v>2.2400839686228498E-3</c:v>
                </c:pt>
                <c:pt idx="833">
                  <c:v>2.2364801373158352E-3</c:v>
                </c:pt>
                <c:pt idx="834">
                  <c:v>2.2328746517560859E-3</c:v>
                </c:pt>
                <c:pt idx="835">
                  <c:v>2.2292675746208189E-3</c:v>
                </c:pt>
                <c:pt idx="836">
                  <c:v>2.22565896814196E-3</c:v>
                </c:pt>
                <c:pt idx="837">
                  <c:v>2.2220488941085948E-3</c:v>
                </c:pt>
                <c:pt idx="838">
                  <c:v>2.2184374138694085E-3</c:v>
                </c:pt>
                <c:pt idx="839">
                  <c:v>2.2148245883351178E-3</c:v>
                </c:pt>
                <c:pt idx="840">
                  <c:v>2.2106940751248322E-3</c:v>
                </c:pt>
                <c:pt idx="841">
                  <c:v>2.2070785699006318E-3</c:v>
                </c:pt>
                <c:pt idx="842">
                  <c:v>2.2034619079906222E-3</c:v>
                </c:pt>
                <c:pt idx="843">
                  <c:v>2.1998441485166771E-3</c:v>
                </c:pt>
                <c:pt idx="844">
                  <c:v>2.1962253501750018E-3</c:v>
                </c:pt>
                <c:pt idx="845">
                  <c:v>2.1926055712384851E-3</c:v>
                </c:pt>
                <c:pt idx="846">
                  <c:v>2.1889848695590486E-3</c:v>
                </c:pt>
                <c:pt idx="847">
                  <c:v>2.1853633025699726E-3</c:v>
                </c:pt>
                <c:pt idx="848">
                  <c:v>2.1817409272882216E-3</c:v>
                </c:pt>
                <c:pt idx="849">
                  <c:v>2.1781178003167519E-3</c:v>
                </c:pt>
                <c:pt idx="850">
                  <c:v>2.1744939778468092E-3</c:v>
                </c:pt>
                <c:pt idx="851">
                  <c:v>2.1708695156602165E-3</c:v>
                </c:pt>
                <c:pt idx="852">
                  <c:v>2.1672444691316463E-3</c:v>
                </c:pt>
                <c:pt idx="853">
                  <c:v>2.163618893230889E-3</c:v>
                </c:pt>
                <c:pt idx="854">
                  <c:v>2.1599928425251008E-3</c:v>
                </c:pt>
                <c:pt idx="855">
                  <c:v>2.1563663711810475E-3</c:v>
                </c:pt>
                <c:pt idx="856">
                  <c:v>2.1527395329673355E-3</c:v>
                </c:pt>
                <c:pt idx="857">
                  <c:v>2.1491123812566282E-3</c:v>
                </c:pt>
                <c:pt idx="858">
                  <c:v>2.1449667490853045E-3</c:v>
                </c:pt>
                <c:pt idx="859">
                  <c:v>2.1413391034916028E-3</c:v>
                </c:pt>
                <c:pt idx="860">
                  <c:v>2.1377113095904857E-3</c:v>
                </c:pt>
                <c:pt idx="861">
                  <c:v>2.1340834191376904E-3</c:v>
                </c:pt>
                <c:pt idx="862">
                  <c:v>2.1304554835042556E-3</c:v>
                </c:pt>
                <c:pt idx="863">
                  <c:v>2.126827553678668E-3</c:v>
                </c:pt>
                <c:pt idx="864">
                  <c:v>2.1231996802690083E-3</c:v>
                </c:pt>
                <c:pt idx="865">
                  <c:v>2.1195719135050808E-3</c:v>
                </c:pt>
                <c:pt idx="866">
                  <c:v>2.1159443032405345E-3</c:v>
                </c:pt>
                <c:pt idx="867">
                  <c:v>2.1123168989549694E-3</c:v>
                </c:pt>
                <c:pt idx="868">
                  <c:v>2.1086897497560411E-3</c:v>
                </c:pt>
                <c:pt idx="869">
                  <c:v>2.1050629043815453E-3</c:v>
                </c:pt>
                <c:pt idx="870">
                  <c:v>2.1014364112014994E-3</c:v>
                </c:pt>
                <c:pt idx="871">
                  <c:v>2.0978103182202061E-3</c:v>
                </c:pt>
                <c:pt idx="872">
                  <c:v>2.0941846730783155E-3</c:v>
                </c:pt>
                <c:pt idx="873">
                  <c:v>2.0905595230548712E-3</c:v>
                </c:pt>
                <c:pt idx="874">
                  <c:v>2.086934915069344E-3</c:v>
                </c:pt>
                <c:pt idx="875">
                  <c:v>2.0833108956836649E-3</c:v>
                </c:pt>
                <c:pt idx="876">
                  <c:v>2.0796875111042381E-3</c:v>
                </c:pt>
                <c:pt idx="877">
                  <c:v>2.0760648071839476E-3</c:v>
                </c:pt>
                <c:pt idx="878">
                  <c:v>2.072442829424156E-3</c:v>
                </c:pt>
                <c:pt idx="879">
                  <c:v>2.0688216229766895E-3</c:v>
                </c:pt>
                <c:pt idx="880">
                  <c:v>2.0652012326458154E-3</c:v>
                </c:pt>
                <c:pt idx="881">
                  <c:v>2.0615817028902094E-3</c:v>
                </c:pt>
                <c:pt idx="882">
                  <c:v>2.0579630778249118E-3</c:v>
                </c:pt>
                <c:pt idx="883">
                  <c:v>2.0543454012232763E-3</c:v>
                </c:pt>
                <c:pt idx="884">
                  <c:v>2.0507287165189049E-3</c:v>
                </c:pt>
                <c:pt idx="885">
                  <c:v>2.0471130668075783E-3</c:v>
                </c:pt>
                <c:pt idx="886">
                  <c:v>2.0434984948491733E-3</c:v>
                </c:pt>
                <c:pt idx="887">
                  <c:v>2.03988504306957E-3</c:v>
                </c:pt>
                <c:pt idx="888">
                  <c:v>2.0362727535625535E-3</c:v>
                </c:pt>
                <c:pt idx="889">
                  <c:v>2.0326616680917007E-3</c:v>
                </c:pt>
                <c:pt idx="890">
                  <c:v>2.0290518280922615E-3</c:v>
                </c:pt>
                <c:pt idx="891">
                  <c:v>2.0254432746730278E-3</c:v>
                </c:pt>
                <c:pt idx="892">
                  <c:v>2.0213208413299303E-3</c:v>
                </c:pt>
                <c:pt idx="893">
                  <c:v>2.0177151817888932E-3</c:v>
                </c:pt>
                <c:pt idx="894">
                  <c:v>2.0141109359225417E-3</c:v>
                </c:pt>
                <c:pt idx="895">
                  <c:v>2.0105081435069271E-3</c:v>
                </c:pt>
                <c:pt idx="896">
                  <c:v>2.0069068440011178E-3</c:v>
                </c:pt>
                <c:pt idx="897">
                  <c:v>2.0033070765490099E-3</c:v>
                </c:pt>
                <c:pt idx="898">
                  <c:v>1.9997088799811337E-3</c:v>
                </c:pt>
                <c:pt idx="899">
                  <c:v>1.9961122928164486E-3</c:v>
                </c:pt>
                <c:pt idx="900">
                  <c:v>1.9925173532641285E-3</c:v>
                </c:pt>
                <c:pt idx="901">
                  <c:v>1.9889240992253397E-3</c:v>
                </c:pt>
                <c:pt idx="902">
                  <c:v>1.9853325682950094E-3</c:v>
                </c:pt>
                <c:pt idx="903">
                  <c:v>1.9817427977635838E-3</c:v>
                </c:pt>
                <c:pt idx="904">
                  <c:v>1.9781548246187806E-3</c:v>
                </c:pt>
                <c:pt idx="905">
                  <c:v>1.9745686855473293E-3</c:v>
                </c:pt>
                <c:pt idx="906">
                  <c:v>1.9709844169367042E-3</c:v>
                </c:pt>
                <c:pt idx="907">
                  <c:v>1.9674020548768488E-3</c:v>
                </c:pt>
                <c:pt idx="908">
                  <c:v>1.9617765667861685E-3</c:v>
                </c:pt>
                <c:pt idx="909">
                  <c:v>1.9581992709394071E-3</c:v>
                </c:pt>
                <c:pt idx="910">
                  <c:v>1.9546240081331693E-3</c:v>
                </c:pt>
                <c:pt idx="911">
                  <c:v>1.9510508131189723E-3</c:v>
                </c:pt>
                <c:pt idx="912">
                  <c:v>1.9474797203602506E-3</c:v>
                </c:pt>
                <c:pt idx="913">
                  <c:v>1.943910764034021E-3</c:v>
                </c:pt>
                <c:pt idx="914">
                  <c:v>1.9403439780325468E-3</c:v>
                </c:pt>
                <c:pt idx="915">
                  <c:v>1.9367793959649843E-3</c:v>
                </c:pt>
                <c:pt idx="916">
                  <c:v>1.9332170511590261E-3</c:v>
                </c:pt>
                <c:pt idx="917">
                  <c:v>1.9296569766625378E-3</c:v>
                </c:pt>
                <c:pt idx="918">
                  <c:v>1.9260992052451806E-3</c:v>
                </c:pt>
                <c:pt idx="919">
                  <c:v>1.9225437694000307E-3</c:v>
                </c:pt>
                <c:pt idx="920">
                  <c:v>1.9189907013451885E-3</c:v>
                </c:pt>
                <c:pt idx="921">
                  <c:v>1.9154400330253787E-3</c:v>
                </c:pt>
                <c:pt idx="922">
                  <c:v>1.9118917961135466E-3</c:v>
                </c:pt>
                <c:pt idx="923">
                  <c:v>1.9083460220124377E-3</c:v>
                </c:pt>
                <c:pt idx="924">
                  <c:v>1.9048027418561821E-3</c:v>
                </c:pt>
                <c:pt idx="925">
                  <c:v>1.9012619865118555E-3</c:v>
                </c:pt>
                <c:pt idx="926">
                  <c:v>1.8977237865810458E-3</c:v>
                </c:pt>
                <c:pt idx="927">
                  <c:v>1.8941881724014039E-3</c:v>
                </c:pt>
                <c:pt idx="928">
                  <c:v>1.8906551740481897E-3</c:v>
                </c:pt>
                <c:pt idx="929">
                  <c:v>1.8871248213358084E-3</c:v>
                </c:pt>
                <c:pt idx="930">
                  <c:v>1.8835971438193409E-3</c:v>
                </c:pt>
                <c:pt idx="931">
                  <c:v>1.8800721707960657E-3</c:v>
                </c:pt>
                <c:pt idx="932">
                  <c:v>1.8765499313069707E-3</c:v>
                </c:pt>
                <c:pt idx="933">
                  <c:v>1.8730304541382629E-3</c:v>
                </c:pt>
                <c:pt idx="934">
                  <c:v>1.8695137678228636E-3</c:v>
                </c:pt>
                <c:pt idx="935">
                  <c:v>1.8659999006419021E-3</c:v>
                </c:pt>
                <c:pt idx="936">
                  <c:v>1.8624888806261961E-3</c:v>
                </c:pt>
                <c:pt idx="937">
                  <c:v>1.8589807355577305E-3</c:v>
                </c:pt>
                <c:pt idx="938">
                  <c:v>1.8554754929711226E-3</c:v>
                </c:pt>
                <c:pt idx="939">
                  <c:v>1.8519731801550858E-3</c:v>
                </c:pt>
                <c:pt idx="940">
                  <c:v>1.8484738241538795E-3</c:v>
                </c:pt>
                <c:pt idx="941">
                  <c:v>1.8449774517687583E-3</c:v>
                </c:pt>
                <c:pt idx="942">
                  <c:v>1.8414840895594083E-3</c:v>
                </c:pt>
                <c:pt idx="943">
                  <c:v>1.8379937638453774E-3</c:v>
                </c:pt>
                <c:pt idx="944">
                  <c:v>1.8345065007075029E-3</c:v>
                </c:pt>
                <c:pt idx="945">
                  <c:v>1.8310223259893231E-3</c:v>
                </c:pt>
                <c:pt idx="946">
                  <c:v>1.8275412652984896E-3</c:v>
                </c:pt>
                <c:pt idx="947">
                  <c:v>1.8240633440081686E-3</c:v>
                </c:pt>
                <c:pt idx="948">
                  <c:v>1.8205885872584352E-3</c:v>
                </c:pt>
                <c:pt idx="949">
                  <c:v>1.8171170199576614E-3</c:v>
                </c:pt>
                <c:pt idx="950">
                  <c:v>1.8136486667838956E-3</c:v>
                </c:pt>
                <c:pt idx="951">
                  <c:v>1.8101835521862398E-3</c:v>
                </c:pt>
                <c:pt idx="952">
                  <c:v>1.8067217003862098E-3</c:v>
                </c:pt>
                <c:pt idx="953">
                  <c:v>1.8032631353791016E-3</c:v>
                </c:pt>
                <c:pt idx="954">
                  <c:v>1.7998078809353365E-3</c:v>
                </c:pt>
                <c:pt idx="955">
                  <c:v>1.7963559606018135E-3</c:v>
                </c:pt>
                <c:pt idx="956">
                  <c:v>1.7929073977032421E-3</c:v>
                </c:pt>
                <c:pt idx="957">
                  <c:v>1.7894622153434784E-3</c:v>
                </c:pt>
                <c:pt idx="958">
                  <c:v>1.7860204364068466E-3</c:v>
                </c:pt>
                <c:pt idx="959">
                  <c:v>1.7825820835594597E-3</c:v>
                </c:pt>
                <c:pt idx="960">
                  <c:v>1.779147179250527E-3</c:v>
                </c:pt>
                <c:pt idx="961">
                  <c:v>1.7757157457136653E-3</c:v>
                </c:pt>
                <c:pt idx="962">
                  <c:v>1.7722878049681872E-3</c:v>
                </c:pt>
                <c:pt idx="963">
                  <c:v>1.7688633788204009E-3</c:v>
                </c:pt>
                <c:pt idx="964">
                  <c:v>1.7654424888648888E-3</c:v>
                </c:pt>
                <c:pt idx="965">
                  <c:v>1.7620251564857891E-3</c:v>
                </c:pt>
                <c:pt idx="966">
                  <c:v>1.7586114028580631E-3</c:v>
                </c:pt>
                <c:pt idx="967">
                  <c:v>1.7552012489487647E-3</c:v>
                </c:pt>
                <c:pt idx="968">
                  <c:v>1.7517947155182927E-3</c:v>
                </c:pt>
                <c:pt idx="969">
                  <c:v>1.7483918231216476E-3</c:v>
                </c:pt>
                <c:pt idx="970">
                  <c:v>1.744992592109675E-3</c:v>
                </c:pt>
                <c:pt idx="971">
                  <c:v>1.7415970426303009E-3</c:v>
                </c:pt>
                <c:pt idx="972">
                  <c:v>1.7382051946297705E-3</c:v>
                </c:pt>
                <c:pt idx="973">
                  <c:v>1.7348170678538675E-3</c:v>
                </c:pt>
                <c:pt idx="974">
                  <c:v>1.7314326818491379E-3</c:v>
                </c:pt>
                <c:pt idx="975">
                  <c:v>1.7280520559641035E-3</c:v>
                </c:pt>
                <c:pt idx="976">
                  <c:v>1.7246752093504636E-3</c:v>
                </c:pt>
                <c:pt idx="977">
                  <c:v>1.7213021609643038E-3</c:v>
                </c:pt>
                <c:pt idx="978">
                  <c:v>1.7179329295672824E-3</c:v>
                </c:pt>
                <c:pt idx="979">
                  <c:v>1.7145675337278245E-3</c:v>
                </c:pt>
                <c:pt idx="980">
                  <c:v>1.711205991822302E-3</c:v>
                </c:pt>
                <c:pt idx="981">
                  <c:v>1.7078483220362077E-3</c:v>
                </c:pt>
                <c:pt idx="982">
                  <c:v>1.7044945423653297E-3</c:v>
                </c:pt>
                <c:pt idx="983">
                  <c:v>1.7011446706169096E-3</c:v>
                </c:pt>
                <c:pt idx="984">
                  <c:v>1.6977987244108067E-3</c:v>
                </c:pt>
                <c:pt idx="985">
                  <c:v>1.6944567211806421E-3</c:v>
                </c:pt>
                <c:pt idx="986">
                  <c:v>1.6911186781749523E-3</c:v>
                </c:pt>
                <c:pt idx="987">
                  <c:v>1.6877846124583218E-3</c:v>
                </c:pt>
                <c:pt idx="988">
                  <c:v>1.6844545409125235E-3</c:v>
                </c:pt>
                <c:pt idx="989">
                  <c:v>1.6811284802376412E-3</c:v>
                </c:pt>
                <c:pt idx="990">
                  <c:v>1.6778064469531956E-3</c:v>
                </c:pt>
                <c:pt idx="991">
                  <c:v>1.6744884573992563E-3</c:v>
                </c:pt>
                <c:pt idx="992">
                  <c:v>1.6711745277375582E-3</c:v>
                </c:pt>
                <c:pt idx="993">
                  <c:v>1.6678646739525988E-3</c:v>
                </c:pt>
                <c:pt idx="994">
                  <c:v>1.6645589118527446E-3</c:v>
                </c:pt>
                <c:pt idx="995">
                  <c:v>1.6612572570713169E-3</c:v>
                </c:pt>
                <c:pt idx="996">
                  <c:v>1.6579597250676854E-3</c:v>
                </c:pt>
                <c:pt idx="997">
                  <c:v>1.6546663311283454E-3</c:v>
                </c:pt>
                <c:pt idx="998">
                  <c:v>1.6513770903679966E-3</c:v>
                </c:pt>
                <c:pt idx="999">
                  <c:v>1.6480920177306126E-3</c:v>
                </c:pt>
                <c:pt idx="1000">
                  <c:v>1.6448111279905057E-3</c:v>
                </c:pt>
                <c:pt idx="1001">
                  <c:v>1.6415344357533848E-3</c:v>
                </c:pt>
                <c:pt idx="1002">
                  <c:v>1.6382619554574129E-3</c:v>
                </c:pt>
                <c:pt idx="1003">
                  <c:v>1.6349937013742494E-3</c:v>
                </c:pt>
                <c:pt idx="1004">
                  <c:v>1.6317296876101001E-3</c:v>
                </c:pt>
                <c:pt idx="1005">
                  <c:v>1.6284699281067466E-3</c:v>
                </c:pt>
                <c:pt idx="1006">
                  <c:v>1.6252144366425856E-3</c:v>
                </c:pt>
                <c:pt idx="1007">
                  <c:v>1.6219632268336479E-3</c:v>
                </c:pt>
                <c:pt idx="1008">
                  <c:v>1.6187163121346268E-3</c:v>
                </c:pt>
                <c:pt idx="1009">
                  <c:v>1.6154737058398873E-3</c:v>
                </c:pt>
                <c:pt idx="1010">
                  <c:v>1.6122354210844803E-3</c:v>
                </c:pt>
                <c:pt idx="1011">
                  <c:v>1.6090014708451457E-3</c:v>
                </c:pt>
                <c:pt idx="1012">
                  <c:v>1.6057718679413134E-3</c:v>
                </c:pt>
                <c:pt idx="1013">
                  <c:v>1.6025466250360958E-3</c:v>
                </c:pt>
                <c:pt idx="1014">
                  <c:v>1.5993257546372801E-3</c:v>
                </c:pt>
                <c:pt idx="1015">
                  <c:v>1.5961092690983075E-3</c:v>
                </c:pt>
                <c:pt idx="1016">
                  <c:v>1.5928971806192583E-3</c:v>
                </c:pt>
                <c:pt idx="1017">
                  <c:v>1.5896895012478187E-3</c:v>
                </c:pt>
                <c:pt idx="1018">
                  <c:v>1.5864862428802556E-3</c:v>
                </c:pt>
                <c:pt idx="1019">
                  <c:v>1.5832874172623747E-3</c:v>
                </c:pt>
                <c:pt idx="1020">
                  <c:v>1.5800930359904824E-3</c:v>
                </c:pt>
                <c:pt idx="1021">
                  <c:v>1.5769031105123366E-3</c:v>
                </c:pt>
                <c:pt idx="1022">
                  <c:v>1.5737176521280979E-3</c:v>
                </c:pt>
                <c:pt idx="1023">
                  <c:v>1.5705366719912686E-3</c:v>
                </c:pt>
                <c:pt idx="1024">
                  <c:v>1.5673601811096358E-3</c:v>
                </c:pt>
                <c:pt idx="1025">
                  <c:v>1.5641881903461991E-3</c:v>
                </c:pt>
                <c:pt idx="1026">
                  <c:v>1.5610207104201042E-3</c:v>
                </c:pt>
                <c:pt idx="1027">
                  <c:v>1.5578577519075629E-3</c:v>
                </c:pt>
                <c:pt idx="1028">
                  <c:v>1.5546993252427736E-3</c:v>
                </c:pt>
                <c:pt idx="1029">
                  <c:v>1.5515454407188317E-3</c:v>
                </c:pt>
                <c:pt idx="1030">
                  <c:v>1.5483961084886435E-3</c:v>
                </c:pt>
                <c:pt idx="1031">
                  <c:v>1.5452513385658243E-3</c:v>
                </c:pt>
                <c:pt idx="1032">
                  <c:v>1.542111140825603E-3</c:v>
                </c:pt>
                <c:pt idx="1033">
                  <c:v>1.538975525005712E-3</c:v>
                </c:pt>
                <c:pt idx="1034">
                  <c:v>1.5358445007072807E-3</c:v>
                </c:pt>
                <c:pt idx="1035">
                  <c:v>1.532718077395717E-3</c:v>
                </c:pt>
                <c:pt idx="1036">
                  <c:v>1.5295962644015888E-3</c:v>
                </c:pt>
                <c:pt idx="1037">
                  <c:v>1.5264790709215018E-3</c:v>
                </c:pt>
                <c:pt idx="1038">
                  <c:v>1.5233665060189656E-3</c:v>
                </c:pt>
                <c:pt idx="1039">
                  <c:v>1.5202585786252643E-3</c:v>
                </c:pt>
                <c:pt idx="1040">
                  <c:v>1.5171552975403165E-3</c:v>
                </c:pt>
                <c:pt idx="1041">
                  <c:v>1.51405667143353E-3</c:v>
                </c:pt>
                <c:pt idx="1042">
                  <c:v>1.5109627088446594E-3</c:v>
                </c:pt>
                <c:pt idx="1043">
                  <c:v>1.5078734181846484E-3</c:v>
                </c:pt>
                <c:pt idx="1044">
                  <c:v>1.5047888077364773E-3</c:v>
                </c:pt>
                <c:pt idx="1045">
                  <c:v>1.501708885656E-3</c:v>
                </c:pt>
                <c:pt idx="1046">
                  <c:v>1.4986336599727777E-3</c:v>
                </c:pt>
                <c:pt idx="1047">
                  <c:v>1.4955631385909116E-3</c:v>
                </c:pt>
                <c:pt idx="1048">
                  <c:v>1.4924973292898644E-3</c:v>
                </c:pt>
                <c:pt idx="1049">
                  <c:v>1.4894362397252859E-3</c:v>
                </c:pt>
                <c:pt idx="1050">
                  <c:v>1.4863798774298249E-3</c:v>
                </c:pt>
                <c:pt idx="1051">
                  <c:v>1.4833282498139455E-3</c:v>
                </c:pt>
                <c:pt idx="1052">
                  <c:v>1.4802813641667321E-3</c:v>
                </c:pt>
                <c:pt idx="1053">
                  <c:v>1.4772392276566956E-3</c:v>
                </c:pt>
                <c:pt idx="1054">
                  <c:v>1.4742018473325714E-3</c:v>
                </c:pt>
                <c:pt idx="1055">
                  <c:v>1.4711692301241136E-3</c:v>
                </c:pt>
                <c:pt idx="1056">
                  <c:v>1.4681413828428853E-3</c:v>
                </c:pt>
                <c:pt idx="1057">
                  <c:v>1.4651183121830501E-3</c:v>
                </c:pt>
                <c:pt idx="1058">
                  <c:v>1.462100024722146E-3</c:v>
                </c:pt>
                <c:pt idx="1059">
                  <c:v>1.4590865269218719E-3</c:v>
                </c:pt>
                <c:pt idx="1060">
                  <c:v>1.4560778251288548E-3</c:v>
                </c:pt>
                <c:pt idx="1061">
                  <c:v>1.4530739255754241E-3</c:v>
                </c:pt>
                <c:pt idx="1062">
                  <c:v>1.450074834380374E-3</c:v>
                </c:pt>
                <c:pt idx="1063">
                  <c:v>1.4470805575497272E-3</c:v>
                </c:pt>
                <c:pt idx="1064">
                  <c:v>1.4440911009774911E-3</c:v>
                </c:pt>
                <c:pt idx="1065">
                  <c:v>1.4411064704464114E-3</c:v>
                </c:pt>
                <c:pt idx="1066">
                  <c:v>1.4381266716287199E-3</c:v>
                </c:pt>
                <c:pt idx="1067">
                  <c:v>1.4351517100868827E-3</c:v>
                </c:pt>
                <c:pt idx="1068">
                  <c:v>1.4321815912743373E-3</c:v>
                </c:pt>
                <c:pt idx="1069">
                  <c:v>1.4292163205362344E-3</c:v>
                </c:pt>
                <c:pt idx="1070">
                  <c:v>1.4262559031101652E-3</c:v>
                </c:pt>
                <c:pt idx="1071">
                  <c:v>1.4233003441268975E-3</c:v>
                </c:pt>
                <c:pt idx="1072">
                  <c:v>1.4203496486110934E-3</c:v>
                </c:pt>
                <c:pt idx="1073">
                  <c:v>1.417403821482038E-3</c:v>
                </c:pt>
                <c:pt idx="1074">
                  <c:v>1.41446286755435E-3</c:v>
                </c:pt>
                <c:pt idx="1075">
                  <c:v>1.4115267915387007E-3</c:v>
                </c:pt>
                <c:pt idx="1076">
                  <c:v>1.4085955980425186E-3</c:v>
                </c:pt>
                <c:pt idx="1077">
                  <c:v>1.4056692915707005E-3</c:v>
                </c:pt>
                <c:pt idx="1078">
                  <c:v>1.4027478765263083E-3</c:v>
                </c:pt>
                <c:pt idx="1079">
                  <c:v>1.3998313572112717E-3</c:v>
                </c:pt>
                <c:pt idx="1080">
                  <c:v>1.3969197378270778E-3</c:v>
                </c:pt>
                <c:pt idx="1081">
                  <c:v>1.3940130224754659E-3</c:v>
                </c:pt>
                <c:pt idx="1082">
                  <c:v>1.391111215159111E-3</c:v>
                </c:pt>
                <c:pt idx="1083">
                  <c:v>1.3882143197823107E-3</c:v>
                </c:pt>
                <c:pt idx="1084">
                  <c:v>1.3853223401516588E-3</c:v>
                </c:pt>
                <c:pt idx="1085">
                  <c:v>1.3824352799767276E-3</c:v>
                </c:pt>
                <c:pt idx="1086">
                  <c:v>1.3795531428707332E-3</c:v>
                </c:pt>
                <c:pt idx="1087">
                  <c:v>1.3766759323512094E-3</c:v>
                </c:pt>
                <c:pt idx="1088">
                  <c:v>1.3738036518406687E-3</c:v>
                </c:pt>
                <c:pt idx="1089">
                  <c:v>1.3709363046672651E-3</c:v>
                </c:pt>
                <c:pt idx="1090">
                  <c:v>1.36807389406545E-3</c:v>
                </c:pt>
                <c:pt idx="1091">
                  <c:v>1.3652164231766275E-3</c:v>
                </c:pt>
                <c:pt idx="1092">
                  <c:v>1.3623638950498035E-3</c:v>
                </c:pt>
                <c:pt idx="1093">
                  <c:v>1.3595163126422338E-3</c:v>
                </c:pt>
                <c:pt idx="1094">
                  <c:v>1.3566736788200643E-3</c:v>
                </c:pt>
                <c:pt idx="1095">
                  <c:v>1.3538359963589739E-3</c:v>
                </c:pt>
                <c:pt idx="1096">
                  <c:v>1.3510032679448078E-3</c:v>
                </c:pt>
                <c:pt idx="1097">
                  <c:v>1.3481754961742127E-3</c:v>
                </c:pt>
                <c:pt idx="1098">
                  <c:v>1.3453526835552631E-3</c:v>
                </c:pt>
                <c:pt idx="1099">
                  <c:v>1.3425348325080896E-3</c:v>
                </c:pt>
                <c:pt idx="1100">
                  <c:v>1.3393205096938758E-3</c:v>
                </c:pt>
                <c:pt idx="1101">
                  <c:v>1.336513298330397E-3</c:v>
                </c:pt>
                <c:pt idx="1102">
                  <c:v>1.3337110555791984E-3</c:v>
                </c:pt>
                <c:pt idx="1103">
                  <c:v>1.3309137835026581E-3</c:v>
                </c:pt>
                <c:pt idx="1104">
                  <c:v>1.3281214840783688E-3</c:v>
                </c:pt>
                <c:pt idx="1105">
                  <c:v>1.3253341591997494E-3</c:v>
                </c:pt>
                <c:pt idx="1106">
                  <c:v>1.3225518106766408E-3</c:v>
                </c:pt>
                <c:pt idx="1107">
                  <c:v>1.3197744402359097E-3</c:v>
                </c:pt>
                <c:pt idx="1108">
                  <c:v>1.3170020495220382E-3</c:v>
                </c:pt>
                <c:pt idx="1109">
                  <c:v>1.3142346400977186E-3</c:v>
                </c:pt>
                <c:pt idx="1110">
                  <c:v>1.3114722134444398E-3</c:v>
                </c:pt>
                <c:pt idx="1111">
                  <c:v>1.3087147709630743E-3</c:v>
                </c:pt>
                <c:pt idx="1112">
                  <c:v>1.3059623139744572E-3</c:v>
                </c:pt>
                <c:pt idx="1113">
                  <c:v>1.3032148437199687E-3</c:v>
                </c:pt>
                <c:pt idx="1114">
                  <c:v>1.3004723613621039E-3</c:v>
                </c:pt>
                <c:pt idx="1115">
                  <c:v>1.2977348679850515E-3</c:v>
                </c:pt>
                <c:pt idx="1116">
                  <c:v>1.2950023645952569E-3</c:v>
                </c:pt>
                <c:pt idx="1117">
                  <c:v>1.2922748521219929E-3</c:v>
                </c:pt>
                <c:pt idx="1118">
                  <c:v>1.2895523314179176E-3</c:v>
                </c:pt>
                <c:pt idx="1119">
                  <c:v>1.286834803259638E-3</c:v>
                </c:pt>
                <c:pt idx="1120">
                  <c:v>1.2841222683482639E-3</c:v>
                </c:pt>
                <c:pt idx="1121">
                  <c:v>1.2814147273099636E-3</c:v>
                </c:pt>
                <c:pt idx="1122">
                  <c:v>1.2787121806965109E-3</c:v>
                </c:pt>
                <c:pt idx="1123">
                  <c:v>1.2760146289858354E-3</c:v>
                </c:pt>
                <c:pt idx="1124">
                  <c:v>1.2733220725825649E-3</c:v>
                </c:pt>
                <c:pt idx="1125">
                  <c:v>1.270634511818567E-3</c:v>
                </c:pt>
                <c:pt idx="1126">
                  <c:v>1.2679519469534879E-3</c:v>
                </c:pt>
                <c:pt idx="1127">
                  <c:v>1.2652743781752852E-3</c:v>
                </c:pt>
                <c:pt idx="1128">
                  <c:v>1.2626018056007627E-3</c:v>
                </c:pt>
                <c:pt idx="1129">
                  <c:v>1.2599342292760989E-3</c:v>
                </c:pt>
                <c:pt idx="1130">
                  <c:v>1.2572716491773708E-3</c:v>
                </c:pt>
                <c:pt idx="1131">
                  <c:v>1.2546140652110814E-3</c:v>
                </c:pt>
                <c:pt idx="1132">
                  <c:v>1.2519614772146749E-3</c:v>
                </c:pt>
                <c:pt idx="1133">
                  <c:v>1.249313884957059E-3</c:v>
                </c:pt>
                <c:pt idx="1134">
                  <c:v>1.246671288139115E-3</c:v>
                </c:pt>
                <c:pt idx="1135">
                  <c:v>1.2440336863942128E-3</c:v>
                </c:pt>
                <c:pt idx="1136">
                  <c:v>1.2414010792887184E-3</c:v>
                </c:pt>
                <c:pt idx="1137">
                  <c:v>1.2387734663224983E-3</c:v>
                </c:pt>
                <c:pt idx="1138">
                  <c:v>1.2361508469294251E-3</c:v>
                </c:pt>
                <c:pt idx="1139">
                  <c:v>1.2335332204778753E-3</c:v>
                </c:pt>
                <c:pt idx="1140">
                  <c:v>1.2309205862712283E-3</c:v>
                </c:pt>
                <c:pt idx="1141">
                  <c:v>1.2283129435483597E-3</c:v>
                </c:pt>
                <c:pt idx="1142">
                  <c:v>1.2257102914841344E-3</c:v>
                </c:pt>
                <c:pt idx="1143">
                  <c:v>1.2231126291898946E-3</c:v>
                </c:pt>
                <c:pt idx="1144">
                  <c:v>1.220519955713947E-3</c:v>
                </c:pt>
                <c:pt idx="1145">
                  <c:v>1.2179322700420438E-3</c:v>
                </c:pt>
                <c:pt idx="1146">
                  <c:v>1.2153495710978666E-3</c:v>
                </c:pt>
                <c:pt idx="1147">
                  <c:v>1.2127718577435026E-3</c:v>
                </c:pt>
                <c:pt idx="1148">
                  <c:v>1.2101991287799209E-3</c:v>
                </c:pt>
                <c:pt idx="1149">
                  <c:v>1.2076313829474442E-3</c:v>
                </c:pt>
                <c:pt idx="1150">
                  <c:v>1.2050686189262188E-3</c:v>
                </c:pt>
                <c:pt idx="1151">
                  <c:v>1.2025108353366826E-3</c:v>
                </c:pt>
                <c:pt idx="1152">
                  <c:v>1.1995937507308849E-3</c:v>
                </c:pt>
                <c:pt idx="1153">
                  <c:v>1.1970466345746242E-3</c:v>
                </c:pt>
                <c:pt idx="1154">
                  <c:v>1.1945044941307388E-3</c:v>
                </c:pt>
                <c:pt idx="1155">
                  <c:v>1.1919673277772233E-3</c:v>
                </c:pt>
                <c:pt idx="1156">
                  <c:v>1.1894351338347228E-3</c:v>
                </c:pt>
                <c:pt idx="1157">
                  <c:v>1.1869079105669882E-3</c:v>
                </c:pt>
                <c:pt idx="1158">
                  <c:v>1.1843856561813216E-3</c:v>
                </c:pt>
                <c:pt idx="1159">
                  <c:v>1.1818683688290244E-3</c:v>
                </c:pt>
                <c:pt idx="1160">
                  <c:v>1.1793560466058413E-3</c:v>
                </c:pt>
                <c:pt idx="1161">
                  <c:v>1.1768486875523986E-3</c:v>
                </c:pt>
                <c:pt idx="1162">
                  <c:v>1.1743462896546448E-3</c:v>
                </c:pt>
                <c:pt idx="1163">
                  <c:v>1.1718488508442866E-3</c:v>
                </c:pt>
                <c:pt idx="1164">
                  <c:v>1.169356368999221E-3</c:v>
                </c:pt>
                <c:pt idx="1165">
                  <c:v>1.1668688419439685E-3</c:v>
                </c:pt>
                <c:pt idx="1166">
                  <c:v>1.1643862674500982E-3</c:v>
                </c:pt>
                <c:pt idx="1167">
                  <c:v>1.1619086432366579E-3</c:v>
                </c:pt>
                <c:pt idx="1168">
                  <c:v>1.1594359669705955E-3</c:v>
                </c:pt>
                <c:pt idx="1169">
                  <c:v>1.1569682362671785E-3</c:v>
                </c:pt>
                <c:pt idx="1170">
                  <c:v>1.1545054486904172E-3</c:v>
                </c:pt>
                <c:pt idx="1171">
                  <c:v>1.1520476017534765E-3</c:v>
                </c:pt>
                <c:pt idx="1172">
                  <c:v>1.1495946929190939E-3</c:v>
                </c:pt>
                <c:pt idx="1173">
                  <c:v>1.1471467195999874E-3</c:v>
                </c:pt>
                <c:pt idx="1174">
                  <c:v>1.1447036791592676E-3</c:v>
                </c:pt>
                <c:pt idx="1175">
                  <c:v>1.1422655689108422E-3</c:v>
                </c:pt>
                <c:pt idx="1176">
                  <c:v>1.1398323861198224E-3</c:v>
                </c:pt>
                <c:pt idx="1177">
                  <c:v>1.1374041280029247E-3</c:v>
                </c:pt>
                <c:pt idx="1178">
                  <c:v>1.1349807917288702E-3</c:v>
                </c:pt>
                <c:pt idx="1179">
                  <c:v>1.1325623744187809E-3</c:v>
                </c:pt>
                <c:pt idx="1180">
                  <c:v>1.1301488731465786E-3</c:v>
                </c:pt>
                <c:pt idx="1181">
                  <c:v>1.1277402849393732E-3</c:v>
                </c:pt>
                <c:pt idx="1182">
                  <c:v>1.1253366067778578E-3</c:v>
                </c:pt>
                <c:pt idx="1183">
                  <c:v>1.1229378355966935E-3</c:v>
                </c:pt>
                <c:pt idx="1184">
                  <c:v>1.1205439682848985E-3</c:v>
                </c:pt>
                <c:pt idx="1185">
                  <c:v>1.1181550016862291E-3</c:v>
                </c:pt>
                <c:pt idx="1186">
                  <c:v>1.1157709325995634E-3</c:v>
                </c:pt>
                <c:pt idx="1187">
                  <c:v>1.1133917577792803E-3</c:v>
                </c:pt>
                <c:pt idx="1188">
                  <c:v>1.111017473935637E-3</c:v>
                </c:pt>
                <c:pt idx="1189">
                  <c:v>1.1086480777351426E-3</c:v>
                </c:pt>
                <c:pt idx="1190">
                  <c:v>1.1062835658009335E-3</c:v>
                </c:pt>
                <c:pt idx="1191">
                  <c:v>1.1039239347131401E-3</c:v>
                </c:pt>
                <c:pt idx="1192">
                  <c:v>1.1015691810092611E-3</c:v>
                </c:pt>
                <c:pt idx="1193">
                  <c:v>1.0992193011845233E-3</c:v>
                </c:pt>
                <c:pt idx="1194">
                  <c:v>1.0968742916922514E-3</c:v>
                </c:pt>
                <c:pt idx="1195">
                  <c:v>1.0945341489442262E-3</c:v>
                </c:pt>
                <c:pt idx="1196">
                  <c:v>1.0921988693110478E-3</c:v>
                </c:pt>
                <c:pt idx="1197">
                  <c:v>1.08986844912249E-3</c:v>
                </c:pt>
                <c:pt idx="1198">
                  <c:v>1.0875428846678591E-3</c:v>
                </c:pt>
                <c:pt idx="1199">
                  <c:v>1.0852221721963451E-3</c:v>
                </c:pt>
                <c:pt idx="1200">
                  <c:v>1.0829063079173759E-3</c:v>
                </c:pt>
                <c:pt idx="1201">
                  <c:v>1.080595288000964E-3</c:v>
                </c:pt>
                <c:pt idx="1202">
                  <c:v>1.078289108578057E-3</c:v>
                </c:pt>
                <c:pt idx="1203">
                  <c:v>1.0759877657408792E-3</c:v>
                </c:pt>
                <c:pt idx="1204">
                  <c:v>1.0733635769272557E-3</c:v>
                </c:pt>
                <c:pt idx="1205">
                  <c:v>1.0710725848655145E-3</c:v>
                </c:pt>
                <c:pt idx="1206">
                  <c:v>1.0687864168596637E-3</c:v>
                </c:pt>
                <c:pt idx="1207">
                  <c:v>1.066505068845148E-3</c:v>
                </c:pt>
                <c:pt idx="1208">
                  <c:v>1.0642285367204365E-3</c:v>
                </c:pt>
                <c:pt idx="1209">
                  <c:v>1.0619568163473527E-3</c:v>
                </c:pt>
                <c:pt idx="1210">
                  <c:v>1.0596899035514101E-3</c:v>
                </c:pt>
                <c:pt idx="1211">
                  <c:v>1.0574277941221366E-3</c:v>
                </c:pt>
                <c:pt idx="1212">
                  <c:v>1.055170483813406E-3</c:v>
                </c:pt>
                <c:pt idx="1213">
                  <c:v>1.0529179683437593E-3</c:v>
                </c:pt>
                <c:pt idx="1214">
                  <c:v>1.0506702433967321E-3</c:v>
                </c:pt>
                <c:pt idx="1215">
                  <c:v>1.048427304621172E-3</c:v>
                </c:pt>
                <c:pt idx="1216">
                  <c:v>1.0461891476315607E-3</c:v>
                </c:pt>
                <c:pt idx="1217">
                  <c:v>1.0439557680083297E-3</c:v>
                </c:pt>
                <c:pt idx="1218">
                  <c:v>1.0417271612981796E-3</c:v>
                </c:pt>
                <c:pt idx="1219">
                  <c:v>1.0382346974688603E-3</c:v>
                </c:pt>
                <c:pt idx="1220">
                  <c:v>1.0360183432819583E-3</c:v>
                </c:pt>
                <c:pt idx="1221">
                  <c:v>1.0338067458328527E-3</c:v>
                </c:pt>
                <c:pt idx="1222">
                  <c:v>1.0315999005180013E-3</c:v>
                </c:pt>
                <c:pt idx="1223">
                  <c:v>1.0293978027018519E-3</c:v>
                </c:pt>
                <c:pt idx="1224">
                  <c:v>1.0272004477171464E-3</c:v>
                </c:pt>
                <c:pt idx="1225">
                  <c:v>1.0250078308652231E-3</c:v>
                </c:pt>
                <c:pt idx="1226">
                  <c:v>1.0228199474163174E-3</c:v>
                </c:pt>
                <c:pt idx="1227">
                  <c:v>1.0206367926098572E-3</c:v>
                </c:pt>
                <c:pt idx="1228">
                  <c:v>1.0184583616547624E-3</c:v>
                </c:pt>
                <c:pt idx="1229">
                  <c:v>1.0162846497297365E-3</c:v>
                </c:pt>
                <c:pt idx="1230">
                  <c:v>1.0141156519835617E-3</c:v>
                </c:pt>
                <c:pt idx="1231">
                  <c:v>1.0119513635353868E-3</c:v>
                </c:pt>
                <c:pt idx="1232">
                  <c:v>1.00979177947502E-3</c:v>
                </c:pt>
                <c:pt idx="1233">
                  <c:v>1.0076368948632145E-3</c:v>
                </c:pt>
                <c:pt idx="1234">
                  <c:v>1.0054867047319526E-3</c:v>
                </c:pt>
                <c:pt idx="1235">
                  <c:v>1.0033412040847333E-3</c:v>
                </c:pt>
                <c:pt idx="1236">
                  <c:v>1.0012003878968505E-3</c:v>
                </c:pt>
                <c:pt idx="1237">
                  <c:v>9.9906425111567711E-4</c:v>
                </c:pt>
                <c:pt idx="1238">
                  <c:v>9.9693278866094174E-4</c:v>
                </c:pt>
                <c:pt idx="1239">
                  <c:v>9.9480599542500618E-4</c:v>
                </c:pt>
                <c:pt idx="1240">
                  <c:v>9.9268386627314139E-4</c:v>
                </c:pt>
                <c:pt idx="1241">
                  <c:v>9.9056639604380042E-4</c:v>
                </c:pt>
                <c:pt idx="1242">
                  <c:v>9.8845357954889133E-4</c:v>
                </c:pt>
                <c:pt idx="1243">
                  <c:v>9.8634541157404743E-4</c:v>
                </c:pt>
                <c:pt idx="1244">
                  <c:v>9.8424188687889526E-4</c:v>
                </c:pt>
                <c:pt idx="1245">
                  <c:v>9.821430001973237E-4</c:v>
                </c:pt>
                <c:pt idx="1246">
                  <c:v>9.8004874623774637E-4</c:v>
                </c:pt>
                <c:pt idx="1247">
                  <c:v>9.7795911968336915E-4</c:v>
                </c:pt>
                <c:pt idx="1248">
                  <c:v>9.7587411519244917E-4</c:v>
                </c:pt>
                <c:pt idx="1249">
                  <c:v>9.7379372739855744E-4</c:v>
                </c:pt>
                <c:pt idx="1250">
                  <c:v>9.7171795091083801E-4</c:v>
                </c:pt>
                <c:pt idx="1251">
                  <c:v>9.6964678031426362E-4</c:v>
                </c:pt>
                <c:pt idx="1252">
                  <c:v>9.6758021016989419E-4</c:v>
                </c:pt>
                <c:pt idx="1253">
                  <c:v>9.6551823501512873E-4</c:v>
                </c:pt>
                <c:pt idx="1254">
                  <c:v>9.634608493639588E-4</c:v>
                </c:pt>
                <c:pt idx="1255">
                  <c:v>9.6140804770722204E-4</c:v>
                </c:pt>
                <c:pt idx="1256">
                  <c:v>9.5935982451284658E-4</c:v>
                </c:pt>
                <c:pt idx="1257">
                  <c:v>9.573161742261057E-4</c:v>
                </c:pt>
                <c:pt idx="1258">
                  <c:v>9.5527709126985803E-4</c:v>
                </c:pt>
                <c:pt idx="1259">
                  <c:v>9.5324257004479824E-4</c:v>
                </c:pt>
                <c:pt idx="1260">
                  <c:v>9.5121260492969466E-4</c:v>
                </c:pt>
                <c:pt idx="1261">
                  <c:v>9.4918719028163853E-4</c:v>
                </c:pt>
                <c:pt idx="1262">
                  <c:v>9.4716632043627652E-4</c:v>
                </c:pt>
                <c:pt idx="1263">
                  <c:v>9.4514998970805688E-4</c:v>
                </c:pt>
                <c:pt idx="1264">
                  <c:v>9.4313819239046212E-4</c:v>
                </c:pt>
                <c:pt idx="1265">
                  <c:v>9.4113092275624672E-4</c:v>
                </c:pt>
                <c:pt idx="1266">
                  <c:v>9.3912817505767236E-4</c:v>
                </c:pt>
                <c:pt idx="1267">
                  <c:v>9.3712994352673979E-4</c:v>
                </c:pt>
                <c:pt idx="1268">
                  <c:v>9.3513622237542172E-4</c:v>
                </c:pt>
                <c:pt idx="1269">
                  <c:v>9.3314700579589182E-4</c:v>
                </c:pt>
                <c:pt idx="1270">
                  <c:v>9.3116228796075401E-4</c:v>
                </c:pt>
                <c:pt idx="1271">
                  <c:v>9.2918206302327038E-4</c:v>
                </c:pt>
                <c:pt idx="1272">
                  <c:v>9.2720632511758593E-4</c:v>
                </c:pt>
                <c:pt idx="1273">
                  <c:v>9.2523506835895375E-4</c:v>
                </c:pt>
                <c:pt idx="1274">
                  <c:v>9.2326828684395829E-4</c:v>
                </c:pt>
                <c:pt idx="1275">
                  <c:v>9.2130597465073705E-4</c:v>
                </c:pt>
                <c:pt idx="1276">
                  <c:v>9.1934812583919937E-4</c:v>
                </c:pt>
                <c:pt idx="1277">
                  <c:v>9.173947344512485E-4</c:v>
                </c:pt>
                <c:pt idx="1278">
                  <c:v>9.1544579451099386E-4</c:v>
                </c:pt>
                <c:pt idx="1279">
                  <c:v>9.1350130002497475E-4</c:v>
                </c:pt>
                <c:pt idx="1280">
                  <c:v>9.1156124498236639E-4</c:v>
                </c:pt>
                <c:pt idx="1281">
                  <c:v>9.0962562335520161E-4</c:v>
                </c:pt>
                <c:pt idx="1282">
                  <c:v>9.0769442909857591E-4</c:v>
                </c:pt>
                <c:pt idx="1283">
                  <c:v>9.0576765615086306E-4</c:v>
                </c:pt>
                <c:pt idx="1284">
                  <c:v>9.0384529843392277E-4</c:v>
                </c:pt>
                <c:pt idx="1285">
                  <c:v>9.0192734985330731E-4</c:v>
                </c:pt>
                <c:pt idx="1286">
                  <c:v>9.000138042984711E-4</c:v>
                </c:pt>
                <c:pt idx="1287">
                  <c:v>8.9810465564297366E-4</c:v>
                </c:pt>
                <c:pt idx="1288">
                  <c:v>8.9619989774468477E-4</c:v>
                </c:pt>
                <c:pt idx="1289">
                  <c:v>8.9429952444598695E-4</c:v>
                </c:pt>
                <c:pt idx="1290">
                  <c:v>8.9240352957397782E-4</c:v>
                </c:pt>
                <c:pt idx="1291">
                  <c:v>8.9051190694066859E-4</c:v>
                </c:pt>
                <c:pt idx="1292">
                  <c:v>8.8862465034318487E-4</c:v>
                </c:pt>
                <c:pt idx="1293">
                  <c:v>8.867417535639631E-4</c:v>
                </c:pt>
                <c:pt idx="1294">
                  <c:v>8.8486321037094663E-4</c:v>
                </c:pt>
                <c:pt idx="1295">
                  <c:v>8.8298901451778252E-4</c:v>
                </c:pt>
                <c:pt idx="1296">
                  <c:v>8.8111915974401313E-4</c:v>
                </c:pt>
                <c:pt idx="1297">
                  <c:v>8.7925363977527115E-4</c:v>
                </c:pt>
                <c:pt idx="1298">
                  <c:v>8.7739244832346879E-4</c:v>
                </c:pt>
                <c:pt idx="1299">
                  <c:v>8.7553557908698874E-4</c:v>
                </c:pt>
                <c:pt idx="1300">
                  <c:v>8.736830257508743E-4</c:v>
                </c:pt>
                <c:pt idx="1301">
                  <c:v>8.7183478198701392E-4</c:v>
                </c:pt>
                <c:pt idx="1302">
                  <c:v>8.6999084145433238E-4</c:v>
                </c:pt>
                <c:pt idx="1303">
                  <c:v>8.6815119779897105E-4</c:v>
                </c:pt>
                <c:pt idx="1304">
                  <c:v>8.6631584465447461E-4</c:v>
                </c:pt>
                <c:pt idx="1305">
                  <c:v>8.6448477564197415E-4</c:v>
                </c:pt>
                <c:pt idx="1306">
                  <c:v>8.6265798437036817E-4</c:v>
                </c:pt>
                <c:pt idx="1307">
                  <c:v>8.6083546443650153E-4</c:v>
                </c:pt>
                <c:pt idx="1308">
                  <c:v>8.590172094253487E-4</c:v>
                </c:pt>
                <c:pt idx="1309">
                  <c:v>8.5720321291018716E-4</c:v>
                </c:pt>
                <c:pt idx="1310">
                  <c:v>8.5539346845277828E-4</c:v>
                </c:pt>
                <c:pt idx="1311">
                  <c:v>8.5358796960354041E-4</c:v>
                </c:pt>
                <c:pt idx="1312">
                  <c:v>8.5178670990172485E-4</c:v>
                </c:pt>
                <c:pt idx="1313">
                  <c:v>8.4998968287558984E-4</c:v>
                </c:pt>
                <c:pt idx="1314">
                  <c:v>8.4819688204257088E-4</c:v>
                </c:pt>
                <c:pt idx="1315">
                  <c:v>8.4640830090945435E-4</c:v>
                </c:pt>
                <c:pt idx="1316">
                  <c:v>8.4462393297254608E-4</c:v>
                </c:pt>
                <c:pt idx="1317">
                  <c:v>8.4284377171784059E-4</c:v>
                </c:pt>
                <c:pt idx="1318">
                  <c:v>8.4106781062118902E-4</c:v>
                </c:pt>
                <c:pt idx="1319">
                  <c:v>8.3929604314846604E-4</c:v>
                </c:pt>
                <c:pt idx="1320">
                  <c:v>8.3752846275573665E-4</c:v>
                </c:pt>
                <c:pt idx="1321">
                  <c:v>8.3576506288941712E-4</c:v>
                </c:pt>
                <c:pt idx="1322">
                  <c:v>8.3400583698644334E-4</c:v>
                </c:pt>
                <c:pt idx="1323">
                  <c:v>8.3225077847442781E-4</c:v>
                </c:pt>
                <c:pt idx="1324">
                  <c:v>8.3049988077182695E-4</c:v>
                </c:pt>
                <c:pt idx="1325">
                  <c:v>8.2875313728809484E-4</c:v>
                </c:pt>
                <c:pt idx="1326">
                  <c:v>8.2701054142384899E-4</c:v>
                </c:pt>
                <c:pt idx="1327">
                  <c:v>8.2527208657102189E-4</c:v>
                </c:pt>
                <c:pt idx="1328">
                  <c:v>8.2353776611302377E-4</c:v>
                </c:pt>
                <c:pt idx="1329">
                  <c:v>8.2180757342489397E-4</c:v>
                </c:pt>
                <c:pt idx="1330">
                  <c:v>8.2008150187345941E-4</c:v>
                </c:pt>
                <c:pt idx="1331">
                  <c:v>8.1835954481748643E-4</c:v>
                </c:pt>
                <c:pt idx="1332">
                  <c:v>8.1664169560783382E-4</c:v>
                </c:pt>
                <c:pt idx="1333">
                  <c:v>8.1492794758760486E-4</c:v>
                </c:pt>
                <c:pt idx="1334">
                  <c:v>8.1321829409229923E-4</c:v>
                </c:pt>
                <c:pt idx="1335">
                  <c:v>8.1151272844996064E-4</c:v>
                </c:pt>
                <c:pt idx="1336">
                  <c:v>8.098112439813268E-4</c:v>
                </c:pt>
                <c:pt idx="1337">
                  <c:v>8.0811383399997808E-4</c:v>
                </c:pt>
                <c:pt idx="1338">
                  <c:v>8.0642049181248187E-4</c:v>
                </c:pt>
                <c:pt idx="1339">
                  <c:v>8.0473121071854097E-4</c:v>
                </c:pt>
                <c:pt idx="1340">
                  <c:v>8.030459840111362E-4</c:v>
                </c:pt>
                <c:pt idx="1341">
                  <c:v>8.0136480497667087E-4</c:v>
                </c:pt>
                <c:pt idx="1342">
                  <c:v>7.9968766689511551E-4</c:v>
                </c:pt>
                <c:pt idx="1343">
                  <c:v>7.9801456304014521E-4</c:v>
                </c:pt>
                <c:pt idx="1344">
                  <c:v>7.9634548667928612E-4</c:v>
                </c:pt>
                <c:pt idx="1345">
                  <c:v>7.9468043107404959E-4</c:v>
                </c:pt>
                <c:pt idx="1346">
                  <c:v>7.930193894800765E-4</c:v>
                </c:pt>
                <c:pt idx="1347">
                  <c:v>7.9136235514726998E-4</c:v>
                </c:pt>
                <c:pt idx="1348">
                  <c:v>7.8970932131993766E-4</c:v>
                </c:pt>
                <c:pt idx="1349">
                  <c:v>7.8806028123692398E-4</c:v>
                </c:pt>
                <c:pt idx="1350">
                  <c:v>7.8641522813174619E-4</c:v>
                </c:pt>
                <c:pt idx="1351">
                  <c:v>7.8477415523272968E-4</c:v>
                </c:pt>
                <c:pt idx="1352">
                  <c:v>7.8313705576313938E-4</c:v>
                </c:pt>
                <c:pt idx="1353">
                  <c:v>7.8150392294131475E-4</c:v>
                </c:pt>
                <c:pt idx="1354">
                  <c:v>7.7987474998079801E-4</c:v>
                </c:pt>
                <c:pt idx="1355">
                  <c:v>7.7824953009046779E-4</c:v>
                </c:pt>
                <c:pt idx="1356">
                  <c:v>7.7662825647466596E-4</c:v>
                </c:pt>
                <c:pt idx="1357">
                  <c:v>7.7501092233332855E-4</c:v>
                </c:pt>
                <c:pt idx="1358">
                  <c:v>7.7339752086211244E-4</c:v>
                </c:pt>
                <c:pt idx="1359">
                  <c:v>7.7178804525252192E-4</c:v>
                </c:pt>
                <c:pt idx="1360">
                  <c:v>7.7018248869203639E-4</c:v>
                </c:pt>
                <c:pt idx="1361">
                  <c:v>7.6858084436423331E-4</c:v>
                </c:pt>
                <c:pt idx="1362">
                  <c:v>7.6698310544891387E-4</c:v>
                </c:pt>
                <c:pt idx="1363">
                  <c:v>7.6538926512222647E-4</c:v>
                </c:pt>
                <c:pt idx="1364">
                  <c:v>7.637993165567886E-4</c:v>
                </c:pt>
                <c:pt idx="1365">
                  <c:v>7.6221325292180804E-4</c:v>
                </c:pt>
                <c:pt idx="1366">
                  <c:v>7.6063106738320546E-4</c:v>
                </c:pt>
                <c:pt idx="1367">
                  <c:v>7.5905275310373277E-4</c:v>
                </c:pt>
                <c:pt idx="1368">
                  <c:v>7.5747830324309265E-4</c:v>
                </c:pt>
                <c:pt idx="1369">
                  <c:v>7.5590771095805664E-4</c:v>
                </c:pt>
                <c:pt idx="1370">
                  <c:v>7.5434096940258288E-4</c:v>
                </c:pt>
                <c:pt idx="1371">
                  <c:v>7.5277807172793279E-4</c:v>
                </c:pt>
                <c:pt idx="1372">
                  <c:v>7.5121901108278597E-4</c:v>
                </c:pt>
                <c:pt idx="1373">
                  <c:v>7.4966378061335664E-4</c:v>
                </c:pt>
                <c:pt idx="1374">
                  <c:v>7.4811237346350556E-4</c:v>
                </c:pt>
                <c:pt idx="1375">
                  <c:v>7.4656478277485537E-4</c:v>
                </c:pt>
                <c:pt idx="1376">
                  <c:v>7.4502100168690171E-4</c:v>
                </c:pt>
                <c:pt idx="1377">
                  <c:v>7.4348102333712579E-4</c:v>
                </c:pt>
                <c:pt idx="1378">
                  <c:v>7.4194484086110473E-4</c:v>
                </c:pt>
                <c:pt idx="1379">
                  <c:v>7.4041244739262108E-4</c:v>
                </c:pt>
                <c:pt idx="1380">
                  <c:v>7.3888383606377319E-4</c:v>
                </c:pt>
                <c:pt idx="1381">
                  <c:v>7.3735900000508256E-4</c:v>
                </c:pt>
                <c:pt idx="1382">
                  <c:v>7.358379323456031E-4</c:v>
                </c:pt>
                <c:pt idx="1383">
                  <c:v>7.3432062621302556E-4</c:v>
                </c:pt>
                <c:pt idx="1384">
                  <c:v>7.3280707473378625E-4</c:v>
                </c:pt>
                <c:pt idx="1385">
                  <c:v>7.3129727103317052E-4</c:v>
                </c:pt>
                <c:pt idx="1386">
                  <c:v>7.2979120823541755E-4</c:v>
                </c:pt>
                <c:pt idx="1387">
                  <c:v>7.2828887946382642E-4</c:v>
                </c:pt>
                <c:pt idx="1388">
                  <c:v>7.2679027784085443E-4</c:v>
                </c:pt>
                <c:pt idx="1389">
                  <c:v>7.2529539648822532E-4</c:v>
                </c:pt>
                <c:pt idx="1390">
                  <c:v>7.2380422852702487E-4</c:v>
                </c:pt>
                <c:pt idx="1391">
                  <c:v>7.2231676707780663E-4</c:v>
                </c:pt>
                <c:pt idx="1392">
                  <c:v>7.2083300526068841E-4</c:v>
                </c:pt>
                <c:pt idx="1393">
                  <c:v>7.1935293619545453E-4</c:v>
                </c:pt>
                <c:pt idx="1394">
                  <c:v>7.1787655300165054E-4</c:v>
                </c:pt>
                <c:pt idx="1395">
                  <c:v>7.1640384879868596E-4</c:v>
                </c:pt>
                <c:pt idx="1396">
                  <c:v>7.1493481670592703E-4</c:v>
                </c:pt>
                <c:pt idx="1397">
                  <c:v>7.134694498427956E-4</c:v>
                </c:pt>
                <c:pt idx="1398">
                  <c:v>7.1200774132886382E-4</c:v>
                </c:pt>
                <c:pt idx="1399">
                  <c:v>7.1054968428394872E-4</c:v>
                </c:pt>
                <c:pt idx="1400">
                  <c:v>7.0909527182820803E-4</c:v>
                </c:pt>
                <c:pt idx="1401">
                  <c:v>7.0764449708223161E-4</c:v>
                </c:pt>
                <c:pt idx="1402">
                  <c:v>7.0619735316713647E-4</c:v>
                </c:pt>
                <c:pt idx="1403">
                  <c:v>7.0475383320465655E-4</c:v>
                </c:pt>
                <c:pt idx="1404">
                  <c:v>7.033139303172358E-4</c:v>
                </c:pt>
                <c:pt idx="1405">
                  <c:v>7.0187763762811887E-4</c:v>
                </c:pt>
                <c:pt idx="1406">
                  <c:v>7.0044494826143958E-4</c:v>
                </c:pt>
                <c:pt idx="1407">
                  <c:v>6.9901585534231335E-4</c:v>
                </c:pt>
                <c:pt idx="1408">
                  <c:v>6.9759035199692151E-4</c:v>
                </c:pt>
                <c:pt idx="1409">
                  <c:v>6.9616843135260386E-4</c:v>
                </c:pt>
                <c:pt idx="1410">
                  <c:v>6.947500865379418E-4</c:v>
                </c:pt>
                <c:pt idx="1411">
                  <c:v>6.9333531068284946E-4</c:v>
                </c:pt>
                <c:pt idx="1412">
                  <c:v>6.9172278533483436E-4</c:v>
                </c:pt>
                <c:pt idx="1413">
                  <c:v>6.9031563412297922E-4</c:v>
                </c:pt>
                <c:pt idx="1414">
                  <c:v>6.889120302886072E-4</c:v>
                </c:pt>
                <c:pt idx="1415">
                  <c:v>6.8751196696805101E-4</c:v>
                </c:pt>
                <c:pt idx="1416">
                  <c:v>6.861154372994093E-4</c:v>
                </c:pt>
                <c:pt idx="1417">
                  <c:v>6.8472243442262832E-4</c:v>
                </c:pt>
                <c:pt idx="1418">
                  <c:v>6.8333295147958494E-4</c:v>
                </c:pt>
                <c:pt idx="1419">
                  <c:v>6.8194698161416854E-4</c:v>
                </c:pt>
                <c:pt idx="1420">
                  <c:v>6.8056451797235851E-4</c:v>
                </c:pt>
                <c:pt idx="1421">
                  <c:v>6.7918555370230906E-4</c:v>
                </c:pt>
                <c:pt idx="1422">
                  <c:v>6.7781008195442376E-4</c:v>
                </c:pt>
                <c:pt idx="1423">
                  <c:v>6.764380958814392E-4</c:v>
                </c:pt>
                <c:pt idx="1424">
                  <c:v>6.7506958863849877E-4</c:v>
                </c:pt>
                <c:pt idx="1425">
                  <c:v>6.7370455338323421E-4</c:v>
                </c:pt>
                <c:pt idx="1426">
                  <c:v>6.7234298327583893E-4</c:v>
                </c:pt>
                <c:pt idx="1427">
                  <c:v>6.7098487147914754E-4</c:v>
                </c:pt>
                <c:pt idx="1428">
                  <c:v>6.6963021115870906E-4</c:v>
                </c:pt>
                <c:pt idx="1429">
                  <c:v>6.6827899548286423E-4</c:v>
                </c:pt>
                <c:pt idx="1430">
                  <c:v>6.669312176228188E-4</c:v>
                </c:pt>
                <c:pt idx="1431">
                  <c:v>6.6558687075271756E-4</c:v>
                </c:pt>
                <c:pt idx="1432">
                  <c:v>6.6424594804971788E-4</c:v>
                </c:pt>
                <c:pt idx="1433">
                  <c:v>6.6290844269406297E-4</c:v>
                </c:pt>
                <c:pt idx="1434">
                  <c:v>6.6157434786915357E-4</c:v>
                </c:pt>
                <c:pt idx="1435">
                  <c:v>6.6024365676161908E-4</c:v>
                </c:pt>
                <c:pt idx="1436">
                  <c:v>6.5891636256139026E-4</c:v>
                </c:pt>
                <c:pt idx="1437">
                  <c:v>6.575924584617676E-4</c:v>
                </c:pt>
                <c:pt idx="1438">
                  <c:v>6.5627193765949296E-4</c:v>
                </c:pt>
                <c:pt idx="1439">
                  <c:v>6.5495479335481784E-4</c:v>
                </c:pt>
                <c:pt idx="1440">
                  <c:v>6.5364101875157207E-4</c:v>
                </c:pt>
                <c:pt idx="1441">
                  <c:v>6.5233060705723327E-4</c:v>
                </c:pt>
                <c:pt idx="1442">
                  <c:v>6.5102355148299255E-4</c:v>
                </c:pt>
                <c:pt idx="1443">
                  <c:v>6.4971984524382425E-4</c:v>
                </c:pt>
                <c:pt idx="1444">
                  <c:v>6.4841948155854848E-4</c:v>
                </c:pt>
                <c:pt idx="1445">
                  <c:v>6.471224536499018E-4</c:v>
                </c:pt>
                <c:pt idx="1446">
                  <c:v>6.4582875474459818E-4</c:v>
                </c:pt>
                <c:pt idx="1447">
                  <c:v>6.4453837807339795E-4</c:v>
                </c:pt>
                <c:pt idx="1448">
                  <c:v>6.4325131687116923E-4</c:v>
                </c:pt>
                <c:pt idx="1449">
                  <c:v>6.4196756437695252E-4</c:v>
                </c:pt>
                <c:pt idx="1450">
                  <c:v>6.4068711383402459E-4</c:v>
                </c:pt>
                <c:pt idx="1451">
                  <c:v>6.3940995848996032E-4</c:v>
                </c:pt>
                <c:pt idx="1452">
                  <c:v>6.3813609159669592E-4</c:v>
                </c:pt>
                <c:pt idx="1453">
                  <c:v>6.3686550641058959E-4</c:v>
                </c:pt>
                <c:pt idx="1454">
                  <c:v>6.3559819619248351E-4</c:v>
                </c:pt>
                <c:pt idx="1455">
                  <c:v>6.3433415420776392E-4</c:v>
                </c:pt>
                <c:pt idx="1456">
                  <c:v>6.3307337372642139E-4</c:v>
                </c:pt>
                <c:pt idx="1457">
                  <c:v>6.318158480231107E-4</c:v>
                </c:pt>
                <c:pt idx="1458">
                  <c:v>6.3056157037720973E-4</c:v>
                </c:pt>
                <c:pt idx="1459">
                  <c:v>6.2931053407287805E-4</c:v>
                </c:pt>
                <c:pt idx="1460">
                  <c:v>6.2806273239911497E-4</c:v>
                </c:pt>
                <c:pt idx="1461">
                  <c:v>6.2681815864981715E-4</c:v>
                </c:pt>
                <c:pt idx="1462">
                  <c:v>6.2557680612383617E-4</c:v>
                </c:pt>
                <c:pt idx="1463">
                  <c:v>6.2433866812503425E-4</c:v>
                </c:pt>
                <c:pt idx="1464">
                  <c:v>6.2292758084192697E-4</c:v>
                </c:pt>
                <c:pt idx="1465">
                  <c:v>6.2169630859107048E-4</c:v>
                </c:pt>
                <c:pt idx="1466">
                  <c:v>6.2046822985563604E-4</c:v>
                </c:pt>
                <c:pt idx="1467">
                  <c:v>6.1924333796083857E-4</c:v>
                </c:pt>
                <c:pt idx="1468">
                  <c:v>6.180216262371875E-4</c:v>
                </c:pt>
                <c:pt idx="1469">
                  <c:v>6.168030880205408E-4</c:v>
                </c:pt>
                <c:pt idx="1470">
                  <c:v>6.1558771665215701E-4</c:v>
                </c:pt>
                <c:pt idx="1471">
                  <c:v>6.1437550547874958E-4</c:v>
                </c:pt>
                <c:pt idx="1472">
                  <c:v>6.1316644785253712E-4</c:v>
                </c:pt>
                <c:pt idx="1473">
                  <c:v>6.1196053713129673E-4</c:v>
                </c:pt>
                <c:pt idx="1474">
                  <c:v>6.1075776667841462E-4</c:v>
                </c:pt>
                <c:pt idx="1475">
                  <c:v>6.0955812986293698E-4</c:v>
                </c:pt>
                <c:pt idx="1476">
                  <c:v>6.0836162005961994E-4</c:v>
                </c:pt>
                <c:pt idx="1477">
                  <c:v>6.0716823064898065E-4</c:v>
                </c:pt>
                <c:pt idx="1478">
                  <c:v>6.0597795501734564E-4</c:v>
                </c:pt>
                <c:pt idx="1479">
                  <c:v>6.0479078655689992E-4</c:v>
                </c:pt>
                <c:pt idx="1480">
                  <c:v>6.0360671866573567E-4</c:v>
                </c:pt>
                <c:pt idx="1481">
                  <c:v>6.0242574474790144E-4</c:v>
                </c:pt>
                <c:pt idx="1482">
                  <c:v>6.0107984035584548E-4</c:v>
                </c:pt>
                <c:pt idx="1483">
                  <c:v>5.999054741979786E-4</c:v>
                </c:pt>
                <c:pt idx="1484">
                  <c:v>5.9873418132260663E-4</c:v>
                </c:pt>
                <c:pt idx="1485">
                  <c:v>5.975659551589517E-4</c:v>
                </c:pt>
                <c:pt idx="1486">
                  <c:v>5.9640078914243377E-4</c:v>
                </c:pt>
                <c:pt idx="1487">
                  <c:v>5.9523867671471247E-4</c:v>
                </c:pt>
                <c:pt idx="1488">
                  <c:v>5.9407961132373422E-4</c:v>
                </c:pt>
                <c:pt idx="1489">
                  <c:v>5.9292358642377713E-4</c:v>
                </c:pt>
                <c:pt idx="1490">
                  <c:v>5.9177059547549349E-4</c:v>
                </c:pt>
                <c:pt idx="1491">
                  <c:v>5.9062063194595469E-4</c:v>
                </c:pt>
                <c:pt idx="1492">
                  <c:v>5.8947368930869408E-4</c:v>
                </c:pt>
                <c:pt idx="1493">
                  <c:v>5.8832976104375076E-4</c:v>
                </c:pt>
                <c:pt idx="1494">
                  <c:v>5.871888406377108E-4</c:v>
                </c:pt>
                <c:pt idx="1495">
                  <c:v>5.860509215837496E-4</c:v>
                </c:pt>
                <c:pt idx="1496">
                  <c:v>5.8491599738167528E-4</c:v>
                </c:pt>
                <c:pt idx="1497">
                  <c:v>5.8378406153796738E-4</c:v>
                </c:pt>
                <c:pt idx="1498">
                  <c:v>5.8265510756581927E-4</c:v>
                </c:pt>
                <c:pt idx="1499">
                  <c:v>5.8152912898517834E-4</c:v>
                </c:pt>
                <c:pt idx="1500">
                  <c:v>5.8040611932278668E-4</c:v>
                </c:pt>
                <c:pt idx="1501">
                  <c:v>5.7928607211221923E-4</c:v>
                </c:pt>
                <c:pt idx="1502">
                  <c:v>5.7816898089392554E-4</c:v>
                </c:pt>
                <c:pt idx="1503">
                  <c:v>5.7705483921526523E-4</c:v>
                </c:pt>
                <c:pt idx="1504">
                  <c:v>5.7594364063054979E-4</c:v>
                </c:pt>
                <c:pt idx="1505">
                  <c:v>5.7483537870107971E-4</c:v>
                </c:pt>
                <c:pt idx="1506">
                  <c:v>5.7373004699518113E-4</c:v>
                </c:pt>
                <c:pt idx="1507">
                  <c:v>5.7262763908824438E-4</c:v>
                </c:pt>
                <c:pt idx="1508">
                  <c:v>5.7152814856276058E-4</c:v>
                </c:pt>
                <c:pt idx="1509">
                  <c:v>5.7043156900835881E-4</c:v>
                </c:pt>
                <c:pt idx="1510">
                  <c:v>5.6933789402184164E-4</c:v>
                </c:pt>
                <c:pt idx="1511">
                  <c:v>5.6824711720722106E-4</c:v>
                </c:pt>
                <c:pt idx="1512">
                  <c:v>5.6715923217575412E-4</c:v>
                </c:pt>
                <c:pt idx="1513">
                  <c:v>5.660742325459794E-4</c:v>
                </c:pt>
                <c:pt idx="1514">
                  <c:v>5.6499211194374925E-4</c:v>
                </c:pt>
                <c:pt idx="1515">
                  <c:v>5.6391286400226596E-4</c:v>
                </c:pt>
                <c:pt idx="1516">
                  <c:v>5.6237605180971945E-4</c:v>
                </c:pt>
                <c:pt idx="1517">
                  <c:v>5.6130375386883539E-4</c:v>
                </c:pt>
                <c:pt idx="1518">
                  <c:v>5.602343068159399E-4</c:v>
                </c:pt>
                <c:pt idx="1519">
                  <c:v>5.5916770431718829E-4</c:v>
                </c:pt>
                <c:pt idx="1520">
                  <c:v>5.5810394004626599E-4</c:v>
                </c:pt>
                <c:pt idx="1521">
                  <c:v>5.5704300768442039E-4</c:v>
                </c:pt>
                <c:pt idx="1522">
                  <c:v>5.5598490092049384E-4</c:v>
                </c:pt>
                <c:pt idx="1523">
                  <c:v>5.5492961345095411E-4</c:v>
                </c:pt>
                <c:pt idx="1524">
                  <c:v>5.5387713897992548E-4</c:v>
                </c:pt>
                <c:pt idx="1525">
                  <c:v>5.5282747121921966E-4</c:v>
                </c:pt>
                <c:pt idx="1526">
                  <c:v>5.5178060388836757E-4</c:v>
                </c:pt>
                <c:pt idx="1527">
                  <c:v>5.5073653071464705E-4</c:v>
                </c:pt>
                <c:pt idx="1528">
                  <c:v>5.4969524543311415E-4</c:v>
                </c:pt>
                <c:pt idx="1529">
                  <c:v>5.48656741786633E-4</c:v>
                </c:pt>
                <c:pt idx="1530">
                  <c:v>5.4747327854387062E-4</c:v>
                </c:pt>
                <c:pt idx="1531">
                  <c:v>5.4644071451045886E-4</c:v>
                </c:pt>
                <c:pt idx="1532">
                  <c:v>5.4541091249796301E-4</c:v>
                </c:pt>
                <c:pt idx="1533">
                  <c:v>5.4438386628189925E-4</c:v>
                </c:pt>
                <c:pt idx="1534">
                  <c:v>5.4335956964573573E-4</c:v>
                </c:pt>
                <c:pt idx="1535">
                  <c:v>5.4233801638092327E-4</c:v>
                </c:pt>
                <c:pt idx="1536">
                  <c:v>5.4131920028691982E-4</c:v>
                </c:pt>
                <c:pt idx="1537">
                  <c:v>5.4030311517121871E-4</c:v>
                </c:pt>
                <c:pt idx="1538">
                  <c:v>5.3928975484937569E-4</c:v>
                </c:pt>
                <c:pt idx="1539">
                  <c:v>5.3827911314503372E-4</c:v>
                </c:pt>
                <c:pt idx="1540">
                  <c:v>5.3727118388994968E-4</c:v>
                </c:pt>
                <c:pt idx="1541">
                  <c:v>5.3626596092401968E-4</c:v>
                </c:pt>
                <c:pt idx="1542">
                  <c:v>5.3526343809530527E-4</c:v>
                </c:pt>
                <c:pt idx="1543">
                  <c:v>5.3426360926005678E-4</c:v>
                </c:pt>
                <c:pt idx="1544">
                  <c:v>5.332664682827391E-4</c:v>
                </c:pt>
                <c:pt idx="1545">
                  <c:v>5.3227200903605671E-4</c:v>
                </c:pt>
                <c:pt idx="1546">
                  <c:v>5.3128022540097574E-4</c:v>
                </c:pt>
                <c:pt idx="1547">
                  <c:v>5.3029111126674973E-4</c:v>
                </c:pt>
                <c:pt idx="1548">
                  <c:v>5.2930466053094176E-4</c:v>
                </c:pt>
                <c:pt idx="1549">
                  <c:v>5.283208670994493E-4</c:v>
                </c:pt>
                <c:pt idx="1550">
                  <c:v>5.2733972488652476E-4</c:v>
                </c:pt>
                <c:pt idx="1551">
                  <c:v>5.2636122781480135E-4</c:v>
                </c:pt>
                <c:pt idx="1552">
                  <c:v>5.2538536981531104E-4</c:v>
                </c:pt>
                <c:pt idx="1553">
                  <c:v>5.2441214482751113E-4</c:v>
                </c:pt>
                <c:pt idx="1554">
                  <c:v>5.2344154679930368E-4</c:v>
                </c:pt>
                <c:pt idx="1555">
                  <c:v>5.2247356968705672E-4</c:v>
                </c:pt>
                <c:pt idx="1556">
                  <c:v>5.2150820745562685E-4</c:v>
                </c:pt>
                <c:pt idx="1557">
                  <c:v>5.2054545407837871E-4</c:v>
                </c:pt>
                <c:pt idx="1558">
                  <c:v>5.1958530353720723E-4</c:v>
                </c:pt>
                <c:pt idx="1559">
                  <c:v>5.1862774982255693E-4</c:v>
                </c:pt>
                <c:pt idx="1560">
                  <c:v>5.1767278693344197E-4</c:v>
                </c:pt>
                <c:pt idx="1561">
                  <c:v>5.1672040887746652E-4</c:v>
                </c:pt>
                <c:pt idx="1562">
                  <c:v>5.1577060967084498E-4</c:v>
                </c:pt>
                <c:pt idx="1563">
                  <c:v>5.1482338333841936E-4</c:v>
                </c:pt>
                <c:pt idx="1564">
                  <c:v>5.1387872391368003E-4</c:v>
                </c:pt>
                <c:pt idx="1565">
                  <c:v>5.1293662543878439E-4</c:v>
                </c:pt>
                <c:pt idx="1566">
                  <c:v>5.1199708196457449E-4</c:v>
                </c:pt>
                <c:pt idx="1567">
                  <c:v>5.1106008755059593E-4</c:v>
                </c:pt>
                <c:pt idx="1568">
                  <c:v>5.1012563626511541E-4</c:v>
                </c:pt>
                <c:pt idx="1569">
                  <c:v>5.0919372218514005E-4</c:v>
                </c:pt>
                <c:pt idx="1570">
                  <c:v>5.0826433939643253E-4</c:v>
                </c:pt>
                <c:pt idx="1571">
                  <c:v>5.0733748199352946E-4</c:v>
                </c:pt>
                <c:pt idx="1572">
                  <c:v>5.0641314407975967E-4</c:v>
                </c:pt>
                <c:pt idx="1573">
                  <c:v>5.054913197672583E-4</c:v>
                </c:pt>
                <c:pt idx="1574">
                  <c:v>5.0457200317698624E-4</c:v>
                </c:pt>
                <c:pt idx="1575">
                  <c:v>5.0365518843874311E-4</c:v>
                </c:pt>
                <c:pt idx="1576">
                  <c:v>5.0274086969118658E-4</c:v>
                </c:pt>
                <c:pt idx="1577">
                  <c:v>5.0182904108184547E-4</c:v>
                </c:pt>
                <c:pt idx="1578">
                  <c:v>5.0091969676713775E-4</c:v>
                </c:pt>
                <c:pt idx="1579">
                  <c:v>5.0001283091238348E-4</c:v>
                </c:pt>
                <c:pt idx="1580">
                  <c:v>4.9910843769182078E-4</c:v>
                </c:pt>
                <c:pt idx="1581">
                  <c:v>4.9820651128862164E-4</c:v>
                </c:pt>
                <c:pt idx="1582">
                  <c:v>4.9730704589490496E-4</c:v>
                </c:pt>
                <c:pt idx="1583">
                  <c:v>4.9641003571175167E-4</c:v>
                </c:pt>
                <c:pt idx="1584">
                  <c:v>4.955154749492186E-4</c:v>
                </c:pt>
                <c:pt idx="1585">
                  <c:v>4.946233578263531E-4</c:v>
                </c:pt>
                <c:pt idx="1586">
                  <c:v>4.9373367857120562E-4</c:v>
                </c:pt>
                <c:pt idx="1587">
                  <c:v>4.9284643142084319E-4</c:v>
                </c:pt>
                <c:pt idx="1588">
                  <c:v>4.9196161062136365E-4</c:v>
                </c:pt>
                <c:pt idx="1589">
                  <c:v>4.9107921042790812E-4</c:v>
                </c:pt>
                <c:pt idx="1590">
                  <c:v>4.9019922510467326E-4</c:v>
                </c:pt>
                <c:pt idx="1591">
                  <c:v>4.8932164892492402E-4</c:v>
                </c:pt>
                <c:pt idx="1592">
                  <c:v>4.8844647617100672E-4</c:v>
                </c:pt>
                <c:pt idx="1593">
                  <c:v>4.8757370113435992E-4</c:v>
                </c:pt>
                <c:pt idx="1594">
                  <c:v>4.8670331811552785E-4</c:v>
                </c:pt>
                <c:pt idx="1595">
                  <c:v>4.8583532142416951E-4</c:v>
                </c:pt>
                <c:pt idx="1596">
                  <c:v>4.8496970537907354E-4</c:v>
                </c:pt>
                <c:pt idx="1597">
                  <c:v>4.8410646430816634E-4</c:v>
                </c:pt>
                <c:pt idx="1598">
                  <c:v>4.8324559254852564E-4</c:v>
                </c:pt>
                <c:pt idx="1599">
                  <c:v>4.8238708444638839E-4</c:v>
                </c:pt>
                <c:pt idx="1600">
                  <c:v>4.8153093435716443E-4</c:v>
                </c:pt>
                <c:pt idx="1601">
                  <c:v>4.8067713664544539E-4</c:v>
                </c:pt>
                <c:pt idx="1602">
                  <c:v>4.7982568568501443E-4</c:v>
                </c:pt>
                <c:pt idx="1603">
                  <c:v>4.7897657585885712E-4</c:v>
                </c:pt>
                <c:pt idx="1604">
                  <c:v>4.781298015591707E-4</c:v>
                </c:pt>
                <c:pt idx="1605">
                  <c:v>4.7728535718737433E-4</c:v>
                </c:pt>
                <c:pt idx="1606">
                  <c:v>4.7644323715411753E-4</c:v>
                </c:pt>
                <c:pt idx="1607">
                  <c:v>4.7560343587928992E-4</c:v>
                </c:pt>
                <c:pt idx="1608">
                  <c:v>4.7476594779203001E-4</c:v>
                </c:pt>
                <c:pt idx="1609">
                  <c:v>4.7393076733073488E-4</c:v>
                </c:pt>
                <c:pt idx="1610">
                  <c:v>4.7309788894306696E-4</c:v>
                </c:pt>
                <c:pt idx="1611">
                  <c:v>4.722673070859636E-4</c:v>
                </c:pt>
                <c:pt idx="1612">
                  <c:v>4.7143901622564608E-4</c:v>
                </c:pt>
                <c:pt idx="1613">
                  <c:v>4.7061301083762587E-4</c:v>
                </c:pt>
                <c:pt idx="1614">
                  <c:v>4.6978928540671321E-4</c:v>
                </c:pt>
                <c:pt idx="1615">
                  <c:v>4.6896783442702502E-4</c:v>
                </c:pt>
                <c:pt idx="1616">
                  <c:v>4.681486524019925E-4</c:v>
                </c:pt>
                <c:pt idx="1617">
                  <c:v>4.6733173384436741E-4</c:v>
                </c:pt>
                <c:pt idx="1618">
                  <c:v>4.6651707327623041E-4</c:v>
                </c:pt>
                <c:pt idx="1619">
                  <c:v>4.6570466522899705E-4</c:v>
                </c:pt>
                <c:pt idx="1620">
                  <c:v>4.6489450424342434E-4</c:v>
                </c:pt>
                <c:pt idx="1621">
                  <c:v>4.640865848696185E-4</c:v>
                </c:pt>
                <c:pt idx="1622">
                  <c:v>4.6328090166704034E-4</c:v>
                </c:pt>
                <c:pt idx="1623">
                  <c:v>4.6247744920451135E-4</c:v>
                </c:pt>
                <c:pt idx="1624">
                  <c:v>4.6167622206021966E-4</c:v>
                </c:pt>
                <c:pt idx="1625">
                  <c:v>4.6087721482172752E-4</c:v>
                </c:pt>
                <c:pt idx="1626">
                  <c:v>4.6008042208597433E-4</c:v>
                </c:pt>
                <c:pt idx="1627">
                  <c:v>4.5928583845928381E-4</c:v>
                </c:pt>
                <c:pt idx="1628">
                  <c:v>4.5849345855736941E-4</c:v>
                </c:pt>
                <c:pt idx="1629">
                  <c:v>4.5770327700533843E-4</c:v>
                </c:pt>
                <c:pt idx="1630">
                  <c:v>4.5691528843769757E-4</c:v>
                </c:pt>
                <c:pt idx="1631">
                  <c:v>4.5612948749835765E-4</c:v>
                </c:pt>
                <c:pt idx="1632">
                  <c:v>4.5534586884063877E-4</c:v>
                </c:pt>
                <c:pt idx="1633">
                  <c:v>4.5456442712727395E-4</c:v>
                </c:pt>
                <c:pt idx="1634">
                  <c:v>4.5378515703041347E-4</c:v>
                </c:pt>
                <c:pt idx="1635">
                  <c:v>4.5300805323162936E-4</c:v>
                </c:pt>
                <c:pt idx="1636">
                  <c:v>4.5223311042192022E-4</c:v>
                </c:pt>
                <c:pt idx="1637">
                  <c:v>4.5146032330171308E-4</c:v>
                </c:pt>
                <c:pt idx="1638">
                  <c:v>4.5068968658086832E-4</c:v>
                </c:pt>
                <c:pt idx="1639">
                  <c:v>4.4992119497868342E-4</c:v>
                </c:pt>
                <c:pt idx="1640">
                  <c:v>4.4915484322389523E-4</c:v>
                </c:pt>
                <c:pt idx="1641">
                  <c:v>4.4839062605468466E-4</c:v>
                </c:pt>
                <c:pt idx="1642">
                  <c:v>4.4762853821867746E-4</c:v>
                </c:pt>
                <c:pt idx="1643">
                  <c:v>4.4686857447294968E-4</c:v>
                </c:pt>
                <c:pt idx="1644">
                  <c:v>4.4611072958402839E-4</c:v>
                </c:pt>
                <c:pt idx="1645">
                  <c:v>4.4535499832789541E-4</c:v>
                </c:pt>
                <c:pt idx="1646">
                  <c:v>4.4460137548998934E-4</c:v>
                </c:pt>
                <c:pt idx="1647">
                  <c:v>4.4384985586520701E-4</c:v>
                </c:pt>
                <c:pt idx="1648">
                  <c:v>4.4310043425790761E-4</c:v>
                </c:pt>
                <c:pt idx="1649">
                  <c:v>4.4235310548191252E-4</c:v>
                </c:pt>
                <c:pt idx="1650">
                  <c:v>4.416078643605083E-4</c:v>
                </c:pt>
                <c:pt idx="1651">
                  <c:v>4.40864705726448E-4</c:v>
                </c:pt>
                <c:pt idx="1652">
                  <c:v>4.4012362442195343E-4</c:v>
                </c:pt>
                <c:pt idx="1653">
                  <c:v>4.3938461529871499E-4</c:v>
                </c:pt>
                <c:pt idx="1654">
                  <c:v>4.3864767321789453E-4</c:v>
                </c:pt>
                <c:pt idx="1655">
                  <c:v>4.3791279305012507E-4</c:v>
                </c:pt>
                <c:pt idx="1656">
                  <c:v>4.3717996967551328E-4</c:v>
                </c:pt>
                <c:pt idx="1657">
                  <c:v>4.3644919798363924E-4</c:v>
                </c:pt>
                <c:pt idx="1658">
                  <c:v>4.3572047287355662E-4</c:v>
                </c:pt>
                <c:pt idx="1659">
                  <c:v>4.3499378925379508E-4</c:v>
                </c:pt>
                <c:pt idx="1660">
                  <c:v>4.3426914204235865E-4</c:v>
                </c:pt>
                <c:pt idx="1661">
                  <c:v>4.3354652616672796E-4</c:v>
                </c:pt>
                <c:pt idx="1662">
                  <c:v>4.328259365638579E-4</c:v>
                </c:pt>
                <c:pt idx="1663">
                  <c:v>4.3210736818018045E-4</c:v>
                </c:pt>
                <c:pt idx="1664">
                  <c:v>4.3139081597160222E-4</c:v>
                </c:pt>
                <c:pt idx="1665">
                  <c:v>4.3067627490350605E-4</c:v>
                </c:pt>
                <c:pt idx="1666">
                  <c:v>4.299637399507489E-4</c:v>
                </c:pt>
                <c:pt idx="1667">
                  <c:v>4.2925320609766247E-4</c:v>
                </c:pt>
                <c:pt idx="1668">
                  <c:v>4.2854466833805243E-4</c:v>
                </c:pt>
                <c:pt idx="1669">
                  <c:v>4.2783812167519731E-4</c:v>
                </c:pt>
                <c:pt idx="1670">
                  <c:v>4.2713356112184778E-4</c:v>
                </c:pt>
                <c:pt idx="1671">
                  <c:v>4.2643098170022534E-4</c:v>
                </c:pt>
                <c:pt idx="1672">
                  <c:v>4.25730378442022E-4</c:v>
                </c:pt>
                <c:pt idx="1673">
                  <c:v>4.2503174638839811E-4</c:v>
                </c:pt>
                <c:pt idx="1674">
                  <c:v>4.2433508058998105E-4</c:v>
                </c:pt>
                <c:pt idx="1675">
                  <c:v>4.236403761068646E-4</c:v>
                </c:pt>
                <c:pt idx="1676">
                  <c:v>4.2294762800860618E-4</c:v>
                </c:pt>
                <c:pt idx="1677">
                  <c:v>4.2225683137422573E-4</c:v>
                </c:pt>
                <c:pt idx="1678">
                  <c:v>4.215679812922035E-4</c:v>
                </c:pt>
                <c:pt idx="1679">
                  <c:v>4.2088107286047862E-4</c:v>
                </c:pt>
                <c:pt idx="1680">
                  <c:v>4.2019610118644644E-4</c:v>
                </c:pt>
                <c:pt idx="1681">
                  <c:v>4.1951306138695633E-4</c:v>
                </c:pt>
                <c:pt idx="1682">
                  <c:v>4.188319485883094E-4</c:v>
                </c:pt>
                <c:pt idx="1683">
                  <c:v>4.1815275792625656E-4</c:v>
                </c:pt>
                <c:pt idx="1684">
                  <c:v>4.1747548454599528E-4</c:v>
                </c:pt>
                <c:pt idx="1685">
                  <c:v>4.1680012360216718E-4</c:v>
                </c:pt>
                <c:pt idx="1686">
                  <c:v>4.1612667025885499E-4</c:v>
                </c:pt>
                <c:pt idx="1687">
                  <c:v>4.1545511968957977E-4</c:v>
                </c:pt>
                <c:pt idx="1688">
                  <c:v>4.1478546707729858E-4</c:v>
                </c:pt>
                <c:pt idx="1689">
                  <c:v>4.1411770761440016E-4</c:v>
                </c:pt>
                <c:pt idx="1690">
                  <c:v>4.1335686592994708E-4</c:v>
                </c:pt>
                <c:pt idx="1691">
                  <c:v>4.1269314707067357E-4</c:v>
                </c:pt>
                <c:pt idx="1692">
                  <c:v>4.1203130631251711E-4</c:v>
                </c:pt>
                <c:pt idx="1693">
                  <c:v>4.113713388869079E-4</c:v>
                </c:pt>
                <c:pt idx="1694">
                  <c:v>4.1071324003468966E-4</c:v>
                </c:pt>
                <c:pt idx="1695">
                  <c:v>4.1005700500611783E-4</c:v>
                </c:pt>
                <c:pt idx="1696">
                  <c:v>4.0940262906085393E-4</c:v>
                </c:pt>
                <c:pt idx="1697">
                  <c:v>4.0875010746796317E-4</c:v>
                </c:pt>
                <c:pt idx="1698">
                  <c:v>4.0809943550590834E-4</c:v>
                </c:pt>
                <c:pt idx="1699">
                  <c:v>4.0745060846254766E-4</c:v>
                </c:pt>
                <c:pt idx="1700">
                  <c:v>4.0680362163512973E-4</c:v>
                </c:pt>
                <c:pt idx="1701">
                  <c:v>4.061584703302886E-4</c:v>
                </c:pt>
                <c:pt idx="1702">
                  <c:v>4.0551514986403997E-4</c:v>
                </c:pt>
                <c:pt idx="1703">
                  <c:v>4.0487365556177607E-4</c:v>
                </c:pt>
                <c:pt idx="1704">
                  <c:v>4.0423398275826186E-4</c:v>
                </c:pt>
                <c:pt idx="1705">
                  <c:v>4.0359612679762935E-4</c:v>
                </c:pt>
                <c:pt idx="1706">
                  <c:v>4.0296008303337288E-4</c:v>
                </c:pt>
                <c:pt idx="1707">
                  <c:v>4.0232584682834462E-4</c:v>
                </c:pt>
                <c:pt idx="1708">
                  <c:v>4.0169341355474953E-4</c:v>
                </c:pt>
                <c:pt idx="1709">
                  <c:v>4.0106277859413924E-4</c:v>
                </c:pt>
                <c:pt idx="1710">
                  <c:v>4.0043393733740773E-4</c:v>
                </c:pt>
                <c:pt idx="1711">
                  <c:v>3.9980688518478626E-4</c:v>
                </c:pt>
                <c:pt idx="1712">
                  <c:v>3.9918161754583681E-4</c:v>
                </c:pt>
                <c:pt idx="1713">
                  <c:v>3.9855812983944749E-4</c:v>
                </c:pt>
                <c:pt idx="1714">
                  <c:v>3.9793641749382645E-4</c:v>
                </c:pt>
                <c:pt idx="1715">
                  <c:v>3.9731647594649667E-4</c:v>
                </c:pt>
                <c:pt idx="1716">
                  <c:v>3.9669830064428986E-4</c:v>
                </c:pt>
                <c:pt idx="1717">
                  <c:v>3.9608188704334004E-4</c:v>
                </c:pt>
                <c:pt idx="1718">
                  <c:v>3.9546723060907918E-4</c:v>
                </c:pt>
                <c:pt idx="1719">
                  <c:v>3.9485432681622934E-4</c:v>
                </c:pt>
                <c:pt idx="1720">
                  <c:v>3.9424317114879784E-4</c:v>
                </c:pt>
                <c:pt idx="1721">
                  <c:v>3.9363375910007046E-4</c:v>
                </c:pt>
                <c:pt idx="1722">
                  <c:v>3.9302608617260495E-4</c:v>
                </c:pt>
                <c:pt idx="1723">
                  <c:v>3.9242014787822539E-4</c:v>
                </c:pt>
                <c:pt idx="1724">
                  <c:v>3.9172976526575165E-4</c:v>
                </c:pt>
                <c:pt idx="1725">
                  <c:v>3.9112752897207405E-4</c:v>
                </c:pt>
                <c:pt idx="1726">
                  <c:v>3.905270132660367E-4</c:v>
                </c:pt>
                <c:pt idx="1727">
                  <c:v>3.8992821369778153E-4</c:v>
                </c:pt>
                <c:pt idx="1728">
                  <c:v>3.8933112582668195E-4</c:v>
                </c:pt>
                <c:pt idx="1729">
                  <c:v>3.8873574522133687E-4</c:v>
                </c:pt>
                <c:pt idx="1730">
                  <c:v>3.8814206745956247E-4</c:v>
                </c:pt>
                <c:pt idx="1731">
                  <c:v>3.8755008812838671E-4</c:v>
                </c:pt>
                <c:pt idx="1732">
                  <c:v>3.8695980282404144E-4</c:v>
                </c:pt>
                <c:pt idx="1733">
                  <c:v>3.8637120715195509E-4</c:v>
                </c:pt>
                <c:pt idx="1734">
                  <c:v>3.8578429672674551E-4</c:v>
                </c:pt>
                <c:pt idx="1735">
                  <c:v>3.8519906717221302E-4</c:v>
                </c:pt>
                <c:pt idx="1736">
                  <c:v>3.8461551412133279E-4</c:v>
                </c:pt>
                <c:pt idx="1737">
                  <c:v>3.8403363321624733E-4</c:v>
                </c:pt>
                <c:pt idx="1738">
                  <c:v>3.8345342010825891E-4</c:v>
                </c:pt>
                <c:pt idx="1739">
                  <c:v>3.8287487045782188E-4</c:v>
                </c:pt>
                <c:pt idx="1740">
                  <c:v>3.8229797993453562E-4</c:v>
                </c:pt>
                <c:pt idx="1741">
                  <c:v>3.8172274421713586E-4</c:v>
                </c:pt>
                <c:pt idx="1742">
                  <c:v>3.8114915899348722E-4</c:v>
                </c:pt>
                <c:pt idx="1743">
                  <c:v>3.8057721996057601E-4</c:v>
                </c:pt>
                <c:pt idx="1744">
                  <c:v>3.8000692282450118E-4</c:v>
                </c:pt>
                <c:pt idx="1745">
                  <c:v>3.7943826330046667E-4</c:v>
                </c:pt>
                <c:pt idx="1746">
                  <c:v>3.7887123711277372E-4</c:v>
                </c:pt>
                <c:pt idx="1747">
                  <c:v>3.7830583999481253E-4</c:v>
                </c:pt>
                <c:pt idx="1748">
                  <c:v>3.7774206768905356E-4</c:v>
                </c:pt>
                <c:pt idx="1749">
                  <c:v>3.7717991594703984E-4</c:v>
                </c:pt>
                <c:pt idx="1750">
                  <c:v>3.7661938052937805E-4</c:v>
                </c:pt>
                <c:pt idx="1751">
                  <c:v>3.7606045720573085E-4</c:v>
                </c:pt>
                <c:pt idx="1752">
                  <c:v>3.755031417548081E-4</c:v>
                </c:pt>
                <c:pt idx="1753">
                  <c:v>3.7494742996435734E-4</c:v>
                </c:pt>
                <c:pt idx="1754">
                  <c:v>3.7439331763115683E-4</c:v>
                </c:pt>
                <c:pt idx="1755">
                  <c:v>3.7384080056100568E-4</c:v>
                </c:pt>
                <c:pt idx="1756">
                  <c:v>3.732898745687158E-4</c:v>
                </c:pt>
                <c:pt idx="1757">
                  <c:v>3.7274053547810255E-4</c:v>
                </c:pt>
                <c:pt idx="1758">
                  <c:v>3.7219277912197617E-4</c:v>
                </c:pt>
                <c:pt idx="1759">
                  <c:v>3.7164660134213283E-4</c:v>
                </c:pt>
                <c:pt idx="1760">
                  <c:v>3.7110199798934604E-4</c:v>
                </c:pt>
                <c:pt idx="1761">
                  <c:v>3.7055896492335676E-4</c:v>
                </c:pt>
                <c:pt idx="1762">
                  <c:v>3.7001749801286504E-4</c:v>
                </c:pt>
                <c:pt idx="1763">
                  <c:v>3.6947759313552073E-4</c:v>
                </c:pt>
                <c:pt idx="1764">
                  <c:v>3.6893924617791409E-4</c:v>
                </c:pt>
                <c:pt idx="1765">
                  <c:v>3.6840245303556657E-4</c:v>
                </c:pt>
                <c:pt idx="1766">
                  <c:v>3.678672096129215E-4</c:v>
                </c:pt>
                <c:pt idx="1767">
                  <c:v>3.6733351182333519E-4</c:v>
                </c:pt>
                <c:pt idx="1768">
                  <c:v>3.668013555890667E-4</c:v>
                </c:pt>
                <c:pt idx="1769">
                  <c:v>3.6627073684126853E-4</c:v>
                </c:pt>
                <c:pt idx="1770">
                  <c:v>3.6574165151997815E-4</c:v>
                </c:pt>
                <c:pt idx="1771">
                  <c:v>3.6521409557410667E-4</c:v>
                </c:pt>
                <c:pt idx="1772">
                  <c:v>3.6468806496143109E-4</c:v>
                </c:pt>
                <c:pt idx="1773">
                  <c:v>3.6416355564858241E-4</c:v>
                </c:pt>
                <c:pt idx="1774">
                  <c:v>3.6364056361103819E-4</c:v>
                </c:pt>
                <c:pt idx="1775">
                  <c:v>3.6311908483311109E-4</c:v>
                </c:pt>
                <c:pt idx="1776">
                  <c:v>3.6252495691827566E-4</c:v>
                </c:pt>
                <c:pt idx="1777">
                  <c:v>3.6200670735834497E-4</c:v>
                </c:pt>
                <c:pt idx="1778">
                  <c:v>3.6148995849471231E-4</c:v>
                </c:pt>
                <c:pt idx="1779">
                  <c:v>3.6097470634819057E-4</c:v>
                </c:pt>
                <c:pt idx="1780">
                  <c:v>3.6046094694837665E-4</c:v>
                </c:pt>
                <c:pt idx="1781">
                  <c:v>3.5994867633364199E-4</c:v>
                </c:pt>
                <c:pt idx="1782">
                  <c:v>3.5943789055112242E-4</c:v>
                </c:pt>
                <c:pt idx="1783">
                  <c:v>3.5892858565670792E-4</c:v>
                </c:pt>
                <c:pt idx="1784">
                  <c:v>3.5842075771503289E-4</c:v>
                </c:pt>
                <c:pt idx="1785">
                  <c:v>3.5791440279946422E-4</c:v>
                </c:pt>
                <c:pt idx="1786">
                  <c:v>3.5740951699209317E-4</c:v>
                </c:pt>
                <c:pt idx="1787">
                  <c:v>3.5690609638372331E-4</c:v>
                </c:pt>
                <c:pt idx="1788">
                  <c:v>3.5640413707386137E-4</c:v>
                </c:pt>
                <c:pt idx="1789">
                  <c:v>3.5590363517070523E-4</c:v>
                </c:pt>
                <c:pt idx="1790">
                  <c:v>3.5512006739955165E-4</c:v>
                </c:pt>
                <c:pt idx="1791">
                  <c:v>3.5462329530383898E-4</c:v>
                </c:pt>
                <c:pt idx="1792">
                  <c:v>3.5412796678633738E-4</c:v>
                </c:pt>
                <c:pt idx="1793">
                  <c:v>3.5363407799484585E-4</c:v>
                </c:pt>
                <c:pt idx="1794">
                  <c:v>3.5314162508579699E-4</c:v>
                </c:pt>
                <c:pt idx="1795">
                  <c:v>3.52650604224245E-4</c:v>
                </c:pt>
                <c:pt idx="1796">
                  <c:v>3.5216101158385625E-4</c:v>
                </c:pt>
                <c:pt idx="1797">
                  <c:v>3.5167284334689777E-4</c:v>
                </c:pt>
                <c:pt idx="1798">
                  <c:v>3.511860957042263E-4</c:v>
                </c:pt>
                <c:pt idx="1799">
                  <c:v>3.5070076485527743E-4</c:v>
                </c:pt>
                <c:pt idx="1800">
                  <c:v>3.5021684700805498E-4</c:v>
                </c:pt>
                <c:pt idx="1801">
                  <c:v>3.4973433837911995E-4</c:v>
                </c:pt>
                <c:pt idx="1802">
                  <c:v>3.4925323519357924E-4</c:v>
                </c:pt>
                <c:pt idx="1803">
                  <c:v>3.4877353368507484E-4</c:v>
                </c:pt>
                <c:pt idx="1804">
                  <c:v>3.4829523009577255E-4</c:v>
                </c:pt>
                <c:pt idx="1805">
                  <c:v>3.4781832067635153E-4</c:v>
                </c:pt>
                <c:pt idx="1806">
                  <c:v>3.4734280168599195E-4</c:v>
                </c:pt>
                <c:pt idx="1807">
                  <c:v>3.4686866939236485E-4</c:v>
                </c:pt>
                <c:pt idx="1808">
                  <c:v>3.4639592007162061E-4</c:v>
                </c:pt>
                <c:pt idx="1809">
                  <c:v>3.459245500083775E-4</c:v>
                </c:pt>
                <c:pt idx="1810">
                  <c:v>3.454545554957105E-4</c:v>
                </c:pt>
                <c:pt idx="1811">
                  <c:v>3.4498593283513993E-4</c:v>
                </c:pt>
                <c:pt idx="1812">
                  <c:v>3.4451867833662053E-4</c:v>
                </c:pt>
                <c:pt idx="1813">
                  <c:v>3.4405278831852913E-4</c:v>
                </c:pt>
                <c:pt idx="1814">
                  <c:v>3.4358825910765442E-4</c:v>
                </c:pt>
                <c:pt idx="1815">
                  <c:v>3.4312508703918446E-4</c:v>
                </c:pt>
                <c:pt idx="1816">
                  <c:v>3.4266326845669551E-4</c:v>
                </c:pt>
                <c:pt idx="1817">
                  <c:v>3.4220279971214102E-4</c:v>
                </c:pt>
                <c:pt idx="1818">
                  <c:v>3.4174367716583928E-4</c:v>
                </c:pt>
                <c:pt idx="1819">
                  <c:v>3.4128589718646237E-4</c:v>
                </c:pt>
                <c:pt idx="1820">
                  <c:v>3.4082945615102425E-4</c:v>
                </c:pt>
                <c:pt idx="1821">
                  <c:v>3.4037435044486969E-4</c:v>
                </c:pt>
                <c:pt idx="1822">
                  <c:v>3.3992057646166184E-4</c:v>
                </c:pt>
                <c:pt idx="1823">
                  <c:v>3.3946813060337056E-4</c:v>
                </c:pt>
                <c:pt idx="1824">
                  <c:v>3.3901700928026172E-4</c:v>
                </c:pt>
                <c:pt idx="1825">
                  <c:v>3.3856720891088426E-4</c:v>
                </c:pt>
                <c:pt idx="1826">
                  <c:v>3.3811872592205889E-4</c:v>
                </c:pt>
                <c:pt idx="1827">
                  <c:v>3.3767155674886614E-4</c:v>
                </c:pt>
                <c:pt idx="1828">
                  <c:v>3.372256978346351E-4</c:v>
                </c:pt>
                <c:pt idx="1829">
                  <c:v>3.3678114563093074E-4</c:v>
                </c:pt>
                <c:pt idx="1830">
                  <c:v>3.3633789659754222E-4</c:v>
                </c:pt>
                <c:pt idx="1831">
                  <c:v>3.3589594720247136E-4</c:v>
                </c:pt>
                <c:pt idx="1832">
                  <c:v>3.354552939219204E-4</c:v>
                </c:pt>
                <c:pt idx="1833">
                  <c:v>3.3501593324028039E-4</c:v>
                </c:pt>
                <c:pt idx="1834">
                  <c:v>3.3457786165011797E-4</c:v>
                </c:pt>
                <c:pt idx="1835">
                  <c:v>3.3414107565216534E-4</c:v>
                </c:pt>
                <c:pt idx="1836">
                  <c:v>3.3370557175530641E-4</c:v>
                </c:pt>
                <c:pt idx="1837">
                  <c:v>3.3327134647656592E-4</c:v>
                </c:pt>
                <c:pt idx="1838">
                  <c:v>3.3283839634109624E-4</c:v>
                </c:pt>
                <c:pt idx="1839">
                  <c:v>3.3240671788216684E-4</c:v>
                </c:pt>
                <c:pt idx="1840">
                  <c:v>3.319763076411504E-4</c:v>
                </c:pt>
                <c:pt idx="1841">
                  <c:v>3.3154716216751191E-4</c:v>
                </c:pt>
                <c:pt idx="1842">
                  <c:v>3.3111927801879592E-4</c:v>
                </c:pt>
                <c:pt idx="1843">
                  <c:v>3.3069265176061423E-4</c:v>
                </c:pt>
                <c:pt idx="1844">
                  <c:v>3.3026727996663443E-4</c:v>
                </c:pt>
                <c:pt idx="1845">
                  <c:v>3.2984315921856663E-4</c:v>
                </c:pt>
                <c:pt idx="1846">
                  <c:v>3.2942028610615182E-4</c:v>
                </c:pt>
                <c:pt idx="1847">
                  <c:v>3.2899865722714927E-4</c:v>
                </c:pt>
                <c:pt idx="1848">
                  <c:v>3.2857826918732493E-4</c:v>
                </c:pt>
                <c:pt idx="1849">
                  <c:v>3.2815911860043802E-4</c:v>
                </c:pt>
                <c:pt idx="1850">
                  <c:v>3.2774120208822928E-4</c:v>
                </c:pt>
                <c:pt idx="1851">
                  <c:v>3.2732451628040871E-4</c:v>
                </c:pt>
                <c:pt idx="1852">
                  <c:v>3.2690905781464289E-4</c:v>
                </c:pt>
                <c:pt idx="1853">
                  <c:v>3.2649482333654302E-4</c:v>
                </c:pt>
                <c:pt idx="1854">
                  <c:v>3.2608180949965148E-4</c:v>
                </c:pt>
                <c:pt idx="1855">
                  <c:v>3.2567001296543078E-4</c:v>
                </c:pt>
                <c:pt idx="1856">
                  <c:v>3.2525943040324988E-4</c:v>
                </c:pt>
                <c:pt idx="1857">
                  <c:v>3.2485005849037276E-4</c:v>
                </c:pt>
                <c:pt idx="1858">
                  <c:v>3.2444189391194476E-4</c:v>
                </c:pt>
                <c:pt idx="1859">
                  <c:v>3.2403493336098118E-4</c:v>
                </c:pt>
                <c:pt idx="1860">
                  <c:v>3.2362917353835402E-4</c:v>
                </c:pt>
                <c:pt idx="1861">
                  <c:v>3.2322461115277996E-4</c:v>
                </c:pt>
                <c:pt idx="1862">
                  <c:v>3.2282124292080727E-4</c:v>
                </c:pt>
                <c:pt idx="1863">
                  <c:v>3.2241906556680346E-4</c:v>
                </c:pt>
                <c:pt idx="1864">
                  <c:v>3.2201807582294296E-4</c:v>
                </c:pt>
                <c:pt idx="1865">
                  <c:v>3.216182704291942E-4</c:v>
                </c:pt>
                <c:pt idx="1866">
                  <c:v>3.2121964613330694E-4</c:v>
                </c:pt>
                <c:pt idx="1867">
                  <c:v>3.2082219969079961E-4</c:v>
                </c:pt>
                <c:pt idx="1868">
                  <c:v>3.2042592786494736E-4</c:v>
                </c:pt>
                <c:pt idx="1869">
                  <c:v>3.2003082742676839E-4</c:v>
                </c:pt>
                <c:pt idx="1870">
                  <c:v>3.1963689515501163E-4</c:v>
                </c:pt>
                <c:pt idx="1871">
                  <c:v>3.1924412783614466E-4</c:v>
                </c:pt>
                <c:pt idx="1872">
                  <c:v>3.1885252226433996E-4</c:v>
                </c:pt>
                <c:pt idx="1873">
                  <c:v>3.18462075241463E-4</c:v>
                </c:pt>
                <c:pt idx="1874">
                  <c:v>3.1807278357705911E-4</c:v>
                </c:pt>
                <c:pt idx="1875">
                  <c:v>3.1768464408834097E-4</c:v>
                </c:pt>
                <c:pt idx="1876">
                  <c:v>3.1729765360017574E-4</c:v>
                </c:pt>
                <c:pt idx="1877">
                  <c:v>3.1691180894507213E-4</c:v>
                </c:pt>
                <c:pt idx="1878">
                  <c:v>3.1652710696316786E-4</c:v>
                </c:pt>
                <c:pt idx="1879">
                  <c:v>3.1614354450221698E-4</c:v>
                </c:pt>
                <c:pt idx="1880">
                  <c:v>3.1576111841757681E-4</c:v>
                </c:pt>
                <c:pt idx="1881">
                  <c:v>3.1537982557219521E-4</c:v>
                </c:pt>
                <c:pt idx="1882">
                  <c:v>3.1499966283659751E-4</c:v>
                </c:pt>
                <c:pt idx="1883">
                  <c:v>3.1462062708887426E-4</c:v>
                </c:pt>
                <c:pt idx="1884">
                  <c:v>3.1424271521466804E-4</c:v>
                </c:pt>
                <c:pt idx="1885">
                  <c:v>3.1386592410716051E-4</c:v>
                </c:pt>
                <c:pt idx="1886">
                  <c:v>3.1349025066705974E-4</c:v>
                </c:pt>
                <c:pt idx="1887">
                  <c:v>3.131156918025871E-4</c:v>
                </c:pt>
                <c:pt idx="1888">
                  <c:v>3.1274224442946492E-4</c:v>
                </c:pt>
                <c:pt idx="1889">
                  <c:v>3.123699054709029E-4</c:v>
                </c:pt>
                <c:pt idx="1890">
                  <c:v>3.119986718575857E-4</c:v>
                </c:pt>
                <c:pt idx="1891">
                  <c:v>3.1162854052766E-4</c:v>
                </c:pt>
                <c:pt idx="1892">
                  <c:v>3.1125950842672133E-4</c:v>
                </c:pt>
                <c:pt idx="1893">
                  <c:v>3.1089157250780125E-4</c:v>
                </c:pt>
                <c:pt idx="1894">
                  <c:v>3.1052472973135456E-4</c:v>
                </c:pt>
                <c:pt idx="1895">
                  <c:v>3.1015897706524647E-4</c:v>
                </c:pt>
                <c:pt idx="1896">
                  <c:v>3.0979431148473922E-4</c:v>
                </c:pt>
                <c:pt idx="1897">
                  <c:v>3.0943072997247951E-4</c:v>
                </c:pt>
                <c:pt idx="1898">
                  <c:v>3.0906822951848523E-4</c:v>
                </c:pt>
                <c:pt idx="1899">
                  <c:v>3.08706807120133E-4</c:v>
                </c:pt>
                <c:pt idx="1900">
                  <c:v>3.0834645978214495E-4</c:v>
                </c:pt>
                <c:pt idx="1901">
                  <c:v>3.0798718451657511E-4</c:v>
                </c:pt>
                <c:pt idx="1902">
                  <c:v>3.0762897834279767E-4</c:v>
                </c:pt>
                <c:pt idx="1903">
                  <c:v>3.0727183828749304E-4</c:v>
                </c:pt>
                <c:pt idx="1904">
                  <c:v>3.0691576138463535E-4</c:v>
                </c:pt>
                <c:pt idx="1905">
                  <c:v>3.0656074467547893E-4</c:v>
                </c:pt>
                <c:pt idx="1906">
                  <c:v>3.0620678520854603E-4</c:v>
                </c:pt>
                <c:pt idx="1907">
                  <c:v>3.0585388003961326E-4</c:v>
                </c:pt>
                <c:pt idx="1908">
                  <c:v>3.0550202623169897E-4</c:v>
                </c:pt>
                <c:pt idx="1909">
                  <c:v>3.0515122085504972E-4</c:v>
                </c:pt>
                <c:pt idx="1910">
                  <c:v>3.0480146098712775E-4</c:v>
                </c:pt>
                <c:pt idx="1911">
                  <c:v>3.0445274371259799E-4</c:v>
                </c:pt>
                <c:pt idx="1912">
                  <c:v>3.0410506612331455E-4</c:v>
                </c:pt>
                <c:pt idx="1913">
                  <c:v>3.0375842531830813E-4</c:v>
                </c:pt>
                <c:pt idx="1914">
                  <c:v>3.0341281840377279E-4</c:v>
                </c:pt>
                <c:pt idx="1915">
                  <c:v>3.0306824249305312E-4</c:v>
                </c:pt>
                <c:pt idx="1916">
                  <c:v>3.0272469470663102E-4</c:v>
                </c:pt>
                <c:pt idx="1917">
                  <c:v>3.0238217217211252E-4</c:v>
                </c:pt>
                <c:pt idx="1918">
                  <c:v>3.020406720242153E-4</c:v>
                </c:pt>
                <c:pt idx="1919">
                  <c:v>3.0170019140475491E-4</c:v>
                </c:pt>
                <c:pt idx="1920">
                  <c:v>3.0136072746263264E-4</c:v>
                </c:pt>
                <c:pt idx="1921">
                  <c:v>3.0102227735382114E-4</c:v>
                </c:pt>
                <c:pt idx="1922">
                  <c:v>3.0068483824135297E-4</c:v>
                </c:pt>
                <c:pt idx="1923">
                  <c:v>3.0034840729530618E-4</c:v>
                </c:pt>
                <c:pt idx="1924">
                  <c:v>3.0001298169279249E-4</c:v>
                </c:pt>
                <c:pt idx="1925">
                  <c:v>2.996785586179427E-4</c:v>
                </c:pt>
                <c:pt idx="1926">
                  <c:v>2.9934513526189534E-4</c:v>
                </c:pt>
                <c:pt idx="1927">
                  <c:v>2.9901270882278256E-4</c:v>
                </c:pt>
                <c:pt idx="1928">
                  <c:v>2.9868127650571727E-4</c:v>
                </c:pt>
                <c:pt idx="1929">
                  <c:v>2.9835083552278016E-4</c:v>
                </c:pt>
                <c:pt idx="1930">
                  <c:v>2.9802138309300663E-4</c:v>
                </c:pt>
                <c:pt idx="1931">
                  <c:v>2.9769291644237398E-4</c:v>
                </c:pt>
                <c:pt idx="1932">
                  <c:v>2.9736543280378794E-4</c:v>
                </c:pt>
                <c:pt idx="1933">
                  <c:v>2.9703892941706979E-4</c:v>
                </c:pt>
                <c:pt idx="1934">
                  <c:v>2.9671340352894343E-4</c:v>
                </c:pt>
                <c:pt idx="1935">
                  <c:v>2.9638885239302245E-4</c:v>
                </c:pt>
                <c:pt idx="1936">
                  <c:v>2.9606527326979653E-4</c:v>
                </c:pt>
                <c:pt idx="1937">
                  <c:v>2.9574266342661886E-4</c:v>
                </c:pt>
                <c:pt idx="1938">
                  <c:v>2.9542102013769319E-4</c:v>
                </c:pt>
                <c:pt idx="1939">
                  <c:v>2.9510034068406041E-4</c:v>
                </c:pt>
                <c:pt idx="1940">
                  <c:v>2.9478062235358568E-4</c:v>
                </c:pt>
                <c:pt idx="1941">
                  <c:v>2.9446186244094536E-4</c:v>
                </c:pt>
                <c:pt idx="1942">
                  <c:v>2.9414405824761434E-4</c:v>
                </c:pt>
                <c:pt idx="1943">
                  <c:v>2.9382720708185229E-4</c:v>
                </c:pt>
                <c:pt idx="1944">
                  <c:v>2.9351130625869114E-4</c:v>
                </c:pt>
                <c:pt idx="1945">
                  <c:v>2.9319635309992204E-4</c:v>
                </c:pt>
                <c:pt idx="1946">
                  <c:v>2.9288234493408217E-4</c:v>
                </c:pt>
                <c:pt idx="1947">
                  <c:v>2.9256927909644182E-4</c:v>
                </c:pt>
                <c:pt idx="1948">
                  <c:v>2.9225715292899122E-4</c:v>
                </c:pt>
                <c:pt idx="1949">
                  <c:v>2.9194596378042775E-4</c:v>
                </c:pt>
                <c:pt idx="1950">
                  <c:v>2.9163570900614264E-4</c:v>
                </c:pt>
                <c:pt idx="1951">
                  <c:v>2.9132638596820847E-4</c:v>
                </c:pt>
                <c:pt idx="1952">
                  <c:v>2.9101799203536555E-4</c:v>
                </c:pt>
                <c:pt idx="1953">
                  <c:v>2.9071052458300921E-4</c:v>
                </c:pt>
                <c:pt idx="1954">
                  <c:v>2.9040398099317683E-4</c:v>
                </c:pt>
                <c:pt idx="1955">
                  <c:v>2.9009835865453503E-4</c:v>
                </c:pt>
                <c:pt idx="1956">
                  <c:v>2.8979365496236608E-4</c:v>
                </c:pt>
                <c:pt idx="1957">
                  <c:v>2.894898673185555E-4</c:v>
                </c:pt>
                <c:pt idx="1958">
                  <c:v>2.8918699313157901E-4</c:v>
                </c:pt>
                <c:pt idx="1959">
                  <c:v>2.8888502981648924E-4</c:v>
                </c:pt>
                <c:pt idx="1960">
                  <c:v>2.8858397479490292E-4</c:v>
                </c:pt>
                <c:pt idx="1961">
                  <c:v>2.8828382549498803E-4</c:v>
                </c:pt>
                <c:pt idx="1962">
                  <c:v>2.8798457935145085E-4</c:v>
                </c:pt>
                <c:pt idx="1963">
                  <c:v>2.8768623380552268E-4</c:v>
                </c:pt>
                <c:pt idx="1964">
                  <c:v>2.8738878630494728E-4</c:v>
                </c:pt>
                <c:pt idx="1965">
                  <c:v>2.870922343039678E-4</c:v>
                </c:pt>
                <c:pt idx="1966">
                  <c:v>2.8679657526331363E-4</c:v>
                </c:pt>
                <c:pt idx="1967">
                  <c:v>2.8650180665018793E-4</c:v>
                </c:pt>
                <c:pt idx="1968">
                  <c:v>2.8620792593825415E-4</c:v>
                </c:pt>
                <c:pt idx="1969">
                  <c:v>2.8591493060762347E-4</c:v>
                </c:pt>
                <c:pt idx="1970">
                  <c:v>2.8562281814484194E-4</c:v>
                </c:pt>
                <c:pt idx="1971">
                  <c:v>2.8533158604287747E-4</c:v>
                </c:pt>
                <c:pt idx="1972">
                  <c:v>2.850412318011065E-4</c:v>
                </c:pt>
                <c:pt idx="1973">
                  <c:v>2.8475175292530194E-4</c:v>
                </c:pt>
                <c:pt idx="1974">
                  <c:v>2.8446314692761985E-4</c:v>
                </c:pt>
                <c:pt idx="1975">
                  <c:v>2.841754113265863E-4</c:v>
                </c:pt>
                <c:pt idx="1976">
                  <c:v>2.8388854364708486E-4</c:v>
                </c:pt>
                <c:pt idx="1977">
                  <c:v>2.8360254142034371E-4</c:v>
                </c:pt>
                <c:pt idx="1978">
                  <c:v>2.8331740218392277E-4</c:v>
                </c:pt>
                <c:pt idx="1979">
                  <c:v>2.8303312348170069E-4</c:v>
                </c:pt>
                <c:pt idx="1980">
                  <c:v>2.8274970286386216E-4</c:v>
                </c:pt>
                <c:pt idx="1981">
                  <c:v>2.8246713788688491E-4</c:v>
                </c:pt>
                <c:pt idx="1982">
                  <c:v>2.8218542611352718E-4</c:v>
                </c:pt>
                <c:pt idx="1983">
                  <c:v>2.8190456511281481E-4</c:v>
                </c:pt>
                <c:pt idx="1984">
                  <c:v>2.8158461976428192E-4</c:v>
                </c:pt>
                <c:pt idx="1985">
                  <c:v>2.8130557369094369E-4</c:v>
                </c:pt>
                <c:pt idx="1986">
                  <c:v>2.8102737079070559E-4</c:v>
                </c:pt>
                <c:pt idx="1987">
                  <c:v>2.8075000865842252E-4</c:v>
                </c:pt>
                <c:pt idx="1988">
                  <c:v>2.8047348489515088E-4</c:v>
                </c:pt>
                <c:pt idx="1989">
                  <c:v>2.801977971081361E-4</c:v>
                </c:pt>
                <c:pt idx="1990">
                  <c:v>2.7992294291079994E-4</c:v>
                </c:pt>
                <c:pt idx="1991">
                  <c:v>2.7964891992272747E-4</c:v>
                </c:pt>
                <c:pt idx="1992">
                  <c:v>2.793757257696545E-4</c:v>
                </c:pt>
                <c:pt idx="1993">
                  <c:v>2.7910335808345476E-4</c:v>
                </c:pt>
                <c:pt idx="1994">
                  <c:v>2.7883181450212758E-4</c:v>
                </c:pt>
                <c:pt idx="1995">
                  <c:v>2.7856109266978448E-4</c:v>
                </c:pt>
                <c:pt idx="1996">
                  <c:v>2.7829119023663684E-4</c:v>
                </c:pt>
                <c:pt idx="1997">
                  <c:v>2.7802210485898353E-4</c:v>
                </c:pt>
                <c:pt idx="1998">
                  <c:v>2.7775383419919751E-4</c:v>
                </c:pt>
                <c:pt idx="1999">
                  <c:v>2.7748637592571392E-4</c:v>
                </c:pt>
                <c:pt idx="2000">
                  <c:v>2.7721972771301657E-4</c:v>
                </c:pt>
                <c:pt idx="2001">
                  <c:v>2.7695388724162628E-4</c:v>
                </c:pt>
                <c:pt idx="2002">
                  <c:v>2.766888521980873E-4</c:v>
                </c:pt>
                <c:pt idx="2003">
                  <c:v>2.7642462027495547E-4</c:v>
                </c:pt>
                <c:pt idx="2004">
                  <c:v>2.7616118917078475E-4</c:v>
                </c:pt>
                <c:pt idx="2005">
                  <c:v>2.7589855659011548E-4</c:v>
                </c:pt>
                <c:pt idx="2006">
                  <c:v>2.7563672024346112E-4</c:v>
                </c:pt>
                <c:pt idx="2007">
                  <c:v>2.7537567784729621E-4</c:v>
                </c:pt>
                <c:pt idx="2008">
                  <c:v>2.751154271240432E-4</c:v>
                </c:pt>
                <c:pt idx="2009">
                  <c:v>2.7485596580206024E-4</c:v>
                </c:pt>
                <c:pt idx="2010">
                  <c:v>2.7459729161562869E-4</c:v>
                </c:pt>
                <c:pt idx="2011">
                  <c:v>2.743394023049403E-4</c:v>
                </c:pt>
                <c:pt idx="2012">
                  <c:v>2.7408229561608487E-4</c:v>
                </c:pt>
                <c:pt idx="2013">
                  <c:v>2.738259693010376E-4</c:v>
                </c:pt>
                <c:pt idx="2014">
                  <c:v>2.7357042111764683E-4</c:v>
                </c:pt>
                <c:pt idx="2015">
                  <c:v>2.7331564882962116E-4</c:v>
                </c:pt>
                <c:pt idx="2016">
                  <c:v>2.7306165020651711E-4</c:v>
                </c:pt>
                <c:pt idx="2017">
                  <c:v>2.7280842302372692E-4</c:v>
                </c:pt>
                <c:pt idx="2018">
                  <c:v>2.7255596506246555E-4</c:v>
                </c:pt>
                <c:pt idx="2019">
                  <c:v>2.7230427410975888E-4</c:v>
                </c:pt>
                <c:pt idx="2020">
                  <c:v>2.7205334795843037E-4</c:v>
                </c:pt>
                <c:pt idx="2021">
                  <c:v>2.7180318440708968E-4</c:v>
                </c:pt>
                <c:pt idx="2022">
                  <c:v>2.7155378126011938E-4</c:v>
                </c:pt>
                <c:pt idx="2023">
                  <c:v>2.7130513632766319E-4</c:v>
                </c:pt>
                <c:pt idx="2024">
                  <c:v>2.7105724742561288E-4</c:v>
                </c:pt>
                <c:pt idx="2025">
                  <c:v>2.7081011237559658E-4</c:v>
                </c:pt>
                <c:pt idx="2026">
                  <c:v>2.7056372900496607E-4</c:v>
                </c:pt>
                <c:pt idx="2027">
                  <c:v>2.7031809514678446E-4</c:v>
                </c:pt>
                <c:pt idx="2028">
                  <c:v>2.7007320863981372E-4</c:v>
                </c:pt>
                <c:pt idx="2029">
                  <c:v>2.6982906732850255E-4</c:v>
                </c:pt>
                <c:pt idx="2030">
                  <c:v>2.6958566906297405E-4</c:v>
                </c:pt>
                <c:pt idx="2031">
                  <c:v>2.6934301169901324E-4</c:v>
                </c:pt>
                <c:pt idx="2032">
                  <c:v>2.6910109309805492E-4</c:v>
                </c:pt>
                <c:pt idx="2033">
                  <c:v>2.6885991112717125E-4</c:v>
                </c:pt>
                <c:pt idx="2034">
                  <c:v>2.6861946365905971E-4</c:v>
                </c:pt>
                <c:pt idx="2035">
                  <c:v>2.6837974857203044E-4</c:v>
                </c:pt>
                <c:pt idx="2036">
                  <c:v>2.6810668255147004E-4</c:v>
                </c:pt>
                <c:pt idx="2037">
                  <c:v>2.6786852973403668E-4</c:v>
                </c:pt>
                <c:pt idx="2038">
                  <c:v>2.6763110266592258E-4</c:v>
                </c:pt>
                <c:pt idx="2039">
                  <c:v>2.6739439924856119E-4</c:v>
                </c:pt>
                <c:pt idx="2040">
                  <c:v>2.6715841738893606E-4</c:v>
                </c:pt>
                <c:pt idx="2041">
                  <c:v>2.6692315499956859E-4</c:v>
                </c:pt>
                <c:pt idx="2042">
                  <c:v>2.6668860999850598E-4</c:v>
                </c:pt>
                <c:pt idx="2043">
                  <c:v>2.6645478030930893E-4</c:v>
                </c:pt>
                <c:pt idx="2044">
                  <c:v>2.6622166386103968E-4</c:v>
                </c:pt>
                <c:pt idx="2045">
                  <c:v>2.6598925858824972E-4</c:v>
                </c:pt>
                <c:pt idx="2046">
                  <c:v>2.6575756243096788E-4</c:v>
                </c:pt>
                <c:pt idx="2047">
                  <c:v>2.6552657333468797E-4</c:v>
                </c:pt>
                <c:pt idx="2048">
                  <c:v>2.6529628925035678E-4</c:v>
                </c:pt>
                <c:pt idx="2049">
                  <c:v>2.6506670813436235E-4</c:v>
                </c:pt>
                <c:pt idx="2050">
                  <c:v>2.6483782794852145E-4</c:v>
                </c:pt>
                <c:pt idx="2051">
                  <c:v>2.6460964666006779E-4</c:v>
                </c:pt>
                <c:pt idx="2052">
                  <c:v>2.6438216224163985E-4</c:v>
                </c:pt>
                <c:pt idx="2053">
                  <c:v>2.6415537267126914E-4</c:v>
                </c:pt>
                <c:pt idx="2054">
                  <c:v>2.6392927593236776E-4</c:v>
                </c:pt>
                <c:pt idx="2055">
                  <c:v>2.6370387001371705E-4</c:v>
                </c:pt>
                <c:pt idx="2056">
                  <c:v>2.6347915290945479E-4</c:v>
                </c:pt>
                <c:pt idx="2057">
                  <c:v>2.6325512261906421E-4</c:v>
                </c:pt>
                <c:pt idx="2058">
                  <c:v>2.6303177714736122E-4</c:v>
                </c:pt>
                <c:pt idx="2059">
                  <c:v>2.6280911450448291E-4</c:v>
                </c:pt>
                <c:pt idx="2060">
                  <c:v>2.6258713270587558E-4</c:v>
                </c:pt>
                <c:pt idx="2061">
                  <c:v>2.6236582977228276E-4</c:v>
                </c:pt>
                <c:pt idx="2062">
                  <c:v>2.6214520372973347E-4</c:v>
                </c:pt>
                <c:pt idx="2063">
                  <c:v>2.6192525260953023E-4</c:v>
                </c:pt>
                <c:pt idx="2064">
                  <c:v>2.6170597444823726E-4</c:v>
                </c:pt>
                <c:pt idx="2065">
                  <c:v>2.6148736728766862E-4</c:v>
                </c:pt>
                <c:pt idx="2066">
                  <c:v>2.6126942917487642E-4</c:v>
                </c:pt>
                <c:pt idx="2067">
                  <c:v>2.610521581621391E-4</c:v>
                </c:pt>
                <c:pt idx="2068">
                  <c:v>2.6083555230694931E-4</c:v>
                </c:pt>
                <c:pt idx="2069">
                  <c:v>2.6061960967200268E-4</c:v>
                </c:pt>
                <c:pt idx="2070">
                  <c:v>2.604043283251855E-4</c:v>
                </c:pt>
                <c:pt idx="2071">
                  <c:v>2.6018970633956336E-4</c:v>
                </c:pt>
                <c:pt idx="2072">
                  <c:v>2.5997574179336915E-4</c:v>
                </c:pt>
                <c:pt idx="2073">
                  <c:v>2.597624327699918E-4</c:v>
                </c:pt>
                <c:pt idx="2074">
                  <c:v>2.5954977735796395E-4</c:v>
                </c:pt>
                <c:pt idx="2075">
                  <c:v>2.5933777365095065E-4</c:v>
                </c:pt>
                <c:pt idx="2076">
                  <c:v>2.5912641974773769E-4</c:v>
                </c:pt>
                <c:pt idx="2077">
                  <c:v>2.5891571375221984E-4</c:v>
                </c:pt>
                <c:pt idx="2078">
                  <c:v>2.5870565377338945E-4</c:v>
                </c:pt>
                <c:pt idx="2079">
                  <c:v>2.5849623792532429E-4</c:v>
                </c:pt>
                <c:pt idx="2080">
                  <c:v>2.5828746432717648E-4</c:v>
                </c:pt>
                <c:pt idx="2081">
                  <c:v>2.5807933110316087E-4</c:v>
                </c:pt>
                <c:pt idx="2082">
                  <c:v>2.578718363825431E-4</c:v>
                </c:pt>
                <c:pt idx="2083">
                  <c:v>2.5766497829962838E-4</c:v>
                </c:pt>
                <c:pt idx="2084">
                  <c:v>2.574587549937495E-4</c:v>
                </c:pt>
                <c:pt idx="2085">
                  <c:v>2.5725316460925622E-4</c:v>
                </c:pt>
                <c:pt idx="2086">
                  <c:v>2.5704820529550267E-4</c:v>
                </c:pt>
                <c:pt idx="2087">
                  <c:v>2.5684387520683645E-4</c:v>
                </c:pt>
                <c:pt idx="2088">
                  <c:v>2.5661112322422066E-4</c:v>
                </c:pt>
                <c:pt idx="2089">
                  <c:v>2.5640813528322707E-4</c:v>
                </c:pt>
                <c:pt idx="2090">
                  <c:v>2.5620577079907931E-4</c:v>
                </c:pt>
                <c:pt idx="2091">
                  <c:v>2.5600402794668977E-4</c:v>
                </c:pt>
                <c:pt idx="2092">
                  <c:v>2.5580290490590516E-4</c:v>
                </c:pt>
                <c:pt idx="2093">
                  <c:v>2.5560239986149576E-4</c:v>
                </c:pt>
                <c:pt idx="2094">
                  <c:v>2.5540251100314334E-4</c:v>
                </c:pt>
                <c:pt idx="2095">
                  <c:v>2.5520323652543006E-4</c:v>
                </c:pt>
                <c:pt idx="2096">
                  <c:v>2.5500457462782696E-4</c:v>
                </c:pt>
                <c:pt idx="2097">
                  <c:v>2.5480652351468321E-4</c:v>
                </c:pt>
                <c:pt idx="2098">
                  <c:v>2.5460908139521407E-4</c:v>
                </c:pt>
                <c:pt idx="2099">
                  <c:v>2.5441224648349001E-4</c:v>
                </c:pt>
                <c:pt idx="2100">
                  <c:v>2.5421601699842505E-4</c:v>
                </c:pt>
                <c:pt idx="2101">
                  <c:v>2.5402039116376618E-4</c:v>
                </c:pt>
                <c:pt idx="2102">
                  <c:v>2.5371419449900213E-4</c:v>
                </c:pt>
                <c:pt idx="2103">
                  <c:v>2.5352011278568398E-4</c:v>
                </c:pt>
                <c:pt idx="2104">
                  <c:v>2.5332662841828942E-4</c:v>
                </c:pt>
                <c:pt idx="2105">
                  <c:v>2.5313373964251396E-4</c:v>
                </c:pt>
                <c:pt idx="2106">
                  <c:v>2.5294144470882322E-4</c:v>
                </c:pt>
                <c:pt idx="2107">
                  <c:v>2.5274974187244171E-4</c:v>
                </c:pt>
                <c:pt idx="2108">
                  <c:v>2.5255862939334176E-4</c:v>
                </c:pt>
                <c:pt idx="2109">
                  <c:v>2.5236810553623242E-4</c:v>
                </c:pt>
                <c:pt idx="2110">
                  <c:v>2.5217816857054829E-4</c:v>
                </c:pt>
                <c:pt idx="2111">
                  <c:v>2.5198881677043853E-4</c:v>
                </c:pt>
                <c:pt idx="2112">
                  <c:v>2.518000484147556E-4</c:v>
                </c:pt>
                <c:pt idx="2113">
                  <c:v>2.516118617870445E-4</c:v>
                </c:pt>
                <c:pt idx="2114">
                  <c:v>2.5142425517553151E-4</c:v>
                </c:pt>
                <c:pt idx="2115">
                  <c:v>2.5123722687311309E-4</c:v>
                </c:pt>
                <c:pt idx="2116">
                  <c:v>2.5105077517734522E-4</c:v>
                </c:pt>
                <c:pt idx="2117">
                  <c:v>2.5086489839043214E-4</c:v>
                </c:pt>
                <c:pt idx="2118">
                  <c:v>2.5067959481921544E-4</c:v>
                </c:pt>
                <c:pt idx="2119">
                  <c:v>2.5049486277516303E-4</c:v>
                </c:pt>
                <c:pt idx="2120">
                  <c:v>2.5031070057435846E-4</c:v>
                </c:pt>
                <c:pt idx="2121">
                  <c:v>2.5012710653748977E-4</c:v>
                </c:pt>
                <c:pt idx="2122">
                  <c:v>2.4994407898983864E-4</c:v>
                </c:pt>
                <c:pt idx="2123">
                  <c:v>2.4976161626126948E-4</c:v>
                </c:pt>
                <c:pt idx="2124">
                  <c:v>2.4957971668621882E-4</c:v>
                </c:pt>
                <c:pt idx="2125">
                  <c:v>2.4939837860368406E-4</c:v>
                </c:pt>
                <c:pt idx="2126">
                  <c:v>2.4921760035721287E-4</c:v>
                </c:pt>
                <c:pt idx="2127">
                  <c:v>2.4903738029489228E-4</c:v>
                </c:pt>
                <c:pt idx="2128">
                  <c:v>2.4885771676933806E-4</c:v>
                </c:pt>
                <c:pt idx="2129">
                  <c:v>2.4867860813768388E-4</c:v>
                </c:pt>
                <c:pt idx="2130">
                  <c:v>2.4850005276157026E-4</c:v>
                </c:pt>
                <c:pt idx="2131">
                  <c:v>2.4832204900713416E-4</c:v>
                </c:pt>
                <c:pt idx="2132">
                  <c:v>2.4814459524499831E-4</c:v>
                </c:pt>
                <c:pt idx="2133">
                  <c:v>2.4796768985026012E-4</c:v>
                </c:pt>
                <c:pt idx="2134">
                  <c:v>2.4779133120248121E-4</c:v>
                </c:pt>
                <c:pt idx="2135">
                  <c:v>2.4761551768567701E-4</c:v>
                </c:pt>
                <c:pt idx="2136">
                  <c:v>2.4744024768830544E-4</c:v>
                </c:pt>
                <c:pt idx="2137">
                  <c:v>2.4726551960325694E-4</c:v>
                </c:pt>
                <c:pt idx="2138">
                  <c:v>2.4709133182784332E-4</c:v>
                </c:pt>
                <c:pt idx="2139">
                  <c:v>2.4691768276378776E-4</c:v>
                </c:pt>
                <c:pt idx="2140">
                  <c:v>2.4674457081721345E-4</c:v>
                </c:pt>
                <c:pt idx="2141">
                  <c:v>2.4657199439863359E-4</c:v>
                </c:pt>
                <c:pt idx="2142">
                  <c:v>2.4639995192294087E-4</c:v>
                </c:pt>
                <c:pt idx="2143">
                  <c:v>2.4622844180939644E-4</c:v>
                </c:pt>
                <c:pt idx="2144">
                  <c:v>2.4605746248161994E-4</c:v>
                </c:pt>
                <c:pt idx="2145">
                  <c:v>2.458870123675784E-4</c:v>
                </c:pt>
                <c:pt idx="2146">
                  <c:v>2.4571708989957661E-4</c:v>
                </c:pt>
                <c:pt idx="2147">
                  <c:v>2.4554769351424569E-4</c:v>
                </c:pt>
                <c:pt idx="2148">
                  <c:v>2.4537882165253354E-4</c:v>
                </c:pt>
                <c:pt idx="2149">
                  <c:v>2.4521047275969347E-4</c:v>
                </c:pt>
                <c:pt idx="2150">
                  <c:v>2.4504264528527482E-4</c:v>
                </c:pt>
                <c:pt idx="2151">
                  <c:v>2.448753376831117E-4</c:v>
                </c:pt>
                <c:pt idx="2152">
                  <c:v>2.4470854841131311E-4</c:v>
                </c:pt>
                <c:pt idx="2153">
                  <c:v>2.4454227593225241E-4</c:v>
                </c:pt>
                <c:pt idx="2154">
                  <c:v>2.4437651871255699E-4</c:v>
                </c:pt>
                <c:pt idx="2155">
                  <c:v>2.4421127522309788E-4</c:v>
                </c:pt>
                <c:pt idx="2156">
                  <c:v>2.4404654393897962E-4</c:v>
                </c:pt>
                <c:pt idx="2157">
                  <c:v>2.4388232333952991E-4</c:v>
                </c:pt>
                <c:pt idx="2158">
                  <c:v>2.437186119082892E-4</c:v>
                </c:pt>
                <c:pt idx="2159">
                  <c:v>2.4355540813300058E-4</c:v>
                </c:pt>
                <c:pt idx="2160">
                  <c:v>2.4339271050559955E-4</c:v>
                </c:pt>
                <c:pt idx="2161">
                  <c:v>2.4323051752220368E-4</c:v>
                </c:pt>
                <c:pt idx="2162">
                  <c:v>2.4306882768310265E-4</c:v>
                </c:pt>
                <c:pt idx="2163">
                  <c:v>2.4290763949274765E-4</c:v>
                </c:pt>
                <c:pt idx="2164">
                  <c:v>2.4274695145974179E-4</c:v>
                </c:pt>
                <c:pt idx="2165">
                  <c:v>2.4258676209682945E-4</c:v>
                </c:pt>
                <c:pt idx="2166">
                  <c:v>2.4242706992088638E-4</c:v>
                </c:pt>
                <c:pt idx="2167">
                  <c:v>2.4226787345290956E-4</c:v>
                </c:pt>
                <c:pt idx="2168">
                  <c:v>2.421091712180072E-4</c:v>
                </c:pt>
                <c:pt idx="2169">
                  <c:v>2.4195096174538846E-4</c:v>
                </c:pt>
                <c:pt idx="2170">
                  <c:v>2.4179324356835352E-4</c:v>
                </c:pt>
                <c:pt idx="2171">
                  <c:v>2.4163601522428363E-4</c:v>
                </c:pt>
                <c:pt idx="2172">
                  <c:v>2.4147927525463089E-4</c:v>
                </c:pt>
                <c:pt idx="2173">
                  <c:v>2.413230222049084E-4</c:v>
                </c:pt>
                <c:pt idx="2174">
                  <c:v>2.4116725462468015E-4</c:v>
                </c:pt>
                <c:pt idx="2175">
                  <c:v>2.4101197106755125E-4</c:v>
                </c:pt>
                <c:pt idx="2176">
                  <c:v>2.4085717009115782E-4</c:v>
                </c:pt>
                <c:pt idx="2177">
                  <c:v>2.40702850257157E-4</c:v>
                </c:pt>
                <c:pt idx="2178">
                  <c:v>2.4054901013121735E-4</c:v>
                </c:pt>
                <c:pt idx="2179">
                  <c:v>2.4039564828300859E-4</c:v>
                </c:pt>
                <c:pt idx="2180">
                  <c:v>2.4024276328619184E-4</c:v>
                </c:pt>
                <c:pt idx="2181">
                  <c:v>2.400903537184098E-4</c:v>
                </c:pt>
                <c:pt idx="2182">
                  <c:v>2.3993841816127715E-4</c:v>
                </c:pt>
                <c:pt idx="2183">
                  <c:v>2.397869552003703E-4</c:v>
                </c:pt>
                <c:pt idx="2184">
                  <c:v>2.3963596342521765E-4</c:v>
                </c:pt>
                <c:pt idx="2185">
                  <c:v>2.3948544142929007E-4</c:v>
                </c:pt>
                <c:pt idx="2186">
                  <c:v>2.393353878099911E-4</c:v>
                </c:pt>
                <c:pt idx="2187">
                  <c:v>2.3918580116864694E-4</c:v>
                </c:pt>
                <c:pt idx="2188">
                  <c:v>2.3903668011049671E-4</c:v>
                </c:pt>
                <c:pt idx="2189">
                  <c:v>2.3888802324468329E-4</c:v>
                </c:pt>
                <c:pt idx="2190">
                  <c:v>2.3873982918424285E-4</c:v>
                </c:pt>
                <c:pt idx="2191">
                  <c:v>2.3859209654609581E-4</c:v>
                </c:pt>
                <c:pt idx="2192">
                  <c:v>2.3844482395103656E-4</c:v>
                </c:pt>
                <c:pt idx="2193">
                  <c:v>2.3829801002372459E-4</c:v>
                </c:pt>
                <c:pt idx="2194">
                  <c:v>2.3815165339267423E-4</c:v>
                </c:pt>
                <c:pt idx="2195">
                  <c:v>2.3800575269024524E-4</c:v>
                </c:pt>
                <c:pt idx="2196">
                  <c:v>2.3786030655263316E-4</c:v>
                </c:pt>
                <c:pt idx="2197">
                  <c:v>2.3771531361986011E-4</c:v>
                </c:pt>
                <c:pt idx="2198">
                  <c:v>2.3757077253576468E-4</c:v>
                </c:pt>
                <c:pt idx="2199">
                  <c:v>2.3742668194799268E-4</c:v>
                </c:pt>
                <c:pt idx="2200">
                  <c:v>2.3728304050798772E-4</c:v>
                </c:pt>
                <c:pt idx="2201">
                  <c:v>2.3713984687098152E-4</c:v>
                </c:pt>
                <c:pt idx="2202">
                  <c:v>2.3699709969598451E-4</c:v>
                </c:pt>
                <c:pt idx="2203">
                  <c:v>2.368547976457763E-4</c:v>
                </c:pt>
                <c:pt idx="2204">
                  <c:v>2.3671293938689637E-4</c:v>
                </c:pt>
                <c:pt idx="2205">
                  <c:v>2.3657152358963458E-4</c:v>
                </c:pt>
                <c:pt idx="2206">
                  <c:v>2.3643054892802162E-4</c:v>
                </c:pt>
                <c:pt idx="2207">
                  <c:v>2.3629001407981991E-4</c:v>
                </c:pt>
                <c:pt idx="2208">
                  <c:v>2.3614991772651393E-4</c:v>
                </c:pt>
                <c:pt idx="2209">
                  <c:v>2.3601025855330104E-4</c:v>
                </c:pt>
                <c:pt idx="2210">
                  <c:v>2.3587103524908207E-4</c:v>
                </c:pt>
                <c:pt idx="2211">
                  <c:v>2.3573224650645208E-4</c:v>
                </c:pt>
                <c:pt idx="2212">
                  <c:v>2.3559389102169098E-4</c:v>
                </c:pt>
                <c:pt idx="2213">
                  <c:v>2.3545596749475423E-4</c:v>
                </c:pt>
                <c:pt idx="2214">
                  <c:v>2.3531847462926367E-4</c:v>
                </c:pt>
                <c:pt idx="2215">
                  <c:v>2.3518141113249819E-4</c:v>
                </c:pt>
                <c:pt idx="2216">
                  <c:v>2.3504477571538454E-4</c:v>
                </c:pt>
                <c:pt idx="2217">
                  <c:v>2.3490856709248802E-4</c:v>
                </c:pt>
                <c:pt idx="2218">
                  <c:v>2.3477278398200367E-4</c:v>
                </c:pt>
                <c:pt idx="2219">
                  <c:v>2.3463742510574636E-4</c:v>
                </c:pt>
                <c:pt idx="2220">
                  <c:v>2.3450248918914236E-4</c:v>
                </c:pt>
                <c:pt idx="2221">
                  <c:v>2.3436797496121975E-4</c:v>
                </c:pt>
                <c:pt idx="2222">
                  <c:v>2.342338811545997E-4</c:v>
                </c:pt>
                <c:pt idx="2223">
                  <c:v>2.3410020650548681E-4</c:v>
                </c:pt>
                <c:pt idx="2224">
                  <c:v>2.339669497536604E-4</c:v>
                </c:pt>
                <c:pt idx="2225">
                  <c:v>2.3383410964246566E-4</c:v>
                </c:pt>
                <c:pt idx="2226">
                  <c:v>2.3370168491880397E-4</c:v>
                </c:pt>
                <c:pt idx="2227">
                  <c:v>2.3356967433312432E-4</c:v>
                </c:pt>
                <c:pt idx="2228">
                  <c:v>2.3343807663941414E-4</c:v>
                </c:pt>
                <c:pt idx="2229">
                  <c:v>2.3330689059519055E-4</c:v>
                </c:pt>
                <c:pt idx="2230">
                  <c:v>2.3317611496149099E-4</c:v>
                </c:pt>
                <c:pt idx="2231">
                  <c:v>2.3304574850286437E-4</c:v>
                </c:pt>
                <c:pt idx="2232">
                  <c:v>2.3291578998736233E-4</c:v>
                </c:pt>
                <c:pt idx="2233">
                  <c:v>2.3278623818653025E-4</c:v>
                </c:pt>
                <c:pt idx="2234">
                  <c:v>2.3265709187539815E-4</c:v>
                </c:pt>
                <c:pt idx="2235">
                  <c:v>2.3252834983247193E-4</c:v>
                </c:pt>
                <c:pt idx="2236">
                  <c:v>2.3240001083972458E-4</c:v>
                </c:pt>
                <c:pt idx="2237">
                  <c:v>2.3227207368258716E-4</c:v>
                </c:pt>
                <c:pt idx="2238">
                  <c:v>2.3214453714994003E-4</c:v>
                </c:pt>
                <c:pt idx="2239">
                  <c:v>2.3201740003410407E-4</c:v>
                </c:pt>
                <c:pt idx="2240">
                  <c:v>2.3189066113083186E-4</c:v>
                </c:pt>
                <c:pt idx="2241">
                  <c:v>2.3176431923929889E-4</c:v>
                </c:pt>
                <c:pt idx="2242">
                  <c:v>2.3163837316209475E-4</c:v>
                </c:pt>
                <c:pt idx="2243">
                  <c:v>2.3151282170521441E-4</c:v>
                </c:pt>
                <c:pt idx="2244">
                  <c:v>2.3138766367804958E-4</c:v>
                </c:pt>
                <c:pt idx="2245">
                  <c:v>2.3126289789337986E-4</c:v>
                </c:pt>
                <c:pt idx="2246">
                  <c:v>2.3113852316736401E-4</c:v>
                </c:pt>
                <c:pt idx="2247">
                  <c:v>2.3101453831953154E-4</c:v>
                </c:pt>
                <c:pt idx="2248">
                  <c:v>2.3089094217277378E-4</c:v>
                </c:pt>
                <c:pt idx="2249">
                  <c:v>2.3076773355333528E-4</c:v>
                </c:pt>
                <c:pt idx="2250">
                  <c:v>2.306449112908053E-4</c:v>
                </c:pt>
                <c:pt idx="2251">
                  <c:v>2.3052247421810913E-4</c:v>
                </c:pt>
                <c:pt idx="2252">
                  <c:v>2.3040042117149952E-4</c:v>
                </c:pt>
                <c:pt idx="2253">
                  <c:v>2.3027875099054803E-4</c:v>
                </c:pt>
                <c:pt idx="2254">
                  <c:v>2.3015746251813665E-4</c:v>
                </c:pt>
                <c:pt idx="2255">
                  <c:v>2.3003655460044904E-4</c:v>
                </c:pt>
                <c:pt idx="2256">
                  <c:v>2.2991602608696219E-4</c:v>
                </c:pt>
                <c:pt idx="2257">
                  <c:v>2.2979587583043783E-4</c:v>
                </c:pt>
                <c:pt idx="2258">
                  <c:v>2.2967610268691399E-4</c:v>
                </c:pt>
                <c:pt idx="2259">
                  <c:v>2.2955670551569649E-4</c:v>
                </c:pt>
                <c:pt idx="2260">
                  <c:v>2.2943768317935053E-4</c:v>
                </c:pt>
                <c:pt idx="2261">
                  <c:v>2.2931903454369222E-4</c:v>
                </c:pt>
                <c:pt idx="2262">
                  <c:v>2.2920075847778024E-4</c:v>
                </c:pt>
                <c:pt idx="2263">
                  <c:v>2.2908285385390734E-4</c:v>
                </c:pt>
                <c:pt idx="2264">
                  <c:v>2.2896531954759197E-4</c:v>
                </c:pt>
                <c:pt idx="2265">
                  <c:v>2.2884815443757018E-4</c:v>
                </c:pt>
                <c:pt idx="2266">
                  <c:v>2.2873135740578677E-4</c:v>
                </c:pt>
                <c:pt idx="2267">
                  <c:v>2.2861492733738741E-4</c:v>
                </c:pt>
                <c:pt idx="2268">
                  <c:v>2.284988631207101E-4</c:v>
                </c:pt>
                <c:pt idx="2269">
                  <c:v>2.283831636472771E-4</c:v>
                </c:pt>
                <c:pt idx="2270">
                  <c:v>2.2826782781178628E-4</c:v>
                </c:pt>
                <c:pt idx="2271">
                  <c:v>2.2815285451210324E-4</c:v>
                </c:pt>
                <c:pt idx="2272">
                  <c:v>2.2803824264925292E-4</c:v>
                </c:pt>
                <c:pt idx="2273">
                  <c:v>2.2792399112741131E-4</c:v>
                </c:pt>
                <c:pt idx="2274">
                  <c:v>2.2781009885389737E-4</c:v>
                </c:pt>
                <c:pt idx="2275">
                  <c:v>2.2769656473916466E-4</c:v>
                </c:pt>
                <c:pt idx="2276">
                  <c:v>2.2758338769679348E-4</c:v>
                </c:pt>
                <c:pt idx="2277">
                  <c:v>2.2747056664348242E-4</c:v>
                </c:pt>
                <c:pt idx="2278">
                  <c:v>2.2735810049904039E-4</c:v>
                </c:pt>
                <c:pt idx="2279">
                  <c:v>2.2724598818637821E-4</c:v>
                </c:pt>
                <c:pt idx="2280">
                  <c:v>2.2713422863150117E-4</c:v>
                </c:pt>
                <c:pt idx="2281">
                  <c:v>2.270228207635002E-4</c:v>
                </c:pt>
                <c:pt idx="2282">
                  <c:v>2.2691176351454417E-4</c:v>
                </c:pt>
                <c:pt idx="2283">
                  <c:v>2.2680105581987192E-4</c:v>
                </c:pt>
                <c:pt idx="2284">
                  <c:v>2.2669069661778395E-4</c:v>
                </c:pt>
                <c:pt idx="2285">
                  <c:v>2.2658068484963467E-4</c:v>
                </c:pt>
                <c:pt idx="2286">
                  <c:v>2.2647101945982419E-4</c:v>
                </c:pt>
                <c:pt idx="2287">
                  <c:v>2.2636169939579053E-4</c:v>
                </c:pt>
                <c:pt idx="2288">
                  <c:v>2.2625272360800154E-4</c:v>
                </c:pt>
                <c:pt idx="2289">
                  <c:v>2.2614409104994689E-4</c:v>
                </c:pt>
                <c:pt idx="2290">
                  <c:v>2.2603580067813032E-4</c:v>
                </c:pt>
                <c:pt idx="2291">
                  <c:v>2.2592785145206164E-4</c:v>
                </c:pt>
                <c:pt idx="2292">
                  <c:v>2.2582024233424881E-4</c:v>
                </c:pt>
                <c:pt idx="2293">
                  <c:v>2.2571297229018997E-4</c:v>
                </c:pt>
                <c:pt idx="2294">
                  <c:v>2.2560604028836585E-4</c:v>
                </c:pt>
                <c:pt idx="2295">
                  <c:v>2.2549944530023168E-4</c:v>
                </c:pt>
                <c:pt idx="2296">
                  <c:v>2.2537803381099958E-4</c:v>
                </c:pt>
                <c:pt idx="2297">
                  <c:v>2.2527215754537664E-4</c:v>
                </c:pt>
                <c:pt idx="2298">
                  <c:v>2.2516661508015229E-4</c:v>
                </c:pt>
                <c:pt idx="2299">
                  <c:v>2.2506140539902189E-4</c:v>
                </c:pt>
                <c:pt idx="2300">
                  <c:v>2.2495652748861527E-4</c:v>
                </c:pt>
                <c:pt idx="2301">
                  <c:v>2.2485198033848902E-4</c:v>
                </c:pt>
                <c:pt idx="2302">
                  <c:v>2.2474776294111875E-4</c:v>
                </c:pt>
                <c:pt idx="2303">
                  <c:v>2.246438742918915E-4</c:v>
                </c:pt>
                <c:pt idx="2304">
                  <c:v>2.2454031338909784E-4</c:v>
                </c:pt>
                <c:pt idx="2305">
                  <c:v>2.244370792339244E-4</c:v>
                </c:pt>
                <c:pt idx="2306">
                  <c:v>2.2433417083044609E-4</c:v>
                </c:pt>
                <c:pt idx="2307">
                  <c:v>2.2423158718561852E-4</c:v>
                </c:pt>
                <c:pt idx="2308">
                  <c:v>2.2412932730927034E-4</c:v>
                </c:pt>
                <c:pt idx="2309">
                  <c:v>2.2402739021409559E-4</c:v>
                </c:pt>
                <c:pt idx="2310">
                  <c:v>2.2392577491564633E-4</c:v>
                </c:pt>
                <c:pt idx="2311">
                  <c:v>2.2382448043232477E-4</c:v>
                </c:pt>
                <c:pt idx="2312">
                  <c:v>2.2372350578537587E-4</c:v>
                </c:pt>
                <c:pt idx="2313">
                  <c:v>2.236228499988798E-4</c:v>
                </c:pt>
                <c:pt idx="2314">
                  <c:v>2.2350820400753149E-4</c:v>
                </c:pt>
                <c:pt idx="2315">
                  <c:v>2.2340822822031285E-4</c:v>
                </c:pt>
                <c:pt idx="2316">
                  <c:v>2.2330856824474431E-4</c:v>
                </c:pt>
                <c:pt idx="2317">
                  <c:v>2.2320922311657186E-4</c:v>
                </c:pt>
                <c:pt idx="2318">
                  <c:v>2.2311019187433819E-4</c:v>
                </c:pt>
                <c:pt idx="2319">
                  <c:v>2.2301147355937529E-4</c:v>
                </c:pt>
                <c:pt idx="2320">
                  <c:v>2.2291306721579693E-4</c:v>
                </c:pt>
                <c:pt idx="2321">
                  <c:v>2.2281497189049123E-4</c:v>
                </c:pt>
                <c:pt idx="2322">
                  <c:v>2.2271718663311347E-4</c:v>
                </c:pt>
                <c:pt idx="2323">
                  <c:v>2.2261971049607855E-4</c:v>
                </c:pt>
                <c:pt idx="2324">
                  <c:v>2.2252254253455364E-4</c:v>
                </c:pt>
                <c:pt idx="2325">
                  <c:v>2.2242568180645084E-4</c:v>
                </c:pt>
                <c:pt idx="2326">
                  <c:v>2.2232912737242004E-4</c:v>
                </c:pt>
                <c:pt idx="2327">
                  <c:v>2.2223287829584138E-4</c:v>
                </c:pt>
                <c:pt idx="2328">
                  <c:v>2.2213693364281798E-4</c:v>
                </c:pt>
                <c:pt idx="2329">
                  <c:v>2.2204129248216893E-4</c:v>
                </c:pt>
                <c:pt idx="2330">
                  <c:v>2.2194595388542164E-4</c:v>
                </c:pt>
                <c:pt idx="2331">
                  <c:v>2.2185091692680494E-4</c:v>
                </c:pt>
                <c:pt idx="2332">
                  <c:v>2.2175618068324157E-4</c:v>
                </c:pt>
                <c:pt idx="2333">
                  <c:v>2.2166174423434139E-4</c:v>
                </c:pt>
                <c:pt idx="2334">
                  <c:v>2.2156760666239362E-4</c:v>
                </c:pt>
                <c:pt idx="2335">
                  <c:v>2.2147376705236013E-4</c:v>
                </c:pt>
                <c:pt idx="2336">
                  <c:v>2.2138022449186805E-4</c:v>
                </c:pt>
                <c:pt idx="2337">
                  <c:v>2.2128697807120281E-4</c:v>
                </c:pt>
                <c:pt idx="2338">
                  <c:v>2.211940268833007E-4</c:v>
                </c:pt>
                <c:pt idx="2339">
                  <c:v>2.2110137002374208E-4</c:v>
                </c:pt>
                <c:pt idx="2340">
                  <c:v>2.2100900659074424E-4</c:v>
                </c:pt>
                <c:pt idx="2341">
                  <c:v>2.2091693568515407E-4</c:v>
                </c:pt>
                <c:pt idx="2342">
                  <c:v>2.2082515641044125E-4</c:v>
                </c:pt>
                <c:pt idx="2343">
                  <c:v>2.207336678726911E-4</c:v>
                </c:pt>
                <c:pt idx="2344">
                  <c:v>2.2064246918059765E-4</c:v>
                </c:pt>
                <c:pt idx="2345">
                  <c:v>2.205515594454565E-4</c:v>
                </c:pt>
                <c:pt idx="2346">
                  <c:v>2.2046093778115789E-4</c:v>
                </c:pt>
                <c:pt idx="2347">
                  <c:v>2.2037060330417957E-4</c:v>
                </c:pt>
                <c:pt idx="2348">
                  <c:v>2.2026771442990926E-4</c:v>
                </c:pt>
                <c:pt idx="2349">
                  <c:v>2.2017799239119754E-4</c:v>
                </c:pt>
                <c:pt idx="2350">
                  <c:v>2.2008855477979069E-4</c:v>
                </c:pt>
                <c:pt idx="2351">
                  <c:v>2.1999940072281289E-4</c:v>
                </c:pt>
                <c:pt idx="2352">
                  <c:v>2.1991052934994005E-4</c:v>
                </c:pt>
                <c:pt idx="2353">
                  <c:v>2.1982193979339345E-4</c:v>
                </c:pt>
                <c:pt idx="2354">
                  <c:v>2.1973363118793246E-4</c:v>
                </c:pt>
                <c:pt idx="2355">
                  <c:v>2.1964560267084769E-4</c:v>
                </c:pt>
                <c:pt idx="2356">
                  <c:v>2.1955785338195462E-4</c:v>
                </c:pt>
                <c:pt idx="2357">
                  <c:v>2.1947038246358615E-4</c:v>
                </c:pt>
                <c:pt idx="2358">
                  <c:v>2.193831890605863E-4</c:v>
                </c:pt>
                <c:pt idx="2359">
                  <c:v>2.1929627232030301E-4</c:v>
                </c:pt>
                <c:pt idx="2360">
                  <c:v>2.1920963139258182E-4</c:v>
                </c:pt>
                <c:pt idx="2361">
                  <c:v>2.1912326542975871E-4</c:v>
                </c:pt>
                <c:pt idx="2362">
                  <c:v>2.1898810099748781E-4</c:v>
                </c:pt>
                <c:pt idx="2363">
                  <c:v>2.1890243821228627E-4</c:v>
                </c:pt>
                <c:pt idx="2364">
                  <c:v>2.1881704738484063E-4</c:v>
                </c:pt>
                <c:pt idx="2365">
                  <c:v>2.1873192767878693E-4</c:v>
                </c:pt>
                <c:pt idx="2366">
                  <c:v>2.1864707826021429E-4</c:v>
                </c:pt>
                <c:pt idx="2367">
                  <c:v>2.1856249829765848E-4</c:v>
                </c:pt>
                <c:pt idx="2368">
                  <c:v>2.1847818696209514E-4</c:v>
                </c:pt>
                <c:pt idx="2369">
                  <c:v>2.1839414342693324E-4</c:v>
                </c:pt>
                <c:pt idx="2370">
                  <c:v>2.1831036686800845E-4</c:v>
                </c:pt>
                <c:pt idx="2371">
                  <c:v>2.1822685646357657E-4</c:v>
                </c:pt>
                <c:pt idx="2372">
                  <c:v>2.1814361139430678E-4</c:v>
                </c:pt>
                <c:pt idx="2373">
                  <c:v>2.1806063084327541E-4</c:v>
                </c:pt>
                <c:pt idx="2374">
                  <c:v>2.1797791399595911E-4</c:v>
                </c:pt>
                <c:pt idx="2375">
                  <c:v>2.1789546004022834E-4</c:v>
                </c:pt>
                <c:pt idx="2376">
                  <c:v>2.1781326816634102E-4</c:v>
                </c:pt>
                <c:pt idx="2377">
                  <c:v>2.1773133756693586E-4</c:v>
                </c:pt>
                <c:pt idx="2378">
                  <c:v>2.1764966743702602E-4</c:v>
                </c:pt>
                <c:pt idx="2379">
                  <c:v>2.1756825697399245E-4</c:v>
                </c:pt>
                <c:pt idx="2380">
                  <c:v>2.1748710537757761E-4</c:v>
                </c:pt>
                <c:pt idx="2381">
                  <c:v>2.1740621184987896E-4</c:v>
                </c:pt>
                <c:pt idx="2382">
                  <c:v>2.1732557559534248E-4</c:v>
                </c:pt>
                <c:pt idx="2383">
                  <c:v>2.1724519582075636E-4</c:v>
                </c:pt>
                <c:pt idx="2384">
                  <c:v>2.1716507173524457E-4</c:v>
                </c:pt>
                <c:pt idx="2385">
                  <c:v>2.1708520255026044E-4</c:v>
                </c:pt>
                <c:pt idx="2386">
                  <c:v>2.1700558747958027E-4</c:v>
                </c:pt>
                <c:pt idx="2387">
                  <c:v>2.1692622573929714E-4</c:v>
                </c:pt>
                <c:pt idx="2388">
                  <c:v>2.1684711654781436E-4</c:v>
                </c:pt>
                <c:pt idx="2389">
                  <c:v>2.1676825912583933E-4</c:v>
                </c:pt>
                <c:pt idx="2390">
                  <c:v>2.1668965269637709E-4</c:v>
                </c:pt>
                <c:pt idx="2391">
                  <c:v>2.1661129648472413E-4</c:v>
                </c:pt>
                <c:pt idx="2392">
                  <c:v>2.1653318971846211E-4</c:v>
                </c:pt>
                <c:pt idx="2393">
                  <c:v>2.1645533162745149E-4</c:v>
                </c:pt>
                <c:pt idx="2394">
                  <c:v>2.1637772144382549E-4</c:v>
                </c:pt>
                <c:pt idx="2395">
                  <c:v>2.163003584019836E-4</c:v>
                </c:pt>
                <c:pt idx="2396">
                  <c:v>2.1622324173858556E-4</c:v>
                </c:pt>
                <c:pt idx="2397">
                  <c:v>2.1614637069254506E-4</c:v>
                </c:pt>
                <c:pt idx="2398">
                  <c:v>2.1606974450502371E-4</c:v>
                </c:pt>
                <c:pt idx="2399">
                  <c:v>2.1599336241942459E-4</c:v>
                </c:pt>
                <c:pt idx="2400">
                  <c:v>2.1591722368138628E-4</c:v>
                </c:pt>
                <c:pt idx="2401">
                  <c:v>2.1584132753877674E-4</c:v>
                </c:pt>
                <c:pt idx="2402">
                  <c:v>2.1576567324168715E-4</c:v>
                </c:pt>
                <c:pt idx="2403">
                  <c:v>2.1569026004242568E-4</c:v>
                </c:pt>
                <c:pt idx="2404">
                  <c:v>2.1561508719551153E-4</c:v>
                </c:pt>
                <c:pt idx="2405">
                  <c:v>2.1554015395766889E-4</c:v>
                </c:pt>
                <c:pt idx="2406">
                  <c:v>2.1546545958782065E-4</c:v>
                </c:pt>
                <c:pt idx="2407">
                  <c:v>2.1539100334708256E-4</c:v>
                </c:pt>
                <c:pt idx="2408">
                  <c:v>2.1531678449875704E-4</c:v>
                </c:pt>
                <c:pt idx="2409">
                  <c:v>2.1524280230832732E-4</c:v>
                </c:pt>
                <c:pt idx="2410">
                  <c:v>2.1516905604345126E-4</c:v>
                </c:pt>
                <c:pt idx="2411">
                  <c:v>2.1509554497395548E-4</c:v>
                </c:pt>
                <c:pt idx="2412">
                  <c:v>2.1502226837182925E-4</c:v>
                </c:pt>
                <c:pt idx="2413">
                  <c:v>2.1494922551121867E-4</c:v>
                </c:pt>
                <c:pt idx="2414">
                  <c:v>2.148764156684206E-4</c:v>
                </c:pt>
                <c:pt idx="2415">
                  <c:v>2.1480383812187676E-4</c:v>
                </c:pt>
                <c:pt idx="2416">
                  <c:v>2.1473149215216786E-4</c:v>
                </c:pt>
                <c:pt idx="2417">
                  <c:v>2.1465937704200758E-4</c:v>
                </c:pt>
                <c:pt idx="2418">
                  <c:v>2.1458749207623677E-4</c:v>
                </c:pt>
                <c:pt idx="2419">
                  <c:v>2.1451583654181748E-4</c:v>
                </c:pt>
                <c:pt idx="2420">
                  <c:v>2.1444440972782724E-4</c:v>
                </c:pt>
                <c:pt idx="2421">
                  <c:v>2.1437321092545298E-4</c:v>
                </c:pt>
                <c:pt idx="2422">
                  <c:v>2.1430223942798545E-4</c:v>
                </c:pt>
                <c:pt idx="2423">
                  <c:v>2.1423149453081322E-4</c:v>
                </c:pt>
                <c:pt idx="2424">
                  <c:v>2.1416097553141685E-4</c:v>
                </c:pt>
                <c:pt idx="2425">
                  <c:v>2.1409068172936326E-4</c:v>
                </c:pt>
                <c:pt idx="2426">
                  <c:v>2.1402061242629976E-4</c:v>
                </c:pt>
                <c:pt idx="2427">
                  <c:v>2.1395076692594847E-4</c:v>
                </c:pt>
                <c:pt idx="2428">
                  <c:v>2.1388114453410037E-4</c:v>
                </c:pt>
                <c:pt idx="2429">
                  <c:v>2.1381174455860968E-4</c:v>
                </c:pt>
                <c:pt idx="2430">
                  <c:v>2.1374256630938814E-4</c:v>
                </c:pt>
                <c:pt idx="2431">
                  <c:v>2.1367360909839924E-4</c:v>
                </c:pt>
                <c:pt idx="2432">
                  <c:v>2.1360487223965254E-4</c:v>
                </c:pt>
                <c:pt idx="2433">
                  <c:v>2.1353635504919798E-4</c:v>
                </c:pt>
                <c:pt idx="2434">
                  <c:v>2.134680568451203E-4</c:v>
                </c:pt>
                <c:pt idx="2435">
                  <c:v>2.1339997694753323E-4</c:v>
                </c:pt>
                <c:pt idx="2436">
                  <c:v>2.1333211467857393E-4</c:v>
                </c:pt>
                <c:pt idx="2437">
                  <c:v>2.1326446936239737E-4</c:v>
                </c:pt>
                <c:pt idx="2438">
                  <c:v>2.1319704032517073E-4</c:v>
                </c:pt>
                <c:pt idx="2439">
                  <c:v>2.1312982689506772E-4</c:v>
                </c:pt>
                <c:pt idx="2440">
                  <c:v>2.1306282840226299E-4</c:v>
                </c:pt>
                <c:pt idx="2441">
                  <c:v>2.1299604417892681E-4</c:v>
                </c:pt>
                <c:pt idx="2442">
                  <c:v>2.1292947355921912E-4</c:v>
                </c:pt>
                <c:pt idx="2443">
                  <c:v>2.1286311587928418E-4</c:v>
                </c:pt>
                <c:pt idx="2444">
                  <c:v>2.1279697047724505E-4</c:v>
                </c:pt>
                <c:pt idx="2445">
                  <c:v>2.1273103669319817E-4</c:v>
                </c:pt>
                <c:pt idx="2446">
                  <c:v>2.126653138692076E-4</c:v>
                </c:pt>
                <c:pt idx="2447">
                  <c:v>2.1259980134929964E-4</c:v>
                </c:pt>
                <c:pt idx="2448">
                  <c:v>2.1253449847945745E-4</c:v>
                </c:pt>
                <c:pt idx="2449">
                  <c:v>2.1246940460761555E-4</c:v>
                </c:pt>
                <c:pt idx="2450">
                  <c:v>2.124045190836542E-4</c:v>
                </c:pt>
                <c:pt idx="2451">
                  <c:v>2.1233984125939415E-4</c:v>
                </c:pt>
                <c:pt idx="2452">
                  <c:v>2.1227537048859122E-4</c:v>
                </c:pt>
                <c:pt idx="2453">
                  <c:v>2.1221110612693072E-4</c:v>
                </c:pt>
                <c:pt idx="2454">
                  <c:v>2.1214704753202225E-4</c:v>
                </c:pt>
                <c:pt idx="2455">
                  <c:v>2.1208319406339408E-4</c:v>
                </c:pt>
                <c:pt idx="2456">
                  <c:v>2.1201954508248813E-4</c:v>
                </c:pt>
                <c:pt idx="2457">
                  <c:v>2.1195609995265424E-4</c:v>
                </c:pt>
                <c:pt idx="2458">
                  <c:v>2.1189285803914504E-4</c:v>
                </c:pt>
                <c:pt idx="2459">
                  <c:v>2.1182981870911062E-4</c:v>
                </c:pt>
                <c:pt idx="2460">
                  <c:v>2.1176698133159309E-4</c:v>
                </c:pt>
                <c:pt idx="2461">
                  <c:v>2.117043452775214E-4</c:v>
                </c:pt>
                <c:pt idx="2462">
                  <c:v>2.1164190991970595E-4</c:v>
                </c:pt>
                <c:pt idx="2463">
                  <c:v>2.1157967463283344E-4</c:v>
                </c:pt>
                <c:pt idx="2464">
                  <c:v>2.1151763879346147E-4</c:v>
                </c:pt>
                <c:pt idx="2465">
                  <c:v>2.1145580178001335E-4</c:v>
                </c:pt>
                <c:pt idx="2466">
                  <c:v>2.1139416297277281E-4</c:v>
                </c:pt>
                <c:pt idx="2467">
                  <c:v>2.1133272175387897E-4</c:v>
                </c:pt>
                <c:pt idx="2468">
                  <c:v>2.1127147750732081E-4</c:v>
                </c:pt>
                <c:pt idx="2469">
                  <c:v>2.1121042961893223E-4</c:v>
                </c:pt>
                <c:pt idx="2470">
                  <c:v>2.1114957747638677E-4</c:v>
                </c:pt>
                <c:pt idx="2471">
                  <c:v>2.1108892046919244E-4</c:v>
                </c:pt>
                <c:pt idx="2472">
                  <c:v>2.1102845798868654E-4</c:v>
                </c:pt>
                <c:pt idx="2473">
                  <c:v>2.1096818942803052E-4</c:v>
                </c:pt>
                <c:pt idx="2474">
                  <c:v>2.1090811418220492E-4</c:v>
                </c:pt>
                <c:pt idx="2475">
                  <c:v>2.1084823164800419E-4</c:v>
                </c:pt>
                <c:pt idx="2476">
                  <c:v>2.1078854122403147E-4</c:v>
                </c:pt>
                <c:pt idx="2477">
                  <c:v>2.1072904231069373E-4</c:v>
                </c:pt>
                <c:pt idx="2478">
                  <c:v>2.106697343101965E-4</c:v>
                </c:pt>
                <c:pt idx="2479">
                  <c:v>2.1061061662653891E-4</c:v>
                </c:pt>
                <c:pt idx="2480">
                  <c:v>2.1055168866550847E-4</c:v>
                </c:pt>
                <c:pt idx="2481">
                  <c:v>2.1049294983467633E-4</c:v>
                </c:pt>
                <c:pt idx="2482">
                  <c:v>2.104343995433919E-4</c:v>
                </c:pt>
                <c:pt idx="2483">
                  <c:v>2.1037603720277804E-4</c:v>
                </c:pt>
                <c:pt idx="2484">
                  <c:v>2.1031786222572597E-4</c:v>
                </c:pt>
                <c:pt idx="2485">
                  <c:v>2.1025987402689046E-4</c:v>
                </c:pt>
                <c:pt idx="2486">
                  <c:v>2.1020207202268449E-4</c:v>
                </c:pt>
                <c:pt idx="2487">
                  <c:v>2.101444556312746E-4</c:v>
                </c:pt>
                <c:pt idx="2488">
                  <c:v>2.1008702427257586E-4</c:v>
                </c:pt>
                <c:pt idx="2489">
                  <c:v>2.1002977736824685E-4</c:v>
                </c:pt>
                <c:pt idx="2490">
                  <c:v>2.0997271434168471E-4</c:v>
                </c:pt>
                <c:pt idx="2491">
                  <c:v>2.0991583461802034E-4</c:v>
                </c:pt>
                <c:pt idx="2492">
                  <c:v>2.0985913762411348E-4</c:v>
                </c:pt>
                <c:pt idx="2493">
                  <c:v>2.0980262278854774E-4</c:v>
                </c:pt>
                <c:pt idx="2494">
                  <c:v>2.097462895416257E-4</c:v>
                </c:pt>
                <c:pt idx="2495">
                  <c:v>2.0969013731536414E-4</c:v>
                </c:pt>
                <c:pt idx="2496">
                  <c:v>2.096341655434892E-4</c:v>
                </c:pt>
                <c:pt idx="2497">
                  <c:v>2.0957837366143136E-4</c:v>
                </c:pt>
                <c:pt idx="2498">
                  <c:v>2.0952276110632078E-4</c:v>
                </c:pt>
                <c:pt idx="2499">
                  <c:v>2.0946732731698243E-4</c:v>
                </c:pt>
                <c:pt idx="2500">
                  <c:v>2.0941207173393126E-4</c:v>
                </c:pt>
                <c:pt idx="2501">
                  <c:v>2.0935699379936746E-4</c:v>
                </c:pt>
                <c:pt idx="2502">
                  <c:v>2.0930209295717158E-4</c:v>
                </c:pt>
                <c:pt idx="2503">
                  <c:v>2.0924736865289987E-4</c:v>
                </c:pt>
                <c:pt idx="2504">
                  <c:v>2.0919282033377945E-4</c:v>
                </c:pt>
                <c:pt idx="2505">
                  <c:v>2.0913844744870357E-4</c:v>
                </c:pt>
                <c:pt idx="2506">
                  <c:v>2.0908424944822695E-4</c:v>
                </c:pt>
                <c:pt idx="2507">
                  <c:v>2.0903022578456094E-4</c:v>
                </c:pt>
                <c:pt idx="2508">
                  <c:v>2.0897637591156895E-4</c:v>
                </c:pt>
                <c:pt idx="2509">
                  <c:v>2.0892269928476156E-4</c:v>
                </c:pt>
                <c:pt idx="2510">
                  <c:v>2.0886919536129207E-4</c:v>
                </c:pt>
                <c:pt idx="2511">
                  <c:v>2.0881586359995161E-4</c:v>
                </c:pt>
                <c:pt idx="2512">
                  <c:v>2.0876270346116465E-4</c:v>
                </c:pt>
                <c:pt idx="2513">
                  <c:v>2.0870971440698421E-4</c:v>
                </c:pt>
                <c:pt idx="2514">
                  <c:v>2.0865689590108736E-4</c:v>
                </c:pt>
                <c:pt idx="2515">
                  <c:v>2.0860424740877043E-4</c:v>
                </c:pt>
                <c:pt idx="2516">
                  <c:v>2.0855176839694461E-4</c:v>
                </c:pt>
                <c:pt idx="2517">
                  <c:v>2.0849945833413113E-4</c:v>
                </c:pt>
                <c:pt idx="2518">
                  <c:v>2.084473166904568E-4</c:v>
                </c:pt>
                <c:pt idx="2519">
                  <c:v>2.0839534293764939E-4</c:v>
                </c:pt>
                <c:pt idx="2520">
                  <c:v>2.0834353654903312E-4</c:v>
                </c:pt>
                <c:pt idx="2521">
                  <c:v>2.0829189699952396E-4</c:v>
                </c:pt>
                <c:pt idx="2522">
                  <c:v>2.0824042376562532E-4</c:v>
                </c:pt>
                <c:pt idx="2523">
                  <c:v>2.0818911632542326E-4</c:v>
                </c:pt>
                <c:pt idx="2524">
                  <c:v>2.081379741585822E-4</c:v>
                </c:pt>
                <c:pt idx="2525">
                  <c:v>2.0808699674634021E-4</c:v>
                </c:pt>
                <c:pt idx="2526">
                  <c:v>2.0803618357150469E-4</c:v>
                </c:pt>
                <c:pt idx="2527">
                  <c:v>2.0798553411844773E-4</c:v>
                </c:pt>
                <c:pt idx="2528">
                  <c:v>2.0793504787310188E-4</c:v>
                </c:pt>
                <c:pt idx="2529">
                  <c:v>2.078847243229553E-4</c:v>
                </c:pt>
                <c:pt idx="2530">
                  <c:v>2.0783456295704768E-4</c:v>
                </c:pt>
                <c:pt idx="2531">
                  <c:v>2.0778456326596558E-4</c:v>
                </c:pt>
                <c:pt idx="2532">
                  <c:v>2.0773472474183824E-4</c:v>
                </c:pt>
                <c:pt idx="2533">
                  <c:v>2.0768504687833277E-4</c:v>
                </c:pt>
                <c:pt idx="2534">
                  <c:v>2.076355291706501E-4</c:v>
                </c:pt>
                <c:pt idx="2535">
                  <c:v>2.0758617111552054E-4</c:v>
                </c:pt>
                <c:pt idx="2536">
                  <c:v>2.0753697221119919E-4</c:v>
                </c:pt>
                <c:pt idx="2537">
                  <c:v>2.0748793195746182E-4</c:v>
                </c:pt>
                <c:pt idx="2538">
                  <c:v>2.0743904985560027E-4</c:v>
                </c:pt>
                <c:pt idx="2539">
                  <c:v>2.0739032540841842E-4</c:v>
                </c:pt>
                <c:pt idx="2540">
                  <c:v>2.073417581202275E-4</c:v>
                </c:pt>
                <c:pt idx="2541">
                  <c:v>2.0729334749684201E-4</c:v>
                </c:pt>
                <c:pt idx="2542">
                  <c:v>2.0724509304557534E-4</c:v>
                </c:pt>
                <c:pt idx="2543">
                  <c:v>2.0719699427523543E-4</c:v>
                </c:pt>
                <c:pt idx="2544">
                  <c:v>2.0714905069612051E-4</c:v>
                </c:pt>
                <c:pt idx="2545">
                  <c:v>2.0710126182001481E-4</c:v>
                </c:pt>
                <c:pt idx="2546">
                  <c:v>2.0705362716018442E-4</c:v>
                </c:pt>
                <c:pt idx="2547">
                  <c:v>2.0700614623137272E-4</c:v>
                </c:pt>
                <c:pt idx="2548">
                  <c:v>2.0695881854979647E-4</c:v>
                </c:pt>
                <c:pt idx="2549">
                  <c:v>2.0691164363314136E-4</c:v>
                </c:pt>
                <c:pt idx="2550">
                  <c:v>2.0686462100055796E-4</c:v>
                </c:pt>
                <c:pt idx="2551">
                  <c:v>2.0681775017265729E-4</c:v>
                </c:pt>
                <c:pt idx="2552">
                  <c:v>2.067710306715068E-4</c:v>
                </c:pt>
                <c:pt idx="2553">
                  <c:v>2.0672446202062614E-4</c:v>
                </c:pt>
                <c:pt idx="2554">
                  <c:v>2.0667804374498291E-4</c:v>
                </c:pt>
                <c:pt idx="2555">
                  <c:v>2.0663177537098856E-4</c:v>
                </c:pt>
                <c:pt idx="2556">
                  <c:v>2.0657908017671393E-4</c:v>
                </c:pt>
                <c:pt idx="2557">
                  <c:v>2.0653313143249077E-4</c:v>
                </c:pt>
                <c:pt idx="2558">
                  <c:v>2.0648733111084866E-4</c:v>
                </c:pt>
                <c:pt idx="2559">
                  <c:v>2.0644167874413639E-4</c:v>
                </c:pt>
                <c:pt idx="2560">
                  <c:v>2.063961738661254E-4</c:v>
                </c:pt>
                <c:pt idx="2561">
                  <c:v>2.0635081601200553E-4</c:v>
                </c:pt>
                <c:pt idx="2562">
                  <c:v>2.0630560471838108E-4</c:v>
                </c:pt>
                <c:pt idx="2563">
                  <c:v>2.0626053952326658E-4</c:v>
                </c:pt>
                <c:pt idx="2564">
                  <c:v>2.0621561996608277E-4</c:v>
                </c:pt>
                <c:pt idx="2565">
                  <c:v>2.0617084558765259E-4</c:v>
                </c:pt>
                <c:pt idx="2566">
                  <c:v>2.0612621593019711E-4</c:v>
                </c:pt>
                <c:pt idx="2567">
                  <c:v>2.0608173053733141E-4</c:v>
                </c:pt>
                <c:pt idx="2568">
                  <c:v>2.0603738895406064E-4</c:v>
                </c:pt>
                <c:pt idx="2569">
                  <c:v>2.0599319072677602E-4</c:v>
                </c:pt>
                <c:pt idx="2570">
                  <c:v>2.0594913540325082E-4</c:v>
                </c:pt>
                <c:pt idx="2571">
                  <c:v>2.0590522253263621E-4</c:v>
                </c:pt>
                <c:pt idx="2572">
                  <c:v>2.0586145166545758E-4</c:v>
                </c:pt>
                <c:pt idx="2573">
                  <c:v>2.058178223536103E-4</c:v>
                </c:pt>
                <c:pt idx="2574">
                  <c:v>2.0577433415035586E-4</c:v>
                </c:pt>
                <c:pt idx="2575">
                  <c:v>2.0573098661031791E-4</c:v>
                </c:pt>
                <c:pt idx="2576">
                  <c:v>2.0568777928947838E-4</c:v>
                </c:pt>
                <c:pt idx="2577">
                  <c:v>2.0564471174517338E-4</c:v>
                </c:pt>
                <c:pt idx="2578">
                  <c:v>2.0560178353608944E-4</c:v>
                </c:pt>
                <c:pt idx="2579">
                  <c:v>2.0555899422225956E-4</c:v>
                </c:pt>
                <c:pt idx="2580">
                  <c:v>2.0551634336505927E-4</c:v>
                </c:pt>
                <c:pt idx="2581">
                  <c:v>2.0547383052720277E-4</c:v>
                </c:pt>
                <c:pt idx="2582">
                  <c:v>2.0543145527273903E-4</c:v>
                </c:pt>
                <c:pt idx="2583">
                  <c:v>2.0538921716704796E-4</c:v>
                </c:pt>
                <c:pt idx="2584">
                  <c:v>2.0534711577683645E-4</c:v>
                </c:pt>
                <c:pt idx="2585">
                  <c:v>2.0530515067013471E-4</c:v>
                </c:pt>
                <c:pt idx="2586">
                  <c:v>2.0526332141629223E-4</c:v>
                </c:pt>
                <c:pt idx="2587">
                  <c:v>2.0522162758597403E-4</c:v>
                </c:pt>
                <c:pt idx="2588">
                  <c:v>2.0518006875115691E-4</c:v>
                </c:pt>
                <c:pt idx="2589">
                  <c:v>2.0513864448512556E-4</c:v>
                </c:pt>
                <c:pt idx="2590">
                  <c:v>2.0509735436246871E-4</c:v>
                </c:pt>
                <c:pt idx="2591">
                  <c:v>2.0505619795907552E-4</c:v>
                </c:pt>
                <c:pt idx="2592">
                  <c:v>2.0501517485213165E-4</c:v>
                </c:pt>
                <c:pt idx="2593">
                  <c:v>2.0497428462011547E-4</c:v>
                </c:pt>
                <c:pt idx="2594">
                  <c:v>2.0493352684279451E-4</c:v>
                </c:pt>
                <c:pt idx="2595">
                  <c:v>2.0489290110122145E-4</c:v>
                </c:pt>
                <c:pt idx="2596">
                  <c:v>2.0485240697773057E-4</c:v>
                </c:pt>
                <c:pt idx="2597">
                  <c:v>2.0481204405593391E-4</c:v>
                </c:pt>
                <c:pt idx="2598">
                  <c:v>2.0477181192071764E-4</c:v>
                </c:pt>
                <c:pt idx="2599">
                  <c:v>2.047317101582383E-4</c:v>
                </c:pt>
                <c:pt idx="2600">
                  <c:v>2.0469173835591911E-4</c:v>
                </c:pt>
                <c:pt idx="2601">
                  <c:v>2.0465189610244624E-4</c:v>
                </c:pt>
                <c:pt idx="2602">
                  <c:v>2.0461218298776525E-4</c:v>
                </c:pt>
                <c:pt idx="2603">
                  <c:v>2.0457259860307732E-4</c:v>
                </c:pt>
                <c:pt idx="2604">
                  <c:v>2.045331425408356E-4</c:v>
                </c:pt>
                <c:pt idx="2605">
                  <c:v>2.0449381439474162E-4</c:v>
                </c:pt>
                <c:pt idx="2606">
                  <c:v>2.0445461375974156E-4</c:v>
                </c:pt>
                <c:pt idx="2607">
                  <c:v>2.0441554023202272E-4</c:v>
                </c:pt>
                <c:pt idx="2608">
                  <c:v>2.0437103989697487E-4</c:v>
                </c:pt>
                <c:pt idx="2609">
                  <c:v>2.0433223738797348E-4</c:v>
                </c:pt>
                <c:pt idx="2610">
                  <c:v>2.0429356072516693E-4</c:v>
                </c:pt>
                <c:pt idx="2611">
                  <c:v>2.0425500950984558E-4</c:v>
                </c:pt>
                <c:pt idx="2612">
                  <c:v>2.0421658334452246E-4</c:v>
                </c:pt>
                <c:pt idx="2613">
                  <c:v>2.0417828183292953E-4</c:v>
                </c:pt>
                <c:pt idx="2614">
                  <c:v>2.041401045800142E-4</c:v>
                </c:pt>
                <c:pt idx="2615">
                  <c:v>2.0410205119193573E-4</c:v>
                </c:pt>
                <c:pt idx="2616">
                  <c:v>2.0406412127606179E-4</c:v>
                </c:pt>
                <c:pt idx="2617">
                  <c:v>2.0402631444096475E-4</c:v>
                </c:pt>
                <c:pt idx="2618">
                  <c:v>2.0398863029641841E-4</c:v>
                </c:pt>
                <c:pt idx="2619">
                  <c:v>2.0395106845339425E-4</c:v>
                </c:pt>
                <c:pt idx="2620">
                  <c:v>2.0391362852405798E-4</c:v>
                </c:pt>
                <c:pt idx="2621">
                  <c:v>2.0387631012176624E-4</c:v>
                </c:pt>
                <c:pt idx="2622">
                  <c:v>2.0383911286106282E-4</c:v>
                </c:pt>
                <c:pt idx="2623">
                  <c:v>2.0380203635767541E-4</c:v>
                </c:pt>
                <c:pt idx="2624">
                  <c:v>2.0376508022851202E-4</c:v>
                </c:pt>
                <c:pt idx="2625">
                  <c:v>2.0372824409165758E-4</c:v>
                </c:pt>
                <c:pt idx="2626">
                  <c:v>2.0369152756637051E-4</c:v>
                </c:pt>
                <c:pt idx="2627">
                  <c:v>2.0365493027307911E-4</c:v>
                </c:pt>
                <c:pt idx="2628">
                  <c:v>2.0361845183337841E-4</c:v>
                </c:pt>
                <c:pt idx="2629">
                  <c:v>2.0358209187002659E-4</c:v>
                </c:pt>
                <c:pt idx="2630">
                  <c:v>2.0354585000694153E-4</c:v>
                </c:pt>
                <c:pt idx="2631">
                  <c:v>2.0350972586919748E-4</c:v>
                </c:pt>
                <c:pt idx="2632">
                  <c:v>2.0347371908302172E-4</c:v>
                </c:pt>
                <c:pt idx="2633">
                  <c:v>2.0343782927579105E-4</c:v>
                </c:pt>
                <c:pt idx="2634">
                  <c:v>2.0340205607602855E-4</c:v>
                </c:pt>
                <c:pt idx="2635">
                  <c:v>2.0336639911340006E-4</c:v>
                </c:pt>
                <c:pt idx="2636">
                  <c:v>2.0333085801871103E-4</c:v>
                </c:pt>
                <c:pt idx="2637">
                  <c:v>2.0329543242390301E-4</c:v>
                </c:pt>
                <c:pt idx="2638">
                  <c:v>2.032601219620503E-4</c:v>
                </c:pt>
                <c:pt idx="2639">
                  <c:v>2.0322492626735682E-4</c:v>
                </c:pt>
                <c:pt idx="2640">
                  <c:v>2.0318984497515256E-4</c:v>
                </c:pt>
                <c:pt idx="2641">
                  <c:v>2.0315487772189041E-4</c:v>
                </c:pt>
                <c:pt idx="2642">
                  <c:v>2.0312002414514286E-4</c:v>
                </c:pt>
                <c:pt idx="2643">
                  <c:v>2.0308528388359861E-4</c:v>
                </c:pt>
                <c:pt idx="2644">
                  <c:v>2.0305065657705938E-4</c:v>
                </c:pt>
                <c:pt idx="2645">
                  <c:v>2.0301614186643658E-4</c:v>
                </c:pt>
                <c:pt idx="2646">
                  <c:v>2.0298173939374813E-4</c:v>
                </c:pt>
                <c:pt idx="2647">
                  <c:v>2.0294744880211511E-4</c:v>
                </c:pt>
                <c:pt idx="2648">
                  <c:v>2.0291326973575859E-4</c:v>
                </c:pt>
                <c:pt idx="2649">
                  <c:v>2.0287920183999626E-4</c:v>
                </c:pt>
                <c:pt idx="2650">
                  <c:v>2.0284524476123941E-4</c:v>
                </c:pt>
                <c:pt idx="2651">
                  <c:v>2.0281139814698953E-4</c:v>
                </c:pt>
                <c:pt idx="2652">
                  <c:v>2.0277766164583519E-4</c:v>
                </c:pt>
                <c:pt idx="2653">
                  <c:v>2.0274403490744879E-4</c:v>
                </c:pt>
                <c:pt idx="2654">
                  <c:v>2.0271051758258342E-4</c:v>
                </c:pt>
                <c:pt idx="2655">
                  <c:v>2.0267710932306965E-4</c:v>
                </c:pt>
                <c:pt idx="2656">
                  <c:v>2.0264380978181229E-4</c:v>
                </c:pt>
                <c:pt idx="2657">
                  <c:v>2.0261061861278739E-4</c:v>
                </c:pt>
                <c:pt idx="2658">
                  <c:v>2.0257753547103886E-4</c:v>
                </c:pt>
                <c:pt idx="2659">
                  <c:v>2.0254456001267548E-4</c:v>
                </c:pt>
                <c:pt idx="2660">
                  <c:v>2.0250700519201939E-4</c:v>
                </c:pt>
                <c:pt idx="2661">
                  <c:v>2.0247425933069883E-4</c:v>
                </c:pt>
                <c:pt idx="2662">
                  <c:v>2.0244162007885969E-4</c:v>
                </c:pt>
                <c:pt idx="2663">
                  <c:v>2.0240908709698874E-4</c:v>
                </c:pt>
                <c:pt idx="2664">
                  <c:v>2.0237666004662162E-4</c:v>
                </c:pt>
                <c:pt idx="2665">
                  <c:v>2.0234433859033952E-4</c:v>
                </c:pt>
                <c:pt idx="2666">
                  <c:v>2.023121223917663E-4</c:v>
                </c:pt>
                <c:pt idx="2667">
                  <c:v>2.022800111155653E-4</c:v>
                </c:pt>
                <c:pt idx="2668">
                  <c:v>2.0224800442743621E-4</c:v>
                </c:pt>
                <c:pt idx="2669">
                  <c:v>2.0221610199411212E-4</c:v>
                </c:pt>
                <c:pt idx="2670">
                  <c:v>2.0218430348335642E-4</c:v>
                </c:pt>
                <c:pt idx="2671">
                  <c:v>2.0215260856395982E-4</c:v>
                </c:pt>
                <c:pt idx="2672">
                  <c:v>2.021210169057371E-4</c:v>
                </c:pt>
                <c:pt idx="2673">
                  <c:v>2.02071580709735E-4</c:v>
                </c:pt>
                <c:pt idx="2674">
                  <c:v>2.0204025307122609E-4</c:v>
                </c:pt>
                <c:pt idx="2675">
                  <c:v>2.0200902752297363E-4</c:v>
                </c:pt>
                <c:pt idx="2676">
                  <c:v>2.0197790373943615E-4</c:v>
                </c:pt>
                <c:pt idx="2677">
                  <c:v>2.0194688139607965E-4</c:v>
                </c:pt>
                <c:pt idx="2678">
                  <c:v>2.0191596016937459E-4</c:v>
                </c:pt>
                <c:pt idx="2679">
                  <c:v>2.0188513973679295E-4</c:v>
                </c:pt>
                <c:pt idx="2680">
                  <c:v>2.0185441977680512E-4</c:v>
                </c:pt>
                <c:pt idx="2681">
                  <c:v>2.0182379996887717E-4</c:v>
                </c:pt>
                <c:pt idx="2682">
                  <c:v>2.017932799934677E-4</c:v>
                </c:pt>
                <c:pt idx="2683">
                  <c:v>2.0176285953202503E-4</c:v>
                </c:pt>
                <c:pt idx="2684">
                  <c:v>2.0173253826698414E-4</c:v>
                </c:pt>
                <c:pt idx="2685">
                  <c:v>2.0170231588176389E-4</c:v>
                </c:pt>
                <c:pt idx="2686">
                  <c:v>2.0167219206076398E-4</c:v>
                </c:pt>
                <c:pt idx="2687">
                  <c:v>2.0164216648936212E-4</c:v>
                </c:pt>
                <c:pt idx="2688">
                  <c:v>2.0161223885391104E-4</c:v>
                </c:pt>
                <c:pt idx="2689">
                  <c:v>2.0158240884173568E-4</c:v>
                </c:pt>
                <c:pt idx="2690">
                  <c:v>2.0155267614113031E-4</c:v>
                </c:pt>
                <c:pt idx="2691">
                  <c:v>2.0152304044135556E-4</c:v>
                </c:pt>
                <c:pt idx="2692">
                  <c:v>2.0149350143263561E-4</c:v>
                </c:pt>
                <c:pt idx="2693">
                  <c:v>2.0146405880615536E-4</c:v>
                </c:pt>
                <c:pt idx="2694">
                  <c:v>2.014347122540575E-4</c:v>
                </c:pt>
                <c:pt idx="2695">
                  <c:v>2.0140546146943974E-4</c:v>
                </c:pt>
                <c:pt idx="2696">
                  <c:v>2.0137630614635191E-4</c:v>
                </c:pt>
                <c:pt idx="2697">
                  <c:v>2.0134724597979314E-4</c:v>
                </c:pt>
                <c:pt idx="2698">
                  <c:v>2.013182806657091E-4</c:v>
                </c:pt>
                <c:pt idx="2699">
                  <c:v>2.0128940990098905E-4</c:v>
                </c:pt>
                <c:pt idx="2700">
                  <c:v>2.0126063338346317E-4</c:v>
                </c:pt>
                <c:pt idx="2701">
                  <c:v>2.0123195081189979E-4</c:v>
                </c:pt>
                <c:pt idx="2702">
                  <c:v>2.0120336188600237E-4</c:v>
                </c:pt>
                <c:pt idx="2703">
                  <c:v>2.0117486630640694E-4</c:v>
                </c:pt>
                <c:pt idx="2704">
                  <c:v>2.0114646377467925E-4</c:v>
                </c:pt>
                <c:pt idx="2705">
                  <c:v>2.0111815399331199E-4</c:v>
                </c:pt>
                <c:pt idx="2706">
                  <c:v>2.0108993666572206E-4</c:v>
                </c:pt>
                <c:pt idx="2707">
                  <c:v>2.0106181149624774E-4</c:v>
                </c:pt>
                <c:pt idx="2708">
                  <c:v>2.0103377819014604E-4</c:v>
                </c:pt>
                <c:pt idx="2709">
                  <c:v>2.0100583645358996E-4</c:v>
                </c:pt>
                <c:pt idx="2710">
                  <c:v>2.0097798599366567E-4</c:v>
                </c:pt>
                <c:pt idx="2711">
                  <c:v>2.0095022651836985E-4</c:v>
                </c:pt>
                <c:pt idx="2712">
                  <c:v>2.0092255773660698E-4</c:v>
                </c:pt>
                <c:pt idx="2713">
                  <c:v>2.0089497935818661E-4</c:v>
                </c:pt>
                <c:pt idx="2714">
                  <c:v>2.0086749109382064E-4</c:v>
                </c:pt>
                <c:pt idx="2715">
                  <c:v>2.0084009265512078E-4</c:v>
                </c:pt>
                <c:pt idx="2716">
                  <c:v>2.0081278375459559E-4</c:v>
                </c:pt>
                <c:pt idx="2717">
                  <c:v>2.0078556410564805E-4</c:v>
                </c:pt>
                <c:pt idx="2718">
                  <c:v>2.0075843342257278E-4</c:v>
                </c:pt>
                <c:pt idx="2719">
                  <c:v>2.0073139142055339E-4</c:v>
                </c:pt>
                <c:pt idx="2720">
                  <c:v>2.0070443781565979E-4</c:v>
                </c:pt>
                <c:pt idx="2721">
                  <c:v>2.0067757232484563E-4</c:v>
                </c:pt>
                <c:pt idx="2722">
                  <c:v>2.0065079466594565E-4</c:v>
                </c:pt>
                <c:pt idx="2723">
                  <c:v>2.0062410455767295E-4</c:v>
                </c:pt>
                <c:pt idx="2724">
                  <c:v>2.0059750171961643E-4</c:v>
                </c:pt>
                <c:pt idx="2725">
                  <c:v>2.0057098587223819E-4</c:v>
                </c:pt>
                <c:pt idx="2726">
                  <c:v>2.0054455673687092E-4</c:v>
                </c:pt>
                <c:pt idx="2727">
                  <c:v>2.0051821403571518E-4</c:v>
                </c:pt>
                <c:pt idx="2728">
                  <c:v>2.0049195749183703E-4</c:v>
                </c:pt>
                <c:pt idx="2729">
                  <c:v>2.004657868291652E-4</c:v>
                </c:pt>
                <c:pt idx="2730">
                  <c:v>2.0043970177248874E-4</c:v>
                </c:pt>
                <c:pt idx="2731">
                  <c:v>2.0041370204745417E-4</c:v>
                </c:pt>
                <c:pt idx="2732">
                  <c:v>2.0038778738056321E-4</c:v>
                </c:pt>
                <c:pt idx="2733">
                  <c:v>2.0036195749916999E-4</c:v>
                </c:pt>
                <c:pt idx="2734">
                  <c:v>2.0033621213147868E-4</c:v>
                </c:pt>
                <c:pt idx="2735">
                  <c:v>2.0031055100654075E-4</c:v>
                </c:pt>
                <c:pt idx="2736">
                  <c:v>2.0028497385425257E-4</c:v>
                </c:pt>
                <c:pt idx="2737">
                  <c:v>2.0025948040535286E-4</c:v>
                </c:pt>
                <c:pt idx="2738">
                  <c:v>2.0023407039142019E-4</c:v>
                </c:pt>
                <c:pt idx="2739">
                  <c:v>2.0020874354487029E-4</c:v>
                </c:pt>
                <c:pt idx="2740">
                  <c:v>2.0018349959895386E-4</c:v>
                </c:pt>
                <c:pt idx="2741">
                  <c:v>2.0015833828775372E-4</c:v>
                </c:pt>
                <c:pt idx="2742">
                  <c:v>2.0013325934618257E-4</c:v>
                </c:pt>
                <c:pt idx="2743">
                  <c:v>2.0010826250998034E-4</c:v>
                </c:pt>
                <c:pt idx="2744">
                  <c:v>2.0008334751571183E-4</c:v>
                </c:pt>
                <c:pt idx="2745">
                  <c:v>2.0005851410076419E-4</c:v>
                </c:pt>
                <c:pt idx="2746">
                  <c:v>2.0003376200334439E-4</c:v>
                </c:pt>
                <c:pt idx="2747">
                  <c:v>2.0000909096247685E-4</c:v>
                </c:pt>
                <c:pt idx="2748">
                  <c:v>1.9998450071800094E-4</c:v>
                </c:pt>
                <c:pt idx="2749">
                  <c:v>1.9995999101056857E-4</c:v>
                </c:pt>
                <c:pt idx="2750">
                  <c:v>1.9993556158164167E-4</c:v>
                </c:pt>
                <c:pt idx="2751">
                  <c:v>1.9991121217348987E-4</c:v>
                </c:pt>
                <c:pt idx="2752">
                  <c:v>1.9988694252918795E-4</c:v>
                </c:pt>
                <c:pt idx="2753">
                  <c:v>1.9986275239261358E-4</c:v>
                </c:pt>
                <c:pt idx="2754">
                  <c:v>1.9983864150844468E-4</c:v>
                </c:pt>
                <c:pt idx="2755">
                  <c:v>1.9981460962215732E-4</c:v>
                </c:pt>
                <c:pt idx="2756">
                  <c:v>1.9979065648002299E-4</c:v>
                </c:pt>
                <c:pt idx="2757">
                  <c:v>1.9976678182910646E-4</c:v>
                </c:pt>
                <c:pt idx="2758">
                  <c:v>1.9974298541726329E-4</c:v>
                </c:pt>
                <c:pt idx="2759">
                  <c:v>1.9971926699313743E-4</c:v>
                </c:pt>
                <c:pt idx="2760">
                  <c:v>1.996956263061589E-4</c:v>
                </c:pt>
                <c:pt idx="2761">
                  <c:v>1.9967206310654144E-4</c:v>
                </c:pt>
                <c:pt idx="2762">
                  <c:v>1.996485771452801E-4</c:v>
                </c:pt>
                <c:pt idx="2763">
                  <c:v>1.9962516817414888E-4</c:v>
                </c:pt>
                <c:pt idx="2764">
                  <c:v>1.9960183594569845E-4</c:v>
                </c:pt>
                <c:pt idx="2765">
                  <c:v>1.9957858021325372E-4</c:v>
                </c:pt>
                <c:pt idx="2766">
                  <c:v>1.9955540073091169E-4</c:v>
                </c:pt>
                <c:pt idx="2767">
                  <c:v>1.9953229725353885E-4</c:v>
                </c:pt>
                <c:pt idx="2768">
                  <c:v>1.9950926953676907E-4</c:v>
                </c:pt>
                <c:pt idx="2769">
                  <c:v>1.9948631733700129E-4</c:v>
                </c:pt>
                <c:pt idx="2770">
                  <c:v>1.9946344041139706E-4</c:v>
                </c:pt>
                <c:pt idx="2771">
                  <c:v>1.9944063851787841E-4</c:v>
                </c:pt>
                <c:pt idx="2772">
                  <c:v>1.9941791141512538E-4</c:v>
                </c:pt>
                <c:pt idx="2773">
                  <c:v>1.9939525886257395E-4</c:v>
                </c:pt>
                <c:pt idx="2774">
                  <c:v>1.9937268062041364E-4</c:v>
                </c:pt>
                <c:pt idx="2775">
                  <c:v>1.9935017644958511E-4</c:v>
                </c:pt>
                <c:pt idx="2776">
                  <c:v>1.9932774611177822E-4</c:v>
                </c:pt>
                <c:pt idx="2777">
                  <c:v>1.9930538936942943E-4</c:v>
                </c:pt>
                <c:pt idx="2778">
                  <c:v>1.9928310598571976E-4</c:v>
                </c:pt>
                <c:pt idx="2779">
                  <c:v>1.9926089572457249E-4</c:v>
                </c:pt>
                <c:pt idx="2780">
                  <c:v>1.992387583506509E-4</c:v>
                </c:pt>
                <c:pt idx="2781">
                  <c:v>1.9921669362935602E-4</c:v>
                </c:pt>
                <c:pt idx="2782">
                  <c:v>1.9919470132682445E-4</c:v>
                </c:pt>
                <c:pt idx="2783">
                  <c:v>1.9917278120992608E-4</c:v>
                </c:pt>
                <c:pt idx="2784">
                  <c:v>1.9915093304626196E-4</c:v>
                </c:pt>
                <c:pt idx="2785">
                  <c:v>1.9912915660416205E-4</c:v>
                </c:pt>
                <c:pt idx="2786">
                  <c:v>1.9910745165268294E-4</c:v>
                </c:pt>
                <c:pt idx="2787">
                  <c:v>1.9908581796160581E-4</c:v>
                </c:pt>
                <c:pt idx="2788">
                  <c:v>1.9906425530143404E-4</c:v>
                </c:pt>
                <c:pt idx="2789">
                  <c:v>1.9904276344339126E-4</c:v>
                </c:pt>
                <c:pt idx="2790">
                  <c:v>1.9902134215941898E-4</c:v>
                </c:pt>
                <c:pt idx="2791">
                  <c:v>1.9899999122217454E-4</c:v>
                </c:pt>
                <c:pt idx="2792">
                  <c:v>1.9897871040502882E-4</c:v>
                </c:pt>
                <c:pt idx="2793">
                  <c:v>1.989574994820642E-4</c:v>
                </c:pt>
                <c:pt idx="2794">
                  <c:v>1.9893635822807243E-4</c:v>
                </c:pt>
                <c:pt idx="2795">
                  <c:v>1.9891528641855229E-4</c:v>
                </c:pt>
                <c:pt idx="2796">
                  <c:v>1.988942838297077E-4</c:v>
                </c:pt>
                <c:pt idx="2797">
                  <c:v>1.9887335023844536E-4</c:v>
                </c:pt>
                <c:pt idx="2798">
                  <c:v>1.988524854223728E-4</c:v>
                </c:pt>
                <c:pt idx="2799">
                  <c:v>1.9883168915979613E-4</c:v>
                </c:pt>
                <c:pt idx="2800">
                  <c:v>1.9881096122971803E-4</c:v>
                </c:pt>
                <c:pt idx="2801">
                  <c:v>1.9879030141183555E-4</c:v>
                </c:pt>
                <c:pt idx="2802">
                  <c:v>1.9876970948653805E-4</c:v>
                </c:pt>
                <c:pt idx="2803">
                  <c:v>1.987491852349051E-4</c:v>
                </c:pt>
                <c:pt idx="2804">
                  <c:v>1.9872872843870439E-4</c:v>
                </c:pt>
                <c:pt idx="2805">
                  <c:v>1.9870833888038965E-4</c:v>
                </c:pt>
                <c:pt idx="2806">
                  <c:v>1.9868801634309848E-4</c:v>
                </c:pt>
                <c:pt idx="2807">
                  <c:v>1.9866776061065047E-4</c:v>
                </c:pt>
                <c:pt idx="2808">
                  <c:v>1.9864757146754493E-4</c:v>
                </c:pt>
                <c:pt idx="2809">
                  <c:v>1.9862744869895898E-4</c:v>
                </c:pt>
                <c:pt idx="2810">
                  <c:v>1.9860739209074535E-4</c:v>
                </c:pt>
                <c:pt idx="2811">
                  <c:v>1.9858740142943048E-4</c:v>
                </c:pt>
                <c:pt idx="2812">
                  <c:v>1.9856747650221236E-4</c:v>
                </c:pt>
                <c:pt idx="2813">
                  <c:v>1.9854761709695856E-4</c:v>
                </c:pt>
                <c:pt idx="2814">
                  <c:v>1.9852782300220417E-4</c:v>
                </c:pt>
                <c:pt idx="2815">
                  <c:v>1.9850809400714974E-4</c:v>
                </c:pt>
                <c:pt idx="2816">
                  <c:v>1.9848842990165936E-4</c:v>
                </c:pt>
                <c:pt idx="2817">
                  <c:v>1.9846883047625849E-4</c:v>
                </c:pt>
                <c:pt idx="2818">
                  <c:v>1.9844929552213217E-4</c:v>
                </c:pt>
                <c:pt idx="2819">
                  <c:v>1.9842982483112275E-4</c:v>
                </c:pt>
                <c:pt idx="2820">
                  <c:v>1.9841041819572815E-4</c:v>
                </c:pt>
                <c:pt idx="2821">
                  <c:v>1.9839107540909964E-4</c:v>
                </c:pt>
                <c:pt idx="2822">
                  <c:v>1.9837179626504002E-4</c:v>
                </c:pt>
                <c:pt idx="2823">
                  <c:v>1.983525805580016E-4</c:v>
                </c:pt>
                <c:pt idx="2824">
                  <c:v>1.9833342808308414E-4</c:v>
                </c:pt>
                <c:pt idx="2825">
                  <c:v>1.9831433863603303E-4</c:v>
                </c:pt>
                <c:pt idx="2826">
                  <c:v>1.9829531201323713E-4</c:v>
                </c:pt>
                <c:pt idx="2827">
                  <c:v>1.9827634801172707E-4</c:v>
                </c:pt>
                <c:pt idx="2828">
                  <c:v>1.9825744642917303E-4</c:v>
                </c:pt>
                <c:pt idx="2829">
                  <c:v>1.9823860706388299E-4</c:v>
                </c:pt>
                <c:pt idx="2830">
                  <c:v>1.9821982971480066E-4</c:v>
                </c:pt>
                <c:pt idx="2831">
                  <c:v>1.9820111418150367E-4</c:v>
                </c:pt>
                <c:pt idx="2832">
                  <c:v>1.9818246026420149E-4</c:v>
                </c:pt>
                <c:pt idx="2833">
                  <c:v>1.9816386776373362E-4</c:v>
                </c:pt>
                <c:pt idx="2834">
                  <c:v>1.981453364815677E-4</c:v>
                </c:pt>
                <c:pt idx="2835">
                  <c:v>1.9812686621979746E-4</c:v>
                </c:pt>
                <c:pt idx="2836">
                  <c:v>1.9810845678114089E-4</c:v>
                </c:pt>
                <c:pt idx="2837">
                  <c:v>1.9809010796893839E-4</c:v>
                </c:pt>
                <c:pt idx="2838">
                  <c:v>1.9807181958715075E-4</c:v>
                </c:pt>
                <c:pt idx="2839">
                  <c:v>1.9805359144035734E-4</c:v>
                </c:pt>
                <c:pt idx="2840">
                  <c:v>1.9803542333375428E-4</c:v>
                </c:pt>
                <c:pt idx="2841">
                  <c:v>1.9801731507315245E-4</c:v>
                </c:pt>
                <c:pt idx="2842">
                  <c:v>1.979992664649756E-4</c:v>
                </c:pt>
                <c:pt idx="2843">
                  <c:v>1.9798127731625865E-4</c:v>
                </c:pt>
                <c:pt idx="2844">
                  <c:v>1.9796334743464564E-4</c:v>
                </c:pt>
                <c:pt idx="2845">
                  <c:v>1.9794547662838795E-4</c:v>
                </c:pt>
                <c:pt idx="2846">
                  <c:v>1.9792766470634244E-4</c:v>
                </c:pt>
                <c:pt idx="2847">
                  <c:v>1.9790991147796964E-4</c:v>
                </c:pt>
                <c:pt idx="2848">
                  <c:v>1.9789221675333186E-4</c:v>
                </c:pt>
                <c:pt idx="2849">
                  <c:v>1.9787458034309138E-4</c:v>
                </c:pt>
                <c:pt idx="2850">
                  <c:v>1.9785700205850854E-4</c:v>
                </c:pt>
                <c:pt idx="2851">
                  <c:v>1.9783948171144002E-4</c:v>
                </c:pt>
                <c:pt idx="2852">
                  <c:v>1.9782201911433702E-4</c:v>
                </c:pt>
                <c:pt idx="2853">
                  <c:v>1.9780461408024333E-4</c:v>
                </c:pt>
                <c:pt idx="2854">
                  <c:v>1.9778726642279365E-4</c:v>
                </c:pt>
                <c:pt idx="2855">
                  <c:v>1.9776997595621164E-4</c:v>
                </c:pt>
                <c:pt idx="2856">
                  <c:v>1.9775274249530833E-4</c:v>
                </c:pt>
                <c:pt idx="2857">
                  <c:v>1.9773556585548008E-4</c:v>
                </c:pt>
                <c:pt idx="2858">
                  <c:v>1.9771844585270699E-4</c:v>
                </c:pt>
                <c:pt idx="2859">
                  <c:v>1.9770138230355098E-4</c:v>
                </c:pt>
                <c:pt idx="2860">
                  <c:v>1.9768437502515416E-4</c:v>
                </c:pt>
                <c:pt idx="2861">
                  <c:v>1.9766742383523685E-4</c:v>
                </c:pt>
                <c:pt idx="2862">
                  <c:v>1.9765052855209598E-4</c:v>
                </c:pt>
                <c:pt idx="2863">
                  <c:v>1.9763368899460327E-4</c:v>
                </c:pt>
                <c:pt idx="2864">
                  <c:v>1.9761690498220347E-4</c:v>
                </c:pt>
                <c:pt idx="2865">
                  <c:v>1.9760017633491263E-4</c:v>
                </c:pt>
                <c:pt idx="2866">
                  <c:v>1.9758350287331627E-4</c:v>
                </c:pt>
                <c:pt idx="2867">
                  <c:v>1.9756688441856774E-4</c:v>
                </c:pt>
                <c:pt idx="2868">
                  <c:v>1.9754795902550678E-4</c:v>
                </c:pt>
                <c:pt idx="2869">
                  <c:v>1.9753145784296626E-4</c:v>
                </c:pt>
                <c:pt idx="2870">
                  <c:v>1.9751501110886114E-4</c:v>
                </c:pt>
                <c:pt idx="2871">
                  <c:v>1.9749861864667853E-4</c:v>
                </c:pt>
                <c:pt idx="2872">
                  <c:v>1.9748228028046457E-4</c:v>
                </c:pt>
                <c:pt idx="2873">
                  <c:v>1.9746599583482242E-4</c:v>
                </c:pt>
                <c:pt idx="2874">
                  <c:v>1.9744976513491082E-4</c:v>
                </c:pt>
                <c:pt idx="2875">
                  <c:v>1.9743358800644229E-4</c:v>
                </c:pt>
                <c:pt idx="2876">
                  <c:v>1.974174642756814E-4</c:v>
                </c:pt>
                <c:pt idx="2877">
                  <c:v>1.9740139376944312E-4</c:v>
                </c:pt>
                <c:pt idx="2878">
                  <c:v>1.973853763150911E-4</c:v>
                </c:pt>
                <c:pt idx="2879">
                  <c:v>1.9736941174053609E-4</c:v>
                </c:pt>
                <c:pt idx="2880">
                  <c:v>1.9735349987423407E-4</c:v>
                </c:pt>
                <c:pt idx="2881">
                  <c:v>1.973376405451848E-4</c:v>
                </c:pt>
                <c:pt idx="2882">
                  <c:v>1.9732183358292995E-4</c:v>
                </c:pt>
                <c:pt idx="2883">
                  <c:v>1.9730607881755159E-4</c:v>
                </c:pt>
                <c:pt idx="2884">
                  <c:v>1.9729037607967045E-4</c:v>
                </c:pt>
                <c:pt idx="2885">
                  <c:v>1.9727472520044426E-4</c:v>
                </c:pt>
                <c:pt idx="2886">
                  <c:v>1.972591260115662E-4</c:v>
                </c:pt>
                <c:pt idx="2887">
                  <c:v>1.9724357834526311E-4</c:v>
                </c:pt>
                <c:pt idx="2888">
                  <c:v>1.9722808203429397E-4</c:v>
                </c:pt>
                <c:pt idx="2889">
                  <c:v>1.972126369119482E-4</c:v>
                </c:pt>
                <c:pt idx="2890">
                  <c:v>1.9719724281204407E-4</c:v>
                </c:pt>
                <c:pt idx="2891">
                  <c:v>1.9718189956892705E-4</c:v>
                </c:pt>
                <c:pt idx="2892">
                  <c:v>1.9716660701746822E-4</c:v>
                </c:pt>
                <c:pt idx="2893">
                  <c:v>1.9715136499306259E-4</c:v>
                </c:pt>
                <c:pt idx="2894">
                  <c:v>1.9713617333162758E-4</c:v>
                </c:pt>
                <c:pt idx="2895">
                  <c:v>1.9712103186960136E-4</c:v>
                </c:pt>
                <c:pt idx="2896">
                  <c:v>1.9710594044394122E-4</c:v>
                </c:pt>
                <c:pt idx="2897">
                  <c:v>1.9709089889212206E-4</c:v>
                </c:pt>
                <c:pt idx="2898">
                  <c:v>1.9707590705213472E-4</c:v>
                </c:pt>
                <c:pt idx="2899">
                  <c:v>1.9706096476248443E-4</c:v>
                </c:pt>
                <c:pt idx="2900">
                  <c:v>1.9704607186218925E-4</c:v>
                </c:pt>
                <c:pt idx="2901">
                  <c:v>1.9703122819077841E-4</c:v>
                </c:pt>
                <c:pt idx="2902">
                  <c:v>1.9701643358829081E-4</c:v>
                </c:pt>
                <c:pt idx="2903">
                  <c:v>1.9700168789527349E-4</c:v>
                </c:pt>
                <c:pt idx="2904">
                  <c:v>1.9698699095277994E-4</c:v>
                </c:pt>
                <c:pt idx="2905">
                  <c:v>1.9697234260236863E-4</c:v>
                </c:pt>
                <c:pt idx="2906">
                  <c:v>1.9695774268610144E-4</c:v>
                </c:pt>
                <c:pt idx="2907">
                  <c:v>1.9694319104654207E-4</c:v>
                </c:pt>
                <c:pt idx="2908">
                  <c:v>1.9692868752675463E-4</c:v>
                </c:pt>
                <c:pt idx="2909">
                  <c:v>1.969142319703019E-4</c:v>
                </c:pt>
                <c:pt idx="2910">
                  <c:v>1.9689982422124394E-4</c:v>
                </c:pt>
                <c:pt idx="2911">
                  <c:v>1.9688546412413647E-4</c:v>
                </c:pt>
                <c:pt idx="2912">
                  <c:v>1.9687115152402945E-4</c:v>
                </c:pt>
                <c:pt idx="2913">
                  <c:v>1.9685688626646546E-4</c:v>
                </c:pt>
                <c:pt idx="2914">
                  <c:v>1.9684266819747819E-4</c:v>
                </c:pt>
                <c:pt idx="2915">
                  <c:v>1.9682849716359097E-4</c:v>
                </c:pt>
                <c:pt idx="2916">
                  <c:v>1.9681437301181525E-4</c:v>
                </c:pt>
                <c:pt idx="2917">
                  <c:v>1.968002955896491E-4</c:v>
                </c:pt>
                <c:pt idx="2918">
                  <c:v>1.9678626474507562E-4</c:v>
                </c:pt>
                <c:pt idx="2919">
                  <c:v>1.9677228032656161E-4</c:v>
                </c:pt>
                <c:pt idx="2920">
                  <c:v>1.9675635478846407E-4</c:v>
                </c:pt>
                <c:pt idx="2921">
                  <c:v>1.9674246934633813E-4</c:v>
                </c:pt>
                <c:pt idx="2922">
                  <c:v>1.9672862985715611E-4</c:v>
                </c:pt>
                <c:pt idx="2923">
                  <c:v>1.9671483617137245E-4</c:v>
                </c:pt>
                <c:pt idx="2924">
                  <c:v>1.9670108813991756E-4</c:v>
                </c:pt>
                <c:pt idx="2925">
                  <c:v>1.9668738561419641E-4</c:v>
                </c:pt>
                <c:pt idx="2926">
                  <c:v>1.9667372844608694E-4</c:v>
                </c:pt>
                <c:pt idx="2927">
                  <c:v>1.9666011648793882E-4</c:v>
                </c:pt>
                <c:pt idx="2928">
                  <c:v>1.966465495925717E-4</c:v>
                </c:pt>
                <c:pt idx="2929">
                  <c:v>1.9663302761327398E-4</c:v>
                </c:pt>
                <c:pt idx="2930">
                  <c:v>1.9661955040380135E-4</c:v>
                </c:pt>
                <c:pt idx="2931">
                  <c:v>1.9660611781837517E-4</c:v>
                </c:pt>
                <c:pt idx="2932">
                  <c:v>1.9659272971168126E-4</c:v>
                </c:pt>
                <c:pt idx="2933">
                  <c:v>1.965793859388683E-4</c:v>
                </c:pt>
                <c:pt idx="2934">
                  <c:v>1.9656608635554645E-4</c:v>
                </c:pt>
                <c:pt idx="2935">
                  <c:v>1.9655283081778597E-4</c:v>
                </c:pt>
                <c:pt idx="2936">
                  <c:v>1.9653961918211576E-4</c:v>
                </c:pt>
                <c:pt idx="2937">
                  <c:v>1.9652645130552188E-4</c:v>
                </c:pt>
                <c:pt idx="2938">
                  <c:v>1.9651145570339024E-4</c:v>
                </c:pt>
                <c:pt idx="2939">
                  <c:v>1.9649838111678595E-4</c:v>
                </c:pt>
                <c:pt idx="2940">
                  <c:v>1.9648534984274658E-4</c:v>
                </c:pt>
                <c:pt idx="2941">
                  <c:v>1.9647236174013744E-4</c:v>
                </c:pt>
                <c:pt idx="2942">
                  <c:v>1.9645941666827376E-4</c:v>
                </c:pt>
                <c:pt idx="2943">
                  <c:v>1.9644651448691945E-4</c:v>
                </c:pt>
                <c:pt idx="2944">
                  <c:v>1.9643365505628562E-4</c:v>
                </c:pt>
                <c:pt idx="2945">
                  <c:v>1.9642083823702915E-4</c:v>
                </c:pt>
                <c:pt idx="2946">
                  <c:v>1.9640806389025143E-4</c:v>
                </c:pt>
                <c:pt idx="2947">
                  <c:v>1.9639533187749687E-4</c:v>
                </c:pt>
                <c:pt idx="2948">
                  <c:v>1.9638264206075167E-4</c:v>
                </c:pt>
                <c:pt idx="2949">
                  <c:v>1.9636999430244225E-4</c:v>
                </c:pt>
                <c:pt idx="2950">
                  <c:v>1.9635738846543409E-4</c:v>
                </c:pt>
                <c:pt idx="2951">
                  <c:v>1.9634482441303024E-4</c:v>
                </c:pt>
                <c:pt idx="2952">
                  <c:v>1.9633230200897001E-4</c:v>
                </c:pt>
                <c:pt idx="2953">
                  <c:v>1.9631982111742761E-4</c:v>
                </c:pt>
                <c:pt idx="2954">
                  <c:v>1.9630738160301083E-4</c:v>
                </c:pt>
                <c:pt idx="2955">
                  <c:v>1.9629498333075963E-4</c:v>
                </c:pt>
                <c:pt idx="2956">
                  <c:v>1.9628262616614486E-4</c:v>
                </c:pt>
                <c:pt idx="2957">
                  <c:v>1.962703099750669E-4</c:v>
                </c:pt>
                <c:pt idx="2958">
                  <c:v>1.9625803462385437E-4</c:v>
                </c:pt>
                <c:pt idx="2959">
                  <c:v>1.9624579997926271E-4</c:v>
                </c:pt>
                <c:pt idx="2960">
                  <c:v>1.9623360590847297E-4</c:v>
                </c:pt>
                <c:pt idx="2961">
                  <c:v>1.962214522790904E-4</c:v>
                </c:pt>
                <c:pt idx="2962">
                  <c:v>1.9620933895914317E-4</c:v>
                </c:pt>
                <c:pt idx="2963">
                  <c:v>1.9619726581708105E-4</c:v>
                </c:pt>
                <c:pt idx="2964">
                  <c:v>1.9618523272177412E-4</c:v>
                </c:pt>
                <c:pt idx="2965">
                  <c:v>1.9617323954251146E-4</c:v>
                </c:pt>
                <c:pt idx="2966">
                  <c:v>1.9616128614899979E-4</c:v>
                </c:pt>
                <c:pt idx="2967">
                  <c:v>1.9614937241136234E-4</c:v>
                </c:pt>
                <c:pt idx="2968">
                  <c:v>1.9613749820013727E-4</c:v>
                </c:pt>
                <c:pt idx="2969">
                  <c:v>1.9612566338627675E-4</c:v>
                </c:pt>
                <c:pt idx="2970">
                  <c:v>1.9611386784114531E-4</c:v>
                </c:pt>
                <c:pt idx="2971">
                  <c:v>1.9610211143651881E-4</c:v>
                </c:pt>
                <c:pt idx="2972">
                  <c:v>1.9608538421625533E-4</c:v>
                </c:pt>
                <c:pt idx="2973">
                  <c:v>1.9607372233582655E-4</c:v>
                </c:pt>
                <c:pt idx="2974">
                  <c:v>1.9606209915938165E-4</c:v>
                </c:pt>
                <c:pt idx="2975">
                  <c:v>1.9605051456050249E-4</c:v>
                </c:pt>
                <c:pt idx="2976">
                  <c:v>1.9603896841317519E-4</c:v>
                </c:pt>
                <c:pt idx="2977">
                  <c:v>1.96027460591789E-4</c:v>
                </c:pt>
                <c:pt idx="2978">
                  <c:v>1.9601599097113503E-4</c:v>
                </c:pt>
                <c:pt idx="2979">
                  <c:v>1.9600455942640497E-4</c:v>
                </c:pt>
                <c:pt idx="2980">
                  <c:v>1.9599316583318989E-4</c:v>
                </c:pt>
                <c:pt idx="2981">
                  <c:v>1.9598181006747899E-4</c:v>
                </c:pt>
                <c:pt idx="2982">
                  <c:v>1.9597049200565828E-4</c:v>
                </c:pt>
                <c:pt idx="2983">
                  <c:v>1.9595921152450947E-4</c:v>
                </c:pt>
                <c:pt idx="2984">
                  <c:v>1.9594796850120865E-4</c:v>
                </c:pt>
                <c:pt idx="2985">
                  <c:v>1.9593516504143863E-4</c:v>
                </c:pt>
                <c:pt idx="2986">
                  <c:v>1.9592400187319099E-4</c:v>
                </c:pt>
                <c:pt idx="2987">
                  <c:v>1.9591287577932736E-4</c:v>
                </c:pt>
                <c:pt idx="2988">
                  <c:v>1.959017866386448E-4</c:v>
                </c:pt>
                <c:pt idx="2989">
                  <c:v>1.9589073433032853E-4</c:v>
                </c:pt>
                <c:pt idx="2990">
                  <c:v>1.9587971873395062E-4</c:v>
                </c:pt>
                <c:pt idx="2991">
                  <c:v>1.9586873972946895E-4</c:v>
                </c:pt>
                <c:pt idx="2992">
                  <c:v>1.9585779719722587E-4</c:v>
                </c:pt>
                <c:pt idx="2993">
                  <c:v>1.9584689101794707E-4</c:v>
                </c:pt>
                <c:pt idx="2994">
                  <c:v>1.9583602107274038E-4</c:v>
                </c:pt>
                <c:pt idx="2995">
                  <c:v>1.9582518724309454E-4</c:v>
                </c:pt>
                <c:pt idx="2996">
                  <c:v>1.958143894108781E-4</c:v>
                </c:pt>
                <c:pt idx="2997">
                  <c:v>1.9580362745833814E-4</c:v>
                </c:pt>
                <c:pt idx="2998">
                  <c:v>1.9579290126809913E-4</c:v>
                </c:pt>
                <c:pt idx="2999">
                  <c:v>1.9578221072316177E-4</c:v>
                </c:pt>
                <c:pt idx="3000">
                  <c:v>1.9577155570690179E-4</c:v>
                </c:pt>
                <c:pt idx="3001">
                  <c:v>1.9576093610306882E-4</c:v>
                </c:pt>
                <c:pt idx="3002">
                  <c:v>1.957503517957852E-4</c:v>
                </c:pt>
                <c:pt idx="3003">
                  <c:v>1.9573980266954474E-4</c:v>
                </c:pt>
                <c:pt idx="3004">
                  <c:v>1.9572928860921173E-4</c:v>
                </c:pt>
                <c:pt idx="3005">
                  <c:v>1.9571880950001964E-4</c:v>
                </c:pt>
                <c:pt idx="3006">
                  <c:v>1.9570836522757003E-4</c:v>
                </c:pt>
                <c:pt idx="3007">
                  <c:v>1.9569795567783141E-4</c:v>
                </c:pt>
                <c:pt idx="3008">
                  <c:v>1.9568758073713806E-4</c:v>
                </c:pt>
                <c:pt idx="3009">
                  <c:v>1.9567724029218887E-4</c:v>
                </c:pt>
                <c:pt idx="3010">
                  <c:v>1.9566693423004632E-4</c:v>
                </c:pt>
                <c:pt idx="3011">
                  <c:v>1.9565666243813516E-4</c:v>
                </c:pt>
                <c:pt idx="3012">
                  <c:v>1.9564642480424148E-4</c:v>
                </c:pt>
                <c:pt idx="3013">
                  <c:v>1.9563622121651143E-4</c:v>
                </c:pt>
                <c:pt idx="3014">
                  <c:v>1.9562605156345014E-4</c:v>
                </c:pt>
                <c:pt idx="3015">
                  <c:v>1.9561591573392063E-4</c:v>
                </c:pt>
                <c:pt idx="3016">
                  <c:v>1.9560581361714266E-4</c:v>
                </c:pt>
                <c:pt idx="3017">
                  <c:v>1.9559574510269164E-4</c:v>
                </c:pt>
                <c:pt idx="3018">
                  <c:v>1.9558571008049749E-4</c:v>
                </c:pt>
                <c:pt idx="3019">
                  <c:v>1.9557570844084353E-4</c:v>
                </c:pt>
                <c:pt idx="3020">
                  <c:v>1.9556574007436543E-4</c:v>
                </c:pt>
                <c:pt idx="3021">
                  <c:v>1.9555580487205007E-4</c:v>
                </c:pt>
                <c:pt idx="3022">
                  <c:v>1.9554590272523437E-4</c:v>
                </c:pt>
                <c:pt idx="3023">
                  <c:v>1.9553603352560439E-4</c:v>
                </c:pt>
                <c:pt idx="3024">
                  <c:v>1.9552619716519404E-4</c:v>
                </c:pt>
                <c:pt idx="3025">
                  <c:v>1.9551639353638405E-4</c:v>
                </c:pt>
                <c:pt idx="3026">
                  <c:v>1.9550662253190097E-4</c:v>
                </c:pt>
                <c:pt idx="3027">
                  <c:v>1.95496884044816E-4</c:v>
                </c:pt>
                <c:pt idx="3028">
                  <c:v>1.9548717796854392E-4</c:v>
                </c:pt>
                <c:pt idx="3029">
                  <c:v>1.9547750419684202E-4</c:v>
                </c:pt>
                <c:pt idx="3030">
                  <c:v>1.9546786262380911E-4</c:v>
                </c:pt>
                <c:pt idx="3031">
                  <c:v>1.954582531438843E-4</c:v>
                </c:pt>
                <c:pt idx="3032">
                  <c:v>1.9544867565184605E-4</c:v>
                </c:pt>
                <c:pt idx="3033">
                  <c:v>1.954391300428111E-4</c:v>
                </c:pt>
                <c:pt idx="3034">
                  <c:v>1.9542961621223334E-4</c:v>
                </c:pt>
                <c:pt idx="3035">
                  <c:v>1.9542013405590279E-4</c:v>
                </c:pt>
                <c:pt idx="3036">
                  <c:v>1.9541068346994468E-4</c:v>
                </c:pt>
                <c:pt idx="3037">
                  <c:v>1.9540126435081809E-4</c:v>
                </c:pt>
                <c:pt idx="3038">
                  <c:v>1.9539187659531524E-4</c:v>
                </c:pt>
                <c:pt idx="3039">
                  <c:v>1.9538252010056024E-4</c:v>
                </c:pt>
                <c:pt idx="3040">
                  <c:v>1.9537319476400813E-4</c:v>
                </c:pt>
                <c:pt idx="3041">
                  <c:v>1.9536390048344383E-4</c:v>
                </c:pt>
                <c:pt idx="3042">
                  <c:v>1.95354637156981E-4</c:v>
                </c:pt>
                <c:pt idx="3043">
                  <c:v>1.9534540468306129E-4</c:v>
                </c:pt>
                <c:pt idx="3044">
                  <c:v>1.9533620296045297E-4</c:v>
                </c:pt>
                <c:pt idx="3045">
                  <c:v>1.9532703188825017E-4</c:v>
                </c:pt>
                <c:pt idx="3046">
                  <c:v>1.9531789136587168E-4</c:v>
                </c:pt>
                <c:pt idx="3047">
                  <c:v>1.9530878129306011E-4</c:v>
                </c:pt>
                <c:pt idx="3048">
                  <c:v>1.9529970156988068E-4</c:v>
                </c:pt>
                <c:pt idx="3049">
                  <c:v>1.9529065209672033E-4</c:v>
                </c:pt>
                <c:pt idx="3050">
                  <c:v>1.9528163277428669E-4</c:v>
                </c:pt>
                <c:pt idx="3051">
                  <c:v>1.9527264350360709E-4</c:v>
                </c:pt>
                <c:pt idx="3052">
                  <c:v>1.9526368418602751E-4</c:v>
                </c:pt>
                <c:pt idx="3053">
                  <c:v>1.9525475472321156E-4</c:v>
                </c:pt>
                <c:pt idx="3054">
                  <c:v>1.9524585501713964E-4</c:v>
                </c:pt>
                <c:pt idx="3055">
                  <c:v>1.9523698497010775E-4</c:v>
                </c:pt>
                <c:pt idx="3056">
                  <c:v>1.9522814448472663E-4</c:v>
                </c:pt>
                <c:pt idx="3057">
                  <c:v>1.9521933346392065E-4</c:v>
                </c:pt>
                <c:pt idx="3058">
                  <c:v>1.95210551810927E-4</c:v>
                </c:pt>
                <c:pt idx="3059">
                  <c:v>1.9520179942929456E-4</c:v>
                </c:pt>
                <c:pt idx="3060">
                  <c:v>1.9519307622288299E-4</c:v>
                </c:pt>
                <c:pt idx="3061">
                  <c:v>1.9518438209586173E-4</c:v>
                </c:pt>
                <c:pt idx="3062">
                  <c:v>1.9517571695270899E-4</c:v>
                </c:pt>
                <c:pt idx="3063">
                  <c:v>1.9516708069821091E-4</c:v>
                </c:pt>
                <c:pt idx="3064">
                  <c:v>1.9515847323746044E-4</c:v>
                </c:pt>
                <c:pt idx="3065">
                  <c:v>1.9514989447585646E-4</c:v>
                </c:pt>
                <c:pt idx="3066">
                  <c:v>1.9514134431910282E-4</c:v>
                </c:pt>
                <c:pt idx="3067">
                  <c:v>1.9513282267320735E-4</c:v>
                </c:pt>
                <c:pt idx="3068">
                  <c:v>1.9512432944448092E-4</c:v>
                </c:pt>
                <c:pt idx="3069">
                  <c:v>1.9511586453953647E-4</c:v>
                </c:pt>
                <c:pt idx="3070">
                  <c:v>1.951074278652881E-4</c:v>
                </c:pt>
                <c:pt idx="3071">
                  <c:v>1.950990193289501E-4</c:v>
                </c:pt>
                <c:pt idx="3072">
                  <c:v>1.9509063883803597E-4</c:v>
                </c:pt>
                <c:pt idx="3073">
                  <c:v>1.9508228630035759E-4</c:v>
                </c:pt>
                <c:pt idx="3074">
                  <c:v>1.9507396162402412E-4</c:v>
                </c:pt>
                <c:pt idx="3075">
                  <c:v>1.9506566471744121E-4</c:v>
                </c:pt>
                <c:pt idx="3076">
                  <c:v>1.9505739548931E-4</c:v>
                </c:pt>
                <c:pt idx="3077">
                  <c:v>1.9504915384862618E-4</c:v>
                </c:pt>
                <c:pt idx="3078">
                  <c:v>1.9504093970467909E-4</c:v>
                </c:pt>
                <c:pt idx="3079">
                  <c:v>1.9503275296705084E-4</c:v>
                </c:pt>
                <c:pt idx="3080">
                  <c:v>1.9502459354561527E-4</c:v>
                </c:pt>
                <c:pt idx="3081">
                  <c:v>1.950164613505371E-4</c:v>
                </c:pt>
                <c:pt idx="3082">
                  <c:v>1.9500835629227109E-4</c:v>
                </c:pt>
                <c:pt idx="3083">
                  <c:v>1.9500027828156101E-4</c:v>
                </c:pt>
                <c:pt idx="3084">
                  <c:v>1.9499222722943872E-4</c:v>
                </c:pt>
                <c:pt idx="3085">
                  <c:v>1.9498420304722342E-4</c:v>
                </c:pt>
                <c:pt idx="3086">
                  <c:v>1.9497620564652054E-4</c:v>
                </c:pt>
                <c:pt idx="3087">
                  <c:v>1.9496823493922103E-4</c:v>
                </c:pt>
                <c:pt idx="3088">
                  <c:v>1.9496029083750029E-4</c:v>
                </c:pt>
                <c:pt idx="3089">
                  <c:v>1.9495237325381739E-4</c:v>
                </c:pt>
                <c:pt idx="3090">
                  <c:v>1.9494448210091418E-4</c:v>
                </c:pt>
                <c:pt idx="3091">
                  <c:v>1.9493661729181431E-4</c:v>
                </c:pt>
                <c:pt idx="3092">
                  <c:v>1.9492877873982236E-4</c:v>
                </c:pt>
                <c:pt idx="3093">
                  <c:v>1.9492096635852311E-4</c:v>
                </c:pt>
                <c:pt idx="3094">
                  <c:v>1.9491318006178038E-4</c:v>
                </c:pt>
                <c:pt idx="3095">
                  <c:v>1.9490541976373643E-4</c:v>
                </c:pt>
                <c:pt idx="3096">
                  <c:v>1.9489768537881089E-4</c:v>
                </c:pt>
                <c:pt idx="3097">
                  <c:v>1.9488997682169998E-4</c:v>
                </c:pt>
                <c:pt idx="3098">
                  <c:v>1.9488229400737558E-4</c:v>
                </c:pt>
                <c:pt idx="3099">
                  <c:v>1.9487463685108445E-4</c:v>
                </c:pt>
                <c:pt idx="3100">
                  <c:v>1.9486700526834724E-4</c:v>
                </c:pt>
                <c:pt idx="3101">
                  <c:v>1.9485939917495771E-4</c:v>
                </c:pt>
                <c:pt idx="3102">
                  <c:v>1.9485181848698189E-4</c:v>
                </c:pt>
                <c:pt idx="3103">
                  <c:v>1.9484426312075712E-4</c:v>
                </c:pt>
                <c:pt idx="3104">
                  <c:v>1.9483673299289131E-4</c:v>
                </c:pt>
                <c:pt idx="3105">
                  <c:v>1.94829228020262E-4</c:v>
                </c:pt>
                <c:pt idx="3106">
                  <c:v>1.9482174812001551E-4</c:v>
                </c:pt>
                <c:pt idx="3107">
                  <c:v>1.9481429320956619E-4</c:v>
                </c:pt>
                <c:pt idx="3108">
                  <c:v>1.9480686320659548E-4</c:v>
                </c:pt>
                <c:pt idx="3109">
                  <c:v>1.9479945802905105E-4</c:v>
                </c:pt>
                <c:pt idx="3110">
                  <c:v>1.9479207759514608E-4</c:v>
                </c:pt>
                <c:pt idx="3111">
                  <c:v>1.9478472182335828E-4</c:v>
                </c:pt>
                <c:pt idx="3112">
                  <c:v>1.9477739063242914E-4</c:v>
                </c:pt>
                <c:pt idx="3113">
                  <c:v>1.9477008394136306E-4</c:v>
                </c:pt>
                <c:pt idx="3114">
                  <c:v>1.9476280166942661E-4</c:v>
                </c:pt>
                <c:pt idx="3115">
                  <c:v>1.9475554373614754E-4</c:v>
                </c:pt>
                <c:pt idx="3116">
                  <c:v>1.9474831006131404E-4</c:v>
                </c:pt>
                <c:pt idx="3117">
                  <c:v>1.94741100564974E-4</c:v>
                </c:pt>
                <c:pt idx="3118">
                  <c:v>1.9473391516743407E-4</c:v>
                </c:pt>
                <c:pt idx="3119">
                  <c:v>1.9472675378925884E-4</c:v>
                </c:pt>
                <c:pt idx="3120">
                  <c:v>1.9471961635127012E-4</c:v>
                </c:pt>
                <c:pt idx="3121">
                  <c:v>1.9471250277454605E-4</c:v>
                </c:pt>
                <c:pt idx="3122">
                  <c:v>1.9470541298042033E-4</c:v>
                </c:pt>
                <c:pt idx="3123">
                  <c:v>1.9469834689048139E-4</c:v>
                </c:pt>
                <c:pt idx="3124">
                  <c:v>1.9469130442657155E-4</c:v>
                </c:pt>
                <c:pt idx="3125">
                  <c:v>1.9468428551078633E-4</c:v>
                </c:pt>
                <c:pt idx="3126">
                  <c:v>1.9467729006547352E-4</c:v>
                </c:pt>
                <c:pt idx="3127">
                  <c:v>1.9467031801323248E-4</c:v>
                </c:pt>
                <c:pt idx="3128">
                  <c:v>1.9466336927691325E-4</c:v>
                </c:pt>
                <c:pt idx="3129">
                  <c:v>1.9465644377961587E-4</c:v>
                </c:pt>
                <c:pt idx="3130">
                  <c:v>1.9464954144468948E-4</c:v>
                </c:pt>
                <c:pt idx="3131">
                  <c:v>1.9464266219573165E-4</c:v>
                </c:pt>
                <c:pt idx="3132">
                  <c:v>1.9463580595658741E-4</c:v>
                </c:pt>
                <c:pt idx="3133">
                  <c:v>1.946289726513487E-4</c:v>
                </c:pt>
                <c:pt idx="3134">
                  <c:v>1.9462216220435342E-4</c:v>
                </c:pt>
                <c:pt idx="3135">
                  <c:v>1.9461537454018471E-4</c:v>
                </c:pt>
                <c:pt idx="3136">
                  <c:v>1.9460860958367011E-4</c:v>
                </c:pt>
                <c:pt idx="3137">
                  <c:v>1.9460186725988096E-4</c:v>
                </c:pt>
                <c:pt idx="3138">
                  <c:v>1.945951474941314E-4</c:v>
                </c:pt>
                <c:pt idx="3139">
                  <c:v>1.9458845021197779E-4</c:v>
                </c:pt>
                <c:pt idx="3140">
                  <c:v>1.9458177533921778E-4</c:v>
                </c:pt>
                <c:pt idx="3141">
                  <c:v>1.9457512280188975E-4</c:v>
                </c:pt>
                <c:pt idx="3142">
                  <c:v>1.9456849252627183E-4</c:v>
                </c:pt>
                <c:pt idx="3143">
                  <c:v>1.9456188443888123E-4</c:v>
                </c:pt>
                <c:pt idx="3144">
                  <c:v>1.9455529846647358E-4</c:v>
                </c:pt>
                <c:pt idx="3145">
                  <c:v>1.94548734536042E-4</c:v>
                </c:pt>
                <c:pt idx="3146">
                  <c:v>1.9454125979809938E-4</c:v>
                </c:pt>
                <c:pt idx="3147">
                  <c:v>1.9453474285573461E-4</c:v>
                </c:pt>
                <c:pt idx="3148">
                  <c:v>1.9452824772743413E-4</c:v>
                </c:pt>
                <c:pt idx="3149">
                  <c:v>1.9452177434116729E-4</c:v>
                </c:pt>
                <c:pt idx="3150">
                  <c:v>1.945153226251373E-4</c:v>
                </c:pt>
                <c:pt idx="3151">
                  <c:v>1.9450889250778025E-4</c:v>
                </c:pt>
                <c:pt idx="3152">
                  <c:v>1.9450248391776449E-4</c:v>
                </c:pt>
                <c:pt idx="3153">
                  <c:v>1.9449609678398995E-4</c:v>
                </c:pt>
                <c:pt idx="3154">
                  <c:v>1.9448973103558724E-4</c:v>
                </c:pt>
                <c:pt idx="3155">
                  <c:v>1.9448338660191711E-4</c:v>
                </c:pt>
                <c:pt idx="3156">
                  <c:v>1.9447706341256955E-4</c:v>
                </c:pt>
                <c:pt idx="3157">
                  <c:v>1.9447076139736318E-4</c:v>
                </c:pt>
                <c:pt idx="3158">
                  <c:v>1.9446448048634452E-4</c:v>
                </c:pt>
                <c:pt idx="3159">
                  <c:v>1.9445822060978711E-4</c:v>
                </c:pt>
                <c:pt idx="3160">
                  <c:v>1.9445198169819105E-4</c:v>
                </c:pt>
                <c:pt idx="3161">
                  <c:v>1.9444576368228208E-4</c:v>
                </c:pt>
                <c:pt idx="3162">
                  <c:v>1.9443956649301089E-4</c:v>
                </c:pt>
                <c:pt idx="3163">
                  <c:v>1.9443339006155252E-4</c:v>
                </c:pt>
                <c:pt idx="3164">
                  <c:v>1.944272343193055E-4</c:v>
                </c:pt>
                <c:pt idx="3165">
                  <c:v>1.9442109919789124E-4</c:v>
                </c:pt>
                <c:pt idx="3166">
                  <c:v>1.9441498462915329E-4</c:v>
                </c:pt>
                <c:pt idx="3167">
                  <c:v>1.9440889054515663E-4</c:v>
                </c:pt>
                <c:pt idx="3168">
                  <c:v>1.9440281687818699E-4</c:v>
                </c:pt>
                <c:pt idx="3169">
                  <c:v>1.9439676356075014E-4</c:v>
                </c:pt>
                <c:pt idx="3170">
                  <c:v>1.9439073052557112E-4</c:v>
                </c:pt>
                <c:pt idx="3171">
                  <c:v>1.9438471770559366E-4</c:v>
                </c:pt>
                <c:pt idx="3172">
                  <c:v>1.9437872503397946E-4</c:v>
                </c:pt>
                <c:pt idx="3173">
                  <c:v>1.9437275244410738E-4</c:v>
                </c:pt>
                <c:pt idx="3174">
                  <c:v>1.9436679986957294E-4</c:v>
                </c:pt>
                <c:pt idx="3175">
                  <c:v>1.9436086724418744E-4</c:v>
                </c:pt>
                <c:pt idx="3176">
                  <c:v>1.9435495450197745E-4</c:v>
                </c:pt>
                <c:pt idx="3177">
                  <c:v>1.9434906157718396E-4</c:v>
                </c:pt>
                <c:pt idx="3178">
                  <c:v>1.9434318840426184E-4</c:v>
                </c:pt>
                <c:pt idx="3179">
                  <c:v>1.9433733491787909E-4</c:v>
                </c:pt>
                <c:pt idx="3180">
                  <c:v>1.9433066924159692E-4</c:v>
                </c:pt>
                <c:pt idx="3181">
                  <c:v>1.9432485772164713E-4</c:v>
                </c:pt>
                <c:pt idx="3182">
                  <c:v>1.9431906568428755E-4</c:v>
                </c:pt>
                <c:pt idx="3183">
                  <c:v>1.9431329306506199E-4</c:v>
                </c:pt>
                <c:pt idx="3184">
                  <c:v>1.9430753979972386E-4</c:v>
                </c:pt>
                <c:pt idx="3185">
                  <c:v>1.9430180582423568E-4</c:v>
                </c:pt>
                <c:pt idx="3186">
                  <c:v>1.9429609107476828E-4</c:v>
                </c:pt>
                <c:pt idx="3187">
                  <c:v>1.9429039548770014E-4</c:v>
                </c:pt>
                <c:pt idx="3188">
                  <c:v>1.9428471899961681E-4</c:v>
                </c:pt>
                <c:pt idx="3189">
                  <c:v>1.9427906154731016E-4</c:v>
                </c:pt>
                <c:pt idx="3190">
                  <c:v>1.9427342306777782E-4</c:v>
                </c:pt>
                <c:pt idx="3191">
                  <c:v>1.9426780349822239E-4</c:v>
                </c:pt>
                <c:pt idx="3192">
                  <c:v>1.9426220277605095E-4</c:v>
                </c:pt>
                <c:pt idx="3193">
                  <c:v>1.9425662083887425E-4</c:v>
                </c:pt>
                <c:pt idx="3194">
                  <c:v>1.9425105762450621E-4</c:v>
                </c:pt>
                <c:pt idx="3195">
                  <c:v>1.9424551307096314E-4</c:v>
                </c:pt>
                <c:pt idx="3196">
                  <c:v>1.9423998711646319E-4</c:v>
                </c:pt>
                <c:pt idx="3197">
                  <c:v>1.9423447969942566E-4</c:v>
                </c:pt>
                <c:pt idx="3198">
                  <c:v>1.9422899075847039E-4</c:v>
                </c:pt>
                <c:pt idx="3199">
                  <c:v>1.9422352023241714E-4</c:v>
                </c:pt>
                <c:pt idx="3200">
                  <c:v>1.9421806806028477E-4</c:v>
                </c:pt>
                <c:pt idx="3201">
                  <c:v>1.9421263418129095E-4</c:v>
                </c:pt>
                <c:pt idx="3202">
                  <c:v>1.9420721853485119E-4</c:v>
                </c:pt>
                <c:pt idx="3203">
                  <c:v>1.9420182106057838E-4</c:v>
                </c:pt>
                <c:pt idx="3204">
                  <c:v>1.9419644169828219E-4</c:v>
                </c:pt>
                <c:pt idx="3205">
                  <c:v>1.9419108038796828E-4</c:v>
                </c:pt>
                <c:pt idx="3206">
                  <c:v>1.941857370698379E-4</c:v>
                </c:pt>
                <c:pt idx="3207">
                  <c:v>1.9418041168428702E-4</c:v>
                </c:pt>
                <c:pt idx="3208">
                  <c:v>1.9417510417190593E-4</c:v>
                </c:pt>
                <c:pt idx="3209">
                  <c:v>1.9416981447347847E-4</c:v>
                </c:pt>
                <c:pt idx="3210">
                  <c:v>1.9416454252998148E-4</c:v>
                </c:pt>
                <c:pt idx="3211">
                  <c:v>1.9415928828258417E-4</c:v>
                </c:pt>
                <c:pt idx="3212">
                  <c:v>1.9415405167264756E-4</c:v>
                </c:pt>
                <c:pt idx="3213">
                  <c:v>1.9414883264172372E-4</c:v>
                </c:pt>
                <c:pt idx="3214">
                  <c:v>1.9414363113155533E-4</c:v>
                </c:pt>
                <c:pt idx="3215">
                  <c:v>1.9413844708407498E-4</c:v>
                </c:pt>
                <c:pt idx="3216">
                  <c:v>1.9413328044140459E-4</c:v>
                </c:pt>
                <c:pt idx="3217">
                  <c:v>1.9412813114585474E-4</c:v>
                </c:pt>
                <c:pt idx="3218">
                  <c:v>1.9412299913992419E-4</c:v>
                </c:pt>
                <c:pt idx="3219">
                  <c:v>1.9411788436629924E-4</c:v>
                </c:pt>
                <c:pt idx="3220">
                  <c:v>1.9411278676785302E-4</c:v>
                </c:pt>
                <c:pt idx="3221">
                  <c:v>1.9410770628764507E-4</c:v>
                </c:pt>
                <c:pt idx="3222">
                  <c:v>1.9410264286892057E-4</c:v>
                </c:pt>
                <c:pt idx="3223">
                  <c:v>1.9409759645510989E-4</c:v>
                </c:pt>
                <c:pt idx="3224">
                  <c:v>1.9409256698982796E-4</c:v>
                </c:pt>
                <c:pt idx="3225">
                  <c:v>1.9408755441687362E-4</c:v>
                </c:pt>
                <c:pt idx="3226">
                  <c:v>1.9408255868022905E-4</c:v>
                </c:pt>
                <c:pt idx="3227">
                  <c:v>1.9407757972405928E-4</c:v>
                </c:pt>
                <c:pt idx="3228">
                  <c:v>1.9407261749271153E-4</c:v>
                </c:pt>
                <c:pt idx="3229">
                  <c:v>1.9406767193071454E-4</c:v>
                </c:pt>
                <c:pt idx="3230">
                  <c:v>1.9406274298277819E-4</c:v>
                </c:pt>
                <c:pt idx="3231">
                  <c:v>1.9405783059379278E-4</c:v>
                </c:pt>
                <c:pt idx="3232">
                  <c:v>1.9405223664076306E-4</c:v>
                </c:pt>
                <c:pt idx="3233">
                  <c:v>1.9404735955050613E-4</c:v>
                </c:pt>
                <c:pt idx="3234">
                  <c:v>1.940424988471666E-4</c:v>
                </c:pt>
                <c:pt idx="3235">
                  <c:v>1.9403765447637618E-4</c:v>
                </c:pt>
                <c:pt idx="3236">
                  <c:v>1.9403282638394423E-4</c:v>
                </c:pt>
                <c:pt idx="3237">
                  <c:v>1.9402801451585692E-4</c:v>
                </c:pt>
                <c:pt idx="3238">
                  <c:v>1.9402321881827688E-4</c:v>
                </c:pt>
                <c:pt idx="3239">
                  <c:v>1.9401843923754248E-4</c:v>
                </c:pt>
                <c:pt idx="3240">
                  <c:v>1.9401367572016744E-4</c:v>
                </c:pt>
                <c:pt idx="3241">
                  <c:v>1.9400892821284005E-4</c:v>
                </c:pt>
                <c:pt idx="3242">
                  <c:v>1.9400419666242282E-4</c:v>
                </c:pt>
                <c:pt idx="3243">
                  <c:v>1.939994810159518E-4</c:v>
                </c:pt>
                <c:pt idx="3244">
                  <c:v>1.9399478122063605E-4</c:v>
                </c:pt>
                <c:pt idx="3245">
                  <c:v>1.9398742772729917E-4</c:v>
                </c:pt>
                <c:pt idx="3246">
                  <c:v>1.9398276845089489E-4</c:v>
                </c:pt>
                <c:pt idx="3247">
                  <c:v>1.9397812483851087E-4</c:v>
                </c:pt>
                <c:pt idx="3248">
                  <c:v>1.9397349683814011E-4</c:v>
                </c:pt>
                <c:pt idx="3249">
                  <c:v>1.9396888439794554E-4</c:v>
                </c:pt>
                <c:pt idx="3250">
                  <c:v>1.9396428746625951E-4</c:v>
                </c:pt>
                <c:pt idx="3251">
                  <c:v>1.9395970599158326E-4</c:v>
                </c:pt>
                <c:pt idx="3252">
                  <c:v>1.9395513992258634E-4</c:v>
                </c:pt>
                <c:pt idx="3253">
                  <c:v>1.939505892081061E-4</c:v>
                </c:pt>
                <c:pt idx="3254">
                  <c:v>1.9394605379714712E-4</c:v>
                </c:pt>
                <c:pt idx="3255">
                  <c:v>1.9394153363888072E-4</c:v>
                </c:pt>
                <c:pt idx="3256">
                  <c:v>1.9393702868264443E-4</c:v>
                </c:pt>
                <c:pt idx="3257">
                  <c:v>1.9393253887794136E-4</c:v>
                </c:pt>
                <c:pt idx="3258">
                  <c:v>1.9392806417443983E-4</c:v>
                </c:pt>
                <c:pt idx="3259">
                  <c:v>1.9392360452197263E-4</c:v>
                </c:pt>
                <c:pt idx="3260">
                  <c:v>1.9391915987053676E-4</c:v>
                </c:pt>
                <c:pt idx="3261">
                  <c:v>1.9391473017029264E-4</c:v>
                </c:pt>
                <c:pt idx="3262">
                  <c:v>1.9391031537156379E-4</c:v>
                </c:pt>
                <c:pt idx="3263">
                  <c:v>1.9390591542483613E-4</c:v>
                </c:pt>
                <c:pt idx="3264">
                  <c:v>1.9390153028075766E-4</c:v>
                </c:pt>
                <c:pt idx="3265">
                  <c:v>1.9389715989013773E-4</c:v>
                </c:pt>
                <c:pt idx="3266">
                  <c:v>1.9389280420394671E-4</c:v>
                </c:pt>
                <c:pt idx="3267">
                  <c:v>1.9388846317331535E-4</c:v>
                </c:pt>
                <c:pt idx="3268">
                  <c:v>1.9388413674953429E-4</c:v>
                </c:pt>
                <c:pt idx="3269">
                  <c:v>1.9387982488405358E-4</c:v>
                </c:pt>
                <c:pt idx="3270">
                  <c:v>1.9387552752848214E-4</c:v>
                </c:pt>
                <c:pt idx="3271">
                  <c:v>1.9387124463458733E-4</c:v>
                </c:pt>
                <c:pt idx="3272">
                  <c:v>1.9386697615429423E-4</c:v>
                </c:pt>
                <c:pt idx="3273">
                  <c:v>1.9386272203968541E-4</c:v>
                </c:pt>
                <c:pt idx="3274">
                  <c:v>1.9385848224300027E-4</c:v>
                </c:pt>
                <c:pt idx="3275">
                  <c:v>1.9385425671663447E-4</c:v>
                </c:pt>
                <c:pt idx="3276">
                  <c:v>1.9385004541313963E-4</c:v>
                </c:pt>
                <c:pt idx="3277">
                  <c:v>1.9384584828522266E-4</c:v>
                </c:pt>
                <c:pt idx="3278">
                  <c:v>1.9384166528574535E-4</c:v>
                </c:pt>
                <c:pt idx="3279">
                  <c:v>1.9383749636772379E-4</c:v>
                </c:pt>
                <c:pt idx="3280">
                  <c:v>1.9383334148432796E-4</c:v>
                </c:pt>
                <c:pt idx="3281">
                  <c:v>1.9382920058888122E-4</c:v>
                </c:pt>
                <c:pt idx="3282">
                  <c:v>1.9382507363485977E-4</c:v>
                </c:pt>
                <c:pt idx="3283">
                  <c:v>1.9382096057589222E-4</c:v>
                </c:pt>
                <c:pt idx="3284">
                  <c:v>1.9381686136575905E-4</c:v>
                </c:pt>
                <c:pt idx="3285">
                  <c:v>1.9381277595839215E-4</c:v>
                </c:pt>
                <c:pt idx="3286">
                  <c:v>1.9380870430787432E-4</c:v>
                </c:pt>
                <c:pt idx="3287">
                  <c:v>1.9380464636843881E-4</c:v>
                </c:pt>
                <c:pt idx="3288">
                  <c:v>1.9380060209446879E-4</c:v>
                </c:pt>
                <c:pt idx="3289">
                  <c:v>1.9379657144049693E-4</c:v>
                </c:pt>
                <c:pt idx="3290">
                  <c:v>1.9379255436120489E-4</c:v>
                </c:pt>
                <c:pt idx="3291">
                  <c:v>1.9378855081142278E-4</c:v>
                </c:pt>
                <c:pt idx="3292">
                  <c:v>1.9378456074612882E-4</c:v>
                </c:pt>
                <c:pt idx="3293">
                  <c:v>1.9378058412044876E-4</c:v>
                </c:pt>
                <c:pt idx="3294">
                  <c:v>1.9377662088965541E-4</c:v>
                </c:pt>
                <c:pt idx="3295">
                  <c:v>1.9377267100916819E-4</c:v>
                </c:pt>
                <c:pt idx="3296">
                  <c:v>1.937687344345527E-4</c:v>
                </c:pt>
                <c:pt idx="3297">
                  <c:v>1.9376481112152015E-4</c:v>
                </c:pt>
                <c:pt idx="3298">
                  <c:v>1.9376090102592701E-4</c:v>
                </c:pt>
                <c:pt idx="3299">
                  <c:v>1.9375700410377444E-4</c:v>
                </c:pt>
                <c:pt idx="3300">
                  <c:v>1.9375312031120792E-4</c:v>
                </c:pt>
                <c:pt idx="3301">
                  <c:v>1.9374924960451667E-4</c:v>
                </c:pt>
                <c:pt idx="3302">
                  <c:v>1.9374539194013326E-4</c:v>
                </c:pt>
                <c:pt idx="3303">
                  <c:v>1.9374154727463323E-4</c:v>
                </c:pt>
                <c:pt idx="3304">
                  <c:v>1.9373771556473442E-4</c:v>
                </c:pt>
                <c:pt idx="3305">
                  <c:v>1.937338967672967E-4</c:v>
                </c:pt>
                <c:pt idx="3306">
                  <c:v>1.9373009083932145E-4</c:v>
                </c:pt>
                <c:pt idx="3307">
                  <c:v>1.937262977379511E-4</c:v>
                </c:pt>
                <c:pt idx="3308">
                  <c:v>1.9372251742046865E-4</c:v>
                </c:pt>
                <c:pt idx="3309">
                  <c:v>1.9371874984429728E-4</c:v>
                </c:pt>
                <c:pt idx="3310">
                  <c:v>1.9371499496699984E-4</c:v>
                </c:pt>
                <c:pt idx="3311">
                  <c:v>1.9371125274627844E-4</c:v>
                </c:pt>
                <c:pt idx="3312">
                  <c:v>1.9370752313997396E-4</c:v>
                </c:pt>
                <c:pt idx="3313">
                  <c:v>1.937038061060657E-4</c:v>
                </c:pt>
                <c:pt idx="3314">
                  <c:v>1.9370010160267077E-4</c:v>
                </c:pt>
                <c:pt idx="3315">
                  <c:v>1.9369640958804383E-4</c:v>
                </c:pt>
                <c:pt idx="3316">
                  <c:v>1.9369273002057652E-4</c:v>
                </c:pt>
                <c:pt idx="3317">
                  <c:v>1.9368906285879701E-4</c:v>
                </c:pt>
                <c:pt idx="3318">
                  <c:v>1.9368540806136971E-4</c:v>
                </c:pt>
                <c:pt idx="3319">
                  <c:v>1.9368176558709466E-4</c:v>
                </c:pt>
                <c:pt idx="3320">
                  <c:v>1.9367813539490717E-4</c:v>
                </c:pt>
                <c:pt idx="3321">
                  <c:v>1.9367451744387739E-4</c:v>
                </c:pt>
                <c:pt idx="3322">
                  <c:v>1.9367091169320989E-4</c:v>
                </c:pt>
                <c:pt idx="3323">
                  <c:v>1.9366731810224313E-4</c:v>
                </c:pt>
                <c:pt idx="3324">
                  <c:v>1.9366373663044916E-4</c:v>
                </c:pt>
                <c:pt idx="3325">
                  <c:v>1.9366016723743312E-4</c:v>
                </c:pt>
                <c:pt idx="3326">
                  <c:v>1.9365660988293276E-4</c:v>
                </c:pt>
                <c:pt idx="3327">
                  <c:v>1.9365306452681817E-4</c:v>
                </c:pt>
                <c:pt idx="3328">
                  <c:v>1.936495311290912E-4</c:v>
                </c:pt>
                <c:pt idx="3329">
                  <c:v>1.9364600964988507E-4</c:v>
                </c:pt>
                <c:pt idx="3330">
                  <c:v>1.9364250004946402E-4</c:v>
                </c:pt>
                <c:pt idx="3331">
                  <c:v>1.9363900228822279E-4</c:v>
                </c:pt>
                <c:pt idx="3332">
                  <c:v>1.9363551632668629E-4</c:v>
                </c:pt>
                <c:pt idx="3333">
                  <c:v>1.9363204212550909E-4</c:v>
                </c:pt>
                <c:pt idx="3334">
                  <c:v>1.9362857964547509E-4</c:v>
                </c:pt>
                <c:pt idx="3335">
                  <c:v>1.9362512884749702E-4</c:v>
                </c:pt>
                <c:pt idx="3336">
                  <c:v>1.9362168969261611E-4</c:v>
                </c:pt>
                <c:pt idx="3337">
                  <c:v>1.9361826214200158E-4</c:v>
                </c:pt>
                <c:pt idx="3338">
                  <c:v>1.9361484615695033E-4</c:v>
                </c:pt>
                <c:pt idx="3339">
                  <c:v>1.9361144169888642E-4</c:v>
                </c:pt>
                <c:pt idx="3340">
                  <c:v>1.9360804872936075E-4</c:v>
                </c:pt>
                <c:pt idx="3341">
                  <c:v>1.9360466721005063E-4</c:v>
                </c:pt>
                <c:pt idx="3342">
                  <c:v>1.9360129710275931E-4</c:v>
                </c:pt>
                <c:pt idx="3343">
                  <c:v>1.935979383694157E-4</c:v>
                </c:pt>
                <c:pt idx="3344">
                  <c:v>1.935945909720738E-4</c:v>
                </c:pt>
                <c:pt idx="3345">
                  <c:v>1.9359125487291244E-4</c:v>
                </c:pt>
                <c:pt idx="3346">
                  <c:v>1.9358793003423482E-4</c:v>
                </c:pt>
                <c:pt idx="3347">
                  <c:v>1.9358461641846809E-4</c:v>
                </c:pt>
                <c:pt idx="3348">
                  <c:v>1.9358131398816293E-4</c:v>
                </c:pt>
                <c:pt idx="3349">
                  <c:v>1.935780227059933E-4</c:v>
                </c:pt>
                <c:pt idx="3350">
                  <c:v>1.9357474253475581E-4</c:v>
                </c:pt>
                <c:pt idx="3351">
                  <c:v>1.9357147343736954E-4</c:v>
                </c:pt>
                <c:pt idx="3352">
                  <c:v>1.9356821537687551E-4</c:v>
                </c:pt>
                <c:pt idx="3353">
                  <c:v>1.935649683164363E-4</c:v>
                </c:pt>
                <c:pt idx="3354">
                  <c:v>1.9356173221933578E-4</c:v>
                </c:pt>
                <c:pt idx="3355">
                  <c:v>1.9355850704897852E-4</c:v>
                </c:pt>
                <c:pt idx="3356">
                  <c:v>1.9355529276888952E-4</c:v>
                </c:pt>
                <c:pt idx="3357">
                  <c:v>1.9355208934271388E-4</c:v>
                </c:pt>
                <c:pt idx="3358">
                  <c:v>1.9354889673421627E-4</c:v>
                </c:pt>
                <c:pt idx="3359">
                  <c:v>1.9354571490728061E-4</c:v>
                </c:pt>
                <c:pt idx="3360">
                  <c:v>1.935425438259097E-4</c:v>
                </c:pt>
                <c:pt idx="3361">
                  <c:v>1.9353938345422484E-4</c:v>
                </c:pt>
                <c:pt idx="3362">
                  <c:v>1.935362337564654E-4</c:v>
                </c:pt>
                <c:pt idx="3363">
                  <c:v>1.9353309469698847E-4</c:v>
                </c:pt>
                <c:pt idx="3364">
                  <c:v>1.935299662402685E-4</c:v>
                </c:pt>
                <c:pt idx="3365">
                  <c:v>1.9352684835089687E-4</c:v>
                </c:pt>
                <c:pt idx="3366">
                  <c:v>1.9352374099358154E-4</c:v>
                </c:pt>
                <c:pt idx="3367">
                  <c:v>1.9352064413314667E-4</c:v>
                </c:pt>
                <c:pt idx="3368">
                  <c:v>1.9351755773453229E-4</c:v>
                </c:pt>
                <c:pt idx="3369">
                  <c:v>1.9351448176279382E-4</c:v>
                </c:pt>
                <c:pt idx="3370">
                  <c:v>1.9351141618310179E-4</c:v>
                </c:pt>
                <c:pt idx="3371">
                  <c:v>1.9350836096074144E-4</c:v>
                </c:pt>
                <c:pt idx="3372">
                  <c:v>1.9350531606111235E-4</c:v>
                </c:pt>
                <c:pt idx="3373">
                  <c:v>1.9350228144972804E-4</c:v>
                </c:pt>
                <c:pt idx="3374">
                  <c:v>1.9349925709221562E-4</c:v>
                </c:pt>
                <c:pt idx="3375">
                  <c:v>1.934962429543155E-4</c:v>
                </c:pt>
                <c:pt idx="3376">
                  <c:v>1.9349323900188085E-4</c:v>
                </c:pt>
                <c:pt idx="3377">
                  <c:v>1.9349024520087742E-4</c:v>
                </c:pt>
                <c:pt idx="3378">
                  <c:v>1.9348726151738308E-4</c:v>
                </c:pt>
                <c:pt idx="3379">
                  <c:v>1.9348428791758743E-4</c:v>
                </c:pt>
                <c:pt idx="3380">
                  <c:v>1.9348132436779154E-4</c:v>
                </c:pt>
                <c:pt idx="3381">
                  <c:v>1.9347837083440747E-4</c:v>
                </c:pt>
                <c:pt idx="3382">
                  <c:v>1.9347542728395803E-4</c:v>
                </c:pt>
                <c:pt idx="3383">
                  <c:v>1.9347249368307628E-4</c:v>
                </c:pt>
                <c:pt idx="3384">
                  <c:v>1.9346956999850533E-4</c:v>
                </c:pt>
                <c:pt idx="3385">
                  <c:v>1.934666561970979E-4</c:v>
                </c:pt>
                <c:pt idx="3386">
                  <c:v>1.9346375224581596E-4</c:v>
                </c:pt>
                <c:pt idx="3387">
                  <c:v>1.9346085811173034E-4</c:v>
                </c:pt>
                <c:pt idx="3388">
                  <c:v>1.9345797376202052E-4</c:v>
                </c:pt>
                <c:pt idx="3389">
                  <c:v>1.9345509916397411E-4</c:v>
                </c:pt>
                <c:pt idx="3390">
                  <c:v>1.9345223428498661E-4</c:v>
                </c:pt>
                <c:pt idx="3391">
                  <c:v>1.9344937909256105E-4</c:v>
                </c:pt>
                <c:pt idx="3392">
                  <c:v>1.9344653355430757E-4</c:v>
                </c:pt>
                <c:pt idx="3393">
                  <c:v>1.9344369763794314E-4</c:v>
                </c:pt>
                <c:pt idx="3394">
                  <c:v>1.9344087131129117E-4</c:v>
                </c:pt>
                <c:pt idx="3395">
                  <c:v>1.9343805454228127E-4</c:v>
                </c:pt>
                <c:pt idx="3396">
                  <c:v>1.9343524729894873E-4</c:v>
                </c:pt>
                <c:pt idx="3397">
                  <c:v>1.9343244954943433E-4</c:v>
                </c:pt>
                <c:pt idx="3398">
                  <c:v>1.9342966126198393E-4</c:v>
                </c:pt>
                <c:pt idx="3399">
                  <c:v>1.9342688240494812E-4</c:v>
                </c:pt>
                <c:pt idx="3400">
                  <c:v>1.9342411294678196E-4</c:v>
                </c:pt>
                <c:pt idx="3401">
                  <c:v>1.9342135285604448E-4</c:v>
                </c:pt>
                <c:pt idx="3402">
                  <c:v>1.9341860210139858E-4</c:v>
                </c:pt>
                <c:pt idx="3403">
                  <c:v>1.9341586065161042E-4</c:v>
                </c:pt>
                <c:pt idx="3404">
                  <c:v>1.9341312847554937E-4</c:v>
                </c:pt>
                <c:pt idx="3405">
                  <c:v>1.934104055421874E-4</c:v>
                </c:pt>
                <c:pt idx="3406">
                  <c:v>1.9340769182059895E-4</c:v>
                </c:pt>
                <c:pt idx="3407">
                  <c:v>1.934049872799605E-4</c:v>
                </c:pt>
                <c:pt idx="3408">
                  <c:v>1.9340229188955028E-4</c:v>
                </c:pt>
                <c:pt idx="3409">
                  <c:v>1.9339960561874791E-4</c:v>
                </c:pt>
                <c:pt idx="3410">
                  <c:v>1.933969284370341E-4</c:v>
                </c:pt>
                <c:pt idx="3411">
                  <c:v>1.9339426031399031E-4</c:v>
                </c:pt>
                <c:pt idx="3412">
                  <c:v>1.9339160121929839E-4</c:v>
                </c:pt>
                <c:pt idx="3413">
                  <c:v>1.9338895112274031E-4</c:v>
                </c:pt>
                <c:pt idx="3414">
                  <c:v>1.9338630999419783E-4</c:v>
                </c:pt>
                <c:pt idx="3415">
                  <c:v>1.9338367780365211E-4</c:v>
                </c:pt>
                <c:pt idx="3416">
                  <c:v>1.9338105452118348E-4</c:v>
                </c:pt>
                <c:pt idx="3417">
                  <c:v>1.9337844011697102E-4</c:v>
                </c:pt>
                <c:pt idx="3418">
                  <c:v>1.9337583456129233E-4</c:v>
                </c:pt>
                <c:pt idx="3419">
                  <c:v>1.933732378245232E-4</c:v>
                </c:pt>
                <c:pt idx="3420">
                  <c:v>1.9337064987713718E-4</c:v>
                </c:pt>
                <c:pt idx="3421">
                  <c:v>1.9336807068970541E-4</c:v>
                </c:pt>
                <c:pt idx="3422">
                  <c:v>1.9336550023289626E-4</c:v>
                </c:pt>
                <c:pt idx="3423">
                  <c:v>1.9336293847747494E-4</c:v>
                </c:pt>
                <c:pt idx="3424">
                  <c:v>1.9336038539430323E-4</c:v>
                </c:pt>
                <c:pt idx="3425">
                  <c:v>1.9335784095433922E-4</c:v>
                </c:pt>
                <c:pt idx="3426">
                  <c:v>1.9335530512863694E-4</c:v>
                </c:pt>
                <c:pt idx="3427">
                  <c:v>1.9335277788834606E-4</c:v>
                </c:pt>
                <c:pt idx="3428">
                  <c:v>1.9335025920471158E-4</c:v>
                </c:pt>
                <c:pt idx="3429">
                  <c:v>1.9334774904907352E-4</c:v>
                </c:pt>
                <c:pt idx="3430">
                  <c:v>1.933452473928666E-4</c:v>
                </c:pt>
                <c:pt idx="3431">
                  <c:v>1.9334275420761999E-4</c:v>
                </c:pt>
                <c:pt idx="3432">
                  <c:v>1.9334026946495687E-4</c:v>
                </c:pt>
                <c:pt idx="3433">
                  <c:v>1.9333779313659435E-4</c:v>
                </c:pt>
                <c:pt idx="3434">
                  <c:v>1.9333532519434288E-4</c:v>
                </c:pt>
                <c:pt idx="3435">
                  <c:v>1.9333286561010619E-4</c:v>
                </c:pt>
                <c:pt idx="3436">
                  <c:v>1.9333041435588087E-4</c:v>
                </c:pt>
                <c:pt idx="3437">
                  <c:v>1.9332797140375607E-4</c:v>
                </c:pt>
                <c:pt idx="3438">
                  <c:v>1.9332553672591322E-4</c:v>
                </c:pt>
                <c:pt idx="3439">
                  <c:v>1.9332311029462577E-4</c:v>
                </c:pt>
                <c:pt idx="3440">
                  <c:v>1.9332034729267435E-4</c:v>
                </c:pt>
                <c:pt idx="3441">
                  <c:v>1.9331793843963793E-4</c:v>
                </c:pt>
                <c:pt idx="3442">
                  <c:v>1.933155377466117E-4</c:v>
                </c:pt>
                <c:pt idx="3443">
                  <c:v>1.9331314518624695E-4</c:v>
                </c:pt>
                <c:pt idx="3444">
                  <c:v>1.933107607312854E-4</c:v>
                </c:pt>
                <c:pt idx="3445">
                  <c:v>1.9330838435455903E-4</c:v>
                </c:pt>
                <c:pt idx="3446">
                  <c:v>1.9330601602898955E-4</c:v>
                </c:pt>
                <c:pt idx="3447">
                  <c:v>1.9330365572758833E-4</c:v>
                </c:pt>
                <c:pt idx="3448">
                  <c:v>1.9330130342345601E-4</c:v>
                </c:pt>
                <c:pt idx="3449">
                  <c:v>1.9329895908978221E-4</c:v>
                </c:pt>
                <c:pt idx="3450">
                  <c:v>1.9329662269984519E-4</c:v>
                </c:pt>
                <c:pt idx="3451">
                  <c:v>1.9329429422701176E-4</c:v>
                </c:pt>
                <c:pt idx="3452">
                  <c:v>1.932919736447367E-4</c:v>
                </c:pt>
                <c:pt idx="3453">
                  <c:v>1.9328966092656275E-4</c:v>
                </c:pt>
                <c:pt idx="3454">
                  <c:v>1.9328735604612015E-4</c:v>
                </c:pt>
                <c:pt idx="3455">
                  <c:v>1.9328505897712637E-4</c:v>
                </c:pt>
                <c:pt idx="3456">
                  <c:v>1.9328276969338596E-4</c:v>
                </c:pt>
                <c:pt idx="3457">
                  <c:v>1.9328048816879005E-4</c:v>
                </c:pt>
                <c:pt idx="3458">
                  <c:v>1.9327821437731632E-4</c:v>
                </c:pt>
                <c:pt idx="3459">
                  <c:v>1.9327594829302843E-4</c:v>
                </c:pt>
                <c:pt idx="3460">
                  <c:v>1.9327368989007607E-4</c:v>
                </c:pt>
                <c:pt idx="3461">
                  <c:v>1.9327143914269439E-4</c:v>
                </c:pt>
                <c:pt idx="3462">
                  <c:v>1.9326919602520384E-4</c:v>
                </c:pt>
                <c:pt idx="3463">
                  <c:v>1.9326696051200995E-4</c:v>
                </c:pt>
                <c:pt idx="3464">
                  <c:v>1.9326473257760295E-4</c:v>
                </c:pt>
                <c:pt idx="3465">
                  <c:v>1.9326251219655755E-4</c:v>
                </c:pt>
                <c:pt idx="3466">
                  <c:v>1.9326029934353266E-4</c:v>
                </c:pt>
                <c:pt idx="3467">
                  <c:v>1.9325809399327106E-4</c:v>
                </c:pt>
                <c:pt idx="3468">
                  <c:v>1.9325589612059928E-4</c:v>
                </c:pt>
                <c:pt idx="3469">
                  <c:v>1.9325370570042711E-4</c:v>
                </c:pt>
                <c:pt idx="3470">
                  <c:v>1.932515227077475E-4</c:v>
                </c:pt>
                <c:pt idx="3471">
                  <c:v>1.9324934711763619E-4</c:v>
                </c:pt>
                <c:pt idx="3472">
                  <c:v>1.9324717890525158E-4</c:v>
                </c:pt>
                <c:pt idx="3473">
                  <c:v>1.9324501804583423E-4</c:v>
                </c:pt>
                <c:pt idx="3474">
                  <c:v>1.932428645147068E-4</c:v>
                </c:pt>
                <c:pt idx="3475">
                  <c:v>1.9324071828727369E-4</c:v>
                </c:pt>
                <c:pt idx="3476">
                  <c:v>1.9323857933902078E-4</c:v>
                </c:pt>
                <c:pt idx="3477">
                  <c:v>1.9323644764551517E-4</c:v>
                </c:pt>
                <c:pt idx="3478">
                  <c:v>1.9323432318240496E-4</c:v>
                </c:pt>
                <c:pt idx="3479">
                  <c:v>1.9323220592541894E-4</c:v>
                </c:pt>
                <c:pt idx="3480">
                  <c:v>1.9323009585036624E-4</c:v>
                </c:pt>
                <c:pt idx="3481">
                  <c:v>1.9322799293313626E-4</c:v>
                </c:pt>
                <c:pt idx="3482">
                  <c:v>1.9322589714969828E-4</c:v>
                </c:pt>
                <c:pt idx="3483">
                  <c:v>1.9322380847610121E-4</c:v>
                </c:pt>
                <c:pt idx="3484">
                  <c:v>1.9322172688847342E-4</c:v>
                </c:pt>
                <c:pt idx="3485">
                  <c:v>1.9321965236302228E-4</c:v>
                </c:pt>
                <c:pt idx="3486">
                  <c:v>1.9321758487603414E-4</c:v>
                </c:pt>
                <c:pt idx="3487">
                  <c:v>1.9321552440387392E-4</c:v>
                </c:pt>
                <c:pt idx="3488">
                  <c:v>1.932134709229849E-4</c:v>
                </c:pt>
                <c:pt idx="3489">
                  <c:v>1.9321142440988849E-4</c:v>
                </c:pt>
                <c:pt idx="3490">
                  <c:v>1.9320938484118392E-4</c:v>
                </c:pt>
                <c:pt idx="3491">
                  <c:v>1.9320735219354802E-4</c:v>
                </c:pt>
                <c:pt idx="3492">
                  <c:v>1.9320503761264017E-4</c:v>
                </c:pt>
                <c:pt idx="3493">
                  <c:v>1.9320301971768777E-4</c:v>
                </c:pt>
                <c:pt idx="3494">
                  <c:v>1.9320100867100499E-4</c:v>
                </c:pt>
                <c:pt idx="3495">
                  <c:v>1.9319900444958739E-4</c:v>
                </c:pt>
                <c:pt idx="3496">
                  <c:v>1.9319700703050691E-4</c:v>
                </c:pt>
                <c:pt idx="3497">
                  <c:v>1.9319501639091148E-4</c:v>
                </c:pt>
                <c:pt idx="3498">
                  <c:v>1.9319303250802487E-4</c:v>
                </c:pt>
                <c:pt idx="3499">
                  <c:v>1.9319105535914636E-4</c:v>
                </c:pt>
                <c:pt idx="3500">
                  <c:v>1.931890849216506E-4</c:v>
                </c:pt>
                <c:pt idx="3501">
                  <c:v>1.9318712117298724E-4</c:v>
                </c:pt>
                <c:pt idx="3502">
                  <c:v>1.9318516409068081E-4</c:v>
                </c:pt>
                <c:pt idx="3503">
                  <c:v>1.9318321365233038E-4</c:v>
                </c:pt>
                <c:pt idx="3504">
                  <c:v>1.9318126983560935E-4</c:v>
                </c:pt>
                <c:pt idx="3505">
                  <c:v>1.9317933261826521E-4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100616"/>
        <c:axId val="1047112768"/>
      </c:lineChart>
      <c:dateAx>
        <c:axId val="1047100616"/>
        <c:scaling>
          <c:orientation val="minMax"/>
          <c:max val="43010"/>
          <c:min val="4227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7112768"/>
        <c:crosses val="autoZero"/>
        <c:auto val="1"/>
        <c:lblOffset val="100"/>
        <c:baseTimeUnit val="days"/>
        <c:majorUnit val="3"/>
        <c:majorTimeUnit val="months"/>
      </c:dateAx>
      <c:valAx>
        <c:axId val="1047112768"/>
        <c:scaling>
          <c:orientation val="minMax"/>
          <c:max val="3.0000000000000001E-3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7100616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323850</xdr:colOff>
      <xdr:row>2</xdr:row>
      <xdr:rowOff>133349</xdr:rowOff>
    </xdr:from>
    <xdr:to>
      <xdr:col>45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76200</xdr:colOff>
          <xdr:row>1</xdr:row>
          <xdr:rowOff>0</xdr:rowOff>
        </xdr:from>
        <xdr:to>
          <xdr:col>38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581025</xdr:colOff>
          <xdr:row>1</xdr:row>
          <xdr:rowOff>0</xdr:rowOff>
        </xdr:from>
        <xdr:to>
          <xdr:col>37</xdr:col>
          <xdr:colOff>1123950</xdr:colOff>
          <xdr:row>2</xdr:row>
          <xdr:rowOff>9525</xdr:rowOff>
        </xdr:to>
        <xdr:sp macro="" textlink="">
          <xdr:nvSpPr>
            <xdr:cNvPr id="4098" name="Length1" descr="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733425</xdr:colOff>
          <xdr:row>1</xdr:row>
          <xdr:rowOff>0</xdr:rowOff>
        </xdr:from>
        <xdr:to>
          <xdr:col>39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228600</xdr:colOff>
          <xdr:row>1</xdr:row>
          <xdr:rowOff>0</xdr:rowOff>
        </xdr:from>
        <xdr:to>
          <xdr:col>39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152400</xdr:colOff>
          <xdr:row>1</xdr:row>
          <xdr:rowOff>0</xdr:rowOff>
        </xdr:from>
        <xdr:to>
          <xdr:col>40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1</xdr:row>
          <xdr:rowOff>0</xdr:rowOff>
        </xdr:from>
        <xdr:to>
          <xdr:col>42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114300</xdr:colOff>
          <xdr:row>1</xdr:row>
          <xdr:rowOff>0</xdr:rowOff>
        </xdr:from>
        <xdr:to>
          <xdr:col>43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333375</xdr:colOff>
      <xdr:row>38</xdr:row>
      <xdr:rowOff>19049</xdr:rowOff>
    </xdr:from>
    <xdr:to>
      <xdr:col>45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323850</xdr:colOff>
      <xdr:row>2</xdr:row>
      <xdr:rowOff>133349</xdr:rowOff>
    </xdr:from>
    <xdr:to>
      <xdr:col>45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76200</xdr:colOff>
          <xdr:row>1</xdr:row>
          <xdr:rowOff>0</xdr:rowOff>
        </xdr:from>
        <xdr:to>
          <xdr:col>38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581025</xdr:colOff>
          <xdr:row>1</xdr:row>
          <xdr:rowOff>0</xdr:rowOff>
        </xdr:from>
        <xdr:to>
          <xdr:col>37</xdr:col>
          <xdr:colOff>1123950</xdr:colOff>
          <xdr:row>2</xdr:row>
          <xdr:rowOff>9525</xdr:rowOff>
        </xdr:to>
        <xdr:sp macro="" textlink="">
          <xdr:nvSpPr>
            <xdr:cNvPr id="2050" name="Length1" descr="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733425</xdr:colOff>
          <xdr:row>1</xdr:row>
          <xdr:rowOff>0</xdr:rowOff>
        </xdr:from>
        <xdr:to>
          <xdr:col>39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228600</xdr:colOff>
          <xdr:row>1</xdr:row>
          <xdr:rowOff>0</xdr:rowOff>
        </xdr:from>
        <xdr:to>
          <xdr:col>39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152400</xdr:colOff>
          <xdr:row>1</xdr:row>
          <xdr:rowOff>0</xdr:rowOff>
        </xdr:from>
        <xdr:to>
          <xdr:col>40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1</xdr:row>
          <xdr:rowOff>0</xdr:rowOff>
        </xdr:from>
        <xdr:to>
          <xdr:col>42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114300</xdr:colOff>
          <xdr:row>1</xdr:row>
          <xdr:rowOff>0</xdr:rowOff>
        </xdr:from>
        <xdr:to>
          <xdr:col>43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333375</xdr:colOff>
      <xdr:row>38</xdr:row>
      <xdr:rowOff>19049</xdr:rowOff>
    </xdr:from>
    <xdr:to>
      <xdr:col>45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tabSelected="1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6" t="s">
        <v>78</v>
      </c>
      <c r="C2" s="57"/>
      <c r="D2" s="57"/>
      <c r="E2" s="58"/>
    </row>
    <row r="3" spans="2:5" x14ac:dyDescent="0.2">
      <c r="B3" s="48"/>
      <c r="C3" s="49"/>
      <c r="D3" s="49"/>
      <c r="E3" s="50"/>
    </row>
    <row r="4" spans="2:5" x14ac:dyDescent="0.2">
      <c r="B4" s="51"/>
      <c r="C4" s="37" t="s">
        <v>79</v>
      </c>
      <c r="D4" s="60"/>
      <c r="E4" s="52"/>
    </row>
    <row r="5" spans="2:5" x14ac:dyDescent="0.2">
      <c r="B5" s="51"/>
      <c r="C5" s="37" t="s">
        <v>72</v>
      </c>
      <c r="D5" s="59" t="s">
        <v>75</v>
      </c>
      <c r="E5" s="52"/>
    </row>
    <row r="6" spans="2:5" x14ac:dyDescent="0.2">
      <c r="B6" s="51"/>
      <c r="C6" s="37" t="s">
        <v>73</v>
      </c>
      <c r="D6" s="59" t="s">
        <v>76</v>
      </c>
      <c r="E6" s="52"/>
    </row>
    <row r="7" spans="2:5" x14ac:dyDescent="0.2">
      <c r="B7" s="51"/>
      <c r="C7" s="37" t="s">
        <v>106</v>
      </c>
      <c r="D7" s="59" t="str">
        <f>currency&amp;"ON"</f>
        <v>EURON</v>
      </c>
      <c r="E7" s="52"/>
    </row>
    <row r="8" spans="2:5" x14ac:dyDescent="0.2">
      <c r="B8" s="51"/>
      <c r="C8" s="37" t="s">
        <v>74</v>
      </c>
      <c r="D8" s="59" t="s">
        <v>77</v>
      </c>
      <c r="E8" s="52"/>
    </row>
    <row r="9" spans="2:5" x14ac:dyDescent="0.2">
      <c r="B9" s="51"/>
      <c r="C9" s="37" t="s">
        <v>107</v>
      </c>
      <c r="D9" s="74">
        <f>_xll.qlSettingsEvaluationDate(trigger)</f>
        <v>42277</v>
      </c>
      <c r="E9" s="52"/>
    </row>
    <row r="10" spans="2:5" x14ac:dyDescent="0.2">
      <c r="B10" s="51"/>
      <c r="C10" s="37" t="s">
        <v>108</v>
      </c>
      <c r="D10" s="74">
        <f>_xll.qlCalendarAdvance(calendar,D9,"2D","mf",,trigger)</f>
        <v>42279</v>
      </c>
      <c r="E10" s="52"/>
    </row>
    <row r="11" spans="2:5" x14ac:dyDescent="0.2">
      <c r="B11" s="51"/>
      <c r="C11" s="37" t="s">
        <v>80</v>
      </c>
      <c r="D11" s="47" t="b">
        <v>1</v>
      </c>
      <c r="E11" s="52"/>
    </row>
    <row r="12" spans="2:5" x14ac:dyDescent="0.2">
      <c r="B12" s="51"/>
      <c r="C12" s="37" t="s">
        <v>81</v>
      </c>
      <c r="D12" s="47" t="b">
        <v>1</v>
      </c>
      <c r="E12" s="52"/>
    </row>
    <row r="13" spans="2:5" x14ac:dyDescent="0.2">
      <c r="B13" s="53"/>
      <c r="C13" s="54"/>
      <c r="D13" s="54"/>
      <c r="E13" s="55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L3508"/>
  <sheetViews>
    <sheetView showGridLines="0" topLeftCell="N1" workbookViewId="0">
      <selection activeCell="BG2" sqref="BG2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6" width="20.28515625" style="1" hidden="1" customWidth="1" outlineLevel="1"/>
    <col min="7" max="7" width="10.140625" style="1" hidden="1" customWidth="1" outlineLevel="1"/>
    <col min="8" max="8" width="8" style="1" hidden="1" customWidth="1" outlineLevel="1"/>
    <col min="9" max="9" width="21.42578125" style="1" hidden="1" customWidth="1" outlineLevel="1"/>
    <col min="10" max="10" width="15.140625" style="1" hidden="1" customWidth="1" outlineLevel="1"/>
    <col min="11" max="11" width="10" style="1" hidden="1" customWidth="1" outlineLevel="1"/>
    <col min="12" max="12" width="9" style="1" hidden="1" customWidth="1" outlineLevel="1"/>
    <col min="13" max="13" width="4.85546875" style="1" hidden="1" customWidth="1" outlineLevel="1"/>
    <col min="14" max="14" width="2.7109375" style="1" customWidth="1" collapsed="1"/>
    <col min="15" max="15" width="10" style="1" hidden="1" customWidth="1" outlineLevel="1"/>
    <col min="16" max="16" width="21.42578125" style="1" bestFit="1" customWidth="1" collapsed="1"/>
    <col min="17" max="20" width="10.7109375" style="1" customWidth="1"/>
    <col min="21" max="21" width="11.28515625" style="1" customWidth="1"/>
    <col min="22" max="22" width="2.7109375" style="1" customWidth="1"/>
    <col min="23" max="23" width="21" style="1" customWidth="1"/>
    <col min="24" max="24" width="17.28515625" style="1" bestFit="1" customWidth="1"/>
    <col min="25" max="25" width="6" style="1" bestFit="1" customWidth="1"/>
    <col min="26" max="26" width="2.7109375" style="1" customWidth="1"/>
    <col min="27" max="27" width="5" style="1" bestFit="1" customWidth="1"/>
    <col min="28" max="30" width="17.28515625" style="1" customWidth="1"/>
    <col min="31" max="31" width="9.140625" style="1"/>
    <col min="32" max="32" width="14" style="1" customWidth="1"/>
    <col min="33" max="33" width="12.140625" style="1" customWidth="1"/>
    <col min="34" max="34" width="12.5703125" style="1" customWidth="1"/>
    <col min="35" max="35" width="6.5703125" style="1" customWidth="1"/>
    <col min="36" max="36" width="9.140625" style="1"/>
    <col min="37" max="37" width="3.7109375" style="1" customWidth="1"/>
    <col min="38" max="39" width="17.28515625" style="1" bestFit="1" customWidth="1"/>
    <col min="40" max="40" width="12" style="1" bestFit="1" customWidth="1"/>
    <col min="41" max="41" width="11" style="1" bestFit="1" customWidth="1"/>
    <col min="42" max="43" width="9.140625" style="1"/>
    <col min="44" max="44" width="4.42578125" style="1" customWidth="1"/>
    <col min="45" max="45" width="9.140625" style="1"/>
    <col min="46" max="46" width="17.85546875" style="1" bestFit="1" customWidth="1"/>
    <col min="47" max="47" width="2.7109375" style="1" customWidth="1"/>
    <col min="48" max="48" width="10" style="1" hidden="1" customWidth="1" outlineLevel="1"/>
    <col min="49" max="49" width="6" style="1" hidden="1" customWidth="1" outlineLevel="1"/>
    <col min="50" max="51" width="17.85546875" style="1" hidden="1" customWidth="1" outlineLevel="1"/>
    <col min="52" max="52" width="11" style="1" hidden="1" customWidth="1" outlineLevel="1"/>
    <col min="53" max="57" width="9.140625" style="1" hidden="1" customWidth="1" outlineLevel="1"/>
    <col min="58" max="58" width="2.7109375" style="1" customWidth="1" collapsed="1"/>
    <col min="59" max="59" width="6" style="1" customWidth="1"/>
    <col min="60" max="61" width="17.28515625" style="1" bestFit="1" customWidth="1"/>
    <col min="62" max="63" width="11" style="1" bestFit="1" customWidth="1"/>
    <col min="64" max="64" width="9" style="1" bestFit="1" customWidth="1"/>
    <col min="65" max="66" width="11" style="1" bestFit="1" customWidth="1"/>
    <col min="67" max="16384" width="9.140625" style="1"/>
  </cols>
  <sheetData>
    <row r="1" spans="1:64" x14ac:dyDescent="0.2">
      <c r="J1" s="1" t="str">
        <f>PROPER(currency)&amp;familyname&amp;$X$8</f>
        <v>Euribor3M</v>
      </c>
      <c r="BG1" s="1" t="s">
        <v>86</v>
      </c>
    </row>
    <row r="2" spans="1:64" ht="21" customHeight="1" x14ac:dyDescent="0.25">
      <c r="A2" s="3" t="s">
        <v>8</v>
      </c>
      <c r="B2" s="3" t="s">
        <v>103</v>
      </c>
      <c r="C2" s="3"/>
      <c r="D2" s="3" t="s">
        <v>102</v>
      </c>
      <c r="E2" s="23" t="s">
        <v>101</v>
      </c>
      <c r="F2" s="23" t="s">
        <v>100</v>
      </c>
      <c r="G2" s="3" t="s">
        <v>104</v>
      </c>
      <c r="H2" s="3" t="s">
        <v>105</v>
      </c>
      <c r="I2" s="3" t="s">
        <v>11</v>
      </c>
      <c r="J2" s="21" t="s">
        <v>12</v>
      </c>
      <c r="K2" s="22" t="s">
        <v>54</v>
      </c>
      <c r="L2" s="22" t="s">
        <v>55</v>
      </c>
      <c r="M2" s="22" t="s">
        <v>56</v>
      </c>
      <c r="O2" s="22" t="s">
        <v>62</v>
      </c>
      <c r="P2" s="22" t="s">
        <v>99</v>
      </c>
      <c r="Q2" s="22" t="s">
        <v>57</v>
      </c>
      <c r="R2" s="22" t="s">
        <v>97</v>
      </c>
      <c r="S2" s="22" t="s">
        <v>98</v>
      </c>
      <c r="T2" s="22" t="s">
        <v>125</v>
      </c>
      <c r="U2" s="22" t="s">
        <v>123</v>
      </c>
      <c r="AA2" s="37"/>
      <c r="AB2" s="22" t="s">
        <v>126</v>
      </c>
      <c r="AC2" s="22" t="s">
        <v>64</v>
      </c>
      <c r="AD2" s="22" t="s">
        <v>63</v>
      </c>
      <c r="AE2" s="22" t="s">
        <v>127</v>
      </c>
      <c r="AF2" s="22" t="s">
        <v>128</v>
      </c>
      <c r="AG2" s="22" t="s">
        <v>120</v>
      </c>
      <c r="AH2" s="22" t="s">
        <v>130</v>
      </c>
      <c r="AI2" s="22" t="s">
        <v>111</v>
      </c>
      <c r="AS2" s="22" t="s">
        <v>64</v>
      </c>
      <c r="AT2" s="121"/>
      <c r="AV2" s="118" t="s">
        <v>131</v>
      </c>
      <c r="AW2" s="119"/>
      <c r="AX2" s="119"/>
      <c r="AY2" s="119"/>
      <c r="AZ2" s="120"/>
      <c r="BA2" s="118" t="s">
        <v>132</v>
      </c>
      <c r="BB2" s="119"/>
      <c r="BC2" s="119"/>
      <c r="BD2" s="119"/>
      <c r="BE2" s="120"/>
      <c r="BG2" s="124"/>
      <c r="BH2" s="22" t="s">
        <v>64</v>
      </c>
      <c r="BI2" s="22" t="s">
        <v>63</v>
      </c>
      <c r="BJ2" s="22" t="s">
        <v>94</v>
      </c>
      <c r="BK2" s="22" t="s">
        <v>95</v>
      </c>
      <c r="BL2" s="22" t="s">
        <v>96</v>
      </c>
    </row>
    <row r="3" spans="1:64" x14ac:dyDescent="0.2">
      <c r="A3" s="2" t="s">
        <v>65</v>
      </c>
      <c r="B3" s="63"/>
      <c r="C3" s="63"/>
      <c r="D3" s="63"/>
      <c r="E3" s="63"/>
      <c r="F3" s="63"/>
      <c r="G3" s="2" t="str">
        <f>PROPER(currency)&amp;familyname&amp;A3</f>
        <v>Euribor1M</v>
      </c>
      <c r="H3" s="63"/>
      <c r="I3" s="2" t="str">
        <f t="shared" ref="I3:I5" si="0">currency&amp;A3&amp;"D_SYNTH"&amp;$X$8&amp;"_Quote"</f>
        <v>EUR1MD_SYNTH3M_Quote</v>
      </c>
      <c r="J3" s="2" t="str">
        <f>_xll.qlDepositRateHelper(,I3,G3,permanent,trigger,objectoverwrite)</f>
        <v>obj_0097d#0008</v>
      </c>
      <c r="K3" s="15" t="b">
        <v>1</v>
      </c>
      <c r="L3" s="18">
        <v>10</v>
      </c>
      <c r="M3" s="18">
        <v>1</v>
      </c>
      <c r="O3" s="81"/>
      <c r="P3" s="81"/>
      <c r="Q3" s="82"/>
      <c r="R3" s="83"/>
      <c r="S3" s="83">
        <f>SettlementDate</f>
        <v>42279</v>
      </c>
      <c r="T3" s="87">
        <f>_xll.qlYieldTSDiscount($X$10,S3)</f>
        <v>1.0000063889195221</v>
      </c>
      <c r="U3" s="87">
        <f t="array" ref="U3:U72">_xll.qlDiscountCorrectedTermStructureData(X31)</f>
        <v>1</v>
      </c>
      <c r="W3" s="35" t="s">
        <v>82</v>
      </c>
      <c r="X3" s="33">
        <v>8</v>
      </c>
      <c r="AA3" s="39"/>
      <c r="AB3" s="40">
        <f>_xll.qlInterestRateIndexFixingDate($X$9,AC3)</f>
        <v>42277</v>
      </c>
      <c r="AC3" s="40">
        <f>_xll.qlCalendarAdvance(calendar,_xll.qlSettingsEvaluationDate(trigger),"2D",,,trigger)</f>
        <v>42279</v>
      </c>
      <c r="AD3" s="40">
        <f>_xll.qlInterestRateIndexMaturity($X$9,AC3,)</f>
        <v>42373</v>
      </c>
      <c r="AE3" s="43">
        <f>_xll.qlTenorBasisValue(TenorBasis3M,AC3,_xll.ohTrigger(trigger,$X$24))</f>
        <v>1.0822365087283404E-3</v>
      </c>
      <c r="AF3" s="90">
        <f>_xll.qlTenorBasisForwardRate(TenorBasis3M,AC3,_xll.ohTrigger(trigger,$X$24))</f>
        <v>-3.6889424193288999E-4</v>
      </c>
      <c r="AG3" s="90">
        <f>_xll.qlIndexFixing(TenorBasisIndex6M,$AB3,TRUE,_xll.ohTrigger(trigger,$X$24))</f>
        <v>-4.4598359678060096E-4</v>
      </c>
      <c r="AH3" s="43">
        <f>_xll.qlIndexFixing($X$9,$AB3,TRUE,trigger)</f>
        <v>-4.4600000072561179E-4</v>
      </c>
      <c r="AI3" s="45">
        <f>(AG3-AH3)*10000</f>
        <v>1.6403945010830777E-4</v>
      </c>
      <c r="AV3" s="92" t="s">
        <v>133</v>
      </c>
      <c r="AW3" s="93" t="s">
        <v>134</v>
      </c>
      <c r="AX3" s="94" t="s">
        <v>135</v>
      </c>
      <c r="AY3" s="93" t="s">
        <v>136</v>
      </c>
      <c r="AZ3" s="95" t="s">
        <v>137</v>
      </c>
      <c r="BA3" s="93" t="s">
        <v>138</v>
      </c>
      <c r="BB3" s="93" t="s">
        <v>135</v>
      </c>
      <c r="BC3" s="93" t="s">
        <v>139</v>
      </c>
      <c r="BD3" s="93" t="s">
        <v>136</v>
      </c>
      <c r="BE3" s="93" t="s">
        <v>137</v>
      </c>
      <c r="BG3" s="24" t="s">
        <v>87</v>
      </c>
      <c r="BH3" s="25">
        <f>_xll.qlCalendarAdvance(calendar,_xll.qlSettingsEvaluationDate(trigger),"2D")</f>
        <v>42279</v>
      </c>
      <c r="BI3" s="25">
        <f>_xll.qlCalendarAdvance(calendar,BH3,BG3)</f>
        <v>42282</v>
      </c>
      <c r="BJ3" s="125">
        <f>_xll.qlQuoteValue(currency&amp;"SN"&amp;"D_SYNTH"&amp;$X$8&amp;"_Quote",trigger)</f>
        <v>-4.5100000000000001E-4</v>
      </c>
      <c r="BK3" s="125">
        <f>_xll.qlTenorBasisForwardRate2($X$17,BH3,BI3,_xll.ohTrigger(Eur3M!$X$24,trigger))</f>
        <v>-3.3551408756604673E-4</v>
      </c>
      <c r="BL3" s="30">
        <f>BJ3-BK3</f>
        <v>-1.1548591243395329E-4</v>
      </c>
    </row>
    <row r="4" spans="1:64" ht="11.25" customHeight="1" x14ac:dyDescent="0.25">
      <c r="A4" s="7" t="s">
        <v>91</v>
      </c>
      <c r="B4" s="64"/>
      <c r="C4" s="64"/>
      <c r="D4" s="64"/>
      <c r="E4" s="64"/>
      <c r="F4" s="64"/>
      <c r="G4" s="7" t="str">
        <f>PROPER(currency)&amp;familyname&amp;A4</f>
        <v>Euribor2M</v>
      </c>
      <c r="H4" s="64"/>
      <c r="I4" s="7" t="str">
        <f t="shared" si="0"/>
        <v>EUR2MD_SYNTH3M_Quote</v>
      </c>
      <c r="J4" s="7" t="str">
        <f>_xll.qlDepositRateHelper(,I4,G4,permanent,trigger,objectoverwrite)</f>
        <v>obj_0097c#0008</v>
      </c>
      <c r="K4" s="16" t="b">
        <v>1</v>
      </c>
      <c r="L4" s="19">
        <v>10</v>
      </c>
      <c r="M4" s="19">
        <v>1</v>
      </c>
      <c r="O4" s="24" t="str">
        <f t="array" ref="O4:O72">_xll.qlRateHelperSelection(_xll.ohFilter(J3:J70,K3:K70),_xll.ohFilter(Priority,K3:K70),$X$3,$X$4,,$X$5,_xll.ohFilter(MinDistance,K3:K70),trigger)</f>
        <v>obj_0097d</v>
      </c>
      <c r="P4" s="26" t="str">
        <f>_xll.qlRateHelperQuoteName(O4,trigger)</f>
        <v>EUR1MD_SYNTH3M_Quote</v>
      </c>
      <c r="Q4" s="31">
        <f>_xll.qlRateHelperRate(O4,trigger)</f>
        <v>-4.6500000000000003E-4</v>
      </c>
      <c r="R4" s="61">
        <f>_xll.qlRateHelperEarliestDate(O4,trigger)</f>
        <v>42279</v>
      </c>
      <c r="S4" s="61">
        <f>_xll.qlRateHelperPillarDate(O4,trigger)</f>
        <v>42310</v>
      </c>
      <c r="T4" s="88">
        <f>_xll.qlYieldTSDiscount($X$10,S4)</f>
        <v>1.0001269597807849</v>
      </c>
      <c r="U4" s="88">
        <v>1.0000088460695726</v>
      </c>
      <c r="W4" s="35" t="s">
        <v>84</v>
      </c>
      <c r="X4" s="33">
        <v>0</v>
      </c>
      <c r="AA4" s="39" t="s">
        <v>87</v>
      </c>
      <c r="AB4" s="40">
        <f>_xll.qlInterestRateIndexFixingDate($X$9,AC4)</f>
        <v>42278</v>
      </c>
      <c r="AC4" s="40">
        <f>_xll.qlCalendarAdvance(calendar,$AC$3,AA4,,,trigger)</f>
        <v>42282</v>
      </c>
      <c r="AD4" s="40">
        <f>_xll.qlInterestRateIndexMaturity($X$9,AC4,)</f>
        <v>42374</v>
      </c>
      <c r="AE4" s="43">
        <f>_xll.qlTenorBasisValue(TenorBasis3M,AC4,_xll.ohTrigger(trigger,$X$24))</f>
        <v>1.0850199230365625E-3</v>
      </c>
      <c r="AF4" s="90">
        <f>_xll.qlTenorBasisForwardRate(TenorBasis3M,AC4,_xll.ohTrigger(trigger,$X$24))</f>
        <v>-3.7142022910405129E-4</v>
      </c>
      <c r="AG4" s="90">
        <f>_xll.qlIndexFixing(TenorBasisIndex6M,$AB4,TRUE,_xll.ohTrigger(trigger,$X$24))</f>
        <v>-4.511502593524566E-4</v>
      </c>
      <c r="AH4" s="43">
        <f>_xll.qlIndexFixing($X$9,$AB4,TRUE,trigger)</f>
        <v>-4.4511627377430906E-4</v>
      </c>
      <c r="AI4" s="45">
        <f t="shared" ref="AI4:AI67" si="1">(AG4-AH4)*10000</f>
        <v>-6.0339855781475382E-2</v>
      </c>
      <c r="AV4" s="96">
        <v>12</v>
      </c>
      <c r="AW4" s="97" t="str">
        <f>_xll.qlPeriodEquivalent(AV4&amp;"M")</f>
        <v>1Y</v>
      </c>
      <c r="AX4" s="98">
        <f>IF(ISBLANK($AT$2),_xll.qlDateEndOfMonth(EDATE(EvaluationDate,-1)),$AT$2)</f>
        <v>42247</v>
      </c>
      <c r="AY4" s="99">
        <f t="shared" ref="AY4:AY17" si="2">EDATE(SettlementDate,$AV4)</f>
        <v>42645</v>
      </c>
      <c r="AZ4" s="100">
        <f t="shared" ref="AZ4:AZ17" si="3">IF(AV4&lt;=12,1,IF(AV4&lt;=24,3,IF(AV4&lt;=120,6,IF(AV4&lt;=240,12,IF(AV4&lt;=360,36,60)))))</f>
        <v>1</v>
      </c>
      <c r="BA4" s="101">
        <f>MIN(_xll.ohPack($AF$3:INDEX($AF$3:$AF$3508,MATCH(AY4+1,$AC$3:$AC$3508,1),1)))</f>
        <v>-6.7200304784493896E-4</v>
      </c>
      <c r="BB4" s="102">
        <f>IF(BA4&gt;=0,ROUNDDOWN(BA4*10,2)/10,ROUNDUP(BA4*10,2)/10)</f>
        <v>-1E-3</v>
      </c>
      <c r="BC4" s="101">
        <f>MAX(_xll.ohPack($AF$3:INDEX($AF$3:$AF$3508,MATCH(AY4+1,$AC$3:$AC$3508,1),1)))</f>
        <v>-3.6889424193288999E-4</v>
      </c>
      <c r="BD4" s="102">
        <f t="shared" ref="BD4:BD17" si="4">IF(BC4-BA4&gt;1%,(QUOTIENT(BC4*10000,50)+1)*0.5%,(QUOTIENT(BC4*10000,10)+1)*0.1%)</f>
        <v>1E-3</v>
      </c>
      <c r="BE4" s="101">
        <f t="shared" ref="BE4:BE17" si="5">IF(BD4-BB4&lt;0.5%,0.05%,IF(BD4-BB4&lt;1%,0.1%,IF(BD4-BB4&lt;2%,0.25%,0.5%)))</f>
        <v>5.0000000000000001E-4</v>
      </c>
      <c r="BG4" s="26" t="s">
        <v>88</v>
      </c>
      <c r="BH4" s="27">
        <f>_xll.qlCalendarAdvance(calendar,_xll.qlSettingsEvaluationDate(trigger),"2D")</f>
        <v>42279</v>
      </c>
      <c r="BI4" s="27">
        <f>_xll.qlCalendarAdvance(calendar,BH4,BG4)</f>
        <v>42286</v>
      </c>
      <c r="BJ4" s="126">
        <f>_xll.qlQuoteValue(currency&amp;"SW"&amp;"D_SYNTH"&amp;$X$8&amp;"_Quote",trigger)</f>
        <v>-5.1699999999999999E-4</v>
      </c>
      <c r="BK4" s="126">
        <f>_xll.qlTenorBasisForwardRate2($X$17,BH4,BI4,_xll.ohTrigger(Eur3M!$X$24,trigger))</f>
        <v>-4.035607619165152E-4</v>
      </c>
      <c r="BL4" s="31">
        <f t="shared" ref="BL4:BL12" si="6">BJ4-BK4</f>
        <v>-1.1343923808348479E-4</v>
      </c>
    </row>
    <row r="5" spans="1:64" ht="11.25" customHeight="1" x14ac:dyDescent="0.25">
      <c r="A5" s="7" t="s">
        <v>70</v>
      </c>
      <c r="B5" s="64"/>
      <c r="C5" s="64"/>
      <c r="D5" s="64"/>
      <c r="E5" s="64"/>
      <c r="F5" s="64"/>
      <c r="G5" s="7" t="str">
        <f>PROPER(currency)&amp;familyname&amp;A5</f>
        <v>Euribor3M</v>
      </c>
      <c r="H5" s="64"/>
      <c r="I5" s="7" t="str">
        <f t="shared" si="0"/>
        <v>EUR3MD_SYNTH3M_Quote</v>
      </c>
      <c r="J5" s="7" t="str">
        <f>_xll.qlDepositRateHelper(,I5,G5,permanent,trigger,objectoverwrite)</f>
        <v>obj_0097b#0008</v>
      </c>
      <c r="K5" s="16" t="b">
        <v>1</v>
      </c>
      <c r="L5" s="19">
        <v>10</v>
      </c>
      <c r="M5" s="19">
        <v>1</v>
      </c>
      <c r="O5" s="26" t="str">
        <v>obj_0097c</v>
      </c>
      <c r="P5" s="26" t="str">
        <f>_xll.qlRateHelperQuoteName(O5,trigger)</f>
        <v>EUR2MD_SYNTH3M_Quote</v>
      </c>
      <c r="Q5" s="31">
        <f>_xll.qlRateHelperRate(O5,trigger)</f>
        <v>-4.8799999999999999E-4</v>
      </c>
      <c r="R5" s="61">
        <f>_xll.qlRateHelperEarliestDate(O5,trigger)</f>
        <v>42279</v>
      </c>
      <c r="S5" s="61">
        <f>_xll.qlRateHelperPillarDate(O5,trigger)</f>
        <v>42340</v>
      </c>
      <c r="T5" s="88">
        <f>_xll.qlYieldTSDiscount($X$10,S5)</f>
        <v>1.0002521453146695</v>
      </c>
      <c r="U5" s="88">
        <v>1.0000151823989363</v>
      </c>
      <c r="W5" s="35" t="s">
        <v>83</v>
      </c>
      <c r="X5" s="33" t="s">
        <v>85</v>
      </c>
      <c r="AA5" s="39" t="s">
        <v>87</v>
      </c>
      <c r="AB5" s="40">
        <f>_xll.qlInterestRateIndexFixingDate($X$9,AC5)</f>
        <v>42279</v>
      </c>
      <c r="AC5" s="40">
        <f>_xll.qlCalendarAdvance(calendar,$AC4,AA5,,,trigger)</f>
        <v>42283</v>
      </c>
      <c r="AD5" s="40">
        <f>_xll.qlInterestRateIndexMaturity($X$9,AC5,)</f>
        <v>42375</v>
      </c>
      <c r="AE5" s="43">
        <f>_xll.qlTenorBasisValue(TenorBasis3M,AC5,_xll.ohTrigger(trigger,$X$24))</f>
        <v>1.085946048807983E-3</v>
      </c>
      <c r="AF5" s="90">
        <f>_xll.qlTenorBasisForwardRate(TenorBasis3M,AC5,_xll.ohTrigger(trigger,$X$24))</f>
        <v>-3.7217930793471304E-4</v>
      </c>
      <c r="AG5" s="90">
        <f>_xll.qlIndexFixing(TenorBasisIndex6M,$AB5,TRUE,_xll.ohTrigger(trigger,$X$24))</f>
        <v>-4.4099064592886941E-4</v>
      </c>
      <c r="AH5" s="43">
        <f>_xll.qlIndexFixing($X$9,$AB5,TRUE,trigger)</f>
        <v>-4.4490883156698426E-4</v>
      </c>
      <c r="AI5" s="45">
        <f t="shared" si="1"/>
        <v>3.918185638114851E-2</v>
      </c>
      <c r="AV5" s="103">
        <v>24</v>
      </c>
      <c r="AW5" s="104" t="str">
        <f>_xll.qlPeriodEquivalent(AV5&amp;"M")</f>
        <v>2Y</v>
      </c>
      <c r="AX5" s="105">
        <f>IF(ISBLANK($AT$2),_xll.qlDateEndOfMonth(EDATE(_xll.qlIMMNextDate(EvaluationDate-1,TRUE),-3)),$AT$2)</f>
        <v>42277</v>
      </c>
      <c r="AY5" s="106">
        <f t="shared" si="2"/>
        <v>43010</v>
      </c>
      <c r="AZ5" s="107">
        <f t="shared" si="3"/>
        <v>3</v>
      </c>
      <c r="BA5" s="108">
        <f>MIN(_xll.ohPack($AF$3:INDEX($AF$3:$AF$3508,MATCH(AY5+1,$AC$3:$AC$3508,1),1)))</f>
        <v>-6.7200304784493896E-4</v>
      </c>
      <c r="BB5" s="109">
        <f t="shared" ref="BB5:BB17" si="7">IF(BA5&gt;=0,ROUNDDOWN(BA5*10,2)/10,ROUNDUP(BA5*10,2)/10)</f>
        <v>-1E-3</v>
      </c>
      <c r="BC5" s="108">
        <f>MAX(_xll.ohPack($AF$3:INDEX($AF$3:$AF$3508,MATCH(AY5+1,$AC$3:$AC$3508,1),1)))</f>
        <v>6.1635163591704906E-4</v>
      </c>
      <c r="BD5" s="109">
        <f t="shared" si="4"/>
        <v>1E-3</v>
      </c>
      <c r="BE5" s="108">
        <f t="shared" si="5"/>
        <v>5.0000000000000001E-4</v>
      </c>
      <c r="BG5" s="26" t="s">
        <v>89</v>
      </c>
      <c r="BH5" s="27">
        <f>_xll.qlCalendarAdvance(calendar,_xll.qlSettingsEvaluationDate(trigger),"2D")</f>
        <v>42279</v>
      </c>
      <c r="BI5" s="27">
        <f>_xll.qlCalendarAdvance(calendar,BH5,BG5)</f>
        <v>42293</v>
      </c>
      <c r="BJ5" s="126">
        <f>_xll.qlQuoteValue(currency&amp;BG5&amp;"D_SYNTH"&amp;$X$8&amp;"_Quote",trigger)</f>
        <v>-5.1000000000000004E-4</v>
      </c>
      <c r="BK5" s="126">
        <f>_xll.qlTenorBasisForwardRate2($X$17,BH5,BI5,_xll.ohTrigger(Eur3M!$X$24,trigger))</f>
        <v>-4.0025318391359984E-4</v>
      </c>
      <c r="BL5" s="31">
        <f t="shared" si="6"/>
        <v>-1.097468160864002E-4</v>
      </c>
    </row>
    <row r="6" spans="1:64" ht="11.25" customHeight="1" x14ac:dyDescent="0.25">
      <c r="A6" s="2" t="str">
        <f t="shared" ref="A6:A17" si="8">B6&amp;"M"</f>
        <v>1M</v>
      </c>
      <c r="B6" s="2">
        <v>1</v>
      </c>
      <c r="C6" s="2" t="str">
        <f t="shared" ref="C6:C17" si="9">"x"&amp;B6+SUBSTITUTE($X$8,"M","")&amp;"F"</f>
        <v>x4F</v>
      </c>
      <c r="D6" s="63"/>
      <c r="E6" s="63"/>
      <c r="F6" s="63"/>
      <c r="G6" s="2" t="str">
        <f t="shared" ref="G6:G70" si="10">$J$1</f>
        <v>Euribor3M</v>
      </c>
      <c r="H6" s="63"/>
      <c r="I6" s="2" t="str">
        <f t="shared" ref="I6:I17" si="11">"EUR"&amp;B6&amp;C6&amp;"_Quote"</f>
        <v>EUR1x4F_Quote</v>
      </c>
      <c r="J6" s="2" t="str">
        <f>_xll.qlFraRateHelper(,I6,A6,G6,,,permanent,trigger,objectoverwrite)</f>
        <v>obj_00980#0008</v>
      </c>
      <c r="K6" s="15" t="b">
        <v>0</v>
      </c>
      <c r="L6" s="18">
        <v>30</v>
      </c>
      <c r="M6" s="18">
        <v>21</v>
      </c>
      <c r="O6" s="26" t="str">
        <v>obj_0097b</v>
      </c>
      <c r="P6" s="26" t="str">
        <f>_xll.qlRateHelperQuoteName(O6,trigger)</f>
        <v>EUR3MD_SYNTH3M_Quote</v>
      </c>
      <c r="Q6" s="31">
        <f>_xll.qlRateHelperRate(O6,trigger)</f>
        <v>-4.46E-4</v>
      </c>
      <c r="R6" s="61">
        <f>_xll.qlRateHelperEarliestDate(O6,trigger)</f>
        <v>42279</v>
      </c>
      <c r="S6" s="61">
        <f>_xll.qlRateHelperPillarDate(O6,trigger)</f>
        <v>42373</v>
      </c>
      <c r="T6" s="88">
        <f>_xll.qlYieldTSDiscount($X$10,S6)</f>
        <v>1.0003813475787324</v>
      </c>
      <c r="U6" s="88">
        <v>1.0000201355149752</v>
      </c>
      <c r="AA6" s="39" t="s">
        <v>87</v>
      </c>
      <c r="AB6" s="40">
        <f>_xll.qlInterestRateIndexFixingDate($X$9,AC6)</f>
        <v>42282</v>
      </c>
      <c r="AC6" s="40">
        <f>_xll.qlCalendarAdvance(calendar,$AC5,AA6,,,trigger)</f>
        <v>42284</v>
      </c>
      <c r="AD6" s="40">
        <f>_xll.qlInterestRateIndexMaturity($X$9,AC6,)</f>
        <v>42376</v>
      </c>
      <c r="AE6" s="43">
        <f>_xll.qlTenorBasisValue(TenorBasis3M,AC6,_xll.ohTrigger(trigger,$X$24))</f>
        <v>1.0868713359072264E-3</v>
      </c>
      <c r="AF6" s="90">
        <f>_xll.qlTenorBasisForwardRate(TenorBasis3M,AC6,_xll.ohTrigger(trigger,$X$24))</f>
        <v>-3.727337630565281E-4</v>
      </c>
      <c r="AG6" s="90">
        <f>_xll.qlIndexFixing(TenorBasisIndex6M,$AB6,TRUE,_xll.ohTrigger(trigger,$X$24))</f>
        <v>-4.4592981523198773E-4</v>
      </c>
      <c r="AH6" s="43">
        <f>_xll.qlIndexFixing($X$9,$AB6,TRUE,trigger)</f>
        <v>-4.4474700100194874E-4</v>
      </c>
      <c r="AI6" s="45">
        <f t="shared" si="1"/>
        <v>-1.1828142300389866E-2</v>
      </c>
      <c r="AV6" s="103">
        <v>60</v>
      </c>
      <c r="AW6" s="104" t="str">
        <f>_xll.qlPeriodEquivalent(AV6&amp;"M")</f>
        <v>5Y</v>
      </c>
      <c r="AX6" s="105">
        <f>IF(ISBLANK($AT$2),IF(OR(MONTH(_xll.qlIMMNextDate(EvaluationDate-1))=6,MONTH(_xll.qlIMMNextDate(EvaluationDate-1))=12),_xll.qlDateEndOfMonth(EDATE(_xll.qlIMMNextDate(EvaluationDate-1,TRUE),-6)),_xll.qlDateEndOfMonth(EDATE(_xll.qlIMMNextDate(EvaluationDate-1,TRUE),-3))),$AT$2)</f>
        <v>42185</v>
      </c>
      <c r="AY6" s="106">
        <f t="shared" si="2"/>
        <v>44106</v>
      </c>
      <c r="AZ6" s="107">
        <f t="shared" si="3"/>
        <v>6</v>
      </c>
      <c r="BA6" s="108">
        <f>MIN(_xll.ohPack($AF$3:INDEX($AF$3:$AF$3508,MATCH(AY6+1,$AC$3:$AC$3508,1),1)))</f>
        <v>-6.7200304784493896E-4</v>
      </c>
      <c r="BB6" s="109">
        <f t="shared" si="7"/>
        <v>-1E-3</v>
      </c>
      <c r="BC6" s="108">
        <f>MAX(_xll.ohPack($AF$3:INDEX($AF$3:$AF$3508,MATCH(AY6+1,$AC$3:$AC$3508,1),1)))</f>
        <v>9.1408396711423444E-3</v>
      </c>
      <c r="BD6" s="109">
        <f t="shared" si="4"/>
        <v>0.01</v>
      </c>
      <c r="BE6" s="108">
        <f t="shared" si="5"/>
        <v>2.5000000000000001E-3</v>
      </c>
      <c r="BG6" s="26" t="s">
        <v>90</v>
      </c>
      <c r="BH6" s="27">
        <f>_xll.qlCalendarAdvance(calendar,_xll.qlSettingsEvaluationDate(trigger),"2D")</f>
        <v>42279</v>
      </c>
      <c r="BI6" s="27">
        <f>_xll.qlCalendarAdvance(calendar,BH6,BG6)</f>
        <v>42300</v>
      </c>
      <c r="BJ6" s="126">
        <f>_xll.qlQuoteValue(currency&amp;BG6&amp;"D_SYNTH"&amp;$X$8&amp;"_Quote",trigger)</f>
        <v>-5.04E-4</v>
      </c>
      <c r="BK6" s="126">
        <f>_xll.qlTenorBasisForwardRate2($X$17,BH6,BI6,_xll.ohTrigger(Eur3M!$X$24,trigger))</f>
        <v>-3.969594973700958E-4</v>
      </c>
      <c r="BL6" s="31">
        <f t="shared" si="6"/>
        <v>-1.070405026299042E-4</v>
      </c>
    </row>
    <row r="7" spans="1:64" ht="11.25" customHeight="1" x14ac:dyDescent="0.25">
      <c r="A7" s="7" t="str">
        <f t="shared" si="8"/>
        <v>2M</v>
      </c>
      <c r="B7" s="7">
        <v>2</v>
      </c>
      <c r="C7" s="7" t="str">
        <f t="shared" si="9"/>
        <v>x5F</v>
      </c>
      <c r="D7" s="64"/>
      <c r="E7" s="64"/>
      <c r="F7" s="64"/>
      <c r="G7" s="7" t="str">
        <f t="shared" si="10"/>
        <v>Euribor3M</v>
      </c>
      <c r="H7" s="64"/>
      <c r="I7" s="7" t="str">
        <f t="shared" si="11"/>
        <v>EUR2x5F_Quote</v>
      </c>
      <c r="J7" s="7" t="str">
        <f>_xll.qlFraRateHelper(,I7,A7,G7,,,permanent,trigger,objectoverwrite)</f>
        <v>obj_00983#0008</v>
      </c>
      <c r="K7" s="16" t="b">
        <v>0</v>
      </c>
      <c r="L7" s="19">
        <v>30</v>
      </c>
      <c r="M7" s="19">
        <v>21</v>
      </c>
      <c r="O7" s="26" t="str">
        <v>obj_009c0</v>
      </c>
      <c r="P7" s="26" t="str">
        <f>_xll.qlRateHelperQuoteName(O7,trigger)</f>
        <v>EURFUT3MZ5_Quote</v>
      </c>
      <c r="Q7" s="31">
        <f>_xll.qlRateHelperRate(O7,trigger)</f>
        <v>-5.0000000000016698E-4</v>
      </c>
      <c r="R7" s="61">
        <f>_xll.qlRateHelperEarliestDate(O7,trigger)</f>
        <v>42354</v>
      </c>
      <c r="S7" s="61">
        <f>_xll.qlRateHelperPillarDate(O7,trigger)</f>
        <v>42445</v>
      </c>
      <c r="T7" s="88">
        <f>_xll.qlYieldTSDiscount($X$10,S7)</f>
        <v>1.0007156870324918</v>
      </c>
      <c r="U7" s="88">
        <v>1.0000202107271341</v>
      </c>
      <c r="W7" s="77" t="s">
        <v>10</v>
      </c>
      <c r="X7" s="78"/>
      <c r="AA7" s="39" t="s">
        <v>87</v>
      </c>
      <c r="AB7" s="40">
        <f>_xll.qlInterestRateIndexFixingDate($X$9,AC7)</f>
        <v>42283</v>
      </c>
      <c r="AC7" s="40">
        <f>_xll.qlCalendarAdvance(calendar,$AC6,AA7,,,trigger)</f>
        <v>42285</v>
      </c>
      <c r="AD7" s="40">
        <f>_xll.qlInterestRateIndexMaturity($X$9,AC7,)</f>
        <v>42377</v>
      </c>
      <c r="AE7" s="43">
        <f>_xll.qlTenorBasisValue(TenorBasis3M,AC7,_xll.ohTrigger(trigger,$X$24))</f>
        <v>1.0877957848300028E-3</v>
      </c>
      <c r="AF7" s="90">
        <f>_xll.qlTenorBasisForwardRate(TenorBasis3M,AC7,_xll.ohTrigger(trigger,$X$24))</f>
        <v>-3.7325653299343257E-4</v>
      </c>
      <c r="AG7" s="90">
        <f>_xll.qlIndexFixing(TenorBasisIndex6M,$AB7,TRUE,_xll.ohTrigger(trigger,$X$24))</f>
        <v>-4.5040730292303502E-4</v>
      </c>
      <c r="AH7" s="43">
        <f>_xll.qlIndexFixing($X$9,$AB7,TRUE,trigger)</f>
        <v>-4.4462899626335933E-4</v>
      </c>
      <c r="AI7" s="45">
        <f t="shared" si="1"/>
        <v>-5.7783066596756916E-2</v>
      </c>
      <c r="AV7" s="103">
        <v>120</v>
      </c>
      <c r="AW7" s="104" t="str">
        <f>_xll.qlPeriodEquivalent(AV7&amp;"M")</f>
        <v>10Y</v>
      </c>
      <c r="AX7" s="105">
        <f>AX6</f>
        <v>42185</v>
      </c>
      <c r="AY7" s="106">
        <f t="shared" si="2"/>
        <v>45932</v>
      </c>
      <c r="AZ7" s="107">
        <f t="shared" si="3"/>
        <v>6</v>
      </c>
      <c r="BA7" s="108">
        <f>MIN(_xll.ohPack($AF$3:INDEX($AF$3:$AF$3508,MATCH(AY7+1,$AC$3:$AC$3508,1),1)))</f>
        <v>-6.7200304784493896E-4</v>
      </c>
      <c r="BB7" s="109">
        <f t="shared" si="7"/>
        <v>-1E-3</v>
      </c>
      <c r="BC7" s="108">
        <f>MAX(_xll.ohPack($AF$3:INDEX($AF$3:$AF$3508,MATCH(AY7+1,$AC$3:$AC$3508,1),1)))</f>
        <v>1.9642858282231668E-2</v>
      </c>
      <c r="BD7" s="109">
        <f t="shared" si="4"/>
        <v>0.02</v>
      </c>
      <c r="BE7" s="108">
        <f t="shared" si="5"/>
        <v>5.0000000000000001E-3</v>
      </c>
      <c r="BG7" s="26" t="s">
        <v>65</v>
      </c>
      <c r="BH7" s="27">
        <f>_xll.qlCalendarAdvance(calendar,_xll.qlSettingsEvaluationDate(trigger),"2D")</f>
        <v>42279</v>
      </c>
      <c r="BI7" s="27">
        <f>_xll.qlCalendarAdvance(calendar,BH7,BG7)</f>
        <v>42310</v>
      </c>
      <c r="BJ7" s="126">
        <f>_xll.qlQuoteValue(currency&amp;BG7&amp;"D_SYNTH"&amp;$X$8&amp;"_Quote",trigger)</f>
        <v>-4.6500000000000003E-4</v>
      </c>
      <c r="BK7" s="126">
        <f>_xll.qlTenorBasisForwardRate2($X$17,BH7,BI7,_xll.ohTrigger(Eur3M!$X$24,trigger))</f>
        <v>-3.6227556354537498E-4</v>
      </c>
      <c r="BL7" s="31">
        <f t="shared" si="6"/>
        <v>-1.0272443645462505E-4</v>
      </c>
    </row>
    <row r="8" spans="1:64" ht="11.25" customHeight="1" x14ac:dyDescent="0.25">
      <c r="A8" s="7" t="str">
        <f t="shared" si="8"/>
        <v>3M</v>
      </c>
      <c r="B8" s="7">
        <v>3</v>
      </c>
      <c r="C8" s="7" t="str">
        <f t="shared" si="9"/>
        <v>x6F</v>
      </c>
      <c r="D8" s="64"/>
      <c r="E8" s="64"/>
      <c r="F8" s="64"/>
      <c r="G8" s="7" t="str">
        <f t="shared" si="10"/>
        <v>Euribor3M</v>
      </c>
      <c r="H8" s="64"/>
      <c r="I8" s="7" t="str">
        <f t="shared" si="11"/>
        <v>EUR3x6F_Quote</v>
      </c>
      <c r="J8" s="7" t="str">
        <f>_xll.qlFraRateHelper(,I8,A8,G8,,,permanent,trigger,objectoverwrite)</f>
        <v>obj_00974#0008</v>
      </c>
      <c r="K8" s="16" t="b">
        <v>0</v>
      </c>
      <c r="L8" s="19">
        <v>30</v>
      </c>
      <c r="M8" s="19">
        <v>21</v>
      </c>
      <c r="O8" s="26" t="str">
        <v>obj_009c1</v>
      </c>
      <c r="P8" s="26" t="str">
        <f>_xll.qlRateHelperQuoteName(O8,trigger)</f>
        <v>EURFUT3MH6_Quote</v>
      </c>
      <c r="Q8" s="31">
        <f>_xll.qlRateHelperRate(O8,trigger)</f>
        <v>-5.7499999999999218E-4</v>
      </c>
      <c r="R8" s="61">
        <f>_xll.qlRateHelperEarliestDate(O8,trigger)</f>
        <v>42445</v>
      </c>
      <c r="S8" s="61">
        <f>_xll.qlRateHelperPillarDate(O8,trigger)</f>
        <v>42537</v>
      </c>
      <c r="T8" s="88">
        <f>_xll.qlYieldTSDiscount($X$10,S8)</f>
        <v>1.0011781784039322</v>
      </c>
      <c r="U8" s="88">
        <v>1.0000136150696319</v>
      </c>
      <c r="W8" s="35" t="s">
        <v>8</v>
      </c>
      <c r="X8" s="33" t="s">
        <v>70</v>
      </c>
      <c r="AA8" s="39" t="s">
        <v>87</v>
      </c>
      <c r="AB8" s="40">
        <f>_xll.qlInterestRateIndexFixingDate($X$9,AC8)</f>
        <v>42284</v>
      </c>
      <c r="AC8" s="40">
        <f>_xll.qlCalendarAdvance(calendar,$AC7,AA8,,,trigger)</f>
        <v>42286</v>
      </c>
      <c r="AD8" s="40">
        <f>_xll.qlInterestRateIndexMaturity($X$9,AC8,)</f>
        <v>42380</v>
      </c>
      <c r="AE8" s="43">
        <f>_xll.qlTenorBasisValue(TenorBasis3M,AC8,_xll.ohTrigger(trigger,$X$24))</f>
        <v>1.0887193960717697E-3</v>
      </c>
      <c r="AF8" s="90">
        <f>_xll.qlTenorBasisForwardRate(TenorBasis3M,AC8,_xll.ohTrigger(trigger,$X$24))</f>
        <v>-3.77099919818576E-4</v>
      </c>
      <c r="AG8" s="90">
        <f>_xll.qlIndexFixing(TenorBasisIndex6M,$AB8,TRUE,_xll.ohTrigger(trigger,$X$24))</f>
        <v>-4.409840665660978E-4</v>
      </c>
      <c r="AH8" s="43">
        <f>_xll.qlIndexFixing($X$9,$AB8,TRUE,trigger)</f>
        <v>-4.4522275178295783E-4</v>
      </c>
      <c r="AI8" s="45">
        <f t="shared" si="1"/>
        <v>4.2386852168600275E-2</v>
      </c>
      <c r="AV8" s="103">
        <v>240</v>
      </c>
      <c r="AW8" s="104" t="str">
        <f>_xll.qlPeriodEquivalent(AV8&amp;"M")</f>
        <v>20Y</v>
      </c>
      <c r="AX8" s="105">
        <f>IF(ISBLANK($AT$2),IF(AND(MONTH(AX7)=12),AX7,_xll.qlDateEndOfMonth(EDATE(AX7,-6))),$AT$2)</f>
        <v>42004</v>
      </c>
      <c r="AY8" s="106">
        <f t="shared" si="2"/>
        <v>49584</v>
      </c>
      <c r="AZ8" s="107">
        <f t="shared" si="3"/>
        <v>12</v>
      </c>
      <c r="BA8" s="108">
        <f>MIN(_xll.ohPack($AF$3:INDEX($AF$3:$AF$3508,MATCH(AY8+1,$AC$3:$AC$3508,1),1)))</f>
        <v>-6.7200304784493896E-4</v>
      </c>
      <c r="BB8" s="109">
        <f t="shared" si="7"/>
        <v>-1E-3</v>
      </c>
      <c r="BC8" s="108">
        <f>MAX(_xll.ohPack($AF$3:INDEX($AF$3:$AF$3508,MATCH(AY8+1,$AC$3:$AC$3508,1),1)))</f>
        <v>2.1558697212094413E-2</v>
      </c>
      <c r="BD8" s="109">
        <f t="shared" si="4"/>
        <v>2.5000000000000001E-2</v>
      </c>
      <c r="BE8" s="108">
        <f t="shared" si="5"/>
        <v>5.0000000000000001E-3</v>
      </c>
      <c r="BG8" s="26" t="s">
        <v>91</v>
      </c>
      <c r="BH8" s="27">
        <f>_xll.qlCalendarAdvance(calendar,_xll.qlSettingsEvaluationDate(trigger),"2D")</f>
        <v>42279</v>
      </c>
      <c r="BI8" s="27">
        <f>_xll.qlCalendarAdvance(calendar,BH8,BG8)</f>
        <v>42340</v>
      </c>
      <c r="BJ8" s="126">
        <f>_xll.qlQuoteValue(currency&amp;BG8&amp;"D_SYNTH"&amp;$X$8&amp;"_Quote",trigger)</f>
        <v>-4.8799999999999999E-4</v>
      </c>
      <c r="BK8" s="126">
        <f>_xll.qlTenorBasisForwardRate2($X$17,BH8,BI8,_xll.ohTrigger(Eur3M!$X$24,trigger))</f>
        <v>-3.9840636592742548E-4</v>
      </c>
      <c r="BL8" s="31">
        <f t="shared" si="6"/>
        <v>-8.959363407257451E-5</v>
      </c>
    </row>
    <row r="9" spans="1:64" ht="11.25" customHeight="1" x14ac:dyDescent="0.25">
      <c r="A9" s="7" t="str">
        <f t="shared" si="8"/>
        <v>4M</v>
      </c>
      <c r="B9" s="7">
        <v>4</v>
      </c>
      <c r="C9" s="7" t="str">
        <f t="shared" si="9"/>
        <v>x7F</v>
      </c>
      <c r="D9" s="64"/>
      <c r="E9" s="64"/>
      <c r="F9" s="64"/>
      <c r="G9" s="7" t="str">
        <f t="shared" si="10"/>
        <v>Euribor3M</v>
      </c>
      <c r="H9" s="64"/>
      <c r="I9" s="7" t="str">
        <f t="shared" si="11"/>
        <v>EUR4x7F_Quote</v>
      </c>
      <c r="J9" s="7" t="str">
        <f>_xll.qlFraRateHelper(,I9,A9,G9,,,permanent,trigger,objectoverwrite)</f>
        <v>obj_00981#0008</v>
      </c>
      <c r="K9" s="16" t="b">
        <v>0</v>
      </c>
      <c r="L9" s="19">
        <v>30</v>
      </c>
      <c r="M9" s="19">
        <v>21</v>
      </c>
      <c r="O9" s="26" t="str">
        <v>obj_009c4</v>
      </c>
      <c r="P9" s="26" t="str">
        <f>_xll.qlRateHelperQuoteName(O9,trigger)</f>
        <v>EURFUT3MM6_Quote</v>
      </c>
      <c r="Q9" s="31">
        <f>_xll.qlRateHelperRate(O9,trigger)</f>
        <v>-6.7499999999998117E-4</v>
      </c>
      <c r="R9" s="61">
        <f>_xll.qlRateHelperEarliestDate(O9,trigger)</f>
        <v>42536</v>
      </c>
      <c r="S9" s="61">
        <f>_xll.qlRateHelperPillarDate(O9,trigger)</f>
        <v>42628</v>
      </c>
      <c r="T9" s="88">
        <f>_xll.qlYieldTSDiscount($X$10,S9)</f>
        <v>1.00167056299777</v>
      </c>
      <c r="U9" s="88">
        <v>1.0000152592953437</v>
      </c>
      <c r="W9" s="35" t="s">
        <v>0</v>
      </c>
      <c r="X9" s="33" t="str">
        <f>PROPER(currency)&amp;familyname&amp;X8</f>
        <v>Euribor3M</v>
      </c>
      <c r="AA9" s="39" t="s">
        <v>87</v>
      </c>
      <c r="AB9" s="40">
        <f>_xll.qlInterestRateIndexFixingDate($X$9,AC9)</f>
        <v>42285</v>
      </c>
      <c r="AC9" s="40">
        <f>_xll.qlCalendarAdvance(calendar,$AC8,AA9,,,trigger)</f>
        <v>42289</v>
      </c>
      <c r="AD9" s="40">
        <f>_xll.qlInterestRateIndexMaturity($X$9,AC9,)</f>
        <v>42381</v>
      </c>
      <c r="AE9" s="43">
        <f>_xll.qlTenorBasisValue(TenorBasis3M,AC9,_xll.ohTrigger(trigger,$X$24))</f>
        <v>1.0914852086618039E-3</v>
      </c>
      <c r="AF9" s="90">
        <f>_xll.qlTenorBasisForwardRate(TenorBasis3M,AC9,_xll.ohTrigger(trigger,$X$24))</f>
        <v>-3.7746732198179239E-4</v>
      </c>
      <c r="AG9" s="90">
        <f>_xll.qlIndexFixing(TenorBasisIndex6M,$AB9,TRUE,_xll.ohTrigger(trigger,$X$24))</f>
        <v>-4.4510208640172796E-4</v>
      </c>
      <c r="AH9" s="43">
        <f>_xll.qlIndexFixing($X$9,$AB9,TRUE,trigger)</f>
        <v>-4.4455951915277293E-4</v>
      </c>
      <c r="AI9" s="45">
        <f t="shared" si="1"/>
        <v>-5.4256724895502487E-3</v>
      </c>
      <c r="AV9" s="103">
        <v>360</v>
      </c>
      <c r="AW9" s="104" t="str">
        <f>_xll.qlPeriodEquivalent(AV9&amp;"M")</f>
        <v>30Y</v>
      </c>
      <c r="AX9" s="105">
        <f>AX8</f>
        <v>42004</v>
      </c>
      <c r="AY9" s="106">
        <f t="shared" si="2"/>
        <v>53237</v>
      </c>
      <c r="AZ9" s="107">
        <f t="shared" si="3"/>
        <v>36</v>
      </c>
      <c r="BA9" s="108">
        <f>MIN(_xll.ohPack($AF$3:INDEX($AF$3:$AF$3508,MATCH(AY9+1,$AC$3:$AC$3508,1),1)))</f>
        <v>-6.7200304784493896E-4</v>
      </c>
      <c r="BB9" s="109">
        <f t="shared" si="7"/>
        <v>-1E-3</v>
      </c>
      <c r="BC9" s="108">
        <f>MAX(_xll.ohPack($AF$3:INDEX($AF$3:$AF$3508,MATCH(AY9+1,$AC$3:$AC$3508,1),1)))</f>
        <v>2.1558697212094413E-2</v>
      </c>
      <c r="BD9" s="109">
        <f t="shared" si="4"/>
        <v>2.5000000000000001E-2</v>
      </c>
      <c r="BE9" s="108">
        <f t="shared" si="5"/>
        <v>5.0000000000000001E-3</v>
      </c>
      <c r="BG9" s="28" t="s">
        <v>70</v>
      </c>
      <c r="BH9" s="29">
        <f>_xll.qlCalendarAdvance(calendar,_xll.qlSettingsEvaluationDate(trigger),"2D")</f>
        <v>42279</v>
      </c>
      <c r="BI9" s="29">
        <f>_xll.qlCalendarAdvance(calendar,BH9,BG9)</f>
        <v>42373</v>
      </c>
      <c r="BJ9" s="127">
        <f>_xll.qlQuoteValue(currency&amp;BG9&amp;"D_SYNTH"&amp;$X$8&amp;"_Quote",trigger)</f>
        <v>-4.46E-4</v>
      </c>
      <c r="BK9" s="127">
        <f>_xll.qlTenorBasisForwardRate2($X$17,BH9,BI9,_xll.ohTrigger(Eur3M!$X$24,trigger))</f>
        <v>-3.6889424193288999E-4</v>
      </c>
      <c r="BL9" s="32">
        <f t="shared" si="6"/>
        <v>-7.7105758067110008E-5</v>
      </c>
    </row>
    <row r="10" spans="1:64" ht="11.25" customHeight="1" x14ac:dyDescent="0.25">
      <c r="A10" s="7" t="str">
        <f t="shared" si="8"/>
        <v>5M</v>
      </c>
      <c r="B10" s="7">
        <v>5</v>
      </c>
      <c r="C10" s="7" t="str">
        <f t="shared" si="9"/>
        <v>x8F</v>
      </c>
      <c r="D10" s="64"/>
      <c r="E10" s="64"/>
      <c r="F10" s="64"/>
      <c r="G10" s="7" t="str">
        <f t="shared" si="10"/>
        <v>Euribor3M</v>
      </c>
      <c r="H10" s="64"/>
      <c r="I10" s="7" t="str">
        <f t="shared" si="11"/>
        <v>EUR5x8F_Quote</v>
      </c>
      <c r="J10" s="7" t="str">
        <f>_xll.qlFraRateHelper(,I10,A10,G10,,,permanent,trigger,objectoverwrite)</f>
        <v>obj_00985#0008</v>
      </c>
      <c r="K10" s="16" t="b">
        <v>0</v>
      </c>
      <c r="L10" s="19">
        <v>30</v>
      </c>
      <c r="M10" s="19">
        <v>21</v>
      </c>
      <c r="O10" s="26" t="str">
        <v>obj_009bf</v>
      </c>
      <c r="P10" s="26" t="str">
        <f>_xll.qlRateHelperQuoteName(O10,trigger)</f>
        <v>EURFUT3MU6_Quote</v>
      </c>
      <c r="Q10" s="31">
        <f>_xll.qlRateHelperRate(O10,trigger)</f>
        <v>-6.250000000000977E-4</v>
      </c>
      <c r="R10" s="61">
        <f>_xll.qlRateHelperEarliestDate(O10,trigger)</f>
        <v>42634</v>
      </c>
      <c r="S10" s="61">
        <f>_xll.qlRateHelperPillarDate(O10,trigger)</f>
        <v>42725</v>
      </c>
      <c r="T10" s="88">
        <f>_xll.qlYieldTSDiscount($X$10,S10)</f>
        <v>1.0022034568350591</v>
      </c>
      <c r="U10" s="88">
        <v>1.0000138214142662</v>
      </c>
      <c r="W10" s="35" t="s">
        <v>1</v>
      </c>
      <c r="X10" s="33" t="str">
        <f>BaseCurve</f>
        <v>EURON</v>
      </c>
      <c r="AA10" s="39" t="s">
        <v>87</v>
      </c>
      <c r="AB10" s="40">
        <f>_xll.qlInterestRateIndexFixingDate($X$9,AC10)</f>
        <v>42286</v>
      </c>
      <c r="AC10" s="40">
        <f>_xll.qlCalendarAdvance(calendar,$AC9,AA10,,,trigger)</f>
        <v>42290</v>
      </c>
      <c r="AD10" s="40">
        <f>_xll.qlInterestRateIndexMaturity($X$9,AC10,)</f>
        <v>42382</v>
      </c>
      <c r="AE10" s="43">
        <f>_xll.qlTenorBasisValue(TenorBasis3M,AC10,_xll.ohTrigger(trigger,$X$24))</f>
        <v>1.0924054741290603E-3</v>
      </c>
      <c r="AF10" s="90">
        <f>_xll.qlTenorBasisForwardRate(TenorBasis3M,AC10,_xll.ohTrigger(trigger,$X$24))</f>
        <v>-3.7902494011365922E-4</v>
      </c>
      <c r="AG10" s="90">
        <f>_xll.qlIndexFixing(TenorBasisIndex6M,$AB10,TRUE,_xll.ohTrigger(trigger,$X$24))</f>
        <v>-4.4554743821715367E-4</v>
      </c>
      <c r="AH10" s="43">
        <f>_xll.qlIndexFixing($X$9,$AB10,TRUE,trigger)</f>
        <v>-4.4463385622405411E-4</v>
      </c>
      <c r="AI10" s="45">
        <f t="shared" si="1"/>
        <v>-9.1358199309955618E-3</v>
      </c>
      <c r="AV10" s="110">
        <f>60*12</f>
        <v>720</v>
      </c>
      <c r="AW10" s="104" t="str">
        <f>_xll.qlPeriodEquivalent(AV10&amp;"M")</f>
        <v>60Y</v>
      </c>
      <c r="AX10" s="105">
        <f>AX9</f>
        <v>42004</v>
      </c>
      <c r="AY10" s="106">
        <f t="shared" si="2"/>
        <v>64194</v>
      </c>
      <c r="AZ10" s="107">
        <f t="shared" si="3"/>
        <v>60</v>
      </c>
      <c r="BA10" s="111">
        <f>MIN(_xll.ohPack($AF$3:INDEX($AF$3:$AF$3508,MATCH(AY10+1,$AC$3:$AC$3508,1),1)))</f>
        <v>-6.7200304784493896E-4</v>
      </c>
      <c r="BB10" s="112">
        <f t="shared" si="7"/>
        <v>-1E-3</v>
      </c>
      <c r="BC10" s="111">
        <f>MAX(_xll.ohPack($AF$3:INDEX($AF$3:$AF$3508,MATCH(AY10+1,$AC$3:$AC$3508,1),1)))</f>
        <v>2.1558697212094413E-2</v>
      </c>
      <c r="BD10" s="112">
        <f t="shared" si="4"/>
        <v>2.5000000000000001E-2</v>
      </c>
      <c r="BE10" s="111">
        <f t="shared" si="5"/>
        <v>5.0000000000000001E-3</v>
      </c>
    </row>
    <row r="11" spans="1:64" ht="11.25" customHeight="1" x14ac:dyDescent="0.25">
      <c r="A11" s="7" t="str">
        <f t="shared" si="8"/>
        <v>6M</v>
      </c>
      <c r="B11" s="7">
        <v>6</v>
      </c>
      <c r="C11" s="7" t="str">
        <f t="shared" si="9"/>
        <v>x9F</v>
      </c>
      <c r="D11" s="64"/>
      <c r="E11" s="64"/>
      <c r="F11" s="64"/>
      <c r="G11" s="7" t="str">
        <f t="shared" si="10"/>
        <v>Euribor3M</v>
      </c>
      <c r="H11" s="64"/>
      <c r="I11" s="7" t="str">
        <f t="shared" si="11"/>
        <v>EUR6x9F_Quote</v>
      </c>
      <c r="J11" s="7" t="str">
        <f>_xll.qlFraRateHelper(,I11,A11,G11,,,permanent,trigger,objectoverwrite)</f>
        <v>obj_00973#0008</v>
      </c>
      <c r="K11" s="16" t="b">
        <v>0</v>
      </c>
      <c r="L11" s="19">
        <v>30</v>
      </c>
      <c r="M11" s="19">
        <v>21</v>
      </c>
      <c r="O11" s="26" t="str">
        <v>obj_009ba</v>
      </c>
      <c r="P11" s="26" t="str">
        <f>_xll.qlRateHelperQuoteName(O11,trigger)</f>
        <v>EURFUT3MZ6_Quote</v>
      </c>
      <c r="Q11" s="31">
        <f>_xll.qlRateHelperRate(O11,trigger)</f>
        <v>-4.750000000000032E-4</v>
      </c>
      <c r="R11" s="61">
        <f>_xll.qlRateHelperEarliestDate(O11,trigger)</f>
        <v>42725</v>
      </c>
      <c r="S11" s="61">
        <f>_xll.qlRateHelperPillarDate(O11,trigger)</f>
        <v>42815</v>
      </c>
      <c r="T11" s="88">
        <f>_xll.qlYieldTSDiscount($X$10,S11)</f>
        <v>1.0026633399524714</v>
      </c>
      <c r="U11" s="88">
        <v>1.0000235463876785</v>
      </c>
      <c r="W11" s="35" t="s">
        <v>2</v>
      </c>
      <c r="X11" s="34">
        <f>SettlementDate</f>
        <v>42279</v>
      </c>
      <c r="AA11" s="39" t="s">
        <v>87</v>
      </c>
      <c r="AB11" s="40">
        <f>_xll.qlInterestRateIndexFixingDate($X$9,AC11)</f>
        <v>42289</v>
      </c>
      <c r="AC11" s="40">
        <f>_xll.qlCalendarAdvance(calendar,$AC10,AA11,,,trigger)</f>
        <v>42291</v>
      </c>
      <c r="AD11" s="40">
        <f>_xll.qlInterestRateIndexMaturity($X$9,AC11,)</f>
        <v>42383</v>
      </c>
      <c r="AE11" s="43">
        <f>_xll.qlTenorBasisValue(TenorBasis3M,AC11,_xll.ohTrigger(trigger,$X$24))</f>
        <v>1.0933249043888094E-3</v>
      </c>
      <c r="AF11" s="90">
        <f>_xll.qlTenorBasisForwardRate(TenorBasis3M,AC11,_xll.ohTrigger(trigger,$X$24))</f>
        <v>-3.8067987542505827E-4</v>
      </c>
      <c r="AG11" s="90">
        <f>_xll.qlIndexFixing(TenorBasisIndex6M,$AB11,TRUE,_xll.ohTrigger(trigger,$X$24))</f>
        <v>-4.5023146584118349E-4</v>
      </c>
      <c r="AH11" s="43">
        <f>_xll.qlIndexFixing($X$9,$AB11,TRUE,trigger)</f>
        <v>-4.4474130418588635E-4</v>
      </c>
      <c r="AI11" s="45">
        <f t="shared" si="1"/>
        <v>-5.4901616552971433E-2</v>
      </c>
      <c r="AV11" s="103">
        <v>12</v>
      </c>
      <c r="AW11" s="97" t="str">
        <f>_xll.qlPeriodEquivalent(AV11&amp;"M")</f>
        <v>1Y</v>
      </c>
      <c r="AX11" s="98">
        <f>AX4</f>
        <v>42247</v>
      </c>
      <c r="AY11" s="99">
        <f t="shared" si="2"/>
        <v>42645</v>
      </c>
      <c r="AZ11" s="113">
        <f t="shared" si="3"/>
        <v>1</v>
      </c>
      <c r="BA11" s="108">
        <f>MIN(_xll.ohPack($AE$3:INDEX($AE$3:$AE$3508,MATCH(AY11+1,$AC$3:$AC$3508,1),1)))</f>
        <v>1.0822365087283404E-3</v>
      </c>
      <c r="BB11" s="109">
        <f t="shared" si="7"/>
        <v>1E-3</v>
      </c>
      <c r="BC11" s="108">
        <f>MAX(_xll.ohPack($AE$3:INDEX($AE$3:$AE$3508,MATCH(AY11+1,$AC$3:$AC$3508,1),1)))</f>
        <v>1.3704979762669191E-3</v>
      </c>
      <c r="BD11" s="109">
        <f t="shared" si="4"/>
        <v>2E-3</v>
      </c>
      <c r="BE11" s="108">
        <f t="shared" si="5"/>
        <v>5.0000000000000001E-4</v>
      </c>
    </row>
    <row r="12" spans="1:64" ht="11.25" customHeight="1" x14ac:dyDescent="0.25">
      <c r="A12" s="7" t="str">
        <f t="shared" si="8"/>
        <v>7M</v>
      </c>
      <c r="B12" s="7">
        <v>7</v>
      </c>
      <c r="C12" s="7" t="str">
        <f t="shared" si="9"/>
        <v>x10F</v>
      </c>
      <c r="D12" s="64"/>
      <c r="E12" s="64"/>
      <c r="F12" s="64"/>
      <c r="G12" s="7" t="str">
        <f t="shared" si="10"/>
        <v>Euribor3M</v>
      </c>
      <c r="H12" s="64"/>
      <c r="I12" s="7" t="str">
        <f t="shared" si="11"/>
        <v>EUR7x10F_Quote</v>
      </c>
      <c r="J12" s="7" t="str">
        <f>_xll.qlFraRateHelper(,I12,A12,G12,,,permanent,trigger,objectoverwrite)</f>
        <v>obj_00978#0008</v>
      </c>
      <c r="K12" s="16" t="b">
        <v>0</v>
      </c>
      <c r="L12" s="19">
        <v>30</v>
      </c>
      <c r="M12" s="19">
        <v>21</v>
      </c>
      <c r="O12" s="26" t="str">
        <v>obj_009bc</v>
      </c>
      <c r="P12" s="26" t="str">
        <f>_xll.qlRateHelperQuoteName(O12,trigger)</f>
        <v>EURFUT3MH7_Quote</v>
      </c>
      <c r="Q12" s="31">
        <f>_xll.qlRateHelperRate(O12,trigger)</f>
        <v>-2.2500000000014175E-4</v>
      </c>
      <c r="R12" s="61">
        <f>_xll.qlRateHelperEarliestDate(O12,trigger)</f>
        <v>42809</v>
      </c>
      <c r="S12" s="61">
        <f>_xll.qlRateHelperPillarDate(O12,trigger)</f>
        <v>42901</v>
      </c>
      <c r="T12" s="88">
        <f>_xll.qlYieldTSDiscount($X$10,S12)</f>
        <v>1.0030647369765076</v>
      </c>
      <c r="U12" s="88">
        <v>1.0000205990929449</v>
      </c>
      <c r="W12" s="35" t="s">
        <v>3</v>
      </c>
      <c r="X12" s="79" t="b">
        <v>1</v>
      </c>
      <c r="AA12" s="39" t="s">
        <v>87</v>
      </c>
      <c r="AB12" s="40">
        <f>_xll.qlInterestRateIndexFixingDate($X$9,AC12)</f>
        <v>42290</v>
      </c>
      <c r="AC12" s="40">
        <f>_xll.qlCalendarAdvance(calendar,$AC11,AA12,,,trigger)</f>
        <v>42292</v>
      </c>
      <c r="AD12" s="40">
        <f>_xll.qlInterestRateIndexMaturity($X$9,AC12,)</f>
        <v>42384</v>
      </c>
      <c r="AE12" s="43">
        <f>_xll.qlTenorBasisValue(TenorBasis3M,AC12,_xll.ohTrigger(trigger,$X$24))</f>
        <v>1.0942434999349946E-3</v>
      </c>
      <c r="AF12" s="90">
        <f>_xll.qlTenorBasisForwardRate(TenorBasis3M,AC12,_xll.ohTrigger(trigger,$X$24))</f>
        <v>-3.8237790947321071E-4</v>
      </c>
      <c r="AG12" s="90">
        <f>_xll.qlIndexFixing(TenorBasisIndex6M,$AB12,TRUE,_xll.ohTrigger(trigger,$X$24))</f>
        <v>-4.4667587370003528E-4</v>
      </c>
      <c r="AH12" s="43">
        <f>_xll.qlIndexFixing($X$9,$AB12,TRUE,trigger)</f>
        <v>-4.4488007721417243E-4</v>
      </c>
      <c r="AI12" s="45">
        <f t="shared" si="1"/>
        <v>-1.7957964858628519E-2</v>
      </c>
      <c r="AV12" s="103">
        <v>24</v>
      </c>
      <c r="AW12" s="104" t="str">
        <f>_xll.qlPeriodEquivalent(AV12&amp;"M")</f>
        <v>2Y</v>
      </c>
      <c r="AX12" s="105">
        <f t="shared" ref="AX12:AX17" si="12">AX5</f>
        <v>42277</v>
      </c>
      <c r="AY12" s="106">
        <f t="shared" si="2"/>
        <v>43010</v>
      </c>
      <c r="AZ12" s="107">
        <f t="shared" si="3"/>
        <v>3</v>
      </c>
      <c r="BA12" s="108">
        <f>MIN(_xll.ohPack($AE$3:INDEX($AE$3:$AE$3508,MATCH(AY12+1,$AC$3:$AC$3508,1),1)))</f>
        <v>1.0822365087283404E-3</v>
      </c>
      <c r="BB12" s="109">
        <f t="shared" si="7"/>
        <v>1E-3</v>
      </c>
      <c r="BC12" s="108">
        <f>MAX(_xll.ohPack($AE$3:INDEX($AE$3:$AE$3508,MATCH(AY12+1,$AC$3:$AC$3508,1),1)))</f>
        <v>1.5667374515748685E-3</v>
      </c>
      <c r="BD12" s="109">
        <f t="shared" si="4"/>
        <v>2E-3</v>
      </c>
      <c r="BE12" s="108">
        <f t="shared" si="5"/>
        <v>5.0000000000000001E-4</v>
      </c>
    </row>
    <row r="13" spans="1:64" ht="11.25" customHeight="1" x14ac:dyDescent="0.25">
      <c r="A13" s="7" t="str">
        <f t="shared" si="8"/>
        <v>8M</v>
      </c>
      <c r="B13" s="7">
        <v>8</v>
      </c>
      <c r="C13" s="7" t="str">
        <f t="shared" si="9"/>
        <v>x11F</v>
      </c>
      <c r="D13" s="64"/>
      <c r="E13" s="64"/>
      <c r="F13" s="64"/>
      <c r="G13" s="7" t="str">
        <f t="shared" si="10"/>
        <v>Euribor3M</v>
      </c>
      <c r="H13" s="64"/>
      <c r="I13" s="7" t="str">
        <f t="shared" si="11"/>
        <v>EUR8x11F_Quote</v>
      </c>
      <c r="J13" s="7" t="str">
        <f>_xll.qlFraRateHelper(,I13,A13,G13,,,permanent,trigger,objectoverwrite)</f>
        <v>obj_00987#0008</v>
      </c>
      <c r="K13" s="16" t="b">
        <v>0</v>
      </c>
      <c r="L13" s="19">
        <v>30</v>
      </c>
      <c r="M13" s="19">
        <v>21</v>
      </c>
      <c r="O13" s="26" t="str">
        <v>obj_009c3</v>
      </c>
      <c r="P13" s="26" t="str">
        <f>_xll.qlRateHelperQuoteName(O13,trigger)</f>
        <v>EURFUT3MM7_Quote</v>
      </c>
      <c r="Q13" s="31">
        <f>_xll.qlRateHelperRate(O13,trigger)</f>
        <v>1.2500000000004174E-4</v>
      </c>
      <c r="R13" s="61">
        <f>_xll.qlRateHelperEarliestDate(O13,trigger)</f>
        <v>42907</v>
      </c>
      <c r="S13" s="61">
        <f>_xll.qlRateHelperPillarDate(O13,trigger)</f>
        <v>42999</v>
      </c>
      <c r="T13" s="88">
        <f>_xll.qlYieldTSDiscount($X$10,S13)</f>
        <v>1.0034511447140768</v>
      </c>
      <c r="U13" s="88">
        <v>1.0000117564427924</v>
      </c>
      <c r="W13" s="35" t="s">
        <v>66</v>
      </c>
      <c r="X13" s="76">
        <v>-1.1102656891986307E-3</v>
      </c>
      <c r="Y13" s="79" t="b">
        <v>0</v>
      </c>
      <c r="AA13" s="39" t="s">
        <v>87</v>
      </c>
      <c r="AB13" s="40">
        <f>_xll.qlInterestRateIndexFixingDate($X$9,AC13)</f>
        <v>42291</v>
      </c>
      <c r="AC13" s="40">
        <f>_xll.qlCalendarAdvance(calendar,$AC12,AA13,,,trigger)</f>
        <v>42293</v>
      </c>
      <c r="AD13" s="40">
        <f>_xll.qlInterestRateIndexMaturity($X$9,AC13,)</f>
        <v>42387</v>
      </c>
      <c r="AE13" s="43">
        <f>_xll.qlTenorBasisValue(TenorBasis3M,AC13,_xll.ohTrigger(trigger,$X$24))</f>
        <v>1.0951612612613083E-3</v>
      </c>
      <c r="AF13" s="90">
        <f>_xll.qlTenorBasisForwardRate(TenorBasis3M,AC13,_xll.ohTrigger(trigger,$X$24))</f>
        <v>-3.8737707383573972E-4</v>
      </c>
      <c r="AG13" s="90">
        <f>_xll.qlIndexFixing(TenorBasisIndex6M,$AB13,TRUE,_xll.ohTrigger(trigger,$X$24))</f>
        <v>-4.4922607574082491E-4</v>
      </c>
      <c r="AH13" s="43">
        <f>_xll.qlIndexFixing($X$9,$AB13,TRUE,trigger)</f>
        <v>-4.462913066318174E-4</v>
      </c>
      <c r="AI13" s="45">
        <f t="shared" si="1"/>
        <v>-2.9347691090075019E-2</v>
      </c>
      <c r="AV13" s="103">
        <v>60</v>
      </c>
      <c r="AW13" s="104" t="str">
        <f>_xll.qlPeriodEquivalent(AV13&amp;"M")</f>
        <v>5Y</v>
      </c>
      <c r="AX13" s="105">
        <f t="shared" si="12"/>
        <v>42185</v>
      </c>
      <c r="AY13" s="106">
        <f t="shared" si="2"/>
        <v>44106</v>
      </c>
      <c r="AZ13" s="107">
        <f t="shared" si="3"/>
        <v>6</v>
      </c>
      <c r="BA13" s="108">
        <f>MIN(_xll.ohPack($AE$3:INDEX($AE$3:$AE$3508,MATCH(AY13+1,$AC$3:$AC$3508,1),1)))</f>
        <v>1.0822365087283404E-3</v>
      </c>
      <c r="BB13" s="109">
        <f t="shared" si="7"/>
        <v>1E-3</v>
      </c>
      <c r="BC13" s="108">
        <f>MAX(_xll.ohPack($AE$3:INDEX($AE$3:$AE$3508,MATCH(AY13+1,$AC$3:$AC$3508,1),1)))</f>
        <v>1.7817782933400841E-3</v>
      </c>
      <c r="BD13" s="109">
        <f t="shared" si="4"/>
        <v>2E-3</v>
      </c>
      <c r="BE13" s="108">
        <f t="shared" si="5"/>
        <v>5.0000000000000001E-4</v>
      </c>
    </row>
    <row r="14" spans="1:64" ht="11.25" customHeight="1" x14ac:dyDescent="0.25">
      <c r="A14" s="7" t="str">
        <f t="shared" si="8"/>
        <v>9M</v>
      </c>
      <c r="B14" s="7">
        <v>9</v>
      </c>
      <c r="C14" s="7" t="str">
        <f t="shared" si="9"/>
        <v>x12F</v>
      </c>
      <c r="D14" s="64"/>
      <c r="E14" s="64"/>
      <c r="F14" s="64"/>
      <c r="G14" s="7" t="str">
        <f t="shared" si="10"/>
        <v>Euribor3M</v>
      </c>
      <c r="H14" s="64"/>
      <c r="I14" s="7" t="str">
        <f t="shared" si="11"/>
        <v>EUR9x12F_Quote</v>
      </c>
      <c r="J14" s="7" t="str">
        <f>_xll.qlFraRateHelper(,I14,A14,G14,,,permanent,trigger,objectoverwrite)</f>
        <v>obj_00989#0008</v>
      </c>
      <c r="K14" s="16" t="b">
        <v>0</v>
      </c>
      <c r="L14" s="19">
        <v>30</v>
      </c>
      <c r="M14" s="19">
        <v>21</v>
      </c>
      <c r="O14" s="26" t="str">
        <v>obj_009be</v>
      </c>
      <c r="P14" s="26" t="str">
        <f>_xll.qlRateHelperQuoteName(O14,trigger)</f>
        <v>EURFUT3MU7_Quote</v>
      </c>
      <c r="Q14" s="31">
        <f>_xll.qlRateHelperRate(O14,trigger)</f>
        <v>5.2500000000010871E-4</v>
      </c>
      <c r="R14" s="61">
        <f>_xll.qlRateHelperEarliestDate(O14,trigger)</f>
        <v>42998</v>
      </c>
      <c r="S14" s="61">
        <f>_xll.qlRateHelperPillarDate(O14,trigger)</f>
        <v>43089</v>
      </c>
      <c r="T14" s="88">
        <f>_xll.qlYieldTSDiscount($X$10,S14)</f>
        <v>1.003700897304536</v>
      </c>
      <c r="U14" s="88">
        <v>1.0000158590893209</v>
      </c>
      <c r="W14" s="35" t="s">
        <v>67</v>
      </c>
      <c r="X14" s="76">
        <v>-5.5445394710421252E-6</v>
      </c>
      <c r="Y14" s="79" t="b">
        <v>0</v>
      </c>
      <c r="AA14" s="39" t="s">
        <v>87</v>
      </c>
      <c r="AB14" s="40">
        <f>_xll.qlInterestRateIndexFixingDate($X$9,AC14)</f>
        <v>42292</v>
      </c>
      <c r="AC14" s="40">
        <f>_xll.qlCalendarAdvance(calendar,$AC13,AA14,,,trigger)</f>
        <v>42296</v>
      </c>
      <c r="AD14" s="40">
        <f>_xll.qlInterestRateIndexMaturity($X$9,AC14,)</f>
        <v>42388</v>
      </c>
      <c r="AE14" s="43">
        <f>_xll.qlTenorBasisValue(TenorBasis3M,AC14,_xll.ohTrigger(trigger,$X$24))</f>
        <v>1.097909544854164E-3</v>
      </c>
      <c r="AF14" s="90">
        <f>_xll.qlTenorBasisForwardRate(TenorBasis3M,AC14,_xll.ohTrigger(trigger,$X$24))</f>
        <v>-3.8887736882175583E-4</v>
      </c>
      <c r="AG14" s="90">
        <f>_xll.qlIndexFixing(TenorBasisIndex6M,$AB14,TRUE,_xll.ohTrigger(trigger,$X$24))</f>
        <v>-4.4872627992223593E-4</v>
      </c>
      <c r="AH14" s="43">
        <f>_xll.qlIndexFixing($X$9,$AB14,TRUE,trigger)</f>
        <v>-4.4571270344821907E-4</v>
      </c>
      <c r="AI14" s="45">
        <f t="shared" si="1"/>
        <v>-3.0135764740168578E-2</v>
      </c>
      <c r="AV14" s="103">
        <v>120</v>
      </c>
      <c r="AW14" s="104" t="str">
        <f>_xll.qlPeriodEquivalent(AV14&amp;"M")</f>
        <v>10Y</v>
      </c>
      <c r="AX14" s="105">
        <f t="shared" si="12"/>
        <v>42185</v>
      </c>
      <c r="AY14" s="106">
        <f t="shared" si="2"/>
        <v>45932</v>
      </c>
      <c r="AZ14" s="107">
        <f t="shared" si="3"/>
        <v>6</v>
      </c>
      <c r="BA14" s="108">
        <f>MIN(_xll.ohPack($AE$3:INDEX($AE$3:$AE$3508,MATCH(AY14+1,$AC$3:$AC$3508,1),1)))</f>
        <v>1.0822365087283404E-3</v>
      </c>
      <c r="BB14" s="109">
        <f t="shared" si="7"/>
        <v>1E-3</v>
      </c>
      <c r="BC14" s="108">
        <f>MAX(_xll.ohPack($AE$3:INDEX($AE$3:$AE$3508,MATCH(AY14+1,$AC$3:$AC$3508,1),1)))</f>
        <v>1.7821222812800302E-3</v>
      </c>
      <c r="BD14" s="109">
        <f t="shared" si="4"/>
        <v>2E-3</v>
      </c>
      <c r="BE14" s="108">
        <f t="shared" si="5"/>
        <v>5.0000000000000001E-4</v>
      </c>
    </row>
    <row r="15" spans="1:64" ht="11.25" customHeight="1" x14ac:dyDescent="0.25">
      <c r="A15" s="7" t="str">
        <f t="shared" si="8"/>
        <v>10M</v>
      </c>
      <c r="B15" s="7">
        <v>10</v>
      </c>
      <c r="C15" s="7" t="str">
        <f t="shared" si="9"/>
        <v>x13F</v>
      </c>
      <c r="D15" s="64"/>
      <c r="E15" s="64"/>
      <c r="F15" s="64"/>
      <c r="G15" s="7" t="str">
        <f t="shared" si="10"/>
        <v>Euribor3M</v>
      </c>
      <c r="H15" s="64"/>
      <c r="I15" s="7" t="str">
        <f t="shared" si="11"/>
        <v>EUR10x13F_Quote</v>
      </c>
      <c r="J15" s="7" t="str">
        <f>_xll.qlFraRateHelper(,I15,A15,G15,,,permanent,trigger,objectoverwrite)</f>
        <v>obj_00977#0008</v>
      </c>
      <c r="K15" s="16" t="b">
        <v>0</v>
      </c>
      <c r="L15" s="19">
        <v>30</v>
      </c>
      <c r="M15" s="19">
        <v>21</v>
      </c>
      <c r="O15" s="26" t="str">
        <v>obj_00992</v>
      </c>
      <c r="P15" s="26" t="str">
        <f>_xll.qlRateHelperQuoteName(O15,trigger)</f>
        <v>EURAB3E3Y_Quote</v>
      </c>
      <c r="Q15" s="31">
        <f>_xll.qlRateHelperRate(O15,trigger)</f>
        <v>2.5000000000000001E-4</v>
      </c>
      <c r="R15" s="61">
        <f>_xll.qlRateHelperEarliestDate(O15,trigger)</f>
        <v>42279</v>
      </c>
      <c r="S15" s="61">
        <f>_xll.qlRateHelperPillarDate(O15,trigger)</f>
        <v>43375</v>
      </c>
      <c r="T15" s="88">
        <f>_xll.qlYieldTSDiscount($X$10,S15)</f>
        <v>1.0036094425777016</v>
      </c>
      <c r="U15" s="88">
        <v>0.99993392407348658</v>
      </c>
      <c r="W15" s="35" t="s">
        <v>68</v>
      </c>
      <c r="X15" s="76">
        <v>0.197801272953334</v>
      </c>
      <c r="Y15" s="79" t="b">
        <v>0</v>
      </c>
      <c r="AA15" s="39" t="s">
        <v>87</v>
      </c>
      <c r="AB15" s="40">
        <f>_xll.qlInterestRateIndexFixingDate($X$9,AC15)</f>
        <v>42293</v>
      </c>
      <c r="AC15" s="40">
        <f>_xll.qlCalendarAdvance(calendar,$AC14,AA15,,,trigger)</f>
        <v>42297</v>
      </c>
      <c r="AD15" s="40">
        <f>_xll.qlInterestRateIndexMaturity($X$9,AC15,)</f>
        <v>42389</v>
      </c>
      <c r="AE15" s="43">
        <f>_xll.qlTenorBasisValue(TenorBasis3M,AC15,_xll.ohTrigger(trigger,$X$24))</f>
        <v>1.0988239742328778E-3</v>
      </c>
      <c r="AF15" s="90">
        <f>_xll.qlTenorBasisForwardRate(TenorBasis3M,AC15,_xll.ohTrigger(trigger,$X$24))</f>
        <v>-3.9047191730631157E-4</v>
      </c>
      <c r="AG15" s="90">
        <f>_xll.qlIndexFixing(TenorBasisIndex6M,$AB15,TRUE,_xll.ohTrigger(trigger,$X$24))</f>
        <v>-4.4920856789527235E-4</v>
      </c>
      <c r="AH15" s="43">
        <f>_xll.qlIndexFixing($X$9,$AB15,TRUE,trigger)</f>
        <v>-4.4598131440256792E-4</v>
      </c>
      <c r="AI15" s="45">
        <f t="shared" si="1"/>
        <v>-3.2272534927044357E-2</v>
      </c>
      <c r="AV15" s="103">
        <v>240</v>
      </c>
      <c r="AW15" s="104" t="str">
        <f>_xll.qlPeriodEquivalent(AV15&amp;"M")</f>
        <v>20Y</v>
      </c>
      <c r="AX15" s="105">
        <f t="shared" si="12"/>
        <v>42004</v>
      </c>
      <c r="AY15" s="106">
        <f t="shared" si="2"/>
        <v>49584</v>
      </c>
      <c r="AZ15" s="107">
        <f t="shared" si="3"/>
        <v>12</v>
      </c>
      <c r="BA15" s="108">
        <f>MIN(_xll.ohPack($AE$3:INDEX($AE$3:$AE$3508,MATCH(AY15+1,$AC$3:$AC$3508,1),1)))</f>
        <v>7.1522222347251204E-4</v>
      </c>
      <c r="BB15" s="109">
        <f t="shared" si="7"/>
        <v>0</v>
      </c>
      <c r="BC15" s="108">
        <f>MAX(_xll.ohPack($AE$3:INDEX($AE$3:$AE$3508,MATCH(AY15+1,$AC$3:$AC$3508,1),1)))</f>
        <v>1.7821222812800302E-3</v>
      </c>
      <c r="BD15" s="109">
        <f t="shared" si="4"/>
        <v>2E-3</v>
      </c>
      <c r="BE15" s="108">
        <f t="shared" si="5"/>
        <v>5.0000000000000001E-4</v>
      </c>
      <c r="BI15" s="22" t="s">
        <v>112</v>
      </c>
      <c r="BJ15" s="22" t="s">
        <v>113</v>
      </c>
    </row>
    <row r="16" spans="1:64" ht="11.25" customHeight="1" x14ac:dyDescent="0.25">
      <c r="A16" s="7" t="str">
        <f t="shared" si="8"/>
        <v>11M</v>
      </c>
      <c r="B16" s="7">
        <v>11</v>
      </c>
      <c r="C16" s="7" t="str">
        <f t="shared" si="9"/>
        <v>x14F</v>
      </c>
      <c r="D16" s="64"/>
      <c r="E16" s="64"/>
      <c r="F16" s="64"/>
      <c r="G16" s="7" t="str">
        <f t="shared" si="10"/>
        <v>Euribor3M</v>
      </c>
      <c r="H16" s="64"/>
      <c r="I16" s="7" t="str">
        <f t="shared" si="11"/>
        <v>EUR11x14F_Quote</v>
      </c>
      <c r="J16" s="7" t="str">
        <f>_xll.qlFraRateHelper(,I16,A16,G16,,,permanent,trigger,objectoverwrite)</f>
        <v>obj_00976#0008</v>
      </c>
      <c r="K16" s="16" t="b">
        <v>0</v>
      </c>
      <c r="L16" s="19">
        <v>30</v>
      </c>
      <c r="M16" s="19">
        <v>21</v>
      </c>
      <c r="O16" s="26" t="str">
        <v>obj_009b0</v>
      </c>
      <c r="P16" s="26" t="str">
        <f>_xll.qlRateHelperQuoteName(O16,trigger)</f>
        <v>EURAB3E4Y_Quote</v>
      </c>
      <c r="Q16" s="31">
        <f>_xll.qlRateHelperRate(O16,trigger)</f>
        <v>1.25E-3</v>
      </c>
      <c r="R16" s="61">
        <f>_xll.qlRateHelperEarliestDate(O16,trigger)</f>
        <v>42279</v>
      </c>
      <c r="S16" s="61">
        <f>_xll.qlRateHelperPillarDate(O16,trigger)</f>
        <v>43740</v>
      </c>
      <c r="T16" s="88">
        <f>_xll.qlYieldTSDiscount($X$10,S16)</f>
        <v>1.0011455649069303</v>
      </c>
      <c r="U16" s="88">
        <v>0.99986282548447625</v>
      </c>
      <c r="W16" s="35" t="s">
        <v>69</v>
      </c>
      <c r="X16" s="76">
        <v>1.7423919639732814E-3</v>
      </c>
      <c r="Y16" s="80" t="b">
        <v>0</v>
      </c>
      <c r="AA16" s="39" t="s">
        <v>87</v>
      </c>
      <c r="AB16" s="40">
        <f>_xll.qlInterestRateIndexFixingDate($X$9,AC16)</f>
        <v>42296</v>
      </c>
      <c r="AC16" s="40">
        <f>_xll.qlCalendarAdvance(calendar,$AC15,AA16,,,trigger)</f>
        <v>42298</v>
      </c>
      <c r="AD16" s="40">
        <f>_xll.qlInterestRateIndexMaturity($X$9,AC16,)</f>
        <v>42390</v>
      </c>
      <c r="AE16" s="43">
        <f>_xll.qlTenorBasisValue(TenorBasis3M,AC16,_xll.ohTrigger(trigger,$X$24))</f>
        <v>1.0997375718564059E-3</v>
      </c>
      <c r="AF16" s="90">
        <f>_xll.qlTenorBasisForwardRate(TenorBasis3M,AC16,_xll.ohTrigger(trigger,$X$24))</f>
        <v>-3.921048785972813E-4</v>
      </c>
      <c r="AG16" s="90">
        <f>_xll.qlIndexFixing(TenorBasisIndex6M,$AB16,TRUE,_xll.ohTrigger(trigger,$X$24))</f>
        <v>-4.497292690170576E-4</v>
      </c>
      <c r="AH16" s="43">
        <f>_xll.qlIndexFixing($X$9,$AB16,TRUE,trigger)</f>
        <v>-4.4627053546271266E-4</v>
      </c>
      <c r="AI16" s="45">
        <f t="shared" si="1"/>
        <v>-3.4587335543449456E-2</v>
      </c>
      <c r="AV16" s="103">
        <v>360</v>
      </c>
      <c r="AW16" s="104" t="str">
        <f>_xll.qlPeriodEquivalent(AV16&amp;"M")</f>
        <v>30Y</v>
      </c>
      <c r="AX16" s="105">
        <f t="shared" si="12"/>
        <v>42004</v>
      </c>
      <c r="AY16" s="106">
        <f t="shared" si="2"/>
        <v>53237</v>
      </c>
      <c r="AZ16" s="107">
        <f t="shared" si="3"/>
        <v>36</v>
      </c>
      <c r="BA16" s="108">
        <f>MIN(_xll.ohPack($AE$3:INDEX($AE$3:$AE$3508,MATCH(AY16+1,$AC$3:$AC$3508,1),1)))</f>
        <v>2.6760169712837159E-4</v>
      </c>
      <c r="BB16" s="109">
        <f t="shared" si="7"/>
        <v>0</v>
      </c>
      <c r="BC16" s="108">
        <f>MAX(_xll.ohPack($AE$3:INDEX($AE$3:$AE$3508,MATCH(AY16+1,$AC$3:$AC$3508,1),1)))</f>
        <v>1.7821222812800302E-3</v>
      </c>
      <c r="BD16" s="109">
        <f t="shared" si="4"/>
        <v>2E-3</v>
      </c>
      <c r="BE16" s="108">
        <f t="shared" si="5"/>
        <v>5.0000000000000001E-4</v>
      </c>
      <c r="BI16" s="38">
        <v>42298</v>
      </c>
      <c r="BJ16" s="42">
        <f>_xll.qlIndexFixing(TenorBasisIndex6M,_xll.qlInterestRateIndexFixingDate(TenorBasisIndex6M,BI16,trigger),TRUE,_xll.ohTrigger(trigger,$X$24))</f>
        <v>-4.497428969832045E-4</v>
      </c>
    </row>
    <row r="17" spans="1:62" ht="11.25" customHeight="1" x14ac:dyDescent="0.25">
      <c r="A17" s="7" t="str">
        <f t="shared" si="8"/>
        <v>12M</v>
      </c>
      <c r="B17" s="8">
        <v>12</v>
      </c>
      <c r="C17" s="7" t="str">
        <f t="shared" si="9"/>
        <v>x15F</v>
      </c>
      <c r="D17" s="64"/>
      <c r="E17" s="64"/>
      <c r="F17" s="64"/>
      <c r="G17" s="7" t="str">
        <f t="shared" si="10"/>
        <v>Euribor3M</v>
      </c>
      <c r="H17" s="64"/>
      <c r="I17" s="7" t="str">
        <f t="shared" si="11"/>
        <v>EUR12x15F_Quote</v>
      </c>
      <c r="J17" s="7" t="str">
        <f>_xll.qlFraRateHelper(,I17,A17,G17,,,permanent,trigger,objectoverwrite)</f>
        <v>obj_0098c#0008</v>
      </c>
      <c r="K17" s="16" t="b">
        <v>0</v>
      </c>
      <c r="L17" s="19">
        <v>30</v>
      </c>
      <c r="M17" s="19">
        <v>21</v>
      </c>
      <c r="O17" s="26" t="str">
        <v>obj_00991</v>
      </c>
      <c r="P17" s="26" t="str">
        <f>_xll.qlRateHelperQuoteName(O17,trigger)</f>
        <v>EURAB3E5Y_Quote</v>
      </c>
      <c r="Q17" s="31">
        <f>_xll.qlRateHelperRate(O17,trigger)</f>
        <v>2.4199999999999998E-3</v>
      </c>
      <c r="R17" s="61">
        <f>_xll.qlRateHelperEarliestDate(O17,trigger)</f>
        <v>42279</v>
      </c>
      <c r="S17" s="61">
        <f>_xll.qlRateHelperPillarDate(O17,trigger)</f>
        <v>44106</v>
      </c>
      <c r="T17" s="88">
        <f>_xll.qlYieldTSDiscount($X$10,S17)</f>
        <v>0.99584003203091609</v>
      </c>
      <c r="U17" s="88">
        <v>0.99984107588633442</v>
      </c>
      <c r="W17" s="35" t="s">
        <v>124</v>
      </c>
      <c r="X17" s="36" t="str">
        <f>_xll.qlAbcdTenorBasis(,X9,X10,X11,X12,X13:X16,,trigger)</f>
        <v>obj_009b4#0012</v>
      </c>
      <c r="AA17" s="39" t="s">
        <v>87</v>
      </c>
      <c r="AB17" s="40">
        <f>_xll.qlInterestRateIndexFixingDate($X$9,AC17)</f>
        <v>42297</v>
      </c>
      <c r="AC17" s="40">
        <f>_xll.qlCalendarAdvance(calendar,$AC16,AA17,,,trigger)</f>
        <v>42299</v>
      </c>
      <c r="AD17" s="40">
        <f>_xll.qlInterestRateIndexMaturity($X$9,AC17,)</f>
        <v>42391</v>
      </c>
      <c r="AE17" s="43">
        <f>_xll.qlTenorBasisValue(TenorBasis3M,AC17,_xll.ohTrigger(trigger,$X$24))</f>
        <v>1.1006503382169318E-3</v>
      </c>
      <c r="AF17" s="90">
        <f>_xll.qlTenorBasisForwardRate(TenorBasis3M,AC17,_xll.ohTrigger(trigger,$X$24))</f>
        <v>-3.9380219025632871E-4</v>
      </c>
      <c r="AG17" s="90">
        <f>_xll.qlIndexFixing(TenorBasisIndex6M,$AB17,TRUE,_xll.ohTrigger(trigger,$X$24))</f>
        <v>-4.50314320510396E-4</v>
      </c>
      <c r="AH17" s="43">
        <f>_xll.qlIndexFixing($X$9,$AB17,TRUE,trigger)</f>
        <v>-4.465785807997773E-4</v>
      </c>
      <c r="AI17" s="45">
        <f t="shared" si="1"/>
        <v>-3.7357397106187032E-2</v>
      </c>
      <c r="AV17" s="110">
        <v>720</v>
      </c>
      <c r="AW17" s="114" t="str">
        <f>_xll.qlPeriodEquivalent(AV17&amp;"M")</f>
        <v>60Y</v>
      </c>
      <c r="AX17" s="115">
        <f t="shared" si="12"/>
        <v>42004</v>
      </c>
      <c r="AY17" s="116">
        <f t="shared" si="2"/>
        <v>64194</v>
      </c>
      <c r="AZ17" s="117">
        <f t="shared" si="3"/>
        <v>60</v>
      </c>
      <c r="BA17" s="111">
        <f>MIN(_xll.ohPack($AE$3:INDEX($AE$3:$AE$3508,MATCH(AY17+1,$AC$3:$AC$3508,1),1)))</f>
        <v>1.1035679343040267E-5</v>
      </c>
      <c r="BB17" s="112">
        <f t="shared" si="7"/>
        <v>0</v>
      </c>
      <c r="BC17" s="111">
        <f>MAX(_xll.ohPack($AE$3:INDEX($AE$3:$AE$3508,MATCH(AY17+1,$AC$3:$AC$3508,1),1)))</f>
        <v>1.7821222812800302E-3</v>
      </c>
      <c r="BD17" s="112">
        <f t="shared" si="4"/>
        <v>2E-3</v>
      </c>
      <c r="BE17" s="111">
        <f t="shared" si="5"/>
        <v>5.0000000000000001E-4</v>
      </c>
      <c r="BI17" s="40">
        <v>42326</v>
      </c>
      <c r="BJ17" s="43">
        <f>_xll.qlIndexFixing(TenorBasisIndex6M,_xll.qlInterestRateIndexFixingDate(TenorBasisIndex6M,BI17,trigger),TRUE,_xll.ohTrigger(trigger,$X$24))</f>
        <v>-4.6570402756347001E-4</v>
      </c>
    </row>
    <row r="18" spans="1:62" ht="11.25" customHeight="1" x14ac:dyDescent="0.2">
      <c r="A18" s="2" t="str">
        <f t="array" ref="A18:A33">_xll.qlIMMNextCodes(_xll.qlSettingsEvaluationDate(trigger)-1,B18:B33)</f>
        <v>V5</v>
      </c>
      <c r="B18" s="7" t="b">
        <v>0</v>
      </c>
      <c r="C18" s="2" t="s">
        <v>71</v>
      </c>
      <c r="D18" s="63"/>
      <c r="E18" s="63"/>
      <c r="F18" s="63"/>
      <c r="G18" s="2" t="str">
        <f t="shared" si="10"/>
        <v>Euribor3M</v>
      </c>
      <c r="H18" s="4">
        <v>0</v>
      </c>
      <c r="I18" s="2" t="str">
        <f>"EURFUT3M"&amp;A18&amp;"_Quote"</f>
        <v>EURFUT3MV5_Quote</v>
      </c>
      <c r="J18" s="2" t="str">
        <f>_xll.qlFuturesRateHelper(,I18,C18,A18,G18,0,permanent,trigger,objectoverwrite)</f>
        <v>obj_009b7#0015</v>
      </c>
      <c r="K18" s="15" t="b">
        <v>1</v>
      </c>
      <c r="L18" s="18">
        <v>20</v>
      </c>
      <c r="M18" s="18">
        <v>21</v>
      </c>
      <c r="O18" s="26" t="str">
        <v>obj_009af</v>
      </c>
      <c r="P18" s="26" t="str">
        <f>_xll.qlRateHelperQuoteName(O18,trigger)</f>
        <v>EURAB3E6Y_Quote</v>
      </c>
      <c r="Q18" s="31">
        <f>_xll.qlRateHelperRate(O18,trigger)</f>
        <v>3.7399999999999998E-3</v>
      </c>
      <c r="R18" s="61">
        <f>_xll.qlRateHelperEarliestDate(O18,trigger)</f>
        <v>42279</v>
      </c>
      <c r="S18" s="61">
        <f>_xll.qlRateHelperPillarDate(O18,trigger)</f>
        <v>44473</v>
      </c>
      <c r="T18" s="88">
        <f>_xll.qlYieldTSDiscount($X$10,S18)</f>
        <v>0.98704074613057413</v>
      </c>
      <c r="U18" s="88">
        <v>1.0000996390574841</v>
      </c>
      <c r="Y18" s="1" t="str">
        <f>_xll.ohRangeRetrieveError(X24)</f>
        <v/>
      </c>
      <c r="AA18" s="39" t="s">
        <v>87</v>
      </c>
      <c r="AB18" s="40">
        <f>_xll.qlInterestRateIndexFixingDate($X$9,AC18)</f>
        <v>42298</v>
      </c>
      <c r="AC18" s="40">
        <f>_xll.qlCalendarAdvance(calendar,$AC17,AA18,,,trigger)</f>
        <v>42300</v>
      </c>
      <c r="AD18" s="40">
        <f>_xll.qlInterestRateIndexMaturity($X$9,AC18,)</f>
        <v>42394</v>
      </c>
      <c r="AE18" s="43">
        <f>_xll.qlTenorBasisValue(TenorBasis3M,AC18,_xll.ohTrigger(trigger,$X$24))</f>
        <v>1.1015622738063874E-3</v>
      </c>
      <c r="AF18" s="90">
        <f>_xll.qlTenorBasisForwardRate(TenorBasis3M,AC18,_xll.ohTrigger(trigger,$X$24))</f>
        <v>-3.9871872081093931E-4</v>
      </c>
      <c r="AG18" s="90">
        <f>_xll.qlIndexFixing(TenorBasisIndex6M,$AB18,TRUE,_xll.ohTrigger(trigger,$X$24))</f>
        <v>-4.5294757183381694E-4</v>
      </c>
      <c r="AH18" s="43">
        <f>_xll.qlIndexFixing($X$9,$AB18,TRUE,trigger)</f>
        <v>-4.4860616126575281E-4</v>
      </c>
      <c r="AI18" s="45">
        <f t="shared" si="1"/>
        <v>-4.3414105680641295E-2</v>
      </c>
      <c r="BI18" s="40">
        <v>42354</v>
      </c>
      <c r="BJ18" s="43">
        <f>_xll.qlIndexFixing(TenorBasisIndex6M,_xll.qlInterestRateIndexFixingDate(TenorBasisIndex6M,BI18,trigger),TRUE,_xll.ohTrigger(trigger,$X$24))</f>
        <v>-4.9999999999976192E-4</v>
      </c>
    </row>
    <row r="19" spans="1:62" ht="11.25" customHeight="1" x14ac:dyDescent="0.2">
      <c r="A19" s="7" t="str">
        <v>X5</v>
      </c>
      <c r="B19" s="7" t="b">
        <v>0</v>
      </c>
      <c r="C19" s="7" t="s">
        <v>71</v>
      </c>
      <c r="D19" s="64"/>
      <c r="E19" s="64"/>
      <c r="F19" s="64"/>
      <c r="G19" s="7" t="str">
        <f t="shared" si="10"/>
        <v>Euribor3M</v>
      </c>
      <c r="H19" s="9">
        <v>0</v>
      </c>
      <c r="I19" s="7" t="str">
        <f>"EURFUT3M"&amp;A19&amp;"_Quote"</f>
        <v>EURFUT3MX5_Quote</v>
      </c>
      <c r="J19" s="7" t="str">
        <f>_xll.qlFuturesRateHelper(,I19,C19,A19,G19,0,permanent,trigger,objectoverwrite)</f>
        <v>obj_009c5#0005</v>
      </c>
      <c r="K19" s="16" t="b">
        <v>1</v>
      </c>
      <c r="L19" s="19">
        <v>20</v>
      </c>
      <c r="M19" s="19">
        <v>21</v>
      </c>
      <c r="O19" s="26" t="str">
        <v>obj_009a8</v>
      </c>
      <c r="P19" s="26" t="str">
        <f>_xll.qlRateHelperQuoteName(O19,trigger)</f>
        <v>EURAB3E7Y_Quote</v>
      </c>
      <c r="Q19" s="31">
        <f>_xll.qlRateHelperRate(O19,trigger)</f>
        <v>5.0899999999999999E-3</v>
      </c>
      <c r="R19" s="61">
        <f>_xll.qlRateHelperEarliestDate(O19,trigger)</f>
        <v>42279</v>
      </c>
      <c r="S19" s="61">
        <f>_xll.qlRateHelperPillarDate(O19,trigger)</f>
        <v>44837</v>
      </c>
      <c r="T19" s="88">
        <f>_xll.qlYieldTSDiscount($X$10,S19)</f>
        <v>0.97546149591965137</v>
      </c>
      <c r="U19" s="88">
        <v>1.0003584871572864</v>
      </c>
      <c r="W19" s="77" t="s">
        <v>109</v>
      </c>
      <c r="X19" s="78"/>
      <c r="AA19" s="39" t="s">
        <v>87</v>
      </c>
      <c r="AB19" s="40">
        <f>_xll.qlInterestRateIndexFixingDate($X$9,AC19)</f>
        <v>42299</v>
      </c>
      <c r="AC19" s="40">
        <f>_xll.qlCalendarAdvance(calendar,$AC18,AA19,,,trigger)</f>
        <v>42303</v>
      </c>
      <c r="AD19" s="40">
        <f>_xll.qlInterestRateIndexMaturity($X$9,AC19,)</f>
        <v>42395</v>
      </c>
      <c r="AE19" s="43">
        <f>_xll.qlTenorBasisValue(TenorBasis3M,AC19,_xll.ohTrigger(trigger,$X$24))</f>
        <v>1.1042931008638918E-3</v>
      </c>
      <c r="AF19" s="90">
        <f>_xll.qlTenorBasisForwardRate(TenorBasis3M,AC19,_xll.ohTrigger(trigger,$X$24))</f>
        <v>-4.0149867804341869E-4</v>
      </c>
      <c r="AG19" s="90">
        <f>_xll.qlIndexFixing(TenorBasisIndex6M,$AB19,TRUE,_xll.ohTrigger(trigger,$X$24))</f>
        <v>-4.5741353154290945E-4</v>
      </c>
      <c r="AH19" s="43">
        <f>_xll.qlIndexFixing($X$9,$AB19,TRUE,trigger)</f>
        <v>-4.4796328840096788E-4</v>
      </c>
      <c r="AI19" s="45">
        <f t="shared" si="1"/>
        <v>-9.4502431419415708E-2</v>
      </c>
      <c r="BI19" s="40">
        <v>42389</v>
      </c>
      <c r="BJ19" s="43">
        <f>_xll.qlIndexFixing(TenorBasisIndex6M,_xll.qlInterestRateIndexFixingDate(TenorBasisIndex6M,BI19,trigger),TRUE,_xll.ohTrigger(trigger,$X$24))</f>
        <v>-5.2966044908997598E-4</v>
      </c>
    </row>
    <row r="20" spans="1:62" ht="11.25" customHeight="1" x14ac:dyDescent="0.2">
      <c r="A20" s="7" t="str">
        <v>Z5</v>
      </c>
      <c r="B20" s="7" t="b">
        <v>0</v>
      </c>
      <c r="C20" s="7" t="s">
        <v>71</v>
      </c>
      <c r="D20" s="64"/>
      <c r="E20" s="64"/>
      <c r="F20" s="64"/>
      <c r="G20" s="7" t="str">
        <f t="shared" si="10"/>
        <v>Euribor3M</v>
      </c>
      <c r="H20" s="9">
        <v>0</v>
      </c>
      <c r="I20" s="7" t="str">
        <f>"EURFUT3M"&amp;A20&amp;"_Quote"</f>
        <v>EURFUT3MZ5_Quote</v>
      </c>
      <c r="J20" s="7" t="str">
        <f>_xll.qlFuturesRateHelper(,I20,C20,A20,G20,0,permanent,trigger,objectoverwrite)</f>
        <v>obj_009c0#0005</v>
      </c>
      <c r="K20" s="16" t="b">
        <v>1</v>
      </c>
      <c r="L20" s="19">
        <v>20</v>
      </c>
      <c r="M20" s="19">
        <v>21</v>
      </c>
      <c r="O20" s="26" t="str">
        <v>obj_00990</v>
      </c>
      <c r="P20" s="26" t="str">
        <f>_xll.qlRateHelperQuoteName(O20,trigger)</f>
        <v>EURAB3E8Y_Quote</v>
      </c>
      <c r="Q20" s="31">
        <f>_xll.qlRateHelperRate(O20,trigger)</f>
        <v>6.3899999999999998E-3</v>
      </c>
      <c r="R20" s="61">
        <f>_xll.qlRateHelperEarliestDate(O20,trigger)</f>
        <v>42279</v>
      </c>
      <c r="S20" s="61">
        <f>_xll.qlRateHelperPillarDate(O20,trigger)</f>
        <v>45201</v>
      </c>
      <c r="T20" s="88">
        <f>_xll.qlYieldTSDiscount($X$10,S20)</f>
        <v>0.96170814299114771</v>
      </c>
      <c r="U20" s="88">
        <v>1.0005874697138062</v>
      </c>
      <c r="W20" s="35" t="s">
        <v>60</v>
      </c>
      <c r="X20" s="33" t="str">
        <f>_xll.qlLevenbergMarquardt(,0.00000001,0.00000001,0.00000001,,trigger)</f>
        <v>obj_00972#0007</v>
      </c>
      <c r="AA20" s="39" t="s">
        <v>87</v>
      </c>
      <c r="AB20" s="40">
        <f>_xll.qlInterestRateIndexFixingDate($X$9,AC20)</f>
        <v>42300</v>
      </c>
      <c r="AC20" s="40">
        <f>_xll.qlCalendarAdvance(calendar,$AC19,AA20,,,trigger)</f>
        <v>42304</v>
      </c>
      <c r="AD20" s="40">
        <f>_xll.qlInterestRateIndexMaturity($X$9,AC20,)</f>
        <v>42396</v>
      </c>
      <c r="AE20" s="43">
        <f>_xll.qlTenorBasisValue(TenorBasis3M,AC20,_xll.ohTrigger(trigger,$X$24))</f>
        <v>1.1052017182833721E-3</v>
      </c>
      <c r="AF20" s="90">
        <f>_xll.qlTenorBasisForwardRate(TenorBasis3M,AC20,_xll.ohTrigger(trigger,$X$24))</f>
        <v>-4.0355734253403621E-4</v>
      </c>
      <c r="AG20" s="90">
        <f>_xll.qlIndexFixing(TenorBasisIndex6M,$AB20,TRUE,_xll.ohTrigger(trigger,$X$24))</f>
        <v>-4.545081699398698E-4</v>
      </c>
      <c r="AH20" s="43">
        <f>_xll.qlIndexFixing($X$9,$AB20,TRUE,trigger)</f>
        <v>-4.4833866773814722E-4</v>
      </c>
      <c r="AI20" s="45">
        <f t="shared" si="1"/>
        <v>-6.1695022017225778E-2</v>
      </c>
      <c r="BI20" s="40">
        <v>42417</v>
      </c>
      <c r="BJ20" s="43">
        <f>_xll.qlIndexFixing(TenorBasisIndex6M,_xll.qlInterestRateIndexFixingDate(TenorBasisIndex6M,BI20,trigger),TRUE,_xll.ohTrigger(trigger,$X$24))</f>
        <v>-5.4940387465585161E-4</v>
      </c>
    </row>
    <row r="21" spans="1:62" ht="11.25" customHeight="1" x14ac:dyDescent="0.2">
      <c r="A21" s="7" t="str">
        <v>F6</v>
      </c>
      <c r="B21" s="7" t="b">
        <v>0</v>
      </c>
      <c r="C21" s="7" t="s">
        <v>71</v>
      </c>
      <c r="D21" s="64"/>
      <c r="E21" s="64"/>
      <c r="F21" s="64"/>
      <c r="G21" s="7" t="str">
        <f t="shared" si="10"/>
        <v>Euribor3M</v>
      </c>
      <c r="H21" s="9">
        <v>0</v>
      </c>
      <c r="I21" s="7" t="str">
        <f>"EURFUT3M"&amp;A21&amp;"_Quote"</f>
        <v>EURFUT3MF6_Quote</v>
      </c>
      <c r="J21" s="7" t="str">
        <f>_xll.qlFuturesRateHelper(,I21,C21,A21,G21,0,permanent,trigger,objectoverwrite)</f>
        <v>obj_009bb#0005</v>
      </c>
      <c r="K21" s="16" t="b">
        <v>1</v>
      </c>
      <c r="L21" s="19">
        <v>20</v>
      </c>
      <c r="M21" s="19">
        <v>21</v>
      </c>
      <c r="O21" s="26" t="str">
        <v>obj_009ae</v>
      </c>
      <c r="P21" s="26" t="str">
        <f>_xll.qlRateHelperQuoteName(O21,trigger)</f>
        <v>EURAB3E9Y_Quote</v>
      </c>
      <c r="Q21" s="31">
        <f>_xll.qlRateHelperRate(O21,trigger)</f>
        <v>7.6100000000000004E-3</v>
      </c>
      <c r="R21" s="61">
        <f>_xll.qlRateHelperEarliestDate(O21,trigger)</f>
        <v>42279</v>
      </c>
      <c r="S21" s="61">
        <f>_xll.qlRateHelperPillarDate(O21,trigger)</f>
        <v>45567</v>
      </c>
      <c r="T21" s="88">
        <f>_xll.qlYieldTSDiscount($X$10,S21)</f>
        <v>0.94622952441094288</v>
      </c>
      <c r="U21" s="88">
        <v>1.0007838359366341</v>
      </c>
      <c r="W21" s="35" t="s">
        <v>58</v>
      </c>
      <c r="X21" s="33" t="str">
        <f>_xll.qlEndCriteria(,1000,100,0.00000001,0.00003,0.00003,,trigger)</f>
        <v>obj_00971#0007</v>
      </c>
      <c r="AA21" s="39" t="s">
        <v>87</v>
      </c>
      <c r="AB21" s="40">
        <f>_xll.qlInterestRateIndexFixingDate($X$9,AC21)</f>
        <v>42303</v>
      </c>
      <c r="AC21" s="40">
        <f>_xll.qlCalendarAdvance(calendar,$AC20,AA21,,,trigger)</f>
        <v>42305</v>
      </c>
      <c r="AD21" s="40">
        <f>_xll.qlInterestRateIndexMaturity($X$9,AC21,)</f>
        <v>42397</v>
      </c>
      <c r="AE21" s="43">
        <f>_xll.qlTenorBasisValue(TenorBasis3M,AC21,_xll.ohTrigger(trigger,$X$24))</f>
        <v>1.1061095073876814E-3</v>
      </c>
      <c r="AF21" s="90">
        <f>_xll.qlTenorBasisForwardRate(TenorBasis3M,AC21,_xll.ohTrigger(trigger,$X$24))</f>
        <v>-4.0560991150795372E-4</v>
      </c>
      <c r="AG21" s="90">
        <f>_xll.qlIndexFixing(TenorBasisIndex6M,$AB21,TRUE,_xll.ohTrigger(trigger,$X$24))</f>
        <v>-4.5544848038720187E-4</v>
      </c>
      <c r="AH21" s="43">
        <f>_xll.qlIndexFixing($X$9,$AB21,TRUE,trigger)</f>
        <v>-4.4872215640071169E-4</v>
      </c>
      <c r="AI21" s="45">
        <f t="shared" si="1"/>
        <v>-6.7263239864901722E-2</v>
      </c>
      <c r="BI21" s="40">
        <v>42445</v>
      </c>
      <c r="BJ21" s="43">
        <f>_xll.qlIndexFixing(TenorBasisIndex6M,_xll.qlInterestRateIndexFixingDate(TenorBasisIndex6M,BI21,trigger),TRUE,_xll.ohTrigger(trigger,$X$24))</f>
        <v>-5.7500000000029153E-4</v>
      </c>
    </row>
    <row r="22" spans="1:62" ht="11.25" customHeight="1" x14ac:dyDescent="0.2">
      <c r="A22" s="7" t="str">
        <v>H6</v>
      </c>
      <c r="B22" s="7" t="b">
        <v>1</v>
      </c>
      <c r="C22" s="7" t="s">
        <v>71</v>
      </c>
      <c r="D22" s="64"/>
      <c r="E22" s="64"/>
      <c r="F22" s="64"/>
      <c r="G22" s="7" t="str">
        <f t="shared" si="10"/>
        <v>Euribor3M</v>
      </c>
      <c r="H22" s="9">
        <v>0</v>
      </c>
      <c r="I22" s="7" t="str">
        <f>"EURFUT3M"&amp;A22&amp;"_Quote"</f>
        <v>EURFUT3MH6_Quote</v>
      </c>
      <c r="J22" s="7" t="str">
        <f>_xll.qlFuturesRateHelper(,I22,C22,A22,G22,0,permanent,trigger,objectoverwrite)</f>
        <v>obj_009c1#0005</v>
      </c>
      <c r="K22" s="16" t="b">
        <v>1</v>
      </c>
      <c r="L22" s="19">
        <v>20</v>
      </c>
      <c r="M22" s="19">
        <v>21</v>
      </c>
      <c r="O22" s="26" t="str">
        <v>obj_0098f</v>
      </c>
      <c r="P22" s="26" t="str">
        <f>_xll.qlRateHelperQuoteName(O22,trigger)</f>
        <v>EURAB3E10Y_Quote</v>
      </c>
      <c r="Q22" s="31">
        <f>_xll.qlRateHelperRate(O22,trigger)</f>
        <v>8.6999999999999994E-3</v>
      </c>
      <c r="R22" s="61">
        <f>_xll.qlRateHelperEarliestDate(O22,trigger)</f>
        <v>42279</v>
      </c>
      <c r="S22" s="61">
        <f>_xll.qlRateHelperPillarDate(O22,trigger)</f>
        <v>45932</v>
      </c>
      <c r="T22" s="88">
        <f>_xll.qlYieldTSDiscount($X$10,S22)</f>
        <v>0.92985452376142119</v>
      </c>
      <c r="U22" s="88">
        <v>1.0008848363516771</v>
      </c>
      <c r="W22" s="35" t="s">
        <v>59</v>
      </c>
      <c r="X22" s="33" t="str">
        <f>_xll.qlNoConstraint(,,trigger)</f>
        <v>obj_00970#0007</v>
      </c>
      <c r="AA22" s="39" t="s">
        <v>87</v>
      </c>
      <c r="AB22" s="40">
        <f>_xll.qlInterestRateIndexFixingDate($X$9,AC22)</f>
        <v>42304</v>
      </c>
      <c r="AC22" s="40">
        <f>_xll.qlCalendarAdvance(calendar,$AC21,AA22,,,trigger)</f>
        <v>42306</v>
      </c>
      <c r="AD22" s="40">
        <f>_xll.qlInterestRateIndexMaturity($X$9,AC22,)</f>
        <v>42398</v>
      </c>
      <c r="AE22" s="43">
        <f>_xll.qlTenorBasisValue(TenorBasis3M,AC22,_xll.ohTrigger(trigger,$X$24))</f>
        <v>1.1070164686672484E-3</v>
      </c>
      <c r="AF22" s="90">
        <f>_xll.qlTenorBasisForwardRate(TenorBasis3M,AC22,_xll.ohTrigger(trigger,$X$24))</f>
        <v>-4.0762868646124581E-4</v>
      </c>
      <c r="AG22" s="90">
        <f>_xll.qlIndexFixing(TenorBasisIndex6M,$AB22,TRUE,_xll.ohTrigger(trigger,$X$24))</f>
        <v>-4.5635499839959674E-4</v>
      </c>
      <c r="AH22" s="43">
        <f>_xll.qlIndexFixing($X$9,$AB22,TRUE,trigger)</f>
        <v>-4.4911196856499842E-4</v>
      </c>
      <c r="AI22" s="45">
        <f t="shared" si="1"/>
        <v>-7.2430298345983177E-2</v>
      </c>
      <c r="BI22" s="40">
        <v>42480</v>
      </c>
      <c r="BJ22" s="43">
        <f>_xll.qlIndexFixing(TenorBasisIndex6M,_xll.qlInterestRateIndexFixingDate(TenorBasisIndex6M,BI22,trigger),TRUE,_xll.ohTrigger(trigger,$X$24))</f>
        <v>-6.3077595773828221E-4</v>
      </c>
    </row>
    <row r="23" spans="1:62" ht="11.25" customHeight="1" x14ac:dyDescent="0.2">
      <c r="A23" s="7" t="str">
        <v>M6</v>
      </c>
      <c r="B23" s="7" t="b">
        <v>1</v>
      </c>
      <c r="C23" s="7" t="s">
        <v>71</v>
      </c>
      <c r="D23" s="64"/>
      <c r="E23" s="64"/>
      <c r="F23" s="64"/>
      <c r="G23" s="7" t="str">
        <f t="shared" si="10"/>
        <v>Euribor3M</v>
      </c>
      <c r="H23" s="9">
        <v>0</v>
      </c>
      <c r="I23" s="7" t="str">
        <f>"EURFUT3M"&amp;A23&amp;"_Quote"</f>
        <v>EURFUT3MM6_Quote</v>
      </c>
      <c r="J23" s="7" t="str">
        <f>_xll.qlFuturesRateHelper(,I23,C23,A23,G23,0,permanent,trigger,objectoverwrite)</f>
        <v>obj_009c4#0005</v>
      </c>
      <c r="K23" s="16" t="b">
        <v>1</v>
      </c>
      <c r="L23" s="19">
        <v>20</v>
      </c>
      <c r="M23" s="19">
        <v>21</v>
      </c>
      <c r="O23" s="26" t="str">
        <v>obj_0098e</v>
      </c>
      <c r="P23" s="26" t="str">
        <f>_xll.qlRateHelperQuoteName(O23,trigger)</f>
        <v>EURAB3E12Y_Quote</v>
      </c>
      <c r="Q23" s="31">
        <f>_xll.qlRateHelperRate(O23,trigger)</f>
        <v>1.056E-2</v>
      </c>
      <c r="R23" s="61">
        <f>_xll.qlRateHelperEarliestDate(O23,trigger)</f>
        <v>42279</v>
      </c>
      <c r="S23" s="61">
        <f>_xll.qlRateHelperPillarDate(O23,trigger)</f>
        <v>46664</v>
      </c>
      <c r="T23" s="88">
        <f>_xll.qlYieldTSDiscount($X$10,S23)</f>
        <v>0.89485640704301939</v>
      </c>
      <c r="U23" s="88">
        <v>1.0012008072088097</v>
      </c>
      <c r="W23" s="35" t="s">
        <v>110</v>
      </c>
      <c r="X23" s="80" t="b">
        <v>0</v>
      </c>
      <c r="AA23" s="39" t="s">
        <v>87</v>
      </c>
      <c r="AB23" s="40">
        <f>_xll.qlInterestRateIndexFixingDate($X$9,AC23)</f>
        <v>42305</v>
      </c>
      <c r="AC23" s="40">
        <f>_xll.qlCalendarAdvance(calendar,$AC22,AA23,,,trigger)</f>
        <v>42307</v>
      </c>
      <c r="AD23" s="40">
        <f>_xll.qlInterestRateIndexMaturity($X$9,AC23,)</f>
        <v>42398</v>
      </c>
      <c r="AE23" s="43">
        <f>_xll.qlTenorBasisValue(TenorBasis3M,AC23,_xll.ohTrigger(trigger,$X$24))</f>
        <v>1.107922602612251E-3</v>
      </c>
      <c r="AF23" s="90">
        <f>_xll.qlTenorBasisForwardRate(TenorBasis3M,AC23,_xll.ohTrigger(trigger,$X$24))</f>
        <v>-4.0819111707076066E-4</v>
      </c>
      <c r="AG23" s="90">
        <f>_xll.qlIndexFixing(TenorBasisIndex6M,$AB23,TRUE,_xll.ohTrigger(trigger,$X$24))</f>
        <v>-4.5632441477175907E-4</v>
      </c>
      <c r="AH23" s="43">
        <f>_xll.qlIndexFixing($X$9,$AB23,TRUE,trigger)</f>
        <v>-4.4848364586289383E-4</v>
      </c>
      <c r="AI23" s="45">
        <f t="shared" si="1"/>
        <v>-7.8407689088652421E-2</v>
      </c>
      <c r="BI23" s="40">
        <v>42508</v>
      </c>
      <c r="BJ23" s="43">
        <f>_xll.qlIndexFixing(TenorBasisIndex6M,_xll.qlInterestRateIndexFixingDate(TenorBasisIndex6M,BI23,trigger),TRUE,_xll.ohTrigger(trigger,$X$24))</f>
        <v>-6.5457856385188061E-4</v>
      </c>
    </row>
    <row r="24" spans="1:62" ht="11.25" customHeight="1" x14ac:dyDescent="0.2">
      <c r="A24" s="7" t="str">
        <v>U6</v>
      </c>
      <c r="B24" s="7" t="b">
        <v>1</v>
      </c>
      <c r="C24" s="7" t="s">
        <v>71</v>
      </c>
      <c r="D24" s="64"/>
      <c r="E24" s="64"/>
      <c r="F24" s="64"/>
      <c r="G24" s="7" t="str">
        <f t="shared" si="10"/>
        <v>Euribor3M</v>
      </c>
      <c r="H24" s="9">
        <v>0</v>
      </c>
      <c r="I24" s="7" t="str">
        <f>"EURFUT3M"&amp;A24&amp;"_Quote"</f>
        <v>EURFUT3MU6_Quote</v>
      </c>
      <c r="J24" s="7" t="str">
        <f>_xll.qlFuturesRateHelper(,I24,C24,A24,G24,0,permanent,trigger,objectoverwrite)</f>
        <v>obj_009bf#0005</v>
      </c>
      <c r="K24" s="16" t="b">
        <v>1</v>
      </c>
      <c r="L24" s="19">
        <v>20</v>
      </c>
      <c r="M24" s="19">
        <v>21</v>
      </c>
      <c r="O24" s="26" t="str">
        <v>obj_0098d</v>
      </c>
      <c r="P24" s="26" t="str">
        <f>_xll.qlRateHelperQuoteName(O24,trigger)</f>
        <v>EURAB3E15Y_Quote</v>
      </c>
      <c r="Q24" s="31">
        <f>_xll.qlRateHelperRate(O24,trigger)</f>
        <v>1.2570000000000001E-2</v>
      </c>
      <c r="R24" s="61">
        <f>_xll.qlRateHelperEarliestDate(O24,trigger)</f>
        <v>42279</v>
      </c>
      <c r="S24" s="61">
        <f>_xll.qlRateHelperPillarDate(O24,trigger)</f>
        <v>47758</v>
      </c>
      <c r="T24" s="88">
        <f>_xll.qlYieldTSDiscount($X$10,S24)</f>
        <v>0.84175504451806904</v>
      </c>
      <c r="U24" s="88">
        <v>1.0019222507407752</v>
      </c>
      <c r="W24" s="35" t="s">
        <v>61</v>
      </c>
      <c r="X24" s="33" t="b">
        <f>_xll.qlTenorBasisCalibrate(TenorBasis3M,_xll.ohPack(RateHelpers),X20,X21,IF($X$23,_xll.ohPack(Weigths),),Y13:Y16,_xll.ohTrigger(trigger))</f>
        <v>1</v>
      </c>
      <c r="AA24" s="39" t="s">
        <v>87</v>
      </c>
      <c r="AB24" s="40">
        <f>_xll.qlInterestRateIndexFixingDate($X$9,AC24)</f>
        <v>42306</v>
      </c>
      <c r="AC24" s="40">
        <f>_xll.qlCalendarAdvance(calendar,$AC23,AA24,,,trigger)</f>
        <v>42310</v>
      </c>
      <c r="AD24" s="40">
        <f>_xll.qlInterestRateIndexMaturity($X$9,AC24,)</f>
        <v>42402</v>
      </c>
      <c r="AE24" s="43">
        <f>_xll.qlTenorBasisValue(TenorBasis3M,AC24,_xll.ohTrigger(trigger,$X$24))</f>
        <v>1.1106360453379057E-3</v>
      </c>
      <c r="AF24" s="90">
        <f>_xll.qlTenorBasisForwardRate(TenorBasis3M,AC24,_xll.ohTrigger(trigger,$X$24))</f>
        <v>-4.2264926799677656E-4</v>
      </c>
      <c r="AG24" s="90">
        <f>_xll.qlIndexFixing(TenorBasisIndex6M,$AB24,TRUE,_xll.ohTrigger(trigger,$X$24))</f>
        <v>-4.6692648508607075E-4</v>
      </c>
      <c r="AH24" s="43">
        <f>_xll.qlIndexFixing($X$9,$AB24,TRUE,trigger)</f>
        <v>-4.5852392135648445E-4</v>
      </c>
      <c r="AI24" s="45">
        <f t="shared" si="1"/>
        <v>-8.4025637295863057E-2</v>
      </c>
      <c r="BI24" s="40">
        <v>42536</v>
      </c>
      <c r="BJ24" s="43">
        <f>_xll.qlIndexFixing(TenorBasisIndex6M,_xll.qlInterestRateIndexFixingDate(TenorBasisIndex6M,BI24,trigger),TRUE,_xll.ohTrigger(trigger,$X$24))</f>
        <v>-6.7500000005829206E-4</v>
      </c>
    </row>
    <row r="25" spans="1:62" ht="11.25" customHeight="1" x14ac:dyDescent="0.2">
      <c r="A25" s="7" t="str">
        <v>Z6</v>
      </c>
      <c r="B25" s="7" t="b">
        <v>1</v>
      </c>
      <c r="C25" s="7" t="s">
        <v>71</v>
      </c>
      <c r="D25" s="64"/>
      <c r="E25" s="64"/>
      <c r="F25" s="64"/>
      <c r="G25" s="7" t="str">
        <f t="shared" si="10"/>
        <v>Euribor3M</v>
      </c>
      <c r="H25" s="9">
        <v>0</v>
      </c>
      <c r="I25" s="7" t="str">
        <f>"EURFUT3M"&amp;A25&amp;"_Quote"</f>
        <v>EURFUT3MZ6_Quote</v>
      </c>
      <c r="J25" s="7" t="str">
        <f>_xll.qlFuturesRateHelper(,I25,C25,A25,G25,0,permanent,trigger,objectoverwrite)</f>
        <v>obj_009ba#0005</v>
      </c>
      <c r="K25" s="16" t="b">
        <v>1</v>
      </c>
      <c r="L25" s="19">
        <v>20</v>
      </c>
      <c r="M25" s="19">
        <v>21</v>
      </c>
      <c r="O25" s="26" t="str">
        <v>obj_009a4</v>
      </c>
      <c r="P25" s="26" t="str">
        <f>_xll.qlRateHelperQuoteName(O25,trigger)</f>
        <v>EURAB3E20Y_Quote</v>
      </c>
      <c r="Q25" s="31">
        <f>_xll.qlRateHelperRate(O25,trigger)</f>
        <v>1.4249999999999999E-2</v>
      </c>
      <c r="R25" s="61">
        <f>_xll.qlRateHelperEarliestDate(O25,trigger)</f>
        <v>42279</v>
      </c>
      <c r="S25" s="61">
        <f>_xll.qlRateHelperPillarDate(O25,trigger)</f>
        <v>49584</v>
      </c>
      <c r="T25" s="88">
        <f>_xll.qlYieldTSDiscount($X$10,S25)</f>
        <v>0.76398191569820695</v>
      </c>
      <c r="U25" s="88">
        <v>1.0032156855709429</v>
      </c>
      <c r="W25" s="35" t="s">
        <v>4</v>
      </c>
      <c r="X25" s="75">
        <f t="array" ref="X25:X28">_xll.qlTenorBasisCoefficients(X17,X24)</f>
        <v>1.0804743793830993E-3</v>
      </c>
      <c r="AA25" s="39" t="s">
        <v>87</v>
      </c>
      <c r="AB25" s="40">
        <f>_xll.qlInterestRateIndexFixingDate($X$9,AC25)</f>
        <v>42307</v>
      </c>
      <c r="AC25" s="40">
        <f>_xll.qlCalendarAdvance(calendar,$AC24,AA25,,,trigger)</f>
        <v>42311</v>
      </c>
      <c r="AD25" s="40">
        <f>_xll.qlInterestRateIndexMaturity($X$9,AC25,)</f>
        <v>42403</v>
      </c>
      <c r="AE25" s="43">
        <f>_xll.qlTenorBasisValue(TenorBasis3M,AC25,_xll.ohTrigger(trigger,$X$24))</f>
        <v>1.1115388748414335E-3</v>
      </c>
      <c r="AF25" s="90">
        <f>_xll.qlTenorBasisForwardRate(TenorBasis3M,AC25,_xll.ohTrigger(trigger,$X$24))</f>
        <v>-4.2409942240289916E-4</v>
      </c>
      <c r="AG25" s="90">
        <f>_xll.qlIndexFixing(TenorBasisIndex6M,$AB25,TRUE,_xll.ohTrigger(trigger,$X$24))</f>
        <v>-4.6755444770058723E-4</v>
      </c>
      <c r="AH25" s="43">
        <f>_xll.qlIndexFixing($X$9,$AB25,TRUE,trigger)</f>
        <v>-4.5891921678461409E-4</v>
      </c>
      <c r="AI25" s="45">
        <f t="shared" si="1"/>
        <v>-8.6352309159731383E-2</v>
      </c>
      <c r="BI25" s="40">
        <v>42571</v>
      </c>
      <c r="BJ25" s="43">
        <f>_xll.qlIndexFixing(TenorBasisIndex6M,_xll.qlInterestRateIndexFixingDate(TenorBasisIndex6M,BI25,trigger),TRUE,_xll.ohTrigger(trigger,$X$24))</f>
        <v>-6.6563575268598627E-4</v>
      </c>
    </row>
    <row r="26" spans="1:62" ht="11.25" customHeight="1" x14ac:dyDescent="0.2">
      <c r="A26" s="7" t="str">
        <v>H7</v>
      </c>
      <c r="B26" s="7" t="b">
        <v>1</v>
      </c>
      <c r="C26" s="7" t="s">
        <v>71</v>
      </c>
      <c r="D26" s="64"/>
      <c r="E26" s="64"/>
      <c r="F26" s="64"/>
      <c r="G26" s="7" t="str">
        <f t="shared" si="10"/>
        <v>Euribor3M</v>
      </c>
      <c r="H26" s="9">
        <v>0</v>
      </c>
      <c r="I26" s="7" t="str">
        <f>"EURFUT3M"&amp;A26&amp;"_Quote"</f>
        <v>EURFUT3MH7_Quote</v>
      </c>
      <c r="J26" s="7" t="str">
        <f>_xll.qlFuturesRateHelper(,I26,C26,A26,G26,0,permanent,trigger,objectoverwrite)</f>
        <v>obj_009bc#0005</v>
      </c>
      <c r="K26" s="16" t="b">
        <v>1</v>
      </c>
      <c r="L26" s="19">
        <v>20</v>
      </c>
      <c r="M26" s="19">
        <v>21</v>
      </c>
      <c r="O26" s="26" t="str">
        <v>obj_0099f</v>
      </c>
      <c r="P26" s="26" t="str">
        <f>_xll.qlRateHelperQuoteName(O26,trigger)</f>
        <v>EURAB3E25Y_Quote</v>
      </c>
      <c r="Q26" s="31">
        <f>_xll.qlRateHelperRate(O26,trigger)</f>
        <v>1.468E-2</v>
      </c>
      <c r="R26" s="61">
        <f>_xll.qlRateHelperEarliestDate(O26,trigger)</f>
        <v>42279</v>
      </c>
      <c r="S26" s="61">
        <f>_xll.qlRateHelperPillarDate(O26,trigger)</f>
        <v>51411</v>
      </c>
      <c r="T26" s="88">
        <f>_xll.qlYieldTSDiscount($X$10,S26)</f>
        <v>0.7043341676929703</v>
      </c>
      <c r="U26" s="88">
        <v>1.0040489126491527</v>
      </c>
      <c r="W26" s="35" t="s">
        <v>7</v>
      </c>
      <c r="X26" s="75">
        <v>4.8580262028414541E-4</v>
      </c>
      <c r="AA26" s="39" t="s">
        <v>87</v>
      </c>
      <c r="AB26" s="40">
        <f>_xll.qlInterestRateIndexFixingDate($X$9,AC26)</f>
        <v>42310</v>
      </c>
      <c r="AC26" s="40">
        <f>_xll.qlCalendarAdvance(calendar,$AC25,AA26,,,trigger)</f>
        <v>42312</v>
      </c>
      <c r="AD26" s="40">
        <f>_xll.qlInterestRateIndexMaturity($X$9,AC26,)</f>
        <v>42404</v>
      </c>
      <c r="AE26" s="43">
        <f>_xll.qlTenorBasisValue(TenorBasis3M,AC26,_xll.ohTrigger(trigger,$X$24))</f>
        <v>1.112440879457539E-3</v>
      </c>
      <c r="AF26" s="90">
        <f>_xll.qlTenorBasisForwardRate(TenorBasis3M,AC26,_xll.ohTrigger(trigger,$X$24))</f>
        <v>-4.2539360443444069E-4</v>
      </c>
      <c r="AG26" s="90">
        <f>_xll.qlIndexFixing(TenorBasisIndex6M,$AB26,TRUE,_xll.ohTrigger(trigger,$X$24))</f>
        <v>-4.6802644025128293E-4</v>
      </c>
      <c r="AH26" s="43">
        <f>_xll.qlIndexFixing($X$9,$AB26,TRUE,trigger)</f>
        <v>-4.5931404401508921E-4</v>
      </c>
      <c r="AI26" s="45">
        <f t="shared" si="1"/>
        <v>-8.7123962361937257E-2</v>
      </c>
      <c r="BI26" s="40">
        <v>42599</v>
      </c>
      <c r="BJ26" s="43">
        <f>_xll.qlIndexFixing(TenorBasisIndex6M,_xll.qlInterestRateIndexFixingDate(TenorBasisIndex6M,BI26,trigger),TRUE,_xll.ohTrigger(trigger,$X$24))</f>
        <v>-6.5571843797914168E-4</v>
      </c>
    </row>
    <row r="27" spans="1:62" ht="11.25" customHeight="1" x14ac:dyDescent="0.2">
      <c r="A27" s="7" t="str">
        <v>M7</v>
      </c>
      <c r="B27" s="7" t="b">
        <v>1</v>
      </c>
      <c r="C27" s="7" t="s">
        <v>71</v>
      </c>
      <c r="D27" s="64"/>
      <c r="E27" s="64"/>
      <c r="F27" s="64"/>
      <c r="G27" s="7" t="str">
        <f t="shared" si="10"/>
        <v>Euribor3M</v>
      </c>
      <c r="H27" s="9">
        <v>0</v>
      </c>
      <c r="I27" s="7" t="str">
        <f>"EURFUT3M"&amp;A27&amp;"_Quote"</f>
        <v>EURFUT3MM7_Quote</v>
      </c>
      <c r="J27" s="7" t="str">
        <f>_xll.qlFuturesRateHelper(,I27,C27,A27,G27,0,permanent,trigger,objectoverwrite)</f>
        <v>obj_009c3#0005</v>
      </c>
      <c r="K27" s="16" t="b">
        <v>1</v>
      </c>
      <c r="L27" s="19">
        <v>20</v>
      </c>
      <c r="M27" s="19">
        <v>21</v>
      </c>
      <c r="O27" s="26" t="str">
        <v>obj_0099a</v>
      </c>
      <c r="P27" s="26" t="str">
        <f>_xll.qlRateHelperQuoteName(O27,trigger)</f>
        <v>EURAB3E30Y_Quote</v>
      </c>
      <c r="Q27" s="31">
        <f>_xll.qlRateHelperRate(O27,trigger)</f>
        <v>1.4780000000000001E-2</v>
      </c>
      <c r="R27" s="61">
        <f>_xll.qlRateHelperEarliestDate(O27,trigger)</f>
        <v>42279</v>
      </c>
      <c r="S27" s="61">
        <f>_xll.qlRateHelperPillarDate(O27,trigger)</f>
        <v>53237</v>
      </c>
      <c r="T27" s="88">
        <f>_xll.qlYieldTSDiscount($X$10,S27)</f>
        <v>0.65379508848274126</v>
      </c>
      <c r="U27" s="88">
        <v>1.0037254828127433</v>
      </c>
      <c r="W27" s="35" t="s">
        <v>5</v>
      </c>
      <c r="X27" s="75">
        <v>0.13576804242129892</v>
      </c>
      <c r="AA27" s="39" t="s">
        <v>87</v>
      </c>
      <c r="AB27" s="40">
        <f>_xll.qlInterestRateIndexFixingDate($X$9,AC27)</f>
        <v>42311</v>
      </c>
      <c r="AC27" s="40">
        <f>_xll.qlCalendarAdvance(calendar,$AC26,AA27,,,trigger)</f>
        <v>42313</v>
      </c>
      <c r="AD27" s="40">
        <f>_xll.qlInterestRateIndexMaturity($X$9,AC27,)</f>
        <v>42405</v>
      </c>
      <c r="AE27" s="43">
        <f>_xll.qlTenorBasisValue(TenorBasis3M,AC27,_xll.ohTrigger(trigger,$X$24))</f>
        <v>1.1133420596749018E-3</v>
      </c>
      <c r="AF27" s="90">
        <f>_xll.qlTenorBasisForwardRate(TenorBasis3M,AC27,_xll.ohTrigger(trigger,$X$24))</f>
        <v>-4.2654509393514755E-4</v>
      </c>
      <c r="AG27" s="90">
        <f>_xll.qlIndexFixing(TenorBasisIndex6M,$AB27,TRUE,_xll.ohTrigger(trigger,$X$24))</f>
        <v>-4.6835574234253049E-4</v>
      </c>
      <c r="AH27" s="43">
        <f>_xll.qlIndexFixing($X$9,$AB27,TRUE,trigger)</f>
        <v>-4.5971054045077317E-4</v>
      </c>
      <c r="AI27" s="45">
        <f t="shared" si="1"/>
        <v>-8.6452018917573231E-2</v>
      </c>
      <c r="BI27" s="40">
        <v>42634</v>
      </c>
      <c r="BJ27" s="43">
        <f>_xll.qlIndexFixing(TenorBasisIndex6M,_xll.qlInterestRateIndexFixingDate(TenorBasisIndex6M,BI27,trigger),TRUE,_xll.ohTrigger(trigger,$X$24))</f>
        <v>-6.2499999999893381E-4</v>
      </c>
    </row>
    <row r="28" spans="1:62" ht="11.25" customHeight="1" x14ac:dyDescent="0.2">
      <c r="A28" s="7" t="str">
        <v>U7</v>
      </c>
      <c r="B28" s="7" t="b">
        <v>1</v>
      </c>
      <c r="C28" s="7" t="s">
        <v>71</v>
      </c>
      <c r="D28" s="64"/>
      <c r="E28" s="64"/>
      <c r="F28" s="64"/>
      <c r="G28" s="7" t="str">
        <f t="shared" si="10"/>
        <v>Euribor3M</v>
      </c>
      <c r="H28" s="9">
        <v>0</v>
      </c>
      <c r="I28" s="7" t="str">
        <f t="shared" ref="I28:I33" si="13">"EURFUT3M"&amp;A28&amp;"_Quote"</f>
        <v>EURFUT3MU7_Quote</v>
      </c>
      <c r="J28" s="7" t="str">
        <f>_xll.qlFuturesRateHelper(,I28,C28,A28,G28,0,permanent,trigger,objectoverwrite)</f>
        <v>obj_009be#0005</v>
      </c>
      <c r="K28" s="16" t="b">
        <v>1</v>
      </c>
      <c r="L28" s="19">
        <v>20</v>
      </c>
      <c r="M28" s="19">
        <v>21</v>
      </c>
      <c r="O28" s="26" t="str">
        <v>obj_00998</v>
      </c>
      <c r="P28" s="26" t="str">
        <f>_xll.qlRateHelperQuoteName(O28,trigger)</f>
        <v>EURAB3E40Y_Quote</v>
      </c>
      <c r="Q28" s="31">
        <f>_xll.qlRateHelperRate(O28,trigger)</f>
        <v>1.4900000000000002E-2</v>
      </c>
      <c r="R28" s="61">
        <f>_xll.qlRateHelperEarliestDate(O28,trigger)</f>
        <v>42279</v>
      </c>
      <c r="S28" s="61">
        <f>_xll.qlRateHelperPillarDate(O28,trigger)</f>
        <v>56891</v>
      </c>
      <c r="T28" s="88">
        <f>_xll.qlYieldTSDiscount($X$10,S28)</f>
        <v>0.56275283931869347</v>
      </c>
      <c r="U28" s="88">
        <v>1.0026475275883322</v>
      </c>
      <c r="W28" s="35" t="s">
        <v>6</v>
      </c>
      <c r="X28" s="75">
        <v>1.7621293452412022E-6</v>
      </c>
      <c r="AA28" s="39" t="s">
        <v>87</v>
      </c>
      <c r="AB28" s="40">
        <f>_xll.qlInterestRateIndexFixingDate($X$9,AC28)</f>
        <v>42312</v>
      </c>
      <c r="AC28" s="40">
        <f>_xll.qlCalendarAdvance(calendar,$AC27,AA28,,,trigger)</f>
        <v>42314</v>
      </c>
      <c r="AD28" s="40">
        <f>_xll.qlInterestRateIndexMaturity($X$9,AC28,)</f>
        <v>42408</v>
      </c>
      <c r="AE28" s="43">
        <f>_xll.qlTenorBasisValue(TenorBasis3M,AC28,_xll.ohTrigger(trigger,$X$24))</f>
        <v>1.1142424159819515E-3</v>
      </c>
      <c r="AF28" s="90">
        <f>_xll.qlTenorBasisForwardRate(TenorBasis3M,AC28,_xll.ohTrigger(trigger,$X$24))</f>
        <v>-4.2971125231254834E-4</v>
      </c>
      <c r="AG28" s="90">
        <f>_xll.qlIndexFixing(TenorBasisIndex6M,$AB28,TRUE,_xll.ohTrigger(trigger,$X$24))</f>
        <v>-4.6983536775975173E-4</v>
      </c>
      <c r="AH28" s="43">
        <f>_xll.qlIndexFixing($X$9,$AB28,TRUE,trigger)</f>
        <v>-4.6227637655784303E-4</v>
      </c>
      <c r="AI28" s="45">
        <f t="shared" si="1"/>
        <v>-7.5589912019087019E-2</v>
      </c>
      <c r="BI28" s="40">
        <v>42662</v>
      </c>
      <c r="BJ28" s="43">
        <f>_xll.qlIndexFixing(TenorBasisIndex6M,_xll.qlInterestRateIndexFixingDate(TenorBasisIndex6M,BI28,trigger),TRUE,_xll.ohTrigger(trigger,$X$24))</f>
        <v>-5.7893283957125615E-4</v>
      </c>
    </row>
    <row r="29" spans="1:62" ht="11.25" customHeight="1" x14ac:dyDescent="0.2">
      <c r="A29" s="7" t="str">
        <v>Z7</v>
      </c>
      <c r="B29" s="7" t="b">
        <v>1</v>
      </c>
      <c r="C29" s="7" t="s">
        <v>71</v>
      </c>
      <c r="D29" s="64"/>
      <c r="E29" s="64"/>
      <c r="F29" s="64"/>
      <c r="G29" s="7" t="str">
        <f t="shared" si="10"/>
        <v>Euribor3M</v>
      </c>
      <c r="H29" s="9">
        <v>0</v>
      </c>
      <c r="I29" s="7" t="str">
        <f t="shared" si="13"/>
        <v>EURFUT3MZ7_Quote</v>
      </c>
      <c r="J29" s="7" t="str">
        <f>_xll.qlFuturesRateHelper(,I29,C29,A29,G29,0,permanent,trigger,objectoverwrite)</f>
        <v>obj_009b9#0005</v>
      </c>
      <c r="K29" s="16" t="b">
        <v>1</v>
      </c>
      <c r="L29" s="19">
        <v>20</v>
      </c>
      <c r="M29" s="19">
        <v>21</v>
      </c>
      <c r="O29" s="26" t="str">
        <v>obj_00997</v>
      </c>
      <c r="P29" s="26" t="str">
        <f>_xll.qlRateHelperQuoteName(O29,trigger)</f>
        <v>EURAB3E50Y_Quote</v>
      </c>
      <c r="Q29" s="31">
        <f>_xll.qlRateHelperRate(O29,trigger)</f>
        <v>1.4489999999999998E-2</v>
      </c>
      <c r="R29" s="61">
        <f>_xll.qlRateHelperEarliestDate(O29,trigger)</f>
        <v>42279</v>
      </c>
      <c r="S29" s="61">
        <f>_xll.qlRateHelperPillarDate(O29,trigger)</f>
        <v>60542</v>
      </c>
      <c r="T29" s="88">
        <f>_xll.qlYieldTSDiscount($X$10,S29)</f>
        <v>0.49998216474785967</v>
      </c>
      <c r="U29" s="88">
        <v>1.0017691645915943</v>
      </c>
      <c r="AA29" s="39" t="s">
        <v>87</v>
      </c>
      <c r="AB29" s="40">
        <f>_xll.qlInterestRateIndexFixingDate($X$9,AC29)</f>
        <v>42313</v>
      </c>
      <c r="AC29" s="40">
        <f>_xll.qlCalendarAdvance(calendar,$AC28,AA29,,,trigger)</f>
        <v>42317</v>
      </c>
      <c r="AD29" s="40">
        <f>_xll.qlInterestRateIndexMaturity($X$9,AC29,)</f>
        <v>42409</v>
      </c>
      <c r="AE29" s="43">
        <f>_xll.qlTenorBasisValue(TenorBasis3M,AC29,_xll.ohTrigger(trigger,$X$24))</f>
        <v>1.1169385463217845E-3</v>
      </c>
      <c r="AF29" s="90">
        <f>_xll.qlTenorBasisForwardRate(TenorBasis3M,AC29,_xll.ohTrigger(trigger,$X$24))</f>
        <v>-4.2998972247364149E-4</v>
      </c>
      <c r="AG29" s="90">
        <f>_xll.qlIndexFixing(TenorBasisIndex6M,$AB29,TRUE,_xll.ohTrigger(trigger,$X$24))</f>
        <v>-4.6851163753146242E-4</v>
      </c>
      <c r="AH29" s="43">
        <f>_xll.qlIndexFixing($X$9,$AB29,TRUE,trigger)</f>
        <v>-4.6135596624421657E-4</v>
      </c>
      <c r="AI29" s="45">
        <f t="shared" si="1"/>
        <v>-7.1556712872458517E-2</v>
      </c>
      <c r="BI29" s="40">
        <v>42690</v>
      </c>
      <c r="BJ29" s="43">
        <f>_xll.qlIndexFixing(TenorBasisIndex6M,_xll.qlInterestRateIndexFixingDate(TenorBasisIndex6M,BI29,trigger),TRUE,_xll.ohTrigger(trigger,$X$24))</f>
        <v>-5.4298080061883185E-4</v>
      </c>
    </row>
    <row r="30" spans="1:62" ht="11.25" customHeight="1" x14ac:dyDescent="0.2">
      <c r="A30" s="7" t="str">
        <v>H8</v>
      </c>
      <c r="B30" s="7" t="b">
        <v>1</v>
      </c>
      <c r="C30" s="7" t="s">
        <v>71</v>
      </c>
      <c r="D30" s="64"/>
      <c r="E30" s="64"/>
      <c r="F30" s="64"/>
      <c r="G30" s="7" t="str">
        <f t="shared" si="10"/>
        <v>Euribor3M</v>
      </c>
      <c r="H30" s="9">
        <v>0</v>
      </c>
      <c r="I30" s="7" t="str">
        <f t="shared" si="13"/>
        <v>EURFUT3MH8_Quote</v>
      </c>
      <c r="J30" s="7" t="str">
        <f>_xll.qlFuturesRateHelper(,I30,C30,A30,G30,0,permanent,trigger,objectoverwrite)</f>
        <v>obj_009c6#0005</v>
      </c>
      <c r="K30" s="16" t="b">
        <v>1</v>
      </c>
      <c r="L30" s="19">
        <v>20</v>
      </c>
      <c r="M30" s="19">
        <v>21</v>
      </c>
      <c r="O30" s="26" t="str">
        <v>obj_00996</v>
      </c>
      <c r="P30" s="26" t="str">
        <f>_xll.qlRateHelperQuoteName(O30,trigger)</f>
        <v>EURAB3E60Y_Quote</v>
      </c>
      <c r="Q30" s="31">
        <f>_xll.qlRateHelperRate(O30,trigger)</f>
        <v>1.4369999999999999E-2</v>
      </c>
      <c r="R30" s="61">
        <f>_xll.qlRateHelperEarliestDate(O30,trigger)</f>
        <v>42279</v>
      </c>
      <c r="S30" s="61">
        <f>_xll.qlRateHelperPillarDate(O30,trigger)</f>
        <v>64194</v>
      </c>
      <c r="T30" s="88">
        <f>_xll.qlYieldTSDiscount($X$10,S30)</f>
        <v>0.43815317030192119</v>
      </c>
      <c r="U30" s="88">
        <v>1.0003353138474615</v>
      </c>
      <c r="W30" s="35" t="s">
        <v>121</v>
      </c>
      <c r="X30" s="84" t="str">
        <f>_xll.qlTenorBasisYieldTermStructure(,TenorBasis3M,permanent,$X$24,objectoverwrite)</f>
        <v>obj_009b5#0032</v>
      </c>
      <c r="AA30" s="39" t="s">
        <v>87</v>
      </c>
      <c r="AB30" s="40">
        <f>_xll.qlInterestRateIndexFixingDate($X$9,AC30)</f>
        <v>42314</v>
      </c>
      <c r="AC30" s="40">
        <f>_xll.qlCalendarAdvance(calendar,$AC29,AA30,,,trigger)</f>
        <v>42318</v>
      </c>
      <c r="AD30" s="40">
        <f>_xll.qlInterestRateIndexMaturity($X$9,AC30,)</f>
        <v>42410</v>
      </c>
      <c r="AE30" s="43">
        <f>_xll.qlTenorBasisValue(TenorBasis3M,AC30,_xll.ohTrigger(trigger,$X$24))</f>
        <v>1.1178356118668987E-3</v>
      </c>
      <c r="AF30" s="90">
        <f>_xll.qlTenorBasisForwardRate(TenorBasis3M,AC30,_xll.ohTrigger(trigger,$X$24))</f>
        <v>-4.3062694600410516E-4</v>
      </c>
      <c r="AG30" s="90">
        <f>_xll.qlIndexFixing(TenorBasisIndex6M,$AB30,TRUE,_xll.ohTrigger(trigger,$X$24))</f>
        <v>-4.6832668079023541E-4</v>
      </c>
      <c r="AH30" s="43">
        <f>_xll.qlIndexFixing($X$9,$AB30,TRUE,trigger)</f>
        <v>-4.6179286969763231E-4</v>
      </c>
      <c r="AI30" s="45">
        <f t="shared" si="1"/>
        <v>-6.5338110926031021E-2</v>
      </c>
      <c r="BI30" s="40">
        <v>42725</v>
      </c>
      <c r="BJ30" s="43">
        <f>_xll.qlIndexFixing(TenorBasisIndex6M,_xll.qlInterestRateIndexFixingDate(TenorBasisIndex6M,BI30,trigger),TRUE,_xll.ohTrigger(trigger,$X$24))</f>
        <v>-4.7500000000066933E-4</v>
      </c>
    </row>
    <row r="31" spans="1:62" ht="11.25" customHeight="1" x14ac:dyDescent="0.2">
      <c r="A31" s="7" t="str">
        <v>M8</v>
      </c>
      <c r="B31" s="7" t="b">
        <v>1</v>
      </c>
      <c r="C31" s="7" t="s">
        <v>71</v>
      </c>
      <c r="D31" s="64"/>
      <c r="E31" s="64"/>
      <c r="F31" s="64"/>
      <c r="G31" s="7" t="str">
        <f t="shared" si="10"/>
        <v>Euribor3M</v>
      </c>
      <c r="H31" s="9">
        <v>0</v>
      </c>
      <c r="I31" s="7" t="str">
        <f t="shared" si="13"/>
        <v>EURFUT3MM8_Quote</v>
      </c>
      <c r="J31" s="7" t="str">
        <f>_xll.qlFuturesRateHelper(,I31,C31,A31,G31,0,permanent,trigger,objectoverwrite)</f>
        <v>obj_009c2#0005</v>
      </c>
      <c r="K31" s="16" t="b">
        <v>1</v>
      </c>
      <c r="L31" s="19">
        <v>20</v>
      </c>
      <c r="M31" s="19">
        <v>21</v>
      </c>
      <c r="O31" s="26" t="e">
        <v>#N/A</v>
      </c>
      <c r="P31" s="26" t="e">
        <f>_xll.qlRateHelperQuoteName(O31,trigger)</f>
        <v>#VALUE!</v>
      </c>
      <c r="Q31" s="31" t="e">
        <f>_xll.qlRateHelperRate(O31,trigger)</f>
        <v>#VALUE!</v>
      </c>
      <c r="R31" s="61" t="e">
        <f>_xll.qlRateHelperEarliestDate(O31,trigger)</f>
        <v>#VALUE!</v>
      </c>
      <c r="S31" s="61" t="e">
        <f>_xll.qlRateHelperPillarDate(O31,trigger)</f>
        <v>#VALUE!</v>
      </c>
      <c r="T31" s="88" t="e">
        <f>_xll.qlYieldTSDiscount($X$10,S31)</f>
        <v>#NUM!</v>
      </c>
      <c r="U31" s="88" t="e">
        <v>#N/A</v>
      </c>
      <c r="W31" s="35" t="s">
        <v>122</v>
      </c>
      <c r="X31" s="85" t="str">
        <f>_xll.qlDiscountCorrectedTermStructure(,X30,_xll.ohPack(RateHelpers),,permanent,,objectoverwrite)</f>
        <v>obj_009b6#0032</v>
      </c>
      <c r="AA31" s="39" t="s">
        <v>87</v>
      </c>
      <c r="AB31" s="40">
        <f>_xll.qlInterestRateIndexFixingDate($X$9,AC31)</f>
        <v>42317</v>
      </c>
      <c r="AC31" s="40">
        <f>_xll.qlCalendarAdvance(calendar,$AC30,AA31,,,trigger)</f>
        <v>42319</v>
      </c>
      <c r="AD31" s="40">
        <f>_xll.qlInterestRateIndexMaturity($X$9,AC31,)</f>
        <v>42411</v>
      </c>
      <c r="AE31" s="43">
        <f>_xll.qlTenorBasisValue(TenorBasis3M,AC31,_xll.ohTrigger(trigger,$X$24))</f>
        <v>1.1187318559401133E-3</v>
      </c>
      <c r="AF31" s="90">
        <f>_xll.qlTenorBasisForwardRate(TenorBasis3M,AC31,_xll.ohTrigger(trigger,$X$24))</f>
        <v>-4.312011555396772E-4</v>
      </c>
      <c r="AG31" s="90">
        <f>_xll.qlIndexFixing(TenorBasisIndex6M,$AB31,TRUE,_xll.ohTrigger(trigger,$X$24))</f>
        <v>-4.6807871092124925E-4</v>
      </c>
      <c r="AH31" s="43">
        <f>_xll.qlIndexFixing($X$9,$AB31,TRUE,trigger)</f>
        <v>-4.622442667456334E-4</v>
      </c>
      <c r="AI31" s="45">
        <f t="shared" si="1"/>
        <v>-5.8344441756158556E-2</v>
      </c>
      <c r="BI31" s="40">
        <v>42753</v>
      </c>
      <c r="BJ31" s="43">
        <f>_xll.qlIndexFixing(TenorBasisIndex6M,_xll.qlInterestRateIndexFixingDate(TenorBasisIndex6M,BI31,trigger),TRUE,_xll.ohTrigger(trigger,$X$24))</f>
        <v>-4.0358467708534462E-4</v>
      </c>
    </row>
    <row r="32" spans="1:62" ht="11.25" customHeight="1" x14ac:dyDescent="0.2">
      <c r="A32" s="7" t="str">
        <v>U8</v>
      </c>
      <c r="B32" s="7" t="b">
        <v>1</v>
      </c>
      <c r="C32" s="7" t="s">
        <v>71</v>
      </c>
      <c r="D32" s="64"/>
      <c r="E32" s="64"/>
      <c r="F32" s="64"/>
      <c r="G32" s="7" t="str">
        <f t="shared" si="10"/>
        <v>Euribor3M</v>
      </c>
      <c r="H32" s="9">
        <v>0</v>
      </c>
      <c r="I32" s="7" t="str">
        <f t="shared" si="13"/>
        <v>EURFUT3MU8_Quote</v>
      </c>
      <c r="J32" s="7" t="str">
        <f>_xll.qlFuturesRateHelper(,I32,C32,A32,G32,0,permanent,trigger,objectoverwrite)</f>
        <v>obj_009bd#0005</v>
      </c>
      <c r="K32" s="16" t="b">
        <v>1</v>
      </c>
      <c r="L32" s="19">
        <v>20</v>
      </c>
      <c r="M32" s="19">
        <v>21</v>
      </c>
      <c r="O32" s="26" t="e">
        <v>#N/A</v>
      </c>
      <c r="P32" s="26" t="e">
        <f>_xll.qlRateHelperQuoteName(O32,trigger)</f>
        <v>#VALUE!</v>
      </c>
      <c r="Q32" s="31" t="e">
        <f>_xll.qlRateHelperRate(O32,trigger)</f>
        <v>#VALUE!</v>
      </c>
      <c r="R32" s="61" t="e">
        <f>_xll.qlRateHelperEarliestDate(O32,trigger)</f>
        <v>#VALUE!</v>
      </c>
      <c r="S32" s="61" t="e">
        <f>_xll.qlRateHelperPillarDate(O32,trigger)</f>
        <v>#VALUE!</v>
      </c>
      <c r="T32" s="88" t="e">
        <f>_xll.qlYieldTSDiscount($X$10,S32)</f>
        <v>#NUM!</v>
      </c>
      <c r="U32" s="88" t="e">
        <v>#N/A</v>
      </c>
      <c r="W32" s="35" t="s">
        <v>140</v>
      </c>
      <c r="X32" s="84" t="str">
        <f>_xll.qlRelinkableHandleYieldTermStructure("Basis"&amp;X8,,permanent,trigger,objectoverwrite)</f>
        <v>Basis3M#0009</v>
      </c>
      <c r="AA32" s="39" t="s">
        <v>87</v>
      </c>
      <c r="AB32" s="40">
        <f>_xll.qlInterestRateIndexFixingDate($X$9,AC32)</f>
        <v>42318</v>
      </c>
      <c r="AC32" s="40">
        <f>_xll.qlCalendarAdvance(calendar,$AC31,AA32,,,trigger)</f>
        <v>42320</v>
      </c>
      <c r="AD32" s="40">
        <f>_xll.qlInterestRateIndexMaturity($X$9,AC32,)</f>
        <v>42412</v>
      </c>
      <c r="AE32" s="43">
        <f>_xll.qlTenorBasisValue(TenorBasis3M,AC32,_xll.ohTrigger(trigger,$X$24))</f>
        <v>1.1196272790283642E-3</v>
      </c>
      <c r="AF32" s="90">
        <f>_xll.qlTenorBasisForwardRate(TenorBasis3M,AC32,_xll.ohTrigger(trigger,$X$24))</f>
        <v>-4.3172563077769938E-4</v>
      </c>
      <c r="AG32" s="90">
        <f>_xll.qlIndexFixing(TenorBasisIndex6M,$AB32,TRUE,_xll.ohTrigger(trigger,$X$24))</f>
        <v>-4.6778100745111266E-4</v>
      </c>
      <c r="AH32" s="43">
        <f>_xll.qlIndexFixing($X$9,$AB32,TRUE,trigger)</f>
        <v>-4.627122947850012E-4</v>
      </c>
      <c r="AI32" s="45">
        <f t="shared" si="1"/>
        <v>-5.0687126661114537E-2</v>
      </c>
      <c r="BI32" s="40">
        <v>42781</v>
      </c>
      <c r="BJ32" s="43">
        <f>_xll.qlIndexFixing(TenorBasisIndex6M,_xll.qlInterestRateIndexFixingDate(TenorBasisIndex6M,BI32,trigger),TRUE,_xll.ohTrigger(trigger,$X$24))</f>
        <v>-3.209201736317935E-4</v>
      </c>
    </row>
    <row r="33" spans="1:62" ht="11.25" customHeight="1" x14ac:dyDescent="0.2">
      <c r="A33" s="8" t="str">
        <v>Z8</v>
      </c>
      <c r="B33" s="8" t="b">
        <v>1</v>
      </c>
      <c r="C33" s="8" t="s">
        <v>71</v>
      </c>
      <c r="D33" s="65"/>
      <c r="E33" s="65"/>
      <c r="F33" s="65"/>
      <c r="G33" s="8" t="str">
        <f t="shared" si="10"/>
        <v>Euribor3M</v>
      </c>
      <c r="H33" s="9">
        <v>0</v>
      </c>
      <c r="I33" s="8" t="str">
        <f t="shared" si="13"/>
        <v>EURFUT3MZ8_Quote</v>
      </c>
      <c r="J33" s="8" t="str">
        <f>_xll.qlFuturesRateHelper(,I33,C33,A33,G33,0,permanent,trigger,objectoverwrite)</f>
        <v>obj_009b8#0005</v>
      </c>
      <c r="K33" s="17" t="b">
        <v>1</v>
      </c>
      <c r="L33" s="20">
        <v>20</v>
      </c>
      <c r="M33" s="20">
        <v>21</v>
      </c>
      <c r="O33" s="26" t="e">
        <v>#N/A</v>
      </c>
      <c r="P33" s="26" t="e">
        <f>_xll.qlRateHelperQuoteName(O33,trigger)</f>
        <v>#VALUE!</v>
      </c>
      <c r="Q33" s="31" t="e">
        <f>_xll.qlRateHelperRate(O33,trigger)</f>
        <v>#VALUE!</v>
      </c>
      <c r="R33" s="61" t="e">
        <f>_xll.qlRateHelperEarliestDate(O33,trigger)</f>
        <v>#VALUE!</v>
      </c>
      <c r="S33" s="61" t="e">
        <f>_xll.qlRateHelperPillarDate(O33,trigger)</f>
        <v>#VALUE!</v>
      </c>
      <c r="T33" s="88" t="e">
        <f>_xll.qlYieldTSDiscount($X$10,S33)</f>
        <v>#NUM!</v>
      </c>
      <c r="U33" s="88" t="e">
        <v>#N/A</v>
      </c>
      <c r="W33" s="35" t="s">
        <v>141</v>
      </c>
      <c r="X33" s="85" t="b">
        <f>_xll.qlRelinkableHandleLinkTo(X32,X31)</f>
        <v>1</v>
      </c>
      <c r="AA33" s="39" t="s">
        <v>87</v>
      </c>
      <c r="AB33" s="40">
        <f>_xll.qlInterestRateIndexFixingDate($X$9,AC33)</f>
        <v>42319</v>
      </c>
      <c r="AC33" s="40">
        <f>_xll.qlCalendarAdvance(calendar,$AC32,AA33,,,trigger)</f>
        <v>42321</v>
      </c>
      <c r="AD33" s="40">
        <f>_xll.qlInterestRateIndexMaturity($X$9,AC33,)</f>
        <v>42415</v>
      </c>
      <c r="AE33" s="43">
        <f>_xll.qlTenorBasisValue(TenorBasis3M,AC33,_xll.ohTrigger(trigger,$X$24))</f>
        <v>1.1205218816183393E-3</v>
      </c>
      <c r="AF33" s="90">
        <f>_xll.qlTenorBasisForwardRate(TenorBasis3M,AC33,_xll.ohTrigger(trigger,$X$24))</f>
        <v>-4.3418346835259834E-4</v>
      </c>
      <c r="AG33" s="90">
        <f>_xll.qlIndexFixing(TenorBasisIndex6M,$AB33,TRUE,_xll.ohTrigger(trigger,$X$24))</f>
        <v>-4.686747891291059E-4</v>
      </c>
      <c r="AH33" s="43">
        <f>_xll.qlIndexFixing($X$9,$AB33,TRUE,trigger)</f>
        <v>-4.6554392847581957E-4</v>
      </c>
      <c r="AI33" s="45">
        <f t="shared" si="1"/>
        <v>-3.1308606532863284E-2</v>
      </c>
      <c r="BI33" s="40">
        <v>42809</v>
      </c>
      <c r="BJ33" s="43">
        <f>_xll.qlIndexFixing(TenorBasisIndex6M,_xll.qlInterestRateIndexFixingDate(TenorBasisIndex6M,BI33,trigger),TRUE,_xll.ohTrigger(trigger,$X$24))</f>
        <v>-2.2499999999973629E-4</v>
      </c>
    </row>
    <row r="34" spans="1:62" ht="11.25" customHeight="1" x14ac:dyDescent="0.2">
      <c r="A34" s="2" t="s">
        <v>14</v>
      </c>
      <c r="B34" s="2" t="s">
        <v>13</v>
      </c>
      <c r="C34" s="63"/>
      <c r="D34" s="2" t="s">
        <v>16</v>
      </c>
      <c r="E34" s="2" t="s">
        <v>15</v>
      </c>
      <c r="F34" s="2" t="s">
        <v>17</v>
      </c>
      <c r="G34" s="2" t="str">
        <f t="shared" si="10"/>
        <v>Euribor3M</v>
      </c>
      <c r="H34" s="4">
        <v>0</v>
      </c>
      <c r="I34" s="5" t="str">
        <f>"EURAB3E"&amp;A34&amp;"_Quote"</f>
        <v>EURAB3E1Y_Quote</v>
      </c>
      <c r="J34" s="6" t="str">
        <f>_xll.qlSwapRateHelper2(,I34,2,A34,calendar,D34,E34,F34,$G$34,H34,B34,BaseCurve,,,,trigger)</f>
        <v>obj_009aa#0010</v>
      </c>
      <c r="K34" s="15" t="b">
        <v>0</v>
      </c>
      <c r="L34" s="18">
        <v>50</v>
      </c>
      <c r="M34" s="18">
        <v>1</v>
      </c>
      <c r="O34" s="26" t="e">
        <v>#N/A</v>
      </c>
      <c r="P34" s="26" t="e">
        <f>_xll.qlRateHelperQuoteName(O34,trigger)</f>
        <v>#VALUE!</v>
      </c>
      <c r="Q34" s="31" t="e">
        <f>_xll.qlRateHelperRate(O34,trigger)</f>
        <v>#VALUE!</v>
      </c>
      <c r="R34" s="61" t="e">
        <f>_xll.qlRateHelperEarliestDate(O34,trigger)</f>
        <v>#VALUE!</v>
      </c>
      <c r="S34" s="61" t="e">
        <f>_xll.qlRateHelperPillarDate(O34,trigger)</f>
        <v>#VALUE!</v>
      </c>
      <c r="T34" s="88" t="e">
        <f>_xll.qlYieldTSDiscount($X$10,S34)</f>
        <v>#NUM!</v>
      </c>
      <c r="U34" s="88" t="e">
        <v>#N/A</v>
      </c>
      <c r="W34" s="35" t="s">
        <v>129</v>
      </c>
      <c r="X34" s="84" t="str">
        <f>_xll.qlEuribor("BasisIndex"&amp;X8,$X$8,$X$32,permanent,trigger,objectoverwrite)</f>
        <v>BasisIndex3M#0009</v>
      </c>
      <c r="AA34" s="39" t="s">
        <v>87</v>
      </c>
      <c r="AB34" s="40">
        <f>_xll.qlInterestRateIndexFixingDate($X$9,AC34)</f>
        <v>42320</v>
      </c>
      <c r="AC34" s="40">
        <f>_xll.qlCalendarAdvance(calendar,$AC33,AA34,,,trigger)</f>
        <v>42324</v>
      </c>
      <c r="AD34" s="40">
        <f>_xll.qlInterestRateIndexMaturity($X$9,AC34,)</f>
        <v>42416</v>
      </c>
      <c r="AE34" s="43">
        <f>_xll.qlTenorBasisValue(TenorBasis3M,AC34,_xll.ohTrigger(trigger,$X$24))</f>
        <v>1.1232007712617578E-3</v>
      </c>
      <c r="AF34" s="90">
        <f>_xll.qlTenorBasisForwardRate(TenorBasis3M,AC34,_xll.ohTrigger(trigger,$X$24))</f>
        <v>-4.3359178248912069E-4</v>
      </c>
      <c r="AG34" s="90">
        <f>_xll.qlIndexFixing(TenorBasisIndex6M,$AB34,TRUE,_xll.ohTrigger(trigger,$X$24))</f>
        <v>-4.6635844850047596E-4</v>
      </c>
      <c r="AH34" s="43">
        <f>_xll.qlIndexFixing($X$9,$AB34,TRUE,trigger)</f>
        <v>-4.647934646992304E-4</v>
      </c>
      <c r="AI34" s="45">
        <f t="shared" si="1"/>
        <v>-1.5649838012455612E-2</v>
      </c>
      <c r="BI34" s="40">
        <v>42844</v>
      </c>
      <c r="BJ34" s="43">
        <f>_xll.qlIndexFixing(TenorBasisIndex6M,_xll.qlInterestRateIndexFixingDate(TenorBasisIndex6M,BI34,trigger),TRUE,_xll.ohTrigger(trigger,$X$24))</f>
        <v>-1.1711478801910538E-4</v>
      </c>
    </row>
    <row r="35" spans="1:62" x14ac:dyDescent="0.2">
      <c r="A35" s="7" t="s">
        <v>18</v>
      </c>
      <c r="B35" s="7" t="s">
        <v>13</v>
      </c>
      <c r="C35" s="64"/>
      <c r="D35" s="7" t="s">
        <v>16</v>
      </c>
      <c r="E35" s="7" t="s">
        <v>15</v>
      </c>
      <c r="F35" s="7" t="s">
        <v>17</v>
      </c>
      <c r="G35" s="7" t="str">
        <f t="shared" si="10"/>
        <v>Euribor3M</v>
      </c>
      <c r="H35" s="9">
        <v>0</v>
      </c>
      <c r="I35" s="10" t="str">
        <f t="shared" ref="I35:I70" si="14">"EURAB3E"&amp;A35&amp;"_Quote"</f>
        <v>EURAB3E15M_Quote</v>
      </c>
      <c r="J35" s="11" t="str">
        <f>_xll.qlSwapRateHelper2(,I35,2,A35,calendar,D35,E35,F35,$G$34,H35,B35,BaseCurve,,,,trigger)</f>
        <v>obj_009b2#0009</v>
      </c>
      <c r="K35" s="16" t="b">
        <v>0</v>
      </c>
      <c r="L35" s="19">
        <v>50</v>
      </c>
      <c r="M35" s="19">
        <v>1</v>
      </c>
      <c r="O35" s="26" t="e">
        <v>#N/A</v>
      </c>
      <c r="P35" s="26" t="e">
        <f>_xll.qlRateHelperQuoteName(O35,trigger)</f>
        <v>#VALUE!</v>
      </c>
      <c r="Q35" s="31" t="e">
        <f>_xll.qlRateHelperRate(O35,trigger)</f>
        <v>#VALUE!</v>
      </c>
      <c r="R35" s="61" t="e">
        <f>_xll.qlRateHelperEarliestDate(O35,trigger)</f>
        <v>#VALUE!</v>
      </c>
      <c r="S35" s="61" t="e">
        <f>_xll.qlRateHelperPillarDate(O35,trigger)</f>
        <v>#VALUE!</v>
      </c>
      <c r="T35" s="88" t="e">
        <f>_xll.qlYieldTSDiscount($X$10,S35)</f>
        <v>#NUM!</v>
      </c>
      <c r="U35" s="88" t="e">
        <v>#N/A</v>
      </c>
      <c r="AA35" s="39" t="s">
        <v>87</v>
      </c>
      <c r="AB35" s="40">
        <f>_xll.qlInterestRateIndexFixingDate($X$9,AC35)</f>
        <v>42321</v>
      </c>
      <c r="AC35" s="40">
        <f>_xll.qlCalendarAdvance(calendar,$AC34,AA35,,,trigger)</f>
        <v>42325</v>
      </c>
      <c r="AD35" s="40">
        <f>_xll.qlInterestRateIndexMaturity($X$9,AC35,)</f>
        <v>42417</v>
      </c>
      <c r="AE35" s="43">
        <f>_xll.qlTenorBasisValue(TenorBasis3M,AC35,_xll.ohTrigger(trigger,$X$24))</f>
        <v>1.1240920967205371E-3</v>
      </c>
      <c r="AF35" s="90">
        <f>_xll.qlTenorBasisForwardRate(TenorBasis3M,AC35,_xll.ohTrigger(trigger,$X$24))</f>
        <v>-4.340667814775239E-4</v>
      </c>
      <c r="AG35" s="90">
        <f>_xll.qlIndexFixing(TenorBasisIndex6M,$AB35,TRUE,_xll.ohTrigger(trigger,$X$24))</f>
        <v>-4.6601127025041434E-4</v>
      </c>
      <c r="AH35" s="43">
        <f>_xll.qlIndexFixing($X$9,$AB35,TRUE,trigger)</f>
        <v>-4.6537670856808391E-4</v>
      </c>
      <c r="AI35" s="45">
        <f t="shared" si="1"/>
        <v>-6.3456168233042877E-3</v>
      </c>
      <c r="BI35" s="40">
        <v>42872</v>
      </c>
      <c r="BJ35" s="43">
        <f>_xll.qlIndexFixing(TenorBasisIndex6M,_xll.qlInterestRateIndexFixingDate(TenorBasisIndex6M,BI35,trigger),TRUE,_xll.ohTrigger(trigger,$X$24))</f>
        <v>-1.6548362081951666E-5</v>
      </c>
    </row>
    <row r="36" spans="1:62" x14ac:dyDescent="0.2">
      <c r="A36" s="7" t="s">
        <v>19</v>
      </c>
      <c r="B36" s="7" t="s">
        <v>13</v>
      </c>
      <c r="C36" s="64"/>
      <c r="D36" s="7" t="s">
        <v>16</v>
      </c>
      <c r="E36" s="7" t="s">
        <v>15</v>
      </c>
      <c r="F36" s="7" t="s">
        <v>17</v>
      </c>
      <c r="G36" s="7" t="str">
        <f t="shared" si="10"/>
        <v>Euribor3M</v>
      </c>
      <c r="H36" s="9">
        <v>0</v>
      </c>
      <c r="I36" s="10" t="str">
        <f t="shared" si="14"/>
        <v>EURAB3E18M_Quote</v>
      </c>
      <c r="J36" s="11" t="str">
        <f>_xll.qlSwapRateHelper2(,I36,2,A36,calendar,D36,E36,F36,$G$34,H36,B36,BaseCurve,,,,trigger)</f>
        <v>obj_009a9#0009</v>
      </c>
      <c r="K36" s="16" t="b">
        <v>0</v>
      </c>
      <c r="L36" s="19">
        <v>50</v>
      </c>
      <c r="M36" s="19">
        <v>1</v>
      </c>
      <c r="O36" s="26" t="e">
        <v>#N/A</v>
      </c>
      <c r="P36" s="26" t="e">
        <f>_xll.qlRateHelperQuoteName(O36,trigger)</f>
        <v>#VALUE!</v>
      </c>
      <c r="Q36" s="31" t="e">
        <f>_xll.qlRateHelperRate(O36,trigger)</f>
        <v>#VALUE!</v>
      </c>
      <c r="R36" s="61" t="e">
        <f>_xll.qlRateHelperEarliestDate(O36,trigger)</f>
        <v>#VALUE!</v>
      </c>
      <c r="S36" s="61" t="e">
        <f>_xll.qlRateHelperPillarDate(O36,trigger)</f>
        <v>#VALUE!</v>
      </c>
      <c r="T36" s="88" t="e">
        <f>_xll.qlYieldTSDiscount($X$10,S36)</f>
        <v>#NUM!</v>
      </c>
      <c r="U36" s="88" t="e">
        <v>#N/A</v>
      </c>
      <c r="W36" s="1" t="s">
        <v>119</v>
      </c>
      <c r="AA36" s="39" t="s">
        <v>87</v>
      </c>
      <c r="AB36" s="40">
        <f>_xll.qlInterestRateIndexFixingDate($X$9,AC36)</f>
        <v>42324</v>
      </c>
      <c r="AC36" s="40">
        <f>_xll.qlCalendarAdvance(calendar,$AC35,AA36,,,trigger)</f>
        <v>42326</v>
      </c>
      <c r="AD36" s="40">
        <f>_xll.qlInterestRateIndexMaturity($X$9,AC36,)</f>
        <v>42418</v>
      </c>
      <c r="AE36" s="43">
        <f>_xll.qlTenorBasisValue(TenorBasis3M,AC36,_xll.ohTrigger(trigger,$X$24))</f>
        <v>1.1249826041107539E-3</v>
      </c>
      <c r="AF36" s="90">
        <f>_xll.qlTenorBasisForwardRate(TenorBasis3M,AC36,_xll.ohTrigger(trigger,$X$24))</f>
        <v>-4.3457172421558081E-4</v>
      </c>
      <c r="AG36" s="90">
        <f>_xll.qlIndexFixing(TenorBasisIndex6M,$AB36,TRUE,_xll.ohTrigger(trigger,$X$24))</f>
        <v>-4.6569403571307947E-4</v>
      </c>
      <c r="AH36" s="43">
        <f>_xll.qlIndexFixing($X$9,$AB36,TRUE,trigger)</f>
        <v>-4.659894077664173E-4</v>
      </c>
      <c r="AI36" s="45">
        <f t="shared" si="1"/>
        <v>2.9537205333782799E-3</v>
      </c>
      <c r="BI36" s="40">
        <v>42907</v>
      </c>
      <c r="BJ36" s="43">
        <f>_xll.qlIndexFixing(TenorBasisIndex6M,_xll.qlInterestRateIndexFixingDate(TenorBasisIndex6M,BI36,trigger),TRUE,_xll.ohTrigger(trigger,$X$24))</f>
        <v>1.2499999999951561E-4</v>
      </c>
    </row>
    <row r="37" spans="1:62" x14ac:dyDescent="0.2">
      <c r="A37" s="7" t="s">
        <v>20</v>
      </c>
      <c r="B37" s="7" t="s">
        <v>13</v>
      </c>
      <c r="C37" s="64"/>
      <c r="D37" s="7" t="s">
        <v>16</v>
      </c>
      <c r="E37" s="7" t="s">
        <v>15</v>
      </c>
      <c r="F37" s="7" t="s">
        <v>17</v>
      </c>
      <c r="G37" s="7" t="str">
        <f t="shared" si="10"/>
        <v>Euribor3M</v>
      </c>
      <c r="H37" s="9">
        <v>0</v>
      </c>
      <c r="I37" s="10" t="str">
        <f t="shared" si="14"/>
        <v>EURAB3E21M_Quote</v>
      </c>
      <c r="J37" s="11" t="str">
        <f>_xll.qlSwapRateHelper2(,I37,2,A37,calendar,D37,E37,F37,$G$34,H37,B37,BaseCurve,,,,trigger)</f>
        <v>obj_00993#0009</v>
      </c>
      <c r="K37" s="16" t="b">
        <v>0</v>
      </c>
      <c r="L37" s="19">
        <v>50</v>
      </c>
      <c r="M37" s="19">
        <v>1</v>
      </c>
      <c r="O37" s="26" t="e">
        <v>#N/A</v>
      </c>
      <c r="P37" s="26" t="e">
        <f>_xll.qlRateHelperQuoteName(O37,trigger)</f>
        <v>#VALUE!</v>
      </c>
      <c r="Q37" s="31" t="e">
        <f>_xll.qlRateHelperRate(O37,trigger)</f>
        <v>#VALUE!</v>
      </c>
      <c r="R37" s="61" t="e">
        <f>_xll.qlRateHelperEarliestDate(O37,trigger)</f>
        <v>#VALUE!</v>
      </c>
      <c r="S37" s="61" t="e">
        <f>_xll.qlRateHelperPillarDate(O37,trigger)</f>
        <v>#VALUE!</v>
      </c>
      <c r="T37" s="88" t="e">
        <f>_xll.qlYieldTSDiscount($X$10,S37)</f>
        <v>#NUM!</v>
      </c>
      <c r="U37" s="88" t="e">
        <v>#N/A</v>
      </c>
      <c r="W37" s="35" t="s">
        <v>114</v>
      </c>
      <c r="X37" s="86">
        <f>AVERAGE(_xll.ohPack($U$3:$U$72))</f>
        <v>1.0007641453633427</v>
      </c>
      <c r="AA37" s="39" t="s">
        <v>87</v>
      </c>
      <c r="AB37" s="40">
        <f>_xll.qlInterestRateIndexFixingDate($X$9,AC37)</f>
        <v>42325</v>
      </c>
      <c r="AC37" s="40">
        <f>_xll.qlCalendarAdvance(calendar,$AC36,AA37,,,trigger)</f>
        <v>42327</v>
      </c>
      <c r="AD37" s="40">
        <f>_xll.qlInterestRateIndexMaturity($X$9,AC37,)</f>
        <v>42419</v>
      </c>
      <c r="AE37" s="43">
        <f>_xll.qlTenorBasisValue(TenorBasis3M,AC37,_xll.ohTrigger(trigger,$X$24))</f>
        <v>1.125872293917607E-3</v>
      </c>
      <c r="AF37" s="90">
        <f>_xll.qlTenorBasisForwardRate(TenorBasis3M,AC37,_xll.ohTrigger(trigger,$X$24))</f>
        <v>-4.351198903550175E-4</v>
      </c>
      <c r="AG37" s="90">
        <f>_xll.qlIndexFixing(TenorBasisIndex6M,$AB37,TRUE,_xll.ohTrigger(trigger,$X$24))</f>
        <v>-4.7056807411118072E-4</v>
      </c>
      <c r="AH37" s="43">
        <f>_xll.qlIndexFixing($X$9,$AB37,TRUE,trigger)</f>
        <v>-4.666336996797165E-4</v>
      </c>
      <c r="AI37" s="45">
        <f t="shared" si="1"/>
        <v>-3.9343744314642208E-2</v>
      </c>
      <c r="BI37" s="40">
        <v>42935</v>
      </c>
      <c r="BJ37" s="43">
        <f>_xll.qlIndexFixing(TenorBasisIndex6M,_xll.qlInterestRateIndexFixingDate(TenorBasisIndex6M,BI37,trigger),TRUE,_xll.ohTrigger(trigger,$X$24))</f>
        <v>2.3504469209652089E-4</v>
      </c>
    </row>
    <row r="38" spans="1:62" ht="11.25" customHeight="1" x14ac:dyDescent="0.2">
      <c r="A38" s="7" t="s">
        <v>21</v>
      </c>
      <c r="B38" s="7" t="s">
        <v>13</v>
      </c>
      <c r="C38" s="64"/>
      <c r="D38" s="7" t="s">
        <v>16</v>
      </c>
      <c r="E38" s="7" t="s">
        <v>15</v>
      </c>
      <c r="F38" s="7" t="s">
        <v>17</v>
      </c>
      <c r="G38" s="7" t="str">
        <f t="shared" si="10"/>
        <v>Euribor3M</v>
      </c>
      <c r="H38" s="9">
        <v>0</v>
      </c>
      <c r="I38" s="10" t="str">
        <f t="shared" si="14"/>
        <v>EURAB3E2Y_Quote</v>
      </c>
      <c r="J38" s="11" t="str">
        <f>_xll.qlSwapRateHelper2(,I38,2,A38,calendar,D38,E38,F38,$G$34,H38,B38,BaseCurve,,,,trigger)</f>
        <v>obj_009b1#0009</v>
      </c>
      <c r="K38" s="16" t="b">
        <v>0</v>
      </c>
      <c r="L38" s="19">
        <v>50</v>
      </c>
      <c r="M38" s="19">
        <v>1</v>
      </c>
      <c r="O38" s="26" t="e">
        <v>#N/A</v>
      </c>
      <c r="P38" s="26" t="e">
        <f>_xll.qlRateHelperQuoteName(O38,trigger)</f>
        <v>#VALUE!</v>
      </c>
      <c r="Q38" s="31" t="e">
        <f>_xll.qlRateHelperRate(O38,trigger)</f>
        <v>#VALUE!</v>
      </c>
      <c r="R38" s="61" t="e">
        <f>_xll.qlRateHelperEarliestDate(O38,trigger)</f>
        <v>#VALUE!</v>
      </c>
      <c r="S38" s="61" t="e">
        <f>_xll.qlRateHelperPillarDate(O38,trigger)</f>
        <v>#VALUE!</v>
      </c>
      <c r="T38" s="88" t="e">
        <f>_xll.qlYieldTSDiscount($X$10,S38)</f>
        <v>#NUM!</v>
      </c>
      <c r="U38" s="88" t="e">
        <v>#N/A</v>
      </c>
      <c r="W38" s="35" t="s">
        <v>115</v>
      </c>
      <c r="X38" s="86">
        <f>MAX(_xll.ohPack($U$3:$U$72))</f>
        <v>1.0040489126491527</v>
      </c>
      <c r="AA38" s="39" t="s">
        <v>87</v>
      </c>
      <c r="AB38" s="40">
        <f>_xll.qlInterestRateIndexFixingDate($X$9,AC38)</f>
        <v>42326</v>
      </c>
      <c r="AC38" s="40">
        <f>_xll.qlCalendarAdvance(calendar,$AC37,AA38,,,trigger)</f>
        <v>42328</v>
      </c>
      <c r="AD38" s="40">
        <f>_xll.qlInterestRateIndexMaturity($X$9,AC38,)</f>
        <v>42422</v>
      </c>
      <c r="AE38" s="43">
        <f>_xll.qlTenorBasisValue(TenorBasis3M,AC38,_xll.ohTrigger(trigger,$X$24))</f>
        <v>1.1267611666260467E-3</v>
      </c>
      <c r="AF38" s="90">
        <f>_xll.qlTenorBasisForwardRate(TenorBasis3M,AC38,_xll.ohTrigger(trigger,$X$24))</f>
        <v>-4.3760655631419382E-4</v>
      </c>
      <c r="AG38" s="90">
        <f>_xll.qlIndexFixing(TenorBasisIndex6M,$AB38,TRUE,_xll.ohTrigger(trigger,$X$24))</f>
        <v>-4.6646510356309289E-4</v>
      </c>
      <c r="AH38" s="43">
        <f>_xll.qlIndexFixing($X$9,$AB38,TRUE,trigger)</f>
        <v>-4.6972938578591645E-4</v>
      </c>
      <c r="AI38" s="45">
        <f t="shared" si="1"/>
        <v>3.2642822228235627E-2</v>
      </c>
      <c r="BI38" s="40">
        <v>42963</v>
      </c>
      <c r="BJ38" s="43">
        <f>_xll.qlIndexFixing(TenorBasisIndex6M,_xll.qlInterestRateIndexFixingDate(TenorBasisIndex6M,BI38,trigger),TRUE,_xll.ohTrigger(trigger,$X$24))</f>
        <v>3.5874781440992586E-4</v>
      </c>
    </row>
    <row r="39" spans="1:62" ht="11.25" customHeight="1" x14ac:dyDescent="0.2">
      <c r="A39" s="7" t="s">
        <v>22</v>
      </c>
      <c r="B39" s="7" t="s">
        <v>13</v>
      </c>
      <c r="C39" s="64"/>
      <c r="D39" s="7" t="s">
        <v>16</v>
      </c>
      <c r="E39" s="7" t="s">
        <v>15</v>
      </c>
      <c r="F39" s="7" t="s">
        <v>17</v>
      </c>
      <c r="G39" s="7" t="str">
        <f t="shared" si="10"/>
        <v>Euribor3M</v>
      </c>
      <c r="H39" s="9">
        <v>0</v>
      </c>
      <c r="I39" s="10" t="str">
        <f t="shared" si="14"/>
        <v>EURAB3E3Y_Quote</v>
      </c>
      <c r="J39" s="11" t="str">
        <f>_xll.qlSwapRateHelper2(,I39,2,A39,calendar,D39,E39,F39,$G$34,H39,B39,BaseCurve,,,,trigger)</f>
        <v>obj_00992#0009</v>
      </c>
      <c r="K39" s="16" t="b">
        <v>1</v>
      </c>
      <c r="L39" s="19">
        <v>50</v>
      </c>
      <c r="M39" s="19">
        <v>1</v>
      </c>
      <c r="O39" s="26" t="e">
        <v>#N/A</v>
      </c>
      <c r="P39" s="26" t="e">
        <f>_xll.qlRateHelperQuoteName(O39,trigger)</f>
        <v>#VALUE!</v>
      </c>
      <c r="Q39" s="31" t="e">
        <f>_xll.qlRateHelperRate(O39,trigger)</f>
        <v>#VALUE!</v>
      </c>
      <c r="R39" s="61" t="e">
        <f>_xll.qlRateHelperEarliestDate(O39,trigger)</f>
        <v>#VALUE!</v>
      </c>
      <c r="S39" s="61" t="e">
        <f>_xll.qlRateHelperPillarDate(O39,trigger)</f>
        <v>#VALUE!</v>
      </c>
      <c r="T39" s="88" t="e">
        <f>_xll.qlYieldTSDiscount($X$10,S39)</f>
        <v>#NUM!</v>
      </c>
      <c r="U39" s="88" t="e">
        <v>#N/A</v>
      </c>
      <c r="W39" s="35" t="s">
        <v>116</v>
      </c>
      <c r="X39" s="84">
        <f>INDEX(_xll.ohPack($S$3:$U$72),MATCH($X$38,_xll.ohPack($U$3:$U$72),0))</f>
        <v>51411</v>
      </c>
      <c r="AA39" s="39" t="s">
        <v>87</v>
      </c>
      <c r="AB39" s="40">
        <f>_xll.qlInterestRateIndexFixingDate($X$9,AC39)</f>
        <v>42327</v>
      </c>
      <c r="AC39" s="40">
        <f>_xll.qlCalendarAdvance(calendar,$AC38,AA39,,,trigger)</f>
        <v>42331</v>
      </c>
      <c r="AD39" s="40">
        <f>_xll.qlInterestRateIndexMaturity($X$9,AC39,)</f>
        <v>42423</v>
      </c>
      <c r="AE39" s="43">
        <f>_xll.qlTenorBasisValue(TenorBasis3M,AC39,_xll.ohTrigger(trigger,$X$24))</f>
        <v>1.1294228870066837E-3</v>
      </c>
      <c r="AF39" s="90">
        <f>_xll.qlTenorBasisForwardRate(TenorBasis3M,AC39,_xll.ohTrigger(trigger,$X$24))</f>
        <v>-4.3801038162526602E-4</v>
      </c>
      <c r="AG39" s="90">
        <f>_xll.qlIndexFixing(TenorBasisIndex6M,$AB39,TRUE,_xll.ohTrigger(trigger,$X$24))</f>
        <v>-4.6502180363611927E-4</v>
      </c>
      <c r="AH39" s="43">
        <f>_xll.qlIndexFixing($X$9,$AB39,TRUE,trigger)</f>
        <v>-4.6956954207412536E-4</v>
      </c>
      <c r="AI39" s="45">
        <f t="shared" si="1"/>
        <v>4.5477384380060916E-2</v>
      </c>
      <c r="BI39" s="40">
        <v>42998</v>
      </c>
      <c r="BJ39" s="43">
        <f>_xll.qlIndexFixing(TenorBasisIndex6M,_xll.qlInterestRateIndexFixingDate(TenorBasisIndex6M,BI39,trigger),TRUE,_xll.ohTrigger(trigger,$X$24))</f>
        <v>5.2500000000091395E-4</v>
      </c>
    </row>
    <row r="40" spans="1:62" ht="11.25" customHeight="1" x14ac:dyDescent="0.2">
      <c r="A40" s="7" t="s">
        <v>23</v>
      </c>
      <c r="B40" s="7" t="s">
        <v>13</v>
      </c>
      <c r="C40" s="64"/>
      <c r="D40" s="7" t="s">
        <v>16</v>
      </c>
      <c r="E40" s="7" t="s">
        <v>15</v>
      </c>
      <c r="F40" s="7" t="s">
        <v>17</v>
      </c>
      <c r="G40" s="7" t="str">
        <f t="shared" si="10"/>
        <v>Euribor3M</v>
      </c>
      <c r="H40" s="9">
        <v>0</v>
      </c>
      <c r="I40" s="10" t="str">
        <f t="shared" si="14"/>
        <v>EURAB3E4Y_Quote</v>
      </c>
      <c r="J40" s="11" t="str">
        <f>_xll.qlSwapRateHelper2(,I40,2,A40,calendar,D40,E40,F40,$G$34,H40,B40,BaseCurve,,,,trigger)</f>
        <v>obj_009b0#0009</v>
      </c>
      <c r="K40" s="16" t="b">
        <v>1</v>
      </c>
      <c r="L40" s="19">
        <v>50</v>
      </c>
      <c r="M40" s="19">
        <v>1</v>
      </c>
      <c r="O40" s="26" t="e">
        <v>#N/A</v>
      </c>
      <c r="P40" s="26" t="e">
        <f>_xll.qlRateHelperQuoteName(O40,trigger)</f>
        <v>#VALUE!</v>
      </c>
      <c r="Q40" s="31" t="e">
        <f>_xll.qlRateHelperRate(O40,trigger)</f>
        <v>#VALUE!</v>
      </c>
      <c r="R40" s="61" t="e">
        <f>_xll.qlRateHelperEarliestDate(O40,trigger)</f>
        <v>#VALUE!</v>
      </c>
      <c r="S40" s="61" t="e">
        <f>_xll.qlRateHelperPillarDate(O40,trigger)</f>
        <v>#VALUE!</v>
      </c>
      <c r="T40" s="88" t="e">
        <f>_xll.qlYieldTSDiscount($X$10,S40)</f>
        <v>#NUM!</v>
      </c>
      <c r="U40" s="88" t="e">
        <v>#N/A</v>
      </c>
      <c r="W40" s="35" t="s">
        <v>117</v>
      </c>
      <c r="X40" s="86">
        <f>MIN(_xll.ohPack($U$3:$U$72))</f>
        <v>0.99984107588633442</v>
      </c>
      <c r="AA40" s="39" t="s">
        <v>87</v>
      </c>
      <c r="AB40" s="40">
        <f>_xll.qlInterestRateIndexFixingDate($X$9,AC40)</f>
        <v>42328</v>
      </c>
      <c r="AC40" s="40">
        <f>_xll.qlCalendarAdvance(calendar,$AC39,AA40,,,trigger)</f>
        <v>42332</v>
      </c>
      <c r="AD40" s="40">
        <f>_xll.qlInterestRateIndexMaturity($X$9,AC40,)</f>
        <v>42424</v>
      </c>
      <c r="AE40" s="43">
        <f>_xll.qlTenorBasisValue(TenorBasis3M,AC40,_xll.ohTrigger(trigger,$X$24))</f>
        <v>1.1303084961660299E-3</v>
      </c>
      <c r="AF40" s="90">
        <f>_xll.qlTenorBasisForwardRate(TenorBasis3M,AC40,_xll.ohTrigger(trigger,$X$24))</f>
        <v>-4.3897385918256765E-4</v>
      </c>
      <c r="AG40" s="90">
        <f>_xll.qlIndexFixing(TenorBasisIndex6M,$AB40,TRUE,_xll.ohTrigger(trigger,$X$24))</f>
        <v>-4.699024225451393E-4</v>
      </c>
      <c r="AH40" s="43">
        <f>_xll.qlIndexFixing($X$9,$AB40,TRUE,trigger)</f>
        <v>-4.7040385823550051E-4</v>
      </c>
      <c r="AI40" s="45">
        <f t="shared" si="1"/>
        <v>5.0143569036120413E-3</v>
      </c>
      <c r="BI40" s="40">
        <v>43026</v>
      </c>
      <c r="BJ40" s="43">
        <f>_xll.qlIndexFixing(TenorBasisIndex6M,_xll.qlInterestRateIndexFixingDate(TenorBasisIndex6M,BI40,trigger),TRUE,_xll.ohTrigger(trigger,$X$24))</f>
        <v>7.229010324619322E-4</v>
      </c>
    </row>
    <row r="41" spans="1:62" ht="11.25" customHeight="1" x14ac:dyDescent="0.2">
      <c r="A41" s="7" t="s">
        <v>24</v>
      </c>
      <c r="B41" s="7" t="s">
        <v>13</v>
      </c>
      <c r="C41" s="64"/>
      <c r="D41" s="7" t="s">
        <v>16</v>
      </c>
      <c r="E41" s="7" t="s">
        <v>15</v>
      </c>
      <c r="F41" s="7" t="s">
        <v>17</v>
      </c>
      <c r="G41" s="7" t="str">
        <f t="shared" si="10"/>
        <v>Euribor3M</v>
      </c>
      <c r="H41" s="9">
        <v>0</v>
      </c>
      <c r="I41" s="10" t="str">
        <f t="shared" si="14"/>
        <v>EURAB3E5Y_Quote</v>
      </c>
      <c r="J41" s="11" t="str">
        <f>_xll.qlSwapRateHelper2(,I41,2,A41,calendar,D41,E41,F41,$G$34,H41,B41,BaseCurve,,,,trigger)</f>
        <v>obj_00991#0009</v>
      </c>
      <c r="K41" s="16" t="b">
        <v>1</v>
      </c>
      <c r="L41" s="19">
        <v>50</v>
      </c>
      <c r="M41" s="19">
        <v>1</v>
      </c>
      <c r="O41" s="26" t="e">
        <v>#N/A</v>
      </c>
      <c r="P41" s="26" t="e">
        <f>_xll.qlRateHelperQuoteName(O41,trigger)</f>
        <v>#VALUE!</v>
      </c>
      <c r="Q41" s="31" t="e">
        <f>_xll.qlRateHelperRate(O41,trigger)</f>
        <v>#VALUE!</v>
      </c>
      <c r="R41" s="61" t="e">
        <f>_xll.qlRateHelperEarliestDate(O41,trigger)</f>
        <v>#VALUE!</v>
      </c>
      <c r="S41" s="61" t="e">
        <f>_xll.qlRateHelperPillarDate(O41,trigger)</f>
        <v>#VALUE!</v>
      </c>
      <c r="T41" s="88" t="e">
        <f>_xll.qlYieldTSDiscount($X$10,S41)</f>
        <v>#NUM!</v>
      </c>
      <c r="U41" s="88" t="e">
        <v>#N/A</v>
      </c>
      <c r="W41" s="35" t="s">
        <v>118</v>
      </c>
      <c r="X41" s="84">
        <f>INDEX(_xll.ohPack($S$3:$U$72),MATCH($X$40,_xll.ohPack($U$3:$U$72),0))</f>
        <v>44106</v>
      </c>
      <c r="AA41" s="39" t="s">
        <v>87</v>
      </c>
      <c r="AB41" s="40">
        <f>_xll.qlInterestRateIndexFixingDate($X$9,AC41)</f>
        <v>42331</v>
      </c>
      <c r="AC41" s="40">
        <f>_xll.qlCalendarAdvance(calendar,$AC40,AA41,,,trigger)</f>
        <v>42333</v>
      </c>
      <c r="AD41" s="40">
        <f>_xll.qlInterestRateIndexMaturity($X$9,AC41,)</f>
        <v>42425</v>
      </c>
      <c r="AE41" s="43">
        <f>_xll.qlTenorBasisValue(TenorBasis3M,AC41,_xll.ohTrigger(trigger,$X$24))</f>
        <v>1.1311932906480054E-3</v>
      </c>
      <c r="AF41" s="90">
        <f>_xll.qlTenorBasisForwardRate(TenorBasis3M,AC41,_xll.ohTrigger(trigger,$X$24))</f>
        <v>-4.4006023779746107E-4</v>
      </c>
      <c r="AG41" s="90">
        <f>_xll.qlIndexFixing(TenorBasisIndex6M,$AB41,TRUE,_xll.ohTrigger(trigger,$X$24))</f>
        <v>-4.6542730167604783E-4</v>
      </c>
      <c r="AH41" s="43">
        <f>_xll.qlIndexFixing($X$9,$AB41,TRUE,trigger)</f>
        <v>-4.7128259136350206E-4</v>
      </c>
      <c r="AI41" s="45">
        <f t="shared" si="1"/>
        <v>5.8552896874542314E-2</v>
      </c>
      <c r="BI41" s="40">
        <v>43054</v>
      </c>
      <c r="BJ41" s="43">
        <f>_xll.qlIndexFixing(TenorBasisIndex6M,_xll.qlInterestRateIndexFixingDate(TenorBasisIndex6M,BI41,trigger),TRUE,_xll.ohTrigger(trigger,$X$24))</f>
        <v>9.2247570783641987E-4</v>
      </c>
    </row>
    <row r="42" spans="1:62" ht="11.25" customHeight="1" x14ac:dyDescent="0.2">
      <c r="A42" s="7" t="s">
        <v>25</v>
      </c>
      <c r="B42" s="7" t="s">
        <v>13</v>
      </c>
      <c r="C42" s="64"/>
      <c r="D42" s="7" t="s">
        <v>16</v>
      </c>
      <c r="E42" s="7" t="s">
        <v>15</v>
      </c>
      <c r="F42" s="7" t="s">
        <v>17</v>
      </c>
      <c r="G42" s="7" t="str">
        <f t="shared" si="10"/>
        <v>Euribor3M</v>
      </c>
      <c r="H42" s="9">
        <v>0</v>
      </c>
      <c r="I42" s="10" t="str">
        <f t="shared" si="14"/>
        <v>EURAB3E6Y_Quote</v>
      </c>
      <c r="J42" s="11" t="str">
        <f>_xll.qlSwapRateHelper2(,I42,2,A42,calendar,D42,E42,F42,$G$34,H42,B42,BaseCurve,,,,trigger)</f>
        <v>obj_009af#0009</v>
      </c>
      <c r="K42" s="16" t="b">
        <v>1</v>
      </c>
      <c r="L42" s="19">
        <v>50</v>
      </c>
      <c r="M42" s="19">
        <v>1</v>
      </c>
      <c r="O42" s="26" t="e">
        <v>#N/A</v>
      </c>
      <c r="P42" s="26" t="e">
        <f>_xll.qlRateHelperQuoteName(O42,trigger)</f>
        <v>#VALUE!</v>
      </c>
      <c r="Q42" s="31" t="e">
        <f>_xll.qlRateHelperRate(O42,trigger)</f>
        <v>#VALUE!</v>
      </c>
      <c r="R42" s="61" t="e">
        <f>_xll.qlRateHelperEarliestDate(O42,trigger)</f>
        <v>#VALUE!</v>
      </c>
      <c r="S42" s="61" t="e">
        <f>_xll.qlRateHelperPillarDate(O42,trigger)</f>
        <v>#VALUE!</v>
      </c>
      <c r="T42" s="88" t="e">
        <f>_xll.qlYieldTSDiscount($X$10,S42)</f>
        <v>#NUM!</v>
      </c>
      <c r="U42" s="88" t="e">
        <v>#N/A</v>
      </c>
      <c r="AA42" s="39" t="s">
        <v>87</v>
      </c>
      <c r="AB42" s="40">
        <f>_xll.qlInterestRateIndexFixingDate($X$9,AC42)</f>
        <v>42332</v>
      </c>
      <c r="AC42" s="40">
        <f>_xll.qlCalendarAdvance(calendar,$AC41,AA42,,,trigger)</f>
        <v>42334</v>
      </c>
      <c r="AD42" s="40">
        <f>_xll.qlInterestRateIndexMaturity($X$9,AC42,)</f>
        <v>42426</v>
      </c>
      <c r="AE42" s="43">
        <f>_xll.qlTenorBasisValue(TenorBasis3M,AC42,_xll.ohTrigger(trigger,$X$24))</f>
        <v>1.1320772709360772E-3</v>
      </c>
      <c r="AF42" s="90">
        <f>_xll.qlTenorBasisForwardRate(TenorBasis3M,AC42,_xll.ohTrigger(trigger,$X$24))</f>
        <v>-4.4128279701306365E-4</v>
      </c>
      <c r="AG42" s="90">
        <f>_xll.qlIndexFixing(TenorBasisIndex6M,$AB42,TRUE,_xll.ohTrigger(trigger,$X$24))</f>
        <v>-4.6582768123598872E-4</v>
      </c>
      <c r="AH42" s="43">
        <f>_xll.qlIndexFixing($X$9,$AB42,TRUE,trigger)</f>
        <v>-4.7220787882319769E-4</v>
      </c>
      <c r="AI42" s="45">
        <f t="shared" si="1"/>
        <v>6.3801975872089675E-2</v>
      </c>
      <c r="BI42" s="40">
        <v>43089</v>
      </c>
      <c r="BJ42" s="43">
        <f>_xll.qlIndexFixing(TenorBasisIndex6M,_xll.qlInterestRateIndexFixingDate(TenorBasisIndex6M,BI42,trigger),TRUE,_xll.ohTrigger(trigger,$X$24))</f>
        <v>1.1730380446310917E-3</v>
      </c>
    </row>
    <row r="43" spans="1:62" x14ac:dyDescent="0.2">
      <c r="A43" s="7" t="s">
        <v>26</v>
      </c>
      <c r="B43" s="7" t="s">
        <v>13</v>
      </c>
      <c r="C43" s="64"/>
      <c r="D43" s="7" t="s">
        <v>16</v>
      </c>
      <c r="E43" s="7" t="s">
        <v>15</v>
      </c>
      <c r="F43" s="7" t="s">
        <v>17</v>
      </c>
      <c r="G43" s="7" t="str">
        <f t="shared" si="10"/>
        <v>Euribor3M</v>
      </c>
      <c r="H43" s="9">
        <v>0</v>
      </c>
      <c r="I43" s="10" t="str">
        <f t="shared" si="14"/>
        <v>EURAB3E7Y_Quote</v>
      </c>
      <c r="J43" s="11" t="str">
        <f>_xll.qlSwapRateHelper2(,I43,2,A43,calendar,D43,E43,F43,$G$34,H43,B43,BaseCurve,,,,trigger)</f>
        <v>obj_009a8#0009</v>
      </c>
      <c r="K43" s="16" t="b">
        <v>1</v>
      </c>
      <c r="L43" s="19">
        <v>50</v>
      </c>
      <c r="M43" s="19">
        <v>1</v>
      </c>
      <c r="O43" s="26" t="e">
        <v>#N/A</v>
      </c>
      <c r="P43" s="26" t="e">
        <f>_xll.qlRateHelperQuoteName(O43,trigger)</f>
        <v>#VALUE!</v>
      </c>
      <c r="Q43" s="31" t="e">
        <f>_xll.qlRateHelperRate(O43,trigger)</f>
        <v>#VALUE!</v>
      </c>
      <c r="R43" s="61" t="e">
        <f>_xll.qlRateHelperEarliestDate(O43,trigger)</f>
        <v>#VALUE!</v>
      </c>
      <c r="S43" s="61" t="e">
        <f>_xll.qlRateHelperPillarDate(O43,trigger)</f>
        <v>#VALUE!</v>
      </c>
      <c r="T43" s="88" t="e">
        <f>_xll.qlYieldTSDiscount($X$10,S43)</f>
        <v>#NUM!</v>
      </c>
      <c r="U43" s="88" t="e">
        <v>#N/A</v>
      </c>
      <c r="AA43" s="39" t="s">
        <v>87</v>
      </c>
      <c r="AB43" s="40">
        <f>_xll.qlInterestRateIndexFixingDate($X$9,AC43)</f>
        <v>42333</v>
      </c>
      <c r="AC43" s="40">
        <f>_xll.qlCalendarAdvance(calendar,$AC42,AA43,,,trigger)</f>
        <v>42335</v>
      </c>
      <c r="AD43" s="40">
        <f>_xll.qlInterestRateIndexMaturity($X$9,AC43,)</f>
        <v>42429</v>
      </c>
      <c r="AE43" s="43">
        <f>_xll.qlTenorBasisValue(TenorBasis3M,AC43,_xll.ohTrigger(trigger,$X$24))</f>
        <v>1.1329604375134653E-3</v>
      </c>
      <c r="AF43" s="90">
        <f>_xll.qlTenorBasisForwardRate(TenorBasis3M,AC43,_xll.ohTrigger(trigger,$X$24))</f>
        <v>-4.4443850758656584E-4</v>
      </c>
      <c r="AG43" s="90">
        <f>_xll.qlIndexFixing(TenorBasisIndex6M,$AB43,TRUE,_xll.ohTrigger(trigger,$X$24))</f>
        <v>-4.6766427078478464E-4</v>
      </c>
      <c r="AH43" s="43">
        <f>_xll.qlIndexFixing($X$9,$AB43,TRUE,trigger)</f>
        <v>-4.7555027098784749E-4</v>
      </c>
      <c r="AI43" s="45">
        <f t="shared" si="1"/>
        <v>7.8860002030628526E-2</v>
      </c>
      <c r="BI43" s="40">
        <v>43117</v>
      </c>
      <c r="BJ43" s="43">
        <f>_xll.qlIndexFixing(TenorBasisIndex6M,_xll.qlInterestRateIndexFixingDate(TenorBasisIndex6M,BI43,trigger),TRUE,_xll.ohTrigger(trigger,$X$24))</f>
        <v>1.3477987149537185E-3</v>
      </c>
    </row>
    <row r="44" spans="1:62" x14ac:dyDescent="0.2">
      <c r="A44" s="7" t="s">
        <v>27</v>
      </c>
      <c r="B44" s="7" t="s">
        <v>13</v>
      </c>
      <c r="C44" s="64"/>
      <c r="D44" s="7" t="s">
        <v>16</v>
      </c>
      <c r="E44" s="7" t="s">
        <v>15</v>
      </c>
      <c r="F44" s="7" t="s">
        <v>17</v>
      </c>
      <c r="G44" s="7" t="str">
        <f t="shared" si="10"/>
        <v>Euribor3M</v>
      </c>
      <c r="H44" s="9">
        <v>0</v>
      </c>
      <c r="I44" s="10" t="str">
        <f t="shared" si="14"/>
        <v>EURAB3E8Y_Quote</v>
      </c>
      <c r="J44" s="11" t="str">
        <f>_xll.qlSwapRateHelper2(,I44,2,A44,calendar,D44,E44,F44,$G$34,H44,B44,BaseCurve,,,,trigger)</f>
        <v>obj_00990#0009</v>
      </c>
      <c r="K44" s="16" t="b">
        <v>1</v>
      </c>
      <c r="L44" s="19">
        <v>50</v>
      </c>
      <c r="M44" s="19">
        <v>1</v>
      </c>
      <c r="O44" s="26" t="e">
        <v>#N/A</v>
      </c>
      <c r="P44" s="26" t="e">
        <f>_xll.qlRateHelperQuoteName(O44,trigger)</f>
        <v>#VALUE!</v>
      </c>
      <c r="Q44" s="31" t="e">
        <f>_xll.qlRateHelperRate(O44,trigger)</f>
        <v>#VALUE!</v>
      </c>
      <c r="R44" s="61" t="e">
        <f>_xll.qlRateHelperEarliestDate(O44,trigger)</f>
        <v>#VALUE!</v>
      </c>
      <c r="S44" s="61" t="e">
        <f>_xll.qlRateHelperPillarDate(O44,trigger)</f>
        <v>#VALUE!</v>
      </c>
      <c r="T44" s="88" t="e">
        <f>_xll.qlYieldTSDiscount($X$10,S44)</f>
        <v>#NUM!</v>
      </c>
      <c r="U44" s="88" t="e">
        <v>#N/A</v>
      </c>
      <c r="AA44" s="39" t="s">
        <v>87</v>
      </c>
      <c r="AB44" s="40">
        <f>_xll.qlInterestRateIndexFixingDate($X$9,AC44)</f>
        <v>42334</v>
      </c>
      <c r="AC44" s="40">
        <f>_xll.qlCalendarAdvance(calendar,$AC43,AA44,,,trigger)</f>
        <v>42338</v>
      </c>
      <c r="AD44" s="40">
        <f>_xll.qlInterestRateIndexMaturity($X$9,AC44,)</f>
        <v>42429</v>
      </c>
      <c r="AE44" s="43">
        <f>_xll.qlTenorBasisValue(TenorBasis3M,AC44,_xll.ohTrigger(trigger,$X$24))</f>
        <v>1.1356050598100257E-3</v>
      </c>
      <c r="AF44" s="90">
        <f>_xll.qlTenorBasisForwardRate(TenorBasis3M,AC44,_xll.ohTrigger(trigger,$X$24))</f>
        <v>-4.4692617853284432E-4</v>
      </c>
      <c r="AG44" s="90">
        <f>_xll.qlIndexFixing(TenorBasisIndex6M,$AB44,TRUE,_xll.ohTrigger(trigger,$X$24))</f>
        <v>-4.684118937929811E-4</v>
      </c>
      <c r="AH44" s="43">
        <f>_xll.qlIndexFixing($X$9,$AB44,TRUE,trigger)</f>
        <v>-4.7522682133790321E-4</v>
      </c>
      <c r="AI44" s="45">
        <f t="shared" si="1"/>
        <v>6.8149275449221142E-2</v>
      </c>
      <c r="BI44" s="40">
        <v>43152</v>
      </c>
      <c r="BJ44" s="43">
        <f>_xll.qlIndexFixing(TenorBasisIndex6M,_xll.qlInterestRateIndexFixingDate(TenorBasisIndex6M,BI44,trigger),TRUE,_xll.ohTrigger(trigger,$X$24))</f>
        <v>1.5702816292502591E-3</v>
      </c>
    </row>
    <row r="45" spans="1:62" x14ac:dyDescent="0.2">
      <c r="A45" s="7" t="s">
        <v>28</v>
      </c>
      <c r="B45" s="7" t="s">
        <v>13</v>
      </c>
      <c r="C45" s="64"/>
      <c r="D45" s="7" t="s">
        <v>16</v>
      </c>
      <c r="E45" s="7" t="s">
        <v>15</v>
      </c>
      <c r="F45" s="7" t="s">
        <v>17</v>
      </c>
      <c r="G45" s="7" t="str">
        <f t="shared" si="10"/>
        <v>Euribor3M</v>
      </c>
      <c r="H45" s="9">
        <v>0</v>
      </c>
      <c r="I45" s="10" t="str">
        <f t="shared" si="14"/>
        <v>EURAB3E9Y_Quote</v>
      </c>
      <c r="J45" s="11" t="str">
        <f>_xll.qlSwapRateHelper2(,I45,2,A45,calendar,D45,E45,F45,$G$34,H45,B45,BaseCurve,,,,trigger)</f>
        <v>obj_009ae#0009</v>
      </c>
      <c r="K45" s="16" t="b">
        <v>1</v>
      </c>
      <c r="L45" s="19">
        <v>50</v>
      </c>
      <c r="M45" s="19">
        <v>1</v>
      </c>
      <c r="O45" s="26" t="e">
        <v>#N/A</v>
      </c>
      <c r="P45" s="26" t="e">
        <f>_xll.qlRateHelperQuoteName(O45,trigger)</f>
        <v>#VALUE!</v>
      </c>
      <c r="Q45" s="31" t="e">
        <f>_xll.qlRateHelperRate(O45,trigger)</f>
        <v>#VALUE!</v>
      </c>
      <c r="R45" s="61" t="e">
        <f>_xll.qlRateHelperEarliestDate(O45,trigger)</f>
        <v>#VALUE!</v>
      </c>
      <c r="S45" s="61" t="e">
        <f>_xll.qlRateHelperPillarDate(O45,trigger)</f>
        <v>#VALUE!</v>
      </c>
      <c r="T45" s="88" t="e">
        <f>_xll.qlYieldTSDiscount($X$10,S45)</f>
        <v>#NUM!</v>
      </c>
      <c r="U45" s="88" t="e">
        <v>#N/A</v>
      </c>
      <c r="AA45" s="39" t="s">
        <v>87</v>
      </c>
      <c r="AB45" s="40">
        <f>_xll.qlInterestRateIndexFixingDate($X$9,AC45)</f>
        <v>42335</v>
      </c>
      <c r="AC45" s="40">
        <f>_xll.qlCalendarAdvance(calendar,$AC44,AA45,,,trigger)</f>
        <v>42339</v>
      </c>
      <c r="AD45" s="40">
        <f>_xll.qlInterestRateIndexMaturity($X$9,AC45,)</f>
        <v>42430</v>
      </c>
      <c r="AE45" s="43">
        <f>_xll.qlTenorBasisValue(TenorBasis3M,AC45,_xll.ohTrigger(trigger,$X$24))</f>
        <v>1.1364849763719443E-3</v>
      </c>
      <c r="AF45" s="90">
        <f>_xll.qlTenorBasisForwardRate(TenorBasis3M,AC45,_xll.ohTrigger(trigger,$X$24))</f>
        <v>-4.4904470400306077E-4</v>
      </c>
      <c r="AG45" s="90">
        <f>_xll.qlIndexFixing(TenorBasisIndex6M,$AB45,TRUE,_xll.ohTrigger(trigger,$X$24))</f>
        <v>-4.6969920178900604E-4</v>
      </c>
      <c r="AH45" s="43">
        <f>_xll.qlIndexFixing($X$9,$AB45,TRUE,trigger)</f>
        <v>-4.7642934725147465E-4</v>
      </c>
      <c r="AI45" s="45">
        <f t="shared" si="1"/>
        <v>6.7301454624686063E-2</v>
      </c>
      <c r="BI45" s="40">
        <v>43180</v>
      </c>
      <c r="BJ45" s="43">
        <f>_xll.qlIndexFixing(TenorBasisIndex6M,_xll.qlInterestRateIndexFixingDate(TenorBasisIndex6M,BI45,trigger),TRUE,_xll.ohTrigger(trigger,$X$24))</f>
        <v>1.7670493315623682E-3</v>
      </c>
    </row>
    <row r="46" spans="1:62" x14ac:dyDescent="0.2">
      <c r="A46" s="7" t="s">
        <v>29</v>
      </c>
      <c r="B46" s="7" t="s">
        <v>13</v>
      </c>
      <c r="C46" s="64"/>
      <c r="D46" s="7" t="s">
        <v>16</v>
      </c>
      <c r="E46" s="7" t="s">
        <v>15</v>
      </c>
      <c r="F46" s="7" t="s">
        <v>17</v>
      </c>
      <c r="G46" s="7" t="str">
        <f t="shared" si="10"/>
        <v>Euribor3M</v>
      </c>
      <c r="H46" s="9">
        <v>0</v>
      </c>
      <c r="I46" s="10" t="str">
        <f t="shared" si="14"/>
        <v>EURAB3E10Y_Quote</v>
      </c>
      <c r="J46" s="11" t="str">
        <f>_xll.qlSwapRateHelper2(,I46,2,A46,calendar,D46,E46,F46,$G$34,H46,B46,BaseCurve,,,,trigger)</f>
        <v>obj_0098f#0009</v>
      </c>
      <c r="K46" s="16" t="b">
        <v>1</v>
      </c>
      <c r="L46" s="19">
        <v>50</v>
      </c>
      <c r="M46" s="19">
        <v>1</v>
      </c>
      <c r="O46" s="26" t="e">
        <v>#N/A</v>
      </c>
      <c r="P46" s="26" t="e">
        <f>_xll.qlRateHelperQuoteName(O46,trigger)</f>
        <v>#VALUE!</v>
      </c>
      <c r="Q46" s="31" t="e">
        <f>_xll.qlRateHelperRate(O46,trigger)</f>
        <v>#VALUE!</v>
      </c>
      <c r="R46" s="61" t="e">
        <f>_xll.qlRateHelperEarliestDate(O46,trigger)</f>
        <v>#VALUE!</v>
      </c>
      <c r="S46" s="61" t="e">
        <f>_xll.qlRateHelperPillarDate(O46,trigger)</f>
        <v>#VALUE!</v>
      </c>
      <c r="T46" s="88" t="e">
        <f>_xll.qlYieldTSDiscount($X$10,S46)</f>
        <v>#NUM!</v>
      </c>
      <c r="U46" s="88" t="e">
        <v>#N/A</v>
      </c>
      <c r="AA46" s="39" t="s">
        <v>87</v>
      </c>
      <c r="AB46" s="40">
        <f>_xll.qlInterestRateIndexFixingDate($X$9,AC46)</f>
        <v>42338</v>
      </c>
      <c r="AC46" s="40">
        <f>_xll.qlCalendarAdvance(calendar,$AC45,AA46,,,trigger)</f>
        <v>42340</v>
      </c>
      <c r="AD46" s="40">
        <f>_xll.qlInterestRateIndexMaturity($X$9,AC46,)</f>
        <v>42431</v>
      </c>
      <c r="AE46" s="43">
        <f>_xll.qlTenorBasisValue(TenorBasis3M,AC46,_xll.ohTrigger(trigger,$X$24))</f>
        <v>1.1373640816355792E-3</v>
      </c>
      <c r="AF46" s="90">
        <f>_xll.qlTenorBasisForwardRate(TenorBasis3M,AC46,_xll.ohTrigger(trigger,$X$24))</f>
        <v>-4.5138080251988939E-4</v>
      </c>
      <c r="AG46" s="90">
        <f>_xll.qlIndexFixing(TenorBasisIndex6M,$AB46,TRUE,_xll.ohTrigger(trigger,$X$24))</f>
        <v>-4.7120408263751263E-4</v>
      </c>
      <c r="AH46" s="43">
        <f>_xll.qlIndexFixing($X$9,$AB46,TRUE,trigger)</f>
        <v>-4.7769279675693175E-4</v>
      </c>
      <c r="AI46" s="45">
        <f t="shared" si="1"/>
        <v>6.4887141194191117E-2</v>
      </c>
      <c r="BI46" s="41">
        <v>43208</v>
      </c>
      <c r="BJ46" s="44">
        <f>_xll.qlIndexFixing(TenorBasisIndex6M,_xll.qlInterestRateIndexFixingDate(TenorBasisIndex6M,BI46,trigger),TRUE,_xll.ohTrigger(trigger,$X$24))</f>
        <v>1.9555251874260804E-3</v>
      </c>
    </row>
    <row r="47" spans="1:62" x14ac:dyDescent="0.2">
      <c r="A47" s="7" t="s">
        <v>30</v>
      </c>
      <c r="B47" s="7" t="s">
        <v>13</v>
      </c>
      <c r="C47" s="64"/>
      <c r="D47" s="7" t="s">
        <v>16</v>
      </c>
      <c r="E47" s="7" t="s">
        <v>15</v>
      </c>
      <c r="F47" s="7" t="s">
        <v>17</v>
      </c>
      <c r="G47" s="7" t="str">
        <f t="shared" si="10"/>
        <v>Euribor3M</v>
      </c>
      <c r="H47" s="9">
        <v>0</v>
      </c>
      <c r="I47" s="10" t="str">
        <f t="shared" si="14"/>
        <v>EURAB3E11Y_Quote</v>
      </c>
      <c r="J47" s="11" t="str">
        <f>_xll.qlSwapRateHelper2(,I47,2,A47,calendar,D47,E47,F47,$G$34,H47,B47,BaseCurve,,,,trigger)</f>
        <v>obj_009ad#0009</v>
      </c>
      <c r="K47" s="16" t="b">
        <v>0</v>
      </c>
      <c r="L47" s="19">
        <v>50</v>
      </c>
      <c r="M47" s="19">
        <v>1</v>
      </c>
      <c r="O47" s="26" t="e">
        <v>#N/A</v>
      </c>
      <c r="P47" s="26" t="e">
        <f>_xll.qlRateHelperQuoteName(O47,trigger)</f>
        <v>#VALUE!</v>
      </c>
      <c r="Q47" s="31" t="e">
        <f>_xll.qlRateHelperRate(O47,trigger)</f>
        <v>#VALUE!</v>
      </c>
      <c r="R47" s="61" t="e">
        <f>_xll.qlRateHelperEarliestDate(O47,trigger)</f>
        <v>#VALUE!</v>
      </c>
      <c r="S47" s="61" t="e">
        <f>_xll.qlRateHelperPillarDate(O47,trigger)</f>
        <v>#VALUE!</v>
      </c>
      <c r="T47" s="88" t="e">
        <f>_xll.qlYieldTSDiscount($X$10,S47)</f>
        <v>#NUM!</v>
      </c>
      <c r="U47" s="88" t="e">
        <v>#N/A</v>
      </c>
      <c r="AA47" s="39" t="s">
        <v>87</v>
      </c>
      <c r="AB47" s="40">
        <f>_xll.qlInterestRateIndexFixingDate($X$9,AC47)</f>
        <v>42339</v>
      </c>
      <c r="AC47" s="40">
        <f>_xll.qlCalendarAdvance(calendar,$AC46,AA47,,,trigger)</f>
        <v>42341</v>
      </c>
      <c r="AD47" s="40">
        <f>_xll.qlInterestRateIndexMaturity($X$9,AC47,)</f>
        <v>42432</v>
      </c>
      <c r="AE47" s="43">
        <f>_xll.qlTenorBasisValue(TenorBasis3M,AC47,_xll.ohTrigger(trigger,$X$24))</f>
        <v>1.1382423760826713E-3</v>
      </c>
      <c r="AF47" s="90">
        <f>_xll.qlTenorBasisForwardRate(TenorBasis3M,AC47,_xll.ohTrigger(trigger,$X$24))</f>
        <v>-4.5393729111784789E-4</v>
      </c>
      <c r="AG47" s="90">
        <f>_xll.qlIndexFixing(TenorBasisIndex6M,$AB47,TRUE,_xll.ohTrigger(trigger,$X$24))</f>
        <v>-4.7317105555172987E-4</v>
      </c>
      <c r="AH47" s="43">
        <f>_xll.qlIndexFixing($X$9,$AB47,TRUE,trigger)</f>
        <v>-4.7901824171072424E-4</v>
      </c>
      <c r="AI47" s="45">
        <f t="shared" si="1"/>
        <v>5.8471861589943747E-2</v>
      </c>
    </row>
    <row r="48" spans="1:62" x14ac:dyDescent="0.2">
      <c r="A48" s="7" t="s">
        <v>31</v>
      </c>
      <c r="B48" s="7" t="s">
        <v>13</v>
      </c>
      <c r="C48" s="64"/>
      <c r="D48" s="7" t="s">
        <v>16</v>
      </c>
      <c r="E48" s="7" t="s">
        <v>15</v>
      </c>
      <c r="F48" s="7" t="s">
        <v>17</v>
      </c>
      <c r="G48" s="7" t="str">
        <f t="shared" si="10"/>
        <v>Euribor3M</v>
      </c>
      <c r="H48" s="9">
        <v>0</v>
      </c>
      <c r="I48" s="10" t="str">
        <f t="shared" si="14"/>
        <v>EURAB3E12Y_Quote</v>
      </c>
      <c r="J48" s="11" t="str">
        <f>_xll.qlSwapRateHelper2(,I48,2,A48,calendar,D48,E48,F48,$G$34,H48,B48,BaseCurve,,,,trigger)</f>
        <v>obj_0098e#0009</v>
      </c>
      <c r="K48" s="16" t="b">
        <v>1</v>
      </c>
      <c r="L48" s="19">
        <v>50</v>
      </c>
      <c r="M48" s="19">
        <v>1</v>
      </c>
      <c r="O48" s="26" t="e">
        <v>#N/A</v>
      </c>
      <c r="P48" s="26" t="e">
        <f>_xll.qlRateHelperQuoteName(O48,trigger)</f>
        <v>#VALUE!</v>
      </c>
      <c r="Q48" s="31" t="e">
        <f>_xll.qlRateHelperRate(O48,trigger)</f>
        <v>#VALUE!</v>
      </c>
      <c r="R48" s="61" t="e">
        <f>_xll.qlRateHelperEarliestDate(O48,trigger)</f>
        <v>#VALUE!</v>
      </c>
      <c r="S48" s="61" t="e">
        <f>_xll.qlRateHelperPillarDate(O48,trigger)</f>
        <v>#VALUE!</v>
      </c>
      <c r="T48" s="88" t="e">
        <f>_xll.qlYieldTSDiscount($X$10,S48)</f>
        <v>#NUM!</v>
      </c>
      <c r="U48" s="88" t="e">
        <v>#N/A</v>
      </c>
      <c r="AA48" s="39" t="s">
        <v>87</v>
      </c>
      <c r="AB48" s="40">
        <f>_xll.qlInterestRateIndexFixingDate($X$9,AC48)</f>
        <v>42340</v>
      </c>
      <c r="AC48" s="40">
        <f>_xll.qlCalendarAdvance(calendar,$AC47,AA48,,,trigger)</f>
        <v>42342</v>
      </c>
      <c r="AD48" s="40">
        <f>_xll.qlInterestRateIndexMaturity($X$9,AC48,)</f>
        <v>42433</v>
      </c>
      <c r="AE48" s="43">
        <f>_xll.qlTenorBasisValue(TenorBasis3M,AC48,_xll.ohTrigger(trigger,$X$24))</f>
        <v>1.1391198601947157E-3</v>
      </c>
      <c r="AF48" s="90">
        <f>_xll.qlTenorBasisForwardRate(TenorBasis3M,AC48,_xll.ohTrigger(trigger,$X$24))</f>
        <v>-4.5667455428474697E-4</v>
      </c>
      <c r="AG48" s="90">
        <f>_xll.qlIndexFixing(TenorBasisIndex6M,$AB48,TRUE,_xll.ohTrigger(trigger,$X$24))</f>
        <v>-4.7531880294660658E-4</v>
      </c>
      <c r="AH48" s="43">
        <f>_xll.qlIndexFixing($X$9,$AB48,TRUE,trigger)</f>
        <v>-4.8040239807958703E-4</v>
      </c>
      <c r="AI48" s="45">
        <f t="shared" si="1"/>
        <v>5.0835951329804591E-2</v>
      </c>
    </row>
    <row r="49" spans="1:35" x14ac:dyDescent="0.2">
      <c r="A49" s="7" t="s">
        <v>32</v>
      </c>
      <c r="B49" s="7" t="s">
        <v>13</v>
      </c>
      <c r="C49" s="64"/>
      <c r="D49" s="7" t="s">
        <v>16</v>
      </c>
      <c r="E49" s="7" t="s">
        <v>15</v>
      </c>
      <c r="F49" s="7" t="s">
        <v>17</v>
      </c>
      <c r="G49" s="7" t="str">
        <f t="shared" si="10"/>
        <v>Euribor3M</v>
      </c>
      <c r="H49" s="9">
        <v>0</v>
      </c>
      <c r="I49" s="10" t="str">
        <f t="shared" si="14"/>
        <v>EURAB3E13Y_Quote</v>
      </c>
      <c r="J49" s="11" t="str">
        <f>_xll.qlSwapRateHelper2(,I49,2,A49,calendar,D49,E49,F49,$G$34,H49,B49,BaseCurve,,,,trigger)</f>
        <v>obj_009ac#0009</v>
      </c>
      <c r="K49" s="16" t="b">
        <v>0</v>
      </c>
      <c r="L49" s="19">
        <v>50</v>
      </c>
      <c r="M49" s="19">
        <v>1</v>
      </c>
      <c r="O49" s="26" t="e">
        <v>#N/A</v>
      </c>
      <c r="P49" s="26" t="e">
        <f>_xll.qlRateHelperQuoteName(O49,trigger)</f>
        <v>#VALUE!</v>
      </c>
      <c r="Q49" s="31" t="e">
        <f>_xll.qlRateHelperRate(O49,trigger)</f>
        <v>#VALUE!</v>
      </c>
      <c r="R49" s="61" t="e">
        <f>_xll.qlRateHelperEarliestDate(O49,trigger)</f>
        <v>#VALUE!</v>
      </c>
      <c r="S49" s="61" t="e">
        <f>_xll.qlRateHelperPillarDate(O49,trigger)</f>
        <v>#VALUE!</v>
      </c>
      <c r="T49" s="88" t="e">
        <f>_xll.qlYieldTSDiscount($X$10,S49)</f>
        <v>#NUM!</v>
      </c>
      <c r="U49" s="88" t="e">
        <v>#N/A</v>
      </c>
      <c r="AA49" s="39" t="s">
        <v>87</v>
      </c>
      <c r="AB49" s="40">
        <f>_xll.qlInterestRateIndexFixingDate($X$9,AC49)</f>
        <v>42341</v>
      </c>
      <c r="AC49" s="40">
        <f>_xll.qlCalendarAdvance(calendar,$AC48,AA49,,,trigger)</f>
        <v>42345</v>
      </c>
      <c r="AD49" s="40">
        <f>_xll.qlInterestRateIndexMaturity($X$9,AC49,)</f>
        <v>42436</v>
      </c>
      <c r="AE49" s="43">
        <f>_xll.qlTenorBasisValue(TenorBasis3M,AC49,_xll.ohTrigger(trigger,$X$24))</f>
        <v>1.1417474553318189E-3</v>
      </c>
      <c r="AF49" s="90">
        <f>_xll.qlTenorBasisForwardRate(TenorBasis3M,AC49,_xll.ohTrigger(trigger,$X$24))</f>
        <v>-4.654687563190294E-4</v>
      </c>
      <c r="AG49" s="90">
        <f>_xll.qlIndexFixing(TenorBasisIndex6M,$AB49,TRUE,_xll.ohTrigger(trigger,$X$24))</f>
        <v>-4.8234446008047215E-4</v>
      </c>
      <c r="AH49" s="43">
        <f>_xll.qlIndexFixing($X$9,$AB49,TRUE,trigger)</f>
        <v>-4.8486340572023788E-4</v>
      </c>
      <c r="AI49" s="45">
        <f t="shared" si="1"/>
        <v>2.5189456397657302E-2</v>
      </c>
    </row>
    <row r="50" spans="1:35" x14ac:dyDescent="0.2">
      <c r="A50" s="7" t="s">
        <v>33</v>
      </c>
      <c r="B50" s="7" t="s">
        <v>13</v>
      </c>
      <c r="C50" s="64"/>
      <c r="D50" s="7" t="s">
        <v>16</v>
      </c>
      <c r="E50" s="7" t="s">
        <v>15</v>
      </c>
      <c r="F50" s="7" t="s">
        <v>17</v>
      </c>
      <c r="G50" s="7" t="str">
        <f t="shared" si="10"/>
        <v>Euribor3M</v>
      </c>
      <c r="H50" s="9">
        <v>0</v>
      </c>
      <c r="I50" s="10" t="str">
        <f t="shared" si="14"/>
        <v>EURAB3E14Y_Quote</v>
      </c>
      <c r="J50" s="11" t="str">
        <f>_xll.qlSwapRateHelper2(,I50,2,A50,calendar,D50,E50,F50,$G$34,H50,B50,BaseCurve,,,,trigger)</f>
        <v>obj_009a7#0009</v>
      </c>
      <c r="K50" s="16" t="b">
        <v>0</v>
      </c>
      <c r="L50" s="19">
        <v>50</v>
      </c>
      <c r="M50" s="19">
        <v>1</v>
      </c>
      <c r="O50" s="26" t="e">
        <v>#N/A</v>
      </c>
      <c r="P50" s="26" t="e">
        <f>_xll.qlRateHelperQuoteName(O50,trigger)</f>
        <v>#VALUE!</v>
      </c>
      <c r="Q50" s="31" t="e">
        <f>_xll.qlRateHelperRate(O50,trigger)</f>
        <v>#VALUE!</v>
      </c>
      <c r="R50" s="61" t="e">
        <f>_xll.qlRateHelperEarliestDate(O50,trigger)</f>
        <v>#VALUE!</v>
      </c>
      <c r="S50" s="61" t="e">
        <f>_xll.qlRateHelperPillarDate(O50,trigger)</f>
        <v>#VALUE!</v>
      </c>
      <c r="T50" s="88" t="e">
        <f>_xll.qlYieldTSDiscount($X$10,S50)</f>
        <v>#NUM!</v>
      </c>
      <c r="U50" s="88" t="e">
        <v>#N/A</v>
      </c>
      <c r="AA50" s="39" t="s">
        <v>87</v>
      </c>
      <c r="AB50" s="40">
        <f>_xll.qlInterestRateIndexFixingDate($X$9,AC50)</f>
        <v>42342</v>
      </c>
      <c r="AC50" s="40">
        <f>_xll.qlCalendarAdvance(calendar,$AC49,AA50,,,trigger)</f>
        <v>42346</v>
      </c>
      <c r="AD50" s="40">
        <f>_xll.qlInterestRateIndexMaturity($X$9,AC50,)</f>
        <v>42437</v>
      </c>
      <c r="AE50" s="43">
        <f>_xll.qlTenorBasisValue(TenorBasis3M,AC50,_xll.ohTrigger(trigger,$X$24))</f>
        <v>1.1426217029137009E-3</v>
      </c>
      <c r="AF50" s="90">
        <f>_xll.qlTenorBasisForwardRate(TenorBasis3M,AC50,_xll.ohTrigger(trigger,$X$24))</f>
        <v>-4.6842688357953596E-4</v>
      </c>
      <c r="AG50" s="90">
        <f>_xll.qlIndexFixing(TenorBasisIndex6M,$AB50,TRUE,_xll.ohTrigger(trigger,$X$24))</f>
        <v>-4.8471307401710793E-4</v>
      </c>
      <c r="AH50" s="43">
        <f>_xll.qlIndexFixing($X$9,$AB50,TRUE,trigger)</f>
        <v>-4.8643867781015165E-4</v>
      </c>
      <c r="AI50" s="45">
        <f t="shared" si="1"/>
        <v>1.7256037930437219E-2</v>
      </c>
    </row>
    <row r="51" spans="1:35" x14ac:dyDescent="0.2">
      <c r="A51" s="7" t="s">
        <v>34</v>
      </c>
      <c r="B51" s="7" t="s">
        <v>13</v>
      </c>
      <c r="C51" s="64"/>
      <c r="D51" s="7" t="s">
        <v>16</v>
      </c>
      <c r="E51" s="7" t="s">
        <v>15</v>
      </c>
      <c r="F51" s="7" t="s">
        <v>17</v>
      </c>
      <c r="G51" s="7" t="str">
        <f t="shared" si="10"/>
        <v>Euribor3M</v>
      </c>
      <c r="H51" s="9">
        <v>0</v>
      </c>
      <c r="I51" s="10" t="str">
        <f t="shared" si="14"/>
        <v>EURAB3E15Y_Quote</v>
      </c>
      <c r="J51" s="11" t="str">
        <f>_xll.qlSwapRateHelper2(,I51,2,A51,calendar,D51,E51,F51,$G$34,H51,B51,BaseCurve,,,,trigger)</f>
        <v>obj_0098d#0009</v>
      </c>
      <c r="K51" s="16" t="b">
        <v>1</v>
      </c>
      <c r="L51" s="19">
        <v>50</v>
      </c>
      <c r="M51" s="19">
        <v>1</v>
      </c>
      <c r="O51" s="26" t="e">
        <v>#N/A</v>
      </c>
      <c r="P51" s="26" t="e">
        <f>_xll.qlRateHelperQuoteName(O51,trigger)</f>
        <v>#VALUE!</v>
      </c>
      <c r="Q51" s="31" t="e">
        <f>_xll.qlRateHelperRate(O51,trigger)</f>
        <v>#VALUE!</v>
      </c>
      <c r="R51" s="61" t="e">
        <f>_xll.qlRateHelperEarliestDate(O51,trigger)</f>
        <v>#VALUE!</v>
      </c>
      <c r="S51" s="61" t="e">
        <f>_xll.qlRateHelperPillarDate(O51,trigger)</f>
        <v>#VALUE!</v>
      </c>
      <c r="T51" s="88" t="e">
        <f>_xll.qlYieldTSDiscount($X$10,S51)</f>
        <v>#NUM!</v>
      </c>
      <c r="U51" s="88" t="e">
        <v>#N/A</v>
      </c>
      <c r="AA51" s="39" t="s">
        <v>87</v>
      </c>
      <c r="AB51" s="40">
        <f>_xll.qlInterestRateIndexFixingDate($X$9,AC51)</f>
        <v>42345</v>
      </c>
      <c r="AC51" s="40">
        <f>_xll.qlCalendarAdvance(calendar,$AC50,AA51,,,trigger)</f>
        <v>42347</v>
      </c>
      <c r="AD51" s="40">
        <f>_xll.qlInterestRateIndexMaturity($X$9,AC51,)</f>
        <v>42438</v>
      </c>
      <c r="AE51" s="43">
        <f>_xll.qlTenorBasisValue(TenorBasis3M,AC51,_xll.ohTrigger(trigger,$X$24))</f>
        <v>1.1434951425643213E-3</v>
      </c>
      <c r="AF51" s="90">
        <f>_xll.qlTenorBasisForwardRate(TenorBasis3M,AC51,_xll.ohTrigger(trigger,$X$24))</f>
        <v>-4.7131466903733028E-4</v>
      </c>
      <c r="AG51" s="90">
        <f>_xll.qlIndexFixing(TenorBasisIndex6M,$AB51,TRUE,_xll.ohTrigger(trigger,$X$24))</f>
        <v>-4.8701134731142195E-4</v>
      </c>
      <c r="AH51" s="43">
        <f>_xll.qlIndexFixing($X$9,$AB51,TRUE,trigger)</f>
        <v>-4.8805079636879872E-4</v>
      </c>
      <c r="AI51" s="45">
        <f t="shared" si="1"/>
        <v>1.0394490573767748E-2</v>
      </c>
    </row>
    <row r="52" spans="1:35" x14ac:dyDescent="0.2">
      <c r="A52" s="7" t="s">
        <v>35</v>
      </c>
      <c r="B52" s="7" t="s">
        <v>13</v>
      </c>
      <c r="C52" s="64"/>
      <c r="D52" s="7" t="s">
        <v>16</v>
      </c>
      <c r="E52" s="7" t="s">
        <v>15</v>
      </c>
      <c r="F52" s="7" t="s">
        <v>17</v>
      </c>
      <c r="G52" s="7" t="str">
        <f t="shared" si="10"/>
        <v>Euribor3M</v>
      </c>
      <c r="H52" s="9">
        <v>0</v>
      </c>
      <c r="I52" s="10" t="str">
        <f t="shared" si="14"/>
        <v>EURAB3E16Y_Quote</v>
      </c>
      <c r="J52" s="11" t="str">
        <f>_xll.qlSwapRateHelper2(,I52,2,A52,calendar,D52,E52,F52,$G$34,H52,B52,BaseCurve,,,,trigger)</f>
        <v>obj_009b3#0009</v>
      </c>
      <c r="K52" s="16" t="b">
        <v>0</v>
      </c>
      <c r="L52" s="19">
        <v>50</v>
      </c>
      <c r="M52" s="19">
        <v>1</v>
      </c>
      <c r="O52" s="26" t="e">
        <v>#N/A</v>
      </c>
      <c r="P52" s="26" t="e">
        <f>_xll.qlRateHelperQuoteName(O52,trigger)</f>
        <v>#VALUE!</v>
      </c>
      <c r="Q52" s="31" t="e">
        <f>_xll.qlRateHelperRate(O52,trigger)</f>
        <v>#VALUE!</v>
      </c>
      <c r="R52" s="61" t="e">
        <f>_xll.qlRateHelperEarliestDate(O52,trigger)</f>
        <v>#VALUE!</v>
      </c>
      <c r="S52" s="61" t="e">
        <f>_xll.qlRateHelperPillarDate(O52,trigger)</f>
        <v>#VALUE!</v>
      </c>
      <c r="T52" s="88" t="e">
        <f>_xll.qlYieldTSDiscount($X$10,S52)</f>
        <v>#NUM!</v>
      </c>
      <c r="U52" s="88" t="e">
        <v>#N/A</v>
      </c>
      <c r="AA52" s="39" t="s">
        <v>87</v>
      </c>
      <c r="AB52" s="40">
        <f>_xll.qlInterestRateIndexFixingDate($X$9,AC52)</f>
        <v>42346</v>
      </c>
      <c r="AC52" s="40">
        <f>_xll.qlCalendarAdvance(calendar,$AC51,AA52,,,trigger)</f>
        <v>42348</v>
      </c>
      <c r="AD52" s="40">
        <f>_xll.qlInterestRateIndexMaturity($X$9,AC52,)</f>
        <v>42439</v>
      </c>
      <c r="AE52" s="43">
        <f>_xll.qlTenorBasisValue(TenorBasis3M,AC52,_xll.ohTrigger(trigger,$X$24))</f>
        <v>1.1443677747637001E-3</v>
      </c>
      <c r="AF52" s="90">
        <f>_xll.qlTenorBasisForwardRate(TenorBasis3M,AC52,_xll.ohTrigger(trigger,$X$24))</f>
        <v>-4.7409087357567548E-4</v>
      </c>
      <c r="AG52" s="90">
        <f>_xll.qlIndexFixing(TenorBasisIndex6M,$AB52,TRUE,_xll.ohTrigger(trigger,$X$24))</f>
        <v>-4.8919804097273035E-4</v>
      </c>
      <c r="AH52" s="43">
        <f>_xll.qlIndexFixing($X$9,$AB52,TRUE,trigger)</f>
        <v>-4.8969538842430439E-4</v>
      </c>
      <c r="AI52" s="45">
        <f t="shared" si="1"/>
        <v>4.9734745157404159E-3</v>
      </c>
    </row>
    <row r="53" spans="1:35" x14ac:dyDescent="0.2">
      <c r="A53" s="7" t="s">
        <v>36</v>
      </c>
      <c r="B53" s="7" t="s">
        <v>13</v>
      </c>
      <c r="C53" s="64"/>
      <c r="D53" s="7" t="s">
        <v>16</v>
      </c>
      <c r="E53" s="7" t="s">
        <v>15</v>
      </c>
      <c r="F53" s="7" t="s">
        <v>17</v>
      </c>
      <c r="G53" s="7" t="str">
        <f t="shared" si="10"/>
        <v>Euribor3M</v>
      </c>
      <c r="H53" s="9">
        <v>0</v>
      </c>
      <c r="I53" s="10" t="str">
        <f t="shared" si="14"/>
        <v>EURAB3E17Y_Quote</v>
      </c>
      <c r="J53" s="11" t="str">
        <f>_xll.qlSwapRateHelper2(,I53,2,A53,calendar,D53,E53,F53,$G$34,H53,B53,BaseCurve,,,,trigger)</f>
        <v>obj_009ab#0009</v>
      </c>
      <c r="K53" s="16" t="b">
        <v>0</v>
      </c>
      <c r="L53" s="19">
        <v>50</v>
      </c>
      <c r="M53" s="19">
        <v>1</v>
      </c>
      <c r="O53" s="26" t="e">
        <v>#N/A</v>
      </c>
      <c r="P53" s="26" t="e">
        <f>_xll.qlRateHelperQuoteName(O53,trigger)</f>
        <v>#VALUE!</v>
      </c>
      <c r="Q53" s="31" t="e">
        <f>_xll.qlRateHelperRate(O53,trigger)</f>
        <v>#VALUE!</v>
      </c>
      <c r="R53" s="61" t="e">
        <f>_xll.qlRateHelperEarliestDate(O53,trigger)</f>
        <v>#VALUE!</v>
      </c>
      <c r="S53" s="61" t="e">
        <f>_xll.qlRateHelperPillarDate(O53,trigger)</f>
        <v>#VALUE!</v>
      </c>
      <c r="T53" s="88" t="e">
        <f>_xll.qlYieldTSDiscount($X$10,S53)</f>
        <v>#NUM!</v>
      </c>
      <c r="U53" s="88" t="e">
        <v>#N/A</v>
      </c>
      <c r="AA53" s="39" t="s">
        <v>87</v>
      </c>
      <c r="AB53" s="40">
        <f>_xll.qlInterestRateIndexFixingDate($X$9,AC53)</f>
        <v>42347</v>
      </c>
      <c r="AC53" s="40">
        <f>_xll.qlCalendarAdvance(calendar,$AC52,AA53,,,trigger)</f>
        <v>42349</v>
      </c>
      <c r="AD53" s="40">
        <f>_xll.qlInterestRateIndexMaturity($X$9,AC53,)</f>
        <v>42440</v>
      </c>
      <c r="AE53" s="43">
        <f>_xll.qlTenorBasisValue(TenorBasis3M,AC53,_xll.ohTrigger(trigger,$X$24))</f>
        <v>1.1452395999916132E-3</v>
      </c>
      <c r="AF53" s="90">
        <f>_xll.qlTenorBasisForwardRate(TenorBasis3M,AC53,_xll.ohTrigger(trigger,$X$24))</f>
        <v>-4.7675019304228925E-4</v>
      </c>
      <c r="AG53" s="90">
        <f>_xll.qlIndexFixing(TenorBasisIndex6M,$AB53,TRUE,_xll.ohTrigger(trigger,$X$24))</f>
        <v>-4.9126785081976304E-4</v>
      </c>
      <c r="AH53" s="43">
        <f>_xll.qlIndexFixing($X$9,$AB53,TRUE,trigger)</f>
        <v>-4.913680810065507E-4</v>
      </c>
      <c r="AI53" s="45">
        <f t="shared" si="1"/>
        <v>1.0023018678765629E-3</v>
      </c>
    </row>
    <row r="54" spans="1:35" x14ac:dyDescent="0.2">
      <c r="A54" s="7" t="s">
        <v>37</v>
      </c>
      <c r="B54" s="7" t="s">
        <v>13</v>
      </c>
      <c r="C54" s="64"/>
      <c r="D54" s="7" t="s">
        <v>16</v>
      </c>
      <c r="E54" s="7" t="s">
        <v>15</v>
      </c>
      <c r="F54" s="7" t="s">
        <v>17</v>
      </c>
      <c r="G54" s="7" t="str">
        <f t="shared" si="10"/>
        <v>Euribor3M</v>
      </c>
      <c r="H54" s="9">
        <v>0</v>
      </c>
      <c r="I54" s="10" t="str">
        <f t="shared" si="14"/>
        <v>EURAB3E18Y_Quote</v>
      </c>
      <c r="J54" s="11" t="str">
        <f>_xll.qlSwapRateHelper2(,I54,2,A54,calendar,D54,E54,F54,$G$34,H54,B54,BaseCurve,,,,trigger)</f>
        <v>obj_009a6#0009</v>
      </c>
      <c r="K54" s="16" t="b">
        <v>0</v>
      </c>
      <c r="L54" s="19">
        <v>50</v>
      </c>
      <c r="M54" s="19">
        <v>1</v>
      </c>
      <c r="O54" s="26" t="e">
        <v>#N/A</v>
      </c>
      <c r="P54" s="26" t="e">
        <f>_xll.qlRateHelperQuoteName(O54,trigger)</f>
        <v>#VALUE!</v>
      </c>
      <c r="Q54" s="31" t="e">
        <f>_xll.qlRateHelperRate(O54,trigger)</f>
        <v>#VALUE!</v>
      </c>
      <c r="R54" s="61" t="e">
        <f>_xll.qlRateHelperEarliestDate(O54,trigger)</f>
        <v>#VALUE!</v>
      </c>
      <c r="S54" s="61" t="e">
        <f>_xll.qlRateHelperPillarDate(O54,trigger)</f>
        <v>#VALUE!</v>
      </c>
      <c r="T54" s="88" t="e">
        <f>_xll.qlYieldTSDiscount($X$10,S54)</f>
        <v>#NUM!</v>
      </c>
      <c r="U54" s="88" t="e">
        <v>#N/A</v>
      </c>
      <c r="AA54" s="39" t="s">
        <v>87</v>
      </c>
      <c r="AB54" s="40">
        <f>_xll.qlInterestRateIndexFixingDate($X$9,AC54)</f>
        <v>42348</v>
      </c>
      <c r="AC54" s="40">
        <f>_xll.qlCalendarAdvance(calendar,$AC53,AA54,,,trigger)</f>
        <v>42352</v>
      </c>
      <c r="AD54" s="40">
        <f>_xll.qlInterestRateIndexMaturity($X$9,AC54,)</f>
        <v>42443</v>
      </c>
      <c r="AE54" s="43">
        <f>_xll.qlTenorBasisValue(TenorBasis3M,AC54,_xll.ohTrigger(trigger,$X$24))</f>
        <v>1.1478502386406339E-3</v>
      </c>
      <c r="AF54" s="90">
        <f>_xll.qlTenorBasisForwardRate(TenorBasis3M,AC54,_xll.ohTrigger(trigger,$X$24))</f>
        <v>-4.8406363651728616E-4</v>
      </c>
      <c r="AG54" s="90">
        <f>_xll.qlIndexFixing(TenorBasisIndex6M,$AB54,TRUE,_xll.ohTrigger(trigger,$X$24))</f>
        <v>-4.9681277234521503E-4</v>
      </c>
      <c r="AH54" s="43">
        <f>_xll.qlIndexFixing($X$9,$AB54,TRUE,trigger)</f>
        <v>-4.9651103235925063E-4</v>
      </c>
      <c r="AI54" s="45">
        <f t="shared" si="1"/>
        <v>-3.0173998596440006E-3</v>
      </c>
    </row>
    <row r="55" spans="1:35" x14ac:dyDescent="0.2">
      <c r="A55" s="7" t="s">
        <v>38</v>
      </c>
      <c r="B55" s="7" t="s">
        <v>13</v>
      </c>
      <c r="C55" s="64"/>
      <c r="D55" s="7" t="s">
        <v>16</v>
      </c>
      <c r="E55" s="7" t="s">
        <v>15</v>
      </c>
      <c r="F55" s="7" t="s">
        <v>17</v>
      </c>
      <c r="G55" s="7" t="str">
        <f t="shared" si="10"/>
        <v>Euribor3M</v>
      </c>
      <c r="H55" s="9">
        <v>0</v>
      </c>
      <c r="I55" s="10" t="str">
        <f t="shared" si="14"/>
        <v>EURAB3E19Y_Quote</v>
      </c>
      <c r="J55" s="11" t="str">
        <f>_xll.qlSwapRateHelper2(,I55,2,A55,calendar,D55,E55,F55,$G$34,H55,B55,BaseCurve,,,,trigger)</f>
        <v>obj_009a5#0009</v>
      </c>
      <c r="K55" s="16" t="b">
        <v>0</v>
      </c>
      <c r="L55" s="19">
        <v>50</v>
      </c>
      <c r="M55" s="19">
        <v>1</v>
      </c>
      <c r="O55" s="26" t="e">
        <v>#N/A</v>
      </c>
      <c r="P55" s="26" t="e">
        <f>_xll.qlRateHelperQuoteName(O55,trigger)</f>
        <v>#VALUE!</v>
      </c>
      <c r="Q55" s="31" t="e">
        <f>_xll.qlRateHelperRate(O55,trigger)</f>
        <v>#VALUE!</v>
      </c>
      <c r="R55" s="61" t="e">
        <f>_xll.qlRateHelperEarliestDate(O55,trigger)</f>
        <v>#VALUE!</v>
      </c>
      <c r="S55" s="61" t="e">
        <f>_xll.qlRateHelperPillarDate(O55,trigger)</f>
        <v>#VALUE!</v>
      </c>
      <c r="T55" s="88" t="e">
        <f>_xll.qlYieldTSDiscount($X$10,S55)</f>
        <v>#NUM!</v>
      </c>
      <c r="U55" s="88" t="e">
        <v>#N/A</v>
      </c>
      <c r="AA55" s="39" t="s">
        <v>87</v>
      </c>
      <c r="AB55" s="40">
        <f>_xll.qlInterestRateIndexFixingDate($X$9,AC55)</f>
        <v>42349</v>
      </c>
      <c r="AC55" s="40">
        <f>_xll.qlCalendarAdvance(calendar,$AC54,AA55,,,trigger)</f>
        <v>42353</v>
      </c>
      <c r="AD55" s="40">
        <f>_xll.qlInterestRateIndexMaturity($X$9,AC55,)</f>
        <v>42444</v>
      </c>
      <c r="AE55" s="43">
        <f>_xll.qlTenorBasisValue(TenorBasis3M,AC55,_xll.ohTrigger(trigger,$X$24))</f>
        <v>1.1487188407755347E-3</v>
      </c>
      <c r="AF55" s="90">
        <f>_xll.qlTenorBasisForwardRate(TenorBasis3M,AC55,_xll.ohTrigger(trigger,$X$24))</f>
        <v>-4.8629221111248029E-4</v>
      </c>
      <c r="AG55" s="90">
        <f>_xll.qlIndexFixing(TenorBasisIndex6M,$AB55,TRUE,_xll.ohTrigger(trigger,$X$24))</f>
        <v>-4.9845184172389926E-4</v>
      </c>
      <c r="AH55" s="43">
        <f>_xll.qlIndexFixing($X$9,$AB55,TRUE,trigger)</f>
        <v>-4.9825239752559981E-4</v>
      </c>
      <c r="AI55" s="45">
        <f t="shared" si="1"/>
        <v>-1.9944419829944285E-3</v>
      </c>
    </row>
    <row r="56" spans="1:35" x14ac:dyDescent="0.2">
      <c r="A56" s="7" t="s">
        <v>39</v>
      </c>
      <c r="B56" s="7" t="s">
        <v>13</v>
      </c>
      <c r="C56" s="64"/>
      <c r="D56" s="7" t="s">
        <v>16</v>
      </c>
      <c r="E56" s="7" t="s">
        <v>15</v>
      </c>
      <c r="F56" s="7" t="s">
        <v>17</v>
      </c>
      <c r="G56" s="7" t="str">
        <f t="shared" si="10"/>
        <v>Euribor3M</v>
      </c>
      <c r="H56" s="9">
        <v>0</v>
      </c>
      <c r="I56" s="10" t="str">
        <f t="shared" si="14"/>
        <v>EURAB3E20Y_Quote</v>
      </c>
      <c r="J56" s="11" t="str">
        <f>_xll.qlSwapRateHelper2(,I56,2,A56,calendar,D56,E56,F56,$G$34,H56,B56,BaseCurve,,,,trigger)</f>
        <v>obj_009a4#0009</v>
      </c>
      <c r="K56" s="16" t="b">
        <v>1</v>
      </c>
      <c r="L56" s="19">
        <v>50</v>
      </c>
      <c r="M56" s="19">
        <v>1</v>
      </c>
      <c r="O56" s="26" t="e">
        <v>#N/A</v>
      </c>
      <c r="P56" s="26" t="e">
        <f>_xll.qlRateHelperQuoteName(O56,trigger)</f>
        <v>#VALUE!</v>
      </c>
      <c r="Q56" s="31" t="e">
        <f>_xll.qlRateHelperRate(O56,trigger)</f>
        <v>#VALUE!</v>
      </c>
      <c r="R56" s="61" t="e">
        <f>_xll.qlRateHelperEarliestDate(O56,trigger)</f>
        <v>#VALUE!</v>
      </c>
      <c r="S56" s="61" t="e">
        <f>_xll.qlRateHelperPillarDate(O56,trigger)</f>
        <v>#VALUE!</v>
      </c>
      <c r="T56" s="88" t="e">
        <f>_xll.qlYieldTSDiscount($X$10,S56)</f>
        <v>#NUM!</v>
      </c>
      <c r="U56" s="88" t="e">
        <v>#N/A</v>
      </c>
      <c r="AA56" s="39" t="s">
        <v>87</v>
      </c>
      <c r="AB56" s="40">
        <f>_xll.qlInterestRateIndexFixingDate($X$9,AC56)</f>
        <v>42352</v>
      </c>
      <c r="AC56" s="40">
        <f>_xll.qlCalendarAdvance(calendar,$AC55,AA56,,,trigger)</f>
        <v>42354</v>
      </c>
      <c r="AD56" s="40">
        <f>_xll.qlInterestRateIndexMaturity($X$9,AC56,)</f>
        <v>42445</v>
      </c>
      <c r="AE56" s="43">
        <f>_xll.qlTenorBasisValue(TenorBasis3M,AC56,_xll.ohTrigger(trigger,$X$24))</f>
        <v>1.1495866383341704E-3</v>
      </c>
      <c r="AF56" s="90">
        <f>_xll.qlTenorBasisForwardRate(TenorBasis3M,AC56,_xll.ohTrigger(trigger,$X$24))</f>
        <v>-4.8842229825826972E-4</v>
      </c>
      <c r="AG56" s="90">
        <f>_xll.qlIndexFixing(TenorBasisIndex6M,$AB56,TRUE,_xll.ohTrigger(trigger,$X$24))</f>
        <v>-4.9999242460230979E-4</v>
      </c>
      <c r="AH56" s="43">
        <f>_xll.qlIndexFixing($X$9,$AB56,TRUE,trigger)</f>
        <v>-4.9999999849063945E-4</v>
      </c>
      <c r="AI56" s="45">
        <f t="shared" si="1"/>
        <v>7.5738883296549292E-5</v>
      </c>
    </row>
    <row r="57" spans="1:35" x14ac:dyDescent="0.2">
      <c r="A57" s="7" t="s">
        <v>40</v>
      </c>
      <c r="B57" s="7" t="s">
        <v>13</v>
      </c>
      <c r="C57" s="64"/>
      <c r="D57" s="7" t="s">
        <v>16</v>
      </c>
      <c r="E57" s="7" t="s">
        <v>15</v>
      </c>
      <c r="F57" s="7" t="s">
        <v>17</v>
      </c>
      <c r="G57" s="7" t="str">
        <f t="shared" si="10"/>
        <v>Euribor3M</v>
      </c>
      <c r="H57" s="9">
        <v>0</v>
      </c>
      <c r="I57" s="10" t="str">
        <f t="shared" si="14"/>
        <v>EURAB3E21Y_Quote</v>
      </c>
      <c r="J57" s="11" t="str">
        <f>_xll.qlSwapRateHelper2(,I57,2,A57,calendar,D57,E57,F57,$G$34,H57,B57,BaseCurve,,,,trigger)</f>
        <v>obj_009a3#0009</v>
      </c>
      <c r="K57" s="16" t="b">
        <v>0</v>
      </c>
      <c r="L57" s="19">
        <v>50</v>
      </c>
      <c r="M57" s="19">
        <v>1</v>
      </c>
      <c r="O57" s="26" t="e">
        <v>#N/A</v>
      </c>
      <c r="P57" s="26" t="e">
        <f>_xll.qlRateHelperQuoteName(O57,trigger)</f>
        <v>#VALUE!</v>
      </c>
      <c r="Q57" s="31" t="e">
        <f>_xll.qlRateHelperRate(O57,trigger)</f>
        <v>#VALUE!</v>
      </c>
      <c r="R57" s="61" t="e">
        <f>_xll.qlRateHelperEarliestDate(O57,trigger)</f>
        <v>#VALUE!</v>
      </c>
      <c r="S57" s="61" t="e">
        <f>_xll.qlRateHelperPillarDate(O57,trigger)</f>
        <v>#VALUE!</v>
      </c>
      <c r="T57" s="88" t="e">
        <f>_xll.qlYieldTSDiscount($X$10,S57)</f>
        <v>#NUM!</v>
      </c>
      <c r="U57" s="88" t="e">
        <v>#N/A</v>
      </c>
      <c r="AA57" s="39" t="s">
        <v>87</v>
      </c>
      <c r="AB57" s="40">
        <f>_xll.qlInterestRateIndexFixingDate($X$9,AC57)</f>
        <v>42353</v>
      </c>
      <c r="AC57" s="40">
        <f>_xll.qlCalendarAdvance(calendar,$AC56,AA57,,,trigger)</f>
        <v>42355</v>
      </c>
      <c r="AD57" s="40">
        <f>_xll.qlInterestRateIndexMaturity($X$9,AC57,)</f>
        <v>42446</v>
      </c>
      <c r="AE57" s="43">
        <f>_xll.qlTenorBasisValue(TenorBasis3M,AC57,_xll.ohTrigger(trigger,$X$24))</f>
        <v>1.1504536317948476E-3</v>
      </c>
      <c r="AF57" s="90">
        <f>_xll.qlTenorBasisForwardRate(TenorBasis3M,AC57,_xll.ohTrigger(trigger,$X$24))</f>
        <v>-4.9045744122582543E-4</v>
      </c>
      <c r="AG57" s="90">
        <f>_xll.qlIndexFixing(TenorBasisIndex6M,$AB57,TRUE,_xll.ohTrigger(trigger,$X$24))</f>
        <v>-5.0115042700616698E-4</v>
      </c>
      <c r="AH57" s="43">
        <f>_xll.qlIndexFixing($X$9,$AB57,TRUE,trigger)</f>
        <v>-5.0174967810501974E-4</v>
      </c>
      <c r="AI57" s="45">
        <f t="shared" si="1"/>
        <v>5.9925109885275527E-3</v>
      </c>
    </row>
    <row r="58" spans="1:35" x14ac:dyDescent="0.2">
      <c r="A58" s="7" t="s">
        <v>41</v>
      </c>
      <c r="B58" s="7" t="s">
        <v>13</v>
      </c>
      <c r="C58" s="64"/>
      <c r="D58" s="7" t="s">
        <v>16</v>
      </c>
      <c r="E58" s="7" t="s">
        <v>15</v>
      </c>
      <c r="F58" s="7" t="s">
        <v>17</v>
      </c>
      <c r="G58" s="7" t="str">
        <f t="shared" si="10"/>
        <v>Euribor3M</v>
      </c>
      <c r="H58" s="9">
        <v>0</v>
      </c>
      <c r="I58" s="10" t="str">
        <f t="shared" si="14"/>
        <v>EURAB3E22Y_Quote</v>
      </c>
      <c r="J58" s="11" t="str">
        <f>_xll.qlSwapRateHelper2(,I58,2,A58,calendar,D58,E58,F58,$G$34,H58,B58,BaseCurve,,,,trigger)</f>
        <v>obj_009a2#0009</v>
      </c>
      <c r="K58" s="16" t="b">
        <v>0</v>
      </c>
      <c r="L58" s="19">
        <v>50</v>
      </c>
      <c r="M58" s="19">
        <v>1</v>
      </c>
      <c r="O58" s="26" t="e">
        <v>#N/A</v>
      </c>
      <c r="P58" s="26" t="e">
        <f>_xll.qlRateHelperQuoteName(O58,trigger)</f>
        <v>#VALUE!</v>
      </c>
      <c r="Q58" s="31" t="e">
        <f>_xll.qlRateHelperRate(O58,trigger)</f>
        <v>#VALUE!</v>
      </c>
      <c r="R58" s="61" t="e">
        <f>_xll.qlRateHelperEarliestDate(O58,trigger)</f>
        <v>#VALUE!</v>
      </c>
      <c r="S58" s="61" t="e">
        <f>_xll.qlRateHelperPillarDate(O58,trigger)</f>
        <v>#VALUE!</v>
      </c>
      <c r="T58" s="88" t="e">
        <f>_xll.qlYieldTSDiscount($X$10,S58)</f>
        <v>#NUM!</v>
      </c>
      <c r="U58" s="88" t="e">
        <v>#N/A</v>
      </c>
      <c r="AA58" s="39" t="s">
        <v>87</v>
      </c>
      <c r="AB58" s="40">
        <f>_xll.qlInterestRateIndexFixingDate($X$9,AC58)</f>
        <v>42354</v>
      </c>
      <c r="AC58" s="40">
        <f>_xll.qlCalendarAdvance(calendar,$AC57,AA58,,,trigger)</f>
        <v>42356</v>
      </c>
      <c r="AD58" s="40">
        <f>_xll.qlInterestRateIndexMaturity($X$9,AC58,)</f>
        <v>42447</v>
      </c>
      <c r="AE58" s="43">
        <f>_xll.qlTenorBasisValue(TenorBasis3M,AC58,_xll.ohTrigger(trigger,$X$24))</f>
        <v>1.151319821635627E-3</v>
      </c>
      <c r="AF58" s="90">
        <f>_xll.qlTenorBasisForwardRate(TenorBasis3M,AC58,_xll.ohTrigger(trigger,$X$24))</f>
        <v>-4.9240063848826566E-4</v>
      </c>
      <c r="AG58" s="90">
        <f>_xll.qlIndexFixing(TenorBasisIndex6M,$AB58,TRUE,_xll.ohTrigger(trigger,$X$24))</f>
        <v>-5.0221648470718378E-4</v>
      </c>
      <c r="AH58" s="43">
        <f>_xll.qlIndexFixing($X$9,$AB58,TRUE,trigger)</f>
        <v>-5.0349814231755489E-4</v>
      </c>
      <c r="AI58" s="45">
        <f t="shared" si="1"/>
        <v>1.281657610371109E-2</v>
      </c>
    </row>
    <row r="59" spans="1:35" x14ac:dyDescent="0.2">
      <c r="A59" s="7" t="s">
        <v>42</v>
      </c>
      <c r="B59" s="7" t="s">
        <v>13</v>
      </c>
      <c r="C59" s="64"/>
      <c r="D59" s="7" t="s">
        <v>16</v>
      </c>
      <c r="E59" s="7" t="s">
        <v>15</v>
      </c>
      <c r="F59" s="7" t="s">
        <v>17</v>
      </c>
      <c r="G59" s="7" t="str">
        <f t="shared" si="10"/>
        <v>Euribor3M</v>
      </c>
      <c r="H59" s="9">
        <v>0</v>
      </c>
      <c r="I59" s="10" t="str">
        <f t="shared" si="14"/>
        <v>EURAB3E23Y_Quote</v>
      </c>
      <c r="J59" s="11" t="str">
        <f>_xll.qlSwapRateHelper2(,I59,2,A59,calendar,D59,E59,F59,$G$34,H59,B59,BaseCurve,,,,trigger)</f>
        <v>obj_009a1#0009</v>
      </c>
      <c r="K59" s="16" t="b">
        <v>0</v>
      </c>
      <c r="L59" s="19">
        <v>50</v>
      </c>
      <c r="M59" s="19">
        <v>1</v>
      </c>
      <c r="O59" s="26" t="e">
        <v>#N/A</v>
      </c>
      <c r="P59" s="26" t="e">
        <f>_xll.qlRateHelperQuoteName(O59,trigger)</f>
        <v>#VALUE!</v>
      </c>
      <c r="Q59" s="31" t="e">
        <f>_xll.qlRateHelperRate(O59,trigger)</f>
        <v>#VALUE!</v>
      </c>
      <c r="R59" s="61" t="e">
        <f>_xll.qlRateHelperEarliestDate(O59,trigger)</f>
        <v>#VALUE!</v>
      </c>
      <c r="S59" s="61" t="e">
        <f>_xll.qlRateHelperPillarDate(O59,trigger)</f>
        <v>#VALUE!</v>
      </c>
      <c r="T59" s="88" t="e">
        <f>_xll.qlYieldTSDiscount($X$10,S59)</f>
        <v>#NUM!</v>
      </c>
      <c r="U59" s="88" t="e">
        <v>#N/A</v>
      </c>
      <c r="AA59" s="39" t="s">
        <v>87</v>
      </c>
      <c r="AB59" s="40">
        <f>_xll.qlInterestRateIndexFixingDate($X$9,AC59)</f>
        <v>42355</v>
      </c>
      <c r="AC59" s="40">
        <f>_xll.qlCalendarAdvance(calendar,$AC58,AA59,,,trigger)</f>
        <v>42359</v>
      </c>
      <c r="AD59" s="40">
        <f>_xll.qlInterestRateIndexMaturity($X$9,AC59,)</f>
        <v>42450</v>
      </c>
      <c r="AE59" s="43">
        <f>_xll.qlTenorBasisValue(TenorBasis3M,AC59,_xll.ohTrigger(trigger,$X$24))</f>
        <v>1.1539135742155309E-3</v>
      </c>
      <c r="AF59" s="90">
        <f>_xll.qlTenorBasisForwardRate(TenorBasis3M,AC59,_xll.ohTrigger(trigger,$X$24))</f>
        <v>-4.9770717854750264E-4</v>
      </c>
      <c r="AG59" s="90">
        <f>_xll.qlIndexFixing(TenorBasisIndex6M,$AB59,TRUE,_xll.ohTrigger(trigger,$X$24))</f>
        <v>-5.0489161145192147E-4</v>
      </c>
      <c r="AH59" s="43">
        <f>_xll.qlIndexFixing($X$9,$AB59,TRUE,trigger)</f>
        <v>-5.0870545982134531E-4</v>
      </c>
      <c r="AI59" s="45">
        <f t="shared" si="1"/>
        <v>3.8138483694238369E-2</v>
      </c>
    </row>
    <row r="60" spans="1:35" x14ac:dyDescent="0.2">
      <c r="A60" s="7" t="s">
        <v>43</v>
      </c>
      <c r="B60" s="7" t="s">
        <v>13</v>
      </c>
      <c r="C60" s="64"/>
      <c r="D60" s="7" t="s">
        <v>16</v>
      </c>
      <c r="E60" s="7" t="s">
        <v>15</v>
      </c>
      <c r="F60" s="7" t="s">
        <v>17</v>
      </c>
      <c r="G60" s="7" t="str">
        <f t="shared" si="10"/>
        <v>Euribor3M</v>
      </c>
      <c r="H60" s="9">
        <v>0</v>
      </c>
      <c r="I60" s="10" t="str">
        <f t="shared" si="14"/>
        <v>EURAB3E24Y_Quote</v>
      </c>
      <c r="J60" s="11" t="str">
        <f>_xll.qlSwapRateHelper2(,I60,2,A60,calendar,D60,E60,F60,$G$34,H60,B60,BaseCurve,,,,trigger)</f>
        <v>obj_009a0#0009</v>
      </c>
      <c r="K60" s="16" t="b">
        <v>0</v>
      </c>
      <c r="L60" s="19">
        <v>50</v>
      </c>
      <c r="M60" s="19">
        <v>1</v>
      </c>
      <c r="O60" s="26" t="e">
        <v>#N/A</v>
      </c>
      <c r="P60" s="26" t="e">
        <f>_xll.qlRateHelperQuoteName(O60,trigger)</f>
        <v>#VALUE!</v>
      </c>
      <c r="Q60" s="31" t="e">
        <f>_xll.qlRateHelperRate(O60,trigger)</f>
        <v>#VALUE!</v>
      </c>
      <c r="R60" s="61" t="e">
        <f>_xll.qlRateHelperEarliestDate(O60,trigger)</f>
        <v>#VALUE!</v>
      </c>
      <c r="S60" s="61" t="e">
        <f>_xll.qlRateHelperPillarDate(O60,trigger)</f>
        <v>#VALUE!</v>
      </c>
      <c r="T60" s="88" t="e">
        <f>_xll.qlYieldTSDiscount($X$10,S60)</f>
        <v>#NUM!</v>
      </c>
      <c r="U60" s="88" t="e">
        <v>#N/A</v>
      </c>
      <c r="AA60" s="39" t="s">
        <v>87</v>
      </c>
      <c r="AB60" s="40">
        <f>_xll.qlInterestRateIndexFixingDate($X$9,AC60)</f>
        <v>42356</v>
      </c>
      <c r="AC60" s="40">
        <f>_xll.qlCalendarAdvance(calendar,$AC59,AA60,,,trigger)</f>
        <v>42360</v>
      </c>
      <c r="AD60" s="40">
        <f>_xll.qlInterestRateIndexMaturity($X$9,AC60,)</f>
        <v>42451</v>
      </c>
      <c r="AE60" s="43">
        <f>_xll.qlTenorBasisValue(TenorBasis3M,AC60,_xll.ohTrigger(trigger,$X$24))</f>
        <v>1.1547765543524495E-3</v>
      </c>
      <c r="AF60" s="90">
        <f>_xll.qlTenorBasisForwardRate(TenorBasis3M,AC60,_xll.ohTrigger(trigger,$X$24))</f>
        <v>-4.9931121544289898E-4</v>
      </c>
      <c r="AG60" s="90">
        <f>_xll.qlIndexFixing(TenorBasisIndex6M,$AB60,TRUE,_xll.ohTrigger(trigger,$X$24))</f>
        <v>-5.0561851215594601E-4</v>
      </c>
      <c r="AH60" s="43">
        <f>_xll.qlIndexFixing($X$9,$AB60,TRUE,trigger)</f>
        <v>-5.1041827973406101E-4</v>
      </c>
      <c r="AI60" s="45">
        <f t="shared" si="1"/>
        <v>4.7997675781149933E-2</v>
      </c>
    </row>
    <row r="61" spans="1:35" x14ac:dyDescent="0.2">
      <c r="A61" s="7" t="s">
        <v>44</v>
      </c>
      <c r="B61" s="7" t="s">
        <v>13</v>
      </c>
      <c r="C61" s="64"/>
      <c r="D61" s="7" t="s">
        <v>16</v>
      </c>
      <c r="E61" s="7" t="s">
        <v>15</v>
      </c>
      <c r="F61" s="7" t="s">
        <v>17</v>
      </c>
      <c r="G61" s="7" t="str">
        <f t="shared" si="10"/>
        <v>Euribor3M</v>
      </c>
      <c r="H61" s="9">
        <v>0</v>
      </c>
      <c r="I61" s="10" t="str">
        <f t="shared" si="14"/>
        <v>EURAB3E25Y_Quote</v>
      </c>
      <c r="J61" s="11" t="str">
        <f>_xll.qlSwapRateHelper2(,I61,2,A61,calendar,D61,E61,F61,$G$34,H61,B61,BaseCurve,,,,trigger)</f>
        <v>obj_0099f#0009</v>
      </c>
      <c r="K61" s="16" t="b">
        <v>1</v>
      </c>
      <c r="L61" s="19">
        <v>50</v>
      </c>
      <c r="M61" s="19">
        <v>1</v>
      </c>
      <c r="O61" s="26" t="e">
        <v>#N/A</v>
      </c>
      <c r="P61" s="26" t="e">
        <f>_xll.qlRateHelperQuoteName(O61,trigger)</f>
        <v>#VALUE!</v>
      </c>
      <c r="Q61" s="31" t="e">
        <f>_xll.qlRateHelperRate(O61,trigger)</f>
        <v>#VALUE!</v>
      </c>
      <c r="R61" s="61" t="e">
        <f>_xll.qlRateHelperEarliestDate(O61,trigger)</f>
        <v>#VALUE!</v>
      </c>
      <c r="S61" s="61" t="e">
        <f>_xll.qlRateHelperPillarDate(O61,trigger)</f>
        <v>#VALUE!</v>
      </c>
      <c r="T61" s="88" t="e">
        <f>_xll.qlYieldTSDiscount($X$10,S61)</f>
        <v>#NUM!</v>
      </c>
      <c r="U61" s="88" t="e">
        <v>#N/A</v>
      </c>
      <c r="AA61" s="39" t="s">
        <v>87</v>
      </c>
      <c r="AB61" s="40">
        <f>_xll.qlInterestRateIndexFixingDate($X$9,AC61)</f>
        <v>42359</v>
      </c>
      <c r="AC61" s="40">
        <f>_xll.qlCalendarAdvance(calendar,$AC60,AA61,,,trigger)</f>
        <v>42361</v>
      </c>
      <c r="AD61" s="40">
        <f>_xll.qlInterestRateIndexMaturity($X$9,AC61,)</f>
        <v>42452</v>
      </c>
      <c r="AE61" s="43">
        <f>_xll.qlTenorBasisValue(TenorBasis3M,AC61,_xll.ohTrigger(trigger,$X$24))</f>
        <v>1.1556387332561152E-3</v>
      </c>
      <c r="AF61" s="90">
        <f>_xll.qlTenorBasisForwardRate(TenorBasis3M,AC61,_xll.ohTrigger(trigger,$X$24))</f>
        <v>-5.0083761781223482E-4</v>
      </c>
      <c r="AG61" s="90">
        <f>_xll.qlIndexFixing(TenorBasisIndex6M,$AB61,TRUE,_xll.ohTrigger(trigger,$X$24))</f>
        <v>-5.0626777902654273E-4</v>
      </c>
      <c r="AH61" s="43">
        <f>_xll.qlIndexFixing($X$9,$AB61,TRUE,trigger)</f>
        <v>-5.1211449292857831E-4</v>
      </c>
      <c r="AI61" s="45">
        <f t="shared" si="1"/>
        <v>5.8467139020355753E-2</v>
      </c>
    </row>
    <row r="62" spans="1:35" x14ac:dyDescent="0.2">
      <c r="A62" s="7" t="s">
        <v>45</v>
      </c>
      <c r="B62" s="7" t="s">
        <v>13</v>
      </c>
      <c r="C62" s="64"/>
      <c r="D62" s="7" t="s">
        <v>16</v>
      </c>
      <c r="E62" s="7" t="s">
        <v>15</v>
      </c>
      <c r="F62" s="7" t="s">
        <v>17</v>
      </c>
      <c r="G62" s="7" t="str">
        <f t="shared" si="10"/>
        <v>Euribor3M</v>
      </c>
      <c r="H62" s="9">
        <v>0</v>
      </c>
      <c r="I62" s="10" t="str">
        <f t="shared" si="14"/>
        <v>EURAB3E26Y_Quote</v>
      </c>
      <c r="J62" s="11" t="str">
        <f>_xll.qlSwapRateHelper2(,I62,2,A62,calendar,D62,E62,F62,$G$34,H62,B62,BaseCurve,,,,trigger)</f>
        <v>obj_0099e#0009</v>
      </c>
      <c r="K62" s="16" t="b">
        <v>0</v>
      </c>
      <c r="L62" s="19">
        <v>50</v>
      </c>
      <c r="M62" s="19">
        <v>1</v>
      </c>
      <c r="O62" s="26" t="e">
        <v>#N/A</v>
      </c>
      <c r="P62" s="26" t="e">
        <f>_xll.qlRateHelperQuoteName(O62,trigger)</f>
        <v>#VALUE!</v>
      </c>
      <c r="Q62" s="31" t="e">
        <f>_xll.qlRateHelperRate(O62,trigger)</f>
        <v>#VALUE!</v>
      </c>
      <c r="R62" s="61" t="e">
        <f>_xll.qlRateHelperEarliestDate(O62,trigger)</f>
        <v>#VALUE!</v>
      </c>
      <c r="S62" s="61" t="e">
        <f>_xll.qlRateHelperPillarDate(O62,trigger)</f>
        <v>#VALUE!</v>
      </c>
      <c r="T62" s="88" t="e">
        <f>_xll.qlYieldTSDiscount($X$10,S62)</f>
        <v>#NUM!</v>
      </c>
      <c r="U62" s="88" t="e">
        <v>#N/A</v>
      </c>
      <c r="AA62" s="39" t="s">
        <v>87</v>
      </c>
      <c r="AB62" s="40">
        <f>_xll.qlInterestRateIndexFixingDate($X$9,AC62)</f>
        <v>42360</v>
      </c>
      <c r="AC62" s="40">
        <f>_xll.qlCalendarAdvance(calendar,$AC61,AA62,,,trigger)</f>
        <v>42362</v>
      </c>
      <c r="AD62" s="40">
        <f>_xll.qlInterestRateIndexMaturity($X$9,AC62,)</f>
        <v>42453</v>
      </c>
      <c r="AE62" s="43">
        <f>_xll.qlTenorBasisValue(TenorBasis3M,AC62,_xll.ohTrigger(trigger,$X$24))</f>
        <v>1.1565001114031243E-3</v>
      </c>
      <c r="AF62" s="90">
        <f>_xll.qlTenorBasisForwardRate(TenorBasis3M,AC62,_xll.ohTrigger(trigger,$X$24))</f>
        <v>-5.0228924786136712E-4</v>
      </c>
      <c r="AG62" s="90">
        <f>_xll.qlIndexFixing(TenorBasisIndex6M,$AB62,TRUE,_xll.ohTrigger(trigger,$X$24))</f>
        <v>-5.0684227421334991E-4</v>
      </c>
      <c r="AH62" s="43">
        <f>_xll.qlIndexFixing($X$9,$AB62,TRUE,trigger)</f>
        <v>-5.1379102115471512E-4</v>
      </c>
      <c r="AI62" s="45">
        <f t="shared" si="1"/>
        <v>6.9487469413652067E-2</v>
      </c>
    </row>
    <row r="63" spans="1:35" x14ac:dyDescent="0.2">
      <c r="A63" s="7" t="s">
        <v>46</v>
      </c>
      <c r="B63" s="7" t="s">
        <v>13</v>
      </c>
      <c r="C63" s="64"/>
      <c r="D63" s="7" t="s">
        <v>16</v>
      </c>
      <c r="E63" s="7" t="s">
        <v>15</v>
      </c>
      <c r="F63" s="7" t="s">
        <v>17</v>
      </c>
      <c r="G63" s="7" t="str">
        <f t="shared" si="10"/>
        <v>Euribor3M</v>
      </c>
      <c r="H63" s="9">
        <v>0</v>
      </c>
      <c r="I63" s="10" t="str">
        <f t="shared" si="14"/>
        <v>EURAB3E27Y_Quote</v>
      </c>
      <c r="J63" s="11" t="str">
        <f>_xll.qlSwapRateHelper2(,I63,2,A63,calendar,D63,E63,F63,$G$34,H63,B63,BaseCurve,,,,trigger)</f>
        <v>obj_0099d#0009</v>
      </c>
      <c r="K63" s="16" t="b">
        <v>0</v>
      </c>
      <c r="L63" s="19">
        <v>50</v>
      </c>
      <c r="M63" s="19">
        <v>1</v>
      </c>
      <c r="O63" s="26" t="e">
        <v>#N/A</v>
      </c>
      <c r="P63" s="26" t="e">
        <f>_xll.qlRateHelperQuoteName(O63,trigger)</f>
        <v>#VALUE!</v>
      </c>
      <c r="Q63" s="31" t="e">
        <f>_xll.qlRateHelperRate(O63,trigger)</f>
        <v>#VALUE!</v>
      </c>
      <c r="R63" s="61" t="e">
        <f>_xll.qlRateHelperEarliestDate(O63,trigger)</f>
        <v>#VALUE!</v>
      </c>
      <c r="S63" s="61" t="e">
        <f>_xll.qlRateHelperPillarDate(O63,trigger)</f>
        <v>#VALUE!</v>
      </c>
      <c r="T63" s="88" t="e">
        <f>_xll.qlYieldTSDiscount($X$10,S63)</f>
        <v>#NUM!</v>
      </c>
      <c r="U63" s="88" t="e">
        <v>#N/A</v>
      </c>
      <c r="AA63" s="39" t="s">
        <v>87</v>
      </c>
      <c r="AB63" s="40">
        <f>_xll.qlInterestRateIndexFixingDate($X$9,AC63)</f>
        <v>42361</v>
      </c>
      <c r="AC63" s="40">
        <f>_xll.qlCalendarAdvance(calendar,$AC62,AA63,,,trigger)</f>
        <v>42366</v>
      </c>
      <c r="AD63" s="40">
        <f>_xll.qlInterestRateIndexMaturity($X$9,AC63,)</f>
        <v>42458</v>
      </c>
      <c r="AE63" s="43">
        <f>_xll.qlTenorBasisValue(TenorBasis3M,AC63,_xll.ohTrigger(trigger,$X$24))</f>
        <v>1.1599376259480109E-3</v>
      </c>
      <c r="AF63" s="90">
        <f>_xll.qlTenorBasisForwardRate(TenorBasis3M,AC63,_xll.ohTrigger(trigger,$X$24))</f>
        <v>-5.0800473486562164E-4</v>
      </c>
      <c r="AG63" s="90">
        <f>_xll.qlIndexFixing(TenorBasisIndex6M,$AB63,TRUE,_xll.ohTrigger(trigger,$X$24))</f>
        <v>-5.0875738046494436E-4</v>
      </c>
      <c r="AH63" s="43">
        <f>_xll.qlIndexFixing($X$9,$AB63,TRUE,trigger)</f>
        <v>-5.2072492787843974E-4</v>
      </c>
      <c r="AI63" s="45">
        <f t="shared" si="1"/>
        <v>0.11967547413495382</v>
      </c>
    </row>
    <row r="64" spans="1:35" x14ac:dyDescent="0.2">
      <c r="A64" s="7" t="s">
        <v>47</v>
      </c>
      <c r="B64" s="7" t="s">
        <v>13</v>
      </c>
      <c r="C64" s="64"/>
      <c r="D64" s="7" t="s">
        <v>16</v>
      </c>
      <c r="E64" s="7" t="s">
        <v>15</v>
      </c>
      <c r="F64" s="7" t="s">
        <v>17</v>
      </c>
      <c r="G64" s="7" t="str">
        <f t="shared" si="10"/>
        <v>Euribor3M</v>
      </c>
      <c r="H64" s="9">
        <v>0</v>
      </c>
      <c r="I64" s="10" t="str">
        <f t="shared" si="14"/>
        <v>EURAB3E28Y_Quote</v>
      </c>
      <c r="J64" s="11" t="str">
        <f>_xll.qlSwapRateHelper2(,I64,2,A64,calendar,D64,E64,F64,$G$34,H64,B64,BaseCurve,,,,trigger)</f>
        <v>obj_0099c#0009</v>
      </c>
      <c r="K64" s="16" t="b">
        <v>0</v>
      </c>
      <c r="L64" s="19">
        <v>50</v>
      </c>
      <c r="M64" s="19">
        <v>1</v>
      </c>
      <c r="O64" s="26" t="e">
        <v>#N/A</v>
      </c>
      <c r="P64" s="26" t="e">
        <f>_xll.qlRateHelperQuoteName(O64,trigger)</f>
        <v>#VALUE!</v>
      </c>
      <c r="Q64" s="31" t="e">
        <f>_xll.qlRateHelperRate(O64,trigger)</f>
        <v>#VALUE!</v>
      </c>
      <c r="R64" s="61" t="e">
        <f>_xll.qlRateHelperEarliestDate(O64,trigger)</f>
        <v>#VALUE!</v>
      </c>
      <c r="S64" s="61" t="e">
        <f>_xll.qlRateHelperPillarDate(O64,trigger)</f>
        <v>#VALUE!</v>
      </c>
      <c r="T64" s="88" t="e">
        <f>_xll.qlYieldTSDiscount($X$10,S64)</f>
        <v>#NUM!</v>
      </c>
      <c r="U64" s="88" t="e">
        <v>#N/A</v>
      </c>
      <c r="AA64" s="39" t="s">
        <v>87</v>
      </c>
      <c r="AB64" s="40">
        <f>_xll.qlInterestRateIndexFixingDate($X$9,AC64)</f>
        <v>42362</v>
      </c>
      <c r="AC64" s="40">
        <f>_xll.qlCalendarAdvance(calendar,$AC63,AA64,,,trigger)</f>
        <v>42367</v>
      </c>
      <c r="AD64" s="40">
        <f>_xll.qlInterestRateIndexMaturity($X$9,AC64,)</f>
        <v>42458</v>
      </c>
      <c r="AE64" s="43">
        <f>_xll.qlTenorBasisValue(TenorBasis3M,AC64,_xll.ohTrigger(trigger,$X$24))</f>
        <v>1.1607950074521687E-3</v>
      </c>
      <c r="AF64" s="90">
        <f>_xll.qlTenorBasisForwardRate(TenorBasis3M,AC64,_xll.ohTrigger(trigger,$X$24))</f>
        <v>-5.0852598999421379E-4</v>
      </c>
      <c r="AG64" s="90">
        <f>_xll.qlIndexFixing(TenorBasisIndex6M,$AB64,TRUE,_xll.ohTrigger(trigger,$X$24))</f>
        <v>-5.0869334985029734E-4</v>
      </c>
      <c r="AH64" s="43">
        <f>_xll.qlIndexFixing($X$9,$AB64,TRUE,trigger)</f>
        <v>-5.2177064944603435E-4</v>
      </c>
      <c r="AI64" s="45">
        <f t="shared" si="1"/>
        <v>0.1307729959573701</v>
      </c>
    </row>
    <row r="65" spans="1:35" x14ac:dyDescent="0.2">
      <c r="A65" s="7" t="s">
        <v>48</v>
      </c>
      <c r="B65" s="7" t="s">
        <v>13</v>
      </c>
      <c r="C65" s="64"/>
      <c r="D65" s="7" t="s">
        <v>16</v>
      </c>
      <c r="E65" s="7" t="s">
        <v>15</v>
      </c>
      <c r="F65" s="7" t="s">
        <v>17</v>
      </c>
      <c r="G65" s="7" t="str">
        <f t="shared" si="10"/>
        <v>Euribor3M</v>
      </c>
      <c r="H65" s="9">
        <v>0</v>
      </c>
      <c r="I65" s="10" t="str">
        <f t="shared" si="14"/>
        <v>EURAB3E29Y_Quote</v>
      </c>
      <c r="J65" s="11" t="str">
        <f>_xll.qlSwapRateHelper2(,I65,2,A65,calendar,D65,E65,F65,$G$34,H65,B65,BaseCurve,,,,trigger)</f>
        <v>obj_0099b#0009</v>
      </c>
      <c r="K65" s="16" t="b">
        <v>0</v>
      </c>
      <c r="L65" s="19">
        <v>50</v>
      </c>
      <c r="M65" s="19">
        <v>1</v>
      </c>
      <c r="O65" s="26" t="e">
        <v>#N/A</v>
      </c>
      <c r="P65" s="26" t="e">
        <f>_xll.qlRateHelperQuoteName(O65,trigger)</f>
        <v>#VALUE!</v>
      </c>
      <c r="Q65" s="31" t="e">
        <f>_xll.qlRateHelperRate(O65,trigger)</f>
        <v>#VALUE!</v>
      </c>
      <c r="R65" s="61" t="e">
        <f>_xll.qlRateHelperEarliestDate(O65,trigger)</f>
        <v>#VALUE!</v>
      </c>
      <c r="S65" s="61" t="e">
        <f>_xll.qlRateHelperPillarDate(O65,trigger)</f>
        <v>#VALUE!</v>
      </c>
      <c r="T65" s="88" t="e">
        <f>_xll.qlYieldTSDiscount($X$10,S65)</f>
        <v>#NUM!</v>
      </c>
      <c r="U65" s="88" t="e">
        <v>#N/A</v>
      </c>
      <c r="AA65" s="39" t="s">
        <v>87</v>
      </c>
      <c r="AB65" s="40">
        <f>_xll.qlInterestRateIndexFixingDate($X$9,AC65)</f>
        <v>42366</v>
      </c>
      <c r="AC65" s="40">
        <f>_xll.qlCalendarAdvance(calendar,$AC64,AA65,,,trigger)</f>
        <v>42368</v>
      </c>
      <c r="AD65" s="40">
        <f>_xll.qlInterestRateIndexMaturity($X$9,AC65,)</f>
        <v>42459</v>
      </c>
      <c r="AE65" s="43">
        <f>_xll.qlTenorBasisValue(TenorBasis3M,AC65,_xll.ohTrigger(trigger,$X$24))</f>
        <v>1.1616515910541391E-3</v>
      </c>
      <c r="AF65" s="90">
        <f>_xll.qlTenorBasisForwardRate(TenorBasis3M,AC65,_xll.ohTrigger(trigger,$X$24))</f>
        <v>-5.095890920406085E-4</v>
      </c>
      <c r="AG65" s="90">
        <f>_xll.qlIndexFixing(TenorBasisIndex6M,$AB65,TRUE,_xll.ohTrigger(trigger,$X$24))</f>
        <v>-5.0887931984618367E-4</v>
      </c>
      <c r="AH65" s="43">
        <f>_xll.qlIndexFixing($X$9,$AB65,TRUE,trigger)</f>
        <v>-5.2326442493263623E-4</v>
      </c>
      <c r="AI65" s="45">
        <f t="shared" si="1"/>
        <v>0.14385105086452565</v>
      </c>
    </row>
    <row r="66" spans="1:35" x14ac:dyDescent="0.2">
      <c r="A66" s="7" t="s">
        <v>49</v>
      </c>
      <c r="B66" s="7" t="s">
        <v>13</v>
      </c>
      <c r="C66" s="64"/>
      <c r="D66" s="7" t="s">
        <v>16</v>
      </c>
      <c r="E66" s="7" t="s">
        <v>15</v>
      </c>
      <c r="F66" s="7" t="s">
        <v>17</v>
      </c>
      <c r="G66" s="7" t="str">
        <f t="shared" si="10"/>
        <v>Euribor3M</v>
      </c>
      <c r="H66" s="9">
        <v>0</v>
      </c>
      <c r="I66" s="10" t="str">
        <f t="shared" si="14"/>
        <v>EURAB3E30Y_Quote</v>
      </c>
      <c r="J66" s="11" t="str">
        <f>_xll.qlSwapRateHelper2(,I66,2,A66,calendar,D66,E66,F66,$G$34,H66,B66,BaseCurve,,,,trigger)</f>
        <v>obj_0099a#0009</v>
      </c>
      <c r="K66" s="16" t="b">
        <v>1</v>
      </c>
      <c r="L66" s="19">
        <v>50</v>
      </c>
      <c r="M66" s="19">
        <v>1</v>
      </c>
      <c r="O66" s="26" t="e">
        <v>#N/A</v>
      </c>
      <c r="P66" s="26" t="e">
        <f>_xll.qlRateHelperQuoteName(O66,trigger)</f>
        <v>#VALUE!</v>
      </c>
      <c r="Q66" s="31" t="e">
        <f>_xll.qlRateHelperRate(O66,trigger)</f>
        <v>#VALUE!</v>
      </c>
      <c r="R66" s="61" t="e">
        <f>_xll.qlRateHelperEarliestDate(O66,trigger)</f>
        <v>#VALUE!</v>
      </c>
      <c r="S66" s="61" t="e">
        <f>_xll.qlRateHelperPillarDate(O66,trigger)</f>
        <v>#VALUE!</v>
      </c>
      <c r="T66" s="88" t="e">
        <f>_xll.qlYieldTSDiscount($X$10,S66)</f>
        <v>#NUM!</v>
      </c>
      <c r="U66" s="88" t="e">
        <v>#N/A</v>
      </c>
      <c r="AA66" s="39" t="s">
        <v>87</v>
      </c>
      <c r="AB66" s="40">
        <f>_xll.qlInterestRateIndexFixingDate($X$9,AC66)</f>
        <v>42367</v>
      </c>
      <c r="AC66" s="40">
        <f>_xll.qlCalendarAdvance(calendar,$AC65,AA66,,,trigger)</f>
        <v>42369</v>
      </c>
      <c r="AD66" s="40">
        <f>_xll.qlInterestRateIndexMaturity($X$9,AC66,)</f>
        <v>42460</v>
      </c>
      <c r="AE66" s="43">
        <f>_xll.qlTenorBasisValue(TenorBasis3M,AC66,_xll.ohTrigger(trigger,$X$24))</f>
        <v>1.1625073772288154E-3</v>
      </c>
      <c r="AF66" s="90">
        <f>_xll.qlTenorBasisForwardRate(TenorBasis3M,AC66,_xll.ohTrigger(trigger,$X$24))</f>
        <v>-5.1059745701147175E-4</v>
      </c>
      <c r="AG66" s="90">
        <f>_xll.qlIndexFixing(TenorBasisIndex6M,$AB66,TRUE,_xll.ohTrigger(trigger,$X$24))</f>
        <v>-5.0901055309067488E-4</v>
      </c>
      <c r="AH66" s="43">
        <f>_xll.qlIndexFixing($X$9,$AB66,TRUE,trigger)</f>
        <v>-5.2471696784627767E-4</v>
      </c>
      <c r="AI66" s="45">
        <f t="shared" si="1"/>
        <v>0.15706414755602788</v>
      </c>
    </row>
    <row r="67" spans="1:35" x14ac:dyDescent="0.2">
      <c r="A67" s="7" t="s">
        <v>50</v>
      </c>
      <c r="B67" s="7" t="s">
        <v>13</v>
      </c>
      <c r="C67" s="64"/>
      <c r="D67" s="7" t="s">
        <v>16</v>
      </c>
      <c r="E67" s="7" t="s">
        <v>15</v>
      </c>
      <c r="F67" s="7" t="s">
        <v>17</v>
      </c>
      <c r="G67" s="7" t="str">
        <f t="shared" si="10"/>
        <v>Euribor3M</v>
      </c>
      <c r="H67" s="9">
        <v>0</v>
      </c>
      <c r="I67" s="10" t="str">
        <f t="shared" si="14"/>
        <v>EURAB3E35Y_Quote</v>
      </c>
      <c r="J67" s="11" t="str">
        <f>_xll.qlSwapRateHelper2(,I67,2,A67,calendar,D67,E67,F67,$G$34,H67,B67,BaseCurve,,,,trigger)</f>
        <v>obj_00999#0009</v>
      </c>
      <c r="K67" s="16" t="b">
        <v>0</v>
      </c>
      <c r="L67" s="19">
        <v>50</v>
      </c>
      <c r="M67" s="19">
        <v>1</v>
      </c>
      <c r="O67" s="26" t="e">
        <v>#N/A</v>
      </c>
      <c r="P67" s="26" t="e">
        <f>_xll.qlRateHelperQuoteName(O67,trigger)</f>
        <v>#VALUE!</v>
      </c>
      <c r="Q67" s="31" t="e">
        <f>_xll.qlRateHelperRate(O67,trigger)</f>
        <v>#VALUE!</v>
      </c>
      <c r="R67" s="61" t="e">
        <f>_xll.qlRateHelperEarliestDate(O67,trigger)</f>
        <v>#VALUE!</v>
      </c>
      <c r="S67" s="61" t="e">
        <f>_xll.qlRateHelperPillarDate(O67,trigger)</f>
        <v>#VALUE!</v>
      </c>
      <c r="T67" s="88" t="e">
        <f>_xll.qlYieldTSDiscount($X$10,S67)</f>
        <v>#NUM!</v>
      </c>
      <c r="U67" s="88" t="e">
        <v>#N/A</v>
      </c>
      <c r="AA67" s="39" t="s">
        <v>87</v>
      </c>
      <c r="AB67" s="40">
        <f>_xll.qlInterestRateIndexFixingDate($X$9,AC67)</f>
        <v>42368</v>
      </c>
      <c r="AC67" s="40">
        <f>_xll.qlCalendarAdvance(calendar,$AC66,AA67,,,trigger)</f>
        <v>42373</v>
      </c>
      <c r="AD67" s="40">
        <f>_xll.qlInterestRateIndexMaturity($X$9,AC67,)</f>
        <v>42464</v>
      </c>
      <c r="AE67" s="43">
        <f>_xll.qlTenorBasisValue(TenorBasis3M,AC67,_xll.ohTrigger(trigger,$X$24))</f>
        <v>1.1659225571439592E-3</v>
      </c>
      <c r="AF67" s="90">
        <f>_xll.qlTenorBasisForwardRate(TenorBasis3M,AC67,_xll.ohTrigger(trigger,$X$24))</f>
        <v>-5.3629175612225708E-4</v>
      </c>
      <c r="AG67" s="90">
        <f>_xll.qlIndexFixing(TenorBasisIndex6M,$AB67,TRUE,_xll.ohTrigger(trigger,$X$24))</f>
        <v>-5.3119635641569421E-4</v>
      </c>
      <c r="AH67" s="43">
        <f>_xll.qlIndexFixing($X$9,$AB67,TRUE,trigger)</f>
        <v>-5.5220412739036382E-4</v>
      </c>
      <c r="AI67" s="45">
        <f t="shared" si="1"/>
        <v>0.21007770974669601</v>
      </c>
    </row>
    <row r="68" spans="1:35" x14ac:dyDescent="0.2">
      <c r="A68" s="7" t="s">
        <v>51</v>
      </c>
      <c r="B68" s="7" t="s">
        <v>13</v>
      </c>
      <c r="C68" s="64"/>
      <c r="D68" s="7" t="s">
        <v>16</v>
      </c>
      <c r="E68" s="7" t="s">
        <v>15</v>
      </c>
      <c r="F68" s="7" t="s">
        <v>17</v>
      </c>
      <c r="G68" s="7" t="str">
        <f t="shared" si="10"/>
        <v>Euribor3M</v>
      </c>
      <c r="H68" s="9">
        <v>0</v>
      </c>
      <c r="I68" s="10" t="str">
        <f t="shared" si="14"/>
        <v>EURAB3E40Y_Quote</v>
      </c>
      <c r="J68" s="11" t="str">
        <f>_xll.qlSwapRateHelper2(,I68,2,A68,calendar,D68,E68,F68,$G$34,H68,B68,BaseCurve,,,,trigger)</f>
        <v>obj_00998#0009</v>
      </c>
      <c r="K68" s="16" t="b">
        <v>1</v>
      </c>
      <c r="L68" s="19">
        <v>50</v>
      </c>
      <c r="M68" s="19">
        <v>1</v>
      </c>
      <c r="O68" s="26" t="e">
        <v>#N/A</v>
      </c>
      <c r="P68" s="26" t="e">
        <f>_xll.qlRateHelperQuoteName(O68,trigger)</f>
        <v>#VALUE!</v>
      </c>
      <c r="Q68" s="31" t="e">
        <f>_xll.qlRateHelperRate(O68,trigger)</f>
        <v>#VALUE!</v>
      </c>
      <c r="R68" s="61" t="e">
        <f>_xll.qlRateHelperEarliestDate(O68,trigger)</f>
        <v>#VALUE!</v>
      </c>
      <c r="S68" s="61" t="e">
        <f>_xll.qlRateHelperPillarDate(O68,trigger)</f>
        <v>#VALUE!</v>
      </c>
      <c r="T68" s="88" t="e">
        <f>_xll.qlYieldTSDiscount($X$10,S68)</f>
        <v>#NUM!</v>
      </c>
      <c r="U68" s="88" t="e">
        <v>#N/A</v>
      </c>
      <c r="AA68" s="39" t="s">
        <v>87</v>
      </c>
      <c r="AB68" s="40">
        <f>_xll.qlInterestRateIndexFixingDate($X$9,AC68)</f>
        <v>42369</v>
      </c>
      <c r="AC68" s="40">
        <f>_xll.qlCalendarAdvance(calendar,$AC67,AA68,,,trigger)</f>
        <v>42374</v>
      </c>
      <c r="AD68" s="40">
        <f>_xll.qlInterestRateIndexMaturity($X$9,AC68,)</f>
        <v>42465</v>
      </c>
      <c r="AE68" s="43">
        <f>_xll.qlTenorBasisValue(TenorBasis3M,AC68,_xll.ohTrigger(trigger,$X$24))</f>
        <v>1.1667743632970756E-3</v>
      </c>
      <c r="AF68" s="90">
        <f>_xll.qlTenorBasisForwardRate(TenorBasis3M,AC68,_xll.ohTrigger(trigger,$X$24))</f>
        <v>-5.3706936358814792E-4</v>
      </c>
      <c r="AG68" s="90">
        <f>_xll.qlIndexFixing(TenorBasisIndex6M,$AB68,TRUE,_xll.ohTrigger(trigger,$X$24))</f>
        <v>-5.316863295164679E-4</v>
      </c>
      <c r="AH68" s="43">
        <f>_xll.qlIndexFixing($X$9,$AB68,TRUE,trigger)</f>
        <v>-5.5340505637167846E-4</v>
      </c>
      <c r="AI68" s="45">
        <f t="shared" ref="AI68:AI131" si="15">(AG68-AH68)*10000</f>
        <v>0.21718726855210566</v>
      </c>
    </row>
    <row r="69" spans="1:35" x14ac:dyDescent="0.2">
      <c r="A69" s="7" t="s">
        <v>52</v>
      </c>
      <c r="B69" s="7" t="s">
        <v>13</v>
      </c>
      <c r="C69" s="64"/>
      <c r="D69" s="7" t="s">
        <v>16</v>
      </c>
      <c r="E69" s="7" t="s">
        <v>15</v>
      </c>
      <c r="F69" s="7" t="s">
        <v>17</v>
      </c>
      <c r="G69" s="7" t="str">
        <f t="shared" si="10"/>
        <v>Euribor3M</v>
      </c>
      <c r="H69" s="9">
        <v>0</v>
      </c>
      <c r="I69" s="10" t="str">
        <f t="shared" si="14"/>
        <v>EURAB3E50Y_Quote</v>
      </c>
      <c r="J69" s="11" t="str">
        <f>_xll.qlSwapRateHelper2(,I69,2,A69,calendar,D69,E69,F69,$G$34,H69,B69,BaseCurve,,,,trigger)</f>
        <v>obj_00997#0009</v>
      </c>
      <c r="K69" s="16" t="b">
        <v>1</v>
      </c>
      <c r="L69" s="19">
        <v>50</v>
      </c>
      <c r="M69" s="19">
        <v>1</v>
      </c>
      <c r="O69" s="26" t="e">
        <v>#N/A</v>
      </c>
      <c r="P69" s="26" t="e">
        <f>_xll.qlRateHelperQuoteName(O69,trigger)</f>
        <v>#VALUE!</v>
      </c>
      <c r="Q69" s="31" t="e">
        <f>_xll.qlRateHelperRate(O69,trigger)</f>
        <v>#VALUE!</v>
      </c>
      <c r="R69" s="61" t="e">
        <f>_xll.qlRateHelperEarliestDate(O69,trigger)</f>
        <v>#VALUE!</v>
      </c>
      <c r="S69" s="61" t="e">
        <f>_xll.qlRateHelperPillarDate(O69,trigger)</f>
        <v>#VALUE!</v>
      </c>
      <c r="T69" s="88" t="e">
        <f>_xll.qlYieldTSDiscount($X$10,S69)</f>
        <v>#NUM!</v>
      </c>
      <c r="U69" s="88" t="e">
        <v>#N/A</v>
      </c>
      <c r="AA69" s="39" t="s">
        <v>87</v>
      </c>
      <c r="AB69" s="40">
        <f>_xll.qlInterestRateIndexFixingDate($X$9,AC69)</f>
        <v>42373</v>
      </c>
      <c r="AC69" s="40">
        <f>_xll.qlCalendarAdvance(calendar,$AC68,AA69,,,trigger)</f>
        <v>42375</v>
      </c>
      <c r="AD69" s="40">
        <f>_xll.qlInterestRateIndexMaturity($X$9,AC69,)</f>
        <v>42466</v>
      </c>
      <c r="AE69" s="43">
        <f>_xll.qlTenorBasisValue(TenorBasis3M,AC69,_xll.ohTrigger(trigger,$X$24))</f>
        <v>1.1676253748671643E-3</v>
      </c>
      <c r="AF69" s="90">
        <f>_xll.qlTenorBasisForwardRate(TenorBasis3M,AC69,_xll.ohTrigger(trigger,$X$24))</f>
        <v>-5.3780940705333753E-4</v>
      </c>
      <c r="AG69" s="90">
        <f>_xll.qlIndexFixing(TenorBasisIndex6M,$AB69,TRUE,_xll.ohTrigger(trigger,$X$24))</f>
        <v>-5.376959895067743E-4</v>
      </c>
      <c r="AH69" s="43">
        <f>_xll.qlIndexFixing($X$9,$AB69,TRUE,trigger)</f>
        <v>-5.5455065672384242E-4</v>
      </c>
      <c r="AI69" s="45">
        <f t="shared" si="15"/>
        <v>0.1685466721706812</v>
      </c>
    </row>
    <row r="70" spans="1:35" x14ac:dyDescent="0.2">
      <c r="A70" s="8" t="s">
        <v>53</v>
      </c>
      <c r="B70" s="8" t="s">
        <v>13</v>
      </c>
      <c r="C70" s="64"/>
      <c r="D70" s="8" t="s">
        <v>16</v>
      </c>
      <c r="E70" s="8" t="s">
        <v>15</v>
      </c>
      <c r="F70" s="8" t="s">
        <v>17</v>
      </c>
      <c r="G70" s="7" t="str">
        <f t="shared" si="10"/>
        <v>Euribor3M</v>
      </c>
      <c r="H70" s="12">
        <v>0</v>
      </c>
      <c r="I70" s="13" t="str">
        <f t="shared" si="14"/>
        <v>EURAB3E60Y_Quote</v>
      </c>
      <c r="J70" s="14" t="str">
        <f>_xll.qlSwapRateHelper2(,I70,2,A70,calendar,D70,E70,F70,$G$34,H70,B70,BaseCurve,,,,trigger)</f>
        <v>obj_00996#0009</v>
      </c>
      <c r="K70" s="17" t="b">
        <v>1</v>
      </c>
      <c r="L70" s="20">
        <v>50</v>
      </c>
      <c r="M70" s="20">
        <v>1</v>
      </c>
      <c r="O70" s="26" t="e">
        <v>#N/A</v>
      </c>
      <c r="P70" s="26" t="e">
        <f>_xll.qlRateHelperQuoteName(O70,trigger)</f>
        <v>#VALUE!</v>
      </c>
      <c r="Q70" s="31" t="e">
        <f>_xll.qlRateHelperRate(O70,trigger)</f>
        <v>#VALUE!</v>
      </c>
      <c r="R70" s="61" t="e">
        <f>_xll.qlRateHelperEarliestDate(O70,trigger)</f>
        <v>#VALUE!</v>
      </c>
      <c r="S70" s="61" t="e">
        <f>_xll.qlRateHelperPillarDate(O70,trigger)</f>
        <v>#VALUE!</v>
      </c>
      <c r="T70" s="88" t="e">
        <f>_xll.qlYieldTSDiscount($X$10,S70)</f>
        <v>#NUM!</v>
      </c>
      <c r="U70" s="88" t="e">
        <v>#N/A</v>
      </c>
      <c r="AA70" s="39" t="s">
        <v>87</v>
      </c>
      <c r="AB70" s="40">
        <f>_xll.qlInterestRateIndexFixingDate($X$9,AC70)</f>
        <v>42374</v>
      </c>
      <c r="AC70" s="40">
        <f>_xll.qlCalendarAdvance(calendar,$AC69,AA70,,,trigger)</f>
        <v>42376</v>
      </c>
      <c r="AD70" s="40">
        <f>_xll.qlInterestRateIndexMaturity($X$9,AC70,)</f>
        <v>42467</v>
      </c>
      <c r="AE70" s="43">
        <f>_xll.qlTenorBasisValue(TenorBasis3M,AC70,_xll.ohTrigger(trigger,$X$24))</f>
        <v>1.168475592327421E-3</v>
      </c>
      <c r="AF70" s="90">
        <f>_xll.qlTenorBasisForwardRate(TenorBasis3M,AC70,_xll.ohTrigger(trigger,$X$24))</f>
        <v>-5.3851474862925291E-4</v>
      </c>
      <c r="AG70" s="90">
        <f>_xll.qlIndexFixing(TenorBasisIndex6M,$AB70,TRUE,_xll.ohTrigger(trigger,$X$24))</f>
        <v>-5.3255644587696935E-4</v>
      </c>
      <c r="AH70" s="43">
        <f>_xll.qlIndexFixing($X$9,$AB70,TRUE,trigger)</f>
        <v>-5.5564222311408609E-4</v>
      </c>
      <c r="AI70" s="45">
        <f t="shared" si="15"/>
        <v>0.23085777237116736</v>
      </c>
    </row>
    <row r="71" spans="1:35" x14ac:dyDescent="0.2">
      <c r="O71" s="26" t="e">
        <v>#N/A</v>
      </c>
      <c r="P71" s="26" t="e">
        <f>_xll.qlRateHelperQuoteName(O71,trigger)</f>
        <v>#VALUE!</v>
      </c>
      <c r="Q71" s="31" t="e">
        <f>_xll.qlRateHelperRate(O71,trigger)</f>
        <v>#VALUE!</v>
      </c>
      <c r="R71" s="61" t="e">
        <f>_xll.qlRateHelperEarliestDate(O71,trigger)</f>
        <v>#VALUE!</v>
      </c>
      <c r="S71" s="61" t="e">
        <f>_xll.qlRateHelperPillarDate(O71,trigger)</f>
        <v>#VALUE!</v>
      </c>
      <c r="T71" s="88" t="e">
        <f>_xll.qlYieldTSDiscount($X$10,S71)</f>
        <v>#NUM!</v>
      </c>
      <c r="U71" s="88" t="e">
        <v>#N/A</v>
      </c>
      <c r="AA71" s="39" t="s">
        <v>87</v>
      </c>
      <c r="AB71" s="40">
        <f>_xll.qlInterestRateIndexFixingDate($X$9,AC71)</f>
        <v>42375</v>
      </c>
      <c r="AC71" s="40">
        <f>_xll.qlCalendarAdvance(calendar,$AC70,AA71,,,trigger)</f>
        <v>42377</v>
      </c>
      <c r="AD71" s="40">
        <f>_xll.qlInterestRateIndexMaturity($X$9,AC71,)</f>
        <v>42468</v>
      </c>
      <c r="AE71" s="43">
        <f>_xll.qlTenorBasisValue(TenorBasis3M,AC71,_xll.ohTrigger(trigger,$X$24))</f>
        <v>1.1693250161508002E-3</v>
      </c>
      <c r="AF71" s="90">
        <f>_xll.qlTenorBasisForwardRate(TenorBasis3M,AC71,_xll.ohTrigger(trigger,$X$24))</f>
        <v>-5.3918825043083483E-4</v>
      </c>
      <c r="AG71" s="90">
        <f>_xll.qlIndexFixing(TenorBasisIndex6M,$AB71,TRUE,_xll.ohTrigger(trigger,$X$24))</f>
        <v>-5.3294231335647652E-4</v>
      </c>
      <c r="AH71" s="43">
        <f>_xll.qlIndexFixing($X$9,$AB71,TRUE,trigger)</f>
        <v>-5.5668105020480879E-4</v>
      </c>
      <c r="AI71" s="45">
        <f t="shared" si="15"/>
        <v>0.23738736848332279</v>
      </c>
    </row>
    <row r="72" spans="1:35" x14ac:dyDescent="0.2">
      <c r="O72" s="28" t="e">
        <v>#N/A</v>
      </c>
      <c r="P72" s="28" t="e">
        <f>_xll.qlRateHelperQuoteName(O72,trigger)</f>
        <v>#VALUE!</v>
      </c>
      <c r="Q72" s="32" t="e">
        <f>_xll.qlRateHelperRate(O72,trigger)</f>
        <v>#VALUE!</v>
      </c>
      <c r="R72" s="62" t="e">
        <f>_xll.qlRateHelperEarliestDate(O72,trigger)</f>
        <v>#VALUE!</v>
      </c>
      <c r="S72" s="62" t="e">
        <f>_xll.qlRateHelperPillarDate(O72,trigger)</f>
        <v>#VALUE!</v>
      </c>
      <c r="T72" s="89" t="e">
        <f>_xll.qlYieldTSDiscount($X$10,S72)</f>
        <v>#NUM!</v>
      </c>
      <c r="U72" s="89" t="e">
        <v>#N/A</v>
      </c>
      <c r="AA72" s="39" t="s">
        <v>87</v>
      </c>
      <c r="AB72" s="40">
        <f>_xll.qlInterestRateIndexFixingDate($X$9,AC72)</f>
        <v>42376</v>
      </c>
      <c r="AC72" s="40">
        <f>_xll.qlCalendarAdvance(calendar,$AC71,AA72,,,trigger)</f>
        <v>42380</v>
      </c>
      <c r="AD72" s="40">
        <f>_xll.qlInterestRateIndexMaturity($X$9,AC72,)</f>
        <v>42471</v>
      </c>
      <c r="AE72" s="43">
        <f>_xll.qlTenorBasisValue(TenorBasis3M,AC72,_xll.ohTrigger(trigger,$X$24))</f>
        <v>1.1718685305255813E-3</v>
      </c>
      <c r="AF72" s="90">
        <f>_xll.qlTenorBasisForwardRate(TenorBasis3M,AC72,_xll.ohTrigger(trigger,$X$24))</f>
        <v>-5.4104633828715881E-4</v>
      </c>
      <c r="AG72" s="90">
        <f>_xll.qlIndexFixing(TenorBasisIndex6M,$AB72,TRUE,_xll.ohTrigger(trigger,$X$24))</f>
        <v>-5.3334234209188793E-4</v>
      </c>
      <c r="AH72" s="43">
        <f>_xll.qlIndexFixing($X$9,$AB72,TRUE,trigger)</f>
        <v>-5.5949404226519363E-4</v>
      </c>
      <c r="AI72" s="45">
        <f t="shared" si="15"/>
        <v>0.26151700173305703</v>
      </c>
    </row>
    <row r="73" spans="1:35" x14ac:dyDescent="0.2">
      <c r="AA73" s="39" t="s">
        <v>87</v>
      </c>
      <c r="AB73" s="40">
        <f>_xll.qlInterestRateIndexFixingDate($X$9,AC73)</f>
        <v>42377</v>
      </c>
      <c r="AC73" s="40">
        <f>_xll.qlCalendarAdvance(calendar,$AC72,AA73,,,trigger)</f>
        <v>42381</v>
      </c>
      <c r="AD73" s="40">
        <f>_xll.qlInterestRateIndexMaturity($X$9,AC73,)</f>
        <v>42472</v>
      </c>
      <c r="AE73" s="43">
        <f>_xll.qlTenorBasisValue(TenorBasis3M,AC73,_xll.ohTrigger(trigger,$X$24))</f>
        <v>1.1727147845261513E-3</v>
      </c>
      <c r="AF73" s="90">
        <f>_xll.qlTenorBasisForwardRate(TenorBasis3M,AC73,_xll.ohTrigger(trigger,$X$24))</f>
        <v>-5.4162110207053957E-4</v>
      </c>
      <c r="AG73" s="90">
        <f>_xll.qlIndexFixing(TenorBasisIndex6M,$AB73,TRUE,_xll.ohTrigger(trigger,$X$24))</f>
        <v>-5.3422462778737962E-4</v>
      </c>
      <c r="AH73" s="43">
        <f>_xll.qlIndexFixing($X$9,$AB73,TRUE,trigger)</f>
        <v>-5.6033485872516726E-4</v>
      </c>
      <c r="AI73" s="45">
        <f t="shared" si="15"/>
        <v>0.26110230937787643</v>
      </c>
    </row>
    <row r="74" spans="1:35" x14ac:dyDescent="0.2">
      <c r="AA74" s="39" t="s">
        <v>87</v>
      </c>
      <c r="AB74" s="40">
        <f>_xll.qlInterestRateIndexFixingDate($X$9,AC74)</f>
        <v>42380</v>
      </c>
      <c r="AC74" s="40">
        <f>_xll.qlCalendarAdvance(calendar,$AC73,AA74,,,trigger)</f>
        <v>42382</v>
      </c>
      <c r="AD74" s="40">
        <f>_xll.qlInterestRateIndexMaturity($X$9,AC74,)</f>
        <v>42473</v>
      </c>
      <c r="AE74" s="43">
        <f>_xll.qlTenorBasisValue(TenorBasis3M,AC74,_xll.ohTrigger(trigger,$X$24))</f>
        <v>1.1735602472509865E-3</v>
      </c>
      <c r="AF74" s="90">
        <f>_xll.qlTenorBasisForwardRate(TenorBasis3M,AC74,_xll.ohTrigger(trigger,$X$24))</f>
        <v>-5.4217833661212591E-4</v>
      </c>
      <c r="AG74" s="90">
        <f>_xll.qlIndexFixing(TenorBasisIndex6M,$AB74,TRUE,_xll.ohTrigger(trigger,$X$24))</f>
        <v>-5.344942280455417E-4</v>
      </c>
      <c r="AH74" s="43">
        <f>_xll.qlIndexFixing($X$9,$AB74,TRUE,trigger)</f>
        <v>-5.6112940915369535E-4</v>
      </c>
      <c r="AI74" s="45">
        <f t="shared" si="15"/>
        <v>0.26635181108153655</v>
      </c>
    </row>
    <row r="75" spans="1:35" x14ac:dyDescent="0.2">
      <c r="AA75" s="39" t="s">
        <v>87</v>
      </c>
      <c r="AB75" s="40">
        <f>_xll.qlInterestRateIndexFixingDate($X$9,AC75)</f>
        <v>42381</v>
      </c>
      <c r="AC75" s="40">
        <f>_xll.qlCalendarAdvance(calendar,$AC74,AA75,,,trigger)</f>
        <v>42383</v>
      </c>
      <c r="AD75" s="40">
        <f>_xll.qlInterestRateIndexMaturity($X$9,AC75,)</f>
        <v>42474</v>
      </c>
      <c r="AE75" s="43">
        <f>_xll.qlTenorBasisValue(TenorBasis3M,AC75,_xll.ohTrigger(trigger,$X$24))</f>
        <v>1.1744049191715906E-3</v>
      </c>
      <c r="AF75" s="90">
        <f>_xll.qlTenorBasisForwardRate(TenorBasis3M,AC75,_xll.ohTrigger(trigger,$X$24))</f>
        <v>-5.4272090400885086E-4</v>
      </c>
      <c r="AG75" s="90">
        <f>_xll.qlIndexFixing(TenorBasisIndex6M,$AB75,TRUE,_xll.ohTrigger(trigger,$X$24))</f>
        <v>-5.3474916117157961E-4</v>
      </c>
      <c r="AH75" s="43">
        <f>_xll.qlIndexFixing($X$9,$AB75,TRUE,trigger)</f>
        <v>-5.6187898819560881E-4</v>
      </c>
      <c r="AI75" s="45">
        <f t="shared" si="15"/>
        <v>0.27129827024029207</v>
      </c>
    </row>
    <row r="76" spans="1:35" x14ac:dyDescent="0.2">
      <c r="AA76" s="39" t="s">
        <v>87</v>
      </c>
      <c r="AB76" s="40">
        <f>_xll.qlInterestRateIndexFixingDate($X$9,AC76)</f>
        <v>42382</v>
      </c>
      <c r="AC76" s="40">
        <f>_xll.qlCalendarAdvance(calendar,$AC75,AA76,,,trigger)</f>
        <v>42384</v>
      </c>
      <c r="AD76" s="40">
        <f>_xll.qlInterestRateIndexMaturity($X$9,AC76,)</f>
        <v>42475</v>
      </c>
      <c r="AE76" s="43">
        <f>_xll.qlTenorBasisValue(TenorBasis3M,AC76,_xll.ohTrigger(trigger,$X$24))</f>
        <v>1.1752488007592266E-3</v>
      </c>
      <c r="AF76" s="90">
        <f>_xll.qlTenorBasisForwardRate(TenorBasis3M,AC76,_xll.ohTrigger(trigger,$X$24))</f>
        <v>-5.4325166635984373E-4</v>
      </c>
      <c r="AG76" s="90">
        <f>_xll.qlIndexFixing(TenorBasisIndex6M,$AB76,TRUE,_xll.ohTrigger(trigger,$X$24))</f>
        <v>-5.3499228926066943E-4</v>
      </c>
      <c r="AH76" s="43">
        <f>_xll.qlIndexFixing($X$9,$AB76,TRUE,trigger)</f>
        <v>-5.6258489049266407E-4</v>
      </c>
      <c r="AI76" s="45">
        <f t="shared" si="15"/>
        <v>0.2759260123199464</v>
      </c>
    </row>
    <row r="77" spans="1:35" x14ac:dyDescent="0.2">
      <c r="AA77" s="39" t="s">
        <v>87</v>
      </c>
      <c r="AB77" s="40">
        <f>_xll.qlInterestRateIndexFixingDate($X$9,AC77)</f>
        <v>42383</v>
      </c>
      <c r="AC77" s="40">
        <f>_xll.qlCalendarAdvance(calendar,$AC76,AA77,,,trigger)</f>
        <v>42387</v>
      </c>
      <c r="AD77" s="40">
        <f>_xll.qlInterestRateIndexMaturity($X$9,AC77,)</f>
        <v>42478</v>
      </c>
      <c r="AE77" s="43">
        <f>_xll.qlTenorBasisValue(TenorBasis3M,AC77,_xll.ohTrigger(trigger,$X$24))</f>
        <v>1.177775708233336E-3</v>
      </c>
      <c r="AF77" s="90">
        <f>_xll.qlTenorBasisForwardRate(TenorBasis3M,AC77,_xll.ohTrigger(trigger,$X$24))</f>
        <v>-5.4480174410600341E-4</v>
      </c>
      <c r="AG77" s="90">
        <f>_xll.qlIndexFixing(TenorBasisIndex6M,$AB77,TRUE,_xll.ohTrigger(trigger,$X$24))</f>
        <v>-5.3567946434717319E-4</v>
      </c>
      <c r="AH77" s="43">
        <f>_xll.qlIndexFixing($X$9,$AB77,TRUE,trigger)</f>
        <v>-5.6445348330193951E-4</v>
      </c>
      <c r="AI77" s="45">
        <f t="shared" si="15"/>
        <v>0.28774018954766323</v>
      </c>
    </row>
    <row r="78" spans="1:35" x14ac:dyDescent="0.2">
      <c r="AA78" s="39" t="s">
        <v>87</v>
      </c>
      <c r="AB78" s="40">
        <f>_xll.qlInterestRateIndexFixingDate($X$9,AC78)</f>
        <v>42384</v>
      </c>
      <c r="AC78" s="40">
        <f>_xll.qlCalendarAdvance(calendar,$AC77,AA78,,,trigger)</f>
        <v>42388</v>
      </c>
      <c r="AD78" s="40">
        <f>_xll.qlInterestRateIndexMaturity($X$9,AC78,)</f>
        <v>42479</v>
      </c>
      <c r="AE78" s="43">
        <f>_xll.qlTenorBasisValue(TenorBasis3M,AC78,_xll.ohTrigger(trigger,$X$24))</f>
        <v>1.1786164331969049E-3</v>
      </c>
      <c r="AF78" s="90">
        <f>_xll.qlTenorBasisForwardRate(TenorBasis3M,AC78,_xll.ohTrigger(trigger,$X$24))</f>
        <v>-5.4531390723681038E-4</v>
      </c>
      <c r="AG78" s="90">
        <f>_xll.qlIndexFixing(TenorBasisIndex6M,$AB78,TRUE,_xll.ohTrigger(trigger,$X$24))</f>
        <v>-5.3590399331270315E-4</v>
      </c>
      <c r="AH78" s="43">
        <f>_xll.qlIndexFixing($X$9,$AB78,TRUE,trigger)</f>
        <v>-5.6499762499759754E-4</v>
      </c>
      <c r="AI78" s="45">
        <f t="shared" si="15"/>
        <v>0.29093631684894389</v>
      </c>
    </row>
    <row r="79" spans="1:35" x14ac:dyDescent="0.2">
      <c r="AA79" s="39" t="s">
        <v>87</v>
      </c>
      <c r="AB79" s="40">
        <f>_xll.qlInterestRateIndexFixingDate($X$9,AC79)</f>
        <v>42387</v>
      </c>
      <c r="AC79" s="40">
        <f>_xll.qlCalendarAdvance(calendar,$AC78,AA79,,,trigger)</f>
        <v>42389</v>
      </c>
      <c r="AD79" s="40">
        <f>_xll.qlInterestRateIndexMaturity($X$9,AC79,)</f>
        <v>42480</v>
      </c>
      <c r="AE79" s="43">
        <f>_xll.qlTenorBasisValue(TenorBasis3M,AC79,_xll.ohTrigger(trigger,$X$24))</f>
        <v>1.1794563701802046E-3</v>
      </c>
      <c r="AF79" s="90">
        <f>_xll.qlTenorBasisForwardRate(TenorBasis3M,AC79,_xll.ohTrigger(trigger,$X$24))</f>
        <v>-5.4582857579557034E-4</v>
      </c>
      <c r="AG79" s="90">
        <f>_xll.qlIndexFixing(TenorBasisIndex6M,$AB79,TRUE,_xll.ohTrigger(trigger,$X$24))</f>
        <v>-5.2965654457985418E-4</v>
      </c>
      <c r="AH79" s="43">
        <f>_xll.qlIndexFixing($X$9,$AB79,TRUE,trigger)</f>
        <v>-5.6550456312555648E-4</v>
      </c>
      <c r="AI79" s="45">
        <f t="shared" si="15"/>
        <v>0.35848018545702298</v>
      </c>
    </row>
    <row r="80" spans="1:35" x14ac:dyDescent="0.2">
      <c r="AA80" s="39" t="s">
        <v>87</v>
      </c>
      <c r="AB80" s="40">
        <f>_xll.qlInterestRateIndexFixingDate($X$9,AC80)</f>
        <v>42388</v>
      </c>
      <c r="AC80" s="40">
        <f>_xll.qlCalendarAdvance(calendar,$AC79,AA80,,,trigger)</f>
        <v>42390</v>
      </c>
      <c r="AD80" s="40">
        <f>_xll.qlInterestRateIndexMaturity($X$9,AC80,)</f>
        <v>42481</v>
      </c>
      <c r="AE80" s="43">
        <f>_xll.qlTenorBasisValue(TenorBasis3M,AC80,_xll.ohTrigger(trigger,$X$24))</f>
        <v>1.180295519653052E-3</v>
      </c>
      <c r="AF80" s="90">
        <f>_xll.qlTenorBasisForwardRate(TenorBasis3M,AC80,_xll.ohTrigger(trigger,$X$24))</f>
        <v>-5.4634861187350661E-4</v>
      </c>
      <c r="AG80" s="90">
        <f>_xll.qlIndexFixing(TenorBasisIndex6M,$AB80,TRUE,_xll.ohTrigger(trigger,$X$24))</f>
        <v>-5.2987749871088975E-4</v>
      </c>
      <c r="AH80" s="43">
        <f>_xll.qlIndexFixing($X$9,$AB80,TRUE,trigger)</f>
        <v>-5.6597559231571419E-4</v>
      </c>
      <c r="AI80" s="45">
        <f t="shared" si="15"/>
        <v>0.36098093604824444</v>
      </c>
    </row>
    <row r="81" spans="27:35" x14ac:dyDescent="0.2">
      <c r="AA81" s="39" t="s">
        <v>87</v>
      </c>
      <c r="AB81" s="40">
        <f>_xll.qlInterestRateIndexFixingDate($X$9,AC81)</f>
        <v>42389</v>
      </c>
      <c r="AC81" s="40">
        <f>_xll.qlCalendarAdvance(calendar,$AC80,AA81,,,trigger)</f>
        <v>42391</v>
      </c>
      <c r="AD81" s="40">
        <f>_xll.qlInterestRateIndexMaturity($X$9,AC81,)</f>
        <v>42482</v>
      </c>
      <c r="AE81" s="43">
        <f>_xll.qlTenorBasisValue(TenorBasis3M,AC81,_xll.ohTrigger(trigger,$X$24))</f>
        <v>1.1811338820850246E-3</v>
      </c>
      <c r="AF81" s="90">
        <f>_xll.qlTenorBasisForwardRate(TenorBasis3M,AC81,_xll.ohTrigger(trigger,$X$24))</f>
        <v>-5.4687687756052508E-4</v>
      </c>
      <c r="AG81" s="90">
        <f>_xll.qlIndexFixing(TenorBasisIndex6M,$AB81,TRUE,_xll.ohTrigger(trigger,$X$24))</f>
        <v>-5.366040614146533E-4</v>
      </c>
      <c r="AH81" s="43">
        <f>_xll.qlIndexFixing($X$9,$AB81,TRUE,trigger)</f>
        <v>-5.6641200719796843E-4</v>
      </c>
      <c r="AI81" s="45">
        <f t="shared" si="15"/>
        <v>0.29807945783315132</v>
      </c>
    </row>
    <row r="82" spans="27:35" x14ac:dyDescent="0.2">
      <c r="AA82" s="39" t="s">
        <v>87</v>
      </c>
      <c r="AB82" s="40">
        <f>_xll.qlInterestRateIndexFixingDate($X$9,AC82)</f>
        <v>42390</v>
      </c>
      <c r="AC82" s="40">
        <f>_xll.qlCalendarAdvance(calendar,$AC81,AA82,,,trigger)</f>
        <v>42394</v>
      </c>
      <c r="AD82" s="40">
        <f>_xll.qlInterestRateIndexMaturity($X$9,AC82,)</f>
        <v>42485</v>
      </c>
      <c r="AE82" s="43">
        <f>_xll.qlTenorBasisValue(TenorBasis3M,AC82,_xll.ohTrigger(trigger,$X$24))</f>
        <v>1.1836442518278593E-3</v>
      </c>
      <c r="AF82" s="90">
        <f>_xll.qlTenorBasisForwardRate(TenorBasis3M,AC82,_xll.ohTrigger(trigger,$X$24))</f>
        <v>-5.485396731562443E-4</v>
      </c>
      <c r="AG82" s="90">
        <f>_xll.qlIndexFixing(TenorBasisIndex6M,$AB82,TRUE,_xll.ohTrigger(trigger,$X$24))</f>
        <v>-5.3740395538110126E-4</v>
      </c>
      <c r="AH82" s="43">
        <f>_xll.qlIndexFixing($X$9,$AB82,TRUE,trigger)</f>
        <v>-5.6752651225148868E-4</v>
      </c>
      <c r="AI82" s="45">
        <f t="shared" si="15"/>
        <v>0.30122556870387418</v>
      </c>
    </row>
    <row r="83" spans="27:35" x14ac:dyDescent="0.2">
      <c r="AA83" s="39" t="s">
        <v>87</v>
      </c>
      <c r="AB83" s="40">
        <f>_xll.qlInterestRateIndexFixingDate($X$9,AC83)</f>
        <v>42391</v>
      </c>
      <c r="AC83" s="40">
        <f>_xll.qlCalendarAdvance(calendar,$AC82,AA83,,,trigger)</f>
        <v>42395</v>
      </c>
      <c r="AD83" s="40">
        <f>_xll.qlInterestRateIndexMaturity($X$9,AC83,)</f>
        <v>42486</v>
      </c>
      <c r="AE83" s="43">
        <f>_xll.qlTenorBasisValue(TenorBasis3M,AC83,_xll.ohTrigger(trigger,$X$24))</f>
        <v>1.1844794707872978E-3</v>
      </c>
      <c r="AF83" s="90">
        <f>_xll.qlTenorBasisForwardRate(TenorBasis3M,AC83,_xll.ohTrigger(trigger,$X$24))</f>
        <v>-5.4912947815053922E-4</v>
      </c>
      <c r="AG83" s="90">
        <f>_xll.qlIndexFixing(TenorBasisIndex6M,$AB83,TRUE,_xll.ohTrigger(trigger,$X$24))</f>
        <v>-5.3770612667919447E-4</v>
      </c>
      <c r="AH83" s="43">
        <f>_xll.qlIndexFixing($X$9,$AB83,TRUE,trigger)</f>
        <v>-5.6783741615323304E-4</v>
      </c>
      <c r="AI83" s="45">
        <f t="shared" si="15"/>
        <v>0.30131289474038569</v>
      </c>
    </row>
    <row r="84" spans="27:35" x14ac:dyDescent="0.2">
      <c r="AA84" s="39" t="s">
        <v>87</v>
      </c>
      <c r="AB84" s="40">
        <f>_xll.qlInterestRateIndexFixingDate($X$9,AC84)</f>
        <v>42394</v>
      </c>
      <c r="AC84" s="40">
        <f>_xll.qlCalendarAdvance(calendar,$AC83,AA84,,,trigger)</f>
        <v>42396</v>
      </c>
      <c r="AD84" s="40">
        <f>_xll.qlInterestRateIndexMaturity($X$9,AC84,)</f>
        <v>42487</v>
      </c>
      <c r="AE84" s="43">
        <f>_xll.qlTenorBasisValue(TenorBasis3M,AC84,_xll.ohTrigger(trigger,$X$24))</f>
        <v>1.1853139050501441E-3</v>
      </c>
      <c r="AF84" s="90">
        <f>_xll.qlTenorBasisForwardRate(TenorBasis3M,AC84,_xll.ohTrigger(trigger,$X$24))</f>
        <v>-5.4974182318104511E-4</v>
      </c>
      <c r="AG84" s="90">
        <f>_xll.qlIndexFixing(TenorBasisIndex6M,$AB84,TRUE,_xll.ohTrigger(trigger,$X$24))</f>
        <v>-5.3803083812549706E-4</v>
      </c>
      <c r="AH84" s="43">
        <f>_xll.qlIndexFixing($X$9,$AB84,TRUE,trigger)</f>
        <v>-5.6812017886625739E-4</v>
      </c>
      <c r="AI84" s="45">
        <f t="shared" si="15"/>
        <v>0.30089340740760329</v>
      </c>
    </row>
    <row r="85" spans="27:35" x14ac:dyDescent="0.2">
      <c r="AA85" s="39" t="s">
        <v>87</v>
      </c>
      <c r="AB85" s="40">
        <f>_xll.qlInterestRateIndexFixingDate($X$9,AC85)</f>
        <v>42395</v>
      </c>
      <c r="AC85" s="40">
        <f>_xll.qlCalendarAdvance(calendar,$AC84,AA85,,,trigger)</f>
        <v>42397</v>
      </c>
      <c r="AD85" s="40">
        <f>_xll.qlInterestRateIndexMaturity($X$9,AC85,)</f>
        <v>42488</v>
      </c>
      <c r="AE85" s="43">
        <f>_xll.qlTenorBasisValue(TenorBasis3M,AC85,_xll.ohTrigger(trigger,$X$24))</f>
        <v>1.1861475550845339E-3</v>
      </c>
      <c r="AF85" s="90">
        <f>_xll.qlTenorBasisForwardRate(TenorBasis3M,AC85,_xll.ohTrigger(trigger,$X$24))</f>
        <v>-5.5037900321505532E-4</v>
      </c>
      <c r="AG85" s="90">
        <f>_xll.qlIndexFixing(TenorBasisIndex6M,$AB85,TRUE,_xll.ohTrigger(trigger,$X$24))</f>
        <v>-5.3838038469872175E-4</v>
      </c>
      <c r="AH85" s="43">
        <f>_xll.qlIndexFixing($X$9,$AB85,TRUE,trigger)</f>
        <v>-5.6837609501255392E-4</v>
      </c>
      <c r="AI85" s="45">
        <f t="shared" si="15"/>
        <v>0.29995710313832169</v>
      </c>
    </row>
    <row r="86" spans="27:35" x14ac:dyDescent="0.2">
      <c r="AA86" s="39" t="s">
        <v>87</v>
      </c>
      <c r="AB86" s="40">
        <f>_xll.qlInterestRateIndexFixingDate($X$9,AC86)</f>
        <v>42396</v>
      </c>
      <c r="AC86" s="40">
        <f>_xll.qlCalendarAdvance(calendar,$AC85,AA86,,,trigger)</f>
        <v>42398</v>
      </c>
      <c r="AD86" s="40">
        <f>_xll.qlInterestRateIndexMaturity($X$9,AC86,)</f>
        <v>42489</v>
      </c>
      <c r="AE86" s="43">
        <f>_xll.qlTenorBasisValue(TenorBasis3M,AC86,_xll.ohTrigger(trigger,$X$24))</f>
        <v>1.1869804213583658E-3</v>
      </c>
      <c r="AF86" s="90">
        <f>_xll.qlTenorBasisForwardRate(TenorBasis3M,AC86,_xll.ohTrigger(trigger,$X$24))</f>
        <v>-5.5104104476981974E-4</v>
      </c>
      <c r="AG86" s="90">
        <f>_xll.qlIndexFixing(TenorBasisIndex6M,$AB86,TRUE,_xll.ohTrigger(trigger,$X$24))</f>
        <v>-5.3875479292270646E-4</v>
      </c>
      <c r="AH86" s="43">
        <f>_xll.qlIndexFixing($X$9,$AB86,TRUE,trigger)</f>
        <v>-5.6860645921060079E-4</v>
      </c>
      <c r="AI86" s="45">
        <f t="shared" si="15"/>
        <v>0.29851666287894335</v>
      </c>
    </row>
    <row r="87" spans="27:35" x14ac:dyDescent="0.2">
      <c r="AA87" s="39" t="s">
        <v>87</v>
      </c>
      <c r="AB87" s="40">
        <f>_xll.qlInterestRateIndexFixingDate($X$9,AC87)</f>
        <v>42397</v>
      </c>
      <c r="AC87" s="40">
        <f>_xll.qlCalendarAdvance(calendar,$AC86,AA87,,,trigger)</f>
        <v>42401</v>
      </c>
      <c r="AD87" s="40">
        <f>_xll.qlInterestRateIndexMaturity($X$9,AC87,)</f>
        <v>42492</v>
      </c>
      <c r="AE87" s="43">
        <f>_xll.qlTenorBasisValue(TenorBasis3M,AC87,_xll.ohTrigger(trigger,$X$24))</f>
        <v>1.1894743222918848E-3</v>
      </c>
      <c r="AF87" s="90">
        <f>_xll.qlTenorBasisForwardRate(TenorBasis3M,AC87,_xll.ohTrigger(trigger,$X$24))</f>
        <v>-5.5317093259768437E-4</v>
      </c>
      <c r="AG87" s="90">
        <f>_xll.qlIndexFixing(TenorBasisIndex6M,$AB87,TRUE,_xll.ohTrigger(trigger,$X$24))</f>
        <v>-5.4002178156110621E-4</v>
      </c>
      <c r="AH87" s="43">
        <f>_xll.qlIndexFixing($X$9,$AB87,TRUE,trigger)</f>
        <v>-5.6915718631056858E-4</v>
      </c>
      <c r="AI87" s="45">
        <f t="shared" si="15"/>
        <v>0.29135404749462362</v>
      </c>
    </row>
    <row r="88" spans="27:35" x14ac:dyDescent="0.2">
      <c r="AA88" s="39" t="s">
        <v>87</v>
      </c>
      <c r="AB88" s="40">
        <f>_xll.qlInterestRateIndexFixingDate($X$9,AC88)</f>
        <v>42398</v>
      </c>
      <c r="AC88" s="40">
        <f>_xll.qlCalendarAdvance(calendar,$AC87,AA88,,,trigger)</f>
        <v>42402</v>
      </c>
      <c r="AD88" s="40">
        <f>_xll.qlInterestRateIndexMaturity($X$9,AC88,)</f>
        <v>42492</v>
      </c>
      <c r="AE88" s="43">
        <f>_xll.qlTenorBasisValue(TenorBasis3M,AC88,_xll.ohTrigger(trigger,$X$24))</f>
        <v>1.1903040581976621E-3</v>
      </c>
      <c r="AF88" s="90">
        <f>_xll.qlTenorBasisForwardRate(TenorBasis3M,AC88,_xll.ohTrigger(trigger,$X$24))</f>
        <v>-5.5339334212600733E-4</v>
      </c>
      <c r="AG88" s="90">
        <f>_xll.qlIndexFixing(TenorBasisIndex6M,$AB88,TRUE,_xll.ohTrigger(trigger,$X$24))</f>
        <v>-5.4009396232190809E-4</v>
      </c>
      <c r="AH88" s="43">
        <f>_xll.qlIndexFixing($X$9,$AB88,TRUE,trigger)</f>
        <v>-5.6936951558661519E-4</v>
      </c>
      <c r="AI88" s="45">
        <f t="shared" si="15"/>
        <v>0.29275553264707099</v>
      </c>
    </row>
    <row r="89" spans="27:35" x14ac:dyDescent="0.2">
      <c r="AA89" s="39" t="s">
        <v>87</v>
      </c>
      <c r="AB89" s="40">
        <f>_xll.qlInterestRateIndexFixingDate($X$9,AC89)</f>
        <v>42401</v>
      </c>
      <c r="AC89" s="40">
        <f>_xll.qlCalendarAdvance(calendar,$AC88,AA89,,,trigger)</f>
        <v>42403</v>
      </c>
      <c r="AD89" s="40">
        <f>_xll.qlInterestRateIndexMaturity($X$9,AC89,)</f>
        <v>42493</v>
      </c>
      <c r="AE89" s="43">
        <f>_xll.qlTenorBasisValue(TenorBasis3M,AC89,_xll.ohTrigger(trigger,$X$24))</f>
        <v>1.1911330126787743E-3</v>
      </c>
      <c r="AF89" s="90">
        <f>_xll.qlTenorBasisForwardRate(TenorBasis3M,AC89,_xll.ohTrigger(trigger,$X$24))</f>
        <v>-5.5416909214711652E-4</v>
      </c>
      <c r="AG89" s="90">
        <f>_xll.qlIndexFixing(TenorBasisIndex6M,$AB89,TRUE,_xll.ohTrigger(trigger,$X$24))</f>
        <v>-5.4057888324710035E-4</v>
      </c>
      <c r="AH89" s="43">
        <f>_xll.qlIndexFixing($X$9,$AB89,TRUE,trigger)</f>
        <v>-5.6948623641606133E-4</v>
      </c>
      <c r="AI89" s="45">
        <f t="shared" si="15"/>
        <v>0.28907353168960981</v>
      </c>
    </row>
    <row r="90" spans="27:35" x14ac:dyDescent="0.2">
      <c r="AA90" s="39" t="s">
        <v>87</v>
      </c>
      <c r="AB90" s="40">
        <f>_xll.qlInterestRateIndexFixingDate($X$9,AC90)</f>
        <v>42402</v>
      </c>
      <c r="AC90" s="40">
        <f>_xll.qlCalendarAdvance(calendar,$AC89,AA90,,,trigger)</f>
        <v>42404</v>
      </c>
      <c r="AD90" s="40">
        <f>_xll.qlInterestRateIndexMaturity($X$9,AC90,)</f>
        <v>42494</v>
      </c>
      <c r="AE90" s="43">
        <f>_xll.qlTenorBasisValue(TenorBasis3M,AC90,_xll.ohTrigger(trigger,$X$24))</f>
        <v>1.1919611862016833E-3</v>
      </c>
      <c r="AF90" s="90">
        <f>_xll.qlTenorBasisForwardRate(TenorBasis3M,AC90,_xll.ohTrigger(trigger,$X$24))</f>
        <v>-5.5496658314746483E-4</v>
      </c>
      <c r="AG90" s="90">
        <f>_xll.qlIndexFixing(TenorBasisIndex6M,$AB90,TRUE,_xll.ohTrigger(trigger,$X$24))</f>
        <v>-5.4108554530163389E-4</v>
      </c>
      <c r="AH90" s="43">
        <f>_xll.qlIndexFixing($X$9,$AB90,TRUE,trigger)</f>
        <v>-5.6958456882183484E-4</v>
      </c>
      <c r="AI90" s="45">
        <f t="shared" si="15"/>
        <v>0.2849902352020095</v>
      </c>
    </row>
    <row r="91" spans="27:35" x14ac:dyDescent="0.2">
      <c r="AA91" s="39" t="s">
        <v>87</v>
      </c>
      <c r="AB91" s="40">
        <f>_xll.qlInterestRateIndexFixingDate($X$9,AC91)</f>
        <v>42403</v>
      </c>
      <c r="AC91" s="40">
        <f>_xll.qlCalendarAdvance(calendar,$AC90,AA91,,,trigger)</f>
        <v>42405</v>
      </c>
      <c r="AD91" s="40">
        <f>_xll.qlInterestRateIndexMaturity($X$9,AC91,)</f>
        <v>42495</v>
      </c>
      <c r="AE91" s="43">
        <f>_xll.qlTenorBasisValue(TenorBasis3M,AC91,_xll.ohTrigger(trigger,$X$24))</f>
        <v>1.1927885792326115E-3</v>
      </c>
      <c r="AF91" s="90">
        <f>_xll.qlTenorBasisForwardRate(TenorBasis3M,AC91,_xll.ohTrigger(trigger,$X$24))</f>
        <v>-5.5578526852739785E-4</v>
      </c>
      <c r="AG91" s="90">
        <f>_xll.qlIndexFixing(TenorBasisIndex6M,$AB91,TRUE,_xll.ohTrigger(trigger,$X$24))</f>
        <v>-5.4161340188452201E-4</v>
      </c>
      <c r="AH91" s="43">
        <f>_xll.qlIndexFixing($X$9,$AB91,TRUE,trigger)</f>
        <v>-5.6966582180528746E-4</v>
      </c>
      <c r="AI91" s="45">
        <f t="shared" si="15"/>
        <v>0.28052419920765459</v>
      </c>
    </row>
    <row r="92" spans="27:35" x14ac:dyDescent="0.2">
      <c r="AA92" s="39" t="s">
        <v>87</v>
      </c>
      <c r="AB92" s="40">
        <f>_xll.qlInterestRateIndexFixingDate($X$9,AC92)</f>
        <v>42404</v>
      </c>
      <c r="AC92" s="40">
        <f>_xll.qlCalendarAdvance(calendar,$AC91,AA92,,,trigger)</f>
        <v>42408</v>
      </c>
      <c r="AD92" s="40">
        <f>_xll.qlInterestRateIndexMaturity($X$9,AC92,)</f>
        <v>42499</v>
      </c>
      <c r="AE92" s="43">
        <f>_xll.qlTenorBasisValue(TenorBasis3M,AC92,_xll.ohTrigger(trigger,$X$24))</f>
        <v>1.1952660800321553E-3</v>
      </c>
      <c r="AF92" s="90">
        <f>_xll.qlTenorBasisForwardRate(TenorBasis3M,AC92,_xll.ohTrigger(trigger,$X$24))</f>
        <v>-5.5890991290624508E-4</v>
      </c>
      <c r="AG92" s="90">
        <f>_xll.qlIndexFixing(TenorBasisIndex6M,$AB92,TRUE,_xll.ohTrigger(trigger,$X$24))</f>
        <v>-5.4374733554729668E-4</v>
      </c>
      <c r="AH92" s="43">
        <f>_xll.qlIndexFixing($X$9,$AB92,TRUE,trigger)</f>
        <v>-5.697895599914611E-4</v>
      </c>
      <c r="AI92" s="45">
        <f t="shared" si="15"/>
        <v>0.26042224444164419</v>
      </c>
    </row>
    <row r="93" spans="27:35" x14ac:dyDescent="0.2">
      <c r="AA93" s="39" t="s">
        <v>87</v>
      </c>
      <c r="AB93" s="40">
        <f>_xll.qlInterestRateIndexFixingDate($X$9,AC93)</f>
        <v>42405</v>
      </c>
      <c r="AC93" s="40">
        <f>_xll.qlCalendarAdvance(calendar,$AC92,AA93,,,trigger)</f>
        <v>42409</v>
      </c>
      <c r="AD93" s="40">
        <f>_xll.qlInterestRateIndexMaturity($X$9,AC93,)</f>
        <v>42499</v>
      </c>
      <c r="AE93" s="43">
        <f>_xll.qlTenorBasisValue(TenorBasis3M,AC93,_xll.ohTrigger(trigger,$X$24))</f>
        <v>1.1960903557526115E-3</v>
      </c>
      <c r="AF93" s="90">
        <f>_xll.qlTenorBasisForwardRate(TenorBasis3M,AC93,_xll.ohTrigger(trigger,$X$24))</f>
        <v>-5.5926102193470939E-4</v>
      </c>
      <c r="AG93" s="90">
        <f>_xll.qlIndexFixing(TenorBasisIndex6M,$AB93,TRUE,_xll.ohTrigger(trigger,$X$24))</f>
        <v>-5.4392584164242308E-4</v>
      </c>
      <c r="AH93" s="43">
        <f>_xll.qlIndexFixing($X$9,$AB93,TRUE,trigger)</f>
        <v>-5.6984621956068793E-4</v>
      </c>
      <c r="AI93" s="45">
        <f t="shared" si="15"/>
        <v>0.25920377918264847</v>
      </c>
    </row>
    <row r="94" spans="27:35" x14ac:dyDescent="0.2">
      <c r="AA94" s="39" t="s">
        <v>87</v>
      </c>
      <c r="AB94" s="40">
        <f>_xll.qlInterestRateIndexFixingDate($X$9,AC94)</f>
        <v>42408</v>
      </c>
      <c r="AC94" s="40">
        <f>_xll.qlCalendarAdvance(calendar,$AC93,AA94,,,trigger)</f>
        <v>42410</v>
      </c>
      <c r="AD94" s="40">
        <f>_xll.qlInterestRateIndexMaturity($X$9,AC94,)</f>
        <v>42500</v>
      </c>
      <c r="AE94" s="43">
        <f>_xll.qlTenorBasisValue(TenorBasis3M,AC94,_xll.ohTrigger(trigger,$X$24))</f>
        <v>1.1969138533086206E-3</v>
      </c>
      <c r="AF94" s="90">
        <f>_xll.qlTenorBasisForwardRate(TenorBasis3M,AC94,_xll.ohTrigger(trigger,$X$24))</f>
        <v>-5.6017748027947789E-4</v>
      </c>
      <c r="AG94" s="90">
        <f>_xll.qlIndexFixing(TenorBasisIndex6M,$AB94,TRUE,_xll.ohTrigger(trigger,$X$24))</f>
        <v>-5.3778259730874467E-4</v>
      </c>
      <c r="AH94" s="43">
        <f>_xll.qlIndexFixing($X$9,$AB94,TRUE,trigger)</f>
        <v>-5.6986171046169432E-4</v>
      </c>
      <c r="AI94" s="45">
        <f t="shared" si="15"/>
        <v>0.32079113152949645</v>
      </c>
    </row>
    <row r="95" spans="27:35" x14ac:dyDescent="0.2">
      <c r="AA95" s="39" t="s">
        <v>87</v>
      </c>
      <c r="AB95" s="40">
        <f>_xll.qlInterestRateIndexFixingDate($X$9,AC95)</f>
        <v>42409</v>
      </c>
      <c r="AC95" s="40">
        <f>_xll.qlCalendarAdvance(calendar,$AC94,AA95,,,trigger)</f>
        <v>42411</v>
      </c>
      <c r="AD95" s="40">
        <f>_xll.qlInterestRateIndexMaturity($X$9,AC95,)</f>
        <v>42501</v>
      </c>
      <c r="AE95" s="43">
        <f>_xll.qlTenorBasisValue(TenorBasis3M,AC95,_xll.ohTrigger(trigger,$X$24))</f>
        <v>1.1977365731649736E-3</v>
      </c>
      <c r="AF95" s="90">
        <f>_xll.qlTenorBasisForwardRate(TenorBasis3M,AC95,_xll.ohTrigger(trigger,$X$24))</f>
        <v>-5.6111185343077352E-4</v>
      </c>
      <c r="AG95" s="90">
        <f>_xll.qlIndexFixing(TenorBasisIndex6M,$AB95,TRUE,_xll.ohTrigger(trigger,$X$24))</f>
        <v>-5.4519501727323672E-4</v>
      </c>
      <c r="AH95" s="43">
        <f>_xll.qlIndexFixing($X$9,$AB95,TRUE,trigger)</f>
        <v>-5.6986797594893446E-4</v>
      </c>
      <c r="AI95" s="45">
        <f t="shared" si="15"/>
        <v>0.24672958675697743</v>
      </c>
    </row>
    <row r="96" spans="27:35" x14ac:dyDescent="0.2">
      <c r="AA96" s="39" t="s">
        <v>87</v>
      </c>
      <c r="AB96" s="40">
        <f>_xll.qlInterestRateIndexFixingDate($X$9,AC96)</f>
        <v>42410</v>
      </c>
      <c r="AC96" s="40">
        <f>_xll.qlCalendarAdvance(calendar,$AC95,AA96,,,trigger)</f>
        <v>42412</v>
      </c>
      <c r="AD96" s="40">
        <f>_xll.qlInterestRateIndexMaturity($X$9,AC96,)</f>
        <v>42502</v>
      </c>
      <c r="AE96" s="43">
        <f>_xll.qlTenorBasisValue(TenorBasis3M,AC96,_xll.ohTrigger(trigger,$X$24))</f>
        <v>1.1985585157862247E-3</v>
      </c>
      <c r="AF96" s="90">
        <f>_xll.qlTenorBasisForwardRate(TenorBasis3M,AC96,_xll.ohTrigger(trigger,$X$24))</f>
        <v>-5.6206359479649137E-4</v>
      </c>
      <c r="AG96" s="90">
        <f>_xll.qlIndexFixing(TenorBasisIndex6M,$AB96,TRUE,_xll.ohTrigger(trigger,$X$24))</f>
        <v>-5.458559309521327E-4</v>
      </c>
      <c r="AH96" s="43">
        <f>_xll.qlIndexFixing($X$9,$AB96,TRUE,trigger)</f>
        <v>-5.6986632502553647E-4</v>
      </c>
      <c r="AI96" s="45">
        <f t="shared" si="15"/>
        <v>0.24010394073403774</v>
      </c>
    </row>
    <row r="97" spans="27:35" x14ac:dyDescent="0.2">
      <c r="AA97" s="39" t="s">
        <v>87</v>
      </c>
      <c r="AB97" s="40">
        <f>_xll.qlInterestRateIndexFixingDate($X$9,AC97)</f>
        <v>42411</v>
      </c>
      <c r="AC97" s="40">
        <f>_xll.qlCalendarAdvance(calendar,$AC96,AA97,,,trigger)</f>
        <v>42415</v>
      </c>
      <c r="AD97" s="40">
        <f>_xll.qlInterestRateIndexMaturity($X$9,AC97,)</f>
        <v>42506</v>
      </c>
      <c r="AE97" s="43">
        <f>_xll.qlTenorBasisValue(TenorBasis3M,AC97,_xll.ohTrigger(trigger,$X$24))</f>
        <v>1.2010196848813307E-3</v>
      </c>
      <c r="AF97" s="90">
        <f>_xll.qlTenorBasisForwardRate(TenorBasis3M,AC97,_xll.ohTrigger(trigger,$X$24))</f>
        <v>-5.6557572718042527E-4</v>
      </c>
      <c r="AG97" s="90">
        <f>_xll.qlIndexFixing(TenorBasisIndex6M,$AB97,TRUE,_xll.ohTrigger(trigger,$X$24))</f>
        <v>-5.4839973134689492E-4</v>
      </c>
      <c r="AH97" s="43">
        <f>_xll.qlIndexFixing($X$9,$AB97,TRUE,trigger)</f>
        <v>-5.6986768649189496E-4</v>
      </c>
      <c r="AI97" s="45">
        <f t="shared" si="15"/>
        <v>0.21467955145000042</v>
      </c>
    </row>
    <row r="98" spans="27:35" x14ac:dyDescent="0.2">
      <c r="AA98" s="39" t="s">
        <v>87</v>
      </c>
      <c r="AB98" s="40">
        <f>_xll.qlInterestRateIndexFixingDate($X$9,AC98)</f>
        <v>42412</v>
      </c>
      <c r="AC98" s="40">
        <f>_xll.qlCalendarAdvance(calendar,$AC97,AA98,,,trigger)</f>
        <v>42416</v>
      </c>
      <c r="AD98" s="40">
        <f>_xll.qlInterestRateIndexMaturity($X$9,AC98,)</f>
        <v>42506</v>
      </c>
      <c r="AE98" s="43">
        <f>_xll.qlTenorBasisValue(TenorBasis3M,AC98,_xll.ohTrigger(trigger,$X$24))</f>
        <v>1.2018385232029504E-3</v>
      </c>
      <c r="AF98" s="90">
        <f>_xll.qlTenorBasisForwardRate(TenorBasis3M,AC98,_xll.ohTrigger(trigger,$X$24))</f>
        <v>-5.6603331052906825E-4</v>
      </c>
      <c r="AG98" s="90">
        <f>_xll.qlIndexFixing(TenorBasisIndex6M,$AB98,TRUE,_xll.ohTrigger(trigger,$X$24))</f>
        <v>-5.4866233760986205E-4</v>
      </c>
      <c r="AH98" s="43">
        <f>_xll.qlIndexFixing($X$9,$AB98,TRUE,trigger)</f>
        <v>-5.698067372295057E-4</v>
      </c>
      <c r="AI98" s="45">
        <f t="shared" si="15"/>
        <v>0.2114439961964365</v>
      </c>
    </row>
    <row r="99" spans="27:35" x14ac:dyDescent="0.2">
      <c r="AA99" s="39" t="s">
        <v>87</v>
      </c>
      <c r="AB99" s="40">
        <f>_xll.qlInterestRateIndexFixingDate($X$9,AC99)</f>
        <v>42415</v>
      </c>
      <c r="AC99" s="40">
        <f>_xll.qlCalendarAdvance(calendar,$AC98,AA99,,,trigger)</f>
        <v>42417</v>
      </c>
      <c r="AD99" s="40">
        <f>_xll.qlInterestRateIndexMaturity($X$9,AC99,)</f>
        <v>42507</v>
      </c>
      <c r="AE99" s="43">
        <f>_xll.qlTenorBasisValue(TenorBasis3M,AC99,_xll.ohTrigger(trigger,$X$24))</f>
        <v>1.2026565866086684E-3</v>
      </c>
      <c r="AF99" s="90">
        <f>_xll.qlTenorBasisForwardRate(TenorBasis3M,AC99,_xll.ohTrigger(trigger,$X$24))</f>
        <v>-5.6706369407111268E-4</v>
      </c>
      <c r="AG99" s="90">
        <f>_xll.qlIndexFixing(TenorBasisIndex6M,$AB99,TRUE,_xll.ohTrigger(trigger,$X$24))</f>
        <v>-5.4940189430752184E-4</v>
      </c>
      <c r="AH99" s="43">
        <f>_xll.qlIndexFixing($X$9,$AB99,TRUE,trigger)</f>
        <v>-5.6978513925942664E-4</v>
      </c>
      <c r="AI99" s="45">
        <f t="shared" si="15"/>
        <v>0.203832449519048</v>
      </c>
    </row>
    <row r="100" spans="27:35" x14ac:dyDescent="0.2">
      <c r="AA100" s="39" t="s">
        <v>87</v>
      </c>
      <c r="AB100" s="40">
        <f>_xll.qlInterestRateIndexFixingDate($X$9,AC100)</f>
        <v>42416</v>
      </c>
      <c r="AC100" s="40">
        <f>_xll.qlCalendarAdvance(calendar,$AC99,AA100,,,trigger)</f>
        <v>42418</v>
      </c>
      <c r="AD100" s="40">
        <f>_xll.qlInterestRateIndexMaturity($X$9,AC100,)</f>
        <v>42508</v>
      </c>
      <c r="AE100" s="43">
        <f>_xll.qlTenorBasisValue(TenorBasis3M,AC100,_xll.ohTrigger(trigger,$X$24))</f>
        <v>1.2034738755616122E-3</v>
      </c>
      <c r="AF100" s="90">
        <f>_xll.qlTenorBasisForwardRate(TenorBasis3M,AC100,_xll.ohTrigger(trigger,$X$24))</f>
        <v>-5.6810816627228533E-4</v>
      </c>
      <c r="AG100" s="90">
        <f>_xll.qlIndexFixing(TenorBasisIndex6M,$AB100,TRUE,_xll.ohTrigger(trigger,$X$24))</f>
        <v>-5.5015553983439602E-4</v>
      </c>
      <c r="AH100" s="43">
        <f>_xll.qlIndexFixing($X$9,$AB100,TRUE,trigger)</f>
        <v>-5.6976347888415546E-4</v>
      </c>
      <c r="AI100" s="45">
        <f t="shared" si="15"/>
        <v>0.19607939049759437</v>
      </c>
    </row>
    <row r="101" spans="27:35" x14ac:dyDescent="0.2">
      <c r="AA101" s="39" t="s">
        <v>87</v>
      </c>
      <c r="AB101" s="40">
        <f>_xll.qlInterestRateIndexFixingDate($X$9,AC101)</f>
        <v>42417</v>
      </c>
      <c r="AC101" s="40">
        <f>_xll.qlCalendarAdvance(calendar,$AC100,AA101,,,trigger)</f>
        <v>42419</v>
      </c>
      <c r="AD101" s="40">
        <f>_xll.qlInterestRateIndexMaturity($X$9,AC101,)</f>
        <v>42509</v>
      </c>
      <c r="AE101" s="43">
        <f>_xll.qlTenorBasisValue(TenorBasis3M,AC101,_xll.ohTrigger(trigger,$X$24))</f>
        <v>1.2042903905246716E-3</v>
      </c>
      <c r="AF101" s="90">
        <f>_xll.qlTenorBasisForwardRate(TenorBasis3M,AC101,_xll.ohTrigger(trigger,$X$24))</f>
        <v>-5.6916618054625445E-4</v>
      </c>
      <c r="AG101" s="90">
        <f>_xll.qlIndexFixing(TenorBasisIndex6M,$AB101,TRUE,_xll.ohTrigger(trigger,$X$24))</f>
        <v>-5.5092272760948191E-4</v>
      </c>
      <c r="AH101" s="43">
        <f>_xll.qlIndexFixing($X$9,$AB101,TRUE,trigger)</f>
        <v>-5.6974306510282346E-4</v>
      </c>
      <c r="AI101" s="45">
        <f t="shared" si="15"/>
        <v>0.18820337493341555</v>
      </c>
    </row>
    <row r="102" spans="27:35" x14ac:dyDescent="0.2">
      <c r="AA102" s="39" t="s">
        <v>87</v>
      </c>
      <c r="AB102" s="40">
        <f>_xll.qlInterestRateIndexFixingDate($X$9,AC102)</f>
        <v>42418</v>
      </c>
      <c r="AC102" s="40">
        <f>_xll.qlCalendarAdvance(calendar,$AC101,AA102,,,trigger)</f>
        <v>42422</v>
      </c>
      <c r="AD102" s="40">
        <f>_xll.qlInterestRateIndexMaturity($X$9,AC102,)</f>
        <v>42513</v>
      </c>
      <c r="AE102" s="43">
        <f>_xll.qlTenorBasisValue(TenorBasis3M,AC102,_xll.ohTrigger(trigger,$X$24))</f>
        <v>1.206735296099889E-3</v>
      </c>
      <c r="AF102" s="90">
        <f>_xll.qlTenorBasisForwardRate(TenorBasis3M,AC102,_xll.ohTrigger(trigger,$X$24))</f>
        <v>-5.7298295268767201E-4</v>
      </c>
      <c r="AG102" s="90">
        <f>_xll.qlIndexFixing(TenorBasisIndex6M,$AB102,TRUE,_xll.ohTrigger(trigger,$X$24))</f>
        <v>-5.5379354674473641E-4</v>
      </c>
      <c r="AH102" s="43">
        <f>_xll.qlIndexFixing($X$9,$AB102,TRUE,trigger)</f>
        <v>-5.698356185712683E-4</v>
      </c>
      <c r="AI102" s="45">
        <f t="shared" si="15"/>
        <v>0.16042071826531884</v>
      </c>
    </row>
    <row r="103" spans="27:35" x14ac:dyDescent="0.2">
      <c r="AA103" s="39" t="s">
        <v>87</v>
      </c>
      <c r="AB103" s="40">
        <f>_xll.qlInterestRateIndexFixingDate($X$9,AC103)</f>
        <v>42419</v>
      </c>
      <c r="AC103" s="40">
        <f>_xll.qlCalendarAdvance(calendar,$AC102,AA103,,,trigger)</f>
        <v>42423</v>
      </c>
      <c r="AD103" s="40">
        <f>_xll.qlInterestRateIndexMaturity($X$9,AC103,)</f>
        <v>42513</v>
      </c>
      <c r="AE103" s="43">
        <f>_xll.qlTenorBasisValue(TenorBasis3M,AC103,_xll.ohTrigger(trigger,$X$24))</f>
        <v>1.2075487197275711E-3</v>
      </c>
      <c r="AF103" s="90">
        <f>_xll.qlTenorBasisForwardRate(TenorBasis3M,AC103,_xll.ohTrigger(trigger,$X$24))</f>
        <v>-5.7352272657951175E-4</v>
      </c>
      <c r="AG103" s="90">
        <f>_xll.qlIndexFixing(TenorBasisIndex6M,$AB103,TRUE,_xll.ohTrigger(trigger,$X$24))</f>
        <v>-5.5411596936405516E-4</v>
      </c>
      <c r="AH103" s="43">
        <f>_xll.qlIndexFixing($X$9,$AB103,TRUE,trigger)</f>
        <v>-5.6970005594614292E-4</v>
      </c>
      <c r="AI103" s="45">
        <f t="shared" si="15"/>
        <v>0.15584086582087764</v>
      </c>
    </row>
    <row r="104" spans="27:35" x14ac:dyDescent="0.2">
      <c r="AA104" s="39" t="s">
        <v>87</v>
      </c>
      <c r="AB104" s="40">
        <f>_xll.qlInterestRateIndexFixingDate($X$9,AC104)</f>
        <v>42422</v>
      </c>
      <c r="AC104" s="40">
        <f>_xll.qlCalendarAdvance(calendar,$AC103,AA104,,,trigger)</f>
        <v>42424</v>
      </c>
      <c r="AD104" s="40">
        <f>_xll.qlInterestRateIndexMaturity($X$9,AC104,)</f>
        <v>42514</v>
      </c>
      <c r="AE104" s="43">
        <f>_xll.qlTenorBasisValue(TenorBasis3M,AC104,_xll.ohTrigger(trigger,$X$24))</f>
        <v>1.2083613716762638E-3</v>
      </c>
      <c r="AF104" s="90">
        <f>_xll.qlTenorBasisForwardRate(TenorBasis3M,AC104,_xll.ohTrigger(trigger,$X$24))</f>
        <v>-5.7464025238607164E-4</v>
      </c>
      <c r="AG104" s="90">
        <f>_xll.qlIndexFixing(TenorBasisIndex6M,$AB104,TRUE,_xll.ohTrigger(trigger,$X$24))</f>
        <v>-5.5494266953193261E-4</v>
      </c>
      <c r="AH104" s="43">
        <f>_xll.qlIndexFixing($X$9,$AB104,TRUE,trigger)</f>
        <v>-5.6970551015433912E-4</v>
      </c>
      <c r="AI104" s="45">
        <f t="shared" si="15"/>
        <v>0.14762840622406515</v>
      </c>
    </row>
    <row r="105" spans="27:35" x14ac:dyDescent="0.2">
      <c r="AA105" s="39" t="s">
        <v>87</v>
      </c>
      <c r="AB105" s="40">
        <f>_xll.qlInterestRateIndexFixingDate($X$9,AC105)</f>
        <v>42423</v>
      </c>
      <c r="AC105" s="40">
        <f>_xll.qlCalendarAdvance(calendar,$AC104,AA105,,,trigger)</f>
        <v>42425</v>
      </c>
      <c r="AD105" s="40">
        <f>_xll.qlInterestRateIndexMaturity($X$9,AC105,)</f>
        <v>42515</v>
      </c>
      <c r="AE105" s="43">
        <f>_xll.qlTenorBasisValue(TenorBasis3M,AC105,_xll.ohTrigger(trigger,$X$24))</f>
        <v>1.2091732524074363E-3</v>
      </c>
      <c r="AF105" s="90">
        <f>_xll.qlTenorBasisForwardRate(TenorBasis3M,AC105,_xll.ohTrigger(trigger,$X$24))</f>
        <v>-5.7576804073722343E-4</v>
      </c>
      <c r="AG105" s="90">
        <f>_xll.qlIndexFixing(TenorBasisIndex6M,$AB105,TRUE,_xll.ohTrigger(trigger,$X$24))</f>
        <v>-5.5577963241804085E-4</v>
      </c>
      <c r="AH105" s="43">
        <f>_xll.qlIndexFixing($X$9,$AB105,TRUE,trigger)</f>
        <v>-5.697200649623646E-4</v>
      </c>
      <c r="AI105" s="45">
        <f t="shared" si="15"/>
        <v>0.13940432544323755</v>
      </c>
    </row>
    <row r="106" spans="27:35" x14ac:dyDescent="0.2">
      <c r="AA106" s="39" t="s">
        <v>87</v>
      </c>
      <c r="AB106" s="40">
        <f>_xll.qlInterestRateIndexFixingDate($X$9,AC106)</f>
        <v>42424</v>
      </c>
      <c r="AC106" s="40">
        <f>_xll.qlCalendarAdvance(calendar,$AC105,AA106,,,trigger)</f>
        <v>42426</v>
      </c>
      <c r="AD106" s="40">
        <f>_xll.qlInterestRateIndexMaturity($X$9,AC106,)</f>
        <v>42516</v>
      </c>
      <c r="AE106" s="43">
        <f>_xll.qlTenorBasisValue(TenorBasis3M,AC106,_xll.ohTrigger(trigger,$X$24))</f>
        <v>1.2099843623823207E-3</v>
      </c>
      <c r="AF106" s="90">
        <f>_xll.qlTenorBasisForwardRate(TenorBasis3M,AC106,_xll.ohTrigger(trigger,$X$24))</f>
        <v>-5.7690554505196445E-4</v>
      </c>
      <c r="AG106" s="90">
        <f>_xll.qlIndexFixing(TenorBasisIndex6M,$AB106,TRUE,_xll.ohTrigger(trigger,$X$24))</f>
        <v>-5.5662631143782448E-4</v>
      </c>
      <c r="AH106" s="43">
        <f>_xll.qlIndexFixing($X$9,$AB106,TRUE,trigger)</f>
        <v>-5.6974502937157112E-4</v>
      </c>
      <c r="AI106" s="45">
        <f t="shared" si="15"/>
        <v>0.13118717933746638</v>
      </c>
    </row>
    <row r="107" spans="27:35" x14ac:dyDescent="0.2">
      <c r="AA107" s="39" t="s">
        <v>87</v>
      </c>
      <c r="AB107" s="40">
        <f>_xll.qlInterestRateIndexFixingDate($X$9,AC107)</f>
        <v>42425</v>
      </c>
      <c r="AC107" s="40">
        <f>_xll.qlCalendarAdvance(calendar,$AC106,AA107,,,trigger)</f>
        <v>42429</v>
      </c>
      <c r="AD107" s="40">
        <f>_xll.qlInterestRateIndexMaturity($X$9,AC107,)</f>
        <v>42521</v>
      </c>
      <c r="AE107" s="43">
        <f>_xll.qlTenorBasisValue(TenorBasis3M,AC107,_xll.ohTrigger(trigger,$X$24))</f>
        <v>1.2124130723780214E-3</v>
      </c>
      <c r="AF107" s="90">
        <f>_xll.qlTenorBasisForwardRate(TenorBasis3M,AC107,_xll.ohTrigger(trigger,$X$24))</f>
        <v>-5.8152292067910642E-4</v>
      </c>
      <c r="AG107" s="90">
        <f>_xll.qlIndexFixing(TenorBasisIndex6M,$AB107,TRUE,_xll.ohTrigger(trigger,$X$24))</f>
        <v>-5.6027012591330916E-4</v>
      </c>
      <c r="AH107" s="43">
        <f>_xll.qlIndexFixing($X$9,$AB107,TRUE,trigger)</f>
        <v>-5.7039132985347652E-4</v>
      </c>
      <c r="AI107" s="45">
        <f t="shared" si="15"/>
        <v>0.10121203940167359</v>
      </c>
    </row>
    <row r="108" spans="27:35" x14ac:dyDescent="0.2">
      <c r="AA108" s="39" t="s">
        <v>87</v>
      </c>
      <c r="AB108" s="40">
        <f>_xll.qlInterestRateIndexFixingDate($X$9,AC108)</f>
        <v>42426</v>
      </c>
      <c r="AC108" s="40">
        <f>_xll.qlCalendarAdvance(calendar,$AC107,AA108,,,trigger)</f>
        <v>42430</v>
      </c>
      <c r="AD108" s="40">
        <f>_xll.qlInterestRateIndexMaturity($X$9,AC108,)</f>
        <v>42522</v>
      </c>
      <c r="AE108" s="43">
        <f>_xll.qlTenorBasisValue(TenorBasis3M,AC108,_xll.ohTrigger(trigger,$X$24))</f>
        <v>1.2132211039353488E-3</v>
      </c>
      <c r="AF108" s="90">
        <f>_xll.qlTenorBasisForwardRate(TenorBasis3M,AC108,_xll.ohTrigger(trigger,$X$24))</f>
        <v>-5.8269646007650441E-4</v>
      </c>
      <c r="AG108" s="90">
        <f>_xll.qlIndexFixing(TenorBasisIndex6M,$AB108,TRUE,_xll.ohTrigger(trigger,$X$24))</f>
        <v>-5.6115916420846517E-4</v>
      </c>
      <c r="AH108" s="43">
        <f>_xll.qlIndexFixing($X$9,$AB108,TRUE,trigger)</f>
        <v>-5.705041923958319E-4</v>
      </c>
      <c r="AI108" s="45">
        <f t="shared" si="15"/>
        <v>9.3450281873667329E-2</v>
      </c>
    </row>
    <row r="109" spans="27:35" x14ac:dyDescent="0.2">
      <c r="AA109" s="39" t="s">
        <v>87</v>
      </c>
      <c r="AB109" s="40">
        <f>_xll.qlInterestRateIndexFixingDate($X$9,AC109)</f>
        <v>42429</v>
      </c>
      <c r="AC109" s="40">
        <f>_xll.qlCalendarAdvance(calendar,$AC108,AA109,,,trigger)</f>
        <v>42431</v>
      </c>
      <c r="AD109" s="40">
        <f>_xll.qlInterestRateIndexMaturity($X$9,AC109,)</f>
        <v>42523</v>
      </c>
      <c r="AE109" s="43">
        <f>_xll.qlTenorBasisValue(TenorBasis3M,AC109,_xll.ohTrigger(trigger,$X$24))</f>
        <v>1.2140283670390056E-3</v>
      </c>
      <c r="AF109" s="90">
        <f>_xll.qlTenorBasisForwardRate(TenorBasis3M,AC109,_xll.ohTrigger(trigger,$X$24))</f>
        <v>-5.8387705973236717E-4</v>
      </c>
      <c r="AG109" s="90">
        <f>_xll.qlIndexFixing(TenorBasisIndex6M,$AB109,TRUE,_xll.ohTrigger(trigger,$X$24))</f>
        <v>-5.6205526292847467E-4</v>
      </c>
      <c r="AH109" s="43">
        <f>_xll.qlIndexFixing($X$9,$AB109,TRUE,trigger)</f>
        <v>-5.7063443633103401E-4</v>
      </c>
      <c r="AI109" s="45">
        <f t="shared" si="15"/>
        <v>8.5791734025593341E-2</v>
      </c>
    </row>
    <row r="110" spans="27:35" x14ac:dyDescent="0.2">
      <c r="AA110" s="39" t="s">
        <v>87</v>
      </c>
      <c r="AB110" s="40">
        <f>_xll.qlInterestRateIndexFixingDate($X$9,AC110)</f>
        <v>42430</v>
      </c>
      <c r="AC110" s="40">
        <f>_xll.qlCalendarAdvance(calendar,$AC109,AA110,,,trigger)</f>
        <v>42432</v>
      </c>
      <c r="AD110" s="40">
        <f>_xll.qlInterestRateIndexMaturity($X$9,AC110,)</f>
        <v>42524</v>
      </c>
      <c r="AE110" s="43">
        <f>_xll.qlTenorBasisValue(TenorBasis3M,AC110,_xll.ohTrigger(trigger,$X$24))</f>
        <v>1.2148348621488069E-3</v>
      </c>
      <c r="AF110" s="90">
        <f>_xll.qlTenorBasisForwardRate(TenorBasis3M,AC110,_xll.ohTrigger(trigger,$X$24))</f>
        <v>-5.8506418493746144E-4</v>
      </c>
      <c r="AG110" s="90">
        <f>_xll.qlIndexFixing(TenorBasisIndex6M,$AB110,TRUE,_xll.ohTrigger(trigger,$X$24))</f>
        <v>-5.6295788736757959E-4</v>
      </c>
      <c r="AH110" s="43">
        <f>_xll.qlIndexFixing($X$9,$AB110,TRUE,trigger)</f>
        <v>-5.7078334219823584E-4</v>
      </c>
      <c r="AI110" s="45">
        <f t="shared" si="15"/>
        <v>7.8254548306562519E-2</v>
      </c>
    </row>
    <row r="111" spans="27:35" x14ac:dyDescent="0.2">
      <c r="AA111" s="39" t="s">
        <v>87</v>
      </c>
      <c r="AB111" s="40">
        <f>_xll.qlInterestRateIndexFixingDate($X$9,AC111)</f>
        <v>42431</v>
      </c>
      <c r="AC111" s="40">
        <f>_xll.qlCalendarAdvance(calendar,$AC110,AA111,,,trigger)</f>
        <v>42433</v>
      </c>
      <c r="AD111" s="40">
        <f>_xll.qlInterestRateIndexMaturity($X$9,AC111,)</f>
        <v>42527</v>
      </c>
      <c r="AE111" s="43">
        <f>_xll.qlTenorBasisValue(TenorBasis3M,AC111,_xll.ohTrigger(trigger,$X$24))</f>
        <v>1.2156405897243326E-3</v>
      </c>
      <c r="AF111" s="90">
        <f>_xll.qlTenorBasisForwardRate(TenorBasis3M,AC111,_xll.ohTrigger(trigger,$X$24))</f>
        <v>-5.8742786392620571E-4</v>
      </c>
      <c r="AG111" s="90">
        <f>_xll.qlIndexFixing(TenorBasisIndex6M,$AB111,TRUE,_xll.ohTrigger(trigger,$X$24))</f>
        <v>-5.649645028090284E-4</v>
      </c>
      <c r="AH111" s="43">
        <f>_xll.qlIndexFixing($X$9,$AB111,TRUE,trigger)</f>
        <v>-5.7163160891197083E-4</v>
      </c>
      <c r="AI111" s="45">
        <f t="shared" si="15"/>
        <v>6.6671061029424272E-2</v>
      </c>
    </row>
    <row r="112" spans="27:35" x14ac:dyDescent="0.2">
      <c r="AA112" s="39" t="s">
        <v>87</v>
      </c>
      <c r="AB112" s="40">
        <f>_xll.qlInterestRateIndexFixingDate($X$9,AC112)</f>
        <v>42432</v>
      </c>
      <c r="AC112" s="40">
        <f>_xll.qlCalendarAdvance(calendar,$AC111,AA112,,,trigger)</f>
        <v>42436</v>
      </c>
      <c r="AD112" s="40">
        <f>_xll.qlInterestRateIndexMaturity($X$9,AC112,)</f>
        <v>42528</v>
      </c>
      <c r="AE112" s="43">
        <f>_xll.qlTenorBasisValue(TenorBasis3M,AC112,_xll.ohTrigger(trigger,$X$24))</f>
        <v>1.2180531718375207E-3</v>
      </c>
      <c r="AF112" s="90">
        <f>_xll.qlTenorBasisForwardRate(TenorBasis3M,AC112,_xll.ohTrigger(trigger,$X$24))</f>
        <v>-5.8986724717843711E-4</v>
      </c>
      <c r="AG112" s="90">
        <f>_xll.qlIndexFixing(TenorBasisIndex6M,$AB112,TRUE,_xll.ohTrigger(trigger,$X$24))</f>
        <v>-5.6662294818936982E-4</v>
      </c>
      <c r="AH112" s="43">
        <f>_xll.qlIndexFixing($X$9,$AB112,TRUE,trigger)</f>
        <v>-5.7159119572231215E-4</v>
      </c>
      <c r="AI112" s="45">
        <f t="shared" si="15"/>
        <v>4.9682475329423284E-2</v>
      </c>
    </row>
    <row r="113" spans="27:35" x14ac:dyDescent="0.2">
      <c r="AA113" s="39" t="s">
        <v>87</v>
      </c>
      <c r="AB113" s="40">
        <f>_xll.qlInterestRateIndexFixingDate($X$9,AC113)</f>
        <v>42433</v>
      </c>
      <c r="AC113" s="40">
        <f>_xll.qlCalendarAdvance(calendar,$AC112,AA113,,,trigger)</f>
        <v>42437</v>
      </c>
      <c r="AD113" s="40">
        <f>_xll.qlInterestRateIndexMaturity($X$9,AC113,)</f>
        <v>42529</v>
      </c>
      <c r="AE113" s="43">
        <f>_xll.qlTenorBasisValue(TenorBasis3M,AC113,_xll.ohTrigger(trigger,$X$24))</f>
        <v>1.2188558338670314E-3</v>
      </c>
      <c r="AF113" s="90">
        <f>_xll.qlTenorBasisForwardRate(TenorBasis3M,AC113,_xll.ohTrigger(trigger,$X$24))</f>
        <v>-5.91078979579812E-4</v>
      </c>
      <c r="AG113" s="90">
        <f>_xll.qlIndexFixing(TenorBasisIndex6M,$AB113,TRUE,_xll.ohTrigger(trigger,$X$24))</f>
        <v>-5.6755018063367349E-4</v>
      </c>
      <c r="AH113" s="43">
        <f>_xll.qlIndexFixing($X$9,$AB113,TRUE,trigger)</f>
        <v>-5.7185261929988023E-4</v>
      </c>
      <c r="AI113" s="45">
        <f t="shared" si="15"/>
        <v>4.3024386662067399E-2</v>
      </c>
    </row>
    <row r="114" spans="27:35" x14ac:dyDescent="0.2">
      <c r="AA114" s="39" t="s">
        <v>87</v>
      </c>
      <c r="AB114" s="40">
        <f>_xll.qlInterestRateIndexFixingDate($X$9,AC114)</f>
        <v>42436</v>
      </c>
      <c r="AC114" s="40">
        <f>_xll.qlCalendarAdvance(calendar,$AC113,AA114,,,trigger)</f>
        <v>42438</v>
      </c>
      <c r="AD114" s="40">
        <f>_xll.qlInterestRateIndexMaturity($X$9,AC114,)</f>
        <v>42530</v>
      </c>
      <c r="AE114" s="43">
        <f>_xll.qlTenorBasisValue(TenorBasis3M,AC114,_xll.ohTrigger(trigger,$X$24))</f>
        <v>1.2196577306566334E-3</v>
      </c>
      <c r="AF114" s="90">
        <f>_xll.qlTenorBasisForwardRate(TenorBasis3M,AC114,_xll.ohTrigger(trigger,$X$24))</f>
        <v>-5.9229394617279693E-4</v>
      </c>
      <c r="AG114" s="90">
        <f>_xll.qlIndexFixing(TenorBasisIndex6M,$AB114,TRUE,_xll.ohTrigger(trigger,$X$24))</f>
        <v>-5.6145825450794871E-4</v>
      </c>
      <c r="AH114" s="43">
        <f>_xll.qlIndexFixing($X$9,$AB114,TRUE,trigger)</f>
        <v>-5.7214038802785741E-4</v>
      </c>
      <c r="AI114" s="45">
        <f t="shared" si="15"/>
        <v>0.10682133519908701</v>
      </c>
    </row>
    <row r="115" spans="27:35" x14ac:dyDescent="0.2">
      <c r="AA115" s="39" t="s">
        <v>87</v>
      </c>
      <c r="AB115" s="40">
        <f>_xll.qlInterestRateIndexFixingDate($X$9,AC115)</f>
        <v>42437</v>
      </c>
      <c r="AC115" s="40">
        <f>_xll.qlCalendarAdvance(calendar,$AC114,AA115,,,trigger)</f>
        <v>42439</v>
      </c>
      <c r="AD115" s="40">
        <f>_xll.qlInterestRateIndexMaturity($X$9,AC115,)</f>
        <v>42531</v>
      </c>
      <c r="AE115" s="43">
        <f>_xll.qlTenorBasisValue(TenorBasis3M,AC115,_xll.ohTrigger(trigger,$X$24))</f>
        <v>1.2204588626644945E-3</v>
      </c>
      <c r="AF115" s="90">
        <f>_xll.qlTenorBasisForwardRate(TenorBasis3M,AC115,_xll.ohTrigger(trigger,$X$24))</f>
        <v>-5.9351119656110866E-4</v>
      </c>
      <c r="AG115" s="90">
        <f>_xll.qlIndexFixing(TenorBasisIndex6M,$AB115,TRUE,_xll.ohTrigger(trigger,$X$24))</f>
        <v>-5.6941339816567367E-4</v>
      </c>
      <c r="AH115" s="43">
        <f>_xll.qlIndexFixing($X$9,$AB115,TRUE,trigger)</f>
        <v>-5.7245578243670791E-4</v>
      </c>
      <c r="AI115" s="45">
        <f t="shared" si="15"/>
        <v>3.0423842710342389E-2</v>
      </c>
    </row>
    <row r="116" spans="27:35" x14ac:dyDescent="0.2">
      <c r="AA116" s="39" t="s">
        <v>87</v>
      </c>
      <c r="AB116" s="40">
        <f>_xll.qlInterestRateIndexFixingDate($X$9,AC116)</f>
        <v>42438</v>
      </c>
      <c r="AC116" s="40">
        <f>_xll.qlCalendarAdvance(calendar,$AC115,AA116,,,trigger)</f>
        <v>42440</v>
      </c>
      <c r="AD116" s="40">
        <f>_xll.qlInterestRateIndexMaturity($X$9,AC116,)</f>
        <v>42534</v>
      </c>
      <c r="AE116" s="43">
        <f>_xll.qlTenorBasisValue(TenorBasis3M,AC116,_xll.ohTrigger(trigger,$X$24))</f>
        <v>1.2212592303485477E-3</v>
      </c>
      <c r="AF116" s="90">
        <f>_xll.qlTenorBasisForwardRate(TenorBasis3M,AC116,_xll.ohTrigger(trigger,$X$24))</f>
        <v>-5.9591859600490761E-4</v>
      </c>
      <c r="AG116" s="90">
        <f>_xll.qlIndexFixing(TenorBasisIndex6M,$AB116,TRUE,_xll.ohTrigger(trigger,$X$24))</f>
        <v>-5.7150611633691585E-4</v>
      </c>
      <c r="AH116" s="43">
        <f>_xll.qlIndexFixing($X$9,$AB116,TRUE,trigger)</f>
        <v>-5.73728341641538E-4</v>
      </c>
      <c r="AI116" s="45">
        <f t="shared" si="15"/>
        <v>2.2222253046221475E-2</v>
      </c>
    </row>
    <row r="117" spans="27:35" x14ac:dyDescent="0.2">
      <c r="AA117" s="39" t="s">
        <v>87</v>
      </c>
      <c r="AB117" s="40">
        <f>_xll.qlInterestRateIndexFixingDate($X$9,AC117)</f>
        <v>42439</v>
      </c>
      <c r="AC117" s="40">
        <f>_xll.qlCalendarAdvance(calendar,$AC116,AA117,,,trigger)</f>
        <v>42443</v>
      </c>
      <c r="AD117" s="40">
        <f>_xll.qlInterestRateIndexMaturity($X$9,AC117,)</f>
        <v>42535</v>
      </c>
      <c r="AE117" s="43">
        <f>_xll.qlTenorBasisValue(TenorBasis3M,AC117,_xll.ohTrigger(trigger,$X$24))</f>
        <v>1.2236557520336651E-3</v>
      </c>
      <c r="AF117" s="90">
        <f>_xll.qlTenorBasisForwardRate(TenorBasis3M,AC117,_xll.ohTrigger(trigger,$X$24))</f>
        <v>-5.9838236531468796E-4</v>
      </c>
      <c r="AG117" s="90">
        <f>_xll.qlIndexFixing(TenorBasisIndex6M,$AB117,TRUE,_xll.ohTrigger(trigger,$X$24))</f>
        <v>-5.7314656969757922E-4</v>
      </c>
      <c r="AH117" s="43">
        <f>_xll.qlIndexFixing($X$9,$AB117,TRUE,trigger)</f>
        <v>-5.7401922753791662E-4</v>
      </c>
      <c r="AI117" s="45">
        <f t="shared" si="15"/>
        <v>8.7265784033739406E-3</v>
      </c>
    </row>
    <row r="118" spans="27:35" x14ac:dyDescent="0.2">
      <c r="AA118" s="39" t="s">
        <v>87</v>
      </c>
      <c r="AB118" s="40">
        <f>_xll.qlInterestRateIndexFixingDate($X$9,AC118)</f>
        <v>42440</v>
      </c>
      <c r="AC118" s="40">
        <f>_xll.qlCalendarAdvance(calendar,$AC117,AA118,,,trigger)</f>
        <v>42444</v>
      </c>
      <c r="AD118" s="40">
        <f>_xll.qlInterestRateIndexMaturity($X$9,AC118,)</f>
        <v>42536</v>
      </c>
      <c r="AE118" s="43">
        <f>_xll.qlTenorBasisValue(TenorBasis3M,AC118,_xll.ohTrigger(trigger,$X$24))</f>
        <v>1.2244530669971189E-3</v>
      </c>
      <c r="AF118" s="90">
        <f>_xll.qlTenorBasisForwardRate(TenorBasis3M,AC118,_xll.ohTrigger(trigger,$X$24))</f>
        <v>-5.995955316325266E-4</v>
      </c>
      <c r="AG118" s="90">
        <f>_xll.qlIndexFixing(TenorBasisIndex6M,$AB118,TRUE,_xll.ohTrigger(trigger,$X$24))</f>
        <v>-5.7407523702018609E-4</v>
      </c>
      <c r="AH118" s="43">
        <f>_xll.qlIndexFixing($X$9,$AB118,TRUE,trigger)</f>
        <v>-5.7449195832938514E-4</v>
      </c>
      <c r="AI118" s="45">
        <f t="shared" si="15"/>
        <v>4.1672130919904668E-3</v>
      </c>
    </row>
    <row r="119" spans="27:35" x14ac:dyDescent="0.2">
      <c r="AA119" s="39" t="s">
        <v>87</v>
      </c>
      <c r="AB119" s="40">
        <f>_xll.qlInterestRateIndexFixingDate($X$9,AC119)</f>
        <v>42443</v>
      </c>
      <c r="AC119" s="40">
        <f>_xll.qlCalendarAdvance(calendar,$AC118,AA119,,,trigger)</f>
        <v>42445</v>
      </c>
      <c r="AD119" s="40">
        <f>_xll.qlInterestRateIndexMaturity($X$9,AC119,)</f>
        <v>42537</v>
      </c>
      <c r="AE119" s="43">
        <f>_xll.qlTenorBasisValue(TenorBasis3M,AC119,_xll.ohTrigger(trigger,$X$24))</f>
        <v>1.2252496199229091E-3</v>
      </c>
      <c r="AF119" s="90">
        <f>_xll.qlTenorBasisForwardRate(TenorBasis3M,AC119,_xll.ohTrigger(trigger,$X$24))</f>
        <v>-6.0080478053614605E-4</v>
      </c>
      <c r="AG119" s="90">
        <f>_xll.qlIndexFixing(TenorBasisIndex6M,$AB119,TRUE,_xll.ohTrigger(trigger,$X$24))</f>
        <v>-5.7499998703892041E-4</v>
      </c>
      <c r="AH119" s="43">
        <f>_xll.qlIndexFixing($X$9,$AB119,TRUE,trigger)</f>
        <v>-5.7499999798016831E-4</v>
      </c>
      <c r="AI119" s="45">
        <f t="shared" si="15"/>
        <v>1.0941247907680918E-7</v>
      </c>
    </row>
    <row r="120" spans="27:35" x14ac:dyDescent="0.2">
      <c r="AA120" s="39" t="s">
        <v>87</v>
      </c>
      <c r="AB120" s="40">
        <f>_xll.qlInterestRateIndexFixingDate($X$9,AC120)</f>
        <v>42444</v>
      </c>
      <c r="AC120" s="40">
        <f>_xll.qlCalendarAdvance(calendar,$AC119,AA120,,,trigger)</f>
        <v>42446</v>
      </c>
      <c r="AD120" s="40">
        <f>_xll.qlInterestRateIndexMaturity($X$9,AC120,)</f>
        <v>42538</v>
      </c>
      <c r="AE120" s="43">
        <f>_xll.qlTenorBasisValue(TenorBasis3M,AC120,_xll.ohTrigger(trigger,$X$24))</f>
        <v>1.22604541126756E-3</v>
      </c>
      <c r="AF120" s="90">
        <f>_xll.qlTenorBasisForwardRate(TenorBasis3M,AC120,_xll.ohTrigger(trigger,$X$24))</f>
        <v>-6.0200921321669314E-4</v>
      </c>
      <c r="AG120" s="90">
        <f>_xll.qlIndexFixing(TenorBasisIndex6M,$AB120,TRUE,_xll.ohTrigger(trigger,$X$24))</f>
        <v>-5.7655565232985471E-4</v>
      </c>
      <c r="AH120" s="43">
        <f>_xll.qlIndexFixing($X$9,$AB120,TRUE,trigger)</f>
        <v>-5.7554428172389572E-4</v>
      </c>
      <c r="AI120" s="45">
        <f t="shared" si="15"/>
        <v>-1.011370605958988E-2</v>
      </c>
    </row>
    <row r="121" spans="27:35" x14ac:dyDescent="0.2">
      <c r="AA121" s="39" t="s">
        <v>87</v>
      </c>
      <c r="AB121" s="40">
        <f>_xll.qlInterestRateIndexFixingDate($X$9,AC121)</f>
        <v>42445</v>
      </c>
      <c r="AC121" s="40">
        <f>_xll.qlCalendarAdvance(calendar,$AC120,AA121,,,trigger)</f>
        <v>42447</v>
      </c>
      <c r="AD121" s="40">
        <f>_xll.qlInterestRateIndexMaturity($X$9,AC121,)</f>
        <v>42541</v>
      </c>
      <c r="AE121" s="43">
        <f>_xll.qlTenorBasisValue(TenorBasis3M,AC121,_xll.ohTrigger(trigger,$X$24))</f>
        <v>1.2268404414873639E-3</v>
      </c>
      <c r="AF121" s="90">
        <f>_xll.qlTenorBasisForwardRate(TenorBasis3M,AC121,_xll.ohTrigger(trigger,$X$24))</f>
        <v>-6.0438325786996204E-4</v>
      </c>
      <c r="AG121" s="90">
        <f>_xll.qlIndexFixing(TenorBasisIndex6M,$AB121,TRUE,_xll.ohTrigger(trigger,$X$24))</f>
        <v>-5.7995357635649033E-4</v>
      </c>
      <c r="AH121" s="43">
        <f>_xll.qlIndexFixing($X$9,$AB121,TRUE,trigger)</f>
        <v>-5.7730096319672615E-4</v>
      </c>
      <c r="AI121" s="45">
        <f t="shared" si="15"/>
        <v>-2.6526131597641878E-2</v>
      </c>
    </row>
    <row r="122" spans="27:35" x14ac:dyDescent="0.2">
      <c r="AA122" s="39" t="s">
        <v>87</v>
      </c>
      <c r="AB122" s="40">
        <f>_xll.qlInterestRateIndexFixingDate($X$9,AC122)</f>
        <v>42446</v>
      </c>
      <c r="AC122" s="40">
        <f>_xll.qlCalendarAdvance(calendar,$AC121,AA122,,,trigger)</f>
        <v>42450</v>
      </c>
      <c r="AD122" s="40">
        <f>_xll.qlInterestRateIndexMaturity($X$9,AC122,)</f>
        <v>42542</v>
      </c>
      <c r="AE122" s="43">
        <f>_xll.qlTenorBasisValue(TenorBasis3M,AC122,_xll.ohTrigger(trigger,$X$24))</f>
        <v>1.2292209699570941E-3</v>
      </c>
      <c r="AF122" s="90">
        <f>_xll.qlTenorBasisForwardRate(TenorBasis3M,AC122,_xll.ohTrigger(trigger,$X$24))</f>
        <v>-6.0677292967104002E-4</v>
      </c>
      <c r="AG122" s="90">
        <f>_xll.qlIndexFixing(TenorBasisIndex6M,$AB122,TRUE,_xll.ohTrigger(trigger,$X$24))</f>
        <v>-5.8272429661132075E-4</v>
      </c>
      <c r="AH122" s="43">
        <f>_xll.qlIndexFixing($X$9,$AB122,TRUE,trigger)</f>
        <v>-5.7807148569042634E-4</v>
      </c>
      <c r="AI122" s="45">
        <f t="shared" si="15"/>
        <v>-4.6528109208944082E-2</v>
      </c>
    </row>
    <row r="123" spans="27:35" x14ac:dyDescent="0.2">
      <c r="AA123" s="39" t="s">
        <v>87</v>
      </c>
      <c r="AB123" s="40">
        <f>_xll.qlInterestRateIndexFixingDate($X$9,AC123)</f>
        <v>42447</v>
      </c>
      <c r="AC123" s="40">
        <f>_xll.qlCalendarAdvance(calendar,$AC122,AA123,,,trigger)</f>
        <v>42451</v>
      </c>
      <c r="AD123" s="40">
        <f>_xll.qlInterestRateIndexMaturity($X$9,AC123,)</f>
        <v>42543</v>
      </c>
      <c r="AE123" s="43">
        <f>_xll.qlTenorBasisValue(TenorBasis3M,AC123,_xll.ohTrigger(trigger,$X$24))</f>
        <v>1.230012960235742E-3</v>
      </c>
      <c r="AF123" s="90">
        <f>_xll.qlTenorBasisForwardRate(TenorBasis3M,AC123,_xll.ohTrigger(trigger,$X$24))</f>
        <v>-6.0794922901245049E-4</v>
      </c>
      <c r="AG123" s="90">
        <f>_xll.qlIndexFixing(TenorBasisIndex6M,$AB123,TRUE,_xll.ohTrigger(trigger,$X$24))</f>
        <v>-5.842518272541656E-4</v>
      </c>
      <c r="AH123" s="43">
        <f>_xll.qlIndexFixing($X$9,$AB123,TRUE,trigger)</f>
        <v>-5.7878684771178507E-4</v>
      </c>
      <c r="AI123" s="45">
        <f t="shared" si="15"/>
        <v>-5.4649795423805311E-2</v>
      </c>
    </row>
    <row r="124" spans="27:35" x14ac:dyDescent="0.2">
      <c r="AA124" s="39" t="s">
        <v>87</v>
      </c>
      <c r="AB124" s="40">
        <f>_xll.qlInterestRateIndexFixingDate($X$9,AC124)</f>
        <v>42450</v>
      </c>
      <c r="AC124" s="40">
        <f>_xll.qlCalendarAdvance(calendar,$AC123,AA124,,,trigger)</f>
        <v>42452</v>
      </c>
      <c r="AD124" s="40">
        <f>_xll.qlInterestRateIndexMaturity($X$9,AC124,)</f>
        <v>42544</v>
      </c>
      <c r="AE124" s="43">
        <f>_xll.qlTenorBasisValue(TenorBasis3M,AC124,_xll.ohTrigger(trigger,$X$24))</f>
        <v>1.2308041916674907E-3</v>
      </c>
      <c r="AF124" s="90">
        <f>_xll.qlTenorBasisForwardRate(TenorBasis3M,AC124,_xll.ohTrigger(trigger,$X$24))</f>
        <v>-6.0911922596047113E-4</v>
      </c>
      <c r="AG124" s="90">
        <f>_xll.qlIndexFixing(TenorBasisIndex6M,$AB124,TRUE,_xll.ohTrigger(trigger,$X$24))</f>
        <v>-5.8577305524295956E-4</v>
      </c>
      <c r="AH124" s="43">
        <f>_xll.qlIndexFixing($X$9,$AB124,TRUE,trigger)</f>
        <v>-5.7953405165572076E-4</v>
      </c>
      <c r="AI124" s="45">
        <f t="shared" si="15"/>
        <v>-6.2390035872388019E-2</v>
      </c>
    </row>
    <row r="125" spans="27:35" x14ac:dyDescent="0.2">
      <c r="AA125" s="39" t="s">
        <v>87</v>
      </c>
      <c r="AB125" s="40">
        <f>_xll.qlInterestRateIndexFixingDate($X$9,AC125)</f>
        <v>42451</v>
      </c>
      <c r="AC125" s="40">
        <f>_xll.qlCalendarAdvance(calendar,$AC124,AA125,,,trigger)</f>
        <v>42453</v>
      </c>
      <c r="AD125" s="40">
        <f>_xll.qlInterestRateIndexMaturity($X$9,AC125,)</f>
        <v>42545</v>
      </c>
      <c r="AE125" s="43">
        <f>_xll.qlTenorBasisValue(TenorBasis3M,AC125,_xll.ohTrigger(trigger,$X$24))</f>
        <v>1.2315946647072288E-3</v>
      </c>
      <c r="AF125" s="90">
        <f>_xll.qlTenorBasisForwardRate(TenorBasis3M,AC125,_xll.ohTrigger(trigger,$X$24))</f>
        <v>-6.1028269527831633E-4</v>
      </c>
      <c r="AG125" s="90">
        <f>_xll.qlIndexFixing(TenorBasisIndex6M,$AB125,TRUE,_xll.ohTrigger(trigger,$X$24))</f>
        <v>-5.8728775533874482E-4</v>
      </c>
      <c r="AH125" s="43">
        <f>_xll.qlIndexFixing($X$9,$AB125,TRUE,trigger)</f>
        <v>-5.8031230627820639E-4</v>
      </c>
      <c r="AI125" s="45">
        <f t="shared" si="15"/>
        <v>-6.9754490605384217E-2</v>
      </c>
    </row>
    <row r="126" spans="27:35" x14ac:dyDescent="0.2">
      <c r="AA126" s="39" t="s">
        <v>87</v>
      </c>
      <c r="AB126" s="40">
        <f>_xll.qlInterestRateIndexFixingDate($X$9,AC126)</f>
        <v>42452</v>
      </c>
      <c r="AC126" s="40">
        <f>_xll.qlCalendarAdvance(calendar,$AC125,AA126,,,trigger)</f>
        <v>42458</v>
      </c>
      <c r="AD126" s="40">
        <f>_xll.qlInterestRateIndexMaturity($X$9,AC126,)</f>
        <v>42550</v>
      </c>
      <c r="AE126" s="43">
        <f>_xll.qlTenorBasisValue(TenorBasis3M,AC126,_xll.ohTrigger(trigger,$X$24))</f>
        <v>1.2355356699305308E-3</v>
      </c>
      <c r="AF126" s="90">
        <f>_xll.qlTenorBasisForwardRate(TenorBasis3M,AC126,_xll.ohTrigger(trigger,$X$24))</f>
        <v>-6.1599424403096354E-4</v>
      </c>
      <c r="AG126" s="90">
        <f>_xll.qlIndexFixing(TenorBasisIndex6M,$AB126,TRUE,_xll.ohTrigger(trigger,$X$24))</f>
        <v>-5.9475545408942305E-4</v>
      </c>
      <c r="AH126" s="43">
        <f>_xll.qlIndexFixing($X$9,$AB126,TRUE,trigger)</f>
        <v>-5.8464164598971756E-4</v>
      </c>
      <c r="AI126" s="45">
        <f t="shared" si="15"/>
        <v>-0.10113808099705494</v>
      </c>
    </row>
    <row r="127" spans="27:35" x14ac:dyDescent="0.2">
      <c r="AA127" s="39" t="s">
        <v>87</v>
      </c>
      <c r="AB127" s="40">
        <f>_xll.qlInterestRateIndexFixingDate($X$9,AC127)</f>
        <v>42453</v>
      </c>
      <c r="AC127" s="40">
        <f>_xll.qlCalendarAdvance(calendar,$AC126,AA127,,,trigger)</f>
        <v>42459</v>
      </c>
      <c r="AD127" s="40">
        <f>_xll.qlInterestRateIndexMaturity($X$9,AC127,)</f>
        <v>42551</v>
      </c>
      <c r="AE127" s="43">
        <f>_xll.qlTenorBasisValue(TenorBasis3M,AC127,_xll.ohTrigger(trigger,$X$24))</f>
        <v>1.2363216021578048E-3</v>
      </c>
      <c r="AF127" s="90">
        <f>_xll.qlTenorBasisForwardRate(TenorBasis3M,AC127,_xll.ohTrigger(trigger,$X$24))</f>
        <v>-6.171138175465981E-4</v>
      </c>
      <c r="AG127" s="90">
        <f>_xll.qlIndexFixing(TenorBasisIndex6M,$AB127,TRUE,_xll.ohTrigger(trigger,$X$24))</f>
        <v>-5.962262568303268E-4</v>
      </c>
      <c r="AH127" s="43">
        <f>_xll.qlIndexFixing($X$9,$AB127,TRUE,trigger)</f>
        <v>-5.8558958853808781E-4</v>
      </c>
      <c r="AI127" s="45">
        <f t="shared" si="15"/>
        <v>-0.10636668292238996</v>
      </c>
    </row>
    <row r="128" spans="27:35" x14ac:dyDescent="0.2">
      <c r="AA128" s="39" t="s">
        <v>87</v>
      </c>
      <c r="AB128" s="40">
        <f>_xll.qlInterestRateIndexFixingDate($X$9,AC128)</f>
        <v>42458</v>
      </c>
      <c r="AC128" s="40">
        <f>_xll.qlCalendarAdvance(calendar,$AC127,AA128,,,trigger)</f>
        <v>42460</v>
      </c>
      <c r="AD128" s="40">
        <f>_xll.qlInterestRateIndexMaturity($X$9,AC128,)</f>
        <v>42551</v>
      </c>
      <c r="AE128" s="43">
        <f>_xll.qlTenorBasisValue(TenorBasis3M,AC128,_xll.ohTrigger(trigger,$X$24))</f>
        <v>1.2371067791707598E-3</v>
      </c>
      <c r="AF128" s="90">
        <f>_xll.qlTenorBasisForwardRate(TenorBasis3M,AC128,_xll.ohTrigger(trigger,$X$24))</f>
        <v>-6.1768372517910801E-4</v>
      </c>
      <c r="AG128" s="90">
        <f>_xll.qlIndexFixing(TenorBasisIndex6M,$AB128,TRUE,_xll.ohTrigger(trigger,$X$24))</f>
        <v>-5.9685016601644767E-4</v>
      </c>
      <c r="AH128" s="43">
        <f>_xll.qlIndexFixing($X$9,$AB128,TRUE,trigger)</f>
        <v>-5.8583085387325137E-4</v>
      </c>
      <c r="AI128" s="45">
        <f t="shared" si="15"/>
        <v>-0.11019312143196297</v>
      </c>
    </row>
    <row r="129" spans="27:35" x14ac:dyDescent="0.2">
      <c r="AA129" s="39" t="s">
        <v>87</v>
      </c>
      <c r="AB129" s="40">
        <f>_xll.qlInterestRateIndexFixingDate($X$9,AC129)</f>
        <v>42459</v>
      </c>
      <c r="AC129" s="40">
        <f>_xll.qlCalendarAdvance(calendar,$AC128,AA129,,,trigger)</f>
        <v>42461</v>
      </c>
      <c r="AD129" s="40">
        <f>_xll.qlInterestRateIndexMaturity($X$9,AC129,)</f>
        <v>42552</v>
      </c>
      <c r="AE129" s="43">
        <f>_xll.qlTenorBasisValue(TenorBasis3M,AC129,_xll.ohTrigger(trigger,$X$24))</f>
        <v>1.2378912014224207E-3</v>
      </c>
      <c r="AF129" s="90">
        <f>_xll.qlTenorBasisForwardRate(TenorBasis3M,AC129,_xll.ohTrigger(trigger,$X$24))</f>
        <v>-6.1879274179567052E-4</v>
      </c>
      <c r="AG129" s="90">
        <f>_xll.qlIndexFixing(TenorBasisIndex6M,$AB129,TRUE,_xll.ohTrigger(trigger,$X$24))</f>
        <v>-5.9831427165317583E-4</v>
      </c>
      <c r="AH129" s="43">
        <f>_xll.qlIndexFixing($X$9,$AB129,TRUE,trigger)</f>
        <v>-5.8682169021062483E-4</v>
      </c>
      <c r="AI129" s="45">
        <f t="shared" si="15"/>
        <v>-0.11492581442550999</v>
      </c>
    </row>
    <row r="130" spans="27:35" x14ac:dyDescent="0.2">
      <c r="AA130" s="39" t="s">
        <v>87</v>
      </c>
      <c r="AB130" s="40">
        <f>_xll.qlInterestRateIndexFixingDate($X$9,AC130)</f>
        <v>42460</v>
      </c>
      <c r="AC130" s="40">
        <f>_xll.qlCalendarAdvance(calendar,$AC129,AA130,,,trigger)</f>
        <v>42464</v>
      </c>
      <c r="AD130" s="40">
        <f>_xll.qlInterestRateIndexMaturity($X$9,AC130,)</f>
        <v>42555</v>
      </c>
      <c r="AE130" s="43">
        <f>_xll.qlTenorBasisValue(TenorBasis3M,AC130,_xll.ohTrigger(trigger,$X$24))</f>
        <v>1.2402399441363984E-3</v>
      </c>
      <c r="AF130" s="90">
        <f>_xll.qlTenorBasisForwardRate(TenorBasis3M,AC130,_xll.ohTrigger(trigger,$X$24))</f>
        <v>-6.2206932018537989E-4</v>
      </c>
      <c r="AG130" s="90">
        <f>_xll.qlIndexFixing(TenorBasisIndex6M,$AB130,TRUE,_xll.ohTrigger(trigger,$X$24))</f>
        <v>-6.0265611559513787E-4</v>
      </c>
      <c r="AH130" s="43">
        <f>_xll.qlIndexFixing($X$9,$AB130,TRUE,trigger)</f>
        <v>-5.899385414514641E-4</v>
      </c>
      <c r="AI130" s="45">
        <f t="shared" si="15"/>
        <v>-0.12717574143673774</v>
      </c>
    </row>
    <row r="131" spans="27:35" x14ac:dyDescent="0.2">
      <c r="AA131" s="39" t="s">
        <v>87</v>
      </c>
      <c r="AB131" s="40">
        <f>_xll.qlInterestRateIndexFixingDate($X$9,AC131)</f>
        <v>42461</v>
      </c>
      <c r="AC131" s="40">
        <f>_xll.qlCalendarAdvance(calendar,$AC130,AA131,,,trigger)</f>
        <v>42465</v>
      </c>
      <c r="AD131" s="40">
        <f>_xll.qlInterestRateIndexMaturity($X$9,AC131,)</f>
        <v>42556</v>
      </c>
      <c r="AE131" s="43">
        <f>_xll.qlTenorBasisValue(TenorBasis3M,AC131,_xll.ohTrigger(trigger,$X$24))</f>
        <v>1.2410213518684807E-3</v>
      </c>
      <c r="AF131" s="90">
        <f>_xll.qlTenorBasisForwardRate(TenorBasis3M,AC131,_xll.ohTrigger(trigger,$X$24))</f>
        <v>-6.2314393014200372E-4</v>
      </c>
      <c r="AG131" s="90">
        <f>_xll.qlIndexFixing(TenorBasisIndex6M,$AB131,TRUE,_xll.ohTrigger(trigger,$X$24))</f>
        <v>-6.0408581356613837E-4</v>
      </c>
      <c r="AH131" s="43">
        <f>_xll.qlIndexFixing($X$9,$AB131,TRUE,trigger)</f>
        <v>-5.9102293947514814E-4</v>
      </c>
      <c r="AI131" s="45">
        <f t="shared" si="15"/>
        <v>-0.13062874090990226</v>
      </c>
    </row>
    <row r="132" spans="27:35" x14ac:dyDescent="0.2">
      <c r="AA132" s="39" t="s">
        <v>87</v>
      </c>
      <c r="AB132" s="40">
        <f>_xll.qlInterestRateIndexFixingDate($X$9,AC132)</f>
        <v>42464</v>
      </c>
      <c r="AC132" s="40">
        <f>_xll.qlCalendarAdvance(calendar,$AC131,AA132,,,trigger)</f>
        <v>42466</v>
      </c>
      <c r="AD132" s="40">
        <f>_xll.qlInterestRateIndexMaturity($X$9,AC132,)</f>
        <v>42557</v>
      </c>
      <c r="AE132" s="43">
        <f>_xll.qlTenorBasisValue(TenorBasis3M,AC132,_xll.ohTrigger(trigger,$X$24))</f>
        <v>1.2418020071009069E-3</v>
      </c>
      <c r="AF132" s="90">
        <f>_xll.qlTenorBasisForwardRate(TenorBasis3M,AC132,_xll.ohTrigger(trigger,$X$24))</f>
        <v>-6.242093691695565E-4</v>
      </c>
      <c r="AG132" s="90">
        <f>_xll.qlIndexFixing(TenorBasisIndex6M,$AB132,TRUE,_xll.ohTrigger(trigger,$X$24))</f>
        <v>-6.0550634035859711E-4</v>
      </c>
      <c r="AH132" s="43">
        <f>_xll.qlIndexFixing($X$9,$AB132,TRUE,trigger)</f>
        <v>-5.9212872807385775E-4</v>
      </c>
      <c r="AI132" s="45">
        <f t="shared" ref="AI132:AI195" si="16">(AG132-AH132)*10000</f>
        <v>-0.13377612284739365</v>
      </c>
    </row>
    <row r="133" spans="27:35" x14ac:dyDescent="0.2">
      <c r="AA133" s="39" t="s">
        <v>87</v>
      </c>
      <c r="AB133" s="40">
        <f>_xll.qlInterestRateIndexFixingDate($X$9,AC133)</f>
        <v>42465</v>
      </c>
      <c r="AC133" s="40">
        <f>_xll.qlCalendarAdvance(calendar,$AC132,AA133,,,trigger)</f>
        <v>42467</v>
      </c>
      <c r="AD133" s="40">
        <f>_xll.qlInterestRateIndexMaturity($X$9,AC133,)</f>
        <v>42558</v>
      </c>
      <c r="AE133" s="43">
        <f>_xll.qlTenorBasisValue(TenorBasis3M,AC133,_xll.ohTrigger(trigger,$X$24))</f>
        <v>1.2425819102853078E-3</v>
      </c>
      <c r="AF133" s="90">
        <f>_xll.qlTenorBasisForwardRate(TenorBasis3M,AC133,_xll.ohTrigger(trigger,$X$24))</f>
        <v>-6.2526540956227175E-4</v>
      </c>
      <c r="AG133" s="90">
        <f>_xll.qlIndexFixing(TenorBasisIndex6M,$AB133,TRUE,_xll.ohTrigger(trigger,$X$24))</f>
        <v>-6.0691746826982212E-4</v>
      </c>
      <c r="AH133" s="43">
        <f>_xll.qlIndexFixing($X$9,$AB133,TRUE,trigger)</f>
        <v>-5.932551073072591E-4</v>
      </c>
      <c r="AI133" s="45">
        <f t="shared" si="16"/>
        <v>-0.13662360962563014</v>
      </c>
    </row>
    <row r="134" spans="27:35" x14ac:dyDescent="0.2">
      <c r="AA134" s="39" t="s">
        <v>87</v>
      </c>
      <c r="AB134" s="40">
        <f>_xll.qlInterestRateIndexFixingDate($X$9,AC134)</f>
        <v>42466</v>
      </c>
      <c r="AC134" s="40">
        <f>_xll.qlCalendarAdvance(calendar,$AC133,AA134,,,trigger)</f>
        <v>42468</v>
      </c>
      <c r="AD134" s="40">
        <f>_xll.qlInterestRateIndexMaturity($X$9,AC134,)</f>
        <v>42559</v>
      </c>
      <c r="AE134" s="43">
        <f>_xll.qlTenorBasisValue(TenorBasis3M,AC134,_xll.ohTrigger(trigger,$X$24))</f>
        <v>1.2433610618730834E-3</v>
      </c>
      <c r="AF134" s="90">
        <f>_xll.qlTenorBasisForwardRate(TenorBasis3M,AC134,_xll.ohTrigger(trigger,$X$24))</f>
        <v>-6.2631182361789703E-4</v>
      </c>
      <c r="AG134" s="90">
        <f>_xll.qlIndexFixing(TenorBasisIndex6M,$AB134,TRUE,_xll.ohTrigger(trigger,$X$24))</f>
        <v>-6.0831896959492534E-4</v>
      </c>
      <c r="AH134" s="43">
        <f>_xll.qlIndexFixing($X$9,$AB134,TRUE,trigger)</f>
        <v>-5.9440127723984972E-4</v>
      </c>
      <c r="AI134" s="45">
        <f t="shared" si="16"/>
        <v>-0.13917692355075623</v>
      </c>
    </row>
    <row r="135" spans="27:35" x14ac:dyDescent="0.2">
      <c r="AA135" s="39" t="s">
        <v>87</v>
      </c>
      <c r="AB135" s="40">
        <f>_xll.qlInterestRateIndexFixingDate($X$9,AC135)</f>
        <v>42467</v>
      </c>
      <c r="AC135" s="40">
        <f>_xll.qlCalendarAdvance(calendar,$AC134,AA135,,,trigger)</f>
        <v>42471</v>
      </c>
      <c r="AD135" s="40">
        <f>_xll.qlInterestRateIndexMaturity($X$9,AC135,)</f>
        <v>42562</v>
      </c>
      <c r="AE135" s="43">
        <f>_xll.qlTenorBasisValue(TenorBasis3M,AC135,_xll.ohTrigger(trigger,$X$24))</f>
        <v>1.2456940115671751E-3</v>
      </c>
      <c r="AF135" s="90">
        <f>_xll.qlTenorBasisForwardRate(TenorBasis3M,AC135,_xll.ohTrigger(trigger,$X$24))</f>
        <v>-6.2939103070500807E-4</v>
      </c>
      <c r="AG135" s="90">
        <f>_xll.qlIndexFixing(TenorBasisIndex6M,$AB135,TRUE,_xll.ohTrigger(trigger,$X$24))</f>
        <v>-6.1882750547683505E-4</v>
      </c>
      <c r="AH135" s="43">
        <f>_xll.qlIndexFixing($X$9,$AB135,TRUE,trigger)</f>
        <v>-5.9795053186543546E-4</v>
      </c>
      <c r="AI135" s="45">
        <f t="shared" si="16"/>
        <v>-0.20876973611399585</v>
      </c>
    </row>
    <row r="136" spans="27:35" x14ac:dyDescent="0.2">
      <c r="AA136" s="39" t="s">
        <v>87</v>
      </c>
      <c r="AB136" s="40">
        <f>_xll.qlInterestRateIndexFixingDate($X$9,AC136)</f>
        <v>42468</v>
      </c>
      <c r="AC136" s="40">
        <f>_xll.qlCalendarAdvance(calendar,$AC135,AA136,,,trigger)</f>
        <v>42472</v>
      </c>
      <c r="AD136" s="40">
        <f>_xll.qlInterestRateIndexMaturity($X$9,AC136,)</f>
        <v>42563</v>
      </c>
      <c r="AE136" s="43">
        <f>_xll.qlTenorBasisValue(TenorBasis3M,AC136,_xll.ohTrigger(trigger,$X$24))</f>
        <v>1.2464701612778092E-3</v>
      </c>
      <c r="AF136" s="90">
        <f>_xll.qlTenorBasisForwardRate(TenorBasis3M,AC136,_xll.ohTrigger(trigger,$X$24))</f>
        <v>-6.3039666236646829E-4</v>
      </c>
      <c r="AG136" s="90">
        <f>_xll.qlIndexFixing(TenorBasisIndex6M,$AB136,TRUE,_xll.ohTrigger(trigger,$X$24))</f>
        <v>-6.1382415499917074E-4</v>
      </c>
      <c r="AH136" s="43">
        <f>_xll.qlIndexFixing($X$9,$AB136,TRUE,trigger)</f>
        <v>-5.9916786523097482E-4</v>
      </c>
      <c r="AI136" s="45">
        <f t="shared" si="16"/>
        <v>-0.14656289768195918</v>
      </c>
    </row>
    <row r="137" spans="27:35" x14ac:dyDescent="0.2">
      <c r="AA137" s="39" t="s">
        <v>87</v>
      </c>
      <c r="AB137" s="40">
        <f>_xll.qlInterestRateIndexFixingDate($X$9,AC137)</f>
        <v>42471</v>
      </c>
      <c r="AC137" s="40">
        <f>_xll.qlCalendarAdvance(calendar,$AC136,AA137,,,trigger)</f>
        <v>42473</v>
      </c>
      <c r="AD137" s="40">
        <f>_xll.qlInterestRateIndexMaturity($X$9,AC137,)</f>
        <v>42564</v>
      </c>
      <c r="AE137" s="43">
        <f>_xll.qlTenorBasisValue(TenorBasis3M,AC137,_xll.ohTrigger(trigger,$X$24))</f>
        <v>1.247245561645341E-3</v>
      </c>
      <c r="AF137" s="90">
        <f>_xll.qlTenorBasisForwardRate(TenorBasis3M,AC137,_xll.ohTrigger(trigger,$X$24))</f>
        <v>-6.3139152917166929E-4</v>
      </c>
      <c r="AG137" s="90">
        <f>_xll.qlIndexFixing(TenorBasisIndex6M,$AB137,TRUE,_xll.ohTrigger(trigger,$X$24))</f>
        <v>-6.1517410786953851E-4</v>
      </c>
      <c r="AH137" s="43">
        <f>_xll.qlIndexFixing($X$9,$AB137,TRUE,trigger)</f>
        <v>-6.0040098961819117E-4</v>
      </c>
      <c r="AI137" s="45">
        <f t="shared" si="16"/>
        <v>-0.14773118251347342</v>
      </c>
    </row>
    <row r="138" spans="27:35" x14ac:dyDescent="0.2">
      <c r="AA138" s="39" t="s">
        <v>87</v>
      </c>
      <c r="AB138" s="40">
        <f>_xll.qlInterestRateIndexFixingDate($X$9,AC138)</f>
        <v>42472</v>
      </c>
      <c r="AC138" s="40">
        <f>_xll.qlCalendarAdvance(calendar,$AC137,AA138,,,trigger)</f>
        <v>42474</v>
      </c>
      <c r="AD138" s="40">
        <f>_xll.qlInterestRateIndexMaturity($X$9,AC138,)</f>
        <v>42565</v>
      </c>
      <c r="AE138" s="43">
        <f>_xll.qlTenorBasisValue(TenorBasis3M,AC138,_xll.ohTrigger(trigger,$X$24))</f>
        <v>1.2480202131197812E-3</v>
      </c>
      <c r="AF138" s="90">
        <f>_xll.qlTenorBasisForwardRate(TenorBasis3M,AC138,_xll.ohTrigger(trigger,$X$24))</f>
        <v>-6.3237540341660179E-4</v>
      </c>
      <c r="AG138" s="90">
        <f>_xll.qlIndexFixing(TenorBasisIndex6M,$AB138,TRUE,_xll.ohTrigger(trigger,$X$24))</f>
        <v>-6.1651306794334318E-4</v>
      </c>
      <c r="AH138" s="43">
        <f>_xll.qlIndexFixing($X$9,$AB138,TRUE,trigger)</f>
        <v>-6.0164910509509582E-4</v>
      </c>
      <c r="AI138" s="45">
        <f t="shared" si="16"/>
        <v>-0.14863962848247364</v>
      </c>
    </row>
    <row r="139" spans="27:35" x14ac:dyDescent="0.2">
      <c r="AA139" s="39" t="s">
        <v>87</v>
      </c>
      <c r="AB139" s="40">
        <f>_xll.qlInterestRateIndexFixingDate($X$9,AC139)</f>
        <v>42473</v>
      </c>
      <c r="AC139" s="40">
        <f>_xll.qlCalendarAdvance(calendar,$AC138,AA139,,,trigger)</f>
        <v>42475</v>
      </c>
      <c r="AD139" s="40">
        <f>_xll.qlInterestRateIndexMaturity($X$9,AC139,)</f>
        <v>42566</v>
      </c>
      <c r="AE139" s="43">
        <f>_xll.qlTenorBasisValue(TenorBasis3M,AC139,_xll.ohTrigger(trigger,$X$24))</f>
        <v>1.2487941161509093E-3</v>
      </c>
      <c r="AF139" s="90">
        <f>_xll.qlTenorBasisForwardRate(TenorBasis3M,AC139,_xll.ohTrigger(trigger,$X$24))</f>
        <v>-6.3334805740164815E-4</v>
      </c>
      <c r="AG139" s="90">
        <f>_xll.qlIndexFixing(TenorBasisIndex6M,$AB139,TRUE,_xll.ohTrigger(trigger,$X$24))</f>
        <v>-6.1784080752579854E-4</v>
      </c>
      <c r="AH139" s="43">
        <f>_xll.qlIndexFixing($X$9,$AB139,TRUE,trigger)</f>
        <v>-6.0291141172838243E-4</v>
      </c>
      <c r="AI139" s="45">
        <f t="shared" si="16"/>
        <v>-0.14929395797416115</v>
      </c>
    </row>
    <row r="140" spans="27:35" x14ac:dyDescent="0.2">
      <c r="AA140" s="39" t="s">
        <v>87</v>
      </c>
      <c r="AB140" s="40">
        <f>_xll.qlInterestRateIndexFixingDate($X$9,AC140)</f>
        <v>42474</v>
      </c>
      <c r="AC140" s="40">
        <f>_xll.qlCalendarAdvance(calendar,$AC139,AA140,,,trigger)</f>
        <v>42478</v>
      </c>
      <c r="AD140" s="40">
        <f>_xll.qlInterestRateIndexMaturity($X$9,AC140,)</f>
        <v>42569</v>
      </c>
      <c r="AE140" s="43">
        <f>_xll.qlTenorBasisValue(TenorBasis3M,AC140,_xll.ohTrigger(trigger,$X$24))</f>
        <v>1.2511113390787528E-3</v>
      </c>
      <c r="AF140" s="90">
        <f>_xll.qlTenorBasisForwardRate(TenorBasis3M,AC140,_xll.ohTrigger(trigger,$X$24))</f>
        <v>-6.3619642078372872E-4</v>
      </c>
      <c r="AG140" s="90">
        <f>_xll.qlIndexFixing(TenorBasisIndex6M,$AB140,TRUE,_xll.ohTrigger(trigger,$X$24))</f>
        <v>-6.2175442631615823E-4</v>
      </c>
      <c r="AH140" s="43">
        <f>_xll.qlIndexFixing($X$9,$AB140,TRUE,trigger)</f>
        <v>-6.0677547925455134E-4</v>
      </c>
      <c r="AI140" s="45">
        <f t="shared" si="16"/>
        <v>-0.1497894706160689</v>
      </c>
    </row>
    <row r="141" spans="27:35" x14ac:dyDescent="0.2">
      <c r="AA141" s="39" t="s">
        <v>87</v>
      </c>
      <c r="AB141" s="40">
        <f>_xll.qlInterestRateIndexFixingDate($X$9,AC141)</f>
        <v>42475</v>
      </c>
      <c r="AC141" s="40">
        <f>_xll.qlCalendarAdvance(calendar,$AC140,AA141,,,trigger)</f>
        <v>42479</v>
      </c>
      <c r="AD141" s="40">
        <f>_xll.qlInterestRateIndexMaturity($X$9,AC141,)</f>
        <v>42570</v>
      </c>
      <c r="AE141" s="43">
        <f>_xll.qlTenorBasisValue(TenorBasis3M,AC141,_xll.ohTrigger(trigger,$X$24))</f>
        <v>1.2518822528298104E-3</v>
      </c>
      <c r="AF141" s="90">
        <f>_xll.qlTenorBasisForwardRate(TenorBasis3M,AC141,_xll.ohTrigger(trigger,$X$24))</f>
        <v>-6.3712191671636703E-4</v>
      </c>
      <c r="AG141" s="90">
        <f>_xll.qlIndexFixing(TenorBasisIndex6M,$AB141,TRUE,_xll.ohTrigger(trigger,$X$24))</f>
        <v>-6.2303500693484655E-4</v>
      </c>
      <c r="AH141" s="43">
        <f>_xll.qlIndexFixing($X$9,$AB141,TRUE,trigger)</f>
        <v>-6.0808655120577555E-4</v>
      </c>
      <c r="AI141" s="45">
        <f t="shared" si="16"/>
        <v>-0.14948455729070997</v>
      </c>
    </row>
    <row r="142" spans="27:35" x14ac:dyDescent="0.2">
      <c r="AA142" s="39" t="s">
        <v>87</v>
      </c>
      <c r="AB142" s="40">
        <f>_xll.qlInterestRateIndexFixingDate($X$9,AC142)</f>
        <v>42478</v>
      </c>
      <c r="AC142" s="40">
        <f>_xll.qlCalendarAdvance(calendar,$AC141,AA142,,,trigger)</f>
        <v>42480</v>
      </c>
      <c r="AD142" s="40">
        <f>_xll.qlInterestRateIndexMaturity($X$9,AC142,)</f>
        <v>42571</v>
      </c>
      <c r="AE142" s="43">
        <f>_xll.qlTenorBasisValue(TenorBasis3M,AC142,_xll.ohTrigger(trigger,$X$24))</f>
        <v>1.2526524203829916E-3</v>
      </c>
      <c r="AF142" s="90">
        <f>_xll.qlTenorBasisForwardRate(TenorBasis3M,AC142,_xll.ohTrigger(trigger,$X$24))</f>
        <v>-6.3803505388312649E-4</v>
      </c>
      <c r="AG142" s="90">
        <f>_xll.qlIndexFixing(TenorBasisIndex6M,$AB142,TRUE,_xll.ohTrigger(trigger,$X$24))</f>
        <v>-6.3077755681387952E-4</v>
      </c>
      <c r="AH142" s="43">
        <f>_xll.qlIndexFixing($X$9,$AB142,TRUE,trigger)</f>
        <v>-6.0940781466705318E-4</v>
      </c>
      <c r="AI142" s="45">
        <f t="shared" si="16"/>
        <v>-0.2136974214682634</v>
      </c>
    </row>
    <row r="143" spans="27:35" x14ac:dyDescent="0.2">
      <c r="AA143" s="39" t="s">
        <v>87</v>
      </c>
      <c r="AB143" s="40">
        <f>_xll.qlInterestRateIndexFixingDate($X$9,AC143)</f>
        <v>42479</v>
      </c>
      <c r="AC143" s="40">
        <f>_xll.qlCalendarAdvance(calendar,$AC142,AA143,,,trigger)</f>
        <v>42481</v>
      </c>
      <c r="AD143" s="40">
        <f>_xll.qlInterestRateIndexMaturity($X$9,AC143,)</f>
        <v>42572</v>
      </c>
      <c r="AE143" s="43">
        <f>_xll.qlTenorBasisValue(TenorBasis3M,AC143,_xll.ohTrigger(trigger,$X$24))</f>
        <v>1.2534218421866917E-3</v>
      </c>
      <c r="AF143" s="90">
        <f>_xll.qlTenorBasisForwardRate(TenorBasis3M,AC143,_xll.ohTrigger(trigger,$X$24))</f>
        <v>-6.3893560458658575E-4</v>
      </c>
      <c r="AG143" s="90">
        <f>_xll.qlIndexFixing(TenorBasisIndex6M,$AB143,TRUE,_xll.ohTrigger(trigger,$X$24))</f>
        <v>-6.3204463765940033E-4</v>
      </c>
      <c r="AH143" s="43">
        <f>_xll.qlIndexFixing($X$9,$AB143,TRUE,trigger)</f>
        <v>-6.1073846970990909E-4</v>
      </c>
      <c r="AI143" s="45">
        <f t="shared" si="16"/>
        <v>-0.21306167949491245</v>
      </c>
    </row>
    <row r="144" spans="27:35" x14ac:dyDescent="0.2">
      <c r="AA144" s="39" t="s">
        <v>87</v>
      </c>
      <c r="AB144" s="40">
        <f>_xll.qlInterestRateIndexFixingDate($X$9,AC144)</f>
        <v>42480</v>
      </c>
      <c r="AC144" s="40">
        <f>_xll.qlCalendarAdvance(calendar,$AC143,AA144,,,trigger)</f>
        <v>42482</v>
      </c>
      <c r="AD144" s="40">
        <f>_xll.qlInterestRateIndexMaturity($X$9,AC144,)</f>
        <v>42573</v>
      </c>
      <c r="AE144" s="43">
        <f>_xll.qlTenorBasisValue(TenorBasis3M,AC144,_xll.ohTrigger(trigger,$X$24))</f>
        <v>1.2541905186890759E-3</v>
      </c>
      <c r="AF144" s="90">
        <f>_xll.qlTenorBasisForwardRate(TenorBasis3M,AC144,_xll.ohTrigger(trigger,$X$24))</f>
        <v>-6.3982334112493145E-4</v>
      </c>
      <c r="AG144" s="90">
        <f>_xll.qlIndexFixing(TenorBasisIndex6M,$AB144,TRUE,_xll.ohTrigger(trigger,$X$24))</f>
        <v>-6.2680168407734584E-4</v>
      </c>
      <c r="AH144" s="43">
        <f>_xll.qlIndexFixing($X$9,$AB144,TRUE,trigger)</f>
        <v>-6.1207771640762521E-4</v>
      </c>
      <c r="AI144" s="45">
        <f t="shared" si="16"/>
        <v>-0.14723967669720625</v>
      </c>
    </row>
    <row r="145" spans="27:35" x14ac:dyDescent="0.2">
      <c r="AA145" s="39" t="s">
        <v>87</v>
      </c>
      <c r="AB145" s="40">
        <f>_xll.qlInterestRateIndexFixingDate($X$9,AC145)</f>
        <v>42481</v>
      </c>
      <c r="AC145" s="40">
        <f>_xll.qlCalendarAdvance(calendar,$AC144,AA145,,,trigger)</f>
        <v>42485</v>
      </c>
      <c r="AD145" s="40">
        <f>_xll.qlInterestRateIndexMaturity($X$9,AC145,)</f>
        <v>42576</v>
      </c>
      <c r="AE145" s="43">
        <f>_xll.qlTenorBasisValue(TenorBasis3M,AC145,_xll.ohTrigger(trigger,$X$24))</f>
        <v>1.256492080866531E-3</v>
      </c>
      <c r="AF145" s="90">
        <f>_xll.qlTenorBasisForwardRate(TenorBasis3M,AC145,_xll.ohTrigger(trigger,$X$24))</f>
        <v>-6.4240738876804575E-4</v>
      </c>
      <c r="AG145" s="90">
        <f>_xll.qlIndexFixing(TenorBasisIndex6M,$AB145,TRUE,_xll.ohTrigger(trigger,$X$24))</f>
        <v>-6.3045098252582791E-4</v>
      </c>
      <c r="AH145" s="43">
        <f>_xll.qlIndexFixing($X$9,$AB145,TRUE,trigger)</f>
        <v>-6.1613900719613109E-4</v>
      </c>
      <c r="AI145" s="45">
        <f t="shared" si="16"/>
        <v>-0.14311975329696813</v>
      </c>
    </row>
    <row r="146" spans="27:35" x14ac:dyDescent="0.2">
      <c r="AA146" s="39" t="s">
        <v>87</v>
      </c>
      <c r="AB146" s="40">
        <f>_xll.qlInterestRateIndexFixingDate($X$9,AC146)</f>
        <v>42482</v>
      </c>
      <c r="AC146" s="40">
        <f>_xll.qlCalendarAdvance(calendar,$AC145,AA146,,,trigger)</f>
        <v>42486</v>
      </c>
      <c r="AD146" s="40">
        <f>_xll.qlInterestRateIndexMaturity($X$9,AC146,)</f>
        <v>42577</v>
      </c>
      <c r="AE146" s="43">
        <f>_xll.qlTenorBasisValue(TenorBasis3M,AC146,_xll.ohTrigger(trigger,$X$24))</f>
        <v>1.2572577806407002E-3</v>
      </c>
      <c r="AF146" s="90">
        <f>_xll.qlTenorBasisForwardRate(TenorBasis3M,AC146,_xll.ohTrigger(trigger,$X$24))</f>
        <v>-6.4324159166074309E-4</v>
      </c>
      <c r="AG146" s="90">
        <f>_xll.qlIndexFixing(TenorBasisIndex6M,$AB146,TRUE,_xll.ohTrigger(trigger,$X$24))</f>
        <v>-6.3164026860687225E-4</v>
      </c>
      <c r="AH146" s="43">
        <f>_xll.qlIndexFixing($X$9,$AB146,TRUE,trigger)</f>
        <v>-6.1750462128211988E-4</v>
      </c>
      <c r="AI146" s="45">
        <f t="shared" si="16"/>
        <v>-0.14135647324752368</v>
      </c>
    </row>
    <row r="147" spans="27:35" x14ac:dyDescent="0.2">
      <c r="AA147" s="39" t="s">
        <v>87</v>
      </c>
      <c r="AB147" s="40">
        <f>_xll.qlInterestRateIndexFixingDate($X$9,AC147)</f>
        <v>42485</v>
      </c>
      <c r="AC147" s="40">
        <f>_xll.qlCalendarAdvance(calendar,$AC146,AA147,,,trigger)</f>
        <v>42487</v>
      </c>
      <c r="AD147" s="40">
        <f>_xll.qlInterestRateIndexMaturity($X$9,AC147,)</f>
        <v>42578</v>
      </c>
      <c r="AE147" s="43">
        <f>_xll.qlTenorBasisValue(TenorBasis3M,AC147,_xll.ohTrigger(trigger,$X$24))</f>
        <v>1.2580227373509278E-3</v>
      </c>
      <c r="AF147" s="90">
        <f>_xll.qlTenorBasisForwardRate(TenorBasis3M,AC147,_xll.ohTrigger(trigger,$X$24))</f>
        <v>-6.4406184189551036E-4</v>
      </c>
      <c r="AG147" s="90">
        <f>_xll.qlIndexFixing(TenorBasisIndex6M,$AB147,TRUE,_xll.ohTrigger(trigger,$X$24))</f>
        <v>-6.3281560182795044E-4</v>
      </c>
      <c r="AH147" s="43">
        <f>_xll.qlIndexFixing($X$9,$AB147,TRUE,trigger)</f>
        <v>-6.1887482741045954E-4</v>
      </c>
      <c r="AI147" s="45">
        <f t="shared" si="16"/>
        <v>-0.139407744174909</v>
      </c>
    </row>
    <row r="148" spans="27:35" x14ac:dyDescent="0.2">
      <c r="AA148" s="39" t="s">
        <v>87</v>
      </c>
      <c r="AB148" s="40">
        <f>_xll.qlInterestRateIndexFixingDate($X$9,AC148)</f>
        <v>42486</v>
      </c>
      <c r="AC148" s="40">
        <f>_xll.qlCalendarAdvance(calendar,$AC147,AA148,,,trigger)</f>
        <v>42488</v>
      </c>
      <c r="AD148" s="40">
        <f>_xll.qlInterestRateIndexMaturity($X$9,AC148,)</f>
        <v>42579</v>
      </c>
      <c r="AE148" s="43">
        <f>_xll.qlTenorBasisValue(TenorBasis3M,AC148,_xll.ohTrigger(trigger,$X$24))</f>
        <v>1.2587869514440002E-3</v>
      </c>
      <c r="AF148" s="90">
        <f>_xll.qlTenorBasisForwardRate(TenorBasis3M,AC148,_xll.ohTrigger(trigger,$X$24))</f>
        <v>-6.4486796543529901E-4</v>
      </c>
      <c r="AG148" s="90">
        <f>_xll.qlIndexFixing(TenorBasisIndex6M,$AB148,TRUE,_xll.ohTrigger(trigger,$X$24))</f>
        <v>-6.3397680815420975E-4</v>
      </c>
      <c r="AH148" s="43">
        <f>_xll.qlIndexFixing($X$9,$AB148,TRUE,trigger)</f>
        <v>-6.2024882566189812E-4</v>
      </c>
      <c r="AI148" s="45">
        <f t="shared" si="16"/>
        <v>-0.13727982492311627</v>
      </c>
    </row>
    <row r="149" spans="27:35" x14ac:dyDescent="0.2">
      <c r="AA149" s="39" t="s">
        <v>87</v>
      </c>
      <c r="AB149" s="40">
        <f>_xll.qlInterestRateIndexFixingDate($X$9,AC149)</f>
        <v>42487</v>
      </c>
      <c r="AC149" s="40">
        <f>_xll.qlCalendarAdvance(calendar,$AC148,AA149,,,trigger)</f>
        <v>42489</v>
      </c>
      <c r="AD149" s="40">
        <f>_xll.qlInterestRateIndexMaturity($X$9,AC149,)</f>
        <v>42580</v>
      </c>
      <c r="AE149" s="43">
        <f>_xll.qlTenorBasisValue(TenorBasis3M,AC149,_xll.ohTrigger(trigger,$X$24))</f>
        <v>1.2595504233664724E-3</v>
      </c>
      <c r="AF149" s="90">
        <f>_xll.qlTenorBasisForwardRate(TenorBasis3M,AC149,_xll.ohTrigger(trigger,$X$24))</f>
        <v>-6.4566000288059902E-4</v>
      </c>
      <c r="AG149" s="90">
        <f>_xll.qlIndexFixing(TenorBasisIndex6M,$AB149,TRUE,_xll.ohTrigger(trigger,$X$24))</f>
        <v>-6.3512392819009317E-4</v>
      </c>
      <c r="AH149" s="43">
        <f>_xll.qlIndexFixing($X$9,$AB149,TRUE,trigger)</f>
        <v>-6.2162581611938019E-4</v>
      </c>
      <c r="AI149" s="45">
        <f t="shared" si="16"/>
        <v>-0.13498112070712978</v>
      </c>
    </row>
    <row r="150" spans="27:35" x14ac:dyDescent="0.2">
      <c r="AA150" s="39" t="s">
        <v>87</v>
      </c>
      <c r="AB150" s="40">
        <f>_xll.qlInterestRateIndexFixingDate($X$9,AC150)</f>
        <v>42488</v>
      </c>
      <c r="AC150" s="40">
        <f>_xll.qlCalendarAdvance(calendar,$AC149,AA150,,,trigger)</f>
        <v>42492</v>
      </c>
      <c r="AD150" s="40">
        <f>_xll.qlInterestRateIndexMaturity($X$9,AC150,)</f>
        <v>42584</v>
      </c>
      <c r="AE150" s="43">
        <f>_xll.qlTenorBasisValue(TenorBasis3M,AC150,_xll.ohTrigger(trigger,$X$24))</f>
        <v>1.2618363905724111E-3</v>
      </c>
      <c r="AF150" s="90">
        <f>_xll.qlTenorBasisForwardRate(TenorBasis3M,AC150,_xll.ohTrigger(trigger,$X$24))</f>
        <v>-6.4818105628600381E-4</v>
      </c>
      <c r="AG150" s="90">
        <f>_xll.qlIndexFixing(TenorBasisIndex6M,$AB150,TRUE,_xll.ohTrigger(trigger,$X$24))</f>
        <v>-6.3888392611592866E-4</v>
      </c>
      <c r="AH150" s="43">
        <f>_xll.qlIndexFixing($X$9,$AB150,TRUE,trigger)</f>
        <v>-6.2644912638472631E-4</v>
      </c>
      <c r="AI150" s="45">
        <f t="shared" si="16"/>
        <v>-0.12434799731202346</v>
      </c>
    </row>
    <row r="151" spans="27:35" x14ac:dyDescent="0.2">
      <c r="AA151" s="39" t="s">
        <v>87</v>
      </c>
      <c r="AB151" s="40">
        <f>_xll.qlInterestRateIndexFixingDate($X$9,AC151)</f>
        <v>42489</v>
      </c>
      <c r="AC151" s="40">
        <f>_xll.qlCalendarAdvance(calendar,$AC150,AA151,,,trigger)</f>
        <v>42493</v>
      </c>
      <c r="AD151" s="40">
        <f>_xll.qlInterestRateIndexMaturity($X$9,AC151,)</f>
        <v>42585</v>
      </c>
      <c r="AE151" s="43">
        <f>_xll.qlTenorBasisValue(TenorBasis3M,AC151,_xll.ohTrigger(trigger,$X$24))</f>
        <v>1.2625968982734577E-3</v>
      </c>
      <c r="AF151" s="90">
        <f>_xll.qlTenorBasisForwardRate(TenorBasis3M,AC151,_xll.ohTrigger(trigger,$X$24))</f>
        <v>-6.4890711322101286E-4</v>
      </c>
      <c r="AG151" s="90">
        <f>_xll.qlIndexFixing(TenorBasisIndex6M,$AB151,TRUE,_xll.ohTrigger(trigger,$X$24))</f>
        <v>-6.399612046392722E-4</v>
      </c>
      <c r="AH151" s="43">
        <f>_xll.qlIndexFixing($X$9,$AB151,TRUE,trigger)</f>
        <v>-6.2782059155268007E-4</v>
      </c>
      <c r="AI151" s="45">
        <f t="shared" si="16"/>
        <v>-0.12140613086592129</v>
      </c>
    </row>
    <row r="152" spans="27:35" x14ac:dyDescent="0.2">
      <c r="AA152" s="39" t="s">
        <v>87</v>
      </c>
      <c r="AB152" s="40">
        <f>_xll.qlInterestRateIndexFixingDate($X$9,AC152)</f>
        <v>42492</v>
      </c>
      <c r="AC152" s="40">
        <f>_xll.qlCalendarAdvance(calendar,$AC151,AA152,,,trigger)</f>
        <v>42494</v>
      </c>
      <c r="AD152" s="40">
        <f>_xll.qlInterestRateIndexMaturity($X$9,AC152,)</f>
        <v>42586</v>
      </c>
      <c r="AE152" s="43">
        <f>_xll.qlTenorBasisValue(TenorBasis3M,AC152,_xll.ohTrigger(trigger,$X$24))</f>
        <v>1.2633566660332457E-3</v>
      </c>
      <c r="AF152" s="90">
        <f>_xll.qlTenorBasisForwardRate(TenorBasis3M,AC152,_xll.ohTrigger(trigger,$X$24))</f>
        <v>-6.4961991125986698E-4</v>
      </c>
      <c r="AG152" s="90">
        <f>_xll.qlIndexFixing(TenorBasisIndex6M,$AB152,TRUE,_xll.ohTrigger(trigger,$X$24))</f>
        <v>-6.4102522408964586E-4</v>
      </c>
      <c r="AH152" s="43">
        <f>_xll.qlIndexFixing($X$9,$AB152,TRUE,trigger)</f>
        <v>-6.2919066678898564E-4</v>
      </c>
      <c r="AI152" s="45">
        <f t="shared" si="16"/>
        <v>-0.11834557300660219</v>
      </c>
    </row>
    <row r="153" spans="27:35" x14ac:dyDescent="0.2">
      <c r="AA153" s="39" t="s">
        <v>87</v>
      </c>
      <c r="AB153" s="40">
        <f>_xll.qlInterestRateIndexFixingDate($X$9,AC153)</f>
        <v>42493</v>
      </c>
      <c r="AC153" s="40">
        <f>_xll.qlCalendarAdvance(calendar,$AC152,AA153,,,trigger)</f>
        <v>42495</v>
      </c>
      <c r="AD153" s="40">
        <f>_xll.qlInterestRateIndexMaturity($X$9,AC153,)</f>
        <v>42587</v>
      </c>
      <c r="AE153" s="43">
        <f>_xll.qlTenorBasisValue(TenorBasis3M,AC153,_xll.ohTrigger(trigger,$X$24))</f>
        <v>1.2641156942969553E-3</v>
      </c>
      <c r="AF153" s="90">
        <f>_xll.qlTenorBasisForwardRate(TenorBasis3M,AC153,_xll.ohTrigger(trigger,$X$24))</f>
        <v>-6.5031954363146906E-4</v>
      </c>
      <c r="AG153" s="90">
        <f>_xll.qlIndexFixing(TenorBasisIndex6M,$AB153,TRUE,_xll.ohTrigger(trigger,$X$24))</f>
        <v>-6.4207607770811641E-4</v>
      </c>
      <c r="AH153" s="43">
        <f>_xll.qlIndexFixing($X$9,$AB153,TRUE,trigger)</f>
        <v>-6.3055856087785472E-4</v>
      </c>
      <c r="AI153" s="45">
        <f t="shared" si="16"/>
        <v>-0.11517516830261698</v>
      </c>
    </row>
    <row r="154" spans="27:35" x14ac:dyDescent="0.2">
      <c r="AA154" s="39" t="s">
        <v>87</v>
      </c>
      <c r="AB154" s="40">
        <f>_xll.qlInterestRateIndexFixingDate($X$9,AC154)</f>
        <v>42494</v>
      </c>
      <c r="AC154" s="40">
        <f>_xll.qlCalendarAdvance(calendar,$AC153,AA154,,,trigger)</f>
        <v>42496</v>
      </c>
      <c r="AD154" s="40">
        <f>_xll.qlInterestRateIndexMaturity($X$9,AC154,)</f>
        <v>42590</v>
      </c>
      <c r="AE154" s="43">
        <f>_xll.qlTenorBasisValue(TenorBasis3M,AC154,_xll.ohTrigger(trigger,$X$24))</f>
        <v>1.2648739835095396E-3</v>
      </c>
      <c r="AF154" s="90">
        <f>_xll.qlTenorBasisForwardRate(TenorBasis3M,AC154,_xll.ohTrigger(trigger,$X$24))</f>
        <v>-6.513658032636843E-4</v>
      </c>
      <c r="AG154" s="90">
        <f>_xll.qlIndexFixing(TenorBasisIndex6M,$AB154,TRUE,_xll.ohTrigger(trigger,$X$24))</f>
        <v>-6.4377996980357222E-4</v>
      </c>
      <c r="AH154" s="43">
        <f>_xll.qlIndexFixing($X$9,$AB154,TRUE,trigger)</f>
        <v>-6.331779365067599E-4</v>
      </c>
      <c r="AI154" s="45">
        <f t="shared" si="16"/>
        <v>-0.1060203329681232</v>
      </c>
    </row>
    <row r="155" spans="27:35" x14ac:dyDescent="0.2">
      <c r="AA155" s="39" t="s">
        <v>87</v>
      </c>
      <c r="AB155" s="40">
        <f>_xll.qlInterestRateIndexFixingDate($X$9,AC155)</f>
        <v>42495</v>
      </c>
      <c r="AC155" s="40">
        <f>_xll.qlCalendarAdvance(calendar,$AC154,AA155,,,trigger)</f>
        <v>42499</v>
      </c>
      <c r="AD155" s="40">
        <f>_xll.qlInterestRateIndexMaturity($X$9,AC155,)</f>
        <v>42591</v>
      </c>
      <c r="AE155" s="43">
        <f>_xll.qlTenorBasisValue(TenorBasis3M,AC155,_xll.ohTrigger(trigger,$X$24))</f>
        <v>1.2671444212866299E-3</v>
      </c>
      <c r="AF155" s="90">
        <f>_xll.qlTenorBasisForwardRate(TenorBasis3M,AC155,_xll.ohTrigger(trigger,$X$24))</f>
        <v>-6.5298828107467738E-4</v>
      </c>
      <c r="AG155" s="90">
        <f>_xll.qlIndexFixing(TenorBasisIndex6M,$AB155,TRUE,_xll.ohTrigger(trigger,$X$24))</f>
        <v>-6.4614969852530698E-4</v>
      </c>
      <c r="AH155" s="43">
        <f>_xll.qlIndexFixing($X$9,$AB155,TRUE,trigger)</f>
        <v>-6.3599250149836773E-4</v>
      </c>
      <c r="AI155" s="45">
        <f t="shared" si="16"/>
        <v>-0.10157197026939256</v>
      </c>
    </row>
    <row r="156" spans="27:35" x14ac:dyDescent="0.2">
      <c r="AA156" s="39" t="s">
        <v>87</v>
      </c>
      <c r="AB156" s="40">
        <f>_xll.qlInterestRateIndexFixingDate($X$9,AC156)</f>
        <v>42496</v>
      </c>
      <c r="AC156" s="40">
        <f>_xll.qlCalendarAdvance(calendar,$AC155,AA156,,,trigger)</f>
        <v>42500</v>
      </c>
      <c r="AD156" s="40">
        <f>_xll.qlInterestRateIndexMaturity($X$9,AC156,)</f>
        <v>42592</v>
      </c>
      <c r="AE156" s="43">
        <f>_xll.qlTenorBasisValue(TenorBasis3M,AC156,_xll.ohTrigger(trigger,$X$24))</f>
        <v>1.2678997587396617E-3</v>
      </c>
      <c r="AF156" s="90">
        <f>_xll.qlTenorBasisForwardRate(TenorBasis3M,AC156,_xll.ohTrigger(trigger,$X$24))</f>
        <v>-6.5362348357527584E-4</v>
      </c>
      <c r="AG156" s="90">
        <f>_xll.qlIndexFixing(TenorBasisIndex6M,$AB156,TRUE,_xll.ohTrigger(trigger,$X$24))</f>
        <v>-6.5375764183803566E-4</v>
      </c>
      <c r="AH156" s="43">
        <f>_xll.qlIndexFixing($X$9,$AB156,TRUE,trigger)</f>
        <v>-6.3733762166492361E-4</v>
      </c>
      <c r="AI156" s="45">
        <f t="shared" si="16"/>
        <v>-0.16420020173112052</v>
      </c>
    </row>
    <row r="157" spans="27:35" x14ac:dyDescent="0.2">
      <c r="AA157" s="39" t="s">
        <v>87</v>
      </c>
      <c r="AB157" s="40">
        <f>_xll.qlInterestRateIndexFixingDate($X$9,AC157)</f>
        <v>42499</v>
      </c>
      <c r="AC157" s="40">
        <f>_xll.qlCalendarAdvance(calendar,$AC156,AA157,,,trigger)</f>
        <v>42501</v>
      </c>
      <c r="AD157" s="40">
        <f>_xll.qlInterestRateIndexMaturity($X$9,AC157,)</f>
        <v>42593</v>
      </c>
      <c r="AE157" s="43">
        <f>_xll.qlTenorBasisValue(TenorBasis3M,AC157,_xll.ohTrigger(trigger,$X$24))</f>
        <v>1.2686543593629007E-3</v>
      </c>
      <c r="AF157" s="90">
        <f>_xll.qlTenorBasisForwardRate(TenorBasis3M,AC157,_xll.ohTrigger(trigger,$X$24))</f>
        <v>-6.5424607979420351E-4</v>
      </c>
      <c r="AG157" s="90">
        <f>_xll.qlIndexFixing(TenorBasisIndex6M,$AB157,TRUE,_xll.ohTrigger(trigger,$X$24))</f>
        <v>-6.4810993801429732E-4</v>
      </c>
      <c r="AH157" s="43">
        <f>_xll.qlIndexFixing($X$9,$AB157,TRUE,trigger)</f>
        <v>-6.3867581341798434E-4</v>
      </c>
      <c r="AI157" s="45">
        <f t="shared" si="16"/>
        <v>-9.4341245963129816E-2</v>
      </c>
    </row>
    <row r="158" spans="27:35" x14ac:dyDescent="0.2">
      <c r="AA158" s="39" t="s">
        <v>87</v>
      </c>
      <c r="AB158" s="40">
        <f>_xll.qlInterestRateIndexFixingDate($X$9,AC158)</f>
        <v>42500</v>
      </c>
      <c r="AC158" s="40">
        <f>_xll.qlCalendarAdvance(calendar,$AC157,AA158,,,trigger)</f>
        <v>42502</v>
      </c>
      <c r="AD158" s="40">
        <f>_xll.qlInterestRateIndexMaturity($X$9,AC158,)</f>
        <v>42594</v>
      </c>
      <c r="AE158" s="43">
        <f>_xll.qlTenorBasisValue(TenorBasis3M,AC158,_xll.ohTrigger(trigger,$X$24))</f>
        <v>1.2694082235999288E-3</v>
      </c>
      <c r="AF158" s="90">
        <f>_xll.qlTenorBasisForwardRate(TenorBasis3M,AC158,_xll.ohTrigger(trigger,$X$24))</f>
        <v>-6.5485616296166672E-4</v>
      </c>
      <c r="AG158" s="90">
        <f>_xll.qlIndexFixing(TenorBasisIndex6M,$AB158,TRUE,_xll.ohTrigger(trigger,$X$24))</f>
        <v>-6.4907124135209888E-4</v>
      </c>
      <c r="AH158" s="43">
        <f>_xll.qlIndexFixing($X$9,$AB158,TRUE,trigger)</f>
        <v>-6.4000628554827799E-4</v>
      </c>
      <c r="AI158" s="45">
        <f t="shared" si="16"/>
        <v>-9.0649558038208899E-2</v>
      </c>
    </row>
    <row r="159" spans="27:35" x14ac:dyDescent="0.2">
      <c r="AA159" s="39" t="s">
        <v>87</v>
      </c>
      <c r="AB159" s="40">
        <f>_xll.qlInterestRateIndexFixingDate($X$9,AC159)</f>
        <v>42501</v>
      </c>
      <c r="AC159" s="40">
        <f>_xll.qlCalendarAdvance(calendar,$AC158,AA159,,,trigger)</f>
        <v>42503</v>
      </c>
      <c r="AD159" s="40">
        <f>_xll.qlInterestRateIndexMaturity($X$9,AC159,)</f>
        <v>42597</v>
      </c>
      <c r="AE159" s="43">
        <f>_xll.qlTenorBasisValue(TenorBasis3M,AC159,_xll.ohTrigger(trigger,$X$24))</f>
        <v>1.2701613518941001E-3</v>
      </c>
      <c r="AF159" s="90">
        <f>_xll.qlTenorBasisForwardRate(TenorBasis3M,AC159,_xll.ohTrigger(trigger,$X$24))</f>
        <v>-6.5570786659937565E-4</v>
      </c>
      <c r="AG159" s="90">
        <f>_xll.qlIndexFixing(TenorBasisIndex6M,$AB159,TRUE,_xll.ohTrigger(trigger,$X$24))</f>
        <v>-6.5052825776519693E-4</v>
      </c>
      <c r="AH159" s="43">
        <f>_xll.qlIndexFixing($X$9,$AB159,TRUE,trigger)</f>
        <v>-6.4241234208228803E-4</v>
      </c>
      <c r="AI159" s="45">
        <f t="shared" si="16"/>
        <v>-8.1159156829088919E-2</v>
      </c>
    </row>
    <row r="160" spans="27:35" x14ac:dyDescent="0.2">
      <c r="AA160" s="39" t="s">
        <v>87</v>
      </c>
      <c r="AB160" s="40">
        <f>_xll.qlInterestRateIndexFixingDate($X$9,AC160)</f>
        <v>42502</v>
      </c>
      <c r="AC160" s="40">
        <f>_xll.qlCalendarAdvance(calendar,$AC159,AA160,,,trigger)</f>
        <v>42506</v>
      </c>
      <c r="AD160" s="40">
        <f>_xll.qlInterestRateIndexMaturity($X$9,AC160,)</f>
        <v>42598</v>
      </c>
      <c r="AE160" s="43">
        <f>_xll.qlTenorBasisValue(TenorBasis3M,AC160,_xll.ohTrigger(trigger,$X$24))</f>
        <v>1.2724163255495922E-3</v>
      </c>
      <c r="AF160" s="90">
        <f>_xll.qlTenorBasisForwardRate(TenorBasis3M,AC160,_xll.ohTrigger(trigger,$X$24))</f>
        <v>-6.571732297314236E-4</v>
      </c>
      <c r="AG160" s="90">
        <f>_xll.qlIndexFixing(TenorBasisIndex6M,$AB160,TRUE,_xll.ohTrigger(trigger,$X$24))</f>
        <v>-6.5279318743995183E-4</v>
      </c>
      <c r="AH160" s="43">
        <f>_xll.qlIndexFixing($X$9,$AB160,TRUE,trigger)</f>
        <v>-6.4523515374496616E-4</v>
      </c>
      <c r="AI160" s="45">
        <f t="shared" si="16"/>
        <v>-7.5580336949856691E-2</v>
      </c>
    </row>
    <row r="161" spans="27:35" x14ac:dyDescent="0.2">
      <c r="AA161" s="39" t="s">
        <v>87</v>
      </c>
      <c r="AB161" s="40">
        <f>_xll.qlInterestRateIndexFixingDate($X$9,AC161)</f>
        <v>42503</v>
      </c>
      <c r="AC161" s="40">
        <f>_xll.qlCalendarAdvance(calendar,$AC160,AA161,,,trigger)</f>
        <v>42507</v>
      </c>
      <c r="AD161" s="40">
        <f>_xll.qlInterestRateIndexMaturity($X$9,AC161,)</f>
        <v>42599</v>
      </c>
      <c r="AE161" s="43">
        <f>_xll.qlTenorBasisValue(TenorBasis3M,AC161,_xll.ohTrigger(trigger,$X$24))</f>
        <v>1.273166514501317E-3</v>
      </c>
      <c r="AF161" s="90">
        <f>_xll.qlTenorBasisForwardRate(TenorBasis3M,AC161,_xll.ohTrigger(trigger,$X$24))</f>
        <v>-6.5772214610247627E-4</v>
      </c>
      <c r="AG161" s="90">
        <f>_xll.qlIndexFixing(TenorBasisIndex6M,$AB161,TRUE,_xll.ohTrigger(trigger,$X$24))</f>
        <v>-6.5369332331796052E-4</v>
      </c>
      <c r="AH161" s="43">
        <f>_xll.qlIndexFixing($X$9,$AB161,TRUE,trigger)</f>
        <v>-6.4651515969185367E-4</v>
      </c>
      <c r="AI161" s="45">
        <f t="shared" si="16"/>
        <v>-7.1781636261068496E-2</v>
      </c>
    </row>
    <row r="162" spans="27:35" x14ac:dyDescent="0.2">
      <c r="AA162" s="39" t="s">
        <v>87</v>
      </c>
      <c r="AB162" s="40">
        <f>_xll.qlInterestRateIndexFixingDate($X$9,AC162)</f>
        <v>42506</v>
      </c>
      <c r="AC162" s="40">
        <f>_xll.qlCalendarAdvance(calendar,$AC161,AA162,,,trigger)</f>
        <v>42508</v>
      </c>
      <c r="AD162" s="40">
        <f>_xll.qlInterestRateIndexMaturity($X$9,AC162,)</f>
        <v>42600</v>
      </c>
      <c r="AE162" s="43">
        <f>_xll.qlTenorBasisValue(TenorBasis3M,AC162,_xll.ohTrigger(trigger,$X$24))</f>
        <v>1.2739159697235372E-3</v>
      </c>
      <c r="AF162" s="90">
        <f>_xll.qlTenorBasisForwardRate(TenorBasis3M,AC162,_xll.ohTrigger(trigger,$X$24))</f>
        <v>-6.5825910880851462E-4</v>
      </c>
      <c r="AG162" s="90">
        <f>_xll.qlIndexFixing(TenorBasisIndex6M,$AB162,TRUE,_xll.ohTrigger(trigger,$X$24))</f>
        <v>-6.5458150540714083E-4</v>
      </c>
      <c r="AH162" s="43">
        <f>_xll.qlIndexFixing($X$9,$AB162,TRUE,trigger)</f>
        <v>-6.4778269879553127E-4</v>
      </c>
      <c r="AI162" s="45">
        <f t="shared" si="16"/>
        <v>-6.7988066116095619E-2</v>
      </c>
    </row>
    <row r="163" spans="27:35" x14ac:dyDescent="0.2">
      <c r="AA163" s="39" t="s">
        <v>87</v>
      </c>
      <c r="AB163" s="40">
        <f>_xll.qlInterestRateIndexFixingDate($X$9,AC163)</f>
        <v>42507</v>
      </c>
      <c r="AC163" s="40">
        <f>_xll.qlCalendarAdvance(calendar,$AC162,AA163,,,trigger)</f>
        <v>42509</v>
      </c>
      <c r="AD163" s="40">
        <f>_xll.qlInterestRateIndexMaturity($X$9,AC163,)</f>
        <v>42601</v>
      </c>
      <c r="AE163" s="43">
        <f>_xll.qlTenorBasisValue(TenorBasis3M,AC163,_xll.ohTrigger(trigger,$X$24))</f>
        <v>1.2746646916582405E-3</v>
      </c>
      <c r="AF163" s="90">
        <f>_xll.qlTenorBasisForwardRate(TenorBasis3M,AC163,_xll.ohTrigger(trigger,$X$24))</f>
        <v>-6.5878421107887588E-4</v>
      </c>
      <c r="AG163" s="90">
        <f>_xll.qlIndexFixing(TenorBasisIndex6M,$AB163,TRUE,_xll.ohTrigger(trigger,$X$24))</f>
        <v>-6.5545782694204329E-4</v>
      </c>
      <c r="AH163" s="43">
        <f>_xll.qlIndexFixing($X$9,$AB163,TRUE,trigger)</f>
        <v>-6.4903697985324344E-4</v>
      </c>
      <c r="AI163" s="45">
        <f t="shared" si="16"/>
        <v>-6.4208470887998581E-2</v>
      </c>
    </row>
    <row r="164" spans="27:35" x14ac:dyDescent="0.2">
      <c r="AA164" s="39" t="s">
        <v>87</v>
      </c>
      <c r="AB164" s="40">
        <f>_xll.qlInterestRateIndexFixingDate($X$9,AC164)</f>
        <v>42508</v>
      </c>
      <c r="AC164" s="40">
        <f>_xll.qlCalendarAdvance(calendar,$AC163,AA164,,,trigger)</f>
        <v>42510</v>
      </c>
      <c r="AD164" s="40">
        <f>_xll.qlInterestRateIndexMaturity($X$9,AC164,)</f>
        <v>42604</v>
      </c>
      <c r="AE164" s="43">
        <f>_xll.qlTenorBasisValue(TenorBasis3M,AC164,_xll.ohTrigger(trigger,$X$24))</f>
        <v>1.2754126807471879E-3</v>
      </c>
      <c r="AF164" s="90">
        <f>_xll.qlTenorBasisForwardRate(TenorBasis3M,AC164,_xll.ohTrigger(trigger,$X$24))</f>
        <v>-6.5947871449203576E-4</v>
      </c>
      <c r="AG164" s="90">
        <f>_xll.qlIndexFixing(TenorBasisIndex6M,$AB164,TRUE,_xll.ohTrigger(trigger,$X$24))</f>
        <v>-6.6330546594945208E-4</v>
      </c>
      <c r="AH164" s="43">
        <f>_xll.qlIndexFixing($X$9,$AB164,TRUE,trigger)</f>
        <v>-6.511629044705983E-4</v>
      </c>
      <c r="AI164" s="45">
        <f t="shared" si="16"/>
        <v>-0.12142561478853788</v>
      </c>
    </row>
    <row r="165" spans="27:35" x14ac:dyDescent="0.2">
      <c r="AA165" s="39" t="s">
        <v>87</v>
      </c>
      <c r="AB165" s="40">
        <f>_xll.qlInterestRateIndexFixingDate($X$9,AC165)</f>
        <v>42509</v>
      </c>
      <c r="AC165" s="40">
        <f>_xll.qlCalendarAdvance(calendar,$AC164,AA165,,,trigger)</f>
        <v>42513</v>
      </c>
      <c r="AD165" s="40">
        <f>_xll.qlInterestRateIndexMaturity($X$9,AC165,)</f>
        <v>42605</v>
      </c>
      <c r="AE165" s="43">
        <f>_xll.qlTenorBasisValue(TenorBasis3M,AC165,_xll.ohTrigger(trigger,$X$24))</f>
        <v>1.2776522553536933E-3</v>
      </c>
      <c r="AF165" s="90">
        <f>_xll.qlTenorBasisForwardRate(TenorBasis3M,AC165,_xll.ohTrigger(trigger,$X$24))</f>
        <v>-6.6076788043547749E-4</v>
      </c>
      <c r="AG165" s="90">
        <f>_xll.qlIndexFixing(TenorBasisIndex6M,$AB165,TRUE,_xll.ohTrigger(trigger,$X$24))</f>
        <v>-6.5884637222858177E-4</v>
      </c>
      <c r="AH165" s="43">
        <f>_xll.qlIndexFixing($X$9,$AB165,TRUE,trigger)</f>
        <v>-6.5390569964926418E-4</v>
      </c>
      <c r="AI165" s="45">
        <f t="shared" si="16"/>
        <v>-4.9406725793175878E-2</v>
      </c>
    </row>
    <row r="166" spans="27:35" x14ac:dyDescent="0.2">
      <c r="AA166" s="39" t="s">
        <v>87</v>
      </c>
      <c r="AB166" s="40">
        <f>_xll.qlInterestRateIndexFixingDate($X$9,AC166)</f>
        <v>42510</v>
      </c>
      <c r="AC166" s="40">
        <f>_xll.qlCalendarAdvance(calendar,$AC165,AA166,,,trigger)</f>
        <v>42514</v>
      </c>
      <c r="AD166" s="40">
        <f>_xll.qlInterestRateIndexMaturity($X$9,AC166,)</f>
        <v>42606</v>
      </c>
      <c r="AE166" s="43">
        <f>_xll.qlTenorBasisValue(TenorBasis3M,AC166,_xll.ohTrigger(trigger,$X$24))</f>
        <v>1.2783973174726813E-3</v>
      </c>
      <c r="AF166" s="90">
        <f>_xll.qlTenorBasisForwardRate(TenorBasis3M,AC166,_xll.ohTrigger(trigger,$X$24))</f>
        <v>-6.6123507899879224E-4</v>
      </c>
      <c r="AG166" s="90">
        <f>_xll.qlIndexFixing(TenorBasisIndex6M,$AB166,TRUE,_xll.ohTrigger(trigger,$X$24))</f>
        <v>-6.5966478951078717E-4</v>
      </c>
      <c r="AH166" s="43">
        <f>_xll.qlIndexFixing($X$9,$AB166,TRUE,trigger)</f>
        <v>-6.5508182250141665E-4</v>
      </c>
      <c r="AI166" s="45">
        <f t="shared" si="16"/>
        <v>-4.5829670093705185E-2</v>
      </c>
    </row>
    <row r="167" spans="27:35" x14ac:dyDescent="0.2">
      <c r="AA167" s="39" t="s">
        <v>87</v>
      </c>
      <c r="AB167" s="40">
        <f>_xll.qlInterestRateIndexFixingDate($X$9,AC167)</f>
        <v>42513</v>
      </c>
      <c r="AC167" s="40">
        <f>_xll.qlCalendarAdvance(calendar,$AC166,AA167,,,trigger)</f>
        <v>42515</v>
      </c>
      <c r="AD167" s="40">
        <f>_xll.qlInterestRateIndexMaturity($X$9,AC167,)</f>
        <v>42607</v>
      </c>
      <c r="AE167" s="43">
        <f>_xll.qlTenorBasisValue(TenorBasis3M,AC167,_xll.ohTrigger(trigger,$X$24))</f>
        <v>1.279141648951311E-3</v>
      </c>
      <c r="AF167" s="90">
        <f>_xll.qlTenorBasisForwardRate(TenorBasis3M,AC167,_xll.ohTrigger(trigger,$X$24))</f>
        <v>-6.6169097651679E-4</v>
      </c>
      <c r="AG167" s="90">
        <f>_xll.qlIndexFixing(TenorBasisIndex6M,$AB167,TRUE,_xll.ohTrigger(trigger,$X$24))</f>
        <v>-6.6047190564558341E-4</v>
      </c>
      <c r="AH167" s="43">
        <f>_xll.qlIndexFixing($X$9,$AB167,TRUE,trigger)</f>
        <v>-6.562399401227845E-4</v>
      </c>
      <c r="AI167" s="45">
        <f t="shared" si="16"/>
        <v>-4.2319655227989132E-2</v>
      </c>
    </row>
    <row r="168" spans="27:35" x14ac:dyDescent="0.2">
      <c r="AA168" s="39" t="s">
        <v>87</v>
      </c>
      <c r="AB168" s="40">
        <f>_xll.qlInterestRateIndexFixingDate($X$9,AC168)</f>
        <v>42514</v>
      </c>
      <c r="AC168" s="40">
        <f>_xll.qlCalendarAdvance(calendar,$AC167,AA168,,,trigger)</f>
        <v>42516</v>
      </c>
      <c r="AD168" s="40">
        <f>_xll.qlInterestRateIndexMaturity($X$9,AC168,)</f>
        <v>42608</v>
      </c>
      <c r="AE168" s="43">
        <f>_xll.qlTenorBasisValue(TenorBasis3M,AC168,_xll.ohTrigger(trigger,$X$24))</f>
        <v>1.2798852502299821E-3</v>
      </c>
      <c r="AF168" s="90">
        <f>_xll.qlTenorBasisForwardRate(TenorBasis3M,AC168,_xll.ohTrigger(trigger,$X$24))</f>
        <v>-6.6213566621750478E-4</v>
      </c>
      <c r="AG168" s="90">
        <f>_xll.qlIndexFixing(TenorBasisIndex6M,$AB168,TRUE,_xll.ohTrigger(trigger,$X$24))</f>
        <v>-6.6126781386665202E-4</v>
      </c>
      <c r="AH168" s="43">
        <f>_xll.qlIndexFixing($X$9,$AB168,TRUE,trigger)</f>
        <v>-6.5737926131930098E-4</v>
      </c>
      <c r="AI168" s="45">
        <f t="shared" si="16"/>
        <v>-3.8885525473510416E-2</v>
      </c>
    </row>
    <row r="169" spans="27:35" x14ac:dyDescent="0.2">
      <c r="AA169" s="39" t="s">
        <v>87</v>
      </c>
      <c r="AB169" s="40">
        <f>_xll.qlInterestRateIndexFixingDate($X$9,AC169)</f>
        <v>42515</v>
      </c>
      <c r="AC169" s="40">
        <f>_xll.qlCalendarAdvance(calendar,$AC168,AA169,,,trigger)</f>
        <v>42517</v>
      </c>
      <c r="AD169" s="40">
        <f>_xll.qlInterestRateIndexMaturity($X$9,AC169,)</f>
        <v>42611</v>
      </c>
      <c r="AE169" s="43">
        <f>_xll.qlTenorBasisValue(TenorBasis3M,AC169,_xll.ohTrigger(trigger,$X$24))</f>
        <v>1.2806281217488671E-3</v>
      </c>
      <c r="AF169" s="90">
        <f>_xll.qlTenorBasisForwardRate(TenorBasis3M,AC169,_xll.ohTrigger(trigger,$X$24))</f>
        <v>-6.627096415285868E-4</v>
      </c>
      <c r="AG169" s="90">
        <f>_xll.qlIndexFixing(TenorBasisIndex6M,$AB169,TRUE,_xll.ohTrigger(trigger,$X$24))</f>
        <v>-6.6234246358351685E-4</v>
      </c>
      <c r="AH169" s="43">
        <f>_xll.qlIndexFixing($X$9,$AB169,TRUE,trigger)</f>
        <v>-6.5916401688151198E-4</v>
      </c>
      <c r="AI169" s="45">
        <f t="shared" si="16"/>
        <v>-3.1784467020048696E-2</v>
      </c>
    </row>
    <row r="170" spans="27:35" x14ac:dyDescent="0.2">
      <c r="AA170" s="39" t="s">
        <v>87</v>
      </c>
      <c r="AB170" s="40">
        <f>_xll.qlInterestRateIndexFixingDate($X$9,AC170)</f>
        <v>42516</v>
      </c>
      <c r="AC170" s="40">
        <f>_xll.qlCalendarAdvance(calendar,$AC169,AA170,,,trigger)</f>
        <v>42520</v>
      </c>
      <c r="AD170" s="40">
        <f>_xll.qlInterestRateIndexMaturity($X$9,AC170,)</f>
        <v>42612</v>
      </c>
      <c r="AE170" s="43">
        <f>_xll.qlTenorBasisValue(TenorBasis3M,AC170,_xll.ohTrigger(trigger,$X$24))</f>
        <v>1.2828523621451382E-3</v>
      </c>
      <c r="AF170" s="90">
        <f>_xll.qlTenorBasisForwardRate(TenorBasis3M,AC170,_xll.ohTrigger(trigger,$X$24))</f>
        <v>-6.6380421150943772E-4</v>
      </c>
      <c r="AG170" s="90">
        <f>_xll.qlIndexFixing(TenorBasisIndex6M,$AB170,TRUE,_xll.ohTrigger(trigger,$X$24))</f>
        <v>-6.7121846893483791E-4</v>
      </c>
      <c r="AH170" s="43">
        <f>_xll.qlIndexFixing($X$9,$AB170,TRUE,trigger)</f>
        <v>-6.6173275795727133E-4</v>
      </c>
      <c r="AI170" s="45">
        <f t="shared" si="16"/>
        <v>-9.4857109775665832E-2</v>
      </c>
    </row>
    <row r="171" spans="27:35" x14ac:dyDescent="0.2">
      <c r="AA171" s="39" t="s">
        <v>87</v>
      </c>
      <c r="AB171" s="40">
        <f>_xll.qlInterestRateIndexFixingDate($X$9,AC171)</f>
        <v>42517</v>
      </c>
      <c r="AC171" s="40">
        <f>_xll.qlCalendarAdvance(calendar,$AC170,AA171,,,trigger)</f>
        <v>42521</v>
      </c>
      <c r="AD171" s="40">
        <f>_xll.qlInterestRateIndexMaturity($X$9,AC171,)</f>
        <v>42613</v>
      </c>
      <c r="AE171" s="43">
        <f>_xll.qlTenorBasisValue(TenorBasis3M,AC171,_xll.ohTrigger(trigger,$X$24))</f>
        <v>1.2835923190220805E-3</v>
      </c>
      <c r="AF171" s="90">
        <f>_xll.qlTenorBasisForwardRate(TenorBasis3M,AC171,_xll.ohTrigger(trigger,$X$24))</f>
        <v>-6.6419426061245393E-4</v>
      </c>
      <c r="AG171" s="90">
        <f>_xll.qlIndexFixing(TenorBasisIndex6M,$AB171,TRUE,_xll.ohTrigger(trigger,$X$24))</f>
        <v>-6.6508249950967082E-4</v>
      </c>
      <c r="AH171" s="43">
        <f>_xll.qlIndexFixing($X$9,$AB171,TRUE,trigger)</f>
        <v>-6.6276622911896356E-4</v>
      </c>
      <c r="AI171" s="45">
        <f t="shared" si="16"/>
        <v>-2.316270390707257E-2</v>
      </c>
    </row>
    <row r="172" spans="27:35" x14ac:dyDescent="0.2">
      <c r="AA172" s="39" t="s">
        <v>87</v>
      </c>
      <c r="AB172" s="40">
        <f>_xll.qlInterestRateIndexFixingDate($X$9,AC172)</f>
        <v>42520</v>
      </c>
      <c r="AC172" s="40">
        <f>_xll.qlCalendarAdvance(calendar,$AC171,AA172,,,trigger)</f>
        <v>42522</v>
      </c>
      <c r="AD172" s="40">
        <f>_xll.qlInterestRateIndexMaturity($X$9,AC172,)</f>
        <v>42614</v>
      </c>
      <c r="AE172" s="43">
        <f>_xll.qlTenorBasisValue(TenorBasis3M,AC172,_xll.ohTrigger(trigger,$X$24))</f>
        <v>1.2843315483367064E-3</v>
      </c>
      <c r="AF172" s="90">
        <f>_xll.qlTenorBasisForwardRate(TenorBasis3M,AC172,_xll.ohTrigger(trigger,$X$24))</f>
        <v>-6.6457366129202278E-4</v>
      </c>
      <c r="AG172" s="90">
        <f>_xll.qlIndexFixing(TenorBasisIndex6M,$AB172,TRUE,_xll.ohTrigger(trigger,$X$24))</f>
        <v>-6.6581311818870591E-4</v>
      </c>
      <c r="AH172" s="43">
        <f>_xll.qlIndexFixing($X$9,$AB172,TRUE,trigger)</f>
        <v>-6.6377615669574821E-4</v>
      </c>
      <c r="AI172" s="45">
        <f t="shared" si="16"/>
        <v>-2.0369614929576993E-2</v>
      </c>
    </row>
    <row r="173" spans="27:35" x14ac:dyDescent="0.2">
      <c r="AA173" s="39" t="s">
        <v>87</v>
      </c>
      <c r="AB173" s="40">
        <f>_xll.qlInterestRateIndexFixingDate($X$9,AC173)</f>
        <v>42521</v>
      </c>
      <c r="AC173" s="40">
        <f>_xll.qlCalendarAdvance(calendar,$AC172,AA173,,,trigger)</f>
        <v>42523</v>
      </c>
      <c r="AD173" s="40">
        <f>_xll.qlInterestRateIndexMaturity($X$9,AC173,)</f>
        <v>42615</v>
      </c>
      <c r="AE173" s="43">
        <f>_xll.qlTenorBasisValue(TenorBasis3M,AC173,_xll.ohTrigger(trigger,$X$24))</f>
        <v>1.2850700505278327E-3</v>
      </c>
      <c r="AF173" s="90">
        <f>_xll.qlTenorBasisForwardRate(TenorBasis3M,AC173,_xll.ohTrigger(trigger,$X$24))</f>
        <v>-6.6494250678008824E-4</v>
      </c>
      <c r="AG173" s="90">
        <f>_xll.qlIndexFixing(TenorBasisIndex6M,$AB173,TRUE,_xll.ohTrigger(trigger,$X$24))</f>
        <v>-6.6653318160194905E-4</v>
      </c>
      <c r="AH173" s="43">
        <f>_xll.qlIndexFixing($X$9,$AB173,TRUE,trigger)</f>
        <v>-6.6476174949746814E-4</v>
      </c>
      <c r="AI173" s="45">
        <f t="shared" si="16"/>
        <v>-1.7714321044809064E-2</v>
      </c>
    </row>
    <row r="174" spans="27:35" x14ac:dyDescent="0.2">
      <c r="AA174" s="39" t="s">
        <v>87</v>
      </c>
      <c r="AB174" s="40">
        <f>_xll.qlInterestRateIndexFixingDate($X$9,AC174)</f>
        <v>42522</v>
      </c>
      <c r="AC174" s="40">
        <f>_xll.qlCalendarAdvance(calendar,$AC173,AA174,,,trigger)</f>
        <v>42524</v>
      </c>
      <c r="AD174" s="40">
        <f>_xll.qlInterestRateIndexMaturity($X$9,AC174,)</f>
        <v>42618</v>
      </c>
      <c r="AE174" s="43">
        <f>_xll.qlTenorBasisValue(TenorBasis3M,AC174,_xll.ohTrigger(trigger,$X$24))</f>
        <v>1.2858078260340486E-3</v>
      </c>
      <c r="AF174" s="90">
        <f>_xll.qlTenorBasisForwardRate(TenorBasis3M,AC174,_xll.ohTrigger(trigger,$X$24))</f>
        <v>-6.6543194248898754E-4</v>
      </c>
      <c r="AG174" s="90">
        <f>_xll.qlIndexFixing(TenorBasisIndex6M,$AB174,TRUE,_xll.ohTrigger(trigger,$X$24))</f>
        <v>-6.6747097289010743E-4</v>
      </c>
      <c r="AH174" s="43">
        <f>_xll.qlIndexFixing($X$9,$AB174,TRUE,trigger)</f>
        <v>-6.661500743829384E-4</v>
      </c>
      <c r="AI174" s="45">
        <f t="shared" si="16"/>
        <v>-1.3208985071690247E-2</v>
      </c>
    </row>
    <row r="175" spans="27:35" x14ac:dyDescent="0.2">
      <c r="AA175" s="39" t="s">
        <v>87</v>
      </c>
      <c r="AB175" s="40">
        <f>_xll.qlInterestRateIndexFixingDate($X$9,AC175)</f>
        <v>42523</v>
      </c>
      <c r="AC175" s="40">
        <f>_xll.qlCalendarAdvance(calendar,$AC174,AA175,,,trigger)</f>
        <v>42527</v>
      </c>
      <c r="AD175" s="40">
        <f>_xll.qlInterestRateIndexMaturity($X$9,AC175,)</f>
        <v>42619</v>
      </c>
      <c r="AE175" s="43">
        <f>_xll.qlTenorBasisValue(TenorBasis3M,AC175,_xll.ohTrigger(trigger,$X$24))</f>
        <v>1.2880167968257552E-3</v>
      </c>
      <c r="AF175" s="90">
        <f>_xll.qlTenorBasisForwardRate(TenorBasis3M,AC175,_xll.ohTrigger(trigger,$X$24))</f>
        <v>-6.6631420146661996E-4</v>
      </c>
      <c r="AG175" s="90">
        <f>_xll.qlIndexFixing(TenorBasisIndex6M,$AB175,TRUE,_xll.ohTrigger(trigger,$X$24))</f>
        <v>-6.6930974727193962E-4</v>
      </c>
      <c r="AH175" s="43">
        <f>_xll.qlIndexFixing($X$9,$AB175,TRUE,trigger)</f>
        <v>-6.6844494913970403E-4</v>
      </c>
      <c r="AI175" s="45">
        <f t="shared" si="16"/>
        <v>-8.6479813223559222E-3</v>
      </c>
    </row>
    <row r="176" spans="27:35" x14ac:dyDescent="0.2">
      <c r="AA176" s="39" t="s">
        <v>87</v>
      </c>
      <c r="AB176" s="40">
        <f>_xll.qlInterestRateIndexFixingDate($X$9,AC176)</f>
        <v>42524</v>
      </c>
      <c r="AC176" s="40">
        <f>_xll.qlCalendarAdvance(calendar,$AC175,AA176,,,trigger)</f>
        <v>42528</v>
      </c>
      <c r="AD176" s="40">
        <f>_xll.qlInterestRateIndexMaturity($X$9,AC176,)</f>
        <v>42620</v>
      </c>
      <c r="AE176" s="43">
        <f>_xll.qlTenorBasisValue(TenorBasis3M,AC176,_xll.ohTrigger(trigger,$X$24))</f>
        <v>1.2887516699737222E-3</v>
      </c>
      <c r="AF176" s="90">
        <f>_xll.qlTenorBasisForwardRate(TenorBasis3M,AC176,_xll.ohTrigger(trigger,$X$24))</f>
        <v>-6.6663166948501549E-4</v>
      </c>
      <c r="AG176" s="90">
        <f>_xll.qlIndexFixing(TenorBasisIndex6M,$AB176,TRUE,_xll.ohTrigger(trigger,$X$24))</f>
        <v>-6.6997843287100586E-4</v>
      </c>
      <c r="AH176" s="43">
        <f>_xll.qlIndexFixing($X$9,$AB176,TRUE,trigger)</f>
        <v>-6.6929700020679705E-4</v>
      </c>
      <c r="AI176" s="45">
        <f t="shared" si="16"/>
        <v>-6.8143266420881126E-3</v>
      </c>
    </row>
    <row r="177" spans="27:35" x14ac:dyDescent="0.2">
      <c r="AA177" s="39" t="s">
        <v>87</v>
      </c>
      <c r="AB177" s="40">
        <f>_xll.qlInterestRateIndexFixingDate($X$9,AC177)</f>
        <v>42527</v>
      </c>
      <c r="AC177" s="40">
        <f>_xll.qlCalendarAdvance(calendar,$AC176,AA177,,,trigger)</f>
        <v>42529</v>
      </c>
      <c r="AD177" s="40">
        <f>_xll.qlInterestRateIndexMaturity($X$9,AC177,)</f>
        <v>42621</v>
      </c>
      <c r="AE177" s="43">
        <f>_xll.qlTenorBasisValue(TenorBasis3M,AC177,_xll.ohTrigger(trigger,$X$24))</f>
        <v>1.2894858186263474E-3</v>
      </c>
      <c r="AF177" s="90">
        <f>_xll.qlTenorBasisForwardRate(TenorBasis3M,AC177,_xll.ohTrigger(trigger,$X$24))</f>
        <v>-6.669391417087841E-4</v>
      </c>
      <c r="AG177" s="90">
        <f>_xll.qlIndexFixing(TenorBasisIndex6M,$AB177,TRUE,_xll.ohTrigger(trigger,$X$24))</f>
        <v>-6.7063712261853422E-4</v>
      </c>
      <c r="AH177" s="43">
        <f>_xll.qlIndexFixing($X$9,$AB177,TRUE,trigger)</f>
        <v>-6.7011996935875315E-4</v>
      </c>
      <c r="AI177" s="45">
        <f t="shared" si="16"/>
        <v>-5.1715325978106842E-3</v>
      </c>
    </row>
    <row r="178" spans="27:35" x14ac:dyDescent="0.2">
      <c r="AA178" s="39" t="s">
        <v>87</v>
      </c>
      <c r="AB178" s="40">
        <f>_xll.qlInterestRateIndexFixingDate($X$9,AC178)</f>
        <v>42528</v>
      </c>
      <c r="AC178" s="40">
        <f>_xll.qlCalendarAdvance(calendar,$AC177,AA178,,,trigger)</f>
        <v>42530</v>
      </c>
      <c r="AD178" s="40">
        <f>_xll.qlInterestRateIndexMaturity($X$9,AC178,)</f>
        <v>42622</v>
      </c>
      <c r="AE178" s="43">
        <f>_xll.qlTenorBasisValue(TenorBasis3M,AC178,_xll.ohTrigger(trigger,$X$24))</f>
        <v>1.290219243220869E-3</v>
      </c>
      <c r="AF178" s="90">
        <f>_xll.qlTenorBasisForwardRate(TenorBasis3M,AC178,_xll.ohTrigger(trigger,$X$24))</f>
        <v>-6.6723679450771426E-4</v>
      </c>
      <c r="AG178" s="90">
        <f>_xll.qlIndexFixing(TenorBasisIndex6M,$AB178,TRUE,_xll.ohTrigger(trigger,$X$24))</f>
        <v>-6.7830818867525128E-4</v>
      </c>
      <c r="AH178" s="43">
        <f>_xll.qlIndexFixing($X$9,$AB178,TRUE,trigger)</f>
        <v>-6.7091306540150559E-4</v>
      </c>
      <c r="AI178" s="45">
        <f t="shared" si="16"/>
        <v>-7.3951232737456962E-2</v>
      </c>
    </row>
    <row r="179" spans="27:35" x14ac:dyDescent="0.2">
      <c r="AA179" s="39" t="s">
        <v>87</v>
      </c>
      <c r="AB179" s="40">
        <f>_xll.qlInterestRateIndexFixingDate($X$9,AC179)</f>
        <v>42529</v>
      </c>
      <c r="AC179" s="40">
        <f>_xll.qlCalendarAdvance(calendar,$AC178,AA179,,,trigger)</f>
        <v>42531</v>
      </c>
      <c r="AD179" s="40">
        <f>_xll.qlInterestRateIndexMaturity($X$9,AC179,)</f>
        <v>42625</v>
      </c>
      <c r="AE179" s="43">
        <f>_xll.qlTenorBasisValue(TenorBasis3M,AC179,_xll.ohTrigger(trigger,$X$24))</f>
        <v>1.2909519441942998E-3</v>
      </c>
      <c r="AF179" s="90">
        <f>_xll.qlTenorBasisForwardRate(TenorBasis3M,AC179,_xll.ohTrigger(trigger,$X$24))</f>
        <v>-6.6767756334633885E-4</v>
      </c>
      <c r="AG179" s="90">
        <f>_xll.qlIndexFixing(TenorBasisIndex6M,$AB179,TRUE,_xll.ohTrigger(trigger,$X$24))</f>
        <v>-6.7212279861728064E-4</v>
      </c>
      <c r="AH179" s="43">
        <f>_xll.qlIndexFixing($X$9,$AB179,TRUE,trigger)</f>
        <v>-6.7185547330390568E-4</v>
      </c>
      <c r="AI179" s="45">
        <f t="shared" si="16"/>
        <v>-2.6732531337495501E-3</v>
      </c>
    </row>
    <row r="180" spans="27:35" x14ac:dyDescent="0.2">
      <c r="AA180" s="39" t="s">
        <v>87</v>
      </c>
      <c r="AB180" s="40">
        <f>_xll.qlInterestRateIndexFixingDate($X$9,AC180)</f>
        <v>42530</v>
      </c>
      <c r="AC180" s="40">
        <f>_xll.qlCalendarAdvance(calendar,$AC179,AA180,,,trigger)</f>
        <v>42534</v>
      </c>
      <c r="AD180" s="40">
        <f>_xll.qlInterestRateIndexMaturity($X$9,AC180,)</f>
        <v>42626</v>
      </c>
      <c r="AE180" s="43">
        <f>_xll.qlTenorBasisValue(TenorBasis3M,AC180,_xll.ohTrigger(trigger,$X$24))</f>
        <v>1.2931457097548019E-3</v>
      </c>
      <c r="AF180" s="90">
        <f>_xll.qlTenorBasisForwardRate(TenorBasis3M,AC180,_xll.ohTrigger(trigger,$X$24))</f>
        <v>-6.683402213484822E-4</v>
      </c>
      <c r="AG180" s="90">
        <f>_xll.qlIndexFixing(TenorBasisIndex6M,$AB180,TRUE,_xll.ohTrigger(trigger,$X$24))</f>
        <v>-6.7379428904030918E-4</v>
      </c>
      <c r="AH180" s="43">
        <f>_xll.qlIndexFixing($X$9,$AB180,TRUE,trigger)</f>
        <v>-6.7377089470731656E-4</v>
      </c>
      <c r="AI180" s="45">
        <f t="shared" si="16"/>
        <v>-2.3394332992619955E-4</v>
      </c>
    </row>
    <row r="181" spans="27:35" x14ac:dyDescent="0.2">
      <c r="AA181" s="39" t="s">
        <v>87</v>
      </c>
      <c r="AB181" s="40">
        <f>_xll.qlInterestRateIndexFixingDate($X$9,AC181)</f>
        <v>42531</v>
      </c>
      <c r="AC181" s="40">
        <f>_xll.qlCalendarAdvance(calendar,$AC180,AA181,,,trigger)</f>
        <v>42535</v>
      </c>
      <c r="AD181" s="40">
        <f>_xll.qlInterestRateIndexMaturity($X$9,AC181,)</f>
        <v>42627</v>
      </c>
      <c r="AE181" s="43">
        <f>_xll.qlTenorBasisValue(TenorBasis3M,AC181,_xll.ohTrigger(trigger,$X$24))</f>
        <v>1.2938755206095014E-3</v>
      </c>
      <c r="AF181" s="90">
        <f>_xll.qlTenorBasisForwardRate(TenorBasis3M,AC181,_xll.ohTrigger(trigger,$X$24))</f>
        <v>-6.6859724228649311E-4</v>
      </c>
      <c r="AG181" s="90">
        <f>_xll.qlIndexFixing(TenorBasisIndex6M,$AB181,TRUE,_xll.ohTrigger(trigger,$X$24))</f>
        <v>-6.744025271801634E-4</v>
      </c>
      <c r="AH181" s="43">
        <f>_xll.qlIndexFixing($X$9,$AB181,TRUE,trigger)</f>
        <v>-6.7440275736386157E-4</v>
      </c>
      <c r="AI181" s="45">
        <f t="shared" si="16"/>
        <v>2.3018369816555501E-6</v>
      </c>
    </row>
    <row r="182" spans="27:35" x14ac:dyDescent="0.2">
      <c r="AA182" s="39" t="s">
        <v>87</v>
      </c>
      <c r="AB182" s="40">
        <f>_xll.qlInterestRateIndexFixingDate($X$9,AC182)</f>
        <v>42534</v>
      </c>
      <c r="AC182" s="40">
        <f>_xll.qlCalendarAdvance(calendar,$AC181,AA182,,,trigger)</f>
        <v>42536</v>
      </c>
      <c r="AD182" s="40">
        <f>_xll.qlInterestRateIndexMaturity($X$9,AC182,)</f>
        <v>42628</v>
      </c>
      <c r="AE182" s="43">
        <f>_xll.qlTenorBasisValue(TenorBasis3M,AC182,_xll.ohTrigger(trigger,$X$24))</f>
        <v>1.2946046100248024E-3</v>
      </c>
      <c r="AF182" s="90">
        <f>_xll.qlTenorBasisForwardRate(TenorBasis3M,AC182,_xll.ohTrigger(trigger,$X$24))</f>
        <v>-6.6884775266154569E-4</v>
      </c>
      <c r="AG182" s="90">
        <f>_xll.qlIndexFixing(TenorBasisIndex6M,$AB182,TRUE,_xll.ohTrigger(trigger,$X$24))</f>
        <v>-6.7500425470709926E-4</v>
      </c>
      <c r="AH182" s="43">
        <f>_xll.qlIndexFixing($X$9,$AB182,TRUE,trigger)</f>
        <v>-6.7499999977156493E-4</v>
      </c>
      <c r="AI182" s="45">
        <f t="shared" si="16"/>
        <v>-4.2549355343344392E-5</v>
      </c>
    </row>
    <row r="183" spans="27:35" x14ac:dyDescent="0.2">
      <c r="AA183" s="39" t="s">
        <v>87</v>
      </c>
      <c r="AB183" s="40">
        <f>_xll.qlInterestRateIndexFixingDate($X$9,AC183)</f>
        <v>42535</v>
      </c>
      <c r="AC183" s="40">
        <f>_xll.qlCalendarAdvance(calendar,$AC182,AA183,,,trigger)</f>
        <v>42537</v>
      </c>
      <c r="AD183" s="40">
        <f>_xll.qlInterestRateIndexMaturity($X$9,AC183,)</f>
        <v>42629</v>
      </c>
      <c r="AE183" s="43">
        <f>_xll.qlTenorBasisValue(TenorBasis3M,AC183,_xll.ohTrigger(trigger,$X$24))</f>
        <v>1.2953329784363707E-3</v>
      </c>
      <c r="AF183" s="90">
        <f>_xll.qlTenorBasisForwardRate(TenorBasis3M,AC183,_xll.ohTrigger(trigger,$X$24))</f>
        <v>-6.6909154262845521E-4</v>
      </c>
      <c r="AG183" s="90">
        <f>_xll.qlIndexFixing(TenorBasisIndex6M,$AB183,TRUE,_xll.ohTrigger(trigger,$X$24))</f>
        <v>-6.7547059445522111E-4</v>
      </c>
      <c r="AH183" s="43">
        <f>_xll.qlIndexFixing($X$9,$AB183,TRUE,trigger)</f>
        <v>-6.7556190146500017E-4</v>
      </c>
      <c r="AI183" s="45">
        <f t="shared" si="16"/>
        <v>9.130700977905918E-4</v>
      </c>
    </row>
    <row r="184" spans="27:35" x14ac:dyDescent="0.2">
      <c r="AA184" s="39" t="s">
        <v>87</v>
      </c>
      <c r="AB184" s="40">
        <f>_xll.qlInterestRateIndexFixingDate($X$9,AC184)</f>
        <v>42536</v>
      </c>
      <c r="AC184" s="40">
        <f>_xll.qlCalendarAdvance(calendar,$AC183,AA184,,,trigger)</f>
        <v>42538</v>
      </c>
      <c r="AD184" s="40">
        <f>_xll.qlInterestRateIndexMaturity($X$9,AC184,)</f>
        <v>42632</v>
      </c>
      <c r="AE184" s="43">
        <f>_xll.qlTenorBasisValue(TenorBasis3M,AC184,_xll.ohTrigger(trigger,$X$24))</f>
        <v>1.2960606262796466E-3</v>
      </c>
      <c r="AF184" s="90">
        <f>_xll.qlTenorBasisForwardRate(TenorBasis3M,AC184,_xll.ohTrigger(trigger,$X$24))</f>
        <v>-6.6951554353608602E-4</v>
      </c>
      <c r="AG184" s="90">
        <f>_xll.qlIndexFixing(TenorBasisIndex6M,$AB184,TRUE,_xll.ohTrigger(trigger,$X$24))</f>
        <v>-6.755195204504466E-4</v>
      </c>
      <c r="AH184" s="43">
        <f>_xll.qlIndexFixing($X$9,$AB184,TRUE,trigger)</f>
        <v>-6.7601916957890109E-4</v>
      </c>
      <c r="AI184" s="45">
        <f t="shared" si="16"/>
        <v>4.9964912845448968E-3</v>
      </c>
    </row>
    <row r="185" spans="27:35" x14ac:dyDescent="0.2">
      <c r="AA185" s="39" t="s">
        <v>87</v>
      </c>
      <c r="AB185" s="40">
        <f>_xll.qlInterestRateIndexFixingDate($X$9,AC185)</f>
        <v>42537</v>
      </c>
      <c r="AC185" s="40">
        <f>_xll.qlCalendarAdvance(calendar,$AC184,AA185,,,trigger)</f>
        <v>42541</v>
      </c>
      <c r="AD185" s="40">
        <f>_xll.qlInterestRateIndexMaturity($X$9,AC185,)</f>
        <v>42633</v>
      </c>
      <c r="AE185" s="43">
        <f>_xll.qlTenorBasisValue(TenorBasis3M,AC185,_xll.ohTrigger(trigger,$X$24))</f>
        <v>1.298239250750767E-3</v>
      </c>
      <c r="AF185" s="90">
        <f>_xll.qlTenorBasisForwardRate(TenorBasis3M,AC185,_xll.ohTrigger(trigger,$X$24))</f>
        <v>-6.6999209387290078E-4</v>
      </c>
      <c r="AG185" s="90">
        <f>_xll.qlIndexFixing(TenorBasisIndex6M,$AB185,TRUE,_xll.ohTrigger(trigger,$X$24))</f>
        <v>-6.7585647453484996E-4</v>
      </c>
      <c r="AH185" s="43">
        <f>_xll.qlIndexFixing($X$9,$AB185,TRUE,trigger)</f>
        <v>-6.7745649654364821E-4</v>
      </c>
      <c r="AI185" s="45">
        <f t="shared" si="16"/>
        <v>1.6000220087982516E-2</v>
      </c>
    </row>
    <row r="186" spans="27:35" x14ac:dyDescent="0.2">
      <c r="AA186" s="39" t="s">
        <v>87</v>
      </c>
      <c r="AB186" s="40">
        <f>_xll.qlInterestRateIndexFixingDate($X$9,AC186)</f>
        <v>42538</v>
      </c>
      <c r="AC186" s="40">
        <f>_xll.qlCalendarAdvance(calendar,$AC185,AA186,,,trigger)</f>
        <v>42542</v>
      </c>
      <c r="AD186" s="40">
        <f>_xll.qlInterestRateIndexMaturity($X$9,AC186,)</f>
        <v>42634</v>
      </c>
      <c r="AE186" s="43">
        <f>_xll.qlTenorBasisValue(TenorBasis3M,AC186,_xll.ohTrigger(trigger,$X$24))</f>
        <v>1.2989640206708002E-3</v>
      </c>
      <c r="AF186" s="90">
        <f>_xll.qlTenorBasisForwardRate(TenorBasis3M,AC186,_xll.ohTrigger(trigger,$X$24))</f>
        <v>-6.7019672839700912E-4</v>
      </c>
      <c r="AG186" s="90">
        <f>_xll.qlIndexFixing(TenorBasisIndex6M,$AB186,TRUE,_xll.ohTrigger(trigger,$X$24))</f>
        <v>-6.7593244132553403E-4</v>
      </c>
      <c r="AH186" s="43">
        <f>_xll.qlIndexFixing($X$9,$AB186,TRUE,trigger)</f>
        <v>-6.7784388234447691E-4</v>
      </c>
      <c r="AI186" s="45">
        <f t="shared" si="16"/>
        <v>1.9114410189428846E-2</v>
      </c>
    </row>
    <row r="187" spans="27:35" x14ac:dyDescent="0.2">
      <c r="AA187" s="39" t="s">
        <v>87</v>
      </c>
      <c r="AB187" s="40">
        <f>_xll.qlInterestRateIndexFixingDate($X$9,AC187)</f>
        <v>42541</v>
      </c>
      <c r="AC187" s="40">
        <f>_xll.qlCalendarAdvance(calendar,$AC186,AA187,,,trigger)</f>
        <v>42543</v>
      </c>
      <c r="AD187" s="40">
        <f>_xll.qlInterestRateIndexMaturity($X$9,AC187,)</f>
        <v>42635</v>
      </c>
      <c r="AE187" s="43">
        <f>_xll.qlTenorBasisValue(TenorBasis3M,AC187,_xll.ohTrigger(trigger,$X$24))</f>
        <v>1.2996880721963847E-3</v>
      </c>
      <c r="AF187" s="90">
        <f>_xll.qlTenorBasisForwardRate(TenorBasis3M,AC187,_xll.ohTrigger(trigger,$X$24))</f>
        <v>-6.7039242115465988E-4</v>
      </c>
      <c r="AG187" s="90">
        <f>_xll.qlIndexFixing(TenorBasisIndex6M,$AB187,TRUE,_xll.ohTrigger(trigger,$X$24))</f>
        <v>-6.7599946637278549E-4</v>
      </c>
      <c r="AH187" s="43">
        <f>_xll.qlIndexFixing($X$9,$AB187,TRUE,trigger)</f>
        <v>-6.781976116807338E-4</v>
      </c>
      <c r="AI187" s="45">
        <f t="shared" si="16"/>
        <v>2.198145307948313E-2</v>
      </c>
    </row>
    <row r="188" spans="27:35" x14ac:dyDescent="0.2">
      <c r="AA188" s="39" t="s">
        <v>87</v>
      </c>
      <c r="AB188" s="40">
        <f>_xll.qlInterestRateIndexFixingDate($X$9,AC188)</f>
        <v>42542</v>
      </c>
      <c r="AC188" s="40">
        <f>_xll.qlCalendarAdvance(calendar,$AC187,AA188,,,trigger)</f>
        <v>42544</v>
      </c>
      <c r="AD188" s="40">
        <f>_xll.qlInterestRateIndexMaturity($X$9,AC188,)</f>
        <v>42636</v>
      </c>
      <c r="AE188" s="43">
        <f>_xll.qlTenorBasisValue(TenorBasis3M,AC188,_xll.ohTrigger(trigger,$X$24))</f>
        <v>1.3004114057616181E-3</v>
      </c>
      <c r="AF188" s="90">
        <f>_xll.qlTenorBasisForwardRate(TenorBasis3M,AC188,_xll.ohTrigger(trigger,$X$24))</f>
        <v>-6.705788019224357E-4</v>
      </c>
      <c r="AG188" s="90">
        <f>_xll.qlIndexFixing(TenorBasisIndex6M,$AB188,TRUE,_xll.ohTrigger(trigger,$X$24))</f>
        <v>-6.7605717945144934E-4</v>
      </c>
      <c r="AH188" s="43">
        <f>_xll.qlIndexFixing($X$9,$AB188,TRUE,trigger)</f>
        <v>-6.7851810891340002E-4</v>
      </c>
      <c r="AI188" s="45">
        <f t="shared" si="16"/>
        <v>2.4609294619506832E-2</v>
      </c>
    </row>
    <row r="189" spans="27:35" x14ac:dyDescent="0.2">
      <c r="AA189" s="39" t="s">
        <v>87</v>
      </c>
      <c r="AB189" s="40">
        <f>_xll.qlInterestRateIndexFixingDate($X$9,AC189)</f>
        <v>42543</v>
      </c>
      <c r="AC189" s="40">
        <f>_xll.qlCalendarAdvance(calendar,$AC188,AA189,,,trigger)</f>
        <v>42545</v>
      </c>
      <c r="AD189" s="40">
        <f>_xll.qlInterestRateIndexMaturity($X$9,AC189,)</f>
        <v>42639</v>
      </c>
      <c r="AE189" s="43">
        <f>_xll.qlTenorBasisValue(TenorBasis3M,AC189,_xll.ohTrigger(trigger,$X$24))</f>
        <v>1.301134021800374E-3</v>
      </c>
      <c r="AF189" s="90">
        <f>_xll.qlTenorBasisForwardRate(TenorBasis3M,AC189,_xll.ohTrigger(trigger,$X$24))</f>
        <v>-6.7092208640294438E-4</v>
      </c>
      <c r="AG189" s="90">
        <f>_xll.qlIndexFixing(TenorBasisIndex6M,$AB189,TRUE,_xll.ohTrigger(trigger,$X$24))</f>
        <v>-6.760445557699227E-4</v>
      </c>
      <c r="AH189" s="43">
        <f>_xll.qlIndexFixing($X$9,$AB189,TRUE,trigger)</f>
        <v>-6.7852009355702416E-4</v>
      </c>
      <c r="AI189" s="45">
        <f t="shared" si="16"/>
        <v>2.4755377871014644E-2</v>
      </c>
    </row>
    <row r="190" spans="27:35" x14ac:dyDescent="0.2">
      <c r="AA190" s="39" t="s">
        <v>87</v>
      </c>
      <c r="AB190" s="40">
        <f>_xll.qlInterestRateIndexFixingDate($X$9,AC190)</f>
        <v>42544</v>
      </c>
      <c r="AC190" s="40">
        <f>_xll.qlCalendarAdvance(calendar,$AC189,AA190,,,trigger)</f>
        <v>42548</v>
      </c>
      <c r="AD190" s="40">
        <f>_xll.qlInterestRateIndexMaturity($X$9,AC190,)</f>
        <v>42640</v>
      </c>
      <c r="AE190" s="43">
        <f>_xll.qlTenorBasisValue(TenorBasis3M,AC190,_xll.ohTrigger(trigger,$X$24))</f>
        <v>1.303297569093166E-3</v>
      </c>
      <c r="AF190" s="90">
        <f>_xll.qlTenorBasisForwardRate(TenorBasis3M,AC190,_xll.ohTrigger(trigger,$X$24))</f>
        <v>-6.7122380057865999E-4</v>
      </c>
      <c r="AG190" s="90">
        <f>_xll.qlIndexFixing(TenorBasisIndex6M,$AB190,TRUE,_xll.ohTrigger(trigger,$X$24))</f>
        <v>-6.7618750756236136E-4</v>
      </c>
      <c r="AH190" s="43">
        <f>_xll.qlIndexFixing($X$9,$AB190,TRUE,trigger)</f>
        <v>-6.7947626398042707E-4</v>
      </c>
      <c r="AI190" s="45">
        <f t="shared" si="16"/>
        <v>3.2887564180657164E-2</v>
      </c>
    </row>
    <row r="191" spans="27:35" x14ac:dyDescent="0.2">
      <c r="AA191" s="39" t="s">
        <v>87</v>
      </c>
      <c r="AB191" s="40">
        <f>_xll.qlInterestRateIndexFixingDate($X$9,AC191)</f>
        <v>42545</v>
      </c>
      <c r="AC191" s="40">
        <f>_xll.qlCalendarAdvance(calendar,$AC190,AA191,,,trigger)</f>
        <v>42549</v>
      </c>
      <c r="AD191" s="40">
        <f>_xll.qlInterestRateIndexMaturity($X$9,AC191,)</f>
        <v>42641</v>
      </c>
      <c r="AE191" s="43">
        <f>_xll.qlTenorBasisValue(TenorBasis3M,AC191,_xll.ohTrigger(trigger,$X$24))</f>
        <v>1.3040173193602849E-3</v>
      </c>
      <c r="AF191" s="90">
        <f>_xll.qlTenorBasisForwardRate(TenorBasis3M,AC191,_xll.ohTrigger(trigger,$X$24))</f>
        <v>-6.7135806801539404E-4</v>
      </c>
      <c r="AG191" s="90">
        <f>_xll.qlIndexFixing(TenorBasisIndex6M,$AB191,TRUE,_xll.ohTrigger(trigger,$X$24))</f>
        <v>-6.7619310741381348E-4</v>
      </c>
      <c r="AH191" s="43">
        <f>_xll.qlIndexFixing($X$9,$AB191,TRUE,trigger)</f>
        <v>-6.796369660659788E-4</v>
      </c>
      <c r="AI191" s="45">
        <f t="shared" si="16"/>
        <v>3.4438586521653214E-2</v>
      </c>
    </row>
    <row r="192" spans="27:35" x14ac:dyDescent="0.2">
      <c r="AA192" s="39" t="s">
        <v>87</v>
      </c>
      <c r="AB192" s="40">
        <f>_xll.qlInterestRateIndexFixingDate($X$9,AC192)</f>
        <v>42548</v>
      </c>
      <c r="AC192" s="40">
        <f>_xll.qlCalendarAdvance(calendar,$AC191,AA192,,,trigger)</f>
        <v>42550</v>
      </c>
      <c r="AD192" s="40">
        <f>_xll.qlInterestRateIndexMaturity($X$9,AC192,)</f>
        <v>42642</v>
      </c>
      <c r="AE192" s="43">
        <f>_xll.qlTenorBasisValue(TenorBasis3M,AC192,_xll.ohTrigger(trigger,$X$24))</f>
        <v>1.3047363542669466E-3</v>
      </c>
      <c r="AF192" s="90">
        <f>_xll.qlTenorBasisForwardRate(TenorBasis3M,AC192,_xll.ohTrigger(trigger,$X$24))</f>
        <v>-6.7148080211436496E-4</v>
      </c>
      <c r="AG192" s="90">
        <f>_xll.qlIndexFixing(TenorBasisIndex6M,$AB192,TRUE,_xll.ohTrigger(trigger,$X$24))</f>
        <v>-6.7618717394618316E-4</v>
      </c>
      <c r="AH192" s="43">
        <f>_xll.qlIndexFixing($X$9,$AB192,TRUE,trigger)</f>
        <v>-6.7976698219123616E-4</v>
      </c>
      <c r="AI192" s="45">
        <f t="shared" si="16"/>
        <v>3.579808245052999E-2</v>
      </c>
    </row>
    <row r="193" spans="27:35" x14ac:dyDescent="0.2">
      <c r="AA193" s="39" t="s">
        <v>87</v>
      </c>
      <c r="AB193" s="40">
        <f>_xll.qlInterestRateIndexFixingDate($X$9,AC193)</f>
        <v>42549</v>
      </c>
      <c r="AC193" s="40">
        <f>_xll.qlCalendarAdvance(calendar,$AC192,AA193,,,trigger)</f>
        <v>42551</v>
      </c>
      <c r="AD193" s="40">
        <f>_xll.qlInterestRateIndexMaturity($X$9,AC193,)</f>
        <v>42643</v>
      </c>
      <c r="AE193" s="43">
        <f>_xll.qlTenorBasisValue(TenorBasis3M,AC193,_xll.ohTrigger(trigger,$X$24))</f>
        <v>1.3054546742456864E-3</v>
      </c>
      <c r="AF193" s="90">
        <f>_xll.qlTenorBasisForwardRate(TenorBasis3M,AC193,_xll.ohTrigger(trigger,$X$24))</f>
        <v>-6.7159163264998354E-4</v>
      </c>
      <c r="AG193" s="90">
        <f>_xll.qlIndexFixing(TenorBasisIndex6M,$AB193,TRUE,_xll.ohTrigger(trigger,$X$24))</f>
        <v>-6.7616933693431564E-4</v>
      </c>
      <c r="AH193" s="43">
        <f>_xll.qlIndexFixing($X$9,$AB193,TRUE,trigger)</f>
        <v>-6.7986673670675365E-4</v>
      </c>
      <c r="AI193" s="45">
        <f t="shared" si="16"/>
        <v>3.6973997724380148E-2</v>
      </c>
    </row>
    <row r="194" spans="27:35" x14ac:dyDescent="0.2">
      <c r="AA194" s="39" t="s">
        <v>87</v>
      </c>
      <c r="AB194" s="40">
        <f>_xll.qlInterestRateIndexFixingDate($X$9,AC194)</f>
        <v>42550</v>
      </c>
      <c r="AC194" s="40">
        <f>_xll.qlCalendarAdvance(calendar,$AC193,AA194,,,trigger)</f>
        <v>42552</v>
      </c>
      <c r="AD194" s="40">
        <f>_xll.qlInterestRateIndexMaturity($X$9,AC194,)</f>
        <v>42646</v>
      </c>
      <c r="AE194" s="43">
        <f>_xll.qlTenorBasisValue(TenorBasis3M,AC194,_xll.ohTrigger(trigger,$X$24))</f>
        <v>1.3061722797288165E-3</v>
      </c>
      <c r="AF194" s="90">
        <f>_xll.qlTenorBasisForwardRate(TenorBasis3M,AC194,_xll.ohTrigger(trigger,$X$24))</f>
        <v>-6.7177415965617563E-4</v>
      </c>
      <c r="AG194" s="90">
        <f>_xll.qlIndexFixing(TenorBasisIndex6M,$AB194,TRUE,_xll.ohTrigger(trigger,$X$24))</f>
        <v>-6.7601512255660925E-4</v>
      </c>
      <c r="AH194" s="43">
        <f>_xll.qlIndexFixing($X$9,$AB194,TRUE,trigger)</f>
        <v>-6.7947095725841788E-4</v>
      </c>
      <c r="AI194" s="45">
        <f t="shared" si="16"/>
        <v>3.4558347018086216E-2</v>
      </c>
    </row>
    <row r="195" spans="27:35" x14ac:dyDescent="0.2">
      <c r="AA195" s="39" t="s">
        <v>87</v>
      </c>
      <c r="AB195" s="40">
        <f>_xll.qlInterestRateIndexFixingDate($X$9,AC195)</f>
        <v>42551</v>
      </c>
      <c r="AC195" s="40">
        <f>_xll.qlCalendarAdvance(calendar,$AC194,AA195,,,trigger)</f>
        <v>42555</v>
      </c>
      <c r="AD195" s="40">
        <f>_xll.qlInterestRateIndexMaturity($X$9,AC195,)</f>
        <v>42647</v>
      </c>
      <c r="AE195" s="43">
        <f>_xll.qlTenorBasisValue(TenorBasis3M,AC195,_xll.ohTrigger(trigger,$X$24))</f>
        <v>1.3083208135243312E-3</v>
      </c>
      <c r="AF195" s="90">
        <f>_xll.qlTenorBasisForwardRate(TenorBasis3M,AC195,_xll.ohTrigger(trigger,$X$24))</f>
        <v>-6.7190851468364003E-4</v>
      </c>
      <c r="AG195" s="90">
        <f>_xll.qlIndexFixing(TenorBasisIndex6M,$AB195,TRUE,_xll.ohTrigger(trigger,$X$24))</f>
        <v>-6.7597154894050648E-4</v>
      </c>
      <c r="AH195" s="43">
        <f>_xll.qlIndexFixing($X$9,$AB195,TRUE,trigger)</f>
        <v>-6.7997162575289787E-4</v>
      </c>
      <c r="AI195" s="45">
        <f t="shared" si="16"/>
        <v>4.0000768123913968E-2</v>
      </c>
    </row>
    <row r="196" spans="27:35" x14ac:dyDescent="0.2">
      <c r="AA196" s="39" t="s">
        <v>87</v>
      </c>
      <c r="AB196" s="40">
        <f>_xll.qlInterestRateIndexFixingDate($X$9,AC196)</f>
        <v>42552</v>
      </c>
      <c r="AC196" s="40">
        <f>_xll.qlCalendarAdvance(calendar,$AC195,AA196,,,trigger)</f>
        <v>42556</v>
      </c>
      <c r="AD196" s="40">
        <f>_xll.qlInterestRateIndexMaturity($X$9,AC196,)</f>
        <v>42648</v>
      </c>
      <c r="AE196" s="43">
        <f>_xll.qlTenorBasisValue(TenorBasis3M,AC196,_xll.ohTrigger(trigger,$X$24))</f>
        <v>1.3090355653436927E-3</v>
      </c>
      <c r="AF196" s="90">
        <f>_xll.qlTenorBasisForwardRate(TenorBasis3M,AC196,_xll.ohTrigger(trigger,$X$24))</f>
        <v>-6.7195427404950173E-4</v>
      </c>
      <c r="AG196" s="90">
        <f>_xll.qlIndexFixing(TenorBasisIndex6M,$AB196,TRUE,_xll.ohTrigger(trigger,$X$24))</f>
        <v>-6.7588864083534261E-4</v>
      </c>
      <c r="AH196" s="43">
        <f>_xll.qlIndexFixing($X$9,$AB196,TRUE,trigger)</f>
        <v>-6.7992643751800476E-4</v>
      </c>
      <c r="AI196" s="45">
        <f t="shared" ref="AI196:AI259" si="17">(AG196-AH196)*10000</f>
        <v>4.0377966826621446E-2</v>
      </c>
    </row>
    <row r="197" spans="27:35" x14ac:dyDescent="0.2">
      <c r="AA197" s="39" t="s">
        <v>87</v>
      </c>
      <c r="AB197" s="40">
        <f>_xll.qlInterestRateIndexFixingDate($X$9,AC197)</f>
        <v>42555</v>
      </c>
      <c r="AC197" s="40">
        <f>_xll.qlCalendarAdvance(calendar,$AC196,AA197,,,trigger)</f>
        <v>42557</v>
      </c>
      <c r="AD197" s="40">
        <f>_xll.qlInterestRateIndexMaturity($X$9,AC197,)</f>
        <v>42649</v>
      </c>
      <c r="AE197" s="43">
        <f>_xll.qlTenorBasisValue(TenorBasis3M,AC197,_xll.ohTrigger(trigger,$X$24))</f>
        <v>1.3097496048256677E-3</v>
      </c>
      <c r="AF197" s="90">
        <f>_xll.qlTenorBasisForwardRate(TenorBasis3M,AC197,_xll.ohTrigger(trigger,$X$24))</f>
        <v>-6.7198590851063928E-4</v>
      </c>
      <c r="AG197" s="90">
        <f>_xll.qlIndexFixing(TenorBasisIndex6M,$AB197,TRUE,_xll.ohTrigger(trigger,$X$24))</f>
        <v>-6.7579160784239775E-4</v>
      </c>
      <c r="AH197" s="43">
        <f>_xll.qlIndexFixing($X$9,$AB197,TRUE,trigger)</f>
        <v>-6.7985353378408541E-4</v>
      </c>
      <c r="AI197" s="45">
        <f t="shared" si="17"/>
        <v>4.0619259416876635E-2</v>
      </c>
    </row>
    <row r="198" spans="27:35" x14ac:dyDescent="0.2">
      <c r="AA198" s="39" t="s">
        <v>87</v>
      </c>
      <c r="AB198" s="40">
        <f>_xll.qlInterestRateIndexFixingDate($X$9,AC198)</f>
        <v>42556</v>
      </c>
      <c r="AC198" s="40">
        <f>_xll.qlCalendarAdvance(calendar,$AC197,AA198,,,trigger)</f>
        <v>42558</v>
      </c>
      <c r="AD198" s="40">
        <f>_xll.qlInterestRateIndexMaturity($X$9,AC198,)</f>
        <v>42650</v>
      </c>
      <c r="AE198" s="43">
        <f>_xll.qlTenorBasisValue(TenorBasis3M,AC198,_xll.ohTrigger(trigger,$X$24))</f>
        <v>1.3104629324012336E-3</v>
      </c>
      <c r="AF198" s="90">
        <f>_xll.qlTenorBasisForwardRate(TenorBasis3M,AC198,_xll.ohTrigger(trigger,$X$24))</f>
        <v>-6.7200304784493896E-4</v>
      </c>
      <c r="AG198" s="90">
        <f>_xll.qlIndexFixing(TenorBasisIndex6M,$AB198,TRUE,_xll.ohTrigger(trigger,$X$24))</f>
        <v>-6.7568007972956573E-4</v>
      </c>
      <c r="AH198" s="43">
        <f>_xll.qlIndexFixing($X$9,$AB198,TRUE,trigger)</f>
        <v>-6.7975333890343229E-4</v>
      </c>
      <c r="AI198" s="45">
        <f t="shared" si="17"/>
        <v>4.0732591738665586E-2</v>
      </c>
    </row>
    <row r="199" spans="27:35" x14ac:dyDescent="0.2">
      <c r="AA199" s="39" t="s">
        <v>87</v>
      </c>
      <c r="AB199" s="40">
        <f>_xll.qlInterestRateIndexFixingDate($X$9,AC199)</f>
        <v>42557</v>
      </c>
      <c r="AC199" s="40">
        <f>_xll.qlCalendarAdvance(calendar,$AC198,AA199,,,trigger)</f>
        <v>42559</v>
      </c>
      <c r="AD199" s="40">
        <f>_xll.qlInterestRateIndexMaturity($X$9,AC199,)</f>
        <v>42653</v>
      </c>
      <c r="AE199" s="43">
        <f>_xll.qlTenorBasisValue(TenorBasis3M,AC199,_xll.ohTrigger(trigger,$X$24))</f>
        <v>1.3111755485011466E-3</v>
      </c>
      <c r="AF199" s="90">
        <f>_xll.qlTenorBasisForwardRate(TenorBasis3M,AC199,_xll.ohTrigger(trigger,$X$24))</f>
        <v>-6.7194747569174142E-4</v>
      </c>
      <c r="AG199" s="90">
        <f>_xll.qlIndexFixing(TenorBasisIndex6M,$AB199,TRUE,_xll.ohTrigger(trigger,$X$24))</f>
        <v>-6.7530693292711694E-4</v>
      </c>
      <c r="AH199" s="43">
        <f>_xll.qlIndexFixing($X$9,$AB199,TRUE,trigger)</f>
        <v>-6.790142168690785E-4</v>
      </c>
      <c r="AI199" s="45">
        <f t="shared" si="17"/>
        <v>3.7072839419615602E-2</v>
      </c>
    </row>
    <row r="200" spans="27:35" x14ac:dyDescent="0.2">
      <c r="AA200" s="39" t="s">
        <v>87</v>
      </c>
      <c r="AB200" s="40">
        <f>_xll.qlInterestRateIndexFixingDate($X$9,AC200)</f>
        <v>42558</v>
      </c>
      <c r="AC200" s="40">
        <f>_xll.qlCalendarAdvance(calendar,$AC199,AA200,,,trigger)</f>
        <v>42562</v>
      </c>
      <c r="AD200" s="40">
        <f>_xll.qlInterestRateIndexMaturity($X$9,AC200,)</f>
        <v>42654</v>
      </c>
      <c r="AE200" s="43">
        <f>_xll.qlTenorBasisValue(TenorBasis3M,AC200,_xll.ohTrigger(trigger,$X$24))</f>
        <v>1.3133091322511962E-3</v>
      </c>
      <c r="AF200" s="90">
        <f>_xll.qlTenorBasisForwardRate(TenorBasis3M,AC200,_xll.ohTrigger(trigger,$X$24))</f>
        <v>-6.7191924944628404E-4</v>
      </c>
      <c r="AG200" s="90">
        <f>_xll.qlIndexFixing(TenorBasisIndex6M,$AB200,TRUE,_xll.ohTrigger(trigger,$X$24))</f>
        <v>-6.7508161164795224E-4</v>
      </c>
      <c r="AH200" s="43">
        <f>_xll.qlIndexFixing($X$9,$AB200,TRUE,trigger)</f>
        <v>-6.7908813486505792E-4</v>
      </c>
      <c r="AI200" s="45">
        <f t="shared" si="17"/>
        <v>4.0065232171056842E-2</v>
      </c>
    </row>
    <row r="201" spans="27:35" x14ac:dyDescent="0.2">
      <c r="AA201" s="39" t="s">
        <v>87</v>
      </c>
      <c r="AB201" s="40">
        <f>_xll.qlInterestRateIndexFixingDate($X$9,AC201)</f>
        <v>42559</v>
      </c>
      <c r="AC201" s="40">
        <f>_xll.qlCalendarAdvance(calendar,$AC200,AA201,,,trigger)</f>
        <v>42563</v>
      </c>
      <c r="AD201" s="40">
        <f>_xll.qlInterestRateIndexMaturity($X$9,AC201,)</f>
        <v>42655</v>
      </c>
      <c r="AE201" s="43">
        <f>_xll.qlTenorBasisValue(TenorBasis3M,AC201,_xll.ohTrigger(trigger,$X$24))</f>
        <v>1.3140189067516171E-3</v>
      </c>
      <c r="AF201" s="90">
        <f>_xll.qlTenorBasisForwardRate(TenorBasis3M,AC201,_xll.ohTrigger(trigger,$X$24))</f>
        <v>-6.7185835979904668E-4</v>
      </c>
      <c r="AG201" s="90">
        <f>_xll.qlIndexFixing(TenorBasisIndex6M,$AB201,TRUE,_xll.ohTrigger(trigger,$X$24))</f>
        <v>-6.7489205459702684E-4</v>
      </c>
      <c r="AH201" s="43">
        <f>_xll.qlIndexFixing($X$9,$AB201,TRUE,trigger)</f>
        <v>-6.788578494656127E-4</v>
      </c>
      <c r="AI201" s="45">
        <f t="shared" si="17"/>
        <v>3.9657948685858618E-2</v>
      </c>
    </row>
    <row r="202" spans="27:35" x14ac:dyDescent="0.2">
      <c r="AA202" s="39" t="s">
        <v>87</v>
      </c>
      <c r="AB202" s="40">
        <f>_xll.qlInterestRateIndexFixingDate($X$9,AC202)</f>
        <v>42562</v>
      </c>
      <c r="AC202" s="40">
        <f>_xll.qlCalendarAdvance(calendar,$AC201,AA202,,,trigger)</f>
        <v>42564</v>
      </c>
      <c r="AD202" s="40">
        <f>_xll.qlInterestRateIndexMaturity($X$9,AC202,)</f>
        <v>42656</v>
      </c>
      <c r="AE202" s="43">
        <f>_xll.qlTenorBasisValue(TenorBasis3M,AC202,_xll.ohTrigger(trigger,$X$24))</f>
        <v>1.3147279719268369E-3</v>
      </c>
      <c r="AF202" s="90">
        <f>_xll.qlTenorBasisForwardRate(TenorBasis3M,AC202,_xll.ohTrigger(trigger,$X$24))</f>
        <v>-6.7178075368577186E-4</v>
      </c>
      <c r="AG202" s="90">
        <f>_xll.qlIndexFixing(TenorBasisIndex6M,$AB202,TRUE,_xll.ohTrigger(trigger,$X$24))</f>
        <v>-6.7468578108658046E-4</v>
      </c>
      <c r="AH202" s="43">
        <f>_xll.qlIndexFixing($X$9,$AB202,TRUE,trigger)</f>
        <v>-6.7860281900495006E-4</v>
      </c>
      <c r="AI202" s="45">
        <f t="shared" si="17"/>
        <v>3.9170379183695994E-2</v>
      </c>
    </row>
    <row r="203" spans="27:35" x14ac:dyDescent="0.2">
      <c r="AA203" s="39" t="s">
        <v>87</v>
      </c>
      <c r="AB203" s="40">
        <f>_xll.qlInterestRateIndexFixingDate($X$9,AC203)</f>
        <v>42563</v>
      </c>
      <c r="AC203" s="40">
        <f>_xll.qlCalendarAdvance(calendar,$AC202,AA203,,,trigger)</f>
        <v>42565</v>
      </c>
      <c r="AD203" s="40">
        <f>_xll.qlInterestRateIndexMaturity($X$9,AC203,)</f>
        <v>42657</v>
      </c>
      <c r="AE203" s="43">
        <f>_xll.qlTenorBasisValue(TenorBasis3M,AC203,_xll.ohTrigger(trigger,$X$24))</f>
        <v>1.3154363282062811E-3</v>
      </c>
      <c r="AF203" s="90">
        <f>_xll.qlTenorBasisForwardRate(TenorBasis3M,AC203,_xll.ohTrigger(trigger,$X$24))</f>
        <v>-6.7168606088434575E-4</v>
      </c>
      <c r="AG203" s="90">
        <f>_xll.qlIndexFixing(TenorBasisIndex6M,$AB203,TRUE,_xll.ohTrigger(trigger,$X$24))</f>
        <v>-6.7446242088885168E-4</v>
      </c>
      <c r="AH203" s="43">
        <f>_xll.qlIndexFixing($X$9,$AB203,TRUE,trigger)</f>
        <v>-6.7832346782754243E-4</v>
      </c>
      <c r="AI203" s="45">
        <f t="shared" si="17"/>
        <v>3.8610469386907501E-2</v>
      </c>
    </row>
    <row r="204" spans="27:35" x14ac:dyDescent="0.2">
      <c r="AA204" s="39" t="s">
        <v>87</v>
      </c>
      <c r="AB204" s="40">
        <f>_xll.qlInterestRateIndexFixingDate($X$9,AC204)</f>
        <v>42564</v>
      </c>
      <c r="AC204" s="40">
        <f>_xll.qlCalendarAdvance(calendar,$AC203,AA204,,,trigger)</f>
        <v>42566</v>
      </c>
      <c r="AD204" s="40">
        <f>_xll.qlInterestRateIndexMaturity($X$9,AC204,)</f>
        <v>42660</v>
      </c>
      <c r="AE204" s="43">
        <f>_xll.qlTenorBasisValue(TenorBasis3M,AC204,_xll.ohTrigger(trigger,$X$24))</f>
        <v>1.3161439760191543E-3</v>
      </c>
      <c r="AF204" s="90">
        <f>_xll.qlTenorBasisForwardRate(TenorBasis3M,AC204,_xll.ohTrigger(trigger,$X$24))</f>
        <v>-6.7131774712670311E-4</v>
      </c>
      <c r="AG204" s="90">
        <f>_xll.qlIndexFixing(TenorBasisIndex6M,$AB204,TRUE,_xll.ohTrigger(trigger,$X$24))</f>
        <v>-6.7379569911668483E-4</v>
      </c>
      <c r="AH204" s="43">
        <f>_xll.qlIndexFixing($X$9,$AB204,TRUE,trigger)</f>
        <v>-6.7729232697458046E-4</v>
      </c>
      <c r="AI204" s="45">
        <f t="shared" si="17"/>
        <v>3.4966278578956331E-2</v>
      </c>
    </row>
    <row r="205" spans="27:35" x14ac:dyDescent="0.2">
      <c r="AA205" s="39" t="s">
        <v>87</v>
      </c>
      <c r="AB205" s="40">
        <f>_xll.qlInterestRateIndexFixingDate($X$9,AC205)</f>
        <v>42565</v>
      </c>
      <c r="AC205" s="40">
        <f>_xll.qlCalendarAdvance(calendar,$AC204,AA205,,,trigger)</f>
        <v>42569</v>
      </c>
      <c r="AD205" s="40">
        <f>_xll.qlInterestRateIndexMaturity($X$9,AC205,)</f>
        <v>42661</v>
      </c>
      <c r="AE205" s="43">
        <f>_xll.qlTenorBasisValue(TenorBasis3M,AC205,_xll.ohTrigger(trigger,$X$24))</f>
        <v>1.3182626729470741E-3</v>
      </c>
      <c r="AF205" s="90">
        <f>_xll.qlTenorBasisForwardRate(TenorBasis3M,AC205,_xll.ohTrigger(trigger,$X$24))</f>
        <v>-6.7112901833877724E-4</v>
      </c>
      <c r="AG205" s="90">
        <f>_xll.qlIndexFixing(TenorBasisIndex6M,$AB205,TRUE,_xll.ohTrigger(trigger,$X$24))</f>
        <v>-6.6624927489163403E-4</v>
      </c>
      <c r="AH205" s="43">
        <f>_xll.qlIndexFixing($X$9,$AB205,TRUE,trigger)</f>
        <v>-6.7697134288162138E-4</v>
      </c>
      <c r="AI205" s="45">
        <f t="shared" si="17"/>
        <v>0.10722067989987348</v>
      </c>
    </row>
    <row r="206" spans="27:35" x14ac:dyDescent="0.2">
      <c r="AA206" s="39" t="s">
        <v>87</v>
      </c>
      <c r="AB206" s="40">
        <f>_xll.qlInterestRateIndexFixingDate($X$9,AC206)</f>
        <v>42566</v>
      </c>
      <c r="AC206" s="40">
        <f>_xll.qlCalendarAdvance(calendar,$AC205,AA206,,,trigger)</f>
        <v>42570</v>
      </c>
      <c r="AD206" s="40">
        <f>_xll.qlInterestRateIndexMaturity($X$9,AC206,)</f>
        <v>42662</v>
      </c>
      <c r="AE206" s="43">
        <f>_xll.qlTenorBasisValue(TenorBasis3M,AC206,_xll.ohTrigger(trigger,$X$24))</f>
        <v>1.318967491181285E-3</v>
      </c>
      <c r="AF206" s="90">
        <f>_xll.qlTenorBasisForwardRate(TenorBasis3M,AC206,_xll.ohTrigger(trigger,$X$24))</f>
        <v>-6.7094333875055052E-4</v>
      </c>
      <c r="AG206" s="90">
        <f>_xll.qlIndexFixing(TenorBasisIndex6M,$AB206,TRUE,_xll.ohTrigger(trigger,$X$24))</f>
        <v>-6.7307636177528084E-4</v>
      </c>
      <c r="AH206" s="43">
        <f>_xll.qlIndexFixing($X$9,$AB206,TRUE,trigger)</f>
        <v>-6.7657675331147247E-4</v>
      </c>
      <c r="AI206" s="45">
        <f t="shared" si="17"/>
        <v>3.5003915361916285E-2</v>
      </c>
    </row>
    <row r="207" spans="27:35" x14ac:dyDescent="0.2">
      <c r="AA207" s="39" t="s">
        <v>87</v>
      </c>
      <c r="AB207" s="40">
        <f>_xll.qlInterestRateIndexFixingDate($X$9,AC207)</f>
        <v>42569</v>
      </c>
      <c r="AC207" s="40">
        <f>_xll.qlCalendarAdvance(calendar,$AC206,AA207,,,trigger)</f>
        <v>42571</v>
      </c>
      <c r="AD207" s="40">
        <f>_xll.qlInterestRateIndexMaturity($X$9,AC207,)</f>
        <v>42663</v>
      </c>
      <c r="AE207" s="43">
        <f>_xll.qlTenorBasisValue(TenorBasis3M,AC207,_xll.ohTrigger(trigger,$X$24))</f>
        <v>1.3196716030916308E-3</v>
      </c>
      <c r="AF207" s="90">
        <f>_xll.qlTenorBasisForwardRate(TenorBasis3M,AC207,_xll.ohTrigger(trigger,$X$24))</f>
        <v>-6.7073835113453859E-4</v>
      </c>
      <c r="AG207" s="90">
        <f>_xll.qlIndexFixing(TenorBasisIndex6M,$AB207,TRUE,_xll.ohTrigger(trigger,$X$24))</f>
        <v>-6.6564061581371285E-4</v>
      </c>
      <c r="AH207" s="43">
        <f>_xll.qlIndexFixing($X$9,$AB207,TRUE,trigger)</f>
        <v>-6.7616038909706195E-4</v>
      </c>
      <c r="AI207" s="45">
        <f t="shared" si="17"/>
        <v>0.10519773283349096</v>
      </c>
    </row>
    <row r="208" spans="27:35" x14ac:dyDescent="0.2">
      <c r="AA208" s="39" t="s">
        <v>87</v>
      </c>
      <c r="AB208" s="40">
        <f>_xll.qlInterestRateIndexFixingDate($X$9,AC208)</f>
        <v>42570</v>
      </c>
      <c r="AC208" s="40">
        <f>_xll.qlCalendarAdvance(calendar,$AC207,AA208,,,trigger)</f>
        <v>42572</v>
      </c>
      <c r="AD208" s="40">
        <f>_xll.qlInterestRateIndexMaturity($X$9,AC208,)</f>
        <v>42664</v>
      </c>
      <c r="AE208" s="43">
        <f>_xll.qlTenorBasisValue(TenorBasis3M,AC208,_xll.ohTrigger(trigger,$X$24))</f>
        <v>1.3203750091059909E-3</v>
      </c>
      <c r="AF208" s="90">
        <f>_xll.qlTenorBasisForwardRate(TenorBasis3M,AC208,_xll.ohTrigger(trigger,$X$24))</f>
        <v>-6.7051368526862751E-4</v>
      </c>
      <c r="AG208" s="90">
        <f>_xll.qlIndexFixing(TenorBasisIndex6M,$AB208,TRUE,_xll.ohTrigger(trigger,$X$24))</f>
        <v>-6.7238937347121079E-4</v>
      </c>
      <c r="AH208" s="43">
        <f>_xll.qlIndexFixing($X$9,$AB208,TRUE,trigger)</f>
        <v>-6.7572267458286246E-4</v>
      </c>
      <c r="AI208" s="45">
        <f t="shared" si="17"/>
        <v>3.333301111651675E-2</v>
      </c>
    </row>
    <row r="209" spans="27:35" x14ac:dyDescent="0.2">
      <c r="AA209" s="39" t="s">
        <v>87</v>
      </c>
      <c r="AB209" s="40">
        <f>_xll.qlInterestRateIndexFixingDate($X$9,AC209)</f>
        <v>42571</v>
      </c>
      <c r="AC209" s="40">
        <f>_xll.qlCalendarAdvance(calendar,$AC208,AA209,,,trigger)</f>
        <v>42573</v>
      </c>
      <c r="AD209" s="40">
        <f>_xll.qlInterestRateIndexMaturity($X$9,AC209,)</f>
        <v>42667</v>
      </c>
      <c r="AE209" s="43">
        <f>_xll.qlTenorBasisValue(TenorBasis3M,AC209,_xll.ohTrigger(trigger,$X$24))</f>
        <v>1.3210777096520233E-3</v>
      </c>
      <c r="AF209" s="90">
        <f>_xll.qlTenorBasisForwardRate(TenorBasis3M,AC209,_xll.ohTrigger(trigger,$X$24))</f>
        <v>-6.6976068656961825E-4</v>
      </c>
      <c r="AG209" s="90">
        <f>_xll.qlIndexFixing(TenorBasisIndex6M,$AB209,TRUE,_xll.ohTrigger(trigger,$X$24))</f>
        <v>-6.7135713322746696E-4</v>
      </c>
      <c r="AH209" s="43">
        <f>_xll.qlIndexFixing($X$9,$AB209,TRUE,trigger)</f>
        <v>-6.7444774106690522E-4</v>
      </c>
      <c r="AI209" s="45">
        <f t="shared" si="17"/>
        <v>3.09060783943826E-2</v>
      </c>
    </row>
    <row r="210" spans="27:35" x14ac:dyDescent="0.2">
      <c r="AA210" s="39" t="s">
        <v>87</v>
      </c>
      <c r="AB210" s="40">
        <f>_xll.qlInterestRateIndexFixingDate($X$9,AC210)</f>
        <v>42572</v>
      </c>
      <c r="AC210" s="40">
        <f>_xll.qlCalendarAdvance(calendar,$AC209,AA210,,,trigger)</f>
        <v>42576</v>
      </c>
      <c r="AD210" s="40">
        <f>_xll.qlInterestRateIndexMaturity($X$9,AC210,)</f>
        <v>42668</v>
      </c>
      <c r="AE210" s="43">
        <f>_xll.qlTenorBasisValue(TenorBasis3M,AC210,_xll.ohTrigger(trigger,$X$24))</f>
        <v>1.3231815827534311E-3</v>
      </c>
      <c r="AF210" s="90">
        <f>_xll.qlTenorBasisForwardRate(TenorBasis3M,AC210,_xll.ohTrigger(trigger,$X$24))</f>
        <v>-6.6941083481505839E-4</v>
      </c>
      <c r="AG210" s="90">
        <f>_xll.qlIndexFixing(TenorBasisIndex6M,$AB210,TRUE,_xll.ohTrigger(trigger,$X$24))</f>
        <v>-6.7077185324127962E-4</v>
      </c>
      <c r="AH210" s="43">
        <f>_xll.qlIndexFixing($X$9,$AB210,TRUE,trigger)</f>
        <v>-6.7376680042153668E-4</v>
      </c>
      <c r="AI210" s="45">
        <f t="shared" si="17"/>
        <v>2.9949471802570571E-2</v>
      </c>
    </row>
    <row r="211" spans="27:35" x14ac:dyDescent="0.2">
      <c r="AA211" s="39" t="s">
        <v>87</v>
      </c>
      <c r="AB211" s="40">
        <f>_xll.qlInterestRateIndexFixingDate($X$9,AC211)</f>
        <v>42573</v>
      </c>
      <c r="AC211" s="40">
        <f>_xll.qlCalendarAdvance(calendar,$AC210,AA211,,,trigger)</f>
        <v>42577</v>
      </c>
      <c r="AD211" s="40">
        <f>_xll.qlInterestRateIndexMaturity($X$9,AC211,)</f>
        <v>42669</v>
      </c>
      <c r="AE211" s="43">
        <f>_xll.qlTenorBasisValue(TenorBasis3M,AC211,_xll.ohTrigger(trigger,$X$24))</f>
        <v>1.3238814656983283E-3</v>
      </c>
      <c r="AF211" s="90">
        <f>_xll.qlTenorBasisForwardRate(TenorBasis3M,AC211,_xll.ohTrigger(trigger,$X$24))</f>
        <v>-6.6908222433362382E-4</v>
      </c>
      <c r="AG211" s="90">
        <f>_xll.qlIndexFixing(TenorBasisIndex6M,$AB211,TRUE,_xll.ohTrigger(trigger,$X$24))</f>
        <v>-6.7031457527578641E-4</v>
      </c>
      <c r="AH211" s="43">
        <f>_xll.qlIndexFixing($X$9,$AB211,TRUE,trigger)</f>
        <v>-6.7322869957417799E-4</v>
      </c>
      <c r="AI211" s="45">
        <f t="shared" si="17"/>
        <v>2.9141242983915863E-2</v>
      </c>
    </row>
    <row r="212" spans="27:35" x14ac:dyDescent="0.2">
      <c r="AA212" s="39" t="s">
        <v>87</v>
      </c>
      <c r="AB212" s="40">
        <f>_xll.qlInterestRateIndexFixingDate($X$9,AC212)</f>
        <v>42576</v>
      </c>
      <c r="AC212" s="40">
        <f>_xll.qlCalendarAdvance(calendar,$AC211,AA212,,,trigger)</f>
        <v>42578</v>
      </c>
      <c r="AD212" s="40">
        <f>_xll.qlInterestRateIndexMaturity($X$9,AC212,)</f>
        <v>42670</v>
      </c>
      <c r="AE212" s="43">
        <f>_xll.qlTenorBasisValue(TenorBasis3M,AC212,_xll.ohTrigger(trigger,$X$24))</f>
        <v>1.3245806453098842E-3</v>
      </c>
      <c r="AF212" s="90">
        <f>_xll.qlTenorBasisForwardRate(TenorBasis3M,AC212,_xll.ohTrigger(trigger,$X$24))</f>
        <v>-6.6873195656188015E-4</v>
      </c>
      <c r="AG212" s="90">
        <f>_xll.qlIndexFixing(TenorBasisIndex6M,$AB212,TRUE,_xll.ohTrigger(trigger,$X$24))</f>
        <v>-6.6983564000217238E-4</v>
      </c>
      <c r="AH212" s="43">
        <f>_xll.qlIndexFixing($X$9,$AB212,TRUE,trigger)</f>
        <v>-6.7267179449212824E-4</v>
      </c>
      <c r="AI212" s="45">
        <f t="shared" si="17"/>
        <v>2.8361544899558604E-2</v>
      </c>
    </row>
    <row r="213" spans="27:35" x14ac:dyDescent="0.2">
      <c r="AA213" s="39" t="s">
        <v>87</v>
      </c>
      <c r="AB213" s="40">
        <f>_xll.qlInterestRateIndexFixingDate($X$9,AC213)</f>
        <v>42577</v>
      </c>
      <c r="AC213" s="40">
        <f>_xll.qlCalendarAdvance(calendar,$AC212,AA213,,,trigger)</f>
        <v>42579</v>
      </c>
      <c r="AD213" s="40">
        <f>_xll.qlInterestRateIndexMaturity($X$9,AC213,)</f>
        <v>42671</v>
      </c>
      <c r="AE213" s="43">
        <f>_xll.qlTenorBasisValue(TenorBasis3M,AC213,_xll.ohTrigger(trigger,$X$24))</f>
        <v>1.3252791220144361E-3</v>
      </c>
      <c r="AF213" s="90">
        <f>_xll.qlTenorBasisForwardRate(TenorBasis3M,AC213,_xll.ohTrigger(trigger,$X$24))</f>
        <v>-6.6836077405627871E-4</v>
      </c>
      <c r="AG213" s="90">
        <f>_xll.qlIndexFixing(TenorBasisIndex6M,$AB213,TRUE,_xll.ohTrigger(trigger,$X$24))</f>
        <v>-6.6933578997384758E-4</v>
      </c>
      <c r="AH213" s="43">
        <f>_xll.qlIndexFixing($X$9,$AB213,TRUE,trigger)</f>
        <v>-6.7209650951725332E-4</v>
      </c>
      <c r="AI213" s="45">
        <f t="shared" si="17"/>
        <v>2.7607195434057416E-2</v>
      </c>
    </row>
    <row r="214" spans="27:35" x14ac:dyDescent="0.2">
      <c r="AA214" s="39" t="s">
        <v>87</v>
      </c>
      <c r="AB214" s="40">
        <f>_xll.qlInterestRateIndexFixingDate($X$9,AC214)</f>
        <v>42578</v>
      </c>
      <c r="AC214" s="40">
        <f>_xll.qlCalendarAdvance(calendar,$AC213,AA214,,,trigger)</f>
        <v>42580</v>
      </c>
      <c r="AD214" s="40">
        <f>_xll.qlInterestRateIndexMaturity($X$9,AC214,)</f>
        <v>42674</v>
      </c>
      <c r="AE214" s="43">
        <f>_xll.qlTenorBasisValue(TenorBasis3M,AC214,_xll.ohTrigger(trigger,$X$24))</f>
        <v>1.3259768962381015E-3</v>
      </c>
      <c r="AF214" s="90">
        <f>_xll.qlTenorBasisForwardRate(TenorBasis3M,AC214,_xll.ohTrigger(trigger,$X$24))</f>
        <v>-6.6718087688756849E-4</v>
      </c>
      <c r="AG214" s="90">
        <f>_xll.qlIndexFixing(TenorBasisIndex6M,$AB214,TRUE,_xll.ohTrigger(trigger,$X$24))</f>
        <v>-6.6789581750236349E-4</v>
      </c>
      <c r="AH214" s="43">
        <f>_xll.qlIndexFixing($X$9,$AB214,TRUE,trigger)</f>
        <v>-6.706229119823881E-4</v>
      </c>
      <c r="AI214" s="45">
        <f t="shared" si="17"/>
        <v>2.7270944800246097E-2</v>
      </c>
    </row>
    <row r="215" spans="27:35" x14ac:dyDescent="0.2">
      <c r="AA215" s="39" t="s">
        <v>87</v>
      </c>
      <c r="AB215" s="40">
        <f>_xll.qlInterestRateIndexFixingDate($X$9,AC215)</f>
        <v>42579</v>
      </c>
      <c r="AC215" s="40">
        <f>_xll.qlCalendarAdvance(calendar,$AC214,AA215,,,trigger)</f>
        <v>42583</v>
      </c>
      <c r="AD215" s="40">
        <f>_xll.qlInterestRateIndexMaturity($X$9,AC215,)</f>
        <v>42675</v>
      </c>
      <c r="AE215" s="43">
        <f>_xll.qlTenorBasisValue(TenorBasis3M,AC215,_xll.ohTrigger(trigger,$X$24))</f>
        <v>1.3280660082816542E-3</v>
      </c>
      <c r="AF215" s="90">
        <f>_xll.qlTenorBasisForwardRate(TenorBasis3M,AC215,_xll.ohTrigger(trigger,$X$24))</f>
        <v>-6.6667770657307019E-4</v>
      </c>
      <c r="AG215" s="90">
        <f>_xll.qlIndexFixing(TenorBasisIndex6M,$AB215,TRUE,_xll.ohTrigger(trigger,$X$24))</f>
        <v>-6.6713805213908489E-4</v>
      </c>
      <c r="AH215" s="43">
        <f>_xll.qlIndexFixing($X$9,$AB215,TRUE,trigger)</f>
        <v>-6.696200575872092E-4</v>
      </c>
      <c r="AI215" s="45">
        <f t="shared" si="17"/>
        <v>2.4820054481243137E-2</v>
      </c>
    </row>
    <row r="216" spans="27:35" x14ac:dyDescent="0.2">
      <c r="AA216" s="39" t="s">
        <v>87</v>
      </c>
      <c r="AB216" s="40">
        <f>_xll.qlInterestRateIndexFixingDate($X$9,AC216)</f>
        <v>42580</v>
      </c>
      <c r="AC216" s="40">
        <f>_xll.qlCalendarAdvance(calendar,$AC215,AA216,,,trigger)</f>
        <v>42584</v>
      </c>
      <c r="AD216" s="40">
        <f>_xll.qlInterestRateIndexMaturity($X$9,AC216,)</f>
        <v>42676</v>
      </c>
      <c r="AE216" s="43">
        <f>_xll.qlTenorBasisValue(TenorBasis3M,AC216,_xll.ohTrigger(trigger,$X$24))</f>
        <v>1.3287609768385523E-3</v>
      </c>
      <c r="AF216" s="90">
        <f>_xll.qlTenorBasisForwardRate(TenorBasis3M,AC216,_xll.ohTrigger(trigger,$X$24))</f>
        <v>-6.6620981093822452E-4</v>
      </c>
      <c r="AG216" s="90">
        <f>_xll.qlIndexFixing(TenorBasisIndex6M,$AB216,TRUE,_xll.ohTrigger(trigger,$X$24))</f>
        <v>-6.6654148884032454E-4</v>
      </c>
      <c r="AH216" s="43">
        <f>_xll.qlIndexFixing($X$9,$AB216,TRUE,trigger)</f>
        <v>-6.6895923831356008E-4</v>
      </c>
      <c r="AI216" s="45">
        <f t="shared" si="17"/>
        <v>2.4177494732355351E-2</v>
      </c>
    </row>
    <row r="217" spans="27:35" x14ac:dyDescent="0.2">
      <c r="AA217" s="39" t="s">
        <v>87</v>
      </c>
      <c r="AB217" s="40">
        <f>_xll.qlInterestRateIndexFixingDate($X$9,AC217)</f>
        <v>42583</v>
      </c>
      <c r="AC217" s="40">
        <f>_xll.qlCalendarAdvance(calendar,$AC216,AA217,,,trigger)</f>
        <v>42585</v>
      </c>
      <c r="AD217" s="40">
        <f>_xll.qlInterestRateIndexMaturity($X$9,AC217,)</f>
        <v>42677</v>
      </c>
      <c r="AE217" s="43">
        <f>_xll.qlTenorBasisValue(TenorBasis3M,AC217,_xll.ohTrigger(trigger,$X$24))</f>
        <v>1.3294552450418559E-3</v>
      </c>
      <c r="AF217" s="90">
        <f>_xll.qlTenorBasisForwardRate(TenorBasis3M,AC217,_xll.ohTrigger(trigger,$X$24))</f>
        <v>-6.6572404603470548E-4</v>
      </c>
      <c r="AG217" s="90">
        <f>_xll.qlIndexFixing(TenorBasisIndex6M,$AB217,TRUE,_xll.ohTrigger(trigger,$X$24))</f>
        <v>-6.6592705624117694E-4</v>
      </c>
      <c r="AH217" s="43">
        <f>_xll.qlIndexFixing($X$9,$AB217,TRUE,trigger)</f>
        <v>-6.68282585214356E-4</v>
      </c>
      <c r="AI217" s="45">
        <f t="shared" si="17"/>
        <v>2.3555289731790614E-2</v>
      </c>
    </row>
    <row r="218" spans="27:35" x14ac:dyDescent="0.2">
      <c r="AA218" s="39" t="s">
        <v>87</v>
      </c>
      <c r="AB218" s="40">
        <f>_xll.qlInterestRateIndexFixingDate($X$9,AC218)</f>
        <v>42584</v>
      </c>
      <c r="AC218" s="40">
        <f>_xll.qlCalendarAdvance(calendar,$AC217,AA218,,,trigger)</f>
        <v>42586</v>
      </c>
      <c r="AD218" s="40">
        <f>_xll.qlInterestRateIndexMaturity($X$9,AC218,)</f>
        <v>42678</v>
      </c>
      <c r="AE218" s="43">
        <f>_xll.qlTenorBasisValue(TenorBasis3M,AC218,_xll.ohTrigger(trigger,$X$24))</f>
        <v>1.3301488133163663E-3</v>
      </c>
      <c r="AF218" s="90">
        <f>_xll.qlTenorBasisForwardRate(TenorBasis3M,AC218,_xll.ohTrigger(trigger,$X$24))</f>
        <v>-6.6522090298574196E-4</v>
      </c>
      <c r="AG218" s="90">
        <f>_xll.qlIndexFixing(TenorBasisIndex6M,$AB218,TRUE,_xll.ohTrigger(trigger,$X$24))</f>
        <v>-6.6529524546096134E-4</v>
      </c>
      <c r="AH218" s="43">
        <f>_xll.qlIndexFixing($X$9,$AB218,TRUE,trigger)</f>
        <v>-6.6759052262972511E-4</v>
      </c>
      <c r="AI218" s="45">
        <f t="shared" si="17"/>
        <v>2.2952771687637749E-2</v>
      </c>
    </row>
    <row r="219" spans="27:35" x14ac:dyDescent="0.2">
      <c r="AA219" s="39" t="s">
        <v>87</v>
      </c>
      <c r="AB219" s="40">
        <f>_xll.qlInterestRateIndexFixingDate($X$9,AC219)</f>
        <v>42585</v>
      </c>
      <c r="AC219" s="40">
        <f>_xll.qlCalendarAdvance(calendar,$AC218,AA219,,,trigger)</f>
        <v>42587</v>
      </c>
      <c r="AD219" s="40">
        <f>_xll.qlInterestRateIndexMaturity($X$9,AC219,)</f>
        <v>42681</v>
      </c>
      <c r="AE219" s="43">
        <f>_xll.qlTenorBasisValue(TenorBasis3M,AC219,_xll.ohTrigger(trigger,$X$24))</f>
        <v>1.3308416820866636E-3</v>
      </c>
      <c r="AF219" s="90">
        <f>_xll.qlTenorBasisForwardRate(TenorBasis3M,AC219,_xll.ohTrigger(trigger,$X$24))</f>
        <v>-6.6370675747286722E-4</v>
      </c>
      <c r="AG219" s="90">
        <f>_xll.qlIndexFixing(TenorBasisIndex6M,$AB219,TRUE,_xll.ohTrigger(trigger,$X$24))</f>
        <v>-6.5697460194407895E-4</v>
      </c>
      <c r="AH219" s="43">
        <f>_xll.qlIndexFixing($X$9,$AB219,TRUE,trigger)</f>
        <v>-6.6596029229714715E-4</v>
      </c>
      <c r="AI219" s="45">
        <f t="shared" si="17"/>
        <v>8.9856903530682056E-2</v>
      </c>
    </row>
    <row r="220" spans="27:35" x14ac:dyDescent="0.2">
      <c r="AA220" s="39" t="s">
        <v>87</v>
      </c>
      <c r="AB220" s="40">
        <f>_xll.qlInterestRateIndexFixingDate($X$9,AC220)</f>
        <v>42586</v>
      </c>
      <c r="AC220" s="40">
        <f>_xll.qlCalendarAdvance(calendar,$AC219,AA220,,,trigger)</f>
        <v>42590</v>
      </c>
      <c r="AD220" s="40">
        <f>_xll.qlInterestRateIndexMaturity($X$9,AC220,)</f>
        <v>42682</v>
      </c>
      <c r="AE220" s="43">
        <f>_xll.qlTenorBasisValue(TenorBasis3M,AC220,_xll.ohTrigger(trigger,$X$24))</f>
        <v>1.3329160956148116E-3</v>
      </c>
      <c r="AF220" s="90">
        <f>_xll.qlTenorBasisForwardRate(TenorBasis3M,AC220,_xll.ohTrigger(trigger,$X$24))</f>
        <v>-6.630443717461548E-4</v>
      </c>
      <c r="AG220" s="90">
        <f>_xll.qlIndexFixing(TenorBasisIndex6M,$AB220,TRUE,_xll.ohTrigger(trigger,$X$24))</f>
        <v>-6.6260404290493949E-4</v>
      </c>
      <c r="AH220" s="43">
        <f>_xll.qlIndexFixing($X$9,$AB220,TRUE,trigger)</f>
        <v>-6.6467666434028743E-4</v>
      </c>
      <c r="AI220" s="45">
        <f t="shared" si="17"/>
        <v>2.0726214353479402E-2</v>
      </c>
    </row>
    <row r="221" spans="27:35" x14ac:dyDescent="0.2">
      <c r="AA221" s="39" t="s">
        <v>87</v>
      </c>
      <c r="AB221" s="40">
        <f>_xll.qlInterestRateIndexFixingDate($X$9,AC221)</f>
        <v>42587</v>
      </c>
      <c r="AC221" s="40">
        <f>_xll.qlCalendarAdvance(calendar,$AC220,AA221,,,trigger)</f>
        <v>42591</v>
      </c>
      <c r="AD221" s="40">
        <f>_xll.qlInterestRateIndexMaturity($X$9,AC221,)</f>
        <v>42683</v>
      </c>
      <c r="AE221" s="43">
        <f>_xll.qlTenorBasisValue(TenorBasis3M,AC221,_xll.ohTrigger(trigger,$X$24))</f>
        <v>1.3336061706096952E-3</v>
      </c>
      <c r="AF221" s="90">
        <f>_xll.qlTenorBasisForwardRate(TenorBasis3M,AC221,_xll.ohTrigger(trigger,$X$24))</f>
        <v>-6.624617047814779E-4</v>
      </c>
      <c r="AG221" s="90">
        <f>_xll.qlIndexFixing(TenorBasisIndex6M,$AB221,TRUE,_xll.ohTrigger(trigger,$X$24))</f>
        <v>-6.552175519590898E-4</v>
      </c>
      <c r="AH221" s="43">
        <f>_xll.qlIndexFixing($X$9,$AB221,TRUE,trigger)</f>
        <v>-6.6391391950299699E-4</v>
      </c>
      <c r="AI221" s="45">
        <f t="shared" si="17"/>
        <v>8.696367543907188E-2</v>
      </c>
    </row>
    <row r="222" spans="27:35" x14ac:dyDescent="0.2">
      <c r="AA222" s="39" t="s">
        <v>87</v>
      </c>
      <c r="AB222" s="40">
        <f>_xll.qlInterestRateIndexFixingDate($X$9,AC222)</f>
        <v>42590</v>
      </c>
      <c r="AC222" s="40">
        <f>_xll.qlCalendarAdvance(calendar,$AC221,AA222,,,trigger)</f>
        <v>42592</v>
      </c>
      <c r="AD222" s="40">
        <f>_xll.qlInterestRateIndexMaturity($X$9,AC222,)</f>
        <v>42684</v>
      </c>
      <c r="AE222" s="43">
        <f>_xll.qlTenorBasisValue(TenorBasis3M,AC222,_xll.ohTrigger(trigger,$X$24))</f>
        <v>1.3342955482199901E-3</v>
      </c>
      <c r="AF222" s="90">
        <f>_xll.qlTenorBasisForwardRate(TenorBasis3M,AC222,_xll.ohTrigger(trigger,$X$24))</f>
        <v>-6.6186460639900107E-4</v>
      </c>
      <c r="AG222" s="90">
        <f>_xll.qlIndexFixing(TenorBasisIndex6M,$AB222,TRUE,_xll.ohTrigger(trigger,$X$24))</f>
        <v>-6.6116694164564116E-4</v>
      </c>
      <c r="AH222" s="43">
        <f>_xll.qlIndexFixing($X$9,$AB222,TRUE,trigger)</f>
        <v>-6.6313831124885315E-4</v>
      </c>
      <c r="AI222" s="45">
        <f t="shared" si="17"/>
        <v>1.9713696032119941E-2</v>
      </c>
    </row>
    <row r="223" spans="27:35" x14ac:dyDescent="0.2">
      <c r="AA223" s="39" t="s">
        <v>87</v>
      </c>
      <c r="AB223" s="40">
        <f>_xll.qlInterestRateIndexFixingDate($X$9,AC223)</f>
        <v>42591</v>
      </c>
      <c r="AC223" s="40">
        <f>_xll.qlCalendarAdvance(calendar,$AC222,AA223,,,trigger)</f>
        <v>42593</v>
      </c>
      <c r="AD223" s="40">
        <f>_xll.qlInterestRateIndexMaturity($X$9,AC223,)</f>
        <v>42685</v>
      </c>
      <c r="AE223" s="43">
        <f>_xll.qlTenorBasisValue(TenorBasis3M,AC223,_xll.ohTrigger(trigger,$X$24))</f>
        <v>1.3349842288689654E-3</v>
      </c>
      <c r="AF223" s="90">
        <f>_xll.qlTenorBasisForwardRate(TenorBasis3M,AC223,_xll.ohTrigger(trigger,$X$24))</f>
        <v>-6.6125356771891235E-4</v>
      </c>
      <c r="AG223" s="90">
        <f>_xll.qlIndexFixing(TenorBasisIndex6M,$AB223,TRUE,_xll.ohTrigger(trigger,$X$24))</f>
        <v>-6.6042723494235994E-4</v>
      </c>
      <c r="AH223" s="43">
        <f>_xll.qlIndexFixing($X$9,$AB223,TRUE,trigger)</f>
        <v>-6.6235026392363178E-4</v>
      </c>
      <c r="AI223" s="45">
        <f t="shared" si="17"/>
        <v>1.9230289812718383E-2</v>
      </c>
    </row>
    <row r="224" spans="27:35" x14ac:dyDescent="0.2">
      <c r="AA224" s="39" t="s">
        <v>87</v>
      </c>
      <c r="AB224" s="40">
        <f>_xll.qlInterestRateIndexFixingDate($X$9,AC224)</f>
        <v>42592</v>
      </c>
      <c r="AC224" s="40">
        <f>_xll.qlCalendarAdvance(calendar,$AC223,AA224,,,trigger)</f>
        <v>42594</v>
      </c>
      <c r="AD224" s="40">
        <f>_xll.qlInterestRateIndexMaturity($X$9,AC224,)</f>
        <v>42688</v>
      </c>
      <c r="AE224" s="43">
        <f>_xll.qlTenorBasisValue(TenorBasis3M,AC224,_xll.ohTrigger(trigger,$X$24))</f>
        <v>1.3356722129796721E-3</v>
      </c>
      <c r="AF224" s="90">
        <f>_xll.qlTenorBasisForwardRate(TenorBasis3M,AC224,_xll.ohTrigger(trigger,$X$24))</f>
        <v>-6.5951337859979022E-4</v>
      </c>
      <c r="AG224" s="90">
        <f>_xll.qlIndexFixing(TenorBasisIndex6M,$AB224,TRUE,_xll.ohTrigger(trigger,$X$24))</f>
        <v>-6.5846530233614126E-4</v>
      </c>
      <c r="AH224" s="43">
        <f>_xll.qlIndexFixing($X$9,$AB224,TRUE,trigger)</f>
        <v>-6.6060233466340987E-4</v>
      </c>
      <c r="AI224" s="45">
        <f t="shared" si="17"/>
        <v>2.137032327268612E-2</v>
      </c>
    </row>
    <row r="225" spans="27:35" x14ac:dyDescent="0.2">
      <c r="AA225" s="39" t="s">
        <v>87</v>
      </c>
      <c r="AB225" s="40">
        <f>_xll.qlInterestRateIndexFixingDate($X$9,AC225)</f>
        <v>42593</v>
      </c>
      <c r="AC225" s="40">
        <f>_xll.qlCalendarAdvance(calendar,$AC224,AA225,,,trigger)</f>
        <v>42597</v>
      </c>
      <c r="AD225" s="40">
        <f>_xll.qlInterestRateIndexMaturity($X$9,AC225,)</f>
        <v>42689</v>
      </c>
      <c r="AE225" s="43">
        <f>_xll.qlTenorBasisValue(TenorBasis3M,AC225,_xll.ohTrigger(trigger,$X$24))</f>
        <v>1.3377319903094109E-3</v>
      </c>
      <c r="AF225" s="90">
        <f>_xll.qlTenorBasisForwardRate(TenorBasis3M,AC225,_xll.ohTrigger(trigger,$X$24))</f>
        <v>-6.5867983250830645E-4</v>
      </c>
      <c r="AG225" s="90">
        <f>_xll.qlIndexFixing(TenorBasisIndex6M,$AB225,TRUE,_xll.ohTrigger(trigger,$X$24))</f>
        <v>-6.5733882714937573E-4</v>
      </c>
      <c r="AH225" s="43">
        <f>_xll.qlIndexFixing($X$9,$AB225,TRUE,trigger)</f>
        <v>-6.5908217082748916E-4</v>
      </c>
      <c r="AI225" s="45">
        <f t="shared" si="17"/>
        <v>1.7433436781134341E-2</v>
      </c>
    </row>
    <row r="226" spans="27:35" x14ac:dyDescent="0.2">
      <c r="AA226" s="39" t="s">
        <v>87</v>
      </c>
      <c r="AB226" s="40">
        <f>_xll.qlInterestRateIndexFixingDate($X$9,AC226)</f>
        <v>42594</v>
      </c>
      <c r="AC226" s="40">
        <f>_xll.qlCalendarAdvance(calendar,$AC225,AA226,,,trigger)</f>
        <v>42598</v>
      </c>
      <c r="AD226" s="40">
        <f>_xll.qlInterestRateIndexMaturity($X$9,AC226,)</f>
        <v>42690</v>
      </c>
      <c r="AE226" s="43">
        <f>_xll.qlTenorBasisValue(TenorBasis3M,AC226,_xll.ohTrigger(trigger,$X$24))</f>
        <v>1.3384171924931837E-3</v>
      </c>
      <c r="AF226" s="90">
        <f>_xll.qlTenorBasisForwardRate(TenorBasis3M,AC226,_xll.ohTrigger(trigger,$X$24))</f>
        <v>-6.5800645919902032E-4</v>
      </c>
      <c r="AG226" s="90">
        <f>_xll.qlIndexFixing(TenorBasisIndex6M,$AB226,TRUE,_xll.ohTrigger(trigger,$X$24))</f>
        <v>-6.5653678556840003E-4</v>
      </c>
      <c r="AH226" s="43">
        <f>_xll.qlIndexFixing($X$9,$AB226,TRUE,trigger)</f>
        <v>-6.582382933343876E-4</v>
      </c>
      <c r="AI226" s="45">
        <f t="shared" si="17"/>
        <v>1.7015077659875706E-2</v>
      </c>
    </row>
    <row r="227" spans="27:35" x14ac:dyDescent="0.2">
      <c r="AA227" s="39" t="s">
        <v>87</v>
      </c>
      <c r="AB227" s="40">
        <f>_xll.qlInterestRateIndexFixingDate($X$9,AC227)</f>
        <v>42597</v>
      </c>
      <c r="AC227" s="40">
        <f>_xll.qlCalendarAdvance(calendar,$AC226,AA227,,,trigger)</f>
        <v>42599</v>
      </c>
      <c r="AD227" s="40">
        <f>_xll.qlInterestRateIndexMaturity($X$9,AC227,)</f>
        <v>42691</v>
      </c>
      <c r="AE227" s="43">
        <f>_xll.qlTenorBasisValue(TenorBasis3M,AC227,_xll.ohTrigger(trigger,$X$24))</f>
        <v>1.3391017002506687E-3</v>
      </c>
      <c r="AF227" s="90">
        <f>_xll.qlTenorBasisForwardRate(TenorBasis3M,AC227,_xll.ohTrigger(trigger,$X$24))</f>
        <v>-6.5732209233714401E-4</v>
      </c>
      <c r="AG227" s="90">
        <f>_xll.qlIndexFixing(TenorBasisIndex6M,$AB227,TRUE,_xll.ohTrigger(trigger,$X$24))</f>
        <v>-6.5572375038139893E-4</v>
      </c>
      <c r="AH227" s="43">
        <f>_xll.qlIndexFixing($X$9,$AB227,TRUE,trigger)</f>
        <v>-6.5738452284703629E-4</v>
      </c>
      <c r="AI227" s="45">
        <f t="shared" si="17"/>
        <v>1.6607724656373616E-2</v>
      </c>
    </row>
    <row r="228" spans="27:35" x14ac:dyDescent="0.2">
      <c r="AA228" s="39" t="s">
        <v>87</v>
      </c>
      <c r="AB228" s="40">
        <f>_xll.qlInterestRateIndexFixingDate($X$9,AC228)</f>
        <v>42598</v>
      </c>
      <c r="AC228" s="40">
        <f>_xll.qlCalendarAdvance(calendar,$AC227,AA228,,,trigger)</f>
        <v>42600</v>
      </c>
      <c r="AD228" s="40">
        <f>_xll.qlInterestRateIndexMaturity($X$9,AC228,)</f>
        <v>42692</v>
      </c>
      <c r="AE228" s="43">
        <f>_xll.qlTenorBasisValue(TenorBasis3M,AC228,_xll.ohTrigger(trigger,$X$24))</f>
        <v>1.3397855140036084E-3</v>
      </c>
      <c r="AF228" s="90">
        <f>_xll.qlTenorBasisForwardRate(TenorBasis3M,AC228,_xll.ohTrigger(trigger,$X$24))</f>
        <v>-6.5662722304807904E-4</v>
      </c>
      <c r="AG228" s="90">
        <f>_xll.qlIndexFixing(TenorBasisIndex6M,$AB228,TRUE,_xll.ohTrigger(trigger,$X$24))</f>
        <v>-6.4833980235359931E-4</v>
      </c>
      <c r="AH228" s="43">
        <f>_xll.qlIndexFixing($X$9,$AB228,TRUE,trigger)</f>
        <v>-6.5652128371164529E-4</v>
      </c>
      <c r="AI228" s="45">
        <f t="shared" si="17"/>
        <v>8.1814813580459875E-2</v>
      </c>
    </row>
    <row r="229" spans="27:35" x14ac:dyDescent="0.2">
      <c r="AA229" s="39" t="s">
        <v>87</v>
      </c>
      <c r="AB229" s="40">
        <f>_xll.qlInterestRateIndexFixingDate($X$9,AC229)</f>
        <v>42599</v>
      </c>
      <c r="AC229" s="40">
        <f>_xll.qlCalendarAdvance(calendar,$AC228,AA229,,,trigger)</f>
        <v>42601</v>
      </c>
      <c r="AD229" s="40">
        <f>_xll.qlInterestRateIndexMaturity($X$9,AC229,)</f>
        <v>42695</v>
      </c>
      <c r="AE229" s="43">
        <f>_xll.qlTenorBasisValue(TenorBasis3M,AC229,_xll.ohTrigger(trigger,$X$24))</f>
        <v>1.3404686341735273E-3</v>
      </c>
      <c r="AF229" s="90">
        <f>_xll.qlTenorBasisForwardRate(TenorBasis3M,AC229,_xll.ohTrigger(trigger,$X$24))</f>
        <v>-6.5476560759153543E-4</v>
      </c>
      <c r="AG229" s="90">
        <f>_xll.qlIndexFixing(TenorBasisIndex6M,$AB229,TRUE,_xll.ohTrigger(trigger,$X$24))</f>
        <v>-6.5283601950477546E-4</v>
      </c>
      <c r="AH229" s="43">
        <f>_xll.qlIndexFixing($X$9,$AB229,TRUE,trigger)</f>
        <v>-6.5469149209396638E-4</v>
      </c>
      <c r="AI229" s="45">
        <f t="shared" si="17"/>
        <v>1.8554725891909134E-2</v>
      </c>
    </row>
    <row r="230" spans="27:35" x14ac:dyDescent="0.2">
      <c r="AA230" s="39" t="s">
        <v>87</v>
      </c>
      <c r="AB230" s="40">
        <f>_xll.qlInterestRateIndexFixingDate($X$9,AC230)</f>
        <v>42600</v>
      </c>
      <c r="AC230" s="40">
        <f>_xll.qlCalendarAdvance(calendar,$AC229,AA230,,,trigger)</f>
        <v>42604</v>
      </c>
      <c r="AD230" s="40">
        <f>_xll.qlInterestRateIndexMaturity($X$9,AC230,)</f>
        <v>42696</v>
      </c>
      <c r="AE230" s="43">
        <f>_xll.qlTenorBasisValue(TenorBasis3M,AC230,_xll.ohTrigger(trigger,$X$24))</f>
        <v>1.3425138373971475E-3</v>
      </c>
      <c r="AF230" s="90">
        <f>_xll.qlTenorBasisForwardRate(TenorBasis3M,AC230,_xll.ohTrigger(trigger,$X$24))</f>
        <v>-6.5375254413925087E-4</v>
      </c>
      <c r="AG230" s="90">
        <f>_xll.qlIndexFixing(TenorBasisIndex6M,$AB230,TRUE,_xll.ohTrigger(trigger,$X$24))</f>
        <v>-6.5151085974505304E-4</v>
      </c>
      <c r="AH230" s="43">
        <f>_xll.qlIndexFixing($X$9,$AB230,TRUE,trigger)</f>
        <v>-6.5298212764951658E-4</v>
      </c>
      <c r="AI230" s="45">
        <f t="shared" si="17"/>
        <v>1.4712679044635467E-2</v>
      </c>
    </row>
    <row r="231" spans="27:35" x14ac:dyDescent="0.2">
      <c r="AA231" s="39" t="s">
        <v>87</v>
      </c>
      <c r="AB231" s="40">
        <f>_xll.qlInterestRateIndexFixingDate($X$9,AC231)</f>
        <v>42601</v>
      </c>
      <c r="AC231" s="40">
        <f>_xll.qlCalendarAdvance(calendar,$AC230,AA231,,,trigger)</f>
        <v>42605</v>
      </c>
      <c r="AD231" s="40">
        <f>_xll.qlInterestRateIndexMaturity($X$9,AC231,)</f>
        <v>42697</v>
      </c>
      <c r="AE231" s="43">
        <f>_xll.qlTenorBasisValue(TenorBasis3M,AC231,_xll.ohTrigger(trigger,$X$24))</f>
        <v>1.3431941874458841E-3</v>
      </c>
      <c r="AF231" s="90">
        <f>_xll.qlTenorBasisForwardRate(TenorBasis3M,AC231,_xll.ohTrigger(trigger,$X$24))</f>
        <v>-6.5301252960872766E-4</v>
      </c>
      <c r="AG231" s="90">
        <f>_xll.qlIndexFixing(TenorBasisIndex6M,$AB231,TRUE,_xll.ohTrigger(trigger,$X$24))</f>
        <v>-6.5064217656010312E-4</v>
      </c>
      <c r="AH231" s="43">
        <f>_xll.qlIndexFixing($X$9,$AB231,TRUE,trigger)</f>
        <v>-6.5207791049445255E-4</v>
      </c>
      <c r="AI231" s="45">
        <f t="shared" si="17"/>
        <v>1.4357339343494275E-2</v>
      </c>
    </row>
    <row r="232" spans="27:35" x14ac:dyDescent="0.2">
      <c r="AA232" s="39" t="s">
        <v>87</v>
      </c>
      <c r="AB232" s="40">
        <f>_xll.qlInterestRateIndexFixingDate($X$9,AC232)</f>
        <v>42604</v>
      </c>
      <c r="AC232" s="40">
        <f>_xll.qlCalendarAdvance(calendar,$AC231,AA232,,,trigger)</f>
        <v>42606</v>
      </c>
      <c r="AD232" s="40">
        <f>_xll.qlInterestRateIndexMaturity($X$9,AC232,)</f>
        <v>42698</v>
      </c>
      <c r="AE232" s="43">
        <f>_xll.qlTenorBasisValue(TenorBasis3M,AC232,_xll.ohTrigger(trigger,$X$24))</f>
        <v>1.3438738460159634E-3</v>
      </c>
      <c r="AF232" s="90">
        <f>_xll.qlTenorBasisForwardRate(TenorBasis3M,AC232,_xll.ohTrigger(trigger,$X$24))</f>
        <v>-6.5226495941341498E-4</v>
      </c>
      <c r="AG232" s="90">
        <f>_xll.qlIndexFixing(TenorBasisIndex6M,$AB232,TRUE,_xll.ohTrigger(trigger,$X$24))</f>
        <v>-6.4976593765128058E-4</v>
      </c>
      <c r="AH232" s="43">
        <f>_xll.qlIndexFixing($X$9,$AB232,TRUE,trigger)</f>
        <v>-6.5116677077947183E-4</v>
      </c>
      <c r="AI232" s="45">
        <f t="shared" si="17"/>
        <v>1.4008331281912525E-2</v>
      </c>
    </row>
    <row r="233" spans="27:35" x14ac:dyDescent="0.2">
      <c r="AA233" s="39" t="s">
        <v>87</v>
      </c>
      <c r="AB233" s="40">
        <f>_xll.qlInterestRateIndexFixingDate($X$9,AC233)</f>
        <v>42605</v>
      </c>
      <c r="AC233" s="40">
        <f>_xll.qlCalendarAdvance(calendar,$AC232,AA233,,,trigger)</f>
        <v>42607</v>
      </c>
      <c r="AD233" s="40">
        <f>_xll.qlInterestRateIndexMaturity($X$9,AC233,)</f>
        <v>42699</v>
      </c>
      <c r="AE233" s="43">
        <f>_xll.qlTenorBasisValue(TenorBasis3M,AC233,_xll.ohTrigger(trigger,$X$24))</f>
        <v>1.3445528135276068E-3</v>
      </c>
      <c r="AF233" s="90">
        <f>_xll.qlTenorBasisForwardRate(TenorBasis3M,AC233,_xll.ohTrigger(trigger,$X$24))</f>
        <v>-6.5151032468305833E-4</v>
      </c>
      <c r="AG233" s="90">
        <f>_xll.qlIndexFixing(TenorBasisIndex6M,$AB233,TRUE,_xll.ohTrigger(trigger,$X$24))</f>
        <v>-6.4888263414789645E-4</v>
      </c>
      <c r="AH233" s="43">
        <f>_xll.qlIndexFixing($X$9,$AB233,TRUE,trigger)</f>
        <v>-6.5024913285773587E-4</v>
      </c>
      <c r="AI233" s="45">
        <f t="shared" si="17"/>
        <v>1.3664987098394163E-2</v>
      </c>
    </row>
    <row r="234" spans="27:35" x14ac:dyDescent="0.2">
      <c r="AA234" s="39" t="s">
        <v>87</v>
      </c>
      <c r="AB234" s="40">
        <f>_xll.qlInterestRateIndexFixingDate($X$9,AC234)</f>
        <v>42606</v>
      </c>
      <c r="AC234" s="40">
        <f>_xll.qlCalendarAdvance(calendar,$AC233,AA234,,,trigger)</f>
        <v>42608</v>
      </c>
      <c r="AD234" s="40">
        <f>_xll.qlInterestRateIndexMaturity($X$9,AC234,)</f>
        <v>42702</v>
      </c>
      <c r="AE234" s="43">
        <f>_xll.qlTenorBasisValue(TenorBasis3M,AC234,_xll.ohTrigger(trigger,$X$24))</f>
        <v>1.3452310904008182E-3</v>
      </c>
      <c r="AF234" s="90">
        <f>_xll.qlTenorBasisForwardRate(TenorBasis3M,AC234,_xll.ohTrigger(trigger,$X$24))</f>
        <v>-6.4962831281089434E-4</v>
      </c>
      <c r="AG234" s="90">
        <f>_xll.qlIndexFixing(TenorBasisIndex6M,$AB234,TRUE,_xll.ohTrigger(trigger,$X$24))</f>
        <v>-6.4681721024782669E-4</v>
      </c>
      <c r="AH234" s="43">
        <f>_xll.qlIndexFixing($X$9,$AB234,TRUE,trigger)</f>
        <v>-6.4837021819474927E-4</v>
      </c>
      <c r="AI234" s="45">
        <f t="shared" si="17"/>
        <v>1.5530079469225832E-2</v>
      </c>
    </row>
    <row r="235" spans="27:35" x14ac:dyDescent="0.2">
      <c r="AA235" s="39" t="s">
        <v>87</v>
      </c>
      <c r="AB235" s="40">
        <f>_xll.qlInterestRateIndexFixingDate($X$9,AC235)</f>
        <v>42607</v>
      </c>
      <c r="AC235" s="40">
        <f>_xll.qlCalendarAdvance(calendar,$AC234,AA235,,,trigger)</f>
        <v>42611</v>
      </c>
      <c r="AD235" s="40">
        <f>_xll.qlInterestRateIndexMaturity($X$9,AC235,)</f>
        <v>42703</v>
      </c>
      <c r="AE235" s="43">
        <f>_xll.qlTenorBasisValue(TenorBasis3M,AC235,_xll.ohTrigger(trigger,$X$24))</f>
        <v>1.3472617813866533E-3</v>
      </c>
      <c r="AF235" s="90">
        <f>_xll.qlTenorBasisForwardRate(TenorBasis3M,AC235,_xll.ohTrigger(trigger,$X$24))</f>
        <v>-6.4843096299263677E-4</v>
      </c>
      <c r="AG235" s="90">
        <f>_xll.qlIndexFixing(TenorBasisIndex6M,$AB235,TRUE,_xll.ohTrigger(trigger,$X$24))</f>
        <v>-6.3879154572824134E-4</v>
      </c>
      <c r="AH235" s="43">
        <f>_xll.qlIndexFixing($X$9,$AB235,TRUE,trigger)</f>
        <v>-6.4652208607479916E-4</v>
      </c>
      <c r="AI235" s="45">
        <f t="shared" si="17"/>
        <v>7.7305403465578168E-2</v>
      </c>
    </row>
    <row r="236" spans="27:35" x14ac:dyDescent="0.2">
      <c r="AA236" s="39" t="s">
        <v>87</v>
      </c>
      <c r="AB236" s="40">
        <f>_xll.qlInterestRateIndexFixingDate($X$9,AC236)</f>
        <v>42608</v>
      </c>
      <c r="AC236" s="40">
        <f>_xll.qlCalendarAdvance(calendar,$AC235,AA236,,,trigger)</f>
        <v>42612</v>
      </c>
      <c r="AD236" s="40">
        <f>_xll.qlInterestRateIndexMaturity($X$9,AC236,)</f>
        <v>42704</v>
      </c>
      <c r="AE236" s="43">
        <f>_xll.qlTenorBasisValue(TenorBasis3M,AC236,_xll.ohTrigger(trigger,$X$24))</f>
        <v>1.3479372999018456E-3</v>
      </c>
      <c r="AF236" s="90">
        <f>_xll.qlTenorBasisForwardRate(TenorBasis3M,AC236,_xll.ohTrigger(trigger,$X$24))</f>
        <v>-6.4764837253411295E-4</v>
      </c>
      <c r="AG236" s="90">
        <f>_xll.qlIndexFixing(TenorBasisIndex6M,$AB236,TRUE,_xll.ohTrigger(trigger,$X$24))</f>
        <v>-6.4437733726928771E-4</v>
      </c>
      <c r="AH236" s="43">
        <f>_xll.qlIndexFixing($X$9,$AB236,TRUE,trigger)</f>
        <v>-6.4557832236022961E-4</v>
      </c>
      <c r="AI236" s="45">
        <f t="shared" si="17"/>
        <v>1.2009850909418989E-2</v>
      </c>
    </row>
    <row r="237" spans="27:35" x14ac:dyDescent="0.2">
      <c r="AA237" s="39" t="s">
        <v>87</v>
      </c>
      <c r="AB237" s="40">
        <f>_xll.qlInterestRateIndexFixingDate($X$9,AC237)</f>
        <v>42611</v>
      </c>
      <c r="AC237" s="40">
        <f>_xll.qlCalendarAdvance(calendar,$AC236,AA237,,,trigger)</f>
        <v>42613</v>
      </c>
      <c r="AD237" s="40">
        <f>_xll.qlInterestRateIndexMaturity($X$9,AC237,)</f>
        <v>42704</v>
      </c>
      <c r="AE237" s="43">
        <f>_xll.qlTenorBasisValue(TenorBasis3M,AC237,_xll.ohTrigger(trigger,$X$24))</f>
        <v>1.3486121298753773E-3</v>
      </c>
      <c r="AF237" s="90">
        <f>_xll.qlTenorBasisForwardRate(TenorBasis3M,AC237,_xll.ohTrigger(trigger,$X$24))</f>
        <v>-6.4740405335606595E-4</v>
      </c>
      <c r="AG237" s="90">
        <f>_xll.qlIndexFixing(TenorBasisIndex6M,$AB237,TRUE,_xll.ohTrigger(trigger,$X$24))</f>
        <v>-6.4402555248930507E-4</v>
      </c>
      <c r="AH237" s="43">
        <f>_xll.qlIndexFixing($X$9,$AB237,TRUE,trigger)</f>
        <v>-6.4510592314378178E-4</v>
      </c>
      <c r="AI237" s="45">
        <f t="shared" si="17"/>
        <v>1.0803706544767122E-2</v>
      </c>
    </row>
    <row r="238" spans="27:35" x14ac:dyDescent="0.2">
      <c r="AA238" s="39" t="s">
        <v>87</v>
      </c>
      <c r="AB238" s="40">
        <f>_xll.qlInterestRateIndexFixingDate($X$9,AC238)</f>
        <v>42612</v>
      </c>
      <c r="AC238" s="40">
        <f>_xll.qlCalendarAdvance(calendar,$AC237,AA238,,,trigger)</f>
        <v>42614</v>
      </c>
      <c r="AD238" s="40">
        <f>_xll.qlInterestRateIndexMaturity($X$9,AC238,)</f>
        <v>42705</v>
      </c>
      <c r="AE238" s="43">
        <f>_xll.qlTenorBasisValue(TenorBasis3M,AC238,_xll.ohTrigger(trigger,$X$24))</f>
        <v>1.349286271725953E-3</v>
      </c>
      <c r="AF238" s="90">
        <f>_xll.qlTenorBasisForwardRate(TenorBasis3M,AC238,_xll.ohTrigger(trigger,$X$24))</f>
        <v>-6.4660520418244175E-4</v>
      </c>
      <c r="AG238" s="90">
        <f>_xll.qlIndexFixing(TenorBasisIndex6M,$AB238,TRUE,_xll.ohTrigger(trigger,$X$24))</f>
        <v>-6.4309661998783506E-4</v>
      </c>
      <c r="AH238" s="43">
        <f>_xll.qlIndexFixing($X$9,$AB238,TRUE,trigger)</f>
        <v>-6.4415374949967495E-4</v>
      </c>
      <c r="AI238" s="45">
        <f t="shared" si="17"/>
        <v>1.0571295118398921E-2</v>
      </c>
    </row>
    <row r="239" spans="27:35" x14ac:dyDescent="0.2">
      <c r="AA239" s="39" t="s">
        <v>87</v>
      </c>
      <c r="AB239" s="40">
        <f>_xll.qlInterestRateIndexFixingDate($X$9,AC239)</f>
        <v>42613</v>
      </c>
      <c r="AC239" s="40">
        <f>_xll.qlCalendarAdvance(calendar,$AC238,AA239,,,trigger)</f>
        <v>42615</v>
      </c>
      <c r="AD239" s="40">
        <f>_xll.qlInterestRateIndexMaturity($X$9,AC239,)</f>
        <v>42706</v>
      </c>
      <c r="AE239" s="43">
        <f>_xll.qlTenorBasisValue(TenorBasis3M,AC239,_xll.ohTrigger(trigger,$X$24))</f>
        <v>1.3499597258720619E-3</v>
      </c>
      <c r="AF239" s="90">
        <f>_xll.qlTenorBasisForwardRate(TenorBasis3M,AC239,_xll.ohTrigger(trigger,$X$24))</f>
        <v>-6.4580247849388428E-4</v>
      </c>
      <c r="AG239" s="90">
        <f>_xll.qlIndexFixing(TenorBasisIndex6M,$AB239,TRUE,_xll.ohTrigger(trigger,$X$24))</f>
        <v>-6.4216381090994267E-4</v>
      </c>
      <c r="AH239" s="43">
        <f>_xll.qlIndexFixing($X$9,$AB239,TRUE,trigger)</f>
        <v>-6.4319840716564234E-4</v>
      </c>
      <c r="AI239" s="45">
        <f t="shared" si="17"/>
        <v>1.0345962556996711E-2</v>
      </c>
    </row>
    <row r="240" spans="27:35" x14ac:dyDescent="0.2">
      <c r="AA240" s="39" t="s">
        <v>87</v>
      </c>
      <c r="AB240" s="40">
        <f>_xll.qlInterestRateIndexFixingDate($X$9,AC240)</f>
        <v>42614</v>
      </c>
      <c r="AC240" s="40">
        <f>_xll.qlCalendarAdvance(calendar,$AC239,AA240,,,trigger)</f>
        <v>42618</v>
      </c>
      <c r="AD240" s="40">
        <f>_xll.qlInterestRateIndexMaturity($X$9,AC240,)</f>
        <v>42709</v>
      </c>
      <c r="AE240" s="43">
        <f>_xll.qlTenorBasisValue(TenorBasis3M,AC240,_xll.ohTrigger(trigger,$X$24))</f>
        <v>1.3519759662652322E-3</v>
      </c>
      <c r="AF240" s="90">
        <f>_xll.qlTenorBasisForwardRate(TenorBasis3M,AC240,_xll.ohTrigger(trigger,$X$24))</f>
        <v>-6.4337600771046245E-4</v>
      </c>
      <c r="AG240" s="90">
        <f>_xll.qlIndexFixing(TenorBasisIndex6M,$AB240,TRUE,_xll.ohTrigger(trigger,$X$24))</f>
        <v>-6.3934708959880349E-4</v>
      </c>
      <c r="AH240" s="43">
        <f>_xll.qlIndexFixing($X$9,$AB240,TRUE,trigger)</f>
        <v>-6.4031765819923768E-4</v>
      </c>
      <c r="AI240" s="45">
        <f t="shared" si="17"/>
        <v>9.7056860043419173E-3</v>
      </c>
    </row>
    <row r="241" spans="27:35" x14ac:dyDescent="0.2">
      <c r="AA241" s="39" t="s">
        <v>87</v>
      </c>
      <c r="AB241" s="40">
        <f>_xll.qlInterestRateIndexFixingDate($X$9,AC241)</f>
        <v>42615</v>
      </c>
      <c r="AC241" s="40">
        <f>_xll.qlCalendarAdvance(calendar,$AC240,AA241,,,trigger)</f>
        <v>42619</v>
      </c>
      <c r="AD241" s="40">
        <f>_xll.qlInterestRateIndexMaturity($X$9,AC241,)</f>
        <v>42710</v>
      </c>
      <c r="AE241" s="43">
        <f>_xll.qlTenorBasisValue(TenorBasis3M,AC241,_xll.ohTrigger(trigger,$X$24))</f>
        <v>1.352646673774039E-3</v>
      </c>
      <c r="AF241" s="90">
        <f>_xll.qlTenorBasisForwardRate(TenorBasis3M,AC241,_xll.ohTrigger(trigger,$X$24))</f>
        <v>-6.4256274133314359E-4</v>
      </c>
      <c r="AG241" s="90">
        <f>_xll.qlIndexFixing(TenorBasisIndex6M,$AB241,TRUE,_xll.ohTrigger(trigger,$X$24))</f>
        <v>-6.3840373959321984E-4</v>
      </c>
      <c r="AH241" s="43">
        <f>_xll.qlIndexFixing($X$9,$AB241,TRUE,trigger)</f>
        <v>-6.3935393128074973E-4</v>
      </c>
      <c r="AI241" s="45">
        <f t="shared" si="17"/>
        <v>9.5019168752988586E-3</v>
      </c>
    </row>
    <row r="242" spans="27:35" x14ac:dyDescent="0.2">
      <c r="AA242" s="39" t="s">
        <v>87</v>
      </c>
      <c r="AB242" s="40">
        <f>_xll.qlInterestRateIndexFixingDate($X$9,AC242)</f>
        <v>42618</v>
      </c>
      <c r="AC242" s="40">
        <f>_xll.qlCalendarAdvance(calendar,$AC241,AA242,,,trigger)</f>
        <v>42620</v>
      </c>
      <c r="AD242" s="40">
        <f>_xll.qlInterestRateIndexMaturity($X$9,AC242,)</f>
        <v>42711</v>
      </c>
      <c r="AE242" s="43">
        <f>_xll.qlTenorBasisValue(TenorBasis3M,AC242,_xll.ohTrigger(trigger,$X$24))</f>
        <v>1.353316695667583E-3</v>
      </c>
      <c r="AF242" s="90">
        <f>_xll.qlTenorBasisForwardRate(TenorBasis3M,AC242,_xll.ohTrigger(trigger,$X$24))</f>
        <v>-6.4174808112615769E-4</v>
      </c>
      <c r="AG242" s="90">
        <f>_xll.qlIndexFixing(TenorBasisIndex6M,$AB242,TRUE,_xll.ohTrigger(trigger,$X$24))</f>
        <v>-6.3745899569999352E-4</v>
      </c>
      <c r="AH242" s="43">
        <f>_xll.qlIndexFixing($X$9,$AB242,TRUE,trigger)</f>
        <v>-6.3838918076083843E-4</v>
      </c>
      <c r="AI242" s="45">
        <f t="shared" si="17"/>
        <v>9.3018506084490988E-3</v>
      </c>
    </row>
    <row r="243" spans="27:35" x14ac:dyDescent="0.2">
      <c r="AA243" s="39" t="s">
        <v>87</v>
      </c>
      <c r="AB243" s="40">
        <f>_xll.qlInterestRateIndexFixingDate($X$9,AC243)</f>
        <v>42619</v>
      </c>
      <c r="AC243" s="40">
        <f>_xll.qlCalendarAdvance(calendar,$AC242,AA243,,,trigger)</f>
        <v>42621</v>
      </c>
      <c r="AD243" s="40">
        <f>_xll.qlInterestRateIndexMaturity($X$9,AC243,)</f>
        <v>42712</v>
      </c>
      <c r="AE243" s="43">
        <f>_xll.qlTenorBasisValue(TenorBasis3M,AC243,_xll.ohTrigger(trigger,$X$24))</f>
        <v>1.3539860323630579E-3</v>
      </c>
      <c r="AF243" s="90">
        <f>_xll.qlTenorBasisForwardRate(TenorBasis3M,AC243,_xll.ohTrigger(trigger,$X$24))</f>
        <v>-6.4093252363077436E-4</v>
      </c>
      <c r="AG243" s="90">
        <f>_xll.qlIndexFixing(TenorBasisIndex6M,$AB243,TRUE,_xll.ohTrigger(trigger,$X$24))</f>
        <v>-6.2993371058406419E-4</v>
      </c>
      <c r="AH243" s="43">
        <f>_xll.qlIndexFixing($X$9,$AB243,TRUE,trigger)</f>
        <v>-6.3742383565940032E-4</v>
      </c>
      <c r="AI243" s="45">
        <f t="shared" si="17"/>
        <v>7.4901250753361265E-2</v>
      </c>
    </row>
    <row r="244" spans="27:35" x14ac:dyDescent="0.2">
      <c r="AA244" s="39" t="s">
        <v>87</v>
      </c>
      <c r="AB244" s="40">
        <f>_xll.qlInterestRateIndexFixingDate($X$9,AC244)</f>
        <v>42620</v>
      </c>
      <c r="AC244" s="40">
        <f>_xll.qlCalendarAdvance(calendar,$AC243,AA244,,,trigger)</f>
        <v>42622</v>
      </c>
      <c r="AD244" s="40">
        <f>_xll.qlInterestRateIndexMaturity($X$9,AC244,)</f>
        <v>42713</v>
      </c>
      <c r="AE244" s="43">
        <f>_xll.qlTenorBasisValue(TenorBasis3M,AC244,_xll.ohTrigger(trigger,$X$24))</f>
        <v>1.3546546842774414E-3</v>
      </c>
      <c r="AF244" s="90">
        <f>_xll.qlTenorBasisForwardRate(TenorBasis3M,AC244,_xll.ohTrigger(trigger,$X$24))</f>
        <v>-6.4011656538562789E-4</v>
      </c>
      <c r="AG244" s="90">
        <f>_xll.qlIndexFixing(TenorBasisIndex6M,$AB244,TRUE,_xll.ohTrigger(trigger,$X$24))</f>
        <v>-6.3556731241086017E-4</v>
      </c>
      <c r="AH244" s="43">
        <f>_xll.qlIndexFixing($X$9,$AB244,TRUE,trigger)</f>
        <v>-6.3645832499501409E-4</v>
      </c>
      <c r="AI244" s="45">
        <f t="shared" si="17"/>
        <v>8.9101258415392234E-3</v>
      </c>
    </row>
    <row r="245" spans="27:35" x14ac:dyDescent="0.2">
      <c r="AA245" s="39" t="s">
        <v>87</v>
      </c>
      <c r="AB245" s="40">
        <f>_xll.qlInterestRateIndexFixingDate($X$9,AC245)</f>
        <v>42621</v>
      </c>
      <c r="AC245" s="40">
        <f>_xll.qlCalendarAdvance(calendar,$AC244,AA245,,,trigger)</f>
        <v>42625</v>
      </c>
      <c r="AD245" s="40">
        <f>_xll.qlInterestRateIndexMaturity($X$9,AC245,)</f>
        <v>42716</v>
      </c>
      <c r="AE245" s="43">
        <f>_xll.qlTenorBasisValue(TenorBasis3M,AC245,_xll.ohTrigger(trigger,$X$24))</f>
        <v>1.3566565355005967E-3</v>
      </c>
      <c r="AF245" s="90">
        <f>_xll.qlTenorBasisForwardRate(TenorBasis3M,AC245,_xll.ohTrigger(trigger,$X$24))</f>
        <v>-6.3767125156518527E-4</v>
      </c>
      <c r="AG245" s="90">
        <f>_xll.qlIndexFixing(TenorBasisIndex6M,$AB245,TRUE,_xll.ohTrigger(trigger,$X$24))</f>
        <v>-6.3273174683950288E-4</v>
      </c>
      <c r="AH245" s="43">
        <f>_xll.qlIndexFixing($X$9,$AB245,TRUE,trigger)</f>
        <v>-6.335650898235724E-4</v>
      </c>
      <c r="AI245" s="45">
        <f t="shared" si="17"/>
        <v>8.3334298406952806E-3</v>
      </c>
    </row>
    <row r="246" spans="27:35" x14ac:dyDescent="0.2">
      <c r="AA246" s="39" t="s">
        <v>87</v>
      </c>
      <c r="AB246" s="40">
        <f>_xll.qlInterestRateIndexFixingDate($X$9,AC246)</f>
        <v>42622</v>
      </c>
      <c r="AC246" s="40">
        <f>_xll.qlCalendarAdvance(calendar,$AC245,AA246,,,trigger)</f>
        <v>42626</v>
      </c>
      <c r="AD246" s="40">
        <f>_xll.qlInterestRateIndexMaturity($X$9,AC246,)</f>
        <v>42717</v>
      </c>
      <c r="AE246" s="43">
        <f>_xll.qlTenorBasisValue(TenorBasis3M,AC246,_xll.ohTrigger(trigger,$X$24))</f>
        <v>1.3573224524560915E-3</v>
      </c>
      <c r="AF246" s="90">
        <f>_xll.qlTenorBasisForwardRate(TenorBasis3M,AC246,_xll.ohTrigger(trigger,$X$24))</f>
        <v>-6.3685865573543993E-4</v>
      </c>
      <c r="AG246" s="90">
        <f>_xll.qlIndexFixing(TenorBasisIndex6M,$AB246,TRUE,_xll.ohTrigger(trigger,$X$24))</f>
        <v>-6.3178906698093404E-4</v>
      </c>
      <c r="AH246" s="43">
        <f>_xll.qlIndexFixing($X$9,$AB246,TRUE,trigger)</f>
        <v>-6.3260320710855581E-4</v>
      </c>
      <c r="AI246" s="45">
        <f t="shared" si="17"/>
        <v>8.1414012762176871E-3</v>
      </c>
    </row>
    <row r="247" spans="27:35" x14ac:dyDescent="0.2">
      <c r="AA247" s="39" t="s">
        <v>87</v>
      </c>
      <c r="AB247" s="40">
        <f>_xll.qlInterestRateIndexFixingDate($X$9,AC247)</f>
        <v>42625</v>
      </c>
      <c r="AC247" s="40">
        <f>_xll.qlCalendarAdvance(calendar,$AC246,AA247,,,trigger)</f>
        <v>42627</v>
      </c>
      <c r="AD247" s="40">
        <f>_xll.qlInterestRateIndexMaturity($X$9,AC247,)</f>
        <v>42718</v>
      </c>
      <c r="AE247" s="43">
        <f>_xll.qlTenorBasisValue(TenorBasis3M,AC247,_xll.ohTrigger(trigger,$X$24))</f>
        <v>1.3579876867121571E-3</v>
      </c>
      <c r="AF247" s="90">
        <f>_xll.qlTenorBasisForwardRate(TenorBasis3M,AC247,_xll.ohTrigger(trigger,$X$24))</f>
        <v>-6.3604814186359743E-4</v>
      </c>
      <c r="AG247" s="90">
        <f>_xll.qlIndexFixing(TenorBasisIndex6M,$AB247,TRUE,_xll.ohTrigger(trigger,$X$24))</f>
        <v>-6.3084846902536687E-4</v>
      </c>
      <c r="AH247" s="43">
        <f>_xll.qlIndexFixing($X$9,$AB247,TRUE,trigger)</f>
        <v>-6.3164330393270906E-4</v>
      </c>
      <c r="AI247" s="45">
        <f t="shared" si="17"/>
        <v>7.948349073421887E-3</v>
      </c>
    </row>
    <row r="248" spans="27:35" x14ac:dyDescent="0.2">
      <c r="AA248" s="39" t="s">
        <v>87</v>
      </c>
      <c r="AB248" s="40">
        <f>_xll.qlInterestRateIndexFixingDate($X$9,AC248)</f>
        <v>42626</v>
      </c>
      <c r="AC248" s="40">
        <f>_xll.qlCalendarAdvance(calendar,$AC247,AA248,,,trigger)</f>
        <v>42628</v>
      </c>
      <c r="AD248" s="40">
        <f>_xll.qlInterestRateIndexMaturity($X$9,AC248,)</f>
        <v>42719</v>
      </c>
      <c r="AE248" s="43">
        <f>_xll.qlTenorBasisValue(TenorBasis3M,AC248,_xll.ohTrigger(trigger,$X$24))</f>
        <v>1.3586522386844812E-3</v>
      </c>
      <c r="AF248" s="90">
        <f>_xll.qlTenorBasisForwardRate(TenorBasis3M,AC248,_xll.ohTrigger(trigger,$X$24))</f>
        <v>-6.3523980122477696E-4</v>
      </c>
      <c r="AG248" s="90">
        <f>_xll.qlIndexFixing(TenorBasisIndex6M,$AB248,TRUE,_xll.ohTrigger(trigger,$X$24))</f>
        <v>-6.2991004425011672E-4</v>
      </c>
      <c r="AH248" s="43">
        <f>_xll.qlIndexFixing($X$9,$AB248,TRUE,trigger)</f>
        <v>-6.3068580931856418E-4</v>
      </c>
      <c r="AI248" s="45">
        <f t="shared" si="17"/>
        <v>7.7576506844745634E-3</v>
      </c>
    </row>
    <row r="249" spans="27:35" x14ac:dyDescent="0.2">
      <c r="AA249" s="39" t="s">
        <v>87</v>
      </c>
      <c r="AB249" s="40">
        <f>_xll.qlInterestRateIndexFixingDate($X$9,AC249)</f>
        <v>42627</v>
      </c>
      <c r="AC249" s="40">
        <f>_xll.qlCalendarAdvance(calendar,$AC248,AA249,,,trigger)</f>
        <v>42629</v>
      </c>
      <c r="AD249" s="40">
        <f>_xll.qlInterestRateIndexMaturity($X$9,AC249,)</f>
        <v>42720</v>
      </c>
      <c r="AE249" s="43">
        <f>_xll.qlTenorBasisValue(TenorBasis3M,AC249,_xll.ohTrigger(trigger,$X$24))</f>
        <v>1.3593161087885367E-3</v>
      </c>
      <c r="AF249" s="90">
        <f>_xll.qlTenorBasisForwardRate(TenorBasis3M,AC249,_xll.ohTrigger(trigger,$X$24))</f>
        <v>-6.344321040167596E-4</v>
      </c>
      <c r="AG249" s="90">
        <f>_xll.qlIndexFixing(TenorBasisIndex6M,$AB249,TRUE,_xll.ohTrigger(trigger,$X$24))</f>
        <v>-6.2910234587687768E-4</v>
      </c>
      <c r="AH249" s="43">
        <f>_xll.qlIndexFixing($X$9,$AB249,TRUE,trigger)</f>
        <v>-6.2973108078584906E-4</v>
      </c>
      <c r="AI249" s="45">
        <f t="shared" si="17"/>
        <v>6.2873490897137358E-3</v>
      </c>
    </row>
    <row r="250" spans="27:35" x14ac:dyDescent="0.2">
      <c r="AA250" s="39" t="s">
        <v>87</v>
      </c>
      <c r="AB250" s="40">
        <f>_xll.qlInterestRateIndexFixingDate($X$9,AC250)</f>
        <v>42628</v>
      </c>
      <c r="AC250" s="40">
        <f>_xll.qlCalendarAdvance(calendar,$AC249,AA250,,,trigger)</f>
        <v>42632</v>
      </c>
      <c r="AD250" s="40">
        <f>_xll.qlInterestRateIndexMaturity($X$9,AC250,)</f>
        <v>42723</v>
      </c>
      <c r="AE250" s="43">
        <f>_xll.qlTenorBasisValue(TenorBasis3M,AC250,_xll.ohTrigger(trigger,$X$24))</f>
        <v>1.361303632042597E-3</v>
      </c>
      <c r="AF250" s="90">
        <f>_xll.qlTenorBasisForwardRate(TenorBasis3M,AC250,_xll.ohTrigger(trigger,$X$24))</f>
        <v>-6.3199352223673657E-4</v>
      </c>
      <c r="AG250" s="90">
        <f>_xll.qlIndexFixing(TenorBasisIndex6M,$AB250,TRUE,_xll.ohTrigger(trigger,$X$24))</f>
        <v>-6.2666376057132311E-4</v>
      </c>
      <c r="AH250" s="43">
        <f>_xll.qlIndexFixing($X$9,$AB250,TRUE,trigger)</f>
        <v>-6.268839207093555E-4</v>
      </c>
      <c r="AI250" s="45">
        <f t="shared" si="17"/>
        <v>2.2016013803238636E-3</v>
      </c>
    </row>
    <row r="251" spans="27:35" x14ac:dyDescent="0.2">
      <c r="AA251" s="39" t="s">
        <v>87</v>
      </c>
      <c r="AB251" s="40">
        <f>_xll.qlInterestRateIndexFixingDate($X$9,AC251)</f>
        <v>42629</v>
      </c>
      <c r="AC251" s="40">
        <f>_xll.qlCalendarAdvance(calendar,$AC250,AA251,,,trigger)</f>
        <v>42633</v>
      </c>
      <c r="AD251" s="40">
        <f>_xll.qlInterestRateIndexMaturity($X$9,AC251,)</f>
        <v>42724</v>
      </c>
      <c r="AE251" s="43">
        <f>_xll.qlTenorBasisValue(TenorBasis3M,AC251,_xll.ohTrigger(trigger,$X$24))</f>
        <v>1.3619647788240125E-3</v>
      </c>
      <c r="AF251" s="90">
        <f>_xll.qlTenorBasisForwardRate(TenorBasis3M,AC251,_xll.ohTrigger(trigger,$X$24))</f>
        <v>-6.311690480054322E-4</v>
      </c>
      <c r="AG251" s="90">
        <f>_xll.qlIndexFixing(TenorBasisIndex6M,$AB251,TRUE,_xll.ohTrigger(trigger,$X$24))</f>
        <v>-6.2583928515151882E-4</v>
      </c>
      <c r="AH251" s="43">
        <f>_xll.qlIndexFixing($X$9,$AB251,TRUE,trigger)</f>
        <v>-6.2594054253070359E-4</v>
      </c>
      <c r="AI251" s="45">
        <f t="shared" si="17"/>
        <v>1.0125737918476908E-3</v>
      </c>
    </row>
    <row r="252" spans="27:35" x14ac:dyDescent="0.2">
      <c r="AA252" s="39" t="s">
        <v>87</v>
      </c>
      <c r="AB252" s="40">
        <f>_xll.qlInterestRateIndexFixingDate($X$9,AC252)</f>
        <v>42632</v>
      </c>
      <c r="AC252" s="40">
        <f>_xll.qlCalendarAdvance(calendar,$AC251,AA252,,,trigger)</f>
        <v>42634</v>
      </c>
      <c r="AD252" s="40">
        <f>_xll.qlInterestRateIndexMaturity($X$9,AC252,)</f>
        <v>42725</v>
      </c>
      <c r="AE252" s="43">
        <f>_xll.qlTenorBasisValue(TenorBasis3M,AC252,_xll.ohTrigger(trigger,$X$24))</f>
        <v>1.3626252458113039E-3</v>
      </c>
      <c r="AF252" s="90">
        <f>_xll.qlTenorBasisForwardRate(TenorBasis3M,AC252,_xll.ohTrigger(trigger,$X$24))</f>
        <v>-6.3033554182443416E-4</v>
      </c>
      <c r="AG252" s="90">
        <f>_xll.qlIndexFixing(TenorBasisIndex6M,$AB252,TRUE,_xll.ohTrigger(trigger,$X$24))</f>
        <v>-6.2500577776664859E-4</v>
      </c>
      <c r="AH252" s="43">
        <f>_xll.qlIndexFixing($X$9,$AB252,TRUE,trigger)</f>
        <v>-6.2500000194638697E-4</v>
      </c>
      <c r="AI252" s="45">
        <f t="shared" si="17"/>
        <v>-5.775820261628116E-5</v>
      </c>
    </row>
    <row r="253" spans="27:35" x14ac:dyDescent="0.2">
      <c r="AA253" s="39" t="s">
        <v>87</v>
      </c>
      <c r="AB253" s="40">
        <f>_xll.qlInterestRateIndexFixingDate($X$9,AC253)</f>
        <v>42633</v>
      </c>
      <c r="AC253" s="40">
        <f>_xll.qlCalendarAdvance(calendar,$AC252,AA253,,,trigger)</f>
        <v>42635</v>
      </c>
      <c r="AD253" s="40">
        <f>_xll.qlInterestRateIndexMaturity($X$9,AC253,)</f>
        <v>42726</v>
      </c>
      <c r="AE253" s="43">
        <f>_xll.qlTenorBasisValue(TenorBasis3M,AC253,_xll.ohTrigger(trigger,$X$24))</f>
        <v>1.363285033418659E-3</v>
      </c>
      <c r="AF253" s="90">
        <f>_xll.qlTenorBasisForwardRate(TenorBasis3M,AC253,_xll.ohTrigger(trigger,$X$24))</f>
        <v>-6.2949106861483217E-4</v>
      </c>
      <c r="AG253" s="90">
        <f>_xll.qlIndexFixing(TenorBasisIndex6M,$AB253,TRUE,_xll.ohTrigger(trigger,$X$24))</f>
        <v>-6.2464732335500107E-4</v>
      </c>
      <c r="AH253" s="43">
        <f>_xll.qlIndexFixing($X$9,$AB253,TRUE,trigger)</f>
        <v>-6.2406223138188836E-4</v>
      </c>
      <c r="AI253" s="45">
        <f t="shared" si="17"/>
        <v>-5.850919731127148E-3</v>
      </c>
    </row>
    <row r="254" spans="27:35" x14ac:dyDescent="0.2">
      <c r="AA254" s="39" t="s">
        <v>87</v>
      </c>
      <c r="AB254" s="40">
        <f>_xll.qlInterestRateIndexFixingDate($X$9,AC254)</f>
        <v>42634</v>
      </c>
      <c r="AC254" s="40">
        <f>_xll.qlCalendarAdvance(calendar,$AC253,AA254,,,trigger)</f>
        <v>42636</v>
      </c>
      <c r="AD254" s="40">
        <f>_xll.qlInterestRateIndexMaturity($X$9,AC254,)</f>
        <v>42727</v>
      </c>
      <c r="AE254" s="43">
        <f>_xll.qlTenorBasisValue(TenorBasis3M,AC254,_xll.ohTrigger(trigger,$X$24))</f>
        <v>1.3639441420600486E-3</v>
      </c>
      <c r="AF254" s="90">
        <f>_xll.qlTenorBasisForwardRate(TenorBasis3M,AC254,_xll.ohTrigger(trigger,$X$24))</f>
        <v>-6.2863369329288455E-4</v>
      </c>
      <c r="AG254" s="90">
        <f>_xll.qlIndexFixing(TenorBasisIndex6M,$AB254,TRUE,_xll.ohTrigger(trigger,$X$24))</f>
        <v>-6.2427596691884977E-4</v>
      </c>
      <c r="AH254" s="43">
        <f>_xll.qlIndexFixing($X$9,$AB254,TRUE,trigger)</f>
        <v>-6.2312689295188355E-4</v>
      </c>
      <c r="AI254" s="45">
        <f t="shared" si="17"/>
        <v>-1.1490739669662176E-2</v>
      </c>
    </row>
    <row r="255" spans="27:35" x14ac:dyDescent="0.2">
      <c r="AA255" s="39" t="s">
        <v>87</v>
      </c>
      <c r="AB255" s="40">
        <f>_xll.qlInterestRateIndexFixingDate($X$9,AC255)</f>
        <v>42635</v>
      </c>
      <c r="AC255" s="40">
        <f>_xll.qlCalendarAdvance(calendar,$AC254,AA255,,,trigger)</f>
        <v>42639</v>
      </c>
      <c r="AD255" s="40">
        <f>_xll.qlInterestRateIndexMaturity($X$9,AC255,)</f>
        <v>42731</v>
      </c>
      <c r="AE255" s="43">
        <f>_xll.qlTenorBasisValue(TenorBasis3M,AC255,_xll.ohTrigger(trigger,$X$24))</f>
        <v>1.3659173983249424E-3</v>
      </c>
      <c r="AF255" s="90">
        <f>_xll.qlTenorBasisForwardRate(TenorBasis3M,AC255,_xll.ohTrigger(trigger,$X$24))</f>
        <v>-6.2561496542311724E-4</v>
      </c>
      <c r="AG255" s="90">
        <f>_xll.qlIndexFixing(TenorBasisIndex6M,$AB255,TRUE,_xll.ohTrigger(trigger,$X$24))</f>
        <v>-6.2316962322004157E-4</v>
      </c>
      <c r="AH255" s="43">
        <f>_xll.qlIndexFixing($X$9,$AB255,TRUE,trigger)</f>
        <v>-6.1988441752690727E-4</v>
      </c>
      <c r="AI255" s="45">
        <f t="shared" si="17"/>
        <v>-3.2852056931342986E-2</v>
      </c>
    </row>
    <row r="256" spans="27:35" x14ac:dyDescent="0.2">
      <c r="AA256" s="39" t="s">
        <v>87</v>
      </c>
      <c r="AB256" s="40">
        <f>_xll.qlInterestRateIndexFixingDate($X$9,AC256)</f>
        <v>42636</v>
      </c>
      <c r="AC256" s="40">
        <f>_xll.qlCalendarAdvance(calendar,$AC255,AA256,,,trigger)</f>
        <v>42640</v>
      </c>
      <c r="AD256" s="40">
        <f>_xll.qlInterestRateIndexMaturity($X$9,AC256,)</f>
        <v>42731</v>
      </c>
      <c r="AE256" s="43">
        <f>_xll.qlTenorBasisValue(TenorBasis3M,AC256,_xll.ohTrigger(trigger,$X$24))</f>
        <v>1.3665737952379172E-3</v>
      </c>
      <c r="AF256" s="90">
        <f>_xll.qlTenorBasisForwardRate(TenorBasis3M,AC256,_xll.ohTrigger(trigger,$X$24))</f>
        <v>-6.2503646920197592E-4</v>
      </c>
      <c r="AG256" s="90">
        <f>_xll.qlIndexFixing(TenorBasisIndex6M,$AB256,TRUE,_xll.ohTrigger(trigger,$X$24))</f>
        <v>-6.2262281932420991E-4</v>
      </c>
      <c r="AH256" s="43">
        <f>_xll.qlIndexFixing($X$9,$AB256,TRUE,trigger)</f>
        <v>-6.1940175139973594E-4</v>
      </c>
      <c r="AI256" s="45">
        <f t="shared" si="17"/>
        <v>-3.221067924473963E-2</v>
      </c>
    </row>
    <row r="257" spans="27:35" x14ac:dyDescent="0.2">
      <c r="AA257" s="39" t="s">
        <v>87</v>
      </c>
      <c r="AB257" s="40">
        <f>_xll.qlInterestRateIndexFixingDate($X$9,AC257)</f>
        <v>42639</v>
      </c>
      <c r="AC257" s="40">
        <f>_xll.qlCalendarAdvance(calendar,$AC256,AA257,,,trigger)</f>
        <v>42641</v>
      </c>
      <c r="AD257" s="40">
        <f>_xll.qlInterestRateIndexMaturity($X$9,AC257,)</f>
        <v>42732</v>
      </c>
      <c r="AE257" s="43">
        <f>_xll.qlTenorBasisValue(TenorBasis3M,AC257,_xll.ohTrigger(trigger,$X$24))</f>
        <v>1.367229515251581E-3</v>
      </c>
      <c r="AF257" s="90">
        <f>_xll.qlTenorBasisForwardRate(TenorBasis3M,AC257,_xll.ohTrigger(trigger,$X$24))</f>
        <v>-6.2408555703933786E-4</v>
      </c>
      <c r="AG257" s="90">
        <f>_xll.qlIndexFixing(TenorBasisIndex6M,$AB257,TRUE,_xll.ohTrigger(trigger,$X$24))</f>
        <v>-6.1565891925354388E-4</v>
      </c>
      <c r="AH257" s="43">
        <f>_xll.qlIndexFixing($X$9,$AB257,TRUE,trigger)</f>
        <v>-6.1847249174721251E-4</v>
      </c>
      <c r="AI257" s="45">
        <f t="shared" si="17"/>
        <v>2.8135724936686299E-2</v>
      </c>
    </row>
    <row r="258" spans="27:35" x14ac:dyDescent="0.2">
      <c r="AA258" s="39" t="s">
        <v>87</v>
      </c>
      <c r="AB258" s="40">
        <f>_xll.qlInterestRateIndexFixingDate($X$9,AC258)</f>
        <v>42640</v>
      </c>
      <c r="AC258" s="40">
        <f>_xll.qlCalendarAdvance(calendar,$AC257,AA258,,,trigger)</f>
        <v>42642</v>
      </c>
      <c r="AD258" s="40">
        <f>_xll.qlInterestRateIndexMaturity($X$9,AC258,)</f>
        <v>42733</v>
      </c>
      <c r="AE258" s="43">
        <f>_xll.qlTenorBasisValue(TenorBasis3M,AC258,_xll.ohTrigger(trigger,$X$24))</f>
        <v>1.3678845587786234E-3</v>
      </c>
      <c r="AF258" s="90">
        <f>_xll.qlTenorBasisForwardRate(TenorBasis3M,AC258,_xll.ohTrigger(trigger,$X$24))</f>
        <v>-6.2311013223950512E-4</v>
      </c>
      <c r="AG258" s="90">
        <f>_xll.qlIndexFixing(TenorBasisIndex6M,$AB258,TRUE,_xll.ohTrigger(trigger,$X$24))</f>
        <v>-6.2166852125814605E-4</v>
      </c>
      <c r="AH258" s="43">
        <f>_xll.qlIndexFixing($X$9,$AB258,TRUE,trigger)</f>
        <v>-6.1754323146793761E-4</v>
      </c>
      <c r="AI258" s="45">
        <f t="shared" si="17"/>
        <v>-4.1252897902084369E-2</v>
      </c>
    </row>
    <row r="259" spans="27:35" x14ac:dyDescent="0.2">
      <c r="AA259" s="39" t="s">
        <v>87</v>
      </c>
      <c r="AB259" s="40">
        <f>_xll.qlInterestRateIndexFixingDate($X$9,AC259)</f>
        <v>42641</v>
      </c>
      <c r="AC259" s="40">
        <f>_xll.qlCalendarAdvance(calendar,$AC258,AA259,,,trigger)</f>
        <v>42643</v>
      </c>
      <c r="AD259" s="40">
        <f>_xll.qlInterestRateIndexMaturity($X$9,AC259,)</f>
        <v>42734</v>
      </c>
      <c r="AE259" s="43">
        <f>_xll.qlTenorBasisValue(TenorBasis3M,AC259,_xll.ohTrigger(trigger,$X$24))</f>
        <v>1.3685389262315217E-3</v>
      </c>
      <c r="AF259" s="90">
        <f>_xll.qlTenorBasisForwardRate(TenorBasis3M,AC259,_xll.ohTrigger(trigger,$X$24))</f>
        <v>-6.2210825970555959E-4</v>
      </c>
      <c r="AG259" s="90">
        <f>_xll.qlIndexFixing(TenorBasisIndex6M,$AB259,TRUE,_xll.ohTrigger(trigger,$X$24))</f>
        <v>-6.2115266836324054E-4</v>
      </c>
      <c r="AH259" s="43">
        <f>_xll.qlIndexFixing($X$9,$AB259,TRUE,trigger)</f>
        <v>-6.1661356509811697E-4</v>
      </c>
      <c r="AI259" s="45">
        <f t="shared" si="17"/>
        <v>-4.5391032651235758E-2</v>
      </c>
    </row>
    <row r="260" spans="27:35" x14ac:dyDescent="0.2">
      <c r="AA260" s="39" t="s">
        <v>87</v>
      </c>
      <c r="AB260" s="40">
        <f>_xll.qlInterestRateIndexFixingDate($X$9,AC260)</f>
        <v>42642</v>
      </c>
      <c r="AC260" s="40">
        <f>_xll.qlCalendarAdvance(calendar,$AC259,AA260,,,trigger)</f>
        <v>42646</v>
      </c>
      <c r="AD260" s="40">
        <f>_xll.qlInterestRateIndexMaturity($X$9,AC260,)</f>
        <v>42738</v>
      </c>
      <c r="AE260" s="43">
        <f>_xll.qlTenorBasisValue(TenorBasis3M,AC260,_xll.ohTrigger(trigger,$X$24))</f>
        <v>1.3704979762669191E-3</v>
      </c>
      <c r="AF260" s="90">
        <f>_xll.qlTenorBasisForwardRate(TenorBasis3M,AC260,_xll.ohTrigger(trigger,$X$24))</f>
        <v>-5.9220186967941062E-4</v>
      </c>
      <c r="AG260" s="90">
        <f>_xll.qlIndexFixing(TenorBasisIndex6M,$AB260,TRUE,_xll.ohTrigger(trigger,$X$24))</f>
        <v>-5.9312168604639683E-4</v>
      </c>
      <c r="AH260" s="43">
        <f>_xll.qlIndexFixing($X$9,$AB260,TRUE,trigger)</f>
        <v>-5.8714347283714643E-4</v>
      </c>
      <c r="AI260" s="45">
        <f t="shared" ref="AI260:AI323" si="18">(AG260-AH260)*10000</f>
        <v>-5.9782132092504013E-2</v>
      </c>
    </row>
    <row r="261" spans="27:35" x14ac:dyDescent="0.2">
      <c r="AA261" s="39" t="s">
        <v>87</v>
      </c>
      <c r="AB261" s="40">
        <f>_xll.qlInterestRateIndexFixingDate($X$9,AC261)</f>
        <v>42643</v>
      </c>
      <c r="AC261" s="40">
        <f>_xll.qlCalendarAdvance(calendar,$AC260,AA261,,,trigger)</f>
        <v>42647</v>
      </c>
      <c r="AD261" s="40">
        <f>_xll.qlInterestRateIndexMaturity($X$9,AC261,)</f>
        <v>42739</v>
      </c>
      <c r="AE261" s="43">
        <f>_xll.qlTenorBasisValue(TenorBasis3M,AC261,_xll.ohTrigger(trigger,$X$24))</f>
        <v>1.3711496435437438E-3</v>
      </c>
      <c r="AF261" s="90">
        <f>_xll.qlTenorBasisForwardRate(TenorBasis3M,AC261,_xll.ohTrigger(trigger,$X$24))</f>
        <v>-5.9104599270788226E-4</v>
      </c>
      <c r="AG261" s="90">
        <f>_xll.qlIndexFixing(TenorBasisIndex6M,$AB261,TRUE,_xll.ohTrigger(trigger,$X$24))</f>
        <v>-5.9244654899621822E-4</v>
      </c>
      <c r="AH261" s="43">
        <f>_xll.qlIndexFixing($X$9,$AB261,TRUE,trigger)</f>
        <v>-5.8620467236760929E-4</v>
      </c>
      <c r="AI261" s="45">
        <f t="shared" si="18"/>
        <v>-6.2418766286089333E-2</v>
      </c>
    </row>
    <row r="262" spans="27:35" x14ac:dyDescent="0.2">
      <c r="AA262" s="39" t="s">
        <v>87</v>
      </c>
      <c r="AB262" s="40">
        <f>_xll.qlInterestRateIndexFixingDate($X$9,AC262)</f>
        <v>42646</v>
      </c>
      <c r="AC262" s="40">
        <f>_xll.qlCalendarAdvance(calendar,$AC261,AA262,,,trigger)</f>
        <v>42648</v>
      </c>
      <c r="AD262" s="40">
        <f>_xll.qlInterestRateIndexMaturity($X$9,AC262,)</f>
        <v>42740</v>
      </c>
      <c r="AE262" s="43">
        <f>_xll.qlTenorBasisValue(TenorBasis3M,AC262,_xll.ohTrigger(trigger,$X$24))</f>
        <v>1.3718006368056109E-3</v>
      </c>
      <c r="AF262" s="90">
        <f>_xll.qlTenorBasisForwardRate(TenorBasis3M,AC262,_xll.ohTrigger(trigger,$X$24))</f>
        <v>-5.8985746275082122E-4</v>
      </c>
      <c r="AG262" s="90">
        <f>_xll.qlIndexFixing(TenorBasisIndex6M,$AB262,TRUE,_xll.ohTrigger(trigger,$X$24))</f>
        <v>-5.9173875915469914E-4</v>
      </c>
      <c r="AH262" s="43">
        <f>_xll.qlIndexFixing($X$9,$AB262,TRUE,trigger)</f>
        <v>-5.8526309471176516E-4</v>
      </c>
      <c r="AI262" s="45">
        <f t="shared" si="18"/>
        <v>-6.475664442933976E-2</v>
      </c>
    </row>
    <row r="263" spans="27:35" x14ac:dyDescent="0.2">
      <c r="AA263" s="39" t="s">
        <v>87</v>
      </c>
      <c r="AB263" s="40">
        <f>_xll.qlInterestRateIndexFixingDate($X$9,AC263)</f>
        <v>42647</v>
      </c>
      <c r="AC263" s="40">
        <f>_xll.qlCalendarAdvance(calendar,$AC262,AA263,,,trigger)</f>
        <v>42649</v>
      </c>
      <c r="AD263" s="40">
        <f>_xll.qlInterestRateIndexMaturity($X$9,AC263,)</f>
        <v>42741</v>
      </c>
      <c r="AE263" s="43">
        <f>_xll.qlTenorBasisValue(TenorBasis3M,AC263,_xll.ohTrigger(trigger,$X$24))</f>
        <v>1.3724509564637195E-3</v>
      </c>
      <c r="AF263" s="90">
        <f>_xll.qlTenorBasisForwardRate(TenorBasis3M,AC263,_xll.ohTrigger(trigger,$X$24))</f>
        <v>-5.8863723901441995E-4</v>
      </c>
      <c r="AG263" s="90">
        <f>_xll.qlIndexFixing(TenorBasisIndex6M,$AB263,TRUE,_xll.ohTrigger(trigger,$X$24))</f>
        <v>-5.849052465102594E-4</v>
      </c>
      <c r="AH263" s="43">
        <f>_xll.qlIndexFixing($X$9,$AB263,TRUE,trigger)</f>
        <v>-5.843183388095593E-4</v>
      </c>
      <c r="AI263" s="45">
        <f t="shared" si="18"/>
        <v>-5.8690770070009626E-3</v>
      </c>
    </row>
    <row r="264" spans="27:35" x14ac:dyDescent="0.2">
      <c r="AA264" s="39" t="s">
        <v>87</v>
      </c>
      <c r="AB264" s="40">
        <f>_xll.qlInterestRateIndexFixingDate($X$9,AC264)</f>
        <v>42648</v>
      </c>
      <c r="AC264" s="40">
        <f>_xll.qlCalendarAdvance(calendar,$AC263,AA264,,,trigger)</f>
        <v>42650</v>
      </c>
      <c r="AD264" s="40">
        <f>_xll.qlInterestRateIndexMaturity($X$9,AC264,)</f>
        <v>42744</v>
      </c>
      <c r="AE264" s="43">
        <f>_xll.qlTenorBasisValue(TenorBasis3M,AC264,_xll.ohTrigger(trigger,$X$24))</f>
        <v>1.3731006029290558E-3</v>
      </c>
      <c r="AF264" s="90">
        <f>_xll.qlTenorBasisForwardRate(TenorBasis3M,AC264,_xll.ohTrigger(trigger,$X$24))</f>
        <v>-5.8661771987096037E-4</v>
      </c>
      <c r="AG264" s="90">
        <f>_xll.qlIndexFixing(TenorBasisIndex6M,$AB264,TRUE,_xll.ohTrigger(trigger,$X$24))</f>
        <v>-5.9022762366642213E-4</v>
      </c>
      <c r="AH264" s="43">
        <f>_xll.qlIndexFixing($X$9,$AB264,TRUE,trigger)</f>
        <v>-5.8295957329636532E-4</v>
      </c>
      <c r="AI264" s="45">
        <f t="shared" si="18"/>
        <v>-7.2680503700568111E-2</v>
      </c>
    </row>
    <row r="265" spans="27:35" x14ac:dyDescent="0.2">
      <c r="AA265" s="39" t="s">
        <v>87</v>
      </c>
      <c r="AB265" s="40">
        <f>_xll.qlInterestRateIndexFixingDate($X$9,AC265)</f>
        <v>42649</v>
      </c>
      <c r="AC265" s="40">
        <f>_xll.qlCalendarAdvance(calendar,$AC264,AA265,,,trigger)</f>
        <v>42653</v>
      </c>
      <c r="AD265" s="40">
        <f>_xll.qlInterestRateIndexMaturity($X$9,AC265,)</f>
        <v>42745</v>
      </c>
      <c r="AE265" s="43">
        <f>_xll.qlTenorBasisValue(TenorBasis3M,AC265,_xll.ohTrigger(trigger,$X$24))</f>
        <v>1.3750455072751048E-3</v>
      </c>
      <c r="AF265" s="90">
        <f>_xll.qlTenorBasisForwardRate(TenorBasis3M,AC265,_xll.ohTrigger(trigger,$X$24))</f>
        <v>-5.8345859039144875E-4</v>
      </c>
      <c r="AG265" s="90">
        <f>_xll.qlIndexFixing(TenorBasisIndex6M,$AB265,TRUE,_xll.ohTrigger(trigger,$X$24))</f>
        <v>-5.8774359069863784E-4</v>
      </c>
      <c r="AH265" s="43">
        <f>_xll.qlIndexFixing($X$9,$AB265,TRUE,trigger)</f>
        <v>-5.8049951153037605E-4</v>
      </c>
      <c r="AI265" s="45">
        <f t="shared" si="18"/>
        <v>-7.2440791682617911E-2</v>
      </c>
    </row>
    <row r="266" spans="27:35" x14ac:dyDescent="0.2">
      <c r="AA266" s="39" t="s">
        <v>87</v>
      </c>
      <c r="AB266" s="40">
        <f>_xll.qlInterestRateIndexFixingDate($X$9,AC266)</f>
        <v>42650</v>
      </c>
      <c r="AC266" s="40">
        <f>_xll.qlCalendarAdvance(calendar,$AC265,AA266,,,trigger)</f>
        <v>42654</v>
      </c>
      <c r="AD266" s="40">
        <f>_xll.qlInterestRateIndexMaturity($X$9,AC266,)</f>
        <v>42746</v>
      </c>
      <c r="AE266" s="43">
        <f>_xll.qlTenorBasisValue(TenorBasis3M,AC266,_xll.ohTrigger(trigger,$X$24))</f>
        <v>1.3756924650749644E-3</v>
      </c>
      <c r="AF266" s="90">
        <f>_xll.qlTenorBasisForwardRate(TenorBasis3M,AC266,_xll.ohTrigger(trigger,$X$24))</f>
        <v>-5.8209428585123809E-4</v>
      </c>
      <c r="AG266" s="90">
        <f>_xll.qlIndexFixing(TenorBasisIndex6M,$AB266,TRUE,_xll.ohTrigger(trigger,$X$24))</f>
        <v>-5.8686002767198138E-4</v>
      </c>
      <c r="AH266" s="43">
        <f>_xll.qlIndexFixing($X$9,$AB266,TRUE,trigger)</f>
        <v>-5.7953284848989283E-4</v>
      </c>
      <c r="AI266" s="45">
        <f t="shared" si="18"/>
        <v>-7.3271791820885529E-2</v>
      </c>
    </row>
    <row r="267" spans="27:35" x14ac:dyDescent="0.2">
      <c r="AA267" s="39" t="s">
        <v>87</v>
      </c>
      <c r="AB267" s="40">
        <f>_xll.qlInterestRateIndexFixingDate($X$9,AC267)</f>
        <v>42653</v>
      </c>
      <c r="AC267" s="40">
        <f>_xll.qlCalendarAdvance(calendar,$AC266,AA267,,,trigger)</f>
        <v>42655</v>
      </c>
      <c r="AD267" s="40">
        <f>_xll.qlInterestRateIndexMaturity($X$9,AC267,)</f>
        <v>42747</v>
      </c>
      <c r="AE267" s="43">
        <f>_xll.qlTenorBasisValue(TenorBasis3M,AC267,_xll.ohTrigger(trigger,$X$24))</f>
        <v>1.3763387517337967E-3</v>
      </c>
      <c r="AF267" s="90">
        <f>_xll.qlTenorBasisForwardRate(TenorBasis3M,AC267,_xll.ohTrigger(trigger,$X$24))</f>
        <v>-5.8070404277449123E-4</v>
      </c>
      <c r="AG267" s="90">
        <f>_xll.qlIndexFixing(TenorBasisIndex6M,$AB267,TRUE,_xll.ohTrigger(trigger,$X$24))</f>
        <v>-5.8595052637726969E-4</v>
      </c>
      <c r="AH267" s="43">
        <f>_xll.qlIndexFixing($X$9,$AB267,TRUE,trigger)</f>
        <v>-5.7856060083750626E-4</v>
      </c>
      <c r="AI267" s="45">
        <f t="shared" si="18"/>
        <v>-7.3899255397634353E-2</v>
      </c>
    </row>
    <row r="268" spans="27:35" x14ac:dyDescent="0.2">
      <c r="AA268" s="39" t="s">
        <v>87</v>
      </c>
      <c r="AB268" s="40">
        <f>_xll.qlInterestRateIndexFixingDate($X$9,AC268)</f>
        <v>42654</v>
      </c>
      <c r="AC268" s="40">
        <f>_xll.qlCalendarAdvance(calendar,$AC267,AA268,,,trigger)</f>
        <v>42656</v>
      </c>
      <c r="AD268" s="40">
        <f>_xll.qlInterestRateIndexMaturity($X$9,AC268,)</f>
        <v>42748</v>
      </c>
      <c r="AE268" s="43">
        <f>_xll.qlTenorBasisValue(TenorBasis3M,AC268,_xll.ohTrigger(trigger,$X$24))</f>
        <v>1.3769843676613143E-3</v>
      </c>
      <c r="AF268" s="90">
        <f>_xll.qlTenorBasisForwardRate(TenorBasis3M,AC268,_xll.ohTrigger(trigger,$X$24))</f>
        <v>-5.7928882037261431E-4</v>
      </c>
      <c r="AG268" s="90">
        <f>_xll.qlIndexFixing(TenorBasisIndex6M,$AB268,TRUE,_xll.ohTrigger(trigger,$X$24))</f>
        <v>-5.8501604603025312E-4</v>
      </c>
      <c r="AH268" s="43">
        <f>_xll.qlIndexFixing($X$9,$AB268,TRUE,trigger)</f>
        <v>-5.7758236751012063E-4</v>
      </c>
      <c r="AI268" s="45">
        <f t="shared" si="18"/>
        <v>-7.4336785201324904E-2</v>
      </c>
    </row>
    <row r="269" spans="27:35" x14ac:dyDescent="0.2">
      <c r="AA269" s="39" t="s">
        <v>87</v>
      </c>
      <c r="AB269" s="40">
        <f>_xll.qlInterestRateIndexFixingDate($X$9,AC269)</f>
        <v>42655</v>
      </c>
      <c r="AC269" s="40">
        <f>_xll.qlCalendarAdvance(calendar,$AC268,AA269,,,trigger)</f>
        <v>42657</v>
      </c>
      <c r="AD269" s="40">
        <f>_xll.qlInterestRateIndexMaturity($X$9,AC269,)</f>
        <v>42751</v>
      </c>
      <c r="AE269" s="43">
        <f>_xll.qlTenorBasisValue(TenorBasis3M,AC269,_xll.ohTrigger(trigger,$X$24))</f>
        <v>1.3776293132670176E-3</v>
      </c>
      <c r="AF269" s="90">
        <f>_xll.qlTenorBasisForwardRate(TenorBasis3M,AC269,_xll.ohTrigger(trigger,$X$24))</f>
        <v>-5.7673795821494209E-4</v>
      </c>
      <c r="AG269" s="90">
        <f>_xll.qlIndexFixing(TenorBasisIndex6M,$AB269,TRUE,_xll.ohTrigger(trigger,$X$24))</f>
        <v>-5.8364144451160122E-4</v>
      </c>
      <c r="AH269" s="43">
        <f>_xll.qlIndexFixing($X$9,$AB269,TRUE,trigger)</f>
        <v>-5.7610172653015893E-4</v>
      </c>
      <c r="AI269" s="45">
        <f t="shared" si="18"/>
        <v>-7.5397179814422954E-2</v>
      </c>
    </row>
    <row r="270" spans="27:35" x14ac:dyDescent="0.2">
      <c r="AA270" s="39" t="s">
        <v>87</v>
      </c>
      <c r="AB270" s="40">
        <f>_xll.qlInterestRateIndexFixingDate($X$9,AC270)</f>
        <v>42656</v>
      </c>
      <c r="AC270" s="40">
        <f>_xll.qlCalendarAdvance(calendar,$AC269,AA270,,,trigger)</f>
        <v>42660</v>
      </c>
      <c r="AD270" s="40">
        <f>_xll.qlInterestRateIndexMaturity($X$9,AC270,)</f>
        <v>42752</v>
      </c>
      <c r="AE270" s="43">
        <f>_xll.qlTenorBasisValue(TenorBasis3M,AC270,_xll.ohTrigger(trigger,$X$24))</f>
        <v>1.3795601322450725E-3</v>
      </c>
      <c r="AF270" s="90">
        <f>_xll.qlTenorBasisForwardRate(TenorBasis3M,AC270,_xll.ohTrigger(trigger,$X$24))</f>
        <v>-5.7339732176017136E-4</v>
      </c>
      <c r="AG270" s="90">
        <f>_xll.qlIndexFixing(TenorBasisIndex6M,$AB270,TRUE,_xll.ohTrigger(trigger,$X$24))</f>
        <v>-5.7539292312215671E-4</v>
      </c>
      <c r="AH270" s="43">
        <f>_xll.qlIndexFixing($X$9,$AB270,TRUE,trigger)</f>
        <v>-5.7360155619605631E-4</v>
      </c>
      <c r="AI270" s="45">
        <f t="shared" si="18"/>
        <v>-1.791366926100408E-2</v>
      </c>
    </row>
    <row r="271" spans="27:35" x14ac:dyDescent="0.2">
      <c r="AA271" s="39" t="s">
        <v>87</v>
      </c>
      <c r="AB271" s="40">
        <f>_xll.qlInterestRateIndexFixingDate($X$9,AC271)</f>
        <v>42657</v>
      </c>
      <c r="AC271" s="40">
        <f>_xll.qlCalendarAdvance(calendar,$AC270,AA271,,,trigger)</f>
        <v>42661</v>
      </c>
      <c r="AD271" s="40">
        <f>_xll.qlInterestRateIndexMaturity($X$9,AC271,)</f>
        <v>42753</v>
      </c>
      <c r="AE271" s="43">
        <f>_xll.qlTenorBasisValue(TenorBasis3M,AC271,_xll.ohTrigger(trigger,$X$24))</f>
        <v>1.3802024006542909E-3</v>
      </c>
      <c r="AF271" s="90">
        <f>_xll.qlTenorBasisForwardRate(TenorBasis3M,AC271,_xll.ohTrigger(trigger,$X$24))</f>
        <v>-5.7187159092806175E-4</v>
      </c>
      <c r="AG271" s="90">
        <f>_xll.qlIndexFixing(TenorBasisIndex6M,$AB271,TRUE,_xll.ohTrigger(trigger,$X$24))</f>
        <v>-5.8714412253874331E-4</v>
      </c>
      <c r="AH271" s="43">
        <f>_xll.qlIndexFixing($X$9,$AB271,TRUE,trigger)</f>
        <v>-5.7258737854550055E-4</v>
      </c>
      <c r="AI271" s="45">
        <f t="shared" si="18"/>
        <v>-0.1455674399324276</v>
      </c>
    </row>
    <row r="272" spans="27:35" x14ac:dyDescent="0.2">
      <c r="AA272" s="39" t="s">
        <v>87</v>
      </c>
      <c r="AB272" s="40">
        <f>_xll.qlInterestRateIndexFixingDate($X$9,AC272)</f>
        <v>42660</v>
      </c>
      <c r="AC272" s="40">
        <f>_xll.qlCalendarAdvance(calendar,$AC271,AA272,,,trigger)</f>
        <v>42662</v>
      </c>
      <c r="AD272" s="40">
        <f>_xll.qlInterestRateIndexMaturity($X$9,AC272,)</f>
        <v>42754</v>
      </c>
      <c r="AE272" s="43">
        <f>_xll.qlTenorBasisValue(TenorBasis3M,AC272,_xll.ohTrigger(trigger,$X$24))</f>
        <v>1.3808440007860229E-3</v>
      </c>
      <c r="AF272" s="90">
        <f>_xll.qlTenorBasisForwardRate(TenorBasis3M,AC272,_xll.ohTrigger(trigger,$X$24))</f>
        <v>-5.7032663606054507E-4</v>
      </c>
      <c r="AG272" s="90">
        <f>_xll.qlIndexFixing(TenorBasisIndex6M,$AB272,TRUE,_xll.ohTrigger(trigger,$X$24))</f>
        <v>-5.7893832021198007E-4</v>
      </c>
      <c r="AH272" s="43">
        <f>_xll.qlIndexFixing($X$9,$AB272,TRUE,trigger)</f>
        <v>-5.7156480883789552E-4</v>
      </c>
      <c r="AI272" s="45">
        <f t="shared" si="18"/>
        <v>-7.3735113740845418E-2</v>
      </c>
    </row>
    <row r="273" spans="27:35" x14ac:dyDescent="0.2">
      <c r="AA273" s="39" t="s">
        <v>87</v>
      </c>
      <c r="AB273" s="40">
        <f>_xll.qlInterestRateIndexFixingDate($X$9,AC273)</f>
        <v>42661</v>
      </c>
      <c r="AC273" s="40">
        <f>_xll.qlCalendarAdvance(calendar,$AC272,AA273,,,trigger)</f>
        <v>42663</v>
      </c>
      <c r="AD273" s="40">
        <f>_xll.qlInterestRateIndexMaturity($X$9,AC273,)</f>
        <v>42755</v>
      </c>
      <c r="AE273" s="43">
        <f>_xll.qlTenorBasisValue(TenorBasis3M,AC273,_xll.ohTrigger(trigger,$X$24))</f>
        <v>1.3814849330485003E-3</v>
      </c>
      <c r="AF273" s="90">
        <f>_xll.qlTenorBasisForwardRate(TenorBasis3M,AC273,_xll.ohTrigger(trigger,$X$24))</f>
        <v>-5.6876341637380611E-4</v>
      </c>
      <c r="AG273" s="90">
        <f>_xll.qlIndexFixing(TenorBasisIndex6M,$AB273,TRUE,_xll.ohTrigger(trigger,$X$24))</f>
        <v>-5.8495809498455181E-4</v>
      </c>
      <c r="AH273" s="43">
        <f>_xll.qlIndexFixing($X$9,$AB273,TRUE,trigger)</f>
        <v>-5.705334460079732E-4</v>
      </c>
      <c r="AI273" s="45">
        <f t="shared" si="18"/>
        <v>-0.14424648976578608</v>
      </c>
    </row>
    <row r="274" spans="27:35" x14ac:dyDescent="0.2">
      <c r="AA274" s="39" t="s">
        <v>87</v>
      </c>
      <c r="AB274" s="40">
        <f>_xll.qlInterestRateIndexFixingDate($X$9,AC274)</f>
        <v>42662</v>
      </c>
      <c r="AC274" s="40">
        <f>_xll.qlCalendarAdvance(calendar,$AC273,AA274,,,trigger)</f>
        <v>42664</v>
      </c>
      <c r="AD274" s="40">
        <f>_xll.qlInterestRateIndexMaturity($X$9,AC274,)</f>
        <v>42758</v>
      </c>
      <c r="AE274" s="43">
        <f>_xll.qlTenorBasisValue(TenorBasis3M,AC274,_xll.ohTrigger(trigger,$X$24))</f>
        <v>1.3821251978497423E-3</v>
      </c>
      <c r="AF274" s="90">
        <f>_xll.qlTenorBasisForwardRate(TenorBasis3M,AC274,_xll.ohTrigger(trigger,$X$24))</f>
        <v>-5.6577186780813955E-4</v>
      </c>
      <c r="AG274" s="90">
        <f>_xll.qlIndexFixing(TenorBasisIndex6M,$AB274,TRUE,_xll.ohTrigger(trigger,$X$24))</f>
        <v>-5.7596895151024402E-4</v>
      </c>
      <c r="AH274" s="43">
        <f>_xll.qlIndexFixing($X$9,$AB274,TRUE,trigger)</f>
        <v>-5.6888284546022293E-4</v>
      </c>
      <c r="AI274" s="45">
        <f t="shared" si="18"/>
        <v>-7.0861060500210932E-2</v>
      </c>
    </row>
    <row r="275" spans="27:35" x14ac:dyDescent="0.2">
      <c r="AA275" s="39" t="s">
        <v>87</v>
      </c>
      <c r="AB275" s="40">
        <f>_xll.qlInterestRateIndexFixingDate($X$9,AC275)</f>
        <v>42663</v>
      </c>
      <c r="AC275" s="40">
        <f>_xll.qlCalendarAdvance(calendar,$AC274,AA275,,,trigger)</f>
        <v>42667</v>
      </c>
      <c r="AD275" s="40">
        <f>_xll.qlInterestRateIndexMaturity($X$9,AC275,)</f>
        <v>42759</v>
      </c>
      <c r="AE275" s="43">
        <f>_xll.qlTenorBasisValue(TenorBasis3M,AC275,_xll.ohTrigger(trigger,$X$24))</f>
        <v>1.3840419915630939E-3</v>
      </c>
      <c r="AF275" s="90">
        <f>_xll.qlTenorBasisForwardRate(TenorBasis3M,AC275,_xll.ohTrigger(trigger,$X$24))</f>
        <v>-5.623470738925629E-4</v>
      </c>
      <c r="AG275" s="90">
        <f>_xll.qlIndexFixing(TenorBasisIndex6M,$AB275,TRUE,_xll.ohTrigger(trigger,$X$24))</f>
        <v>-5.7336248212986024E-4</v>
      </c>
      <c r="AH275" s="43">
        <f>_xll.qlIndexFixing($X$9,$AB275,TRUE,trigger)</f>
        <v>-5.6631204212239132E-4</v>
      </c>
      <c r="AI275" s="45">
        <f t="shared" si="18"/>
        <v>-7.050440007468918E-2</v>
      </c>
    </row>
    <row r="276" spans="27:35" x14ac:dyDescent="0.2">
      <c r="AA276" s="39" t="s">
        <v>87</v>
      </c>
      <c r="AB276" s="40">
        <f>_xll.qlInterestRateIndexFixingDate($X$9,AC276)</f>
        <v>42664</v>
      </c>
      <c r="AC276" s="40">
        <f>_xll.qlCalendarAdvance(calendar,$AC275,AA276,,,trigger)</f>
        <v>42668</v>
      </c>
      <c r="AD276" s="40">
        <f>_xll.qlInterestRateIndexMaturity($X$9,AC276,)</f>
        <v>42760</v>
      </c>
      <c r="AE276" s="43">
        <f>_xll.qlTenorBasisValue(TenorBasis3M,AC276,_xll.ohTrigger(trigger,$X$24))</f>
        <v>1.384679590595376E-3</v>
      </c>
      <c r="AF276" s="90">
        <f>_xll.qlTenorBasisForwardRate(TenorBasis3M,AC276,_xll.ohTrigger(trigger,$X$24))</f>
        <v>-5.6070691846022357E-4</v>
      </c>
      <c r="AG276" s="90">
        <f>_xll.qlIndexFixing(TenorBasisIndex6M,$AB276,TRUE,_xll.ohTrigger(trigger,$X$24))</f>
        <v>-5.7220307251024485E-4</v>
      </c>
      <c r="AH276" s="43">
        <f>_xll.qlIndexFixing($X$9,$AB276,TRUE,trigger)</f>
        <v>-5.6523069767492869E-4</v>
      </c>
      <c r="AI276" s="45">
        <f t="shared" si="18"/>
        <v>-6.9723748353161613E-2</v>
      </c>
    </row>
    <row r="277" spans="27:35" x14ac:dyDescent="0.2">
      <c r="AA277" s="39" t="s">
        <v>87</v>
      </c>
      <c r="AB277" s="40">
        <f>_xll.qlInterestRateIndexFixingDate($X$9,AC277)</f>
        <v>42667</v>
      </c>
      <c r="AC277" s="40">
        <f>_xll.qlCalendarAdvance(calendar,$AC276,AA277,,,trigger)</f>
        <v>42669</v>
      </c>
      <c r="AD277" s="40">
        <f>_xll.qlInterestRateIndexMaturity($X$9,AC277,)</f>
        <v>42761</v>
      </c>
      <c r="AE277" s="43">
        <f>_xll.qlTenorBasisValue(TenorBasis3M,AC277,_xll.ohTrigger(trigger,$X$24))</f>
        <v>1.3853165242033586E-3</v>
      </c>
      <c r="AF277" s="90">
        <f>_xll.qlTenorBasisForwardRate(TenorBasis3M,AC277,_xll.ohTrigger(trigger,$X$24))</f>
        <v>-5.5905425356268139E-4</v>
      </c>
      <c r="AG277" s="90">
        <f>_xll.qlIndexFixing(TenorBasisIndex6M,$AB277,TRUE,_xll.ohTrigger(trigger,$X$24))</f>
        <v>-5.6571769132077307E-4</v>
      </c>
      <c r="AH277" s="43">
        <f>_xll.qlIndexFixing($X$9,$AB277,TRUE,trigger)</f>
        <v>-5.6413815369920467E-4</v>
      </c>
      <c r="AI277" s="45">
        <f t="shared" si="18"/>
        <v>-1.5795376215683912E-2</v>
      </c>
    </row>
    <row r="278" spans="27:35" x14ac:dyDescent="0.2">
      <c r="AA278" s="39" t="s">
        <v>87</v>
      </c>
      <c r="AB278" s="40">
        <f>_xll.qlInterestRateIndexFixingDate($X$9,AC278)</f>
        <v>42668</v>
      </c>
      <c r="AC278" s="40">
        <f>_xll.qlCalendarAdvance(calendar,$AC277,AA278,,,trigger)</f>
        <v>42670</v>
      </c>
      <c r="AD278" s="40">
        <f>_xll.qlInterestRateIndexMaturity($X$9,AC278,)</f>
        <v>42762</v>
      </c>
      <c r="AE278" s="43">
        <f>_xll.qlTenorBasisValue(TenorBasis3M,AC278,_xll.ohTrigger(trigger,$X$24))</f>
        <v>1.3859527927937967E-3</v>
      </c>
      <c r="AF278" s="90">
        <f>_xll.qlTenorBasisForwardRate(TenorBasis3M,AC278,_xll.ohTrigger(trigger,$X$24))</f>
        <v>-5.5738979611255266E-4</v>
      </c>
      <c r="AG278" s="90">
        <f>_xll.qlIndexFixing(TenorBasisIndex6M,$AB278,TRUE,_xll.ohTrigger(trigger,$X$24))</f>
        <v>-5.698474428011245E-4</v>
      </c>
      <c r="AH278" s="43">
        <f>_xll.qlIndexFixing($X$9,$AB278,TRUE,trigger)</f>
        <v>-5.6303400912777917E-4</v>
      </c>
      <c r="AI278" s="45">
        <f t="shared" si="18"/>
        <v>-6.813433673345326E-2</v>
      </c>
    </row>
    <row r="279" spans="27:35" x14ac:dyDescent="0.2">
      <c r="AA279" s="39" t="s">
        <v>87</v>
      </c>
      <c r="AB279" s="40">
        <f>_xll.qlInterestRateIndexFixingDate($X$9,AC279)</f>
        <v>42669</v>
      </c>
      <c r="AC279" s="40">
        <f>_xll.qlCalendarAdvance(calendar,$AC278,AA279,,,trigger)</f>
        <v>42671</v>
      </c>
      <c r="AD279" s="40">
        <f>_xll.qlInterestRateIndexMaturity($X$9,AC279,)</f>
        <v>42765</v>
      </c>
      <c r="AE279" s="43">
        <f>_xll.qlTenorBasisValue(TenorBasis3M,AC279,_xll.ohTrigger(trigger,$X$24))</f>
        <v>1.3865883967732345E-3</v>
      </c>
      <c r="AF279" s="90">
        <f>_xll.qlTenorBasisForwardRate(TenorBasis3M,AC279,_xll.ohTrigger(trigger,$X$24))</f>
        <v>-5.5403955900579693E-4</v>
      </c>
      <c r="AG279" s="90">
        <f>_xll.qlIndexFixing(TenorBasisIndex6M,$AB279,TRUE,_xll.ohTrigger(trigger,$X$24))</f>
        <v>-5.6753025669412625E-4</v>
      </c>
      <c r="AH279" s="43">
        <f>_xll.qlIndexFixing($X$9,$AB279,TRUE,trigger)</f>
        <v>-5.611682918000801E-4</v>
      </c>
      <c r="AI279" s="45">
        <f t="shared" si="18"/>
        <v>-6.3619648940461487E-2</v>
      </c>
    </row>
    <row r="280" spans="27:35" x14ac:dyDescent="0.2">
      <c r="AA280" s="39" t="s">
        <v>87</v>
      </c>
      <c r="AB280" s="40">
        <f>_xll.qlInterestRateIndexFixingDate($X$9,AC280)</f>
        <v>42670</v>
      </c>
      <c r="AC280" s="40">
        <f>_xll.qlCalendarAdvance(calendar,$AC279,AA280,,,trigger)</f>
        <v>42674</v>
      </c>
      <c r="AD280" s="40">
        <f>_xll.qlInterestRateIndexMaturity($X$9,AC280,)</f>
        <v>42766</v>
      </c>
      <c r="AE280" s="43">
        <f>_xll.qlTenorBasisValue(TenorBasis3M,AC280,_xll.ohTrigger(trigger,$X$24))</f>
        <v>1.3884912251078349E-3</v>
      </c>
      <c r="AF280" s="90">
        <f>_xll.qlTenorBasisForwardRate(TenorBasis3M,AC280,_xll.ohTrigger(trigger,$X$24))</f>
        <v>-5.5060657099051998E-4</v>
      </c>
      <c r="AG280" s="90">
        <f>_xll.qlIndexFixing(TenorBasisIndex6M,$AB280,TRUE,_xll.ohTrigger(trigger,$X$24))</f>
        <v>-5.6498720715066368E-4</v>
      </c>
      <c r="AH280" s="43">
        <f>_xll.qlIndexFixing($X$9,$AB280,TRUE,trigger)</f>
        <v>-5.5849340347978395E-4</v>
      </c>
      <c r="AI280" s="45">
        <f t="shared" si="18"/>
        <v>-6.4938036708797303E-2</v>
      </c>
    </row>
    <row r="281" spans="27:35" x14ac:dyDescent="0.2">
      <c r="AA281" s="39" t="s">
        <v>87</v>
      </c>
      <c r="AB281" s="40">
        <f>_xll.qlInterestRateIndexFixingDate($X$9,AC281)</f>
        <v>42671</v>
      </c>
      <c r="AC281" s="40">
        <f>_xll.qlCalendarAdvance(calendar,$AC280,AA281,,,trigger)</f>
        <v>42675</v>
      </c>
      <c r="AD281" s="40">
        <f>_xll.qlInterestRateIndexMaturity($X$9,AC281,)</f>
        <v>42767</v>
      </c>
      <c r="AE281" s="43">
        <f>_xll.qlTenorBasisValue(TenorBasis3M,AC281,_xll.ohTrigger(trigger,$X$24))</f>
        <v>1.3891241747045085E-3</v>
      </c>
      <c r="AF281" s="90">
        <f>_xll.qlTenorBasisForwardRate(TenorBasis3M,AC281,_xll.ohTrigger(trigger,$X$24))</f>
        <v>-5.4887694263910697E-4</v>
      </c>
      <c r="AG281" s="90">
        <f>_xll.qlIndexFixing(TenorBasisIndex6M,$AB281,TRUE,_xll.ohTrigger(trigger,$X$24))</f>
        <v>-5.6373832707695942E-4</v>
      </c>
      <c r="AH281" s="43">
        <f>_xll.qlIndexFixing($X$9,$AB281,TRUE,trigger)</f>
        <v>-5.5732523987176482E-4</v>
      </c>
      <c r="AI281" s="45">
        <f t="shared" si="18"/>
        <v>-6.4130872051945981E-2</v>
      </c>
    </row>
    <row r="282" spans="27:35" x14ac:dyDescent="0.2">
      <c r="AA282" s="39" t="s">
        <v>87</v>
      </c>
      <c r="AB282" s="40">
        <f>_xll.qlInterestRateIndexFixingDate($X$9,AC282)</f>
        <v>42674</v>
      </c>
      <c r="AC282" s="40">
        <f>_xll.qlCalendarAdvance(calendar,$AC281,AA282,,,trigger)</f>
        <v>42676</v>
      </c>
      <c r="AD282" s="40">
        <f>_xll.qlInterestRateIndexMaturity($X$9,AC282,)</f>
        <v>42768</v>
      </c>
      <c r="AE282" s="43">
        <f>_xll.qlTenorBasisValue(TenorBasis3M,AC282,_xll.ohTrigger(trigger,$X$24))</f>
        <v>1.3897564617197499E-3</v>
      </c>
      <c r="AF282" s="90">
        <f>_xll.qlTenorBasisForwardRate(TenorBasis3M,AC282,_xll.ohTrigger(trigger,$X$24))</f>
        <v>-5.471327961596898E-4</v>
      </c>
      <c r="AG282" s="90">
        <f>_xll.qlIndexFixing(TenorBasisIndex6M,$AB282,TRUE,_xll.ohTrigger(trigger,$X$24))</f>
        <v>-5.6247492925364385E-4</v>
      </c>
      <c r="AH282" s="43">
        <f>_xll.qlIndexFixing($X$9,$AB282,TRUE,trigger)</f>
        <v>-5.5614306924081289E-4</v>
      </c>
      <c r="AI282" s="45">
        <f t="shared" si="18"/>
        <v>-6.3318600128309602E-2</v>
      </c>
    </row>
    <row r="283" spans="27:35" x14ac:dyDescent="0.2">
      <c r="AA283" s="39" t="s">
        <v>87</v>
      </c>
      <c r="AB283" s="40">
        <f>_xll.qlInterestRateIndexFixingDate($X$9,AC283)</f>
        <v>42675</v>
      </c>
      <c r="AC283" s="40">
        <f>_xll.qlCalendarAdvance(calendar,$AC282,AA283,,,trigger)</f>
        <v>42677</v>
      </c>
      <c r="AD283" s="40">
        <f>_xll.qlInterestRateIndexMaturity($X$9,AC283,)</f>
        <v>42769</v>
      </c>
      <c r="AE283" s="43">
        <f>_xll.qlTenorBasisValue(TenorBasis3M,AC283,_xll.ohTrigger(trigger,$X$24))</f>
        <v>1.3903880865588417E-3</v>
      </c>
      <c r="AF283" s="90">
        <f>_xll.qlTenorBasisForwardRate(TenorBasis3M,AC283,_xll.ohTrigger(trigger,$X$24))</f>
        <v>-5.4537363690272981E-4</v>
      </c>
      <c r="AG283" s="90">
        <f>_xll.qlIndexFixing(TenorBasisIndex6M,$AB283,TRUE,_xll.ohTrigger(trigger,$X$24))</f>
        <v>-5.6119651903595725E-4</v>
      </c>
      <c r="AH283" s="43">
        <f>_xll.qlIndexFixing($X$9,$AB283,TRUE,trigger)</f>
        <v>-5.5494649051340589E-4</v>
      </c>
      <c r="AI283" s="45">
        <f t="shared" si="18"/>
        <v>-6.2500285225513624E-2</v>
      </c>
    </row>
    <row r="284" spans="27:35" x14ac:dyDescent="0.2">
      <c r="AA284" s="39" t="s">
        <v>87</v>
      </c>
      <c r="AB284" s="40">
        <f>_xll.qlInterestRateIndexFixingDate($X$9,AC284)</f>
        <v>42676</v>
      </c>
      <c r="AC284" s="40">
        <f>_xll.qlCalendarAdvance(calendar,$AC283,AA284,,,trigger)</f>
        <v>42678</v>
      </c>
      <c r="AD284" s="40">
        <f>_xll.qlInterestRateIndexMaturity($X$9,AC284,)</f>
        <v>42772</v>
      </c>
      <c r="AE284" s="43">
        <f>_xll.qlTenorBasisValue(TenorBasis3M,AC284,_xll.ohTrigger(trigger,$X$24))</f>
        <v>1.3910190496268585E-3</v>
      </c>
      <c r="AF284" s="90">
        <f>_xll.qlTenorBasisForwardRate(TenorBasis3M,AC284,_xll.ohTrigger(trigger,$X$24))</f>
        <v>-5.4169584709701354E-4</v>
      </c>
      <c r="AG284" s="90">
        <f>_xll.qlIndexFixing(TenorBasisIndex6M,$AB284,TRUE,_xll.ohTrigger(trigger,$X$24))</f>
        <v>-5.5366584349959629E-4</v>
      </c>
      <c r="AH284" s="43">
        <f>_xll.qlIndexFixing($X$9,$AB284,TRUE,trigger)</f>
        <v>-5.5282342601701607E-4</v>
      </c>
      <c r="AI284" s="45">
        <f t="shared" si="18"/>
        <v>-8.4241748258022039E-3</v>
      </c>
    </row>
    <row r="285" spans="27:35" x14ac:dyDescent="0.2">
      <c r="AA285" s="39" t="s">
        <v>87</v>
      </c>
      <c r="AB285" s="40">
        <f>_xll.qlInterestRateIndexFixingDate($X$9,AC285)</f>
        <v>42677</v>
      </c>
      <c r="AC285" s="40">
        <f>_xll.qlCalendarAdvance(calendar,$AC284,AA285,,,trigger)</f>
        <v>42681</v>
      </c>
      <c r="AD285" s="40">
        <f>_xll.qlInterestRateIndexMaturity($X$9,AC285,)</f>
        <v>42773</v>
      </c>
      <c r="AE285" s="43">
        <f>_xll.qlTenorBasisValue(TenorBasis3M,AC285,_xll.ohTrigger(trigger,$X$24))</f>
        <v>1.3929079722520455E-3</v>
      </c>
      <c r="AF285" s="90">
        <f>_xll.qlTenorBasisForwardRate(TenorBasis3M,AC285,_xll.ohTrigger(trigger,$X$24))</f>
        <v>-5.3817697903222619E-4</v>
      </c>
      <c r="AG285" s="90">
        <f>_xll.qlIndexFixing(TenorBasisIndex6M,$AB285,TRUE,_xll.ohTrigger(trigger,$X$24))</f>
        <v>-5.6263137798196405E-4</v>
      </c>
      <c r="AH285" s="43">
        <f>_xll.qlIndexFixing($X$9,$AB285,TRUE,trigger)</f>
        <v>-5.5000807315661883E-4</v>
      </c>
      <c r="AI285" s="45">
        <f t="shared" si="18"/>
        <v>-0.12623304825345213</v>
      </c>
    </row>
    <row r="286" spans="27:35" x14ac:dyDescent="0.2">
      <c r="AA286" s="39" t="s">
        <v>87</v>
      </c>
      <c r="AB286" s="40">
        <f>_xll.qlInterestRateIndexFixingDate($X$9,AC286)</f>
        <v>42678</v>
      </c>
      <c r="AC286" s="40">
        <f>_xll.qlCalendarAdvance(calendar,$AC285,AA286,,,trigger)</f>
        <v>42682</v>
      </c>
      <c r="AD286" s="40">
        <f>_xll.qlInterestRateIndexMaturity($X$9,AC286,)</f>
        <v>42774</v>
      </c>
      <c r="AE286" s="43">
        <f>_xll.qlTenorBasisValue(TenorBasis3M,AC286,_xll.ohTrigger(trigger,$X$24))</f>
        <v>1.3935362922823031E-3</v>
      </c>
      <c r="AF286" s="90">
        <f>_xll.qlTenorBasisForwardRate(TenorBasis3M,AC286,_xll.ohTrigger(trigger,$X$24))</f>
        <v>-5.3633533608582235E-4</v>
      </c>
      <c r="AG286" s="90">
        <f>_xll.qlIndexFixing(TenorBasisIndex6M,$AB286,TRUE,_xll.ohTrigger(trigger,$X$24))</f>
        <v>-5.54561969482303E-4</v>
      </c>
      <c r="AH286" s="43">
        <f>_xll.qlIndexFixing($X$9,$AB286,TRUE,trigger)</f>
        <v>-5.4873343782759474E-4</v>
      </c>
      <c r="AI286" s="45">
        <f t="shared" si="18"/>
        <v>-5.8285316547082536E-2</v>
      </c>
    </row>
    <row r="287" spans="27:35" x14ac:dyDescent="0.2">
      <c r="AA287" s="39" t="s">
        <v>87</v>
      </c>
      <c r="AB287" s="40">
        <f>_xll.qlInterestRateIndexFixingDate($X$9,AC287)</f>
        <v>42681</v>
      </c>
      <c r="AC287" s="40">
        <f>_xll.qlCalendarAdvance(calendar,$AC286,AA287,,,trigger)</f>
        <v>42683</v>
      </c>
      <c r="AD287" s="40">
        <f>_xll.qlInterestRateIndexMaturity($X$9,AC287,)</f>
        <v>42775</v>
      </c>
      <c r="AE287" s="43">
        <f>_xll.qlTenorBasisValue(TenorBasis3M,AC287,_xll.ohTrigger(trigger,$X$24))</f>
        <v>1.3941639525637092E-3</v>
      </c>
      <c r="AF287" s="90">
        <f>_xll.qlTenorBasisForwardRate(TenorBasis3M,AC287,_xll.ohTrigger(trigger,$X$24))</f>
        <v>-5.3447571243292957E-4</v>
      </c>
      <c r="AG287" s="90">
        <f>_xll.qlIndexFixing(TenorBasisIndex6M,$AB287,TRUE,_xll.ohTrigger(trigger,$X$24))</f>
        <v>-5.598584274866549E-4</v>
      </c>
      <c r="AH287" s="43">
        <f>_xll.qlIndexFixing($X$9,$AB287,TRUE,trigger)</f>
        <v>-5.4744198794838377E-4</v>
      </c>
      <c r="AI287" s="45">
        <f t="shared" si="18"/>
        <v>-0.12416439538271135</v>
      </c>
    </row>
    <row r="288" spans="27:35" x14ac:dyDescent="0.2">
      <c r="AA288" s="39" t="s">
        <v>87</v>
      </c>
      <c r="AB288" s="40">
        <f>_xll.qlInterestRateIndexFixingDate($X$9,AC288)</f>
        <v>42682</v>
      </c>
      <c r="AC288" s="40">
        <f>_xll.qlCalendarAdvance(calendar,$AC287,AA288,,,trigger)</f>
        <v>42684</v>
      </c>
      <c r="AD288" s="40">
        <f>_xll.qlInterestRateIndexMaturity($X$9,AC288,)</f>
        <v>42776</v>
      </c>
      <c r="AE288" s="43">
        <f>_xll.qlTenorBasisValue(TenorBasis3M,AC288,_xll.ohTrigger(trigger,$X$24))</f>
        <v>1.3947909535000815E-3</v>
      </c>
      <c r="AF288" s="90">
        <f>_xll.qlTenorBasisForwardRate(TenorBasis3M,AC288,_xll.ohTrigger(trigger,$X$24))</f>
        <v>-5.3259761342140243E-4</v>
      </c>
      <c r="AG288" s="90">
        <f>_xll.qlIndexFixing(TenorBasisIndex6M,$AB288,TRUE,_xll.ohTrigger(trigger,$X$24))</f>
        <v>-5.5178575030775349E-4</v>
      </c>
      <c r="AH288" s="43">
        <f>_xll.qlIndexFixing($X$9,$AB288,TRUE,trigger)</f>
        <v>-5.4613332244111913E-4</v>
      </c>
      <c r="AI288" s="45">
        <f t="shared" si="18"/>
        <v>-5.6524278666343547E-2</v>
      </c>
    </row>
    <row r="289" spans="27:35" x14ac:dyDescent="0.2">
      <c r="AA289" s="39" t="s">
        <v>87</v>
      </c>
      <c r="AB289" s="40">
        <f>_xll.qlInterestRateIndexFixingDate($X$9,AC289)</f>
        <v>42683</v>
      </c>
      <c r="AC289" s="40">
        <f>_xll.qlCalendarAdvance(calendar,$AC288,AA289,,,trigger)</f>
        <v>42685</v>
      </c>
      <c r="AD289" s="40">
        <f>_xll.qlInterestRateIndexMaturity($X$9,AC289,)</f>
        <v>42779</v>
      </c>
      <c r="AE289" s="43">
        <f>_xll.qlTenorBasisValue(TenorBasis3M,AC289,_xll.ohTrigger(trigger,$X$24))</f>
        <v>1.3954172954950268E-3</v>
      </c>
      <c r="AF289" s="90">
        <f>_xll.qlTenorBasisForwardRate(TenorBasis3M,AC289,_xll.ohTrigger(trigger,$X$24))</f>
        <v>-5.286043189473837E-4</v>
      </c>
      <c r="AG289" s="90">
        <f>_xll.qlIndexFixing(TenorBasisIndex6M,$AB289,TRUE,_xll.ohTrigger(trigger,$X$24))</f>
        <v>-5.4868230054044246E-4</v>
      </c>
      <c r="AH289" s="43">
        <f>_xll.qlIndexFixing($X$9,$AB289,TRUE,trigger)</f>
        <v>-5.4371360713436527E-4</v>
      </c>
      <c r="AI289" s="45">
        <f t="shared" si="18"/>
        <v>-4.9686934060771827E-2</v>
      </c>
    </row>
    <row r="290" spans="27:35" x14ac:dyDescent="0.2">
      <c r="AA290" s="39" t="s">
        <v>87</v>
      </c>
      <c r="AB290" s="40">
        <f>_xll.qlInterestRateIndexFixingDate($X$9,AC290)</f>
        <v>42684</v>
      </c>
      <c r="AC290" s="40">
        <f>_xll.qlCalendarAdvance(calendar,$AC289,AA290,,,trigger)</f>
        <v>42688</v>
      </c>
      <c r="AD290" s="40">
        <f>_xll.qlInterestRateIndexMaturity($X$9,AC290,)</f>
        <v>42780</v>
      </c>
      <c r="AE290" s="43">
        <f>_xll.qlTenorBasisValue(TenorBasis3M,AC290,_xll.ohTrigger(trigger,$X$24))</f>
        <v>1.3972923718642467E-3</v>
      </c>
      <c r="AF290" s="90">
        <f>_xll.qlTenorBasisForwardRate(TenorBasis3M,AC290,_xll.ohTrigger(trigger,$X$24))</f>
        <v>-5.2489057058052496E-4</v>
      </c>
      <c r="AG290" s="90">
        <f>_xll.qlIndexFixing(TenorBasisIndex6M,$AB290,TRUE,_xll.ohTrigger(trigger,$X$24))</f>
        <v>-5.4600171995525379E-4</v>
      </c>
      <c r="AH290" s="43">
        <f>_xll.qlIndexFixing($X$9,$AB290,TRUE,trigger)</f>
        <v>-5.4071848254856191E-4</v>
      </c>
      <c r="AI290" s="45">
        <f t="shared" si="18"/>
        <v>-5.2832374066918771E-2</v>
      </c>
    </row>
    <row r="291" spans="27:35" x14ac:dyDescent="0.2">
      <c r="AA291" s="39" t="s">
        <v>87</v>
      </c>
      <c r="AB291" s="40">
        <f>_xll.qlInterestRateIndexFixingDate($X$9,AC291)</f>
        <v>42685</v>
      </c>
      <c r="AC291" s="40">
        <f>_xll.qlCalendarAdvance(calendar,$AC290,AA291,,,trigger)</f>
        <v>42689</v>
      </c>
      <c r="AD291" s="40">
        <f>_xll.qlInterestRateIndexMaturity($X$9,AC291,)</f>
        <v>42781</v>
      </c>
      <c r="AE291" s="43">
        <f>_xll.qlTenorBasisValue(TenorBasis3M,AC291,_xll.ohTrigger(trigger,$X$24))</f>
        <v>1.3979160821253845E-3</v>
      </c>
      <c r="AF291" s="90">
        <f>_xll.qlTenorBasisForwardRate(TenorBasis3M,AC291,_xll.ohTrigger(trigger,$X$24))</f>
        <v>-5.229126748654882E-4</v>
      </c>
      <c r="AG291" s="90">
        <f>_xll.qlIndexFixing(TenorBasisIndex6M,$AB291,TRUE,_xll.ohTrigger(trigger,$X$24))</f>
        <v>-5.3988990848224711E-4</v>
      </c>
      <c r="AH291" s="43">
        <f>_xll.qlIndexFixing($X$9,$AB291,TRUE,trigger)</f>
        <v>-5.3931772270348938E-4</v>
      </c>
      <c r="AI291" s="45">
        <f t="shared" si="18"/>
        <v>-5.721857787577278E-3</v>
      </c>
    </row>
    <row r="292" spans="27:35" x14ac:dyDescent="0.2">
      <c r="AA292" s="39" t="s">
        <v>87</v>
      </c>
      <c r="AB292" s="40">
        <f>_xll.qlInterestRateIndexFixingDate($X$9,AC292)</f>
        <v>42688</v>
      </c>
      <c r="AC292" s="40">
        <f>_xll.qlCalendarAdvance(calendar,$AC291,AA292,,,trigger)</f>
        <v>42690</v>
      </c>
      <c r="AD292" s="40">
        <f>_xll.qlInterestRateIndexMaturity($X$9,AC292,)</f>
        <v>42782</v>
      </c>
      <c r="AE292" s="43">
        <f>_xll.qlTenorBasisValue(TenorBasis3M,AC292,_xll.ohTrigger(trigger,$X$24))</f>
        <v>1.3985391354600014E-3</v>
      </c>
      <c r="AF292" s="90">
        <f>_xll.qlTenorBasisForwardRate(TenorBasis3M,AC292,_xll.ohTrigger(trigger,$X$24))</f>
        <v>-5.2091333582377191E-4</v>
      </c>
      <c r="AG292" s="90">
        <f>_xll.qlIndexFixing(TenorBasisIndex6M,$AB292,TRUE,_xll.ohTrigger(trigger,$X$24))</f>
        <v>-5.429859943590523E-4</v>
      </c>
      <c r="AH292" s="43">
        <f>_xll.qlIndexFixing($X$9,$AB292,TRUE,trigger)</f>
        <v>-5.3789734074665536E-4</v>
      </c>
      <c r="AI292" s="45">
        <f t="shared" si="18"/>
        <v>-5.0886536123969428E-2</v>
      </c>
    </row>
    <row r="293" spans="27:35" x14ac:dyDescent="0.2">
      <c r="AA293" s="39" t="s">
        <v>87</v>
      </c>
      <c r="AB293" s="40">
        <f>_xll.qlInterestRateIndexFixingDate($X$9,AC293)</f>
        <v>42689</v>
      </c>
      <c r="AC293" s="40">
        <f>_xll.qlCalendarAdvance(calendar,$AC292,AA293,,,trigger)</f>
        <v>42691</v>
      </c>
      <c r="AD293" s="40">
        <f>_xll.qlInterestRateIndexMaturity($X$9,AC293,)</f>
        <v>42783</v>
      </c>
      <c r="AE293" s="43">
        <f>_xll.qlTenorBasisValue(TenorBasis3M,AC293,_xll.ohTrigger(trigger,$X$24))</f>
        <v>1.3991615322704522E-3</v>
      </c>
      <c r="AF293" s="90">
        <f>_xll.qlTenorBasisForwardRate(TenorBasis3M,AC293,_xll.ohTrigger(trigger,$X$24))</f>
        <v>-5.1889205879019761E-4</v>
      </c>
      <c r="AG293" s="90">
        <f>_xll.qlIndexFixing(TenorBasisIndex6M,$AB293,TRUE,_xll.ohTrigger(trigger,$X$24))</f>
        <v>-5.4144547267231469E-4</v>
      </c>
      <c r="AH293" s="43">
        <f>_xll.qlIndexFixing($X$9,$AB293,TRUE,trigger)</f>
        <v>-5.364569355928077E-4</v>
      </c>
      <c r="AI293" s="45">
        <f t="shared" si="18"/>
        <v>-4.9885370795069939E-2</v>
      </c>
    </row>
    <row r="294" spans="27:35" x14ac:dyDescent="0.2">
      <c r="AA294" s="39" t="s">
        <v>87</v>
      </c>
      <c r="AB294" s="40">
        <f>_xll.qlInterestRateIndexFixingDate($X$9,AC294)</f>
        <v>42690</v>
      </c>
      <c r="AC294" s="40">
        <f>_xll.qlCalendarAdvance(calendar,$AC293,AA294,,,trigger)</f>
        <v>42692</v>
      </c>
      <c r="AD294" s="40">
        <f>_xll.qlInterestRateIndexMaturity($X$9,AC294,)</f>
        <v>42786</v>
      </c>
      <c r="AE294" s="43">
        <f>_xll.qlTenorBasisValue(TenorBasis3M,AC294,_xll.ohTrigger(trigger,$X$24))</f>
        <v>1.3997832729588842E-3</v>
      </c>
      <c r="AF294" s="90">
        <f>_xll.qlTenorBasisForwardRate(TenorBasis3M,AC294,_xll.ohTrigger(trigger,$X$24))</f>
        <v>-5.145989147446237E-4</v>
      </c>
      <c r="AG294" s="90">
        <f>_xll.qlIndexFixing(TenorBasisIndex6M,$AB294,TRUE,_xll.ohTrigger(trigger,$X$24))</f>
        <v>-5.4439156059199348E-4</v>
      </c>
      <c r="AH294" s="43">
        <f>_xll.qlIndexFixing($X$9,$AB294,TRUE,trigger)</f>
        <v>-5.337041924810725E-4</v>
      </c>
      <c r="AI294" s="45">
        <f t="shared" si="18"/>
        <v>-0.10687368110920978</v>
      </c>
    </row>
    <row r="295" spans="27:35" x14ac:dyDescent="0.2">
      <c r="AA295" s="39" t="s">
        <v>87</v>
      </c>
      <c r="AB295" s="40">
        <f>_xll.qlInterestRateIndexFixingDate($X$9,AC295)</f>
        <v>42691</v>
      </c>
      <c r="AC295" s="40">
        <f>_xll.qlCalendarAdvance(calendar,$AC294,AA295,,,trigger)</f>
        <v>42695</v>
      </c>
      <c r="AD295" s="40">
        <f>_xll.qlInterestRateIndexMaturity($X$9,AC295,)</f>
        <v>42787</v>
      </c>
      <c r="AE295" s="43">
        <f>_xll.qlTenorBasisValue(TenorBasis3M,AC295,_xll.ohTrigger(trigger,$X$24))</f>
        <v>1.4016445623104088E-3</v>
      </c>
      <c r="AF295" s="90">
        <f>_xll.qlTenorBasisForwardRate(TenorBasis3M,AC295,_xll.ohTrigger(trigger,$X$24))</f>
        <v>-5.1057767738987609E-4</v>
      </c>
      <c r="AG295" s="90">
        <f>_xll.qlIndexFixing(TenorBasisIndex6M,$AB295,TRUE,_xll.ohTrigger(trigger,$X$24))</f>
        <v>-5.3505411801592416E-4</v>
      </c>
      <c r="AH295" s="43">
        <f>_xll.qlIndexFixing($X$9,$AB295,TRUE,trigger)</f>
        <v>-5.3048706130007109E-4</v>
      </c>
      <c r="AI295" s="45">
        <f t="shared" si="18"/>
        <v>-4.5670567158530684E-2</v>
      </c>
    </row>
    <row r="296" spans="27:35" x14ac:dyDescent="0.2">
      <c r="AA296" s="39" t="s">
        <v>87</v>
      </c>
      <c r="AB296" s="40">
        <f>_xll.qlInterestRateIndexFixingDate($X$9,AC296)</f>
        <v>42692</v>
      </c>
      <c r="AC296" s="40">
        <f>_xll.qlCalendarAdvance(calendar,$AC295,AA296,,,trigger)</f>
        <v>42696</v>
      </c>
      <c r="AD296" s="40">
        <f>_xll.qlInterestRateIndexMaturity($X$9,AC296,)</f>
        <v>42788</v>
      </c>
      <c r="AE296" s="43">
        <f>_xll.qlTenorBasisValue(TenorBasis3M,AC296,_xll.ohTrigger(trigger,$X$24))</f>
        <v>1.4022636825280672E-3</v>
      </c>
      <c r="AF296" s="90">
        <f>_xll.qlTenorBasisForwardRate(TenorBasis3M,AC296,_xll.ohTrigger(trigger,$X$24))</f>
        <v>-5.0843929037719642E-4</v>
      </c>
      <c r="AG296" s="90">
        <f>_xll.qlIndexFixing(TenorBasisIndex6M,$AB296,TRUE,_xll.ohTrigger(trigger,$X$24))</f>
        <v>-5.3339648908745652E-4</v>
      </c>
      <c r="AH296" s="43">
        <f>_xll.qlIndexFixing($X$9,$AB296,TRUE,trigger)</f>
        <v>-5.2894052387281903E-4</v>
      </c>
      <c r="AI296" s="45">
        <f t="shared" si="18"/>
        <v>-4.4559652146374883E-2</v>
      </c>
    </row>
    <row r="297" spans="27:35" x14ac:dyDescent="0.2">
      <c r="AA297" s="39" t="s">
        <v>87</v>
      </c>
      <c r="AB297" s="40">
        <f>_xll.qlInterestRateIndexFixingDate($X$9,AC297)</f>
        <v>42695</v>
      </c>
      <c r="AC297" s="40">
        <f>_xll.qlCalendarAdvance(calendar,$AC296,AA297,,,trigger)</f>
        <v>42697</v>
      </c>
      <c r="AD297" s="40">
        <f>_xll.qlInterestRateIndexMaturity($X$9,AC297,)</f>
        <v>42789</v>
      </c>
      <c r="AE297" s="43">
        <f>_xll.qlTenorBasisValue(TenorBasis3M,AC297,_xll.ohTrigger(trigger,$X$24))</f>
        <v>1.4028821486313178E-3</v>
      </c>
      <c r="AF297" s="90">
        <f>_xll.qlTenorBasisForwardRate(TenorBasis3M,AC297,_xll.ohTrigger(trigger,$X$24))</f>
        <v>-5.0627599735769452E-4</v>
      </c>
      <c r="AG297" s="90">
        <f>_xll.qlIndexFixing(TenorBasisIndex6M,$AB297,TRUE,_xll.ohTrigger(trigger,$X$24))</f>
        <v>-5.3171395473691643E-4</v>
      </c>
      <c r="AH297" s="43">
        <f>_xll.qlIndexFixing($X$9,$AB297,TRUE,trigger)</f>
        <v>-5.2737155672574634E-4</v>
      </c>
      <c r="AI297" s="45">
        <f t="shared" si="18"/>
        <v>-4.3423980111700899E-2</v>
      </c>
    </row>
    <row r="298" spans="27:35" x14ac:dyDescent="0.2">
      <c r="AA298" s="39" t="s">
        <v>87</v>
      </c>
      <c r="AB298" s="40">
        <f>_xll.qlInterestRateIndexFixingDate($X$9,AC298)</f>
        <v>42696</v>
      </c>
      <c r="AC298" s="40">
        <f>_xll.qlCalendarAdvance(calendar,$AC297,AA298,,,trigger)</f>
        <v>42698</v>
      </c>
      <c r="AD298" s="40">
        <f>_xll.qlInterestRateIndexMaturity($X$9,AC298,)</f>
        <v>42790</v>
      </c>
      <c r="AE298" s="43">
        <f>_xll.qlTenorBasisValue(TenorBasis3M,AC298,_xll.ohTrigger(trigger,$X$24))</f>
        <v>1.4034999610210588E-3</v>
      </c>
      <c r="AF298" s="90">
        <f>_xll.qlTenorBasisForwardRate(TenorBasis3M,AC298,_xll.ohTrigger(trigger,$X$24))</f>
        <v>-5.0408730365489687E-4</v>
      </c>
      <c r="AG298" s="90">
        <f>_xll.qlIndexFixing(TenorBasisIndex6M,$AB298,TRUE,_xll.ohTrigger(trigger,$X$24))</f>
        <v>-5.2567913697748852E-4</v>
      </c>
      <c r="AH298" s="43">
        <f>_xll.qlIndexFixing($X$9,$AB298,TRUE,trigger)</f>
        <v>-5.2577975876969127E-4</v>
      </c>
      <c r="AI298" s="45">
        <f t="shared" si="18"/>
        <v>1.006217922027439E-3</v>
      </c>
    </row>
    <row r="299" spans="27:35" x14ac:dyDescent="0.2">
      <c r="AA299" s="39" t="s">
        <v>87</v>
      </c>
      <c r="AB299" s="40">
        <f>_xll.qlInterestRateIndexFixingDate($X$9,AC299)</f>
        <v>42697</v>
      </c>
      <c r="AC299" s="40">
        <f>_xll.qlCalendarAdvance(calendar,$AC298,AA299,,,trigger)</f>
        <v>42699</v>
      </c>
      <c r="AD299" s="40">
        <f>_xll.qlInterestRateIndexMaturity($X$9,AC299,)</f>
        <v>42793</v>
      </c>
      <c r="AE299" s="43">
        <f>_xll.qlTenorBasisValue(TenorBasis3M,AC299,_xll.ohTrigger(trigger,$X$24))</f>
        <v>1.4041171200979809E-3</v>
      </c>
      <c r="AF299" s="90">
        <f>_xll.qlTenorBasisForwardRate(TenorBasis3M,AC299,_xll.ohTrigger(trigger,$X$24))</f>
        <v>-4.9951357216484137E-4</v>
      </c>
      <c r="AG299" s="90">
        <f>_xll.qlIndexFixing(TenorBasisIndex6M,$AB299,TRUE,_xll.ohTrigger(trigger,$X$24))</f>
        <v>-5.2617893069289393E-4</v>
      </c>
      <c r="AH299" s="43">
        <f>_xll.qlIndexFixing($X$9,$AB299,TRUE,trigger)</f>
        <v>-5.2266053740638988E-4</v>
      </c>
      <c r="AI299" s="45">
        <f t="shared" si="18"/>
        <v>-3.5183932865040471E-2</v>
      </c>
    </row>
    <row r="300" spans="27:35" x14ac:dyDescent="0.2">
      <c r="AA300" s="39" t="s">
        <v>87</v>
      </c>
      <c r="AB300" s="40">
        <f>_xll.qlInterestRateIndexFixingDate($X$9,AC300)</f>
        <v>42698</v>
      </c>
      <c r="AC300" s="40">
        <f>_xll.qlCalendarAdvance(calendar,$AC299,AA300,,,trigger)</f>
        <v>42702</v>
      </c>
      <c r="AD300" s="40">
        <f>_xll.qlInterestRateIndexMaturity($X$9,AC300,)</f>
        <v>42794</v>
      </c>
      <c r="AE300" s="43">
        <f>_xll.qlTenorBasisValue(TenorBasis3M,AC300,_xll.ohTrigger(trigger,$X$24))</f>
        <v>1.405964681455627E-3</v>
      </c>
      <c r="AF300" s="90">
        <f>_xll.qlTenorBasisForwardRate(TenorBasis3M,AC300,_xll.ohTrigger(trigger,$X$24))</f>
        <v>-4.9506862850256107E-4</v>
      </c>
      <c r="AG300" s="90">
        <f>_xll.qlIndexFixing(TenorBasisIndex6M,$AB300,TRUE,_xll.ohTrigger(trigger,$X$24))</f>
        <v>-5.2291038842054174E-4</v>
      </c>
      <c r="AH300" s="43">
        <f>_xll.qlIndexFixing($X$9,$AB300,TRUE,trigger)</f>
        <v>-5.1917623699898857E-4</v>
      </c>
      <c r="AI300" s="45">
        <f t="shared" si="18"/>
        <v>-3.7341514215531682E-2</v>
      </c>
    </row>
    <row r="301" spans="27:35" x14ac:dyDescent="0.2">
      <c r="AA301" s="39" t="s">
        <v>87</v>
      </c>
      <c r="AB301" s="40">
        <f>_xll.qlInterestRateIndexFixingDate($X$9,AC301)</f>
        <v>42699</v>
      </c>
      <c r="AC301" s="40">
        <f>_xll.qlCalendarAdvance(calendar,$AC300,AA301,,,trigger)</f>
        <v>42703</v>
      </c>
      <c r="AD301" s="40">
        <f>_xll.qlInterestRateIndexMaturity($X$9,AC301,)</f>
        <v>42794</v>
      </c>
      <c r="AE301" s="43">
        <f>_xll.qlTenorBasisValue(TenorBasis3M,AC301,_xll.ohTrigger(trigger,$X$24))</f>
        <v>1.4065792312840295E-3</v>
      </c>
      <c r="AF301" s="90">
        <f>_xll.qlTenorBasisForwardRate(TenorBasis3M,AC301,_xll.ohTrigger(trigger,$X$24))</f>
        <v>-4.9394024367226716E-4</v>
      </c>
      <c r="AG301" s="90">
        <f>_xll.qlIndexFixing(TenorBasisIndex6M,$AB301,TRUE,_xll.ohTrigger(trigger,$X$24))</f>
        <v>-5.2871522674738164E-4</v>
      </c>
      <c r="AH301" s="43">
        <f>_xll.qlIndexFixing($X$9,$AB301,TRUE,trigger)</f>
        <v>-5.1825357856359166E-4</v>
      </c>
      <c r="AI301" s="45">
        <f t="shared" si="18"/>
        <v>-0.10461648183789975</v>
      </c>
    </row>
    <row r="302" spans="27:35" x14ac:dyDescent="0.2">
      <c r="AA302" s="39" t="s">
        <v>87</v>
      </c>
      <c r="AB302" s="40">
        <f>_xll.qlInterestRateIndexFixingDate($X$9,AC302)</f>
        <v>42702</v>
      </c>
      <c r="AC302" s="40">
        <f>_xll.qlCalendarAdvance(calendar,$AC301,AA302,,,trigger)</f>
        <v>42704</v>
      </c>
      <c r="AD302" s="40">
        <f>_xll.qlInterestRateIndexMaturity($X$9,AC302,)</f>
        <v>42794</v>
      </c>
      <c r="AE302" s="43">
        <f>_xll.qlTenorBasisValue(TenorBasis3M,AC302,_xll.ohTrigger(trigger,$X$24))</f>
        <v>1.4071931297999539E-3</v>
      </c>
      <c r="AF302" s="90">
        <f>_xll.qlTenorBasisForwardRate(TenorBasis3M,AC302,_xll.ohTrigger(trigger,$X$24))</f>
        <v>-4.9278837539912246E-4</v>
      </c>
      <c r="AG302" s="90">
        <f>_xll.qlIndexFixing(TenorBasisIndex6M,$AB302,TRUE,_xll.ohTrigger(trigger,$X$24))</f>
        <v>-5.2136737820740464E-4</v>
      </c>
      <c r="AH302" s="43">
        <f>_xll.qlIndexFixing($X$9,$AB302,TRUE,trigger)</f>
        <v>-5.1732009935756551E-4</v>
      </c>
      <c r="AI302" s="45">
        <f t="shared" si="18"/>
        <v>-4.047278849839131E-2</v>
      </c>
    </row>
    <row r="303" spans="27:35" x14ac:dyDescent="0.2">
      <c r="AA303" s="39" t="s">
        <v>87</v>
      </c>
      <c r="AB303" s="40">
        <f>_xll.qlInterestRateIndexFixingDate($X$9,AC303)</f>
        <v>42703</v>
      </c>
      <c r="AC303" s="40">
        <f>_xll.qlCalendarAdvance(calendar,$AC302,AA303,,,trigger)</f>
        <v>42705</v>
      </c>
      <c r="AD303" s="40">
        <f>_xll.qlInterestRateIndexMaturity($X$9,AC303,)</f>
        <v>42795</v>
      </c>
      <c r="AE303" s="43">
        <f>_xll.qlTenorBasisValue(TenorBasis3M,AC303,_xll.ohTrigger(trigger,$X$24))</f>
        <v>1.4078063774028472E-3</v>
      </c>
      <c r="AF303" s="90">
        <f>_xll.qlTenorBasisForwardRate(TenorBasis3M,AC303,_xll.ohTrigger(trigger,$X$24))</f>
        <v>-4.9041611657640871E-4</v>
      </c>
      <c r="AG303" s="90">
        <f>_xll.qlIndexFixing(TenorBasisIndex6M,$AB303,TRUE,_xll.ohTrigger(trigger,$X$24))</f>
        <v>-5.1948656710365526E-4</v>
      </c>
      <c r="AH303" s="43">
        <f>_xll.qlIndexFixing($X$9,$AB303,TRUE,trigger)</f>
        <v>-5.1558943778706734E-4</v>
      </c>
      <c r="AI303" s="45">
        <f t="shared" si="18"/>
        <v>-3.8971293165879217E-2</v>
      </c>
    </row>
    <row r="304" spans="27:35" x14ac:dyDescent="0.2">
      <c r="AA304" s="39" t="s">
        <v>87</v>
      </c>
      <c r="AB304" s="40">
        <f>_xll.qlInterestRateIndexFixingDate($X$9,AC304)</f>
        <v>42704</v>
      </c>
      <c r="AC304" s="40">
        <f>_xll.qlCalendarAdvance(calendar,$AC303,AA304,,,trigger)</f>
        <v>42706</v>
      </c>
      <c r="AD304" s="40">
        <f>_xll.qlInterestRateIndexMaturity($X$9,AC304,)</f>
        <v>42796</v>
      </c>
      <c r="AE304" s="43">
        <f>_xll.qlTenorBasisValue(TenorBasis3M,AC304,_xll.ohTrigger(trigger,$X$24))</f>
        <v>1.4084189744919483E-3</v>
      </c>
      <c r="AF304" s="90">
        <f>_xll.qlTenorBasisForwardRate(TenorBasis3M,AC304,_xll.ohTrigger(trigger,$X$24))</f>
        <v>-4.8801342957727201E-4</v>
      </c>
      <c r="AG304" s="90">
        <f>_xll.qlIndexFixing(TenorBasisIndex6M,$AB304,TRUE,_xll.ohTrigger(trigger,$X$24))</f>
        <v>-5.1757532852780841E-4</v>
      </c>
      <c r="AH304" s="43">
        <f>_xll.qlIndexFixing($X$9,$AB304,TRUE,trigger)</f>
        <v>-5.1383291487727689E-4</v>
      </c>
      <c r="AI304" s="45">
        <f t="shared" si="18"/>
        <v>-3.7424136505315175E-2</v>
      </c>
    </row>
    <row r="305" spans="27:35" x14ac:dyDescent="0.2">
      <c r="AA305" s="39" t="s">
        <v>87</v>
      </c>
      <c r="AB305" s="40">
        <f>_xll.qlInterestRateIndexFixingDate($X$9,AC305)</f>
        <v>42705</v>
      </c>
      <c r="AC305" s="40">
        <f>_xll.qlCalendarAdvance(calendar,$AC304,AA305,,,trigger)</f>
        <v>42709</v>
      </c>
      <c r="AD305" s="40">
        <f>_xll.qlInterestRateIndexMaturity($X$9,AC305,)</f>
        <v>42800</v>
      </c>
      <c r="AE305" s="43">
        <f>_xll.qlTenorBasisValue(TenorBasis3M,AC305,_xll.ohTrigger(trigger,$X$24))</f>
        <v>1.4102528666657906E-3</v>
      </c>
      <c r="AF305" s="90">
        <f>_xll.qlTenorBasisForwardRate(TenorBasis3M,AC305,_xll.ohTrigger(trigger,$X$24))</f>
        <v>-4.7940704559827131E-4</v>
      </c>
      <c r="AG305" s="90">
        <f>_xll.qlIndexFixing(TenorBasisIndex6M,$AB305,TRUE,_xll.ohTrigger(trigger,$X$24))</f>
        <v>-5.1052966491206509E-4</v>
      </c>
      <c r="AH305" s="43">
        <f>_xll.qlIndexFixing($X$9,$AB305,TRUE,trigger)</f>
        <v>-5.0753509926694117E-4</v>
      </c>
      <c r="AI305" s="45">
        <f t="shared" si="18"/>
        <v>-2.9945656451239259E-2</v>
      </c>
    </row>
    <row r="306" spans="27:35" x14ac:dyDescent="0.2">
      <c r="AA306" s="39" t="s">
        <v>87</v>
      </c>
      <c r="AB306" s="40">
        <f>_xll.qlInterestRateIndexFixingDate($X$9,AC306)</f>
        <v>42706</v>
      </c>
      <c r="AC306" s="40">
        <f>_xll.qlCalendarAdvance(calendar,$AC305,AA306,,,trigger)</f>
        <v>42710</v>
      </c>
      <c r="AD306" s="40">
        <f>_xll.qlInterestRateIndexMaturity($X$9,AC306,)</f>
        <v>42800</v>
      </c>
      <c r="AE306" s="43">
        <f>_xll.qlTenorBasisValue(TenorBasis3M,AC306,_xll.ohTrigger(trigger,$X$24))</f>
        <v>1.4108628656879809E-3</v>
      </c>
      <c r="AF306" s="90">
        <f>_xll.qlTenorBasisForwardRate(TenorBasis3M,AC306,_xll.ohTrigger(trigger,$X$24))</f>
        <v>-4.7808828632867062E-4</v>
      </c>
      <c r="AG306" s="90">
        <f>_xll.qlIndexFixing(TenorBasisIndex6M,$AB306,TRUE,_xll.ohTrigger(trigger,$X$24))</f>
        <v>-5.0961598629184479E-4</v>
      </c>
      <c r="AH306" s="43">
        <f>_xll.qlIndexFixing($X$9,$AB306,TRUE,trigger)</f>
        <v>-5.0654000956118495E-4</v>
      </c>
      <c r="AI306" s="45">
        <f t="shared" si="18"/>
        <v>-3.0759767306598462E-2</v>
      </c>
    </row>
    <row r="307" spans="27:35" x14ac:dyDescent="0.2">
      <c r="AA307" s="39" t="s">
        <v>87</v>
      </c>
      <c r="AB307" s="40">
        <f>_xll.qlInterestRateIndexFixingDate($X$9,AC307)</f>
        <v>42709</v>
      </c>
      <c r="AC307" s="40">
        <f>_xll.qlCalendarAdvance(calendar,$AC306,AA307,,,trigger)</f>
        <v>42711</v>
      </c>
      <c r="AD307" s="40">
        <f>_xll.qlInterestRateIndexMaturity($X$9,AC307,)</f>
        <v>42801</v>
      </c>
      <c r="AE307" s="43">
        <f>_xll.qlTenorBasisValue(TenorBasis3M,AC307,_xll.ohTrigger(trigger,$X$24))</f>
        <v>1.4114722161894743E-3</v>
      </c>
      <c r="AF307" s="90">
        <f>_xll.qlTenorBasisForwardRate(TenorBasis3M,AC307,_xll.ohTrigger(trigger,$X$24))</f>
        <v>-4.7552587332200247E-4</v>
      </c>
      <c r="AG307" s="90">
        <f>_xll.qlIndexFixing(TenorBasisIndex6M,$AB307,TRUE,_xll.ohTrigger(trigger,$X$24))</f>
        <v>-5.0754502544458902E-4</v>
      </c>
      <c r="AH307" s="43">
        <f>_xll.qlIndexFixing($X$9,$AB307,TRUE,trigger)</f>
        <v>-5.0464802973415601E-4</v>
      </c>
      <c r="AI307" s="45">
        <f t="shared" si="18"/>
        <v>-2.8969957104330035E-2</v>
      </c>
    </row>
    <row r="308" spans="27:35" x14ac:dyDescent="0.2">
      <c r="AA308" s="39" t="s">
        <v>87</v>
      </c>
      <c r="AB308" s="40">
        <f>_xll.qlInterestRateIndexFixingDate($X$9,AC308)</f>
        <v>42710</v>
      </c>
      <c r="AC308" s="40">
        <f>_xll.qlCalendarAdvance(calendar,$AC307,AA308,,,trigger)</f>
        <v>42712</v>
      </c>
      <c r="AD308" s="40">
        <f>_xll.qlInterestRateIndexMaturity($X$9,AC308,)</f>
        <v>42802</v>
      </c>
      <c r="AE308" s="43">
        <f>_xll.qlTenorBasisValue(TenorBasis3M,AC308,_xll.ohTrigger(trigger,$X$24))</f>
        <v>1.4120809185682703E-3</v>
      </c>
      <c r="AF308" s="90">
        <f>_xll.qlTenorBasisForwardRate(TenorBasis3M,AC308,_xll.ohTrigger(trigger,$X$24))</f>
        <v>-4.7292999807391212E-4</v>
      </c>
      <c r="AG308" s="90">
        <f>_xll.qlIndexFixing(TenorBasisIndex6M,$AB308,TRUE,_xll.ohTrigger(trigger,$X$24))</f>
        <v>-5.1209357291392976E-4</v>
      </c>
      <c r="AH308" s="43">
        <f>_xll.qlIndexFixing($X$9,$AB308,TRUE,trigger)</f>
        <v>-5.0272772847170799E-4</v>
      </c>
      <c r="AI308" s="45">
        <f t="shared" si="18"/>
        <v>-9.3658444422217713E-2</v>
      </c>
    </row>
    <row r="309" spans="27:35" x14ac:dyDescent="0.2">
      <c r="AA309" s="39" t="s">
        <v>87</v>
      </c>
      <c r="AB309" s="40">
        <f>_xll.qlInterestRateIndexFixingDate($X$9,AC309)</f>
        <v>42711</v>
      </c>
      <c r="AC309" s="40">
        <f>_xll.qlCalendarAdvance(calendar,$AC308,AA309,,,trigger)</f>
        <v>42713</v>
      </c>
      <c r="AD309" s="40">
        <f>_xll.qlInterestRateIndexMaturity($X$9,AC309,)</f>
        <v>42803</v>
      </c>
      <c r="AE309" s="43">
        <f>_xll.qlTenorBasisValue(TenorBasis3M,AC309,_xll.ohTrigger(trigger,$X$24))</f>
        <v>1.4126889732221618E-3</v>
      </c>
      <c r="AF309" s="90">
        <f>_xll.qlTenorBasisForwardRate(TenorBasis3M,AC309,_xll.ohTrigger(trigger,$X$24))</f>
        <v>-4.7030015490312493E-4</v>
      </c>
      <c r="AG309" s="90">
        <f>_xll.qlIndexFixing(TenorBasisIndex6M,$AB309,TRUE,_xll.ohTrigger(trigger,$X$24))</f>
        <v>-5.033022137537202E-4</v>
      </c>
      <c r="AH309" s="43">
        <f>_xll.qlIndexFixing($X$9,$AB309,TRUE,trigger)</f>
        <v>-5.007786957516025E-4</v>
      </c>
      <c r="AI309" s="45">
        <f t="shared" si="18"/>
        <v>-2.5235180021176973E-2</v>
      </c>
    </row>
    <row r="310" spans="27:35" x14ac:dyDescent="0.2">
      <c r="AA310" s="39" t="s">
        <v>87</v>
      </c>
      <c r="AB310" s="40">
        <f>_xll.qlInterestRateIndexFixingDate($X$9,AC310)</f>
        <v>42712</v>
      </c>
      <c r="AC310" s="40">
        <f>_xll.qlCalendarAdvance(calendar,$AC309,AA310,,,trigger)</f>
        <v>42716</v>
      </c>
      <c r="AD310" s="40">
        <f>_xll.qlInterestRateIndexMaturity($X$9,AC310,)</f>
        <v>42807</v>
      </c>
      <c r="AE310" s="43">
        <f>_xll.qlTenorBasisValue(TenorBasis3M,AC310,_xll.ohTrigger(trigger,$X$24))</f>
        <v>1.4145092548092466E-3</v>
      </c>
      <c r="AF310" s="90">
        <f>_xll.qlTenorBasisForwardRate(TenorBasis3M,AC310,_xll.ohTrigger(trigger,$X$24))</f>
        <v>-4.6099316930067351E-4</v>
      </c>
      <c r="AG310" s="90">
        <f>_xll.qlIndexFixing(TenorBasisIndex6M,$AB310,TRUE,_xll.ohTrigger(trigger,$X$24))</f>
        <v>-4.9551816061530862E-4</v>
      </c>
      <c r="AH310" s="43">
        <f>_xll.qlIndexFixing($X$9,$AB310,TRUE,trigger)</f>
        <v>-4.9376946315770188E-4</v>
      </c>
      <c r="AI310" s="45">
        <f t="shared" si="18"/>
        <v>-1.7486974576067349E-2</v>
      </c>
    </row>
    <row r="311" spans="27:35" x14ac:dyDescent="0.2">
      <c r="AA311" s="39" t="s">
        <v>87</v>
      </c>
      <c r="AB311" s="40">
        <f>_xll.qlInterestRateIndexFixingDate($X$9,AC311)</f>
        <v>42713</v>
      </c>
      <c r="AC311" s="40">
        <f>_xll.qlCalendarAdvance(calendar,$AC310,AA311,,,trigger)</f>
        <v>42717</v>
      </c>
      <c r="AD311" s="40">
        <f>_xll.qlInterestRateIndexMaturity($X$9,AC311,)</f>
        <v>42807</v>
      </c>
      <c r="AE311" s="43">
        <f>_xll.qlTenorBasisValue(TenorBasis3M,AC311,_xll.ohTrigger(trigger,$X$24))</f>
        <v>1.4151147225373269E-3</v>
      </c>
      <c r="AF311" s="90">
        <f>_xll.qlTenorBasisForwardRate(TenorBasis3M,AC311,_xll.ohTrigger(trigger,$X$24))</f>
        <v>-4.5943098925960157E-4</v>
      </c>
      <c r="AG311" s="90">
        <f>_xll.qlIndexFixing(TenorBasisIndex6M,$AB311,TRUE,_xll.ohTrigger(trigger,$X$24))</f>
        <v>-4.9439887164082208E-4</v>
      </c>
      <c r="AH311" s="43">
        <f>_xll.qlIndexFixing($X$9,$AB311,TRUE,trigger)</f>
        <v>-4.9268704984894995E-4</v>
      </c>
      <c r="AI311" s="45">
        <f t="shared" si="18"/>
        <v>-1.7118217918721257E-2</v>
      </c>
    </row>
    <row r="312" spans="27:35" x14ac:dyDescent="0.2">
      <c r="AA312" s="39" t="s">
        <v>87</v>
      </c>
      <c r="AB312" s="40">
        <f>_xll.qlInterestRateIndexFixingDate($X$9,AC312)</f>
        <v>42716</v>
      </c>
      <c r="AC312" s="40">
        <f>_xll.qlCalendarAdvance(calendar,$AC311,AA312,,,trigger)</f>
        <v>42718</v>
      </c>
      <c r="AD312" s="40">
        <f>_xll.qlInterestRateIndexMaturity($X$9,AC312,)</f>
        <v>42808</v>
      </c>
      <c r="AE312" s="43">
        <f>_xll.qlTenorBasisValue(TenorBasis3M,AC312,_xll.ohTrigger(trigger,$X$24))</f>
        <v>1.4157195445263762E-3</v>
      </c>
      <c r="AF312" s="90">
        <f>_xll.qlTenorBasisForwardRate(TenorBasis3M,AC312,_xll.ohTrigger(trigger,$X$24))</f>
        <v>-4.5662372115362615E-4</v>
      </c>
      <c r="AG312" s="90">
        <f>_xll.qlIndexFixing(TenorBasisIndex6M,$AB312,TRUE,_xll.ohTrigger(trigger,$X$24))</f>
        <v>-4.9208306161974136E-4</v>
      </c>
      <c r="AH312" s="43">
        <f>_xll.qlIndexFixing($X$9,$AB312,TRUE,trigger)</f>
        <v>-4.905882094883296E-4</v>
      </c>
      <c r="AI312" s="45">
        <f t="shared" si="18"/>
        <v>-1.4948521314117613E-2</v>
      </c>
    </row>
    <row r="313" spans="27:35" x14ac:dyDescent="0.2">
      <c r="AA313" s="39" t="s">
        <v>87</v>
      </c>
      <c r="AB313" s="40">
        <f>_xll.qlInterestRateIndexFixingDate($X$9,AC313)</f>
        <v>42717</v>
      </c>
      <c r="AC313" s="40">
        <f>_xll.qlCalendarAdvance(calendar,$AC312,AA313,,,trigger)</f>
        <v>42719</v>
      </c>
      <c r="AD313" s="40">
        <f>_xll.qlInterestRateIndexMaturity($X$9,AC313,)</f>
        <v>42809</v>
      </c>
      <c r="AE313" s="43">
        <f>_xll.qlTenorBasisValue(TenorBasis3M,AC313,_xll.ohTrigger(trigger,$X$24))</f>
        <v>1.4163237211729514E-3</v>
      </c>
      <c r="AF313" s="90">
        <f>_xll.qlTenorBasisForwardRate(TenorBasis3M,AC313,_xll.ohTrigger(trigger,$X$24))</f>
        <v>-4.5378002472640233E-4</v>
      </c>
      <c r="AG313" s="90">
        <f>_xll.qlIndexFixing(TenorBasisIndex6M,$AB313,TRUE,_xll.ohTrigger(trigger,$X$24))</f>
        <v>-4.897308241886833E-4</v>
      </c>
      <c r="AH313" s="43">
        <f>_xll.qlIndexFixing($X$9,$AB313,TRUE,trigger)</f>
        <v>-4.8845817751619336E-4</v>
      </c>
      <c r="AI313" s="45">
        <f t="shared" si="18"/>
        <v>-1.272646672489941E-2</v>
      </c>
    </row>
    <row r="314" spans="27:35" x14ac:dyDescent="0.2">
      <c r="AA314" s="39" t="s">
        <v>87</v>
      </c>
      <c r="AB314" s="40">
        <f>_xll.qlInterestRateIndexFixingDate($X$9,AC314)</f>
        <v>42718</v>
      </c>
      <c r="AC314" s="40">
        <f>_xll.qlCalendarAdvance(calendar,$AC313,AA314,,,trigger)</f>
        <v>42720</v>
      </c>
      <c r="AD314" s="40">
        <f>_xll.qlInterestRateIndexMaturity($X$9,AC314,)</f>
        <v>42810</v>
      </c>
      <c r="AE314" s="43">
        <f>_xll.qlTenorBasisValue(TenorBasis3M,AC314,_xll.ohTrigger(trigger,$X$24))</f>
        <v>1.4169272528734042E-3</v>
      </c>
      <c r="AF314" s="90">
        <f>_xll.qlTenorBasisForwardRate(TenorBasis3M,AC314,_xll.ohTrigger(trigger,$X$24))</f>
        <v>-4.5090226301924829E-4</v>
      </c>
      <c r="AG314" s="90">
        <f>_xll.qlIndexFixing(TenorBasisIndex6M,$AB314,TRUE,_xll.ohTrigger(trigger,$X$24))</f>
        <v>-4.8734452237919612E-4</v>
      </c>
      <c r="AH314" s="43">
        <f>_xll.qlIndexFixing($X$9,$AB314,TRUE,trigger)</f>
        <v>-4.8629654390319743E-4</v>
      </c>
      <c r="AI314" s="45">
        <f t="shared" si="18"/>
        <v>-1.0479784759986899E-2</v>
      </c>
    </row>
    <row r="315" spans="27:35" x14ac:dyDescent="0.2">
      <c r="AA315" s="39" t="s">
        <v>87</v>
      </c>
      <c r="AB315" s="40">
        <f>_xll.qlInterestRateIndexFixingDate($X$9,AC315)</f>
        <v>42719</v>
      </c>
      <c r="AC315" s="40">
        <f>_xll.qlCalendarAdvance(calendar,$AC314,AA315,,,trigger)</f>
        <v>42723</v>
      </c>
      <c r="AD315" s="40">
        <f>_xll.qlInterestRateIndexMaturity($X$9,AC315,)</f>
        <v>42814</v>
      </c>
      <c r="AE315" s="43">
        <f>_xll.qlTenorBasisValue(TenorBasis3M,AC315,_xll.ohTrigger(trigger,$X$24))</f>
        <v>1.4187339822584585E-3</v>
      </c>
      <c r="AF315" s="90">
        <f>_xll.qlTenorBasisForwardRate(TenorBasis3M,AC315,_xll.ohTrigger(trigger,$X$24))</f>
        <v>-4.4091617730033865E-4</v>
      </c>
      <c r="AG315" s="90">
        <f>_xll.qlIndexFixing(TenorBasisIndex6M,$AB315,TRUE,_xll.ohTrigger(trigger,$X$24))</f>
        <v>-4.7884358309041038E-4</v>
      </c>
      <c r="AH315" s="43">
        <f>_xll.qlIndexFixing($X$9,$AB315,TRUE,trigger)</f>
        <v>-4.7851363404913467E-4</v>
      </c>
      <c r="AI315" s="45">
        <f t="shared" si="18"/>
        <v>-3.2994904127571804E-3</v>
      </c>
    </row>
    <row r="316" spans="27:35" x14ac:dyDescent="0.2">
      <c r="AA316" s="39" t="s">
        <v>87</v>
      </c>
      <c r="AB316" s="40">
        <f>_xll.qlInterestRateIndexFixingDate($X$9,AC316)</f>
        <v>42720</v>
      </c>
      <c r="AC316" s="40">
        <f>_xll.qlCalendarAdvance(calendar,$AC315,AA316,,,trigger)</f>
        <v>42724</v>
      </c>
      <c r="AD316" s="40">
        <f>_xll.qlInterestRateIndexMaturity($X$9,AC316,)</f>
        <v>42814</v>
      </c>
      <c r="AE316" s="43">
        <f>_xll.qlTenorBasisValue(TenorBasis3M,AC316,_xll.ohTrigger(trigger,$X$24))</f>
        <v>1.4193349381338254E-3</v>
      </c>
      <c r="AF316" s="90">
        <f>_xll.qlTenorBasisForwardRate(TenorBasis3M,AC316,_xll.ohTrigger(trigger,$X$24))</f>
        <v>-4.391092993523138E-4</v>
      </c>
      <c r="AG316" s="90">
        <f>_xll.qlIndexFixing(TenorBasisIndex6M,$AB316,TRUE,_xll.ohTrigger(trigger,$X$24))</f>
        <v>-4.7751740702528522E-4</v>
      </c>
      <c r="AH316" s="43">
        <f>_xll.qlIndexFixing($X$9,$AB316,TRUE,trigger)</f>
        <v>-4.7732579234915917E-4</v>
      </c>
      <c r="AI316" s="45">
        <f t="shared" si="18"/>
        <v>-1.9161467612605065E-3</v>
      </c>
    </row>
    <row r="317" spans="27:35" x14ac:dyDescent="0.2">
      <c r="AA317" s="39" t="s">
        <v>87</v>
      </c>
      <c r="AB317" s="40">
        <f>_xll.qlInterestRateIndexFixingDate($X$9,AC317)</f>
        <v>42723</v>
      </c>
      <c r="AC317" s="40">
        <f>_xll.qlCalendarAdvance(calendar,$AC316,AA317,,,trigger)</f>
        <v>42725</v>
      </c>
      <c r="AD317" s="40">
        <f>_xll.qlInterestRateIndexMaturity($X$9,AC317,)</f>
        <v>42815</v>
      </c>
      <c r="AE317" s="43">
        <f>_xll.qlTenorBasisValue(TenorBasis3M,AC317,_xll.ohTrigger(trigger,$X$24))</f>
        <v>1.4199352510417458E-3</v>
      </c>
      <c r="AF317" s="90">
        <f>_xll.qlTenorBasisForwardRate(TenorBasis3M,AC317,_xll.ohTrigger(trigger,$X$24))</f>
        <v>-4.3610526329329602E-4</v>
      </c>
      <c r="AG317" s="90">
        <f>_xll.qlIndexFixing(TenorBasisIndex6M,$AB317,TRUE,_xll.ohTrigger(trigger,$X$24))</f>
        <v>-4.7500483513385205E-4</v>
      </c>
      <c r="AH317" s="43">
        <f>_xll.qlIndexFixing($X$9,$AB317,TRUE,trigger)</f>
        <v>-4.7499999999978115E-4</v>
      </c>
      <c r="AI317" s="45">
        <f t="shared" si="18"/>
        <v>-4.8351340709018586E-5</v>
      </c>
    </row>
    <row r="318" spans="27:35" x14ac:dyDescent="0.2">
      <c r="AA318" s="39" t="s">
        <v>87</v>
      </c>
      <c r="AB318" s="40">
        <f>_xll.qlInterestRateIndexFixingDate($X$9,AC318)</f>
        <v>42724</v>
      </c>
      <c r="AC318" s="40">
        <f>_xll.qlCalendarAdvance(calendar,$AC317,AA318,,,trigger)</f>
        <v>42726</v>
      </c>
      <c r="AD318" s="40">
        <f>_xll.qlInterestRateIndexMaturity($X$9,AC318,)</f>
        <v>42816</v>
      </c>
      <c r="AE318" s="43">
        <f>_xll.qlTenorBasisValue(TenorBasis3M,AC318,_xll.ohTrigger(trigger,$X$24))</f>
        <v>1.420534921377339E-3</v>
      </c>
      <c r="AF318" s="90">
        <f>_xll.qlTenorBasisForwardRate(TenorBasis3M,AC318,_xll.ohTrigger(trigger,$X$24))</f>
        <v>-4.3308478282932938E-4</v>
      </c>
      <c r="AG318" s="90">
        <f>_xll.qlIndexFixing(TenorBasisIndex6M,$AB318,TRUE,_xll.ohTrigger(trigger,$X$24))</f>
        <v>-4.7141512515169737E-4</v>
      </c>
      <c r="AH318" s="43">
        <f>_xll.qlIndexFixing($X$9,$AB318,TRUE,trigger)</f>
        <v>-4.7264028789273382E-4</v>
      </c>
      <c r="AI318" s="45">
        <f t="shared" si="18"/>
        <v>1.2251627410364563E-2</v>
      </c>
    </row>
    <row r="319" spans="27:35" x14ac:dyDescent="0.2">
      <c r="AA319" s="39" t="s">
        <v>87</v>
      </c>
      <c r="AB319" s="40">
        <f>_xll.qlInterestRateIndexFixingDate($X$9,AC319)</f>
        <v>42725</v>
      </c>
      <c r="AC319" s="40">
        <f>_xll.qlCalendarAdvance(calendar,$AC318,AA319,,,trigger)</f>
        <v>42727</v>
      </c>
      <c r="AD319" s="40">
        <f>_xll.qlInterestRateIndexMaturity($X$9,AC319,)</f>
        <v>42817</v>
      </c>
      <c r="AE319" s="43">
        <f>_xll.qlTenorBasisValue(TenorBasis3M,AC319,_xll.ohTrigger(trigger,$X$24))</f>
        <v>1.4211339495355196E-3</v>
      </c>
      <c r="AF319" s="90">
        <f>_xll.qlTenorBasisForwardRate(TenorBasis3M,AC319,_xll.ohTrigger(trigger,$X$24))</f>
        <v>-4.3005079481073238E-4</v>
      </c>
      <c r="AG319" s="90">
        <f>_xll.qlIndexFixing(TenorBasisIndex6M,$AB319,TRUE,_xll.ohTrigger(trigger,$X$24))</f>
        <v>-4.6781190684486162E-4</v>
      </c>
      <c r="AH319" s="43">
        <f>_xll.qlIndexFixing($X$9,$AB319,TRUE,trigger)</f>
        <v>-4.7024695651698423E-4</v>
      </c>
      <c r="AI319" s="45">
        <f t="shared" si="18"/>
        <v>2.4350496721226023E-2</v>
      </c>
    </row>
    <row r="320" spans="27:35" x14ac:dyDescent="0.2">
      <c r="AA320" s="39" t="s">
        <v>87</v>
      </c>
      <c r="AB320" s="40">
        <f>_xll.qlInterestRateIndexFixingDate($X$9,AC320)</f>
        <v>42726</v>
      </c>
      <c r="AC320" s="40">
        <f>_xll.qlCalendarAdvance(calendar,$AC319,AA320,,,trigger)</f>
        <v>42731</v>
      </c>
      <c r="AD320" s="40">
        <f>_xll.qlInterestRateIndexMaturity($X$9,AC320,)</f>
        <v>42821</v>
      </c>
      <c r="AE320" s="43">
        <f>_xll.qlTenorBasisValue(TenorBasis3M,AC320,_xll.ohTrigger(trigger,$X$24))</f>
        <v>1.4235236482852411E-3</v>
      </c>
      <c r="AF320" s="90">
        <f>_xll.qlTenorBasisForwardRate(TenorBasis3M,AC320,_xll.ohTrigger(trigger,$X$24))</f>
        <v>-4.1783850433008141E-4</v>
      </c>
      <c r="AG320" s="90">
        <f>_xll.qlIndexFixing(TenorBasisIndex6M,$AB320,TRUE,_xll.ohTrigger(trigger,$X$24))</f>
        <v>-4.5332268686149035E-4</v>
      </c>
      <c r="AH320" s="43">
        <f>_xll.qlIndexFixing($X$9,$AB320,TRUE,trigger)</f>
        <v>-4.6034629020397233E-4</v>
      </c>
      <c r="AI320" s="45">
        <f t="shared" si="18"/>
        <v>7.0236033424819766E-2</v>
      </c>
    </row>
    <row r="321" spans="27:35" x14ac:dyDescent="0.2">
      <c r="AA321" s="39" t="s">
        <v>87</v>
      </c>
      <c r="AB321" s="40">
        <f>_xll.qlInterestRateIndexFixingDate($X$9,AC321)</f>
        <v>42727</v>
      </c>
      <c r="AC321" s="40">
        <f>_xll.qlCalendarAdvance(calendar,$AC320,AA321,,,trigger)</f>
        <v>42732</v>
      </c>
      <c r="AD321" s="40">
        <f>_xll.qlInterestRateIndexMaturity($X$9,AC321,)</f>
        <v>42822</v>
      </c>
      <c r="AE321" s="43">
        <f>_xll.qlTenorBasisValue(TenorBasis3M,AC321,_xll.ohTrigger(trigger,$X$24))</f>
        <v>1.4241194714729117E-3</v>
      </c>
      <c r="AF321" s="90">
        <f>_xll.qlTenorBasisForwardRate(TenorBasis3M,AC321,_xll.ohTrigger(trigger,$X$24))</f>
        <v>-4.1478103148673284E-4</v>
      </c>
      <c r="AG321" s="90">
        <f>_xll.qlIndexFixing(TenorBasisIndex6M,$AB321,TRUE,_xll.ohTrigger(trigger,$X$24))</f>
        <v>-4.5626748182581167E-4</v>
      </c>
      <c r="AH321" s="43">
        <f>_xll.qlIndexFixing($X$9,$AB321,TRUE,trigger)</f>
        <v>-4.577915013985745E-4</v>
      </c>
      <c r="AI321" s="45">
        <f t="shared" si="18"/>
        <v>1.5240195727628247E-2</v>
      </c>
    </row>
    <row r="322" spans="27:35" x14ac:dyDescent="0.2">
      <c r="AA322" s="39" t="s">
        <v>87</v>
      </c>
      <c r="AB322" s="40">
        <f>_xll.qlInterestRateIndexFixingDate($X$9,AC322)</f>
        <v>42731</v>
      </c>
      <c r="AC322" s="40">
        <f>_xll.qlCalendarAdvance(calendar,$AC321,AA322,,,trigger)</f>
        <v>42733</v>
      </c>
      <c r="AD322" s="40">
        <f>_xll.qlInterestRateIndexMaturity($X$9,AC322,)</f>
        <v>42823</v>
      </c>
      <c r="AE322" s="43">
        <f>_xll.qlTenorBasisValue(TenorBasis3M,AC322,_xll.ohTrigger(trigger,$X$24))</f>
        <v>1.424714654848359E-3</v>
      </c>
      <c r="AF322" s="90">
        <f>_xll.qlTenorBasisForwardRate(TenorBasis3M,AC322,_xll.ohTrigger(trigger,$X$24))</f>
        <v>-4.1172767233366159E-4</v>
      </c>
      <c r="AG322" s="90">
        <f>_xll.qlIndexFixing(TenorBasisIndex6M,$AB322,TRUE,_xll.ohTrigger(trigger,$X$24))</f>
        <v>-4.4607338470559199E-4</v>
      </c>
      <c r="AH322" s="43">
        <f>_xll.qlIndexFixing($X$9,$AB322,TRUE,trigger)</f>
        <v>-4.5520574889357235E-4</v>
      </c>
      <c r="AI322" s="45">
        <f t="shared" si="18"/>
        <v>9.1323641879803574E-2</v>
      </c>
    </row>
    <row r="323" spans="27:35" x14ac:dyDescent="0.2">
      <c r="AA323" s="39" t="s">
        <v>87</v>
      </c>
      <c r="AB323" s="40">
        <f>_xll.qlInterestRateIndexFixingDate($X$9,AC323)</f>
        <v>42732</v>
      </c>
      <c r="AC323" s="40">
        <f>_xll.qlCalendarAdvance(calendar,$AC322,AA323,,,trigger)</f>
        <v>42734</v>
      </c>
      <c r="AD323" s="40">
        <f>_xll.qlInterestRateIndexMaturity($X$9,AC323,)</f>
        <v>42825</v>
      </c>
      <c r="AE323" s="43">
        <f>_xll.qlTenorBasisValue(TenorBasis3M,AC323,_xll.ohTrigger(trigger,$X$24))</f>
        <v>1.4253091988050653E-3</v>
      </c>
      <c r="AF323" s="90">
        <f>_xll.qlTenorBasisForwardRate(TenorBasis3M,AC323,_xll.ohTrigger(trigger,$X$24))</f>
        <v>-4.0759238808788477E-4</v>
      </c>
      <c r="AG323" s="90">
        <f>_xll.qlIndexFixing(TenorBasisIndex6M,$AB323,TRUE,_xll.ohTrigger(trigger,$X$24))</f>
        <v>-4.4086212907466343E-4</v>
      </c>
      <c r="AH323" s="43">
        <f>_xll.qlIndexFixing($X$9,$AB323,TRUE,trigger)</f>
        <v>-4.5131705891476983E-4</v>
      </c>
      <c r="AI323" s="45">
        <f t="shared" si="18"/>
        <v>0.10454929840106406</v>
      </c>
    </row>
    <row r="324" spans="27:35" x14ac:dyDescent="0.2">
      <c r="AA324" s="39" t="s">
        <v>87</v>
      </c>
      <c r="AB324" s="40">
        <f>_xll.qlInterestRateIndexFixingDate($X$9,AC324)</f>
        <v>42733</v>
      </c>
      <c r="AC324" s="40">
        <f>_xll.qlCalendarAdvance(calendar,$AC323,AA324,,,trigger)</f>
        <v>42737</v>
      </c>
      <c r="AD324" s="40">
        <f>_xll.qlInterestRateIndexMaturity($X$9,AC324,)</f>
        <v>42828</v>
      </c>
      <c r="AE324" s="43">
        <f>_xll.qlTenorBasisValue(TenorBasis3M,AC324,_xll.ohTrigger(trigger,$X$24))</f>
        <v>1.4270889980945041E-3</v>
      </c>
      <c r="AF324" s="90">
        <f>_xll.qlTenorBasisForwardRate(TenorBasis3M,AC324,_xll.ohTrigger(trigger,$X$24))</f>
        <v>-4.2505601464329265E-4</v>
      </c>
      <c r="AG324" s="90">
        <f>_xll.qlIndexFixing(TenorBasisIndex6M,$AB324,TRUE,_xll.ohTrigger(trigger,$X$24))</f>
        <v>-4.5663659621860613E-4</v>
      </c>
      <c r="AH324" s="43">
        <f>_xll.qlIndexFixing($X$9,$AB324,TRUE,trigger)</f>
        <v>-4.6975461573628299E-4</v>
      </c>
      <c r="AI324" s="45">
        <f t="shared" ref="AI324:AI387" si="19">(AG324-AH324)*10000</f>
        <v>0.13118019517676868</v>
      </c>
    </row>
    <row r="325" spans="27:35" x14ac:dyDescent="0.2">
      <c r="AA325" s="39" t="s">
        <v>87</v>
      </c>
      <c r="AB325" s="40">
        <f>_xll.qlInterestRateIndexFixingDate($X$9,AC325)</f>
        <v>42734</v>
      </c>
      <c r="AC325" s="40">
        <f>_xll.qlCalendarAdvance(calendar,$AC324,AA325,,,trigger)</f>
        <v>42738</v>
      </c>
      <c r="AD325" s="40">
        <f>_xll.qlInterestRateIndexMaturity($X$9,AC325,)</f>
        <v>42828</v>
      </c>
      <c r="AE325" s="43">
        <f>_xll.qlTenorBasisValue(TenorBasis3M,AC325,_xll.ohTrigger(trigger,$X$24))</f>
        <v>1.4276809883069915E-3</v>
      </c>
      <c r="AF325" s="90">
        <f>_xll.qlTenorBasisForwardRate(TenorBasis3M,AC325,_xll.ohTrigger(trigger,$X$24))</f>
        <v>-4.2342222708890986E-4</v>
      </c>
      <c r="AG325" s="90">
        <f>_xll.qlIndexFixing(TenorBasisIndex6M,$AB325,TRUE,_xll.ohTrigger(trigger,$X$24))</f>
        <v>-4.5492153573656324E-4</v>
      </c>
      <c r="AH325" s="43">
        <f>_xll.qlIndexFixing($X$9,$AB325,TRUE,trigger)</f>
        <v>-4.6862506151823524E-4</v>
      </c>
      <c r="AI325" s="45">
        <f t="shared" si="19"/>
        <v>0.13703525781671999</v>
      </c>
    </row>
    <row r="326" spans="27:35" x14ac:dyDescent="0.2">
      <c r="AA326" s="39" t="s">
        <v>87</v>
      </c>
      <c r="AB326" s="40">
        <f>_xll.qlInterestRateIndexFixingDate($X$9,AC326)</f>
        <v>42737</v>
      </c>
      <c r="AC326" s="40">
        <f>_xll.qlCalendarAdvance(calendar,$AC325,AA326,,,trigger)</f>
        <v>42739</v>
      </c>
      <c r="AD326" s="40">
        <f>_xll.qlInterestRateIndexMaturity($X$9,AC326,)</f>
        <v>42829</v>
      </c>
      <c r="AE326" s="43">
        <f>_xll.qlTenorBasisValue(TenorBasis3M,AC326,_xll.ohTrigger(trigger,$X$24))</f>
        <v>1.4282723410650908E-3</v>
      </c>
      <c r="AF326" s="90">
        <f>_xll.qlTenorBasisForwardRate(TenorBasis3M,AC326,_xll.ohTrigger(trigger,$X$24))</f>
        <v>-4.2045175579552563E-4</v>
      </c>
      <c r="AG326" s="90">
        <f>_xll.qlIndexFixing(TenorBasisIndex6M,$AB326,TRUE,_xll.ohTrigger(trigger,$X$24))</f>
        <v>-4.5138182663873039E-4</v>
      </c>
      <c r="AH326" s="43">
        <f>_xll.qlIndexFixing($X$9,$AB326,TRUE,trigger)</f>
        <v>-4.6586283986238541E-4</v>
      </c>
      <c r="AI326" s="45">
        <f t="shared" si="19"/>
        <v>0.14481013223655026</v>
      </c>
    </row>
    <row r="327" spans="27:35" x14ac:dyDescent="0.2">
      <c r="AA327" s="39" t="s">
        <v>87</v>
      </c>
      <c r="AB327" s="40">
        <f>_xll.qlInterestRateIndexFixingDate($X$9,AC327)</f>
        <v>42738</v>
      </c>
      <c r="AC327" s="40">
        <f>_xll.qlCalendarAdvance(calendar,$AC326,AA327,,,trigger)</f>
        <v>42740</v>
      </c>
      <c r="AD327" s="40">
        <f>_xll.qlInterestRateIndexMaturity($X$9,AC327,)</f>
        <v>42830</v>
      </c>
      <c r="AE327" s="43">
        <f>_xll.qlTenorBasisValue(TenorBasis3M,AC327,_xll.ohTrigger(trigger,$X$24))</f>
        <v>1.4288630567610605E-3</v>
      </c>
      <c r="AF327" s="90">
        <f>_xll.qlTenorBasisForwardRate(TenorBasis3M,AC327,_xll.ohTrigger(trigger,$X$24))</f>
        <v>-4.1749970571336448E-4</v>
      </c>
      <c r="AG327" s="90">
        <f>_xll.qlIndexFixing(TenorBasisIndex6M,$AB327,TRUE,_xll.ohTrigger(trigger,$X$24))</f>
        <v>-4.478605377280509E-4</v>
      </c>
      <c r="AH327" s="43">
        <f>_xll.qlIndexFixing($X$9,$AB327,TRUE,trigger)</f>
        <v>-4.630727528800449E-4</v>
      </c>
      <c r="AI327" s="45">
        <f t="shared" si="19"/>
        <v>0.15212215151994002</v>
      </c>
    </row>
    <row r="328" spans="27:35" x14ac:dyDescent="0.2">
      <c r="AA328" s="39" t="s">
        <v>87</v>
      </c>
      <c r="AB328" s="40">
        <f>_xll.qlInterestRateIndexFixingDate($X$9,AC328)</f>
        <v>42739</v>
      </c>
      <c r="AC328" s="40">
        <f>_xll.qlCalendarAdvance(calendar,$AC327,AA328,,,trigger)</f>
        <v>42741</v>
      </c>
      <c r="AD328" s="40">
        <f>_xll.qlInterestRateIndexMaturity($X$9,AC328,)</f>
        <v>42831</v>
      </c>
      <c r="AE328" s="43">
        <f>_xll.qlTenorBasisValue(TenorBasis3M,AC328,_xll.ohTrigger(trigger,$X$24))</f>
        <v>1.4294531357869566E-3</v>
      </c>
      <c r="AF328" s="90">
        <f>_xll.qlTenorBasisForwardRate(TenorBasis3M,AC328,_xll.ohTrigger(trigger,$X$24))</f>
        <v>-4.1456570020281802E-4</v>
      </c>
      <c r="AG328" s="90">
        <f>_xll.qlIndexFixing(TenorBasisIndex6M,$AB328,TRUE,_xll.ohTrigger(trigger,$X$24))</f>
        <v>-4.5058698363753535E-4</v>
      </c>
      <c r="AH328" s="43">
        <f>_xll.qlIndexFixing($X$9,$AB328,TRUE,trigger)</f>
        <v>-4.6025524316561928E-4</v>
      </c>
      <c r="AI328" s="45">
        <f t="shared" si="19"/>
        <v>9.6682595280839223E-2</v>
      </c>
    </row>
    <row r="329" spans="27:35" x14ac:dyDescent="0.2">
      <c r="AA329" s="39" t="s">
        <v>87</v>
      </c>
      <c r="AB329" s="40">
        <f>_xll.qlInterestRateIndexFixingDate($X$9,AC329)</f>
        <v>42740</v>
      </c>
      <c r="AC329" s="40">
        <f>_xll.qlCalendarAdvance(calendar,$AC328,AA329,,,trigger)</f>
        <v>42744</v>
      </c>
      <c r="AD329" s="40">
        <f>_xll.qlInterestRateIndexMaturity($X$9,AC329,)</f>
        <v>42835</v>
      </c>
      <c r="AE329" s="43">
        <f>_xll.qlTenorBasisValue(TenorBasis3M,AC329,_xll.ohTrigger(trigger,$X$24))</f>
        <v>1.4312195567617034E-3</v>
      </c>
      <c r="AF329" s="90">
        <f>_xll.qlTenorBasisForwardRate(TenorBasis3M,AC329,_xll.ohTrigger(trigger,$X$24))</f>
        <v>-4.0457083042490927E-4</v>
      </c>
      <c r="AG329" s="90">
        <f>_xll.qlIndexFixing(TenorBasisIndex6M,$AB329,TRUE,_xll.ohTrigger(trigger,$X$24))</f>
        <v>-4.3221052454912699E-4</v>
      </c>
      <c r="AH329" s="43">
        <f>_xll.qlIndexFixing($X$9,$AB329,TRUE,trigger)</f>
        <v>-4.4996392191935049E-4</v>
      </c>
      <c r="AI329" s="45">
        <f t="shared" si="19"/>
        <v>0.17753397370223495</v>
      </c>
    </row>
    <row r="330" spans="27:35" x14ac:dyDescent="0.2">
      <c r="AA330" s="39" t="s">
        <v>87</v>
      </c>
      <c r="AB330" s="40">
        <f>_xll.qlInterestRateIndexFixingDate($X$9,AC330)</f>
        <v>42741</v>
      </c>
      <c r="AC330" s="40">
        <f>_xll.qlCalendarAdvance(calendar,$AC329,AA330,,,trigger)</f>
        <v>42745</v>
      </c>
      <c r="AD330" s="40">
        <f>_xll.qlInterestRateIndexMaturity($X$9,AC330,)</f>
        <v>42835</v>
      </c>
      <c r="AE330" s="43">
        <f>_xll.qlTenorBasisValue(TenorBasis3M,AC330,_xll.ohTrigger(trigger,$X$24))</f>
        <v>1.4318070930237898E-3</v>
      </c>
      <c r="AF330" s="90">
        <f>_xll.qlTenorBasisForwardRate(TenorBasis3M,AC330,_xll.ohTrigger(trigger,$X$24))</f>
        <v>-4.0300259109615766E-4</v>
      </c>
      <c r="AG330" s="90">
        <f>_xll.qlIndexFixing(TenorBasisIndex6M,$AB330,TRUE,_xll.ohTrigger(trigger,$X$24))</f>
        <v>-4.3051721396158982E-4</v>
      </c>
      <c r="AH330" s="43">
        <f>_xll.qlIndexFixing($X$9,$AB330,TRUE,trigger)</f>
        <v>-4.4871982897332074E-4</v>
      </c>
      <c r="AI330" s="45">
        <f t="shared" si="19"/>
        <v>0.18202615011730927</v>
      </c>
    </row>
    <row r="331" spans="27:35" x14ac:dyDescent="0.2">
      <c r="AA331" s="39" t="s">
        <v>87</v>
      </c>
      <c r="AB331" s="40">
        <f>_xll.qlInterestRateIndexFixingDate($X$9,AC331)</f>
        <v>42744</v>
      </c>
      <c r="AC331" s="40">
        <f>_xll.qlCalendarAdvance(calendar,$AC330,AA331,,,trigger)</f>
        <v>42746</v>
      </c>
      <c r="AD331" s="40">
        <f>_xll.qlInterestRateIndexMaturity($X$9,AC331,)</f>
        <v>42836</v>
      </c>
      <c r="AE331" s="43">
        <f>_xll.qlTenorBasisValue(TenorBasis3M,AC331,_xll.ohTrigger(trigger,$X$24))</f>
        <v>1.4323939945730289E-3</v>
      </c>
      <c r="AF331" s="90">
        <f>_xll.qlTenorBasisForwardRate(TenorBasis3M,AC331,_xll.ohTrigger(trigger,$X$24))</f>
        <v>-4.0015315884689429E-4</v>
      </c>
      <c r="AG331" s="90">
        <f>_xll.qlIndexFixing(TenorBasisIndex6M,$AB331,TRUE,_xll.ohTrigger(trigger,$X$24))</f>
        <v>-4.2709853695432898E-4</v>
      </c>
      <c r="AH331" s="43">
        <f>_xll.qlIndexFixing($X$9,$AB331,TRUE,trigger)</f>
        <v>-4.4577184458782781E-4</v>
      </c>
      <c r="AI331" s="45">
        <f t="shared" si="19"/>
        <v>0.18673307633498837</v>
      </c>
    </row>
    <row r="332" spans="27:35" x14ac:dyDescent="0.2">
      <c r="AA332" s="39" t="s">
        <v>87</v>
      </c>
      <c r="AB332" s="40">
        <f>_xll.qlInterestRateIndexFixingDate($X$9,AC332)</f>
        <v>42745</v>
      </c>
      <c r="AC332" s="40">
        <f>_xll.qlCalendarAdvance(calendar,$AC331,AA332,,,trigger)</f>
        <v>42747</v>
      </c>
      <c r="AD332" s="40">
        <f>_xll.qlInterestRateIndexMaturity($X$9,AC332,)</f>
        <v>42837</v>
      </c>
      <c r="AE332" s="43">
        <f>_xll.qlTenorBasisValue(TenorBasis3M,AC332,_xll.ohTrigger(trigger,$X$24))</f>
        <v>1.4329802618002565E-3</v>
      </c>
      <c r="AF332" s="90">
        <f>_xll.qlTenorBasisForwardRate(TenorBasis3M,AC332,_xll.ohTrigger(trigger,$X$24))</f>
        <v>-3.9731951132049304E-4</v>
      </c>
      <c r="AG332" s="90">
        <f>_xll.qlIndexFixing(TenorBasisIndex6M,$AB332,TRUE,_xll.ohTrigger(trigger,$X$24))</f>
        <v>-4.2369564371247392E-4</v>
      </c>
      <c r="AH332" s="43">
        <f>_xll.qlIndexFixing($X$9,$AB332,TRUE,trigger)</f>
        <v>-4.4279909307221033E-4</v>
      </c>
      <c r="AI332" s="45">
        <f t="shared" si="19"/>
        <v>0.19103449359736402</v>
      </c>
    </row>
    <row r="333" spans="27:35" x14ac:dyDescent="0.2">
      <c r="AA333" s="39" t="s">
        <v>87</v>
      </c>
      <c r="AB333" s="40">
        <f>_xll.qlInterestRateIndexFixingDate($X$9,AC333)</f>
        <v>42746</v>
      </c>
      <c r="AC333" s="40">
        <f>_xll.qlCalendarAdvance(calendar,$AC332,AA333,,,trigger)</f>
        <v>42748</v>
      </c>
      <c r="AD333" s="40">
        <f>_xll.qlInterestRateIndexMaturity($X$9,AC333,)</f>
        <v>42838</v>
      </c>
      <c r="AE333" s="43">
        <f>_xll.qlTenorBasisValue(TenorBasis3M,AC333,_xll.ohTrigger(trigger,$X$24))</f>
        <v>1.4335658950961059E-3</v>
      </c>
      <c r="AF333" s="90">
        <f>_xll.qlTenorBasisForwardRate(TenorBasis3M,AC333,_xll.ohTrigger(trigger,$X$24))</f>
        <v>-3.9450127187334871E-4</v>
      </c>
      <c r="AG333" s="90">
        <f>_xll.qlIndexFixing(TenorBasisIndex6M,$AB333,TRUE,_xll.ohTrigger(trigger,$X$24))</f>
        <v>-4.2030815760707441E-4</v>
      </c>
      <c r="AH333" s="43">
        <f>_xll.qlIndexFixing($X$9,$AB333,TRUE,trigger)</f>
        <v>-4.3980201702487065E-4</v>
      </c>
      <c r="AI333" s="45">
        <f t="shared" si="19"/>
        <v>0.19493859417796244</v>
      </c>
    </row>
    <row r="334" spans="27:35" x14ac:dyDescent="0.2">
      <c r="AA334" s="39" t="s">
        <v>87</v>
      </c>
      <c r="AB334" s="40">
        <f>_xll.qlInterestRateIndexFixingDate($X$9,AC334)</f>
        <v>42747</v>
      </c>
      <c r="AC334" s="40">
        <f>_xll.qlCalendarAdvance(calendar,$AC333,AA334,,,trigger)</f>
        <v>42751</v>
      </c>
      <c r="AD334" s="40">
        <f>_xll.qlInterestRateIndexMaturity($X$9,AC334,)</f>
        <v>42843</v>
      </c>
      <c r="AE334" s="43">
        <f>_xll.qlTenorBasisValue(TenorBasis3M,AC334,_xll.ohTrigger(trigger,$X$24))</f>
        <v>1.4353189952986715E-3</v>
      </c>
      <c r="AF334" s="90">
        <f>_xll.qlTenorBasisForwardRate(TenorBasis3M,AC334,_xll.ohTrigger(trigger,$X$24))</f>
        <v>-3.8362453576410246E-4</v>
      </c>
      <c r="AG334" s="90">
        <f>_xll.qlIndexFixing(TenorBasisIndex6M,$AB334,TRUE,_xll.ohTrigger(trigger,$X$24))</f>
        <v>-4.0693161828545595E-4</v>
      </c>
      <c r="AH334" s="43">
        <f>_xll.qlIndexFixing($X$9,$AB334,TRUE,trigger)</f>
        <v>-4.2719441390076906E-4</v>
      </c>
      <c r="AI334" s="45">
        <f t="shared" si="19"/>
        <v>0.20262795615313109</v>
      </c>
    </row>
    <row r="335" spans="27:35" x14ac:dyDescent="0.2">
      <c r="AA335" s="39" t="s">
        <v>87</v>
      </c>
      <c r="AB335" s="40">
        <f>_xll.qlInterestRateIndexFixingDate($X$9,AC335)</f>
        <v>42748</v>
      </c>
      <c r="AC335" s="40">
        <f>_xll.qlCalendarAdvance(calendar,$AC334,AA335,,,trigger)</f>
        <v>42752</v>
      </c>
      <c r="AD335" s="40">
        <f>_xll.qlInterestRateIndexMaturity($X$9,AC335,)</f>
        <v>42843</v>
      </c>
      <c r="AE335" s="43">
        <f>_xll.qlTenorBasisValue(TenorBasis3M,AC335,_xll.ohTrigger(trigger,$X$24))</f>
        <v>1.4359020967712821E-3</v>
      </c>
      <c r="AF335" s="90">
        <f>_xll.qlTenorBasisForwardRate(TenorBasis3M,AC335,_xll.ohTrigger(trigger,$X$24))</f>
        <v>-3.8212316771779977E-4</v>
      </c>
      <c r="AG335" s="90">
        <f>_xll.qlIndexFixing(TenorBasisIndex6M,$AB335,TRUE,_xll.ohTrigger(trigger,$X$24))</f>
        <v>-4.1097592138055025E-4</v>
      </c>
      <c r="AH335" s="43">
        <f>_xll.qlIndexFixing($X$9,$AB335,TRUE,trigger)</f>
        <v>-4.2583632216342958E-4</v>
      </c>
      <c r="AI335" s="45">
        <f t="shared" si="19"/>
        <v>0.14860400782879327</v>
      </c>
    </row>
    <row r="336" spans="27:35" x14ac:dyDescent="0.2">
      <c r="AA336" s="39" t="s">
        <v>87</v>
      </c>
      <c r="AB336" s="40">
        <f>_xll.qlInterestRateIndexFixingDate($X$9,AC336)</f>
        <v>42751</v>
      </c>
      <c r="AC336" s="40">
        <f>_xll.qlCalendarAdvance(calendar,$AC335,AA336,,,trigger)</f>
        <v>42753</v>
      </c>
      <c r="AD336" s="40">
        <f>_xll.qlInterestRateIndexMaturity($X$9,AC336,)</f>
        <v>42843</v>
      </c>
      <c r="AE336" s="43">
        <f>_xll.qlTenorBasisValue(TenorBasis3M,AC336,_xll.ohTrigger(trigger,$X$24))</f>
        <v>1.4364845662626388E-3</v>
      </c>
      <c r="AF336" s="90">
        <f>_xll.qlTenorBasisForwardRate(TenorBasis3M,AC336,_xll.ohTrigger(trigger,$X$24))</f>
        <v>-3.8062801316041117E-4</v>
      </c>
      <c r="AG336" s="90">
        <f>_xll.qlIndexFixing(TenorBasisIndex6M,$AB336,TRUE,_xll.ohTrigger(trigger,$X$24))</f>
        <v>-4.0358865173084624E-4</v>
      </c>
      <c r="AH336" s="43">
        <f>_xll.qlIndexFixing($X$9,$AB336,TRUE,trigger)</f>
        <v>-4.2446726000244794E-4</v>
      </c>
      <c r="AI336" s="45">
        <f t="shared" si="19"/>
        <v>0.20878608271601706</v>
      </c>
    </row>
    <row r="337" spans="27:35" x14ac:dyDescent="0.2">
      <c r="AA337" s="39" t="s">
        <v>87</v>
      </c>
      <c r="AB337" s="40">
        <f>_xll.qlInterestRateIndexFixingDate($X$9,AC337)</f>
        <v>42752</v>
      </c>
      <c r="AC337" s="40">
        <f>_xll.qlCalendarAdvance(calendar,$AC336,AA337,,,trigger)</f>
        <v>42754</v>
      </c>
      <c r="AD337" s="40">
        <f>_xll.qlInterestRateIndexMaturity($X$9,AC337,)</f>
        <v>42844</v>
      </c>
      <c r="AE337" s="43">
        <f>_xll.qlTenorBasisValue(TenorBasis3M,AC337,_xll.ohTrigger(trigger,$X$24))</f>
        <v>1.4370664041621596E-3</v>
      </c>
      <c r="AF337" s="90">
        <f>_xll.qlTenorBasisForwardRate(TenorBasis3M,AC337,_xll.ohTrigger(trigger,$X$24))</f>
        <v>-3.7789431257850836E-4</v>
      </c>
      <c r="AG337" s="90">
        <f>_xll.qlIndexFixing(TenorBasisIndex6M,$AB337,TRUE,_xll.ohTrigger(trigger,$X$24))</f>
        <v>-4.0028569899996924E-4</v>
      </c>
      <c r="AH337" s="43">
        <f>_xll.qlIndexFixing($X$9,$AB337,TRUE,trigger)</f>
        <v>-4.2133353148177122E-4</v>
      </c>
      <c r="AI337" s="45">
        <f t="shared" si="19"/>
        <v>0.21047832481801976</v>
      </c>
    </row>
    <row r="338" spans="27:35" x14ac:dyDescent="0.2">
      <c r="AA338" s="39" t="s">
        <v>87</v>
      </c>
      <c r="AB338" s="40">
        <f>_xll.qlInterestRateIndexFixingDate($X$9,AC338)</f>
        <v>42753</v>
      </c>
      <c r="AC338" s="40">
        <f>_xll.qlCalendarAdvance(calendar,$AC337,AA338,,,trigger)</f>
        <v>42755</v>
      </c>
      <c r="AD338" s="40">
        <f>_xll.qlInterestRateIndexMaturity($X$9,AC338,)</f>
        <v>42845</v>
      </c>
      <c r="AE338" s="43">
        <f>_xll.qlTenorBasisValue(TenorBasis3M,AC338,_xll.ohTrigger(trigger,$X$24))</f>
        <v>1.4376476108590589E-3</v>
      </c>
      <c r="AF338" s="90">
        <f>_xll.qlTenorBasisForwardRate(TenorBasis3M,AC338,_xll.ohTrigger(trigger,$X$24))</f>
        <v>-3.7517338353021401E-4</v>
      </c>
      <c r="AG338" s="90">
        <f>_xll.qlIndexFixing(TenorBasisIndex6M,$AB338,TRUE,_xll.ohTrigger(trigger,$X$24))</f>
        <v>-3.9699551691674273E-4</v>
      </c>
      <c r="AH338" s="43">
        <f>_xll.qlIndexFixing($X$9,$AB338,TRUE,trigger)</f>
        <v>-4.1817857667592051E-4</v>
      </c>
      <c r="AI338" s="45">
        <f t="shared" si="19"/>
        <v>0.2118305975917778</v>
      </c>
    </row>
    <row r="339" spans="27:35" x14ac:dyDescent="0.2">
      <c r="AA339" s="39" t="s">
        <v>87</v>
      </c>
      <c r="AB339" s="40">
        <f>_xll.qlInterestRateIndexFixingDate($X$9,AC339)</f>
        <v>42754</v>
      </c>
      <c r="AC339" s="40">
        <f>_xll.qlCalendarAdvance(calendar,$AC338,AA339,,,trigger)</f>
        <v>42758</v>
      </c>
      <c r="AD339" s="40">
        <f>_xll.qlInterestRateIndexMaturity($X$9,AC339,)</f>
        <v>42849</v>
      </c>
      <c r="AE339" s="43">
        <f>_xll.qlTenorBasisValue(TenorBasis3M,AC339,_xll.ohTrigger(trigger,$X$24))</f>
        <v>1.4393874476231524E-3</v>
      </c>
      <c r="AF339" s="90">
        <f>_xll.qlTenorBasisForwardRate(TenorBasis3M,AC339,_xll.ohTrigger(trigger,$X$24))</f>
        <v>-3.6585268582546159E-4</v>
      </c>
      <c r="AG339" s="90">
        <f>_xll.qlIndexFixing(TenorBasisIndex6M,$AB339,TRUE,_xll.ohTrigger(trigger,$X$24))</f>
        <v>-3.8561046566623413E-4</v>
      </c>
      <c r="AH339" s="43">
        <f>_xll.qlIndexFixing($X$9,$AB339,TRUE,trigger)</f>
        <v>-4.0681255286818834E-4</v>
      </c>
      <c r="AI339" s="45">
        <f t="shared" si="19"/>
        <v>0.21202087201954212</v>
      </c>
    </row>
    <row r="340" spans="27:35" x14ac:dyDescent="0.2">
      <c r="AA340" s="39" t="s">
        <v>87</v>
      </c>
      <c r="AB340" s="40">
        <f>_xll.qlInterestRateIndexFixingDate($X$9,AC340)</f>
        <v>42755</v>
      </c>
      <c r="AC340" s="40">
        <f>_xll.qlCalendarAdvance(calendar,$AC339,AA340,,,trigger)</f>
        <v>42759</v>
      </c>
      <c r="AD340" s="40">
        <f>_xll.qlInterestRateIndexMaturity($X$9,AC340,)</f>
        <v>42849</v>
      </c>
      <c r="AE340" s="43">
        <f>_xll.qlTenorBasisValue(TenorBasis3M,AC340,_xll.ohTrigger(trigger,$X$24))</f>
        <v>1.439966133397679E-3</v>
      </c>
      <c r="AF340" s="90">
        <f>_xll.qlTenorBasisForwardRate(TenorBasis3M,AC340,_xll.ohTrigger(trigger,$X$24))</f>
        <v>-3.6440984959851264E-4</v>
      </c>
      <c r="AG340" s="90">
        <f>_xll.qlIndexFixing(TenorBasisIndex6M,$AB340,TRUE,_xll.ohTrigger(trigger,$X$24))</f>
        <v>-3.8395496211940383E-4</v>
      </c>
      <c r="AH340" s="43">
        <f>_xll.qlIndexFixing($X$9,$AB340,TRUE,trigger)</f>
        <v>-4.0535534682151209E-4</v>
      </c>
      <c r="AI340" s="45">
        <f t="shared" si="19"/>
        <v>0.21400384702108255</v>
      </c>
    </row>
    <row r="341" spans="27:35" x14ac:dyDescent="0.2">
      <c r="AA341" s="39" t="s">
        <v>87</v>
      </c>
      <c r="AB341" s="40">
        <f>_xll.qlInterestRateIndexFixingDate($X$9,AC341)</f>
        <v>42758</v>
      </c>
      <c r="AC341" s="40">
        <f>_xll.qlCalendarAdvance(calendar,$AC340,AA341,,,trigger)</f>
        <v>42760</v>
      </c>
      <c r="AD341" s="40">
        <f>_xll.qlInterestRateIndexMaturity($X$9,AC341,)</f>
        <v>42850</v>
      </c>
      <c r="AE341" s="43">
        <f>_xll.qlTenorBasisValue(TenorBasis3M,AC341,_xll.ohTrigger(trigger,$X$24))</f>
        <v>1.440544189912631E-3</v>
      </c>
      <c r="AF341" s="90">
        <f>_xll.qlTenorBasisForwardRate(TenorBasis3M,AC341,_xll.ohTrigger(trigger,$X$24))</f>
        <v>-3.6174712840386647E-4</v>
      </c>
      <c r="AG341" s="90">
        <f>_xll.qlIndexFixing(TenorBasisIndex6M,$AB341,TRUE,_xll.ohTrigger(trigger,$X$24))</f>
        <v>-3.8072298356395251E-4</v>
      </c>
      <c r="AH341" s="43">
        <f>_xll.qlIndexFixing($X$9,$AB341,TRUE,trigger)</f>
        <v>-4.0210089976344676E-4</v>
      </c>
      <c r="AI341" s="45">
        <f t="shared" si="19"/>
        <v>0.21377916199494251</v>
      </c>
    </row>
    <row r="342" spans="27:35" x14ac:dyDescent="0.2">
      <c r="AA342" s="39" t="s">
        <v>87</v>
      </c>
      <c r="AB342" s="40">
        <f>_xll.qlInterestRateIndexFixingDate($X$9,AC342)</f>
        <v>42759</v>
      </c>
      <c r="AC342" s="40">
        <f>_xll.qlCalendarAdvance(calendar,$AC341,AA342,,,trigger)</f>
        <v>42761</v>
      </c>
      <c r="AD342" s="40">
        <f>_xll.qlInterestRateIndexMaturity($X$9,AC342,)</f>
        <v>42851</v>
      </c>
      <c r="AE342" s="43">
        <f>_xll.qlTenorBasisValue(TenorBasis3M,AC342,_xll.ohTrigger(trigger,$X$24))</f>
        <v>1.4411216175560114E-3</v>
      </c>
      <c r="AF342" s="90">
        <f>_xll.qlTenorBasisForwardRate(TenorBasis3M,AC342,_xll.ohTrigger(trigger,$X$24))</f>
        <v>-3.5909491881014333E-4</v>
      </c>
      <c r="AG342" s="90">
        <f>_xll.qlIndexFixing(TenorBasisIndex6M,$AB342,TRUE,_xll.ohTrigger(trigger,$X$24))</f>
        <v>-3.8293332783290168E-4</v>
      </c>
      <c r="AH342" s="43">
        <f>_xll.qlIndexFixing($X$9,$AB342,TRUE,trigger)</f>
        <v>-3.9882788209899545E-4</v>
      </c>
      <c r="AI342" s="45">
        <f t="shared" si="19"/>
        <v>0.15894554266093763</v>
      </c>
    </row>
    <row r="343" spans="27:35" x14ac:dyDescent="0.2">
      <c r="AA343" s="39" t="s">
        <v>87</v>
      </c>
      <c r="AB343" s="40">
        <f>_xll.qlInterestRateIndexFixingDate($X$9,AC343)</f>
        <v>42760</v>
      </c>
      <c r="AC343" s="40">
        <f>_xll.qlCalendarAdvance(calendar,$AC342,AA343,,,trigger)</f>
        <v>42762</v>
      </c>
      <c r="AD343" s="40">
        <f>_xll.qlInterestRateIndexMaturity($X$9,AC343,)</f>
        <v>42852</v>
      </c>
      <c r="AE343" s="43">
        <f>_xll.qlTenorBasisValue(TenorBasis3M,AC343,_xll.ohTrigger(trigger,$X$24))</f>
        <v>1.441698416715624E-3</v>
      </c>
      <c r="AF343" s="90">
        <f>_xll.qlTenorBasisForwardRate(TenorBasis3M,AC343,_xll.ohTrigger(trigger,$X$24))</f>
        <v>-3.5645284415819489E-4</v>
      </c>
      <c r="AG343" s="90">
        <f>_xll.qlIndexFixing(TenorBasisIndex6M,$AB343,TRUE,_xll.ohTrigger(trigger,$X$24))</f>
        <v>-3.7429018206402986E-4</v>
      </c>
      <c r="AH343" s="43">
        <f>_xll.qlIndexFixing($X$9,$AB343,TRUE,trigger)</f>
        <v>-3.9553673644432408E-4</v>
      </c>
      <c r="AI343" s="45">
        <f t="shared" si="19"/>
        <v>0.21246554380294214</v>
      </c>
    </row>
    <row r="344" spans="27:35" x14ac:dyDescent="0.2">
      <c r="AA344" s="39" t="s">
        <v>87</v>
      </c>
      <c r="AB344" s="40">
        <f>_xll.qlInterestRateIndexFixingDate($X$9,AC344)</f>
        <v>42761</v>
      </c>
      <c r="AC344" s="40">
        <f>_xll.qlCalendarAdvance(calendar,$AC343,AA344,,,trigger)</f>
        <v>42765</v>
      </c>
      <c r="AD344" s="40">
        <f>_xll.qlInterestRateIndexMaturity($X$9,AC344,)</f>
        <v>42853</v>
      </c>
      <c r="AE344" s="43">
        <f>_xll.qlTenorBasisValue(TenorBasis3M,AC344,_xll.ohTrigger(trigger,$X$24))</f>
        <v>1.4434250471668493E-3</v>
      </c>
      <c r="AF344" s="90">
        <f>_xll.qlTenorBasisForwardRate(TenorBasis3M,AC344,_xll.ohTrigger(trigger,$X$24))</f>
        <v>-3.5101929936130131E-4</v>
      </c>
      <c r="AG344" s="90">
        <f>_xll.qlIndexFixing(TenorBasisIndex6M,$AB344,TRUE,_xll.ohTrigger(trigger,$X$24))</f>
        <v>-3.6779577765695806E-4</v>
      </c>
      <c r="AH344" s="43">
        <f>_xll.qlIndexFixing($X$9,$AB344,TRUE,trigger)</f>
        <v>-3.8917141340249535E-4</v>
      </c>
      <c r="AI344" s="45">
        <f t="shared" si="19"/>
        <v>0.21375635745537286</v>
      </c>
    </row>
    <row r="345" spans="27:35" x14ac:dyDescent="0.2">
      <c r="AA345" s="39" t="s">
        <v>87</v>
      </c>
      <c r="AB345" s="40">
        <f>_xll.qlInterestRateIndexFixingDate($X$9,AC345)</f>
        <v>42762</v>
      </c>
      <c r="AC345" s="40">
        <f>_xll.qlCalendarAdvance(calendar,$AC344,AA345,,,trigger)</f>
        <v>42766</v>
      </c>
      <c r="AD345" s="40">
        <f>_xll.qlInterestRateIndexMaturity($X$9,AC345,)</f>
        <v>42853</v>
      </c>
      <c r="AE345" s="43">
        <f>_xll.qlTenorBasisValue(TenorBasis3M,AC345,_xll.ohTrigger(trigger,$X$24))</f>
        <v>1.4439993362653819E-3</v>
      </c>
      <c r="AF345" s="90">
        <f>_xll.qlTenorBasisForwardRate(TenorBasis3M,AC345,_xll.ohTrigger(trigger,$X$24))</f>
        <v>-3.4962769582055621E-4</v>
      </c>
      <c r="AG345" s="90">
        <f>_xll.qlIndexFixing(TenorBasisIndex6M,$AB345,TRUE,_xll.ohTrigger(trigger,$X$24))</f>
        <v>-3.661498963859516E-4</v>
      </c>
      <c r="AH345" s="43">
        <f>_xll.qlIndexFixing($X$9,$AB345,TRUE,trigger)</f>
        <v>-3.8762771723099831E-4</v>
      </c>
      <c r="AI345" s="45">
        <f t="shared" si="19"/>
        <v>0.21477820845046716</v>
      </c>
    </row>
    <row r="346" spans="27:35" x14ac:dyDescent="0.2">
      <c r="AA346" s="39" t="s">
        <v>87</v>
      </c>
      <c r="AB346" s="40">
        <f>_xll.qlInterestRateIndexFixingDate($X$9,AC346)</f>
        <v>42765</v>
      </c>
      <c r="AC346" s="40">
        <f>_xll.qlCalendarAdvance(calendar,$AC345,AA346,,,trigger)</f>
        <v>42767</v>
      </c>
      <c r="AD346" s="40">
        <f>_xll.qlInterestRateIndexMaturity($X$9,AC346,)</f>
        <v>42857</v>
      </c>
      <c r="AE346" s="43">
        <f>_xll.qlTenorBasisValue(TenorBasis3M,AC346,_xll.ohTrigger(trigger,$X$24))</f>
        <v>1.4445729988161371E-3</v>
      </c>
      <c r="AF346" s="90">
        <f>_xll.qlTenorBasisForwardRate(TenorBasis3M,AC346,_xll.ohTrigger(trigger,$X$24))</f>
        <v>-3.4338131192201971E-4</v>
      </c>
      <c r="AG346" s="90">
        <f>_xll.qlIndexFixing(TenorBasisIndex6M,$AB346,TRUE,_xll.ohTrigger(trigger,$X$24))</f>
        <v>-3.583723422071472E-4</v>
      </c>
      <c r="AH346" s="43">
        <f>_xll.qlIndexFixing($X$9,$AB346,TRUE,trigger)</f>
        <v>-3.7882458000249031E-4</v>
      </c>
      <c r="AI346" s="45">
        <f t="shared" si="19"/>
        <v>0.20452237795343109</v>
      </c>
    </row>
    <row r="347" spans="27:35" x14ac:dyDescent="0.2">
      <c r="AA347" s="39" t="s">
        <v>87</v>
      </c>
      <c r="AB347" s="40">
        <f>_xll.qlInterestRateIndexFixingDate($X$9,AC347)</f>
        <v>42766</v>
      </c>
      <c r="AC347" s="40">
        <f>_xll.qlCalendarAdvance(calendar,$AC346,AA347,,,trigger)</f>
        <v>42768</v>
      </c>
      <c r="AD347" s="40">
        <f>_xll.qlInterestRateIndexMaturity($X$9,AC347,)</f>
        <v>42857</v>
      </c>
      <c r="AE347" s="43">
        <f>_xll.qlTenorBasisValue(TenorBasis3M,AC347,_xll.ohTrigger(trigger,$X$24))</f>
        <v>1.4451460352057099E-3</v>
      </c>
      <c r="AF347" s="90">
        <f>_xll.qlTenorBasisForwardRate(TenorBasis3M,AC347,_xll.ohTrigger(trigger,$X$24))</f>
        <v>-3.420090930807374E-4</v>
      </c>
      <c r="AG347" s="90">
        <f>_xll.qlIndexFixing(TenorBasisIndex6M,$AB347,TRUE,_xll.ohTrigger(trigger,$X$24))</f>
        <v>-3.5673149634487806E-4</v>
      </c>
      <c r="AH347" s="43">
        <f>_xll.qlIndexFixing($X$9,$AB347,TRUE,trigger)</f>
        <v>-3.7724928311693958E-4</v>
      </c>
      <c r="AI347" s="45">
        <f t="shared" si="19"/>
        <v>0.20517786772061516</v>
      </c>
    </row>
    <row r="348" spans="27:35" x14ac:dyDescent="0.2">
      <c r="AA348" s="39" t="s">
        <v>87</v>
      </c>
      <c r="AB348" s="40">
        <f>_xll.qlInterestRateIndexFixingDate($X$9,AC348)</f>
        <v>42767</v>
      </c>
      <c r="AC348" s="40">
        <f>_xll.qlCalendarAdvance(calendar,$AC347,AA348,,,trigger)</f>
        <v>42769</v>
      </c>
      <c r="AD348" s="40">
        <f>_xll.qlInterestRateIndexMaturity($X$9,AC348,)</f>
        <v>42858</v>
      </c>
      <c r="AE348" s="43">
        <f>_xll.qlTenorBasisValue(TenorBasis3M,AC348,_xll.ohTrigger(trigger,$X$24))</f>
        <v>1.4457184458204946E-3</v>
      </c>
      <c r="AF348" s="90">
        <f>_xll.qlTenorBasisForwardRate(TenorBasis3M,AC348,_xll.ohTrigger(trigger,$X$24))</f>
        <v>-3.3942747231279012E-4</v>
      </c>
      <c r="AG348" s="90">
        <f>_xll.qlIndexFixing(TenorBasisIndex6M,$AB348,TRUE,_xll.ohTrigger(trigger,$X$24))</f>
        <v>-3.5357421421565465E-4</v>
      </c>
      <c r="AH348" s="43">
        <f>_xll.qlIndexFixing($X$9,$AB348,TRUE,trigger)</f>
        <v>-3.7384612112607645E-4</v>
      </c>
      <c r="AI348" s="45">
        <f t="shared" si="19"/>
        <v>0.20271906910421797</v>
      </c>
    </row>
    <row r="349" spans="27:35" x14ac:dyDescent="0.2">
      <c r="AA349" s="39" t="s">
        <v>87</v>
      </c>
      <c r="AB349" s="40">
        <f>_xll.qlInterestRateIndexFixingDate($X$9,AC349)</f>
        <v>42768</v>
      </c>
      <c r="AC349" s="40">
        <f>_xll.qlCalendarAdvance(calendar,$AC348,AA349,,,trigger)</f>
        <v>42772</v>
      </c>
      <c r="AD349" s="40">
        <f>_xll.qlInterestRateIndexMaturity($X$9,AC349,)</f>
        <v>42863</v>
      </c>
      <c r="AE349" s="43">
        <f>_xll.qlTenorBasisValue(TenorBasis3M,AC349,_xll.ohTrigger(trigger,$X$24))</f>
        <v>1.4474319268770481E-3</v>
      </c>
      <c r="AF349" s="90">
        <f>_xll.qlTenorBasisForwardRate(TenorBasis3M,AC349,_xll.ohTrigger(trigger,$X$24))</f>
        <v>-3.292856859885526E-4</v>
      </c>
      <c r="AG349" s="90">
        <f>_xll.qlIndexFixing(TenorBasisIndex6M,$AB349,TRUE,_xll.ohTrigger(trigger,$X$24))</f>
        <v>-3.4613472077703127E-4</v>
      </c>
      <c r="AH349" s="43">
        <f>_xll.qlIndexFixing($X$9,$AB349,TRUE,trigger)</f>
        <v>-3.5990218372736654E-4</v>
      </c>
      <c r="AI349" s="45">
        <f t="shared" si="19"/>
        <v>0.13767462950335271</v>
      </c>
    </row>
    <row r="350" spans="27:35" x14ac:dyDescent="0.2">
      <c r="AA350" s="39" t="s">
        <v>87</v>
      </c>
      <c r="AB350" s="40">
        <f>_xll.qlInterestRateIndexFixingDate($X$9,AC350)</f>
        <v>42769</v>
      </c>
      <c r="AC350" s="40">
        <f>_xll.qlCalendarAdvance(calendar,$AC349,AA350,,,trigger)</f>
        <v>42773</v>
      </c>
      <c r="AD350" s="40">
        <f>_xll.qlInterestRateIndexMaturity($X$9,AC350,)</f>
        <v>42863</v>
      </c>
      <c r="AE350" s="43">
        <f>_xll.qlTenorBasisValue(TenorBasis3M,AC350,_xll.ohTrigger(trigger,$X$24))</f>
        <v>1.4480018382526055E-3</v>
      </c>
      <c r="AF350" s="90">
        <f>_xll.qlTenorBasisForwardRate(TenorBasis3M,AC350,_xll.ohTrigger(trigger,$X$24))</f>
        <v>-3.2795120395645583E-4</v>
      </c>
      <c r="AG350" s="90">
        <f>_xll.qlIndexFixing(TenorBasisIndex6M,$AB350,TRUE,_xll.ohTrigger(trigger,$X$24))</f>
        <v>-3.395266385113338E-4</v>
      </c>
      <c r="AH350" s="43">
        <f>_xll.qlIndexFixing($X$9,$AB350,TRUE,trigger)</f>
        <v>-3.5826427662888349E-4</v>
      </c>
      <c r="AI350" s="45">
        <f t="shared" si="19"/>
        <v>0.18737638117549693</v>
      </c>
    </row>
    <row r="351" spans="27:35" x14ac:dyDescent="0.2">
      <c r="AA351" s="39" t="s">
        <v>87</v>
      </c>
      <c r="AB351" s="40">
        <f>_xll.qlInterestRateIndexFixingDate($X$9,AC351)</f>
        <v>42772</v>
      </c>
      <c r="AC351" s="40">
        <f>_xll.qlCalendarAdvance(calendar,$AC350,AA351,,,trigger)</f>
        <v>42774</v>
      </c>
      <c r="AD351" s="40">
        <f>_xll.qlInterestRateIndexMaturity($X$9,AC351,)</f>
        <v>42863</v>
      </c>
      <c r="AE351" s="43">
        <f>_xll.qlTenorBasisValue(TenorBasis3M,AC351,_xll.ohTrigger(trigger,$X$24))</f>
        <v>1.4485711257823351E-3</v>
      </c>
      <c r="AF351" s="90">
        <f>_xll.qlTenorBasisForwardRate(TenorBasis3M,AC351,_xll.ohTrigger(trigger,$X$24))</f>
        <v>-3.2662232024555402E-4</v>
      </c>
      <c r="AG351" s="90">
        <f>_xll.qlIndexFixing(TenorBasisIndex6M,$AB351,TRUE,_xll.ohTrigger(trigger,$X$24))</f>
        <v>-3.3789074345267196E-4</v>
      </c>
      <c r="AH351" s="43">
        <f>_xll.qlIndexFixing($X$9,$AB351,TRUE,trigger)</f>
        <v>-3.5661702663072111E-4</v>
      </c>
      <c r="AI351" s="45">
        <f t="shared" si="19"/>
        <v>0.1872628317804915</v>
      </c>
    </row>
    <row r="352" spans="27:35" x14ac:dyDescent="0.2">
      <c r="AA352" s="39" t="s">
        <v>87</v>
      </c>
      <c r="AB352" s="40">
        <f>_xll.qlInterestRateIndexFixingDate($X$9,AC352)</f>
        <v>42773</v>
      </c>
      <c r="AC352" s="40">
        <f>_xll.qlCalendarAdvance(calendar,$AC351,AA352,,,trigger)</f>
        <v>42775</v>
      </c>
      <c r="AD352" s="40">
        <f>_xll.qlInterestRateIndexMaturity($X$9,AC352,)</f>
        <v>42864</v>
      </c>
      <c r="AE352" s="43">
        <f>_xll.qlTenorBasisValue(TenorBasis3M,AC352,_xll.ohTrigger(trigger,$X$24))</f>
        <v>1.4491397898514272E-3</v>
      </c>
      <c r="AF352" s="90">
        <f>_xll.qlTenorBasisForwardRate(TenorBasis3M,AC352,_xll.ohTrigger(trigger,$X$24))</f>
        <v>-3.2407921391508873E-4</v>
      </c>
      <c r="AG352" s="90">
        <f>_xll.qlIndexFixing(TenorBasisIndex6M,$AB352,TRUE,_xll.ohTrigger(trigger,$X$24))</f>
        <v>-3.3477197102898528E-4</v>
      </c>
      <c r="AH352" s="43">
        <f>_xll.qlIndexFixing($X$9,$AB352,TRUE,trigger)</f>
        <v>-3.5313168406156045E-4</v>
      </c>
      <c r="AI352" s="45">
        <f t="shared" si="19"/>
        <v>0.18359713032575167</v>
      </c>
    </row>
    <row r="353" spans="27:35" x14ac:dyDescent="0.2">
      <c r="AA353" s="39" t="s">
        <v>87</v>
      </c>
      <c r="AB353" s="40">
        <f>_xll.qlInterestRateIndexFixingDate($X$9,AC353)</f>
        <v>42774</v>
      </c>
      <c r="AC353" s="40">
        <f>_xll.qlCalendarAdvance(calendar,$AC352,AA353,,,trigger)</f>
        <v>42776</v>
      </c>
      <c r="AD353" s="40">
        <f>_xll.qlInterestRateIndexMaturity($X$9,AC353,)</f>
        <v>42865</v>
      </c>
      <c r="AE353" s="43">
        <f>_xll.qlTenorBasisValue(TenorBasis3M,AC353,_xll.ohTrigger(trigger,$X$24))</f>
        <v>1.4497078308448727E-3</v>
      </c>
      <c r="AF353" s="90">
        <f>_xll.qlTenorBasisForwardRate(TenorBasis3M,AC353,_xll.ohTrigger(trigger,$X$24))</f>
        <v>-3.2154119351719733E-4</v>
      </c>
      <c r="AG353" s="90">
        <f>_xll.qlIndexFixing(TenorBasisIndex6M,$AB353,TRUE,_xll.ohTrigger(trigger,$X$24))</f>
        <v>-3.3165828376231321E-4</v>
      </c>
      <c r="AH353" s="43">
        <f>_xll.qlIndexFixing($X$9,$AB353,TRUE,trigger)</f>
        <v>-3.4963421135325953E-4</v>
      </c>
      <c r="AI353" s="45">
        <f t="shared" si="19"/>
        <v>0.17975927590946317</v>
      </c>
    </row>
    <row r="354" spans="27:35" x14ac:dyDescent="0.2">
      <c r="AA354" s="39" t="s">
        <v>87</v>
      </c>
      <c r="AB354" s="40">
        <f>_xll.qlInterestRateIndexFixingDate($X$9,AC354)</f>
        <v>42775</v>
      </c>
      <c r="AC354" s="40">
        <f>_xll.qlCalendarAdvance(calendar,$AC353,AA354,,,trigger)</f>
        <v>42779</v>
      </c>
      <c r="AD354" s="40">
        <f>_xll.qlInterestRateIndexMaturity($X$9,AC354,)</f>
        <v>42870</v>
      </c>
      <c r="AE354" s="43">
        <f>_xll.qlTenorBasisValue(TenorBasis3M,AC354,_xll.ohTrigger(trigger,$X$24))</f>
        <v>1.4514082192182314E-3</v>
      </c>
      <c r="AF354" s="90">
        <f>_xll.qlTenorBasisForwardRate(TenorBasis3M,AC354,_xll.ohTrigger(trigger,$X$24))</f>
        <v>-3.1148942454515909E-4</v>
      </c>
      <c r="AG354" s="90">
        <f>_xll.qlIndexFixing(TenorBasisIndex6M,$AB354,TRUE,_xll.ohTrigger(trigger,$X$24))</f>
        <v>-3.1942402201740478E-4</v>
      </c>
      <c r="AH354" s="43">
        <f>_xll.qlIndexFixing($X$9,$AB354,TRUE,trigger)</f>
        <v>-3.3541275007277813E-4</v>
      </c>
      <c r="AI354" s="45">
        <f t="shared" si="19"/>
        <v>0.1598872805537335</v>
      </c>
    </row>
    <row r="355" spans="27:35" x14ac:dyDescent="0.2">
      <c r="AA355" s="39" t="s">
        <v>87</v>
      </c>
      <c r="AB355" s="40">
        <f>_xll.qlInterestRateIndexFixingDate($X$9,AC355)</f>
        <v>42776</v>
      </c>
      <c r="AC355" s="40">
        <f>_xll.qlCalendarAdvance(calendar,$AC354,AA355,,,trigger)</f>
        <v>42780</v>
      </c>
      <c r="AD355" s="40">
        <f>_xll.qlInterestRateIndexMaturity($X$9,AC355,)</f>
        <v>42870</v>
      </c>
      <c r="AE355" s="43">
        <f>_xll.qlTenorBasisValue(TenorBasis3M,AC355,_xll.ohTrigger(trigger,$X$24))</f>
        <v>1.4519737717549933E-3</v>
      </c>
      <c r="AF355" s="90">
        <f>_xll.qlTenorBasisForwardRate(TenorBasis3M,AC355,_xll.ohTrigger(trigger,$X$24))</f>
        <v>-3.1019917965746657E-4</v>
      </c>
      <c r="AG355" s="90">
        <f>_xll.qlIndexFixing(TenorBasisIndex6M,$AB355,TRUE,_xll.ohTrigger(trigger,$X$24))</f>
        <v>-3.1778971696860836E-4</v>
      </c>
      <c r="AH355" s="43">
        <f>_xll.qlIndexFixing($X$9,$AB355,TRUE,trigger)</f>
        <v>-3.3370081943129293E-4</v>
      </c>
      <c r="AI355" s="45">
        <f t="shared" si="19"/>
        <v>0.15911102462684568</v>
      </c>
    </row>
    <row r="356" spans="27:35" x14ac:dyDescent="0.2">
      <c r="AA356" s="39" t="s">
        <v>87</v>
      </c>
      <c r="AB356" s="40">
        <f>_xll.qlInterestRateIndexFixingDate($X$9,AC356)</f>
        <v>42779</v>
      </c>
      <c r="AC356" s="40">
        <f>_xll.qlCalendarAdvance(calendar,$AC355,AA356,,,trigger)</f>
        <v>42781</v>
      </c>
      <c r="AD356" s="40">
        <f>_xll.qlInterestRateIndexMaturity($X$9,AC356,)</f>
        <v>42870</v>
      </c>
      <c r="AE356" s="43">
        <f>_xll.qlTenorBasisValue(TenorBasis3M,AC356,_xll.ohTrigger(trigger,$X$24))</f>
        <v>1.4525387031380608E-3</v>
      </c>
      <c r="AF356" s="90">
        <f>_xll.qlTenorBasisForwardRate(TenorBasis3M,AC356,_xll.ohTrigger(trigger,$X$24))</f>
        <v>-3.0891404904110048E-4</v>
      </c>
      <c r="AG356" s="90">
        <f>_xll.qlIndexFixing(TenorBasisIndex6M,$AB356,TRUE,_xll.ohTrigger(trigger,$X$24))</f>
        <v>-3.2092329952235118E-4</v>
      </c>
      <c r="AH356" s="43">
        <f>_xll.qlIndexFixing($X$9,$AB356,TRUE,trigger)</f>
        <v>-3.3198056217615654E-4</v>
      </c>
      <c r="AI356" s="45">
        <f t="shared" si="19"/>
        <v>0.11057262653805361</v>
      </c>
    </row>
    <row r="357" spans="27:35" x14ac:dyDescent="0.2">
      <c r="AA357" s="39" t="s">
        <v>87</v>
      </c>
      <c r="AB357" s="40">
        <f>_xll.qlInterestRateIndexFixingDate($X$9,AC357)</f>
        <v>42780</v>
      </c>
      <c r="AC357" s="40">
        <f>_xll.qlCalendarAdvance(calendar,$AC356,AA357,,,trigger)</f>
        <v>42782</v>
      </c>
      <c r="AD357" s="40">
        <f>_xll.qlInterestRateIndexMaturity($X$9,AC357,)</f>
        <v>42871</v>
      </c>
      <c r="AE357" s="43">
        <f>_xll.qlTenorBasisValue(TenorBasis3M,AC357,_xll.ohTrigger(trigger,$X$24))</f>
        <v>1.4531030137512255E-3</v>
      </c>
      <c r="AF357" s="90">
        <f>_xll.qlTenorBasisForwardRate(TenorBasis3M,AC357,_xll.ohTrigger(trigger,$X$24))</f>
        <v>-3.0639854533778539E-4</v>
      </c>
      <c r="AG357" s="90">
        <f>_xll.qlIndexFixing(TenorBasisIndex6M,$AB357,TRUE,_xll.ohTrigger(trigger,$X$24))</f>
        <v>-3.1306161823121677E-4</v>
      </c>
      <c r="AH357" s="43">
        <f>_xll.qlIndexFixing($X$9,$AB357,TRUE,trigger)</f>
        <v>-3.2841970852017438E-4</v>
      </c>
      <c r="AI357" s="45">
        <f t="shared" si="19"/>
        <v>0.1535809028895761</v>
      </c>
    </row>
    <row r="358" spans="27:35" x14ac:dyDescent="0.2">
      <c r="AA358" s="39" t="s">
        <v>87</v>
      </c>
      <c r="AB358" s="40">
        <f>_xll.qlInterestRateIndexFixingDate($X$9,AC358)</f>
        <v>42781</v>
      </c>
      <c r="AC358" s="40">
        <f>_xll.qlCalendarAdvance(calendar,$AC357,AA358,,,trigger)</f>
        <v>42783</v>
      </c>
      <c r="AD358" s="40">
        <f>_xll.qlInterestRateIndexMaturity($X$9,AC358,)</f>
        <v>42872</v>
      </c>
      <c r="AE358" s="43">
        <f>_xll.qlTenorBasisValue(TenorBasis3M,AC358,_xll.ohTrigger(trigger,$X$24))</f>
        <v>1.4536667039780785E-3</v>
      </c>
      <c r="AF358" s="90">
        <f>_xll.qlTenorBasisForwardRate(TenorBasis3M,AC358,_xll.ohTrigger(trigger,$X$24))</f>
        <v>-3.0388546125942014E-4</v>
      </c>
      <c r="AG358" s="90">
        <f>_xll.qlIndexFixing(TenorBasisIndex6M,$AB358,TRUE,_xll.ohTrigger(trigger,$X$24))</f>
        <v>-3.0997286192341507E-4</v>
      </c>
      <c r="AH358" s="43">
        <f>_xll.qlIndexFixing($X$9,$AB358,TRUE,trigger)</f>
        <v>-3.2484985803439418E-4</v>
      </c>
      <c r="AI358" s="45">
        <f t="shared" si="19"/>
        <v>0.14876996110979113</v>
      </c>
    </row>
    <row r="359" spans="27:35" x14ac:dyDescent="0.2">
      <c r="AA359" s="39" t="s">
        <v>87</v>
      </c>
      <c r="AB359" s="40">
        <f>_xll.qlInterestRateIndexFixingDate($X$9,AC359)</f>
        <v>42782</v>
      </c>
      <c r="AC359" s="40">
        <f>_xll.qlCalendarAdvance(calendar,$AC358,AA359,,,trigger)</f>
        <v>42786</v>
      </c>
      <c r="AD359" s="40">
        <f>_xll.qlInterestRateIndexMaturity($X$9,AC359,)</f>
        <v>42877</v>
      </c>
      <c r="AE359" s="43">
        <f>_xll.qlTenorBasisValue(TenorBasis3M,AC359,_xll.ohTrigger(trigger,$X$24))</f>
        <v>1.4553540561736934E-3</v>
      </c>
      <c r="AF359" s="90">
        <f>_xll.qlTenorBasisForwardRate(TenorBasis3M,AC359,_xll.ohTrigger(trigger,$X$24))</f>
        <v>-2.938476163682059E-4</v>
      </c>
      <c r="AG359" s="90">
        <f>_xll.qlIndexFixing(TenorBasisIndex6M,$AB359,TRUE,_xll.ohTrigger(trigger,$X$24))</f>
        <v>-2.9784107657028936E-4</v>
      </c>
      <c r="AH359" s="43">
        <f>_xll.qlIndexFixing($X$9,$AB359,TRUE,trigger)</f>
        <v>-3.1043402390618823E-4</v>
      </c>
      <c r="AI359" s="45">
        <f t="shared" si="19"/>
        <v>0.12592947335898871</v>
      </c>
    </row>
    <row r="360" spans="27:35" x14ac:dyDescent="0.2">
      <c r="AA360" s="39" t="s">
        <v>87</v>
      </c>
      <c r="AB360" s="40">
        <f>_xll.qlInterestRateIndexFixingDate($X$9,AC360)</f>
        <v>42783</v>
      </c>
      <c r="AC360" s="40">
        <f>_xll.qlCalendarAdvance(calendar,$AC359,AA360,,,trigger)</f>
        <v>42787</v>
      </c>
      <c r="AD360" s="40">
        <f>_xll.qlInterestRateIndexMaturity($X$9,AC360,)</f>
        <v>42877</v>
      </c>
      <c r="AE360" s="43">
        <f>_xll.qlTenorBasisValue(TenorBasis3M,AC360,_xll.ohTrigger(trigger,$X$24))</f>
        <v>1.4559152686872288E-3</v>
      </c>
      <c r="AF360" s="90">
        <f>_xll.qlTenorBasisForwardRate(TenorBasis3M,AC360,_xll.ohTrigger(trigger,$X$24))</f>
        <v>-2.9259309047935389E-4</v>
      </c>
      <c r="AG360" s="90">
        <f>_xll.qlIndexFixing(TenorBasisIndex6M,$AB360,TRUE,_xll.ohTrigger(trigger,$X$24))</f>
        <v>-2.9619869313224356E-4</v>
      </c>
      <c r="AH360" s="43">
        <f>_xll.qlIndexFixing($X$9,$AB360,TRUE,trigger)</f>
        <v>-3.0866117975003604E-4</v>
      </c>
      <c r="AI360" s="45">
        <f t="shared" si="19"/>
        <v>0.12462486617792479</v>
      </c>
    </row>
    <row r="361" spans="27:35" x14ac:dyDescent="0.2">
      <c r="AA361" s="39" t="s">
        <v>87</v>
      </c>
      <c r="AB361" s="40">
        <f>_xll.qlInterestRateIndexFixingDate($X$9,AC361)</f>
        <v>42786</v>
      </c>
      <c r="AC361" s="40">
        <f>_xll.qlCalendarAdvance(calendar,$AC360,AA361,,,trigger)</f>
        <v>42788</v>
      </c>
      <c r="AD361" s="40">
        <f>_xll.qlInterestRateIndexMaturity($X$9,AC361,)</f>
        <v>42877</v>
      </c>
      <c r="AE361" s="43">
        <f>_xll.qlTenorBasisValue(TenorBasis3M,AC361,_xll.ohTrigger(trigger,$X$24))</f>
        <v>1.4564758627294211E-3</v>
      </c>
      <c r="AF361" s="90">
        <f>_xll.qlTenorBasisForwardRate(TenorBasis3M,AC361,_xll.ohTrigger(trigger,$X$24))</f>
        <v>-2.9134300354384881E-4</v>
      </c>
      <c r="AG361" s="90">
        <f>_xll.qlIndexFixing(TenorBasisIndex6M,$AB361,TRUE,_xll.ohTrigger(trigger,$X$24))</f>
        <v>-2.9455203173309343E-4</v>
      </c>
      <c r="AH361" s="43">
        <f>_xll.qlIndexFixing($X$9,$AB361,TRUE,trigger)</f>
        <v>-3.0688131993830659E-4</v>
      </c>
      <c r="AI361" s="45">
        <f t="shared" si="19"/>
        <v>0.12329288205213164</v>
      </c>
    </row>
    <row r="362" spans="27:35" x14ac:dyDescent="0.2">
      <c r="AA362" s="39" t="s">
        <v>87</v>
      </c>
      <c r="AB362" s="40">
        <f>_xll.qlInterestRateIndexFixingDate($X$9,AC362)</f>
        <v>42787</v>
      </c>
      <c r="AC362" s="40">
        <f>_xll.qlCalendarAdvance(calendar,$AC361,AA362,,,trigger)</f>
        <v>42789</v>
      </c>
      <c r="AD362" s="40">
        <f>_xll.qlInterestRateIndexMaturity($X$9,AC362,)</f>
        <v>42878</v>
      </c>
      <c r="AE362" s="43">
        <f>_xll.qlTenorBasisValue(TenorBasis3M,AC362,_xll.ohTrigger(trigger,$X$24))</f>
        <v>1.4570358386826663E-3</v>
      </c>
      <c r="AF362" s="90">
        <f>_xll.qlTenorBasisForwardRate(TenorBasis3M,AC362,_xll.ohTrigger(trigger,$X$24))</f>
        <v>-2.8883643818992022E-4</v>
      </c>
      <c r="AG362" s="90">
        <f>_xll.qlIndexFixing(TenorBasisIndex6M,$AB362,TRUE,_xll.ohTrigger(trigger,$X$24))</f>
        <v>-2.9146978962166508E-4</v>
      </c>
      <c r="AH362" s="43">
        <f>_xll.qlIndexFixing($X$9,$AB362,TRUE,trigger)</f>
        <v>-3.0326688856882264E-4</v>
      </c>
      <c r="AI362" s="45">
        <f t="shared" si="19"/>
        <v>0.11797098947157565</v>
      </c>
    </row>
    <row r="363" spans="27:35" x14ac:dyDescent="0.2">
      <c r="AA363" s="39" t="s">
        <v>87</v>
      </c>
      <c r="AB363" s="40">
        <f>_xll.qlInterestRateIndexFixingDate($X$9,AC363)</f>
        <v>42788</v>
      </c>
      <c r="AC363" s="40">
        <f>_xll.qlCalendarAdvance(calendar,$AC362,AA363,,,trigger)</f>
        <v>42790</v>
      </c>
      <c r="AD363" s="40">
        <f>_xll.qlInterestRateIndexMaturity($X$9,AC363,)</f>
        <v>42879</v>
      </c>
      <c r="AE363" s="43">
        <f>_xll.qlTenorBasisValue(TenorBasis3M,AC363,_xll.ohTrigger(trigger,$X$24))</f>
        <v>1.4575951969291619E-3</v>
      </c>
      <c r="AF363" s="90">
        <f>_xll.qlTenorBasisForwardRate(TenorBasis3M,AC363,_xll.ohTrigger(trigger,$X$24))</f>
        <v>-2.8632962611469654E-4</v>
      </c>
      <c r="AG363" s="90">
        <f>_xll.qlIndexFixing(TenorBasisIndex6M,$AB363,TRUE,_xll.ohTrigger(trigger,$X$24))</f>
        <v>-2.9286031537553242E-4</v>
      </c>
      <c r="AH363" s="43">
        <f>_xll.qlIndexFixing($X$9,$AB363,TRUE,trigger)</f>
        <v>-2.9964659375073568E-4</v>
      </c>
      <c r="AI363" s="45">
        <f t="shared" si="19"/>
        <v>6.7862783752032585E-2</v>
      </c>
    </row>
    <row r="364" spans="27:35" x14ac:dyDescent="0.2">
      <c r="AA364" s="39" t="s">
        <v>87</v>
      </c>
      <c r="AB364" s="40">
        <f>_xll.qlInterestRateIndexFixingDate($X$9,AC364)</f>
        <v>42789</v>
      </c>
      <c r="AC364" s="40">
        <f>_xll.qlCalendarAdvance(calendar,$AC363,AA364,,,trigger)</f>
        <v>42793</v>
      </c>
      <c r="AD364" s="40">
        <f>_xll.qlInterestRateIndexMaturity($X$9,AC364,)</f>
        <v>42884</v>
      </c>
      <c r="AE364" s="43">
        <f>_xll.qlTenorBasisValue(TenorBasis3M,AC364,_xll.ohTrigger(trigger,$X$24))</f>
        <v>1.4592695692471447E-3</v>
      </c>
      <c r="AF364" s="90">
        <f>_xll.qlTenorBasisForwardRate(TenorBasis3M,AC364,_xll.ohTrigger(trigger,$X$24))</f>
        <v>-2.7623247985173729E-4</v>
      </c>
      <c r="AG364" s="90">
        <f>_xll.qlIndexFixing(TenorBasisIndex6M,$AB364,TRUE,_xll.ohTrigger(trigger,$X$24))</f>
        <v>-2.7628476573680942E-4</v>
      </c>
      <c r="AH364" s="43">
        <f>_xll.qlIndexFixing($X$9,$AB364,TRUE,trigger)</f>
        <v>-2.8511616479369678E-4</v>
      </c>
      <c r="AI364" s="45">
        <f t="shared" si="19"/>
        <v>8.8313990568873582E-2</v>
      </c>
    </row>
    <row r="365" spans="27:35" x14ac:dyDescent="0.2">
      <c r="AA365" s="39" t="s">
        <v>87</v>
      </c>
      <c r="AB365" s="40">
        <f>_xll.qlInterestRateIndexFixingDate($X$9,AC365)</f>
        <v>42790</v>
      </c>
      <c r="AC365" s="40">
        <f>_xll.qlCalendarAdvance(calendar,$AC364,AA365,,,trigger)</f>
        <v>42794</v>
      </c>
      <c r="AD365" s="40">
        <f>_xll.qlInterestRateIndexMaturity($X$9,AC365,)</f>
        <v>42886</v>
      </c>
      <c r="AE365" s="43">
        <f>_xll.qlTenorBasisValue(TenorBasis3M,AC365,_xll.ohTrigger(trigger,$X$24))</f>
        <v>1.4598264604846422E-3</v>
      </c>
      <c r="AF365" s="90">
        <f>_xll.qlTenorBasisForwardRate(TenorBasis3M,AC365,_xll.ohTrigger(trigger,$X$24))</f>
        <v>-2.7241333828263654E-4</v>
      </c>
      <c r="AG365" s="90">
        <f>_xll.qlIndexFixing(TenorBasisIndex6M,$AB365,TRUE,_xll.ohTrigger(trigger,$X$24))</f>
        <v>-2.7177407924519257E-4</v>
      </c>
      <c r="AH365" s="43">
        <f>_xll.qlIndexFixing($X$9,$AB365,TRUE,trigger)</f>
        <v>-2.7966537735102864E-4</v>
      </c>
      <c r="AI365" s="45">
        <f t="shared" si="19"/>
        <v>7.891298105836074E-2</v>
      </c>
    </row>
    <row r="366" spans="27:35" x14ac:dyDescent="0.2">
      <c r="AA366" s="39" t="s">
        <v>87</v>
      </c>
      <c r="AB366" s="40">
        <f>_xll.qlInterestRateIndexFixingDate($X$9,AC366)</f>
        <v>42793</v>
      </c>
      <c r="AC366" s="40">
        <f>_xll.qlCalendarAdvance(calendar,$AC365,AA366,,,trigger)</f>
        <v>42795</v>
      </c>
      <c r="AD366" s="40">
        <f>_xll.qlInterestRateIndexMaturity($X$9,AC366,)</f>
        <v>42887</v>
      </c>
      <c r="AE366" s="43">
        <f>_xll.qlTenorBasisValue(TenorBasis3M,AC366,_xll.ohTrigger(trigger,$X$24))</f>
        <v>1.4603827359233972E-3</v>
      </c>
      <c r="AF366" s="90">
        <f>_xll.qlTenorBasisForwardRate(TenorBasis3M,AC366,_xll.ohTrigger(trigger,$X$24))</f>
        <v>-2.6988390459839115E-4</v>
      </c>
      <c r="AG366" s="90">
        <f>_xll.qlIndexFixing(TenorBasisIndex6M,$AB366,TRUE,_xll.ohTrigger(trigger,$X$24))</f>
        <v>-2.6868773687786486E-4</v>
      </c>
      <c r="AH366" s="43">
        <f>_xll.qlIndexFixing($X$9,$AB366,TRUE,trigger)</f>
        <v>-2.7602808342671545E-4</v>
      </c>
      <c r="AI366" s="45">
        <f t="shared" si="19"/>
        <v>7.3403465488505903E-2</v>
      </c>
    </row>
    <row r="367" spans="27:35" x14ac:dyDescent="0.2">
      <c r="AA367" s="39" t="s">
        <v>87</v>
      </c>
      <c r="AB367" s="40">
        <f>_xll.qlInterestRateIndexFixingDate($X$9,AC367)</f>
        <v>42794</v>
      </c>
      <c r="AC367" s="40">
        <f>_xll.qlCalendarAdvance(calendar,$AC366,AA367,,,trigger)</f>
        <v>42796</v>
      </c>
      <c r="AD367" s="40">
        <f>_xll.qlInterestRateIndexMaturity($X$9,AC367,)</f>
        <v>42888</v>
      </c>
      <c r="AE367" s="43">
        <f>_xll.qlTenorBasisValue(TenorBasis3M,AC367,_xll.ohTrigger(trigger,$X$24))</f>
        <v>1.4609383959444161E-3</v>
      </c>
      <c r="AF367" s="90">
        <f>_xll.qlTenorBasisForwardRate(TenorBasis3M,AC367,_xll.ohTrigger(trigger,$X$24))</f>
        <v>-2.6735152860600942E-4</v>
      </c>
      <c r="AG367" s="90">
        <f>_xll.qlIndexFixing(TenorBasisIndex6M,$AB367,TRUE,_xll.ohTrigger(trigger,$X$24))</f>
        <v>-2.6559845144257389E-4</v>
      </c>
      <c r="AH367" s="43">
        <f>_xll.qlIndexFixing($X$9,$AB367,TRUE,trigger)</f>
        <v>-2.7238790371687869E-4</v>
      </c>
      <c r="AI367" s="45">
        <f t="shared" si="19"/>
        <v>6.7894522743048052E-2</v>
      </c>
    </row>
    <row r="368" spans="27:35" x14ac:dyDescent="0.2">
      <c r="AA368" s="39" t="s">
        <v>87</v>
      </c>
      <c r="AB368" s="40">
        <f>_xll.qlInterestRateIndexFixingDate($X$9,AC368)</f>
        <v>42795</v>
      </c>
      <c r="AC368" s="40">
        <f>_xll.qlCalendarAdvance(calendar,$AC367,AA368,,,trigger)</f>
        <v>42797</v>
      </c>
      <c r="AD368" s="40">
        <f>_xll.qlInterestRateIndexMaturity($X$9,AC368,)</f>
        <v>42891</v>
      </c>
      <c r="AE368" s="43">
        <f>_xll.qlTenorBasisValue(TenorBasis3M,AC368,_xll.ohTrigger(trigger,$X$24))</f>
        <v>1.4614934409285065E-3</v>
      </c>
      <c r="AF368" s="90">
        <f>_xll.qlTenorBasisForwardRate(TenorBasis3M,AC368,_xll.ohTrigger(trigger,$X$24))</f>
        <v>-2.6217474061856919E-4</v>
      </c>
      <c r="AG368" s="90">
        <f>_xll.qlIndexFixing(TenorBasisIndex6M,$AB368,TRUE,_xll.ohTrigger(trigger,$X$24))</f>
        <v>-2.5965147074935108E-4</v>
      </c>
      <c r="AH368" s="43">
        <f>_xll.qlIndexFixing($X$9,$AB368,TRUE,trigger)</f>
        <v>-2.6513261959266212E-4</v>
      </c>
      <c r="AI368" s="45">
        <f t="shared" si="19"/>
        <v>5.4811488433110456E-2</v>
      </c>
    </row>
    <row r="369" spans="27:35" x14ac:dyDescent="0.2">
      <c r="AA369" s="39" t="s">
        <v>87</v>
      </c>
      <c r="AB369" s="40">
        <f>_xll.qlInterestRateIndexFixingDate($X$9,AC369)</f>
        <v>42796</v>
      </c>
      <c r="AC369" s="40">
        <f>_xll.qlCalendarAdvance(calendar,$AC368,AA369,,,trigger)</f>
        <v>42800</v>
      </c>
      <c r="AD369" s="40">
        <f>_xll.qlInterestRateIndexMaturity($X$9,AC369,)</f>
        <v>42892</v>
      </c>
      <c r="AE369" s="43">
        <f>_xll.qlTenorBasisValue(TenorBasis3M,AC369,_xll.ohTrigger(trigger,$X$24))</f>
        <v>1.4631548894643155E-3</v>
      </c>
      <c r="AF369" s="90">
        <f>_xll.qlTenorBasisForwardRate(TenorBasis3M,AC369,_xll.ohTrigger(trigger,$X$24))</f>
        <v>-2.5718523143929806E-4</v>
      </c>
      <c r="AG369" s="90">
        <f>_xll.qlIndexFixing(TenorBasisIndex6M,$AB369,TRUE,_xll.ohTrigger(trigger,$X$24))</f>
        <v>-2.532045088777174E-4</v>
      </c>
      <c r="AH369" s="43">
        <f>_xll.qlIndexFixing($X$9,$AB369,TRUE,trigger)</f>
        <v>-2.5780698795861159E-4</v>
      </c>
      <c r="AI369" s="45">
        <f t="shared" si="19"/>
        <v>4.6024790808941854E-2</v>
      </c>
    </row>
    <row r="370" spans="27:35" x14ac:dyDescent="0.2">
      <c r="AA370" s="39" t="s">
        <v>87</v>
      </c>
      <c r="AB370" s="40">
        <f>_xll.qlInterestRateIndexFixingDate($X$9,AC370)</f>
        <v>42797</v>
      </c>
      <c r="AC370" s="40">
        <f>_xll.qlCalendarAdvance(calendar,$AC369,AA370,,,trigger)</f>
        <v>42801</v>
      </c>
      <c r="AD370" s="40">
        <f>_xll.qlInterestRateIndexMaturity($X$9,AC370,)</f>
        <v>42893</v>
      </c>
      <c r="AE370" s="43">
        <f>_xll.qlTenorBasisValue(TenorBasis3M,AC370,_xll.ohTrigger(trigger,$X$24))</f>
        <v>1.4637074781048106E-3</v>
      </c>
      <c r="AF370" s="90">
        <f>_xll.qlTenorBasisForwardRate(TenorBasis3M,AC370,_xll.ohTrigger(trigger,$X$24))</f>
        <v>-2.5463261631133153E-4</v>
      </c>
      <c r="AG370" s="90">
        <f>_xll.qlIndexFixing(TenorBasisIndex6M,$AB370,TRUE,_xll.ohTrigger(trigger,$X$24))</f>
        <v>-2.5009498048250944E-4</v>
      </c>
      <c r="AH370" s="43">
        <f>_xll.qlIndexFixing($X$9,$AB370,TRUE,trigger)</f>
        <v>-2.5415887503121365E-4</v>
      </c>
      <c r="AI370" s="45">
        <f t="shared" si="19"/>
        <v>4.0638945487042132E-2</v>
      </c>
    </row>
    <row r="371" spans="27:35" x14ac:dyDescent="0.2">
      <c r="AA371" s="39" t="s">
        <v>87</v>
      </c>
      <c r="AB371" s="40">
        <f>_xll.qlInterestRateIndexFixingDate($X$9,AC371)</f>
        <v>42800</v>
      </c>
      <c r="AC371" s="40">
        <f>_xll.qlCalendarAdvance(calendar,$AC370,AA371,,,trigger)</f>
        <v>42802</v>
      </c>
      <c r="AD371" s="40">
        <f>_xll.qlInterestRateIndexMaturity($X$9,AC371,)</f>
        <v>42894</v>
      </c>
      <c r="AE371" s="43">
        <f>_xll.qlTenorBasisValue(TenorBasis3M,AC371,_xll.ohTrigger(trigger,$X$24))</f>
        <v>1.464259453609447E-3</v>
      </c>
      <c r="AF371" s="90">
        <f>_xll.qlTenorBasisForwardRate(TenorBasis3M,AC371,_xll.ohTrigger(trigger,$X$24))</f>
        <v>-2.5207484782996875E-4</v>
      </c>
      <c r="AG371" s="90">
        <f>_xll.qlIndexFixing(TenorBasisIndex6M,$AB371,TRUE,_xll.ohTrigger(trigger,$X$24))</f>
        <v>-2.4698029796365185E-4</v>
      </c>
      <c r="AH371" s="43">
        <f>_xll.qlIndexFixing($X$9,$AB371,TRUE,trigger)</f>
        <v>-2.5051047461030848E-4</v>
      </c>
      <c r="AI371" s="45">
        <f t="shared" si="19"/>
        <v>3.5301766466566277E-2</v>
      </c>
    </row>
    <row r="372" spans="27:35" x14ac:dyDescent="0.2">
      <c r="AA372" s="39" t="s">
        <v>87</v>
      </c>
      <c r="AB372" s="40">
        <f>_xll.qlInterestRateIndexFixingDate($X$9,AC372)</f>
        <v>42801</v>
      </c>
      <c r="AC372" s="40">
        <f>_xll.qlCalendarAdvance(calendar,$AC371,AA372,,,trigger)</f>
        <v>42803</v>
      </c>
      <c r="AD372" s="40">
        <f>_xll.qlInterestRateIndexMaturity($X$9,AC372,)</f>
        <v>42895</v>
      </c>
      <c r="AE372" s="43">
        <f>_xll.qlTenorBasisValue(TenorBasis3M,AC372,_xll.ohTrigger(trigger,$X$24))</f>
        <v>1.4648108163578448E-3</v>
      </c>
      <c r="AF372" s="90">
        <f>_xll.qlTenorBasisForwardRate(TenorBasis3M,AC372,_xll.ohTrigger(trigger,$X$24))</f>
        <v>-2.495115574852047E-4</v>
      </c>
      <c r="AG372" s="90">
        <f>_xll.qlIndexFixing(TenorBasisIndex6M,$AB372,TRUE,_xll.ohTrigger(trigger,$X$24))</f>
        <v>-2.438600928054919E-4</v>
      </c>
      <c r="AH372" s="43">
        <f>_xll.qlIndexFixing($X$9,$AB372,TRUE,trigger)</f>
        <v>-2.4686221975339895E-4</v>
      </c>
      <c r="AI372" s="45">
        <f t="shared" si="19"/>
        <v>3.0021269479070436E-2</v>
      </c>
    </row>
    <row r="373" spans="27:35" x14ac:dyDescent="0.2">
      <c r="AA373" s="39" t="s">
        <v>87</v>
      </c>
      <c r="AB373" s="40">
        <f>_xll.qlInterestRateIndexFixingDate($X$9,AC373)</f>
        <v>42802</v>
      </c>
      <c r="AC373" s="40">
        <f>_xll.qlCalendarAdvance(calendar,$AC372,AA373,,,trigger)</f>
        <v>42804</v>
      </c>
      <c r="AD373" s="40">
        <f>_xll.qlInterestRateIndexMaturity($X$9,AC373,)</f>
        <v>42898</v>
      </c>
      <c r="AE373" s="43">
        <f>_xll.qlTenorBasisValue(TenorBasis3M,AC373,_xll.ohTrigger(trigger,$X$24))</f>
        <v>1.4653615667294272E-3</v>
      </c>
      <c r="AF373" s="90">
        <f>_xll.qlTenorBasisForwardRate(TenorBasis3M,AC373,_xll.ohTrigger(trigger,$X$24))</f>
        <v>-2.4421645393064286E-4</v>
      </c>
      <c r="AG373" s="90">
        <f>_xll.qlIndexFixing(TenorBasisIndex6M,$AB373,TRUE,_xll.ohTrigger(trigger,$X$24))</f>
        <v>-2.37877736379371E-4</v>
      </c>
      <c r="AH373" s="43">
        <f>_xll.qlIndexFixing($X$9,$AB373,TRUE,trigger)</f>
        <v>-2.396354428508073E-4</v>
      </c>
      <c r="AI373" s="45">
        <f t="shared" si="19"/>
        <v>1.7577064714363003E-2</v>
      </c>
    </row>
    <row r="374" spans="27:35" x14ac:dyDescent="0.2">
      <c r="AA374" s="39" t="s">
        <v>87</v>
      </c>
      <c r="AB374" s="40">
        <f>_xll.qlInterestRateIndexFixingDate($X$9,AC374)</f>
        <v>42803</v>
      </c>
      <c r="AC374" s="40">
        <f>_xll.qlCalendarAdvance(calendar,$AC373,AA374,,,trigger)</f>
        <v>42807</v>
      </c>
      <c r="AD374" s="40">
        <f>_xll.qlInterestRateIndexMaturity($X$9,AC374,)</f>
        <v>42899</v>
      </c>
      <c r="AE374" s="43">
        <f>_xll.qlTenorBasisValue(TenorBasis3M,AC374,_xll.ohTrigger(trigger,$X$24))</f>
        <v>1.4670101473745517E-3</v>
      </c>
      <c r="AF374" s="90">
        <f>_xll.qlTenorBasisForwardRate(TenorBasis3M,AC374,_xll.ohTrigger(trigger,$X$24))</f>
        <v>-2.3919580723945043E-4</v>
      </c>
      <c r="AG374" s="90">
        <f>_xll.qlIndexFixing(TenorBasisIndex6M,$AB374,TRUE,_xll.ohTrigger(trigger,$X$24))</f>
        <v>-2.3131667550500292E-4</v>
      </c>
      <c r="AH374" s="43">
        <f>_xll.qlIndexFixing($X$9,$AB374,TRUE,trigger)</f>
        <v>-2.3227931708449584E-4</v>
      </c>
      <c r="AI374" s="45">
        <f t="shared" si="19"/>
        <v>9.6264157949292415E-3</v>
      </c>
    </row>
    <row r="375" spans="27:35" x14ac:dyDescent="0.2">
      <c r="AA375" s="39" t="s">
        <v>87</v>
      </c>
      <c r="AB375" s="40">
        <f>_xll.qlInterestRateIndexFixingDate($X$9,AC375)</f>
        <v>42804</v>
      </c>
      <c r="AC375" s="40">
        <f>_xll.qlCalendarAdvance(calendar,$AC374,AA375,,,trigger)</f>
        <v>42808</v>
      </c>
      <c r="AD375" s="40">
        <f>_xll.qlInterestRateIndexMaturity($X$9,AC375,)</f>
        <v>42900</v>
      </c>
      <c r="AE375" s="43">
        <f>_xll.qlTenorBasisValue(TenorBasis3M,AC375,_xll.ohTrigger(trigger,$X$24))</f>
        <v>1.4675584520291551E-3</v>
      </c>
      <c r="AF375" s="90">
        <f>_xll.qlTenorBasisForwardRate(TenorBasis3M,AC375,_xll.ohTrigger(trigger,$X$24))</f>
        <v>-2.3659937989502043E-4</v>
      </c>
      <c r="AG375" s="90">
        <f>_xll.qlIndexFixing(TenorBasisIndex6M,$AB375,TRUE,_xll.ohTrigger(trigger,$X$24))</f>
        <v>-2.281633294294413E-4</v>
      </c>
      <c r="AH375" s="43">
        <f>_xll.qlIndexFixing($X$9,$AB375,TRUE,trigger)</f>
        <v>-2.2863828590880472E-4</v>
      </c>
      <c r="AI375" s="45">
        <f t="shared" si="19"/>
        <v>4.7495647936341345E-3</v>
      </c>
    </row>
    <row r="376" spans="27:35" x14ac:dyDescent="0.2">
      <c r="AA376" s="39" t="s">
        <v>87</v>
      </c>
      <c r="AB376" s="40">
        <f>_xll.qlInterestRateIndexFixingDate($X$9,AC376)</f>
        <v>42807</v>
      </c>
      <c r="AC376" s="40">
        <f>_xll.qlCalendarAdvance(calendar,$AC375,AA376,,,trigger)</f>
        <v>42809</v>
      </c>
      <c r="AD376" s="40">
        <f>_xll.qlInterestRateIndexMaturity($X$9,AC376,)</f>
        <v>42901</v>
      </c>
      <c r="AE376" s="43">
        <f>_xll.qlTenorBasisValue(TenorBasis3M,AC376,_xll.ohTrigger(trigger,$X$24))</f>
        <v>1.4681061462010984E-3</v>
      </c>
      <c r="AF376" s="90">
        <f>_xll.qlTenorBasisForwardRate(TenorBasis3M,AC376,_xll.ohTrigger(trigger,$X$24))</f>
        <v>-2.3399521960934655E-4</v>
      </c>
      <c r="AG376" s="90">
        <f>_xll.qlIndexFixing(TenorBasisIndex6M,$AB376,TRUE,_xll.ohTrigger(trigger,$X$24))</f>
        <v>-2.2500224961805401E-4</v>
      </c>
      <c r="AH376" s="43">
        <f>_xll.qlIndexFixing($X$9,$AB376,TRUE,trigger)</f>
        <v>-2.2499999865472525E-4</v>
      </c>
      <c r="AI376" s="45">
        <f t="shared" si="19"/>
        <v>-2.2509633287631954E-5</v>
      </c>
    </row>
    <row r="377" spans="27:35" x14ac:dyDescent="0.2">
      <c r="AA377" s="39" t="s">
        <v>87</v>
      </c>
      <c r="AB377" s="40">
        <f>_xll.qlInterestRateIndexFixingDate($X$9,AC377)</f>
        <v>42808</v>
      </c>
      <c r="AC377" s="40">
        <f>_xll.qlCalendarAdvance(calendar,$AC376,AA377,,,trigger)</f>
        <v>42810</v>
      </c>
      <c r="AD377" s="40">
        <f>_xll.qlInterestRateIndexMaturity($X$9,AC377,)</f>
        <v>42902</v>
      </c>
      <c r="AE377" s="43">
        <f>_xll.qlTenorBasisValue(TenorBasis3M,AC377,_xll.ohTrigger(trigger,$X$24))</f>
        <v>1.4686532302686205E-3</v>
      </c>
      <c r="AF377" s="90">
        <f>_xll.qlTenorBasisForwardRate(TenorBasis3M,AC377,_xll.ohTrigger(trigger,$X$24))</f>
        <v>-2.3138295786416941E-4</v>
      </c>
      <c r="AG377" s="90">
        <f>_xll.qlIndexFixing(TenorBasisIndex6M,$AB377,TRUE,_xll.ohTrigger(trigger,$X$24))</f>
        <v>-2.2161406142804182E-4</v>
      </c>
      <c r="AH377" s="43">
        <f>_xll.qlIndexFixing($X$9,$AB377,TRUE,trigger)</f>
        <v>-2.2136486651377305E-4</v>
      </c>
      <c r="AI377" s="45">
        <f t="shared" si="19"/>
        <v>-2.4919491426877039E-3</v>
      </c>
    </row>
    <row r="378" spans="27:35" x14ac:dyDescent="0.2">
      <c r="AA378" s="39" t="s">
        <v>87</v>
      </c>
      <c r="AB378" s="40">
        <f>_xll.qlInterestRateIndexFixingDate($X$9,AC378)</f>
        <v>42809</v>
      </c>
      <c r="AC378" s="40">
        <f>_xll.qlCalendarAdvance(calendar,$AC377,AA378,,,trigger)</f>
        <v>42811</v>
      </c>
      <c r="AD378" s="40">
        <f>_xll.qlInterestRateIndexMaturity($X$9,AC378,)</f>
        <v>42905</v>
      </c>
      <c r="AE378" s="43">
        <f>_xll.qlTenorBasisValue(TenorBasis3M,AC378,_xll.ohTrigger(trigger,$X$24))</f>
        <v>1.4691997046097649E-3</v>
      </c>
      <c r="AF378" s="90">
        <f>_xll.qlTenorBasisForwardRate(TenorBasis3M,AC378,_xll.ohTrigger(trigger,$X$24))</f>
        <v>-2.2594225005073568E-4</v>
      </c>
      <c r="AG378" s="90">
        <f>_xll.qlIndexFixing(TenorBasisIndex6M,$AB378,TRUE,_xll.ohTrigger(trigger,$X$24))</f>
        <v>-2.1493066018016201E-4</v>
      </c>
      <c r="AH378" s="43">
        <f>_xll.qlIndexFixing($X$9,$AB378,TRUE,trigger)</f>
        <v>-2.1419143160223691E-4</v>
      </c>
      <c r="AI378" s="45">
        <f t="shared" si="19"/>
        <v>-7.3922857792509573E-3</v>
      </c>
    </row>
    <row r="379" spans="27:35" x14ac:dyDescent="0.2">
      <c r="AA379" s="39" t="s">
        <v>87</v>
      </c>
      <c r="AB379" s="40">
        <f>_xll.qlInterestRateIndexFixingDate($X$9,AC379)</f>
        <v>42810</v>
      </c>
      <c r="AC379" s="40">
        <f>_xll.qlCalendarAdvance(calendar,$AC378,AA379,,,trigger)</f>
        <v>42814</v>
      </c>
      <c r="AD379" s="40">
        <f>_xll.qlInterestRateIndexMaturity($X$9,AC379,)</f>
        <v>42906</v>
      </c>
      <c r="AE379" s="43">
        <f>_xll.qlTenorBasisValue(TenorBasis3M,AC379,_xll.ohTrigger(trigger,$X$24))</f>
        <v>1.4708354730524054E-3</v>
      </c>
      <c r="AF379" s="90">
        <f>_xll.qlTenorBasisForwardRate(TenorBasis3M,AC379,_xll.ohTrigger(trigger,$X$24))</f>
        <v>-2.2084552595321669E-4</v>
      </c>
      <c r="AG379" s="90">
        <f>_xll.qlIndexFixing(TenorBasisIndex6M,$AB379,TRUE,_xll.ohTrigger(trigger,$X$24))</f>
        <v>-2.0797291168695372E-4</v>
      </c>
      <c r="AH379" s="43">
        <f>_xll.qlIndexFixing($X$9,$AB379,TRUE,trigger)</f>
        <v>-2.0686214443442908E-4</v>
      </c>
      <c r="AI379" s="45">
        <f t="shared" si="19"/>
        <v>-1.1107672525246377E-2</v>
      </c>
    </row>
    <row r="380" spans="27:35" x14ac:dyDescent="0.2">
      <c r="AA380" s="39" t="s">
        <v>87</v>
      </c>
      <c r="AB380" s="40">
        <f>_xll.qlInterestRateIndexFixingDate($X$9,AC380)</f>
        <v>42811</v>
      </c>
      <c r="AC380" s="40">
        <f>_xll.qlCalendarAdvance(calendar,$AC379,AA380,,,trigger)</f>
        <v>42815</v>
      </c>
      <c r="AD380" s="40">
        <f>_xll.qlInterestRateIndexMaturity($X$9,AC380,)</f>
        <v>42907</v>
      </c>
      <c r="AE380" s="43">
        <f>_xll.qlTenorBasisValue(TenorBasis3M,AC380,_xll.ohTrigger(trigger,$X$24))</f>
        <v>1.4713795122645304E-3</v>
      </c>
      <c r="AF380" s="90">
        <f>_xll.qlTenorBasisForwardRate(TenorBasis3M,AC380,_xll.ohTrigger(trigger,$X$24))</f>
        <v>-2.1818722914662453E-4</v>
      </c>
      <c r="AG380" s="90">
        <f>_xll.qlIndexFixing(TenorBasisIndex6M,$AB380,TRUE,_xll.ohTrigger(trigger,$X$24))</f>
        <v>-2.0453868237559132E-4</v>
      </c>
      <c r="AH380" s="43">
        <f>_xll.qlIndexFixing($X$9,$AB380,TRUE,trigger)</f>
        <v>-2.0324742469741795E-4</v>
      </c>
      <c r="AI380" s="45">
        <f t="shared" si="19"/>
        <v>-1.2912576781733662E-2</v>
      </c>
    </row>
    <row r="381" spans="27:35" x14ac:dyDescent="0.2">
      <c r="AA381" s="39" t="s">
        <v>87</v>
      </c>
      <c r="AB381" s="40">
        <f>_xll.qlInterestRateIndexFixingDate($X$9,AC381)</f>
        <v>42814</v>
      </c>
      <c r="AC381" s="40">
        <f>_xll.qlCalendarAdvance(calendar,$AC380,AA381,,,trigger)</f>
        <v>42816</v>
      </c>
      <c r="AD381" s="40">
        <f>_xll.qlInterestRateIndexMaturity($X$9,AC381,)</f>
        <v>42908</v>
      </c>
      <c r="AE381" s="43">
        <f>_xll.qlTenorBasisValue(TenorBasis3M,AC381,_xll.ohTrigger(trigger,$X$24))</f>
        <v>1.4719229436375406E-3</v>
      </c>
      <c r="AF381" s="90">
        <f>_xll.qlTenorBasisForwardRate(TenorBasis3M,AC381,_xll.ohTrigger(trigger,$X$24))</f>
        <v>-2.1551861976880059E-4</v>
      </c>
      <c r="AG381" s="90">
        <f>_xll.qlIndexFixing(TenorBasisIndex6M,$AB381,TRUE,_xll.ohTrigger(trigger,$X$24))</f>
        <v>-2.0165105586985541E-4</v>
      </c>
      <c r="AH381" s="43">
        <f>_xll.qlIndexFixing($X$9,$AB381,TRUE,trigger)</f>
        <v>-1.9963762076556104E-4</v>
      </c>
      <c r="AI381" s="45">
        <f t="shared" si="19"/>
        <v>-2.013435104294373E-2</v>
      </c>
    </row>
    <row r="382" spans="27:35" x14ac:dyDescent="0.2">
      <c r="AA382" s="39" t="s">
        <v>87</v>
      </c>
      <c r="AB382" s="40">
        <f>_xll.qlInterestRateIndexFixingDate($X$9,AC382)</f>
        <v>42815</v>
      </c>
      <c r="AC382" s="40">
        <f>_xll.qlCalendarAdvance(calendar,$AC381,AA382,,,trigger)</f>
        <v>42817</v>
      </c>
      <c r="AD382" s="40">
        <f>_xll.qlInterestRateIndexMaturity($X$9,AC382,)</f>
        <v>42909</v>
      </c>
      <c r="AE382" s="43">
        <f>_xll.qlTenorBasisValue(TenorBasis3M,AC382,_xll.ohTrigger(trigger,$X$24))</f>
        <v>1.4724657675482997E-3</v>
      </c>
      <c r="AF382" s="90">
        <f>_xll.qlTenorBasisForwardRate(TenorBasis3M,AC382,_xll.ohTrigger(trigger,$X$24))</f>
        <v>-2.128393292958379E-4</v>
      </c>
      <c r="AG382" s="90">
        <f>_xll.qlIndexFixing(TenorBasisIndex6M,$AB382,TRUE,_xll.ohTrigger(trigger,$X$24))</f>
        <v>-1.9875274788711228E-4</v>
      </c>
      <c r="AH382" s="43">
        <f>_xll.qlIndexFixing($X$9,$AB382,TRUE,trigger)</f>
        <v>-1.9603267359217779E-4</v>
      </c>
      <c r="AI382" s="45">
        <f t="shared" si="19"/>
        <v>-2.7200742949344905E-2</v>
      </c>
    </row>
    <row r="383" spans="27:35" x14ac:dyDescent="0.2">
      <c r="AA383" s="39" t="s">
        <v>87</v>
      </c>
      <c r="AB383" s="40">
        <f>_xll.qlInterestRateIndexFixingDate($X$9,AC383)</f>
        <v>42816</v>
      </c>
      <c r="AC383" s="40">
        <f>_xll.qlCalendarAdvance(calendar,$AC382,AA383,,,trigger)</f>
        <v>42818</v>
      </c>
      <c r="AD383" s="40">
        <f>_xll.qlInterestRateIndexMaturity($X$9,AC383,)</f>
        <v>42912</v>
      </c>
      <c r="AE383" s="43">
        <f>_xll.qlTenorBasisValue(TenorBasis3M,AC383,_xll.ohTrigger(trigger,$X$24))</f>
        <v>1.4730079843734744E-3</v>
      </c>
      <c r="AF383" s="90">
        <f>_xll.qlTenorBasisForwardRate(TenorBasis3M,AC383,_xll.ohTrigger(trigger,$X$24))</f>
        <v>-2.072284146783415E-4</v>
      </c>
      <c r="AG383" s="90">
        <f>_xll.qlIndexFixing(TenorBasisIndex6M,$AB383,TRUE,_xll.ohTrigger(trigger,$X$24))</f>
        <v>-1.9253606176192382E-4</v>
      </c>
      <c r="AH383" s="43">
        <f>_xll.qlIndexFixing($X$9,$AB383,TRUE,trigger)</f>
        <v>-1.8891967578231087E-4</v>
      </c>
      <c r="AI383" s="45">
        <f t="shared" si="19"/>
        <v>-3.6163859796129502E-2</v>
      </c>
    </row>
    <row r="384" spans="27:35" x14ac:dyDescent="0.2">
      <c r="AA384" s="39" t="s">
        <v>87</v>
      </c>
      <c r="AB384" s="40">
        <f>_xll.qlInterestRateIndexFixingDate($X$9,AC384)</f>
        <v>42817</v>
      </c>
      <c r="AC384" s="40">
        <f>_xll.qlCalendarAdvance(calendar,$AC383,AA384,,,trigger)</f>
        <v>42821</v>
      </c>
      <c r="AD384" s="40">
        <f>_xll.qlInterestRateIndexMaturity($X$9,AC384,)</f>
        <v>42913</v>
      </c>
      <c r="AE384" s="43">
        <f>_xll.qlTenorBasisValue(TenorBasis3M,AC384,_xll.ohTrigger(trigger,$X$24))</f>
        <v>1.4746309960992235E-3</v>
      </c>
      <c r="AF384" s="90">
        <f>_xll.qlTenorBasisForwardRate(TenorBasis3M,AC384,_xll.ohTrigger(trigger,$X$24))</f>
        <v>-2.0200798598401587E-4</v>
      </c>
      <c r="AG384" s="90">
        <f>_xll.qlIndexFixing(TenorBasisIndex6M,$AB384,TRUE,_xll.ohTrigger(trigger,$X$24))</f>
        <v>-1.8704533071618073E-4</v>
      </c>
      <c r="AH384" s="43">
        <f>_xll.qlIndexFixing($X$9,$AB384,TRUE,trigger)</f>
        <v>-1.8165882796712483E-4</v>
      </c>
      <c r="AI384" s="45">
        <f t="shared" si="19"/>
        <v>-5.386502749055893E-2</v>
      </c>
    </row>
    <row r="385" spans="27:35" x14ac:dyDescent="0.2">
      <c r="AA385" s="39" t="s">
        <v>87</v>
      </c>
      <c r="AB385" s="40">
        <f>_xll.qlInterestRateIndexFixingDate($X$9,AC385)</f>
        <v>42818</v>
      </c>
      <c r="AC385" s="40">
        <f>_xll.qlCalendarAdvance(calendar,$AC384,AA385,,,trigger)</f>
        <v>42822</v>
      </c>
      <c r="AD385" s="40">
        <f>_xll.qlInterestRateIndexMaturity($X$9,AC385,)</f>
        <v>42914</v>
      </c>
      <c r="AE385" s="43">
        <f>_xll.qlTenorBasisValue(TenorBasis3M,AC385,_xll.ohTrigger(trigger,$X$24))</f>
        <v>1.4751707883448109E-3</v>
      </c>
      <c r="AF385" s="90">
        <f>_xll.qlTenorBasisForwardRate(TenorBasis3M,AC385,_xll.ohTrigger(trigger,$X$24))</f>
        <v>-1.9926976217588473E-4</v>
      </c>
      <c r="AG385" s="90">
        <f>_xll.qlIndexFixing(TenorBasisIndex6M,$AB385,TRUE,_xll.ohTrigger(trigger,$X$24))</f>
        <v>-1.8408808746937728E-4</v>
      </c>
      <c r="AH385" s="43">
        <f>_xll.qlIndexFixing($X$9,$AB385,TRUE,trigger)</f>
        <v>-1.7807619619891749E-4</v>
      </c>
      <c r="AI385" s="45">
        <f t="shared" si="19"/>
        <v>-6.0118912704598002E-2</v>
      </c>
    </row>
    <row r="386" spans="27:35" x14ac:dyDescent="0.2">
      <c r="AA386" s="39" t="s">
        <v>87</v>
      </c>
      <c r="AB386" s="40">
        <f>_xll.qlInterestRateIndexFixingDate($X$9,AC386)</f>
        <v>42821</v>
      </c>
      <c r="AC386" s="40">
        <f>_xll.qlCalendarAdvance(calendar,$AC385,AA386,,,trigger)</f>
        <v>42823</v>
      </c>
      <c r="AD386" s="40">
        <f>_xll.qlInterestRateIndexMaturity($X$9,AC386,)</f>
        <v>42915</v>
      </c>
      <c r="AE386" s="43">
        <f>_xll.qlTenorBasisValue(TenorBasis3M,AC386,_xll.ohTrigger(trigger,$X$24))</f>
        <v>1.4757099753852092E-3</v>
      </c>
      <c r="AF386" s="90">
        <f>_xll.qlTenorBasisForwardRate(TenorBasis3M,AC386,_xll.ohTrigger(trigger,$X$24))</f>
        <v>-1.9651864612091826E-4</v>
      </c>
      <c r="AG386" s="90">
        <f>_xll.qlIndexFixing(TenorBasisIndex6M,$AB386,TRUE,_xll.ohTrigger(trigger,$X$24))</f>
        <v>-1.8111795157649271E-4</v>
      </c>
      <c r="AH386" s="43">
        <f>_xll.qlIndexFixing($X$9,$AB386,TRUE,trigger)</f>
        <v>-1.7449763382944116E-4</v>
      </c>
      <c r="AI386" s="45">
        <f t="shared" si="19"/>
        <v>-6.6203177470515587E-2</v>
      </c>
    </row>
    <row r="387" spans="27:35" x14ac:dyDescent="0.2">
      <c r="AA387" s="39" t="s">
        <v>87</v>
      </c>
      <c r="AB387" s="40">
        <f>_xll.qlInterestRateIndexFixingDate($X$9,AC387)</f>
        <v>42822</v>
      </c>
      <c r="AC387" s="40">
        <f>_xll.qlCalendarAdvance(calendar,$AC386,AA387,,,trigger)</f>
        <v>42824</v>
      </c>
      <c r="AD387" s="40">
        <f>_xll.qlInterestRateIndexMaturity($X$9,AC387,)</f>
        <v>42916</v>
      </c>
      <c r="AE387" s="43">
        <f>_xll.qlTenorBasisValue(TenorBasis3M,AC387,_xll.ohTrigger(trigger,$X$24))</f>
        <v>1.4762485575959101E-3</v>
      </c>
      <c r="AF387" s="90">
        <f>_xll.qlTenorBasisForwardRate(TenorBasis3M,AC387,_xll.ohTrigger(trigger,$X$24))</f>
        <v>-1.9375426929173393E-4</v>
      </c>
      <c r="AG387" s="90">
        <f>_xll.qlIndexFixing(TenorBasisIndex6M,$AB387,TRUE,_xll.ohTrigger(trigger,$X$24))</f>
        <v>-1.7813455451188217E-4</v>
      </c>
      <c r="AH387" s="43">
        <f>_xll.qlIndexFixing($X$9,$AB387,TRUE,trigger)</f>
        <v>-1.70923009633665E-4</v>
      </c>
      <c r="AI387" s="45">
        <f t="shared" si="19"/>
        <v>-7.2115448782171673E-2</v>
      </c>
    </row>
    <row r="388" spans="27:35" x14ac:dyDescent="0.2">
      <c r="AA388" s="39" t="s">
        <v>87</v>
      </c>
      <c r="AB388" s="40">
        <f>_xll.qlInterestRateIndexFixingDate($X$9,AC388)</f>
        <v>42823</v>
      </c>
      <c r="AC388" s="40">
        <f>_xll.qlCalendarAdvance(calendar,$AC387,AA388,,,trigger)</f>
        <v>42825</v>
      </c>
      <c r="AD388" s="40">
        <f>_xll.qlInterestRateIndexMaturity($X$9,AC388,)</f>
        <v>42916</v>
      </c>
      <c r="AE388" s="43">
        <f>_xll.qlTenorBasisValue(TenorBasis3M,AC388,_xll.ohTrigger(trigger,$X$24))</f>
        <v>1.4767865353522095E-3</v>
      </c>
      <c r="AF388" s="90">
        <f>_xll.qlTenorBasisForwardRate(TenorBasis3M,AC388,_xll.ohTrigger(trigger,$X$24))</f>
        <v>-1.9248122670196139E-4</v>
      </c>
      <c r="AG388" s="90">
        <f>_xll.qlIndexFixing(TenorBasisIndex6M,$AB388,TRUE,_xll.ohTrigger(trigger,$X$24))</f>
        <v>-1.7682539824414656E-4</v>
      </c>
      <c r="AH388" s="43">
        <f>_xll.qlIndexFixing($X$9,$AB388,TRUE,trigger)</f>
        <v>-1.6909992952270097E-4</v>
      </c>
      <c r="AI388" s="45">
        <f t="shared" ref="AI388:AI451" si="20">(AG388-AH388)*10000</f>
        <v>-7.7254687214455928E-2</v>
      </c>
    </row>
    <row r="389" spans="27:35" x14ac:dyDescent="0.2">
      <c r="AA389" s="39" t="s">
        <v>87</v>
      </c>
      <c r="AB389" s="40">
        <f>_xll.qlInterestRateIndexFixingDate($X$9,AC389)</f>
        <v>42824</v>
      </c>
      <c r="AC389" s="40">
        <f>_xll.qlCalendarAdvance(calendar,$AC388,AA389,,,trigger)</f>
        <v>42828</v>
      </c>
      <c r="AD389" s="40">
        <f>_xll.qlInterestRateIndexMaturity($X$9,AC389,)</f>
        <v>42919</v>
      </c>
      <c r="AE389" s="43">
        <f>_xll.qlTenorBasisValue(TenorBasis3M,AC389,_xll.ohTrigger(trigger,$X$24))</f>
        <v>1.4783968456447271E-3</v>
      </c>
      <c r="AF389" s="90">
        <f>_xll.qlTenorBasisForwardRate(TenorBasis3M,AC389,_xll.ohTrigger(trigger,$X$24))</f>
        <v>-1.8408438736822492E-4</v>
      </c>
      <c r="AG389" s="90">
        <f>_xll.qlIndexFixing(TenorBasisIndex6M,$AB389,TRUE,_xll.ohTrigger(trigger,$X$24))</f>
        <v>-1.6776427533501064E-4</v>
      </c>
      <c r="AH389" s="43">
        <f>_xll.qlIndexFixing($X$9,$AB389,TRUE,trigger)</f>
        <v>-1.5840644147599906E-4</v>
      </c>
      <c r="AI389" s="45">
        <f t="shared" si="20"/>
        <v>-9.3578338590115828E-2</v>
      </c>
    </row>
    <row r="390" spans="27:35" x14ac:dyDescent="0.2">
      <c r="AA390" s="39" t="s">
        <v>87</v>
      </c>
      <c r="AB390" s="40">
        <f>_xll.qlInterestRateIndexFixingDate($X$9,AC390)</f>
        <v>42825</v>
      </c>
      <c r="AC390" s="40">
        <f>_xll.qlCalendarAdvance(calendar,$AC389,AA390,,,trigger)</f>
        <v>42829</v>
      </c>
      <c r="AD390" s="40">
        <f>_xll.qlInterestRateIndexMaturity($X$9,AC390,)</f>
        <v>42920</v>
      </c>
      <c r="AE390" s="43">
        <f>_xll.qlTenorBasisValue(TenorBasis3M,AC390,_xll.ohTrigger(trigger,$X$24))</f>
        <v>1.4789324093324723E-3</v>
      </c>
      <c r="AF390" s="90">
        <f>_xll.qlTenorBasisForwardRate(TenorBasis3M,AC390,_xll.ohTrigger(trigger,$X$24))</f>
        <v>-1.8125578449980926E-4</v>
      </c>
      <c r="AG390" s="90">
        <f>_xll.qlIndexFixing(TenorBasisIndex6M,$AB390,TRUE,_xll.ohTrigger(trigger,$X$24))</f>
        <v>-1.6471424377802329E-4</v>
      </c>
      <c r="AH390" s="43">
        <f>_xll.qlIndexFixing($X$9,$AB390,TRUE,trigger)</f>
        <v>-1.548488970376211E-4</v>
      </c>
      <c r="AI390" s="45">
        <f t="shared" si="20"/>
        <v>-9.8653467404021936E-2</v>
      </c>
    </row>
    <row r="391" spans="27:35" x14ac:dyDescent="0.2">
      <c r="AA391" s="39" t="s">
        <v>87</v>
      </c>
      <c r="AB391" s="40">
        <f>_xll.qlInterestRateIndexFixingDate($X$9,AC391)</f>
        <v>42828</v>
      </c>
      <c r="AC391" s="40">
        <f>_xll.qlCalendarAdvance(calendar,$AC390,AA391,,,trigger)</f>
        <v>42830</v>
      </c>
      <c r="AD391" s="40">
        <f>_xll.qlInterestRateIndexMaturity($X$9,AC391,)</f>
        <v>42921</v>
      </c>
      <c r="AE391" s="43">
        <f>_xll.qlTenorBasisValue(TenorBasis3M,AC391,_xll.ohTrigger(trigger,$X$24))</f>
        <v>1.4794673704393655E-3</v>
      </c>
      <c r="AF391" s="90">
        <f>_xll.qlTenorBasisForwardRate(TenorBasis3M,AC391,_xll.ohTrigger(trigger,$X$24))</f>
        <v>-1.7841202528312927E-4</v>
      </c>
      <c r="AG391" s="90">
        <f>_xll.qlIndexFixing(TenorBasisIndex6M,$AB391,TRUE,_xll.ohTrigger(trigger,$X$24))</f>
        <v>-1.6164905545200926E-4</v>
      </c>
      <c r="AH391" s="43">
        <f>_xll.qlIndexFixing($X$9,$AB391,TRUE,trigger)</f>
        <v>-1.5129460726479119E-4</v>
      </c>
      <c r="AI391" s="45">
        <f t="shared" si="20"/>
        <v>-0.10354448187218068</v>
      </c>
    </row>
    <row r="392" spans="27:35" x14ac:dyDescent="0.2">
      <c r="AA392" s="39" t="s">
        <v>87</v>
      </c>
      <c r="AB392" s="40">
        <f>_xll.qlInterestRateIndexFixingDate($X$9,AC392)</f>
        <v>42829</v>
      </c>
      <c r="AC392" s="40">
        <f>_xll.qlCalendarAdvance(calendar,$AC391,AA392,,,trigger)</f>
        <v>42831</v>
      </c>
      <c r="AD392" s="40">
        <f>_xll.qlInterestRateIndexMaturity($X$9,AC392,)</f>
        <v>42922</v>
      </c>
      <c r="AE392" s="43">
        <f>_xll.qlTenorBasisValue(TenorBasis3M,AC392,_xll.ohTrigger(trigger,$X$24))</f>
        <v>1.4800017293395314E-3</v>
      </c>
      <c r="AF392" s="90">
        <f>_xll.qlTenorBasisForwardRate(TenorBasis3M,AC392,_xll.ohTrigger(trigger,$X$24))</f>
        <v>-1.755530565883767E-4</v>
      </c>
      <c r="AG392" s="90">
        <f>_xll.qlIndexFixing(TenorBasisIndex6M,$AB392,TRUE,_xll.ohTrigger(trigger,$X$24))</f>
        <v>-1.5856865722452506E-4</v>
      </c>
      <c r="AH392" s="43">
        <f>_xll.qlIndexFixing($X$9,$AB392,TRUE,trigger)</f>
        <v>-1.4774343948868837E-4</v>
      </c>
      <c r="AI392" s="45">
        <f t="shared" si="20"/>
        <v>-0.10825217735836691</v>
      </c>
    </row>
    <row r="393" spans="27:35" x14ac:dyDescent="0.2">
      <c r="AA393" s="39" t="s">
        <v>87</v>
      </c>
      <c r="AB393" s="40">
        <f>_xll.qlInterestRateIndexFixingDate($X$9,AC393)</f>
        <v>42830</v>
      </c>
      <c r="AC393" s="40">
        <f>_xll.qlCalendarAdvance(calendar,$AC392,AA393,,,trigger)</f>
        <v>42832</v>
      </c>
      <c r="AD393" s="40">
        <f>_xll.qlInterestRateIndexMaturity($X$9,AC393,)</f>
        <v>42923</v>
      </c>
      <c r="AE393" s="43">
        <f>_xll.qlTenorBasisValue(TenorBasis3M,AC393,_xll.ohTrigger(trigger,$X$24))</f>
        <v>1.4805354864068994E-3</v>
      </c>
      <c r="AF393" s="90">
        <f>_xll.qlTenorBasisForwardRate(TenorBasis3M,AC393,_xll.ohTrigger(trigger,$X$24))</f>
        <v>-1.7267882528398644E-4</v>
      </c>
      <c r="AG393" s="90">
        <f>_xll.qlIndexFixing(TenorBasisIndex6M,$AB393,TRUE,_xll.ohTrigger(trigger,$X$24))</f>
        <v>-1.5547299595961353E-4</v>
      </c>
      <c r="AH393" s="43">
        <f>_xll.qlIndexFixing($X$9,$AB393,TRUE,trigger)</f>
        <v>-1.4419526103126823E-4</v>
      </c>
      <c r="AI393" s="45">
        <f t="shared" si="20"/>
        <v>-0.11277734928345307</v>
      </c>
    </row>
    <row r="394" spans="27:35" x14ac:dyDescent="0.2">
      <c r="AA394" s="39" t="s">
        <v>87</v>
      </c>
      <c r="AB394" s="40">
        <f>_xll.qlInterestRateIndexFixingDate($X$9,AC394)</f>
        <v>42831</v>
      </c>
      <c r="AC394" s="40">
        <f>_xll.qlCalendarAdvance(calendar,$AC393,AA394,,,trigger)</f>
        <v>42835</v>
      </c>
      <c r="AD394" s="40">
        <f>_xll.qlInterestRateIndexMaturity($X$9,AC394,)</f>
        <v>42926</v>
      </c>
      <c r="AE394" s="43">
        <f>_xll.qlTenorBasisValue(TenorBasis3M,AC394,_xll.ohTrigger(trigger,$X$24))</f>
        <v>1.4821331503485895E-3</v>
      </c>
      <c r="AF394" s="90">
        <f>_xll.qlTenorBasisForwardRate(TenorBasis3M,AC394,_xll.ohTrigger(trigger,$X$24))</f>
        <v>-1.6396402441710322E-4</v>
      </c>
      <c r="AG394" s="90">
        <f>_xll.qlIndexFixing(TenorBasisIndex6M,$AB394,TRUE,_xll.ohTrigger(trigger,$X$24))</f>
        <v>-1.4609390262729929E-4</v>
      </c>
      <c r="AH394" s="43">
        <f>_xll.qlIndexFixing($X$9,$AB394,TRUE,trigger)</f>
        <v>-1.3356733483809488E-4</v>
      </c>
      <c r="AI394" s="45">
        <f t="shared" si="20"/>
        <v>-0.12526567789204415</v>
      </c>
    </row>
    <row r="395" spans="27:35" x14ac:dyDescent="0.2">
      <c r="AA395" s="39" t="s">
        <v>87</v>
      </c>
      <c r="AB395" s="40">
        <f>_xll.qlInterestRateIndexFixingDate($X$9,AC395)</f>
        <v>42832</v>
      </c>
      <c r="AC395" s="40">
        <f>_xll.qlCalendarAdvance(calendar,$AC394,AA395,,,trigger)</f>
        <v>42836</v>
      </c>
      <c r="AD395" s="40">
        <f>_xll.qlInterestRateIndexMaturity($X$9,AC395,)</f>
        <v>42927</v>
      </c>
      <c r="AE395" s="43">
        <f>_xll.qlTenorBasisValue(TenorBasis3M,AC395,_xll.ohTrigger(trigger,$X$24))</f>
        <v>1.4826645038201662E-3</v>
      </c>
      <c r="AF395" s="90">
        <f>_xll.qlTenorBasisForwardRate(TenorBasis3M,AC395,_xll.ohTrigger(trigger,$X$24))</f>
        <v>-1.610282113752014E-4</v>
      </c>
      <c r="AG395" s="90">
        <f>_xll.qlIndexFixing(TenorBasisIndex6M,$AB395,TRUE,_xll.ohTrigger(trigger,$X$24))</f>
        <v>-1.4293665789307468E-4</v>
      </c>
      <c r="AH395" s="43">
        <f>_xll.qlIndexFixing($X$9,$AB395,TRUE,trigger)</f>
        <v>-1.3002978691580822E-4</v>
      </c>
      <c r="AI395" s="45">
        <f t="shared" si="20"/>
        <v>-0.12906870977266466</v>
      </c>
    </row>
    <row r="396" spans="27:35" x14ac:dyDescent="0.2">
      <c r="AA396" s="39" t="s">
        <v>87</v>
      </c>
      <c r="AB396" s="40">
        <f>_xll.qlInterestRateIndexFixingDate($X$9,AC396)</f>
        <v>42835</v>
      </c>
      <c r="AC396" s="40">
        <f>_xll.qlCalendarAdvance(calendar,$AC395,AA396,,,trigger)</f>
        <v>42837</v>
      </c>
      <c r="AD396" s="40">
        <f>_xll.qlInterestRateIndexMaturity($X$9,AC396,)</f>
        <v>42928</v>
      </c>
      <c r="AE396" s="43">
        <f>_xll.qlTenorBasisValue(TenorBasis3M,AC396,_xll.ohTrigger(trigger,$X$24))</f>
        <v>1.4831952573256719E-3</v>
      </c>
      <c r="AF396" s="90">
        <f>_xll.qlTenorBasisForwardRate(TenorBasis3M,AC396,_xll.ohTrigger(trigger,$X$24))</f>
        <v>-1.5807687007066783E-4</v>
      </c>
      <c r="AG396" s="90">
        <f>_xll.qlIndexFixing(TenorBasisIndex6M,$AB396,TRUE,_xll.ohTrigger(trigger,$X$24))</f>
        <v>-1.3976388445525233E-4</v>
      </c>
      <c r="AH396" s="43">
        <f>_xll.qlIndexFixing($X$9,$AB396,TRUE,trigger)</f>
        <v>-1.2649456493691552E-4</v>
      </c>
      <c r="AI396" s="45">
        <f t="shared" si="20"/>
        <v>-0.13269319518336808</v>
      </c>
    </row>
    <row r="397" spans="27:35" x14ac:dyDescent="0.2">
      <c r="AA397" s="39" t="s">
        <v>87</v>
      </c>
      <c r="AB397" s="40">
        <f>_xll.qlInterestRateIndexFixingDate($X$9,AC397)</f>
        <v>42836</v>
      </c>
      <c r="AC397" s="40">
        <f>_xll.qlCalendarAdvance(calendar,$AC396,AA397,,,trigger)</f>
        <v>42838</v>
      </c>
      <c r="AD397" s="40">
        <f>_xll.qlInterestRateIndexMaturity($X$9,AC397,)</f>
        <v>42929</v>
      </c>
      <c r="AE397" s="43">
        <f>_xll.qlTenorBasisValue(TenorBasis3M,AC397,_xll.ohTrigger(trigger,$X$24))</f>
        <v>1.4837254112378686E-3</v>
      </c>
      <c r="AF397" s="90">
        <f>_xll.qlTenorBasisForwardRate(TenorBasis3M,AC397,_xll.ohTrigger(trigger,$X$24))</f>
        <v>-1.5510994737325499E-4</v>
      </c>
      <c r="AG397" s="90">
        <f>_xll.qlIndexFixing(TenorBasisIndex6M,$AB397,TRUE,_xll.ohTrigger(trigger,$X$24))</f>
        <v>-1.3657552918270642E-4</v>
      </c>
      <c r="AH397" s="43">
        <f>_xll.qlIndexFixing($X$9,$AB397,TRUE,trigger)</f>
        <v>-1.2296153622688605E-4</v>
      </c>
      <c r="AI397" s="45">
        <f t="shared" si="20"/>
        <v>-0.1361399295582037</v>
      </c>
    </row>
    <row r="398" spans="27:35" x14ac:dyDescent="0.2">
      <c r="AA398" s="39" t="s">
        <v>87</v>
      </c>
      <c r="AB398" s="40">
        <f>_xll.qlInterestRateIndexFixingDate($X$9,AC398)</f>
        <v>42837</v>
      </c>
      <c r="AC398" s="40">
        <f>_xll.qlCalendarAdvance(calendar,$AC397,AA398,,,trigger)</f>
        <v>42843</v>
      </c>
      <c r="AD398" s="40">
        <f>_xll.qlInterestRateIndexMaturity($X$9,AC398,)</f>
        <v>42934</v>
      </c>
      <c r="AE398" s="43">
        <f>_xll.qlTenorBasisValue(TenorBasis3M,AC398,_xll.ohTrigger(trigger,$X$24))</f>
        <v>1.4863671999322914E-3</v>
      </c>
      <c r="AF398" s="90">
        <f>_xll.qlTenorBasisForwardRate(TenorBasis3M,AC398,_xll.ohTrigger(trigger,$X$24))</f>
        <v>-1.400397534053536E-4</v>
      </c>
      <c r="AG398" s="90">
        <f>_xll.qlIndexFixing(TenorBasisIndex6M,$AB398,TRUE,_xll.ohTrigger(trigger,$X$24))</f>
        <v>-1.2039816557795447E-4</v>
      </c>
      <c r="AH398" s="43">
        <f>_xll.qlIndexFixing($X$9,$AB398,TRUE,trigger)</f>
        <v>-1.0532464797154583E-4</v>
      </c>
      <c r="AI398" s="45">
        <f t="shared" si="20"/>
        <v>-0.15073517606408646</v>
      </c>
    </row>
    <row r="399" spans="27:35" x14ac:dyDescent="0.2">
      <c r="AA399" s="39" t="s">
        <v>87</v>
      </c>
      <c r="AB399" s="40">
        <f>_xll.qlInterestRateIndexFixingDate($X$9,AC399)</f>
        <v>42838</v>
      </c>
      <c r="AC399" s="40">
        <f>_xll.qlCalendarAdvance(calendar,$AC398,AA399,,,trigger)</f>
        <v>42844</v>
      </c>
      <c r="AD399" s="40">
        <f>_xll.qlInterestRateIndexMaturity($X$9,AC399,)</f>
        <v>42935</v>
      </c>
      <c r="AE399" s="43">
        <f>_xll.qlTenorBasisValue(TenorBasis3M,AC399,_xll.ohTrigger(trigger,$X$24))</f>
        <v>1.4868937641017617E-3</v>
      </c>
      <c r="AF399" s="90">
        <f>_xll.qlTenorBasisForwardRate(TenorBasis3M,AC399,_xll.ohTrigger(trigger,$X$24))</f>
        <v>-1.3697822659175152E-4</v>
      </c>
      <c r="AG399" s="90">
        <f>_xll.qlIndexFixing(TenorBasisIndex6M,$AB399,TRUE,_xll.ohTrigger(trigger,$X$24))</f>
        <v>-1.1711520346568361E-4</v>
      </c>
      <c r="AH399" s="43">
        <f>_xll.qlIndexFixing($X$9,$AB399,TRUE,trigger)</f>
        <v>-1.0180199263181096E-4</v>
      </c>
      <c r="AI399" s="45">
        <f t="shared" si="20"/>
        <v>-0.15313210833872654</v>
      </c>
    </row>
    <row r="400" spans="27:35" x14ac:dyDescent="0.2">
      <c r="AA400" s="39" t="s">
        <v>87</v>
      </c>
      <c r="AB400" s="40">
        <f>_xll.qlInterestRateIndexFixingDate($X$9,AC400)</f>
        <v>42843</v>
      </c>
      <c r="AC400" s="40">
        <f>_xll.qlCalendarAdvance(calendar,$AC399,AA400,,,trigger)</f>
        <v>42845</v>
      </c>
      <c r="AD400" s="40">
        <f>_xll.qlInterestRateIndexMaturity($X$9,AC400,)</f>
        <v>42936</v>
      </c>
      <c r="AE400" s="43">
        <f>_xll.qlTenorBasisValue(TenorBasis3M,AC400,_xll.ohTrigger(trigger,$X$24))</f>
        <v>1.487419731281822E-3</v>
      </c>
      <c r="AF400" s="90">
        <f>_xll.qlTenorBasisForwardRate(TenorBasis3M,AC400,_xll.ohTrigger(trigger,$X$24))</f>
        <v>-1.3390074646431465E-4</v>
      </c>
      <c r="AG400" s="90">
        <f>_xll.qlIndexFixing(TenorBasisIndex6M,$AB400,TRUE,_xll.ohTrigger(trigger,$X$24))</f>
        <v>-1.1381628757884759E-4</v>
      </c>
      <c r="AH400" s="43">
        <f>_xll.qlIndexFixing($X$9,$AB400,TRUE,trigger)</f>
        <v>-9.8280601808040563E-5</v>
      </c>
      <c r="AI400" s="45">
        <f t="shared" si="20"/>
        <v>-0.15535685770807023</v>
      </c>
    </row>
    <row r="401" spans="27:35" x14ac:dyDescent="0.2">
      <c r="AA401" s="39" t="s">
        <v>87</v>
      </c>
      <c r="AB401" s="40">
        <f>_xll.qlInterestRateIndexFixingDate($X$9,AC401)</f>
        <v>42844</v>
      </c>
      <c r="AC401" s="40">
        <f>_xll.qlCalendarAdvance(calendar,$AC400,AA401,,,trigger)</f>
        <v>42846</v>
      </c>
      <c r="AD401" s="40">
        <f>_xll.qlInterestRateIndexMaturity($X$9,AC401,)</f>
        <v>42937</v>
      </c>
      <c r="AE401" s="43">
        <f>_xll.qlTenorBasisValue(TenorBasis3M,AC401,_xll.ohTrigger(trigger,$X$24))</f>
        <v>1.4879451018436826E-3</v>
      </c>
      <c r="AF401" s="90">
        <f>_xll.qlTenorBasisForwardRate(TenorBasis3M,AC401,_xll.ohTrigger(trigger,$X$24))</f>
        <v>-1.3080725989103866E-4</v>
      </c>
      <c r="AG401" s="90">
        <f>_xll.qlIndexFixing(TenorBasisIndex6M,$AB401,TRUE,_xll.ohTrigger(trigger,$X$24))</f>
        <v>-1.1050136477665794E-4</v>
      </c>
      <c r="AH401" s="43">
        <f>_xll.qlIndexFixing($X$9,$AB401,TRUE,trigger)</f>
        <v>-9.4760342823068674E-5</v>
      </c>
      <c r="AI401" s="45">
        <f t="shared" si="20"/>
        <v>-0.15741021953589265</v>
      </c>
    </row>
    <row r="402" spans="27:35" x14ac:dyDescent="0.2">
      <c r="AA402" s="39" t="s">
        <v>87</v>
      </c>
      <c r="AB402" s="40">
        <f>_xll.qlInterestRateIndexFixingDate($X$9,AC402)</f>
        <v>42845</v>
      </c>
      <c r="AC402" s="40">
        <f>_xll.qlCalendarAdvance(calendar,$AC401,AA402,,,trigger)</f>
        <v>42849</v>
      </c>
      <c r="AD402" s="40">
        <f>_xll.qlInterestRateIndexMaturity($X$9,AC402,)</f>
        <v>42940</v>
      </c>
      <c r="AE402" s="43">
        <f>_xll.qlTenorBasisValue(TenorBasis3M,AC402,_xll.ohTrigger(trigger,$X$24))</f>
        <v>1.4895176375292652E-3</v>
      </c>
      <c r="AF402" s="90">
        <f>_xll.qlTenorBasisForwardRate(TenorBasis3M,AC402,_xll.ohTrigger(trigger,$X$24))</f>
        <v>-1.2143023016559223E-4</v>
      </c>
      <c r="AG402" s="90">
        <f>_xll.qlIndexFixing(TenorBasisIndex6M,$AB402,TRUE,_xll.ohTrigger(trigger,$X$24))</f>
        <v>-1.0046002353903826E-4</v>
      </c>
      <c r="AH402" s="43">
        <f>_xll.qlIndexFixing($X$9,$AB402,TRUE,trigger)</f>
        <v>-8.4205030077457815E-5</v>
      </c>
      <c r="AI402" s="45">
        <f t="shared" si="20"/>
        <v>-0.16254993461580441</v>
      </c>
    </row>
    <row r="403" spans="27:35" x14ac:dyDescent="0.2">
      <c r="AA403" s="39" t="s">
        <v>87</v>
      </c>
      <c r="AB403" s="40">
        <f>_xll.qlInterestRateIndexFixingDate($X$9,AC403)</f>
        <v>42846</v>
      </c>
      <c r="AC403" s="40">
        <f>_xll.qlCalendarAdvance(calendar,$AC402,AA403,,,trigger)</f>
        <v>42850</v>
      </c>
      <c r="AD403" s="40">
        <f>_xll.qlInterestRateIndexMaturity($X$9,AC403,)</f>
        <v>42941</v>
      </c>
      <c r="AE403" s="43">
        <f>_xll.qlTenorBasisValue(TenorBasis3M,AC403,_xll.ohTrigger(trigger,$X$24))</f>
        <v>1.49004062532656E-3</v>
      </c>
      <c r="AF403" s="90">
        <f>_xll.qlTenorBasisForwardRate(TenorBasis3M,AC403,_xll.ohTrigger(trigger,$X$24))</f>
        <v>-1.1827218647881515E-4</v>
      </c>
      <c r="AG403" s="90">
        <f>_xll.qlIndexFixing(TenorBasisIndex6M,$AB403,TRUE,_xll.ohTrigger(trigger,$X$24))</f>
        <v>-9.708054172772099E-5</v>
      </c>
      <c r="AH403" s="43">
        <f>_xll.qlIndexFixing($X$9,$AB403,TRUE,trigger)</f>
        <v>-8.0687971627707404E-5</v>
      </c>
      <c r="AI403" s="45">
        <f t="shared" si="20"/>
        <v>-0.16392570100013584</v>
      </c>
    </row>
    <row r="404" spans="27:35" x14ac:dyDescent="0.2">
      <c r="AA404" s="39" t="s">
        <v>87</v>
      </c>
      <c r="AB404" s="40">
        <f>_xll.qlInterestRateIndexFixingDate($X$9,AC404)</f>
        <v>42849</v>
      </c>
      <c r="AC404" s="40">
        <f>_xll.qlCalendarAdvance(calendar,$AC403,AA404,,,trigger)</f>
        <v>42851</v>
      </c>
      <c r="AD404" s="40">
        <f>_xll.qlInterestRateIndexMaturity($X$9,AC404,)</f>
        <v>42942</v>
      </c>
      <c r="AE404" s="43">
        <f>_xll.qlTenorBasisValue(TenorBasis3M,AC404,_xll.ohTrigger(trigger,$X$24))</f>
        <v>1.490563018358805E-3</v>
      </c>
      <c r="AF404" s="90">
        <f>_xll.qlTenorBasisForwardRate(TenorBasis3M,AC404,_xll.ohTrigger(trigger,$X$24))</f>
        <v>-1.150978706804678E-4</v>
      </c>
      <c r="AG404" s="90">
        <f>_xll.qlIndexFixing(TenorBasisIndex6M,$AB404,TRUE,_xll.ohTrigger(trigger,$X$24))</f>
        <v>-9.3684787322581838E-5</v>
      </c>
      <c r="AH404" s="43">
        <f>_xll.qlIndexFixing($X$9,$AB404,TRUE,trigger)</f>
        <v>-7.7171381605012357E-5</v>
      </c>
      <c r="AI404" s="45">
        <f t="shared" si="20"/>
        <v>-0.16513405717569482</v>
      </c>
    </row>
    <row r="405" spans="27:35" x14ac:dyDescent="0.2">
      <c r="AA405" s="39" t="s">
        <v>87</v>
      </c>
      <c r="AB405" s="40">
        <f>_xll.qlInterestRateIndexFixingDate($X$9,AC405)</f>
        <v>42850</v>
      </c>
      <c r="AC405" s="40">
        <f>_xll.qlCalendarAdvance(calendar,$AC404,AA405,,,trigger)</f>
        <v>42852</v>
      </c>
      <c r="AD405" s="40">
        <f>_xll.qlInterestRateIndexMaturity($X$9,AC405,)</f>
        <v>42943</v>
      </c>
      <c r="AE405" s="43">
        <f>_xll.qlTenorBasisValue(TenorBasis3M,AC405,_xll.ohTrigger(trigger,$X$24))</f>
        <v>1.491084816996051E-3</v>
      </c>
      <c r="AF405" s="90">
        <f>_xll.qlTenorBasisForwardRate(TenorBasis3M,AC405,_xll.ohTrigger(trigger,$X$24))</f>
        <v>-1.119072296389851E-4</v>
      </c>
      <c r="AG405" s="90">
        <f>_xll.qlIndexFixing(TenorBasisIndex6M,$AB405,TRUE,_xll.ohTrigger(trigger,$X$24))</f>
        <v>-9.0272707192494959E-5</v>
      </c>
      <c r="AH405" s="43">
        <f>_xll.qlIndexFixing($X$9,$AB405,TRUE,trigger)</f>
        <v>-7.3655127327375449E-5</v>
      </c>
      <c r="AI405" s="45">
        <f t="shared" si="20"/>
        <v>-0.16617579865119511</v>
      </c>
    </row>
    <row r="406" spans="27:35" x14ac:dyDescent="0.2">
      <c r="AA406" s="39" t="s">
        <v>87</v>
      </c>
      <c r="AB406" s="40">
        <f>_xll.qlInterestRateIndexFixingDate($X$9,AC406)</f>
        <v>42851</v>
      </c>
      <c r="AC406" s="40">
        <f>_xll.qlCalendarAdvance(calendar,$AC405,AA406,,,trigger)</f>
        <v>42853</v>
      </c>
      <c r="AD406" s="40">
        <f>_xll.qlInterestRateIndexMaturity($X$9,AC406,)</f>
        <v>42947</v>
      </c>
      <c r="AE406" s="43">
        <f>_xll.qlTenorBasisValue(TenorBasis3M,AC406,_xll.ohTrigger(trigger,$X$24))</f>
        <v>1.4916060216081555E-3</v>
      </c>
      <c r="AF406" s="90">
        <f>_xll.qlTenorBasisForwardRate(TenorBasis3M,AC406,_xll.ohTrigger(trigger,$X$24))</f>
        <v>-1.0348614634544655E-4</v>
      </c>
      <c r="AG406" s="90">
        <f>_xll.qlIndexFixing(TenorBasisIndex6M,$AB406,TRUE,_xll.ohTrigger(trigger,$X$24))</f>
        <v>-8.1290971469568908E-5</v>
      </c>
      <c r="AH406" s="43">
        <f>_xll.qlIndexFixing($X$9,$AB406,TRUE,trigger)</f>
        <v>-6.4863628298282303E-5</v>
      </c>
      <c r="AI406" s="45">
        <f t="shared" si="20"/>
        <v>-0.16427343171286604</v>
      </c>
    </row>
    <row r="407" spans="27:35" x14ac:dyDescent="0.2">
      <c r="AA407" s="39" t="s">
        <v>87</v>
      </c>
      <c r="AB407" s="40">
        <f>_xll.qlInterestRateIndexFixingDate($X$9,AC407)</f>
        <v>42852</v>
      </c>
      <c r="AC407" s="40">
        <f>_xll.qlCalendarAdvance(calendar,$AC406,AA407,,,trigger)</f>
        <v>42857</v>
      </c>
      <c r="AD407" s="40">
        <f>_xll.qlInterestRateIndexMaturity($X$9,AC407,)</f>
        <v>42949</v>
      </c>
      <c r="AE407" s="43">
        <f>_xll.qlTenorBasisValue(TenorBasis3M,AC407,_xll.ohTrigger(trigger,$X$24))</f>
        <v>1.4936849071955569E-3</v>
      </c>
      <c r="AF407" s="90">
        <f>_xll.qlTenorBasisForwardRate(TenorBasis3M,AC407,_xll.ohTrigger(trigger,$X$24))</f>
        <v>-9.3940183197956898E-5</v>
      </c>
      <c r="AG407" s="90">
        <f>_xll.qlIndexFixing(TenorBasisIndex6M,$AB407,TRUE,_xll.ohTrigger(trigger,$X$24))</f>
        <v>-7.1092554667543439E-5</v>
      </c>
      <c r="AH407" s="43">
        <f>_xll.qlIndexFixing($X$9,$AB407,TRUE,trigger)</f>
        <v>-5.431081128608848E-5</v>
      </c>
      <c r="AI407" s="45">
        <f t="shared" si="20"/>
        <v>-0.16781743381454958</v>
      </c>
    </row>
    <row r="408" spans="27:35" x14ac:dyDescent="0.2">
      <c r="AA408" s="39" t="s">
        <v>87</v>
      </c>
      <c r="AB408" s="40">
        <f>_xll.qlInterestRateIndexFixingDate($X$9,AC408)</f>
        <v>42853</v>
      </c>
      <c r="AC408" s="40">
        <f>_xll.qlCalendarAdvance(calendar,$AC407,AA408,,,trigger)</f>
        <v>42858</v>
      </c>
      <c r="AD408" s="40">
        <f>_xll.qlInterestRateIndexMaturity($X$9,AC408,)</f>
        <v>42950</v>
      </c>
      <c r="AE408" s="43">
        <f>_xll.qlTenorBasisValue(TenorBasis3M,AC408,_xll.ohTrigger(trigger,$X$24))</f>
        <v>1.4942031472230674E-3</v>
      </c>
      <c r="AF408" s="90">
        <f>_xll.qlTenorBasisForwardRate(TenorBasis3M,AC408,_xll.ohTrigger(trigger,$X$24))</f>
        <v>-9.064159997704148E-5</v>
      </c>
      <c r="AG408" s="90">
        <f>_xll.qlIndexFixing(TenorBasisIndex6M,$AB408,TRUE,_xll.ohTrigger(trigger,$X$24))</f>
        <v>-6.7574935716205203E-5</v>
      </c>
      <c r="AH408" s="43">
        <f>_xll.qlIndexFixing($X$9,$AB408,TRUE,trigger)</f>
        <v>-5.0792000940810226E-5</v>
      </c>
      <c r="AI408" s="45">
        <f t="shared" si="20"/>
        <v>-0.16782934775394978</v>
      </c>
    </row>
    <row r="409" spans="27:35" x14ac:dyDescent="0.2">
      <c r="AA409" s="39" t="s">
        <v>87</v>
      </c>
      <c r="AB409" s="40">
        <f>_xll.qlInterestRateIndexFixingDate($X$9,AC409)</f>
        <v>42857</v>
      </c>
      <c r="AC409" s="40">
        <f>_xll.qlCalendarAdvance(calendar,$AC408,AA409,,,trigger)</f>
        <v>42859</v>
      </c>
      <c r="AD409" s="40">
        <f>_xll.qlInterestRateIndexMaturity($X$9,AC409,)</f>
        <v>42951</v>
      </c>
      <c r="AE409" s="43">
        <f>_xll.qlTenorBasisValue(TenorBasis3M,AC409,_xll.ohTrigger(trigger,$X$24))</f>
        <v>1.4947207954405337E-3</v>
      </c>
      <c r="AF409" s="90">
        <f>_xll.qlTenorBasisForwardRate(TenorBasis3M,AC409,_xll.ohTrigger(trigger,$X$24))</f>
        <v>-8.7326284382378659E-5</v>
      </c>
      <c r="AG409" s="90">
        <f>_xll.qlIndexFixing(TenorBasisIndex6M,$AB409,TRUE,_xll.ohTrigger(trigger,$X$24))</f>
        <v>-6.4040583879789437E-5</v>
      </c>
      <c r="AH409" s="43">
        <f>_xll.qlIndexFixing($X$9,$AB409,TRUE,trigger)</f>
        <v>-4.7272535492169105E-5</v>
      </c>
      <c r="AI409" s="45">
        <f t="shared" si="20"/>
        <v>-0.16768048387620332</v>
      </c>
    </row>
    <row r="410" spans="27:35" x14ac:dyDescent="0.2">
      <c r="AA410" s="39" t="s">
        <v>87</v>
      </c>
      <c r="AB410" s="40">
        <f>_xll.qlInterestRateIndexFixingDate($X$9,AC410)</f>
        <v>42858</v>
      </c>
      <c r="AC410" s="40">
        <f>_xll.qlCalendarAdvance(calendar,$AC409,AA410,,,trigger)</f>
        <v>42860</v>
      </c>
      <c r="AD410" s="40">
        <f>_xll.qlInterestRateIndexMaturity($X$9,AC410,)</f>
        <v>42954</v>
      </c>
      <c r="AE410" s="43">
        <f>_xll.qlTenorBasisValue(TenorBasis3M,AC410,_xll.ohTrigger(trigger,$X$24))</f>
        <v>1.4952378522164651E-3</v>
      </c>
      <c r="AF410" s="90">
        <f>_xll.qlTenorBasisForwardRate(TenorBasis3M,AC410,_xll.ohTrigger(trigger,$X$24))</f>
        <v>-8.0387850618699312E-5</v>
      </c>
      <c r="AG410" s="90">
        <f>_xll.qlIndexFixing(TenorBasisIndex6M,$AB410,TRUE,_xll.ohTrigger(trigger,$X$24))</f>
        <v>-5.6692042349529345E-5</v>
      </c>
      <c r="AH410" s="43">
        <f>_xll.qlIndexFixing($X$9,$AB410,TRUE,trigger)</f>
        <v>-4.0209096457091989E-5</v>
      </c>
      <c r="AI410" s="45">
        <f t="shared" si="20"/>
        <v>-0.16482945892437356</v>
      </c>
    </row>
    <row r="411" spans="27:35" x14ac:dyDescent="0.2">
      <c r="AA411" s="39" t="s">
        <v>87</v>
      </c>
      <c r="AB411" s="40">
        <f>_xll.qlInterestRateIndexFixingDate($X$9,AC411)</f>
        <v>42859</v>
      </c>
      <c r="AC411" s="40">
        <f>_xll.qlCalendarAdvance(calendar,$AC410,AA411,,,trigger)</f>
        <v>42863</v>
      </c>
      <c r="AD411" s="40">
        <f>_xll.qlInterestRateIndexMaturity($X$9,AC411,)</f>
        <v>42955</v>
      </c>
      <c r="AE411" s="43">
        <f>_xll.qlTenorBasisValue(TenorBasis3M,AC411,_xll.ohTrigger(trigger,$X$24))</f>
        <v>1.4967854775772573E-3</v>
      </c>
      <c r="AF411" s="90">
        <f>_xll.qlTenorBasisForwardRate(TenorBasis3M,AC411,_xll.ohTrigger(trigger,$X$24))</f>
        <v>-7.3896647020640799E-5</v>
      </c>
      <c r="AG411" s="90">
        <f>_xll.qlIndexFixing(TenorBasisIndex6M,$AB411,TRUE,_xll.ohTrigger(trigger,$X$24))</f>
        <v>-4.9734796411238242E-5</v>
      </c>
      <c r="AH411" s="43">
        <f>_xll.qlIndexFixing($X$9,$AB411,TRUE,trigger)</f>
        <v>-3.3185497732834008E-5</v>
      </c>
      <c r="AI411" s="45">
        <f t="shared" si="20"/>
        <v>-0.16549298678404234</v>
      </c>
    </row>
    <row r="412" spans="27:35" x14ac:dyDescent="0.2">
      <c r="AA412" s="39" t="s">
        <v>87</v>
      </c>
      <c r="AB412" s="40">
        <f>_xll.qlInterestRateIndexFixingDate($X$9,AC412)</f>
        <v>42860</v>
      </c>
      <c r="AC412" s="40">
        <f>_xll.qlCalendarAdvance(calendar,$AC411,AA412,,,trigger)</f>
        <v>42864</v>
      </c>
      <c r="AD412" s="40">
        <f>_xll.qlInterestRateIndexMaturity($X$9,AC412,)</f>
        <v>42956</v>
      </c>
      <c r="AE412" s="43">
        <f>_xll.qlTenorBasisValue(TenorBasis3M,AC412,_xll.ohTrigger(trigger,$X$24))</f>
        <v>1.4973001722682973E-3</v>
      </c>
      <c r="AF412" s="90">
        <f>_xll.qlTenorBasisForwardRate(TenorBasis3M,AC412,_xll.ohTrigger(trigger,$X$24))</f>
        <v>-7.0496881118795897E-5</v>
      </c>
      <c r="AG412" s="90">
        <f>_xll.qlIndexFixing(TenorBasisIndex6M,$AB412,TRUE,_xll.ohTrigger(trigger,$X$24))</f>
        <v>-4.6115991678841659E-5</v>
      </c>
      <c r="AH412" s="43">
        <f>_xll.qlIndexFixing($X$9,$AB412,TRUE,trigger)</f>
        <v>-2.9660788069999551E-5</v>
      </c>
      <c r="AI412" s="45">
        <f t="shared" si="20"/>
        <v>-0.16455203608842109</v>
      </c>
    </row>
    <row r="413" spans="27:35" x14ac:dyDescent="0.2">
      <c r="AA413" s="39" t="s">
        <v>87</v>
      </c>
      <c r="AB413" s="40">
        <f>_xll.qlInterestRateIndexFixingDate($X$9,AC413)</f>
        <v>42863</v>
      </c>
      <c r="AC413" s="40">
        <f>_xll.qlCalendarAdvance(calendar,$AC412,AA413,,,trigger)</f>
        <v>42865</v>
      </c>
      <c r="AD413" s="40">
        <f>_xll.qlInterestRateIndexMaturity($X$9,AC413,)</f>
        <v>42957</v>
      </c>
      <c r="AE413" s="43">
        <f>_xll.qlTenorBasisValue(TenorBasis3M,AC413,_xll.ohTrigger(trigger,$X$24))</f>
        <v>1.4978142773574656E-3</v>
      </c>
      <c r="AF413" s="90">
        <f>_xll.qlTenorBasisForwardRate(TenorBasis3M,AC413,_xll.ohTrigger(trigger,$X$24))</f>
        <v>-6.7080067466348495E-5</v>
      </c>
      <c r="AG413" s="90">
        <f>_xll.qlIndexFixing(TenorBasisIndex6M,$AB413,TRUE,_xll.ohTrigger(trigger,$X$24))</f>
        <v>-4.248013867147943E-5</v>
      </c>
      <c r="AH413" s="43">
        <f>_xll.qlIndexFixing($X$9,$AB413,TRUE,trigger)</f>
        <v>-2.6134635827196572E-5</v>
      </c>
      <c r="AI413" s="45">
        <f t="shared" si="20"/>
        <v>-0.16345502844282858</v>
      </c>
    </row>
    <row r="414" spans="27:35" x14ac:dyDescent="0.2">
      <c r="AA414" s="39" t="s">
        <v>87</v>
      </c>
      <c r="AB414" s="40">
        <f>_xll.qlInterestRateIndexFixingDate($X$9,AC414)</f>
        <v>42864</v>
      </c>
      <c r="AC414" s="40">
        <f>_xll.qlCalendarAdvance(calendar,$AC413,AA414,,,trigger)</f>
        <v>42866</v>
      </c>
      <c r="AD414" s="40">
        <f>_xll.qlInterestRateIndexMaturity($X$9,AC414,)</f>
        <v>42958</v>
      </c>
      <c r="AE414" s="43">
        <f>_xll.qlTenorBasisValue(TenorBasis3M,AC414,_xll.ohTrigger(trigger,$X$24))</f>
        <v>1.498327793212121E-3</v>
      </c>
      <c r="AF414" s="90">
        <f>_xll.qlTenorBasisForwardRate(TenorBasis3M,AC414,_xll.ohTrigger(trigger,$X$24))</f>
        <v>-6.3646153501430703E-5</v>
      </c>
      <c r="AG414" s="90">
        <f>_xll.qlIndexFixing(TenorBasisIndex6M,$AB414,TRUE,_xll.ohTrigger(trigger,$X$24))</f>
        <v>-3.8827184818160511E-5</v>
      </c>
      <c r="AH414" s="43">
        <f>_xll.qlIndexFixing($X$9,$AB414,TRUE,trigger)</f>
        <v>-2.2606909752459252E-5</v>
      </c>
      <c r="AI414" s="45">
        <f t="shared" si="20"/>
        <v>-0.16220275065701259</v>
      </c>
    </row>
    <row r="415" spans="27:35" x14ac:dyDescent="0.2">
      <c r="AA415" s="39" t="s">
        <v>87</v>
      </c>
      <c r="AB415" s="40">
        <f>_xll.qlInterestRateIndexFixingDate($X$9,AC415)</f>
        <v>42865</v>
      </c>
      <c r="AC415" s="40">
        <f>_xll.qlCalendarAdvance(calendar,$AC414,AA415,,,trigger)</f>
        <v>42867</v>
      </c>
      <c r="AD415" s="40">
        <f>_xll.qlInterestRateIndexMaturity($X$9,AC415,)</f>
        <v>42961</v>
      </c>
      <c r="AE415" s="43">
        <f>_xll.qlTenorBasisValue(TenorBasis3M,AC415,_xll.ohTrigger(trigger,$X$24))</f>
        <v>1.4988407201994276E-3</v>
      </c>
      <c r="AF415" s="90">
        <f>_xll.qlTenorBasisForwardRate(TenorBasis3M,AC415,_xll.ohTrigger(trigger,$X$24))</f>
        <v>-5.6461286640520381E-5</v>
      </c>
      <c r="AG415" s="90">
        <f>_xll.qlIndexFixing(TenorBasisIndex6M,$AB415,TRUE,_xll.ohTrigger(trigger,$X$24))</f>
        <v>-3.1264819533305399E-5</v>
      </c>
      <c r="AH415" s="43">
        <f>_xll.qlIndexFixing($X$9,$AB415,TRUE,trigger)</f>
        <v>-1.550398860486291E-5</v>
      </c>
      <c r="AI415" s="45">
        <f t="shared" si="20"/>
        <v>-0.15760830928442487</v>
      </c>
    </row>
    <row r="416" spans="27:35" x14ac:dyDescent="0.2">
      <c r="AA416" s="39" t="s">
        <v>87</v>
      </c>
      <c r="AB416" s="40">
        <f>_xll.qlInterestRateIndexFixingDate($X$9,AC416)</f>
        <v>42866</v>
      </c>
      <c r="AC416" s="40">
        <f>_xll.qlCalendarAdvance(calendar,$AC415,AA416,,,trigger)</f>
        <v>42870</v>
      </c>
      <c r="AD416" s="40">
        <f>_xll.qlInterestRateIndexMaturity($X$9,AC416,)</f>
        <v>42962</v>
      </c>
      <c r="AE416" s="43">
        <f>_xll.qlTenorBasisValue(TenorBasis3M,AC416,_xll.ohTrigger(trigger,$X$24))</f>
        <v>1.5003759716260385E-3</v>
      </c>
      <c r="AF416" s="90">
        <f>_xll.qlTenorBasisForwardRate(TenorBasis3M,AC416,_xll.ohTrigger(trigger,$X$24))</f>
        <v>-4.9738443215835673E-5</v>
      </c>
      <c r="AG416" s="90">
        <f>_xll.qlIndexFixing(TenorBasisIndex6M,$AB416,TRUE,_xll.ohTrigger(trigger,$X$24))</f>
        <v>-2.4043309614556378E-5</v>
      </c>
      <c r="AH416" s="43">
        <f>_xll.qlIndexFixing($X$9,$AB416,TRUE,trigger)</f>
        <v>-8.4776421713107854E-6</v>
      </c>
      <c r="AI416" s="45">
        <f t="shared" si="20"/>
        <v>-0.15565667443245595</v>
      </c>
    </row>
    <row r="417" spans="27:35" x14ac:dyDescent="0.2">
      <c r="AA417" s="39" t="s">
        <v>87</v>
      </c>
      <c r="AB417" s="40">
        <f>_xll.qlInterestRateIndexFixingDate($X$9,AC417)</f>
        <v>42867</v>
      </c>
      <c r="AC417" s="40">
        <f>_xll.qlCalendarAdvance(calendar,$AC416,AA417,,,trigger)</f>
        <v>42871</v>
      </c>
      <c r="AD417" s="40">
        <f>_xll.qlInterestRateIndexMaturity($X$9,AC417,)</f>
        <v>42963</v>
      </c>
      <c r="AE417" s="43">
        <f>_xll.qlTenorBasisValue(TenorBasis3M,AC417,_xll.ohTrigger(trigger,$X$24))</f>
        <v>1.5008865468117754E-3</v>
      </c>
      <c r="AF417" s="90">
        <f>_xll.qlTenorBasisForwardRate(TenorBasis3M,AC417,_xll.ohTrigger(trigger,$X$24))</f>
        <v>-4.62182392171039E-5</v>
      </c>
      <c r="AG417" s="90">
        <f>_xll.qlIndexFixing(TenorBasisIndex6M,$AB417,TRUE,_xll.ohTrigger(trigger,$X$24))</f>
        <v>-2.0304063028278225E-5</v>
      </c>
      <c r="AH417" s="43">
        <f>_xll.qlIndexFixing($X$9,$AB417,TRUE,trigger)</f>
        <v>-4.9400782082434009E-6</v>
      </c>
      <c r="AI417" s="45">
        <f t="shared" si="20"/>
        <v>-0.15363984820034823</v>
      </c>
    </row>
    <row r="418" spans="27:35" x14ac:dyDescent="0.2">
      <c r="AA418" s="39" t="s">
        <v>87</v>
      </c>
      <c r="AB418" s="40">
        <f>_xll.qlInterestRateIndexFixingDate($X$9,AC418)</f>
        <v>42870</v>
      </c>
      <c r="AC418" s="40">
        <f>_xll.qlCalendarAdvance(calendar,$AC417,AA418,,,trigger)</f>
        <v>42872</v>
      </c>
      <c r="AD418" s="40">
        <f>_xll.qlInterestRateIndexMaturity($X$9,AC418,)</f>
        <v>42964</v>
      </c>
      <c r="AE418" s="43">
        <f>_xll.qlTenorBasisValue(TenorBasis3M,AC418,_xll.ohTrigger(trigger,$X$24))</f>
        <v>1.5013965349631191E-3</v>
      </c>
      <c r="AF418" s="90">
        <f>_xll.qlTenorBasisForwardRate(TenorBasis3M,AC418,_xll.ohTrigger(trigger,$X$24))</f>
        <v>-4.2680619516882494E-5</v>
      </c>
      <c r="AG418" s="90">
        <f>_xll.qlIndexFixing(TenorBasisIndex6M,$AB418,TRUE,_xll.ohTrigger(trigger,$X$24))</f>
        <v>-1.6547400191818905E-5</v>
      </c>
      <c r="AH418" s="43">
        <f>_xll.qlIndexFixing($X$9,$AB418,TRUE,trigger)</f>
        <v>-1.4001529157831281E-6</v>
      </c>
      <c r="AI418" s="45">
        <f t="shared" si="20"/>
        <v>-0.15147247276035777</v>
      </c>
    </row>
    <row r="419" spans="27:35" x14ac:dyDescent="0.2">
      <c r="AA419" s="39" t="s">
        <v>87</v>
      </c>
      <c r="AB419" s="40">
        <f>_xll.qlInterestRateIndexFixingDate($X$9,AC419)</f>
        <v>42871</v>
      </c>
      <c r="AC419" s="40">
        <f>_xll.qlCalendarAdvance(calendar,$AC418,AA419,,,trigger)</f>
        <v>42873</v>
      </c>
      <c r="AD419" s="40">
        <f>_xll.qlInterestRateIndexMaturity($X$9,AC419,)</f>
        <v>42965</v>
      </c>
      <c r="AE419" s="43">
        <f>_xll.qlTenorBasisValue(TenorBasis3M,AC419,_xll.ohTrigger(trigger,$X$24))</f>
        <v>1.5019059364460862E-3</v>
      </c>
      <c r="AF419" s="90">
        <f>_xll.qlTenorBasisForwardRate(TenorBasis3M,AC419,_xll.ohTrigger(trigger,$X$24))</f>
        <v>-3.9125531552869113E-5</v>
      </c>
      <c r="AG419" s="90">
        <f>_xll.qlIndexFixing(TenorBasisIndex6M,$AB419,TRUE,_xll.ohTrigger(trigger,$X$24))</f>
        <v>-1.2773268535925121E-5</v>
      </c>
      <c r="AH419" s="43">
        <f>_xll.qlIndexFixing($X$9,$AB419,TRUE,trigger)</f>
        <v>2.1422649549948058E-6</v>
      </c>
      <c r="AI419" s="45">
        <f t="shared" si="20"/>
        <v>-0.14915533490919927</v>
      </c>
    </row>
    <row r="420" spans="27:35" x14ac:dyDescent="0.2">
      <c r="AA420" s="39" t="s">
        <v>87</v>
      </c>
      <c r="AB420" s="40">
        <f>_xll.qlInterestRateIndexFixingDate($X$9,AC420)</f>
        <v>42872</v>
      </c>
      <c r="AC420" s="40">
        <f>_xll.qlCalendarAdvance(calendar,$AC419,AA420,,,trigger)</f>
        <v>42874</v>
      </c>
      <c r="AD420" s="40">
        <f>_xll.qlInterestRateIndexMaturity($X$9,AC420,)</f>
        <v>42968</v>
      </c>
      <c r="AE420" s="43">
        <f>_xll.qlTenorBasisValue(TenorBasis3M,AC420,_xll.ohTrigger(trigger,$X$24))</f>
        <v>1.5024147516265035E-3</v>
      </c>
      <c r="AF420" s="90">
        <f>_xll.qlTenorBasisForwardRate(TenorBasis3M,AC420,_xll.ohTrigger(trigger,$X$24))</f>
        <v>-3.1688805384414168E-5</v>
      </c>
      <c r="AG420" s="90">
        <f>_xll.qlIndexFixing(TenorBasisIndex6M,$AB420,TRUE,_xll.ohTrigger(trigger,$X$24))</f>
        <v>-4.9916528965562569E-6</v>
      </c>
      <c r="AH420" s="43">
        <f>_xll.qlIndexFixing($X$9,$AB420,TRUE,trigger)</f>
        <v>9.2957554870619782E-6</v>
      </c>
      <c r="AI420" s="45">
        <f t="shared" si="20"/>
        <v>-0.14287408383618236</v>
      </c>
    </row>
    <row r="421" spans="27:35" x14ac:dyDescent="0.2">
      <c r="AA421" s="39" t="s">
        <v>87</v>
      </c>
      <c r="AB421" s="40">
        <f>_xll.qlInterestRateIndexFixingDate($X$9,AC421)</f>
        <v>42873</v>
      </c>
      <c r="AC421" s="40">
        <f>_xll.qlCalendarAdvance(calendar,$AC420,AA421,,,trigger)</f>
        <v>42877</v>
      </c>
      <c r="AD421" s="40">
        <f>_xll.qlInterestRateIndexMaturity($X$9,AC421,)</f>
        <v>42969</v>
      </c>
      <c r="AE421" s="43">
        <f>_xll.qlTenorBasisValue(TenorBasis3M,AC421,_xll.ohTrigger(trigger,$X$24))</f>
        <v>1.5039376830078524E-3</v>
      </c>
      <c r="AF421" s="90">
        <f>_xll.qlTenorBasisForwardRate(TenorBasis3M,AC421,_xll.ohTrigger(trigger,$X$24))</f>
        <v>-2.4729445726830953E-5</v>
      </c>
      <c r="AG421" s="90">
        <f>_xll.qlIndexFixing(TenorBasisIndex6M,$AB421,TRUE,_xll.ohTrigger(trigger,$X$24))</f>
        <v>2.4989976522898192E-6</v>
      </c>
      <c r="AH421" s="43">
        <f>_xll.qlIndexFixing($X$9,$AB421,TRUE,trigger)</f>
        <v>1.6339487271894814E-5</v>
      </c>
      <c r="AI421" s="45">
        <f t="shared" si="20"/>
        <v>-0.13840489619604995</v>
      </c>
    </row>
    <row r="422" spans="27:35" x14ac:dyDescent="0.2">
      <c r="AA422" s="39" t="s">
        <v>87</v>
      </c>
      <c r="AB422" s="40">
        <f>_xll.qlInterestRateIndexFixingDate($X$9,AC422)</f>
        <v>42874</v>
      </c>
      <c r="AC422" s="40">
        <f>_xll.qlCalendarAdvance(calendar,$AC421,AA422,,,trigger)</f>
        <v>42878</v>
      </c>
      <c r="AD422" s="40">
        <f>_xll.qlInterestRateIndexMaturity($X$9,AC422,)</f>
        <v>42970</v>
      </c>
      <c r="AE422" s="43">
        <f>_xll.qlTenorBasisValue(TenorBasis3M,AC422,_xll.ohTrigger(trigger,$X$24))</f>
        <v>1.5044441566325131E-3</v>
      </c>
      <c r="AF422" s="90">
        <f>_xll.qlTenorBasisForwardRate(TenorBasis3M,AC422,_xll.ohTrigger(trigger,$X$24))</f>
        <v>-2.1086227947198427E-5</v>
      </c>
      <c r="AG422" s="90">
        <f>_xll.qlIndexFixing(TenorBasisIndex6M,$AB422,TRUE,_xll.ohTrigger(trigger,$X$24))</f>
        <v>6.3612619380733024E-6</v>
      </c>
      <c r="AH422" s="43">
        <f>_xll.qlIndexFixing($X$9,$AB422,TRUE,trigger)</f>
        <v>1.9896336825043626E-5</v>
      </c>
      <c r="AI422" s="45">
        <f t="shared" si="20"/>
        <v>-0.13535074886970325</v>
      </c>
    </row>
    <row r="423" spans="27:35" x14ac:dyDescent="0.2">
      <c r="AA423" s="39" t="s">
        <v>87</v>
      </c>
      <c r="AB423" s="40">
        <f>_xll.qlInterestRateIndexFixingDate($X$9,AC423)</f>
        <v>42877</v>
      </c>
      <c r="AC423" s="40">
        <f>_xll.qlCalendarAdvance(calendar,$AC422,AA423,,,trigger)</f>
        <v>42879</v>
      </c>
      <c r="AD423" s="40">
        <f>_xll.qlInterestRateIndexMaturity($X$9,AC423,)</f>
        <v>42971</v>
      </c>
      <c r="AE423" s="43">
        <f>_xll.qlTenorBasisValue(TenorBasis3M,AC423,_xll.ohTrigger(trigger,$X$24))</f>
        <v>1.5049500457808918E-3</v>
      </c>
      <c r="AF423" s="90">
        <f>_xll.qlTenorBasisForwardRate(TenorBasis3M,AC423,_xll.ohTrigger(trigger,$X$24))</f>
        <v>-1.7425226507369281E-5</v>
      </c>
      <c r="AG423" s="90">
        <f>_xll.qlIndexFixing(TenorBasisIndex6M,$AB423,TRUE,_xll.ohTrigger(trigger,$X$24))</f>
        <v>1.024131045794217E-5</v>
      </c>
      <c r="AH423" s="43">
        <f>_xll.qlIndexFixing($X$9,$AB423,TRUE,trigger)</f>
        <v>2.3456466476124838E-5</v>
      </c>
      <c r="AI423" s="45">
        <f t="shared" si="20"/>
        <v>-0.13215156018182669</v>
      </c>
    </row>
    <row r="424" spans="27:35" x14ac:dyDescent="0.2">
      <c r="AA424" s="39" t="s">
        <v>87</v>
      </c>
      <c r="AB424" s="40">
        <f>_xll.qlInterestRateIndexFixingDate($X$9,AC424)</f>
        <v>42878</v>
      </c>
      <c r="AC424" s="40">
        <f>_xll.qlCalendarAdvance(calendar,$AC423,AA424,,,trigger)</f>
        <v>42880</v>
      </c>
      <c r="AD424" s="40">
        <f>_xll.qlInterestRateIndexMaturity($X$9,AC424,)</f>
        <v>42972</v>
      </c>
      <c r="AE424" s="43">
        <f>_xll.qlTenorBasisValue(TenorBasis3M,AC424,_xll.ohTrigger(trigger,$X$24))</f>
        <v>1.5054553508176704E-3</v>
      </c>
      <c r="AF424" s="90">
        <f>_xll.qlTenorBasisForwardRate(TenorBasis3M,AC424,_xll.ohTrigger(trigger,$X$24))</f>
        <v>-1.3746388838524652E-5</v>
      </c>
      <c r="AG424" s="90">
        <f>_xll.qlIndexFixing(TenorBasisIndex6M,$AB424,TRUE,_xll.ohTrigger(trigger,$X$24))</f>
        <v>1.4139195782887457E-5</v>
      </c>
      <c r="AH424" s="43">
        <f>_xll.qlIndexFixing($X$9,$AB424,TRUE,trigger)</f>
        <v>2.7020007475800963E-5</v>
      </c>
      <c r="AI424" s="45">
        <f t="shared" si="20"/>
        <v>-0.12880811692913505</v>
      </c>
    </row>
    <row r="425" spans="27:35" x14ac:dyDescent="0.2">
      <c r="AA425" s="39" t="s">
        <v>87</v>
      </c>
      <c r="AB425" s="40">
        <f>_xll.qlInterestRateIndexFixingDate($X$9,AC425)</f>
        <v>42879</v>
      </c>
      <c r="AC425" s="40">
        <f>_xll.qlCalendarAdvance(calendar,$AC424,AA425,,,trigger)</f>
        <v>42881</v>
      </c>
      <c r="AD425" s="40">
        <f>_xll.qlInterestRateIndexMaturity($X$9,AC425,)</f>
        <v>42975</v>
      </c>
      <c r="AE425" s="43">
        <f>_xll.qlTenorBasisValue(TenorBasis3M,AC425,_xll.ohTrigger(trigger,$X$24))</f>
        <v>1.50596007210734E-3</v>
      </c>
      <c r="AF425" s="90">
        <f>_xll.qlTenorBasisForwardRate(TenorBasis3M,AC425,_xll.ohTrigger(trigger,$X$24))</f>
        <v>-6.0527572656082647E-6</v>
      </c>
      <c r="AG425" s="90">
        <f>_xll.qlIndexFixing(TenorBasisIndex6M,$AB425,TRUE,_xll.ohTrigger(trigger,$X$24))</f>
        <v>2.2145108269697589E-5</v>
      </c>
      <c r="AH425" s="43">
        <f>_xll.qlIndexFixing($X$9,$AB425,TRUE,trigger)</f>
        <v>3.4234197195357568E-5</v>
      </c>
      <c r="AI425" s="45">
        <f t="shared" si="20"/>
        <v>-0.1208908892565998</v>
      </c>
    </row>
    <row r="426" spans="27:35" x14ac:dyDescent="0.2">
      <c r="AA426" s="39" t="s">
        <v>87</v>
      </c>
      <c r="AB426" s="40">
        <f>_xll.qlInterestRateIndexFixingDate($X$9,AC426)</f>
        <v>42880</v>
      </c>
      <c r="AC426" s="40">
        <f>_xll.qlCalendarAdvance(calendar,$AC425,AA426,,,trigger)</f>
        <v>42884</v>
      </c>
      <c r="AD426" s="40">
        <f>_xll.qlInterestRateIndexMaturity($X$9,AC426,)</f>
        <v>42976</v>
      </c>
      <c r="AE426" s="43">
        <f>_xll.qlTenorBasisValue(TenorBasis3M,AC426,_xll.ohTrigger(trigger,$X$24))</f>
        <v>1.5074707371357556E-3</v>
      </c>
      <c r="AF426" s="90">
        <f>_xll.qlTenorBasisForwardRate(TenorBasis3M,AC426,_xll.ohTrigger(trigger,$X$24))</f>
        <v>1.1483754686311567E-6</v>
      </c>
      <c r="AG426" s="90">
        <f>_xll.qlIndexFixing(TenorBasisIndex6M,$AB426,TRUE,_xll.ohTrigger(trigger,$X$24))</f>
        <v>2.9910156546302634E-5</v>
      </c>
      <c r="AH426" s="43">
        <f>_xll.qlIndexFixing($X$9,$AB426,TRUE,trigger)</f>
        <v>4.1310910104904202E-5</v>
      </c>
      <c r="AI426" s="45">
        <f t="shared" si="20"/>
        <v>-0.11400753558601569</v>
      </c>
    </row>
    <row r="427" spans="27:35" x14ac:dyDescent="0.2">
      <c r="AA427" s="39" t="s">
        <v>87</v>
      </c>
      <c r="AB427" s="40">
        <f>_xll.qlInterestRateIndexFixingDate($X$9,AC427)</f>
        <v>42881</v>
      </c>
      <c r="AC427" s="40">
        <f>_xll.qlCalendarAdvance(calendar,$AC426,AA427,,,trigger)</f>
        <v>42885</v>
      </c>
      <c r="AD427" s="40">
        <f>_xll.qlInterestRateIndexMaturity($X$9,AC427,)</f>
        <v>42977</v>
      </c>
      <c r="AE427" s="43">
        <f>_xll.qlTenorBasisValue(TenorBasis3M,AC427,_xll.ohTrigger(trigger,$X$24))</f>
        <v>1.5079731270780986E-3</v>
      </c>
      <c r="AF427" s="90">
        <f>_xll.qlTenorBasisForwardRate(TenorBasis3M,AC427,_xll.ohTrigger(trigger,$X$24))</f>
        <v>4.9171827913766561E-6</v>
      </c>
      <c r="AG427" s="90">
        <f>_xll.qlIndexFixing(TenorBasisIndex6M,$AB427,TRUE,_xll.ohTrigger(trigger,$X$24))</f>
        <v>3.3898014458889001E-5</v>
      </c>
      <c r="AH427" s="43">
        <f>_xll.qlIndexFixing($X$9,$AB427,TRUE,trigger)</f>
        <v>4.4893476699592803E-5</v>
      </c>
      <c r="AI427" s="45">
        <f t="shared" si="20"/>
        <v>-0.10995462240703802</v>
      </c>
    </row>
    <row r="428" spans="27:35" x14ac:dyDescent="0.2">
      <c r="AA428" s="39" t="s">
        <v>87</v>
      </c>
      <c r="AB428" s="40">
        <f>_xll.qlInterestRateIndexFixingDate($X$9,AC428)</f>
        <v>42884</v>
      </c>
      <c r="AC428" s="40">
        <f>_xll.qlCalendarAdvance(calendar,$AC427,AA428,,,trigger)</f>
        <v>42886</v>
      </c>
      <c r="AD428" s="40">
        <f>_xll.qlInterestRateIndexMaturity($X$9,AC428,)</f>
        <v>42978</v>
      </c>
      <c r="AE428" s="43">
        <f>_xll.qlTenorBasisValue(TenorBasis3M,AC428,_xll.ohTrigger(trigger,$X$24))</f>
        <v>1.5084749350929366E-3</v>
      </c>
      <c r="AF428" s="90">
        <f>_xll.qlTenorBasisForwardRate(TenorBasis3M,AC428,_xll.ohTrigger(trigger,$X$24))</f>
        <v>8.7041417517064676E-6</v>
      </c>
      <c r="AG428" s="90">
        <f>_xll.qlIndexFixing(TenorBasisIndex6M,$AB428,TRUE,_xll.ohTrigger(trigger,$X$24))</f>
        <v>3.7904024604235758E-5</v>
      </c>
      <c r="AH428" s="43">
        <f>_xll.qlIndexFixing($X$9,$AB428,TRUE,trigger)</f>
        <v>4.8480242184212805E-5</v>
      </c>
      <c r="AI428" s="45">
        <f t="shared" si="20"/>
        <v>-0.10576217579977047</v>
      </c>
    </row>
    <row r="429" spans="27:35" x14ac:dyDescent="0.2">
      <c r="AA429" s="39" t="s">
        <v>87</v>
      </c>
      <c r="AB429" s="40">
        <f>_xll.qlInterestRateIndexFixingDate($X$9,AC429)</f>
        <v>42885</v>
      </c>
      <c r="AC429" s="40">
        <f>_xll.qlCalendarAdvance(calendar,$AC428,AA429,,,trigger)</f>
        <v>42887</v>
      </c>
      <c r="AD429" s="40">
        <f>_xll.qlInterestRateIndexMaturity($X$9,AC429,)</f>
        <v>42979</v>
      </c>
      <c r="AE429" s="43">
        <f>_xll.qlTenorBasisValue(TenorBasis3M,AC429,_xll.ohTrigger(trigger,$X$24))</f>
        <v>1.50897616154362E-3</v>
      </c>
      <c r="AF429" s="90">
        <f>_xll.qlTenorBasisForwardRate(TenorBasis3M,AC429,_xll.ohTrigger(trigger,$X$24))</f>
        <v>1.2509304914529537E-5</v>
      </c>
      <c r="AG429" s="90">
        <f>_xll.qlIndexFixing(TenorBasisIndex6M,$AB429,TRUE,_xll.ohTrigger(trigger,$X$24))</f>
        <v>4.1928239553333952E-5</v>
      </c>
      <c r="AH429" s="43">
        <f>_xll.qlIndexFixing($X$9,$AB429,TRUE,trigger)</f>
        <v>5.2071337816377685E-5</v>
      </c>
      <c r="AI429" s="45">
        <f t="shared" si="20"/>
        <v>-0.10143098263043733</v>
      </c>
    </row>
    <row r="430" spans="27:35" x14ac:dyDescent="0.2">
      <c r="AA430" s="39" t="s">
        <v>87</v>
      </c>
      <c r="AB430" s="40">
        <f>_xll.qlInterestRateIndexFixingDate($X$9,AC430)</f>
        <v>42886</v>
      </c>
      <c r="AC430" s="40">
        <f>_xll.qlCalendarAdvance(calendar,$AC429,AA430,,,trigger)</f>
        <v>42888</v>
      </c>
      <c r="AD430" s="40">
        <f>_xll.qlInterestRateIndexMaturity($X$9,AC430,)</f>
        <v>42982</v>
      </c>
      <c r="AE430" s="43">
        <f>_xll.qlTenorBasisValue(TenorBasis3M,AC430,_xll.ohTrigger(trigger,$X$24))</f>
        <v>1.5094768067933104E-3</v>
      </c>
      <c r="AF430" s="90">
        <f>_xll.qlTenorBasisForwardRate(TenorBasis3M,AC430,_xll.ohTrigger(trigger,$X$24))</f>
        <v>2.0464507898489402E-5</v>
      </c>
      <c r="AG430" s="90">
        <f>_xll.qlIndexFixing(TenorBasisIndex6M,$AB430,TRUE,_xll.ohTrigger(trigger,$X$24))</f>
        <v>5.0163115297341641E-5</v>
      </c>
      <c r="AH430" s="43">
        <f>_xll.qlIndexFixing($X$9,$AB430,TRUE,trigger)</f>
        <v>5.9355399057897543E-5</v>
      </c>
      <c r="AI430" s="45">
        <f t="shared" si="20"/>
        <v>-9.1922837605559013E-2</v>
      </c>
    </row>
    <row r="431" spans="27:35" x14ac:dyDescent="0.2">
      <c r="AA431" s="39" t="s">
        <v>87</v>
      </c>
      <c r="AB431" s="40">
        <f>_xll.qlInterestRateIndexFixingDate($X$9,AC431)</f>
        <v>42887</v>
      </c>
      <c r="AC431" s="40">
        <f>_xll.qlCalendarAdvance(calendar,$AC430,AA431,,,trigger)</f>
        <v>42891</v>
      </c>
      <c r="AD431" s="40">
        <f>_xll.qlInterestRateIndexMaturity($X$9,AC431,)</f>
        <v>42983</v>
      </c>
      <c r="AE431" s="43">
        <f>_xll.qlTenorBasisValue(TenorBasis3M,AC431,_xll.ohTrigger(trigger,$X$24))</f>
        <v>1.5109752589651877E-3</v>
      </c>
      <c r="AF431" s="90">
        <f>_xll.qlTenorBasisForwardRate(TenorBasis3M,AC431,_xll.ohTrigger(trigger,$X$24))</f>
        <v>2.7913050985377939E-5</v>
      </c>
      <c r="AG431" s="90">
        <f>_xll.qlIndexFixing(TenorBasisIndex6M,$AB431,TRUE,_xll.ohTrigger(trigger,$X$24))</f>
        <v>5.8208198845292102E-5</v>
      </c>
      <c r="AH431" s="43">
        <f>_xll.qlIndexFixing($X$9,$AB431,TRUE,trigger)</f>
        <v>6.6481646996214934E-5</v>
      </c>
      <c r="AI431" s="45">
        <f t="shared" si="20"/>
        <v>-8.2734481509228325E-2</v>
      </c>
    </row>
    <row r="432" spans="27:35" x14ac:dyDescent="0.2">
      <c r="AA432" s="39" t="s">
        <v>87</v>
      </c>
      <c r="AB432" s="40">
        <f>_xll.qlInterestRateIndexFixingDate($X$9,AC432)</f>
        <v>42888</v>
      </c>
      <c r="AC432" s="40">
        <f>_xll.qlCalendarAdvance(calendar,$AC431,AA432,,,trigger)</f>
        <v>42892</v>
      </c>
      <c r="AD432" s="40">
        <f>_xll.qlInterestRateIndexMaturity($X$9,AC432,)</f>
        <v>42984</v>
      </c>
      <c r="AE432" s="43">
        <f>_xll.qlTenorBasisValue(TenorBasis3M,AC432,_xll.ohTrigger(trigger,$X$24))</f>
        <v>1.5114735830387231E-3</v>
      </c>
      <c r="AF432" s="90">
        <f>_xll.qlTenorBasisForwardRate(TenorBasis3M,AC432,_xll.ohTrigger(trigger,$X$24))</f>
        <v>3.1810023707286611E-5</v>
      </c>
      <c r="AG432" s="90">
        <f>_xll.qlIndexFixing(TenorBasisIndex6M,$AB432,TRUE,_xll.ohTrigger(trigger,$X$24))</f>
        <v>6.2324226404948007E-5</v>
      </c>
      <c r="AH432" s="43">
        <f>_xll.qlIndexFixing($X$9,$AB432,TRUE,trigger)</f>
        <v>7.009636225463467E-5</v>
      </c>
      <c r="AI432" s="45">
        <f t="shared" si="20"/>
        <v>-7.7721358496866635E-2</v>
      </c>
    </row>
    <row r="433" spans="27:35" x14ac:dyDescent="0.2">
      <c r="AA433" s="39" t="s">
        <v>87</v>
      </c>
      <c r="AB433" s="40">
        <f>_xll.qlInterestRateIndexFixingDate($X$9,AC433)</f>
        <v>42891</v>
      </c>
      <c r="AC433" s="40">
        <f>_xll.qlCalendarAdvance(calendar,$AC432,AA433,,,trigger)</f>
        <v>42893</v>
      </c>
      <c r="AD433" s="40">
        <f>_xll.qlInterestRateIndexMaturity($X$9,AC433,)</f>
        <v>42985</v>
      </c>
      <c r="AE433" s="43">
        <f>_xll.qlTenorBasisValue(TenorBasis3M,AC433,_xll.ohTrigger(trigger,$X$24))</f>
        <v>1.5119713277242271E-3</v>
      </c>
      <c r="AF433" s="90">
        <f>_xll.qlTenorBasisForwardRate(TenorBasis3M,AC433,_xll.ohTrigger(trigger,$X$24))</f>
        <v>3.5725516050683808E-5</v>
      </c>
      <c r="AG433" s="90">
        <f>_xll.qlIndexFixing(TenorBasisIndex6M,$AB433,TRUE,_xll.ohTrigger(trigger,$X$24))</f>
        <v>6.6458774209072374E-5</v>
      </c>
      <c r="AH433" s="43">
        <f>_xll.qlIndexFixing($X$9,$AB433,TRUE,trigger)</f>
        <v>7.3716195218444312E-5</v>
      </c>
      <c r="AI433" s="45">
        <f t="shared" si="20"/>
        <v>-7.257421009371938E-2</v>
      </c>
    </row>
    <row r="434" spans="27:35" x14ac:dyDescent="0.2">
      <c r="AA434" s="39" t="s">
        <v>87</v>
      </c>
      <c r="AB434" s="40">
        <f>_xll.qlInterestRateIndexFixingDate($X$9,AC434)</f>
        <v>42892</v>
      </c>
      <c r="AC434" s="40">
        <f>_xll.qlCalendarAdvance(calendar,$AC433,AA434,,,trigger)</f>
        <v>42894</v>
      </c>
      <c r="AD434" s="40">
        <f>_xll.qlInterestRateIndexMaturity($X$9,AC434,)</f>
        <v>42986</v>
      </c>
      <c r="AE434" s="43">
        <f>_xll.qlTenorBasisValue(TenorBasis3M,AC434,_xll.ohTrigger(trigger,$X$24))</f>
        <v>1.5124684933837235E-3</v>
      </c>
      <c r="AF434" s="90">
        <f>_xll.qlTenorBasisForwardRate(TenorBasis3M,AC434,_xll.ohTrigger(trigger,$X$24))</f>
        <v>3.9659580586560573E-5</v>
      </c>
      <c r="AG434" s="90">
        <f>_xll.qlIndexFixing(TenorBasisIndex6M,$AB434,TRUE,_xll.ohTrigger(trigger,$X$24))</f>
        <v>7.0611894832131724E-5</v>
      </c>
      <c r="AH434" s="43">
        <f>_xll.qlIndexFixing($X$9,$AB434,TRUE,trigger)</f>
        <v>7.7341277150470546E-5</v>
      </c>
      <c r="AI434" s="45">
        <f t="shared" si="20"/>
        <v>-6.729382318338821E-2</v>
      </c>
    </row>
    <row r="435" spans="27:35" x14ac:dyDescent="0.2">
      <c r="AA435" s="39" t="s">
        <v>87</v>
      </c>
      <c r="AB435" s="40">
        <f>_xll.qlInterestRateIndexFixingDate($X$9,AC435)</f>
        <v>42893</v>
      </c>
      <c r="AC435" s="40">
        <f>_xll.qlCalendarAdvance(calendar,$AC434,AA435,,,trigger)</f>
        <v>42895</v>
      </c>
      <c r="AD435" s="40">
        <f>_xll.qlInterestRateIndexMaturity($X$9,AC435,)</f>
        <v>42989</v>
      </c>
      <c r="AE435" s="43">
        <f>_xll.qlTenorBasisValue(TenorBasis3M,AC435,_xll.ohTrigger(trigger,$X$24))</f>
        <v>1.5129650803790478E-3</v>
      </c>
      <c r="AF435" s="90">
        <f>_xll.qlTenorBasisForwardRate(TenorBasis3M,AC435,_xll.ohTrigger(trigger,$X$24))</f>
        <v>4.7880640921030335E-5</v>
      </c>
      <c r="AG435" s="90">
        <f>_xll.qlIndexFixing(TenorBasisIndex6M,$AB435,TRUE,_xll.ohTrigger(trigger,$X$24))</f>
        <v>7.908002017985984E-5</v>
      </c>
      <c r="AH435" s="43">
        <f>_xll.qlIndexFixing($X$9,$AB435,TRUE,trigger)</f>
        <v>8.4703424789911666E-5</v>
      </c>
      <c r="AI435" s="45">
        <f t="shared" si="20"/>
        <v>-5.6234046100518263E-2</v>
      </c>
    </row>
    <row r="436" spans="27:35" x14ac:dyDescent="0.2">
      <c r="AA436" s="39" t="s">
        <v>87</v>
      </c>
      <c r="AB436" s="40">
        <f>_xll.qlInterestRateIndexFixingDate($X$9,AC436)</f>
        <v>42894</v>
      </c>
      <c r="AC436" s="40">
        <f>_xll.qlCalendarAdvance(calendar,$AC435,AA436,,,trigger)</f>
        <v>42898</v>
      </c>
      <c r="AD436" s="40">
        <f>_xll.qlInterestRateIndexMaturity($X$9,AC436,)</f>
        <v>42990</v>
      </c>
      <c r="AE436" s="43">
        <f>_xll.qlTenorBasisValue(TenorBasis3M,AC436,_xll.ohTrigger(trigger,$X$24))</f>
        <v>1.5144513729955049E-3</v>
      </c>
      <c r="AF436" s="90">
        <f>_xll.qlTenorBasisForwardRate(TenorBasis3M,AC436,_xll.ohTrigger(trigger,$X$24))</f>
        <v>5.5582612079028443E-5</v>
      </c>
      <c r="AG436" s="90">
        <f>_xll.qlIndexFixing(TenorBasisIndex6M,$AB436,TRUE,_xll.ohTrigger(trigger,$X$24))</f>
        <v>8.7411156988278463E-5</v>
      </c>
      <c r="AH436" s="43">
        <f>_xll.qlIndexFixing($X$9,$AB436,TRUE,trigger)</f>
        <v>9.1896719803373443E-5</v>
      </c>
      <c r="AI436" s="45">
        <f t="shared" si="20"/>
        <v>-4.4855628150949796E-2</v>
      </c>
    </row>
    <row r="437" spans="27:35" x14ac:dyDescent="0.2">
      <c r="AA437" s="39" t="s">
        <v>87</v>
      </c>
      <c r="AB437" s="40">
        <f>_xll.qlInterestRateIndexFixingDate($X$9,AC437)</f>
        <v>42895</v>
      </c>
      <c r="AC437" s="40">
        <f>_xll.qlCalendarAdvance(calendar,$AC436,AA437,,,trigger)</f>
        <v>42899</v>
      </c>
      <c r="AD437" s="40">
        <f>_xll.qlInterestRateIndexMaturity($X$9,AC437,)</f>
        <v>42991</v>
      </c>
      <c r="AE437" s="43">
        <f>_xll.qlTenorBasisValue(TenorBasis3M,AC437,_xll.ohTrigger(trigger,$X$24))</f>
        <v>1.5149456489487129E-3</v>
      </c>
      <c r="AF437" s="90">
        <f>_xll.qlTenorBasisForwardRate(TenorBasis3M,AC437,_xll.ohTrigger(trigger,$X$24))</f>
        <v>5.9610326146512982E-5</v>
      </c>
      <c r="AG437" s="90">
        <f>_xll.qlIndexFixing(TenorBasisIndex6M,$AB437,TRUE,_xll.ohTrigger(trigger,$X$24))</f>
        <v>9.1657930316928386E-5</v>
      </c>
      <c r="AH437" s="43">
        <f>_xll.qlIndexFixing($X$9,$AB437,TRUE,trigger)</f>
        <v>9.5550015515407608E-5</v>
      </c>
      <c r="AI437" s="45">
        <f t="shared" si="20"/>
        <v>-3.8920851984792219E-2</v>
      </c>
    </row>
    <row r="438" spans="27:35" x14ac:dyDescent="0.2">
      <c r="AA438" s="39" t="s">
        <v>87</v>
      </c>
      <c r="AB438" s="40">
        <f>_xll.qlInterestRateIndexFixingDate($X$9,AC438)</f>
        <v>42898</v>
      </c>
      <c r="AC438" s="40">
        <f>_xll.qlCalendarAdvance(calendar,$AC437,AA438,,,trigger)</f>
        <v>42900</v>
      </c>
      <c r="AD438" s="40">
        <f>_xll.qlInterestRateIndexMaturity($X$9,AC438,)</f>
        <v>42992</v>
      </c>
      <c r="AE438" s="43">
        <f>_xll.qlTenorBasisValue(TenorBasis3M,AC438,_xll.ohTrigger(trigger,$X$24))</f>
        <v>1.5154393480440904E-3</v>
      </c>
      <c r="AF438" s="90">
        <f>_xll.qlTenorBasisForwardRate(TenorBasis3M,AC438,_xll.ohTrigger(trigger,$X$24))</f>
        <v>6.365692783763653E-5</v>
      </c>
      <c r="AG438" s="90">
        <f>_xll.qlIndexFixing(TenorBasisIndex6M,$AB438,TRUE,_xll.ohTrigger(trigger,$X$24))</f>
        <v>9.5923591919132249E-5</v>
      </c>
      <c r="AH438" s="43">
        <f>_xll.qlIndexFixing($X$9,$AB438,TRUE,trigger)</f>
        <v>9.9209347775225154E-5</v>
      </c>
      <c r="AI438" s="45">
        <f t="shared" si="20"/>
        <v>-3.2857558560929048E-2</v>
      </c>
    </row>
    <row r="439" spans="27:35" x14ac:dyDescent="0.2">
      <c r="AA439" s="39" t="s">
        <v>87</v>
      </c>
      <c r="AB439" s="40">
        <f>_xll.qlInterestRateIndexFixingDate($X$9,AC439)</f>
        <v>42899</v>
      </c>
      <c r="AC439" s="40">
        <f>_xll.qlCalendarAdvance(calendar,$AC438,AA439,,,trigger)</f>
        <v>42901</v>
      </c>
      <c r="AD439" s="40">
        <f>_xll.qlInterestRateIndexMaturity($X$9,AC439,)</f>
        <v>42993</v>
      </c>
      <c r="AE439" s="43">
        <f>_xll.qlTenorBasisValue(TenorBasis3M,AC439,_xll.ohTrigger(trigger,$X$24))</f>
        <v>1.5159324706423402E-3</v>
      </c>
      <c r="AF439" s="90">
        <f>_xll.qlTenorBasisForwardRate(TenorBasis3M,AC439,_xll.ohTrigger(trigger,$X$24))</f>
        <v>6.7722469724259028E-5</v>
      </c>
      <c r="AG439" s="90">
        <f>_xll.qlIndexFixing(TenorBasisIndex6M,$AB439,TRUE,_xll.ohTrigger(trigger,$X$24))</f>
        <v>1.0020819436414332E-4</v>
      </c>
      <c r="AH439" s="43">
        <f>_xll.qlIndexFixing($X$9,$AB439,TRUE,trigger)</f>
        <v>1.0287484784825938E-4</v>
      </c>
      <c r="AI439" s="45">
        <f t="shared" si="20"/>
        <v>-2.6666534841160543E-2</v>
      </c>
    </row>
    <row r="440" spans="27:35" x14ac:dyDescent="0.2">
      <c r="AA440" s="39" t="s">
        <v>87</v>
      </c>
      <c r="AB440" s="40">
        <f>_xll.qlInterestRateIndexFixingDate($X$9,AC440)</f>
        <v>42900</v>
      </c>
      <c r="AC440" s="40">
        <f>_xll.qlCalendarAdvance(calendar,$AC439,AA440,,,trigger)</f>
        <v>42902</v>
      </c>
      <c r="AD440" s="40">
        <f>_xll.qlInterestRateIndexMaturity($X$9,AC440,)</f>
        <v>42996</v>
      </c>
      <c r="AE440" s="43">
        <f>_xll.qlTenorBasisValue(TenorBasis3M,AC440,_xll.ohTrigger(trigger,$X$24))</f>
        <v>1.5164250171039752E-3</v>
      </c>
      <c r="AF440" s="90">
        <f>_xll.qlTenorBasisForwardRate(TenorBasis3M,AC440,_xll.ohTrigger(trigger,$X$24))</f>
        <v>7.6213293304401949E-5</v>
      </c>
      <c r="AG440" s="90">
        <f>_xll.qlIndexFixing(TenorBasisIndex6M,$AB440,TRUE,_xll.ohTrigger(trigger,$X$24))</f>
        <v>1.0869911098115031E-4</v>
      </c>
      <c r="AH440" s="43">
        <f>_xll.qlIndexFixing($X$9,$AB440,TRUE,trigger)</f>
        <v>1.1032231790066518E-4</v>
      </c>
      <c r="AI440" s="45">
        <f t="shared" si="20"/>
        <v>-1.6232069195148691E-2</v>
      </c>
    </row>
    <row r="441" spans="27:35" x14ac:dyDescent="0.2">
      <c r="AA441" s="39" t="s">
        <v>87</v>
      </c>
      <c r="AB441" s="40">
        <f>_xll.qlInterestRateIndexFixingDate($X$9,AC441)</f>
        <v>42901</v>
      </c>
      <c r="AC441" s="40">
        <f>_xll.qlCalendarAdvance(calendar,$AC440,AA441,,,trigger)</f>
        <v>42905</v>
      </c>
      <c r="AD441" s="40">
        <f>_xll.qlInterestRateIndexMaturity($X$9,AC441,)</f>
        <v>42997</v>
      </c>
      <c r="AE441" s="43">
        <f>_xll.qlTenorBasisValue(TenorBasis3M,AC441,_xll.ohTrigger(trigger,$X$24))</f>
        <v>1.5178992032715065E-3</v>
      </c>
      <c r="AF441" s="90">
        <f>_xll.qlTenorBasisForwardRate(TenorBasis3M,AC441,_xll.ohTrigger(trigger,$X$24))</f>
        <v>8.4175090682051589E-5</v>
      </c>
      <c r="AG441" s="90">
        <f>_xll.qlIndexFixing(TenorBasisIndex6M,$AB441,TRUE,_xll.ohTrigger(trigger,$X$24))</f>
        <v>1.1666096363286465E-4</v>
      </c>
      <c r="AH441" s="43">
        <f>_xll.qlIndexFixing($X$9,$AB441,TRUE,trigger)</f>
        <v>1.1759975160631065E-4</v>
      </c>
      <c r="AI441" s="45">
        <f t="shared" si="20"/>
        <v>-9.387879734459972E-3</v>
      </c>
    </row>
    <row r="442" spans="27:35" x14ac:dyDescent="0.2">
      <c r="AA442" s="39" t="s">
        <v>87</v>
      </c>
      <c r="AB442" s="40">
        <f>_xll.qlInterestRateIndexFixingDate($X$9,AC442)</f>
        <v>42902</v>
      </c>
      <c r="AC442" s="40">
        <f>_xll.qlCalendarAdvance(calendar,$AC441,AA442,,,trigger)</f>
        <v>42906</v>
      </c>
      <c r="AD442" s="40">
        <f>_xll.qlInterestRateIndexMaturity($X$9,AC442,)</f>
        <v>42998</v>
      </c>
      <c r="AE442" s="43">
        <f>_xll.qlTenorBasisValue(TenorBasis3M,AC442,_xll.ohTrigger(trigger,$X$24))</f>
        <v>1.5183894487880547E-3</v>
      </c>
      <c r="AF442" s="90">
        <f>_xll.qlTenorBasisForwardRate(TenorBasis3M,AC442,_xll.ohTrigger(trigger,$X$24))</f>
        <v>8.8336122146657984E-5</v>
      </c>
      <c r="AG442" s="90">
        <f>_xll.qlIndexFixing(TenorBasisIndex6M,$AB442,TRUE,_xll.ohTrigger(trigger,$X$24))</f>
        <v>1.2082203257184247E-4</v>
      </c>
      <c r="AH442" s="43">
        <f>_xll.qlIndexFixing($X$9,$AB442,TRUE,trigger)</f>
        <v>1.2129672537516836E-4</v>
      </c>
      <c r="AI442" s="45">
        <f t="shared" si="20"/>
        <v>-4.7469280332589348E-3</v>
      </c>
    </row>
    <row r="443" spans="27:35" x14ac:dyDescent="0.2">
      <c r="AA443" s="39" t="s">
        <v>87</v>
      </c>
      <c r="AB443" s="40">
        <f>_xll.qlInterestRateIndexFixingDate($X$9,AC443)</f>
        <v>42905</v>
      </c>
      <c r="AC443" s="40">
        <f>_xll.qlCalendarAdvance(calendar,$AC442,AA443,,,trigger)</f>
        <v>42907</v>
      </c>
      <c r="AD443" s="40">
        <f>_xll.qlInterestRateIndexMaturity($X$9,AC443,)</f>
        <v>42999</v>
      </c>
      <c r="AE443" s="43">
        <f>_xll.qlTenorBasisValue(TenorBasis3M,AC443,_xll.ohTrigger(trigger,$X$24))</f>
        <v>1.5188791199677327E-3</v>
      </c>
      <c r="AF443" s="90">
        <f>_xll.qlTenorBasisForwardRate(TenorBasis3M,AC443,_xll.ohTrigger(trigger,$X$24))</f>
        <v>9.2516409247480325E-5</v>
      </c>
      <c r="AG443" s="90">
        <f>_xll.qlIndexFixing(TenorBasisIndex6M,$AB443,TRUE,_xll.ohTrigger(trigger,$X$24))</f>
        <v>1.2500235730777723E-4</v>
      </c>
      <c r="AH443" s="43">
        <f>_xll.qlIndexFixing($X$9,$AB443,TRUE,trigger)</f>
        <v>1.2499999831130083E-4</v>
      </c>
      <c r="AI443" s="45">
        <f t="shared" si="20"/>
        <v>2.3589964764036096E-5</v>
      </c>
    </row>
    <row r="444" spans="27:35" x14ac:dyDescent="0.2">
      <c r="AA444" s="39" t="s">
        <v>87</v>
      </c>
      <c r="AB444" s="40">
        <f>_xll.qlInterestRateIndexFixingDate($X$9,AC444)</f>
        <v>42906</v>
      </c>
      <c r="AC444" s="40">
        <f>_xll.qlCalendarAdvance(calendar,$AC443,AA444,,,trigger)</f>
        <v>42908</v>
      </c>
      <c r="AD444" s="40">
        <f>_xll.qlInterestRateIndexMaturity($X$9,AC444,)</f>
        <v>43000</v>
      </c>
      <c r="AE444" s="43">
        <f>_xll.qlTenorBasisValue(TenorBasis3M,AC444,_xll.ohTrigger(trigger,$X$24))</f>
        <v>1.5193682171699249E-3</v>
      </c>
      <c r="AF444" s="90">
        <f>_xll.qlTenorBasisForwardRate(TenorBasis3M,AC444,_xll.ohTrigger(trigger,$X$24))</f>
        <v>9.6716004560722893E-5</v>
      </c>
      <c r="AG444" s="90">
        <f>_xll.qlIndexFixing(TenorBasisIndex6M,$AB444,TRUE,_xll.ohTrigger(trigger,$X$24))</f>
        <v>1.286705847608724E-4</v>
      </c>
      <c r="AH444" s="43">
        <f>_xll.qlIndexFixing($X$9,$AB444,TRUE,trigger)</f>
        <v>1.2870962309778332E-4</v>
      </c>
      <c r="AI444" s="45">
        <f t="shared" si="20"/>
        <v>-3.9038336910920523E-4</v>
      </c>
    </row>
    <row r="445" spans="27:35" x14ac:dyDescent="0.2">
      <c r="AA445" s="39" t="s">
        <v>87</v>
      </c>
      <c r="AB445" s="40">
        <f>_xll.qlInterestRateIndexFixingDate($X$9,AC445)</f>
        <v>42907</v>
      </c>
      <c r="AC445" s="40">
        <f>_xll.qlCalendarAdvance(calendar,$AC444,AA445,,,trigger)</f>
        <v>42909</v>
      </c>
      <c r="AD445" s="40">
        <f>_xll.qlInterestRateIndexMaturity($X$9,AC445,)</f>
        <v>43003</v>
      </c>
      <c r="AE445" s="43">
        <f>_xll.qlTenorBasisValue(TenorBasis3M,AC445,_xll.ohTrigger(trigger,$X$24))</f>
        <v>1.5198567407538287E-3</v>
      </c>
      <c r="AF445" s="90">
        <f>_xll.qlTenorBasisForwardRate(TenorBasis3M,AC445,_xll.ohTrigger(trigger,$X$24))</f>
        <v>1.0548011727041618E-4</v>
      </c>
      <c r="AG445" s="90">
        <f>_xll.qlIndexFixing(TenorBasisIndex6M,$AB445,TRUE,_xll.ohTrigger(trigger,$X$24))</f>
        <v>1.358858011304798E-4</v>
      </c>
      <c r="AH445" s="43">
        <f>_xll.qlIndexFixing($X$9,$AB445,TRUE,trigger)</f>
        <v>1.3624854600376775E-4</v>
      </c>
      <c r="AI445" s="45">
        <f t="shared" si="20"/>
        <v>-3.6274487328794925E-3</v>
      </c>
    </row>
    <row r="446" spans="27:35" x14ac:dyDescent="0.2">
      <c r="AA446" s="39" t="s">
        <v>87</v>
      </c>
      <c r="AB446" s="40">
        <f>_xll.qlInterestRateIndexFixingDate($X$9,AC446)</f>
        <v>42908</v>
      </c>
      <c r="AC446" s="40">
        <f>_xll.qlCalendarAdvance(calendar,$AC445,AA446,,,trigger)</f>
        <v>42912</v>
      </c>
      <c r="AD446" s="40">
        <f>_xll.qlInterestRateIndexMaturity($X$9,AC446,)</f>
        <v>43004</v>
      </c>
      <c r="AE446" s="43">
        <f>_xll.qlTenorBasisValue(TenorBasis3M,AC446,_xll.ohTrigger(trigger,$X$24))</f>
        <v>1.5213188733849568E-3</v>
      </c>
      <c r="AF446" s="90">
        <f>_xll.qlTenorBasisForwardRate(TenorBasis3M,AC446,_xll.ohTrigger(trigger,$X$24))</f>
        <v>1.1370851945502953E-4</v>
      </c>
      <c r="AG446" s="90">
        <f>_xll.qlIndexFixing(TenorBasisIndex6M,$AB446,TRUE,_xll.ohTrigger(trigger,$X$24))</f>
        <v>1.4353761876910153E-4</v>
      </c>
      <c r="AH446" s="43">
        <f>_xll.qlIndexFixing($X$9,$AB446,TRUE,trigger)</f>
        <v>1.4361743436671097E-4</v>
      </c>
      <c r="AI446" s="45">
        <f t="shared" si="20"/>
        <v>-7.9815597609438722E-4</v>
      </c>
    </row>
    <row r="447" spans="27:35" x14ac:dyDescent="0.2">
      <c r="AA447" s="39" t="s">
        <v>87</v>
      </c>
      <c r="AB447" s="40">
        <f>_xll.qlInterestRateIndexFixingDate($X$9,AC447)</f>
        <v>42909</v>
      </c>
      <c r="AC447" s="40">
        <f>_xll.qlCalendarAdvance(calendar,$AC446,AA447,,,trigger)</f>
        <v>42913</v>
      </c>
      <c r="AD447" s="40">
        <f>_xll.qlInterestRateIndexMaturity($X$9,AC447,)</f>
        <v>43005</v>
      </c>
      <c r="AE447" s="43">
        <f>_xll.qlTenorBasisValue(TenorBasis3M,AC447,_xll.ohTrigger(trigger,$X$24))</f>
        <v>1.5218051060839179E-3</v>
      </c>
      <c r="AF447" s="90">
        <f>_xll.qlTenorBasisForwardRate(TenorBasis3M,AC447,_xll.ohTrigger(trigger,$X$24))</f>
        <v>1.1800544446909271E-4</v>
      </c>
      <c r="AG447" s="90">
        <f>_xll.qlIndexFixing(TenorBasisIndex6M,$AB447,TRUE,_xll.ohTrigger(trigger,$X$24))</f>
        <v>1.4730317116247752E-4</v>
      </c>
      <c r="AH447" s="43">
        <f>_xll.qlIndexFixing($X$9,$AB447,TRUE,trigger)</f>
        <v>1.4736329529076227E-4</v>
      </c>
      <c r="AI447" s="45">
        <f t="shared" si="20"/>
        <v>-6.0124128284741061E-4</v>
      </c>
    </row>
    <row r="448" spans="27:35" x14ac:dyDescent="0.2">
      <c r="AA448" s="39" t="s">
        <v>87</v>
      </c>
      <c r="AB448" s="40">
        <f>_xll.qlInterestRateIndexFixingDate($X$9,AC448)</f>
        <v>42912</v>
      </c>
      <c r="AC448" s="40">
        <f>_xll.qlCalendarAdvance(calendar,$AC447,AA448,,,trigger)</f>
        <v>42914</v>
      </c>
      <c r="AD448" s="40">
        <f>_xll.qlInterestRateIndexMaturity($X$9,AC448,)</f>
        <v>43006</v>
      </c>
      <c r="AE448" s="43">
        <f>_xll.qlTenorBasisValue(TenorBasis3M,AC448,_xll.ohTrigger(trigger,$X$24))</f>
        <v>1.5222907669577581E-3</v>
      </c>
      <c r="AF448" s="90">
        <f>_xll.qlTenorBasisForwardRate(TenorBasis3M,AC448,_xll.ohTrigger(trigger,$X$24))</f>
        <v>1.2232199315280167E-4</v>
      </c>
      <c r="AG448" s="90">
        <f>_xll.qlIndexFixing(TenorBasisIndex6M,$AB448,TRUE,_xll.ohTrigger(trigger,$X$24))</f>
        <v>1.5108834625149578E-4</v>
      </c>
      <c r="AH448" s="43">
        <f>_xll.qlIndexFixing($X$9,$AB448,TRUE,trigger)</f>
        <v>1.5111735148970703E-4</v>
      </c>
      <c r="AI448" s="45">
        <f t="shared" si="20"/>
        <v>-2.9005238211254891E-4</v>
      </c>
    </row>
    <row r="449" spans="27:35" x14ac:dyDescent="0.2">
      <c r="AA449" s="39" t="s">
        <v>87</v>
      </c>
      <c r="AB449" s="40">
        <f>_xll.qlInterestRateIndexFixingDate($X$9,AC449)</f>
        <v>42913</v>
      </c>
      <c r="AC449" s="40">
        <f>_xll.qlCalendarAdvance(calendar,$AC448,AA449,,,trigger)</f>
        <v>42915</v>
      </c>
      <c r="AD449" s="40">
        <f>_xll.qlInterestRateIndexMaturity($X$9,AC449,)</f>
        <v>43007</v>
      </c>
      <c r="AE449" s="43">
        <f>_xll.qlTenorBasisValue(TenorBasis3M,AC449,_xll.ohTrigger(trigger,$X$24))</f>
        <v>1.5227758563645501E-3</v>
      </c>
      <c r="AF449" s="90">
        <f>_xll.qlTenorBasisForwardRate(TenorBasis3M,AC449,_xll.ohTrigger(trigger,$X$24))</f>
        <v>1.2665821808062293E-4</v>
      </c>
      <c r="AG449" s="90">
        <f>_xll.qlIndexFixing(TenorBasisIndex6M,$AB449,TRUE,_xll.ohTrigger(trigger,$X$24))</f>
        <v>1.5489319660280304E-4</v>
      </c>
      <c r="AH449" s="43">
        <f>_xll.qlIndexFixing($X$9,$AB449,TRUE,trigger)</f>
        <v>1.5487991898553651E-4</v>
      </c>
      <c r="AI449" s="45">
        <f t="shared" si="20"/>
        <v>1.3277617266538354E-4</v>
      </c>
    </row>
    <row r="450" spans="27:35" x14ac:dyDescent="0.2">
      <c r="AA450" s="39" t="s">
        <v>87</v>
      </c>
      <c r="AB450" s="40">
        <f>_xll.qlInterestRateIndexFixingDate($X$9,AC450)</f>
        <v>42914</v>
      </c>
      <c r="AC450" s="40">
        <f>_xll.qlCalendarAdvance(calendar,$AC449,AA450,,,trigger)</f>
        <v>42916</v>
      </c>
      <c r="AD450" s="40">
        <f>_xll.qlInterestRateIndexMaturity($X$9,AC450,)</f>
        <v>43007</v>
      </c>
      <c r="AE450" s="43">
        <f>_xll.qlTenorBasisValue(TenorBasis3M,AC450,_xll.ohTrigger(trigger,$X$24))</f>
        <v>1.5232603746621767E-3</v>
      </c>
      <c r="AF450" s="90">
        <f>_xll.qlTenorBasisForwardRate(TenorBasis3M,AC450,_xll.ohTrigger(trigger,$X$24))</f>
        <v>1.2868185004160168E-4</v>
      </c>
      <c r="AG450" s="90">
        <f>_xll.qlIndexFixing(TenorBasisIndex6M,$AB450,TRUE,_xll.ohTrigger(trigger,$X$24))</f>
        <v>1.5687011613037643E-4</v>
      </c>
      <c r="AH450" s="43">
        <f>_xll.qlIndexFixing($X$9,$AB450,TRUE,trigger)</f>
        <v>1.5671137200835316E-4</v>
      </c>
      <c r="AI450" s="45">
        <f t="shared" si="20"/>
        <v>1.5874412202327099E-3</v>
      </c>
    </row>
    <row r="451" spans="27:35" x14ac:dyDescent="0.2">
      <c r="AA451" s="39" t="s">
        <v>87</v>
      </c>
      <c r="AB451" s="40">
        <f>_xll.qlInterestRateIndexFixingDate($X$9,AC451)</f>
        <v>42915</v>
      </c>
      <c r="AC451" s="40">
        <f>_xll.qlCalendarAdvance(calendar,$AC450,AA451,,,trigger)</f>
        <v>42919</v>
      </c>
      <c r="AD451" s="40">
        <f>_xll.qlInterestRateIndexMaturity($X$9,AC451,)</f>
        <v>43011</v>
      </c>
      <c r="AE451" s="43">
        <f>_xll.qlTenorBasisValue(TenorBasis3M,AC451,_xll.ohTrigger(trigger,$X$24))</f>
        <v>1.5247105064761031E-3</v>
      </c>
      <c r="AF451" s="90">
        <f>_xll.qlTenorBasisForwardRate(TenorBasis3M,AC451,_xll.ohTrigger(trigger,$X$24))</f>
        <v>1.4420090767637865E-4</v>
      </c>
      <c r="AG451" s="90">
        <f>_xll.qlIndexFixing(TenorBasisIndex6M,$AB451,TRUE,_xll.ohTrigger(trigger,$X$24))</f>
        <v>1.7031037792047954E-4</v>
      </c>
      <c r="AH451" s="43">
        <f>_xll.qlIndexFixing($X$9,$AB451,TRUE,trigger)</f>
        <v>1.7002162237839369E-4</v>
      </c>
      <c r="AI451" s="45">
        <f t="shared" si="20"/>
        <v>2.8875554208585312E-3</v>
      </c>
    </row>
    <row r="452" spans="27:35" x14ac:dyDescent="0.2">
      <c r="AA452" s="39" t="s">
        <v>87</v>
      </c>
      <c r="AB452" s="40">
        <f>_xll.qlInterestRateIndexFixingDate($X$9,AC452)</f>
        <v>42916</v>
      </c>
      <c r="AC452" s="40">
        <f>_xll.qlCalendarAdvance(calendar,$AC451,AA452,,,trigger)</f>
        <v>42920</v>
      </c>
      <c r="AD452" s="40">
        <f>_xll.qlInterestRateIndexMaturity($X$9,AC452,)</f>
        <v>43012</v>
      </c>
      <c r="AE452" s="43">
        <f>_xll.qlTenorBasisValue(TenorBasis3M,AC452,_xll.ohTrigger(trigger,$X$24))</f>
        <v>1.52519274391217E-3</v>
      </c>
      <c r="AF452" s="90">
        <f>_xll.qlTenorBasisForwardRate(TenorBasis3M,AC452,_xll.ohTrigger(trigger,$X$24))</f>
        <v>1.486361247908217E-4</v>
      </c>
      <c r="AG452" s="90">
        <f>_xll.qlIndexFixing(TenorBasisIndex6M,$AB452,TRUE,_xll.ohTrigger(trigger,$X$24))</f>
        <v>1.7421421543199455E-4</v>
      </c>
      <c r="AH452" s="43">
        <f>_xll.qlIndexFixing($X$9,$AB452,TRUE,trigger)</f>
        <v>1.7383148669807184E-4</v>
      </c>
      <c r="AI452" s="45">
        <f t="shared" ref="AI452:AI515" si="21">(AG452-AH452)*10000</f>
        <v>3.8272873392270401E-3</v>
      </c>
    </row>
    <row r="453" spans="27:35" x14ac:dyDescent="0.2">
      <c r="AA453" s="39" t="s">
        <v>87</v>
      </c>
      <c r="AB453" s="40">
        <f>_xll.qlInterestRateIndexFixingDate($X$9,AC453)</f>
        <v>42919</v>
      </c>
      <c r="AC453" s="40">
        <f>_xll.qlCalendarAdvance(calendar,$AC452,AA453,,,trigger)</f>
        <v>42921</v>
      </c>
      <c r="AD453" s="40">
        <f>_xll.qlInterestRateIndexMaturity($X$9,AC453,)</f>
        <v>43013</v>
      </c>
      <c r="AE453" s="43">
        <f>_xll.qlTenorBasisValue(TenorBasis3M,AC453,_xll.ohTrigger(trigger,$X$24))</f>
        <v>1.5256744120256875E-3</v>
      </c>
      <c r="AF453" s="90">
        <f>_xll.qlTenorBasisForwardRate(TenorBasis3M,AC453,_xll.ohTrigger(trigger,$X$24))</f>
        <v>1.5309099169923064E-4</v>
      </c>
      <c r="AG453" s="90">
        <f>_xll.qlIndexFixing(TenorBasisIndex6M,$AB453,TRUE,_xll.ohTrigger(trigger,$X$24))</f>
        <v>1.7813770170873312E-4</v>
      </c>
      <c r="AH453" s="43">
        <f>_xll.qlIndexFixing($X$9,$AB453,TRUE,trigger)</f>
        <v>1.7765175845787712E-4</v>
      </c>
      <c r="AI453" s="45">
        <f t="shared" si="21"/>
        <v>4.859432508559961E-3</v>
      </c>
    </row>
    <row r="454" spans="27:35" x14ac:dyDescent="0.2">
      <c r="AA454" s="39" t="s">
        <v>87</v>
      </c>
      <c r="AB454" s="40">
        <f>_xll.qlInterestRateIndexFixingDate($X$9,AC454)</f>
        <v>42920</v>
      </c>
      <c r="AC454" s="40">
        <f>_xll.qlCalendarAdvance(calendar,$AC453,AA454,,,trigger)</f>
        <v>42922</v>
      </c>
      <c r="AD454" s="40">
        <f>_xll.qlInterestRateIndexMaturity($X$9,AC454,)</f>
        <v>43014</v>
      </c>
      <c r="AE454" s="43">
        <f>_xll.qlTenorBasisValue(TenorBasis3M,AC454,_xll.ohTrigger(trigger,$X$24))</f>
        <v>1.5261555111734174E-3</v>
      </c>
      <c r="AF454" s="90">
        <f>_xll.qlTenorBasisForwardRate(TenorBasis3M,AC454,_xll.ohTrigger(trigger,$X$24))</f>
        <v>1.5756536394498488E-4</v>
      </c>
      <c r="AG454" s="90">
        <f>_xll.qlIndexFixing(TenorBasisIndex6M,$AB454,TRUE,_xll.ohTrigger(trigger,$X$24))</f>
        <v>1.8208069228017274E-4</v>
      </c>
      <c r="AH454" s="43">
        <f>_xll.qlIndexFixing($X$9,$AB454,TRUE,trigger)</f>
        <v>1.8148275369109598E-4</v>
      </c>
      <c r="AI454" s="45">
        <f t="shared" si="21"/>
        <v>5.9793858907676144E-3</v>
      </c>
    </row>
    <row r="455" spans="27:35" x14ac:dyDescent="0.2">
      <c r="AA455" s="39" t="s">
        <v>87</v>
      </c>
      <c r="AB455" s="40">
        <f>_xll.qlInterestRateIndexFixingDate($X$9,AC455)</f>
        <v>42921</v>
      </c>
      <c r="AC455" s="40">
        <f>_xll.qlCalendarAdvance(calendar,$AC454,AA455,,,trigger)</f>
        <v>42923</v>
      </c>
      <c r="AD455" s="40">
        <f>_xll.qlInterestRateIndexMaturity($X$9,AC455,)</f>
        <v>43017</v>
      </c>
      <c r="AE455" s="43">
        <f>_xll.qlTenorBasisValue(TenorBasis3M,AC455,_xll.ohTrigger(trigger,$X$24))</f>
        <v>1.5266360417119365E-3</v>
      </c>
      <c r="AF455" s="90">
        <f>_xll.qlTenorBasisForwardRate(TenorBasis3M,AC455,_xll.ohTrigger(trigger,$X$24))</f>
        <v>1.6687824203434677E-4</v>
      </c>
      <c r="AG455" s="90">
        <f>_xll.qlIndexFixing(TenorBasisIndex6M,$AB455,TRUE,_xll.ohTrigger(trigger,$X$24))</f>
        <v>1.9000293457646585E-4</v>
      </c>
      <c r="AH455" s="43">
        <f>_xll.qlIndexFixing($X$9,$AB455,TRUE,trigger)</f>
        <v>1.8931772816995783E-4</v>
      </c>
      <c r="AI455" s="45">
        <f t="shared" si="21"/>
        <v>6.8520640650801268E-3</v>
      </c>
    </row>
    <row r="456" spans="27:35" x14ac:dyDescent="0.2">
      <c r="AA456" s="39" t="s">
        <v>87</v>
      </c>
      <c r="AB456" s="40">
        <f>_xll.qlInterestRateIndexFixingDate($X$9,AC456)</f>
        <v>42922</v>
      </c>
      <c r="AC456" s="40">
        <f>_xll.qlCalendarAdvance(calendar,$AC455,AA456,,,trigger)</f>
        <v>42926</v>
      </c>
      <c r="AD456" s="40">
        <f>_xll.qlInterestRateIndexMaturity($X$9,AC456,)</f>
        <v>43018</v>
      </c>
      <c r="AE456" s="43">
        <f>_xll.qlTenorBasisValue(TenorBasis3M,AC456,_xll.ohTrigger(trigger,$X$24))</f>
        <v>1.528074225235187E-3</v>
      </c>
      <c r="AF456" s="90">
        <f>_xll.qlTenorBasisForwardRate(TenorBasis3M,AC456,_xll.ohTrigger(trigger,$X$24))</f>
        <v>1.7565501703002394E-4</v>
      </c>
      <c r="AG456" s="90">
        <f>_xll.qlIndexFixing(TenorBasisIndex6M,$AB456,TRUE,_xll.ohTrigger(trigger,$X$24))</f>
        <v>1.9804480810683617E-4</v>
      </c>
      <c r="AH456" s="43">
        <f>_xll.qlIndexFixing($X$9,$AB456,TRUE,trigger)</f>
        <v>1.9692028994042573E-4</v>
      </c>
      <c r="AI456" s="45">
        <f t="shared" si="21"/>
        <v>1.1245181664104391E-2</v>
      </c>
    </row>
    <row r="457" spans="27:35" x14ac:dyDescent="0.2">
      <c r="AA457" s="39" t="s">
        <v>87</v>
      </c>
      <c r="AB457" s="40">
        <f>_xll.qlInterestRateIndexFixingDate($X$9,AC457)</f>
        <v>42923</v>
      </c>
      <c r="AC457" s="40">
        <f>_xll.qlCalendarAdvance(calendar,$AC456,AA457,,,trigger)</f>
        <v>42927</v>
      </c>
      <c r="AD457" s="40">
        <f>_xll.qlInterestRateIndexMaturity($X$9,AC457,)</f>
        <v>43019</v>
      </c>
      <c r="AE457" s="43">
        <f>_xll.qlTenorBasisValue(TenorBasis3M,AC457,_xll.ohTrigger(trigger,$X$24))</f>
        <v>1.5285524848988907E-3</v>
      </c>
      <c r="AF457" s="90">
        <f>_xll.qlTenorBasisForwardRate(TenorBasis3M,AC457,_xll.ohTrigger(trigger,$X$24))</f>
        <v>1.8022474901153816E-4</v>
      </c>
      <c r="AG457" s="90">
        <f>_xll.qlIndexFixing(TenorBasisIndex6M,$AB457,TRUE,_xll.ohTrigger(trigger,$X$24))</f>
        <v>2.020831530904681E-4</v>
      </c>
      <c r="AH457" s="43">
        <f>_xll.qlIndexFixing($X$9,$AB457,TRUE,trigger)</f>
        <v>2.0080964299917309E-4</v>
      </c>
      <c r="AI457" s="45">
        <f t="shared" si="21"/>
        <v>1.2735100912950081E-2</v>
      </c>
    </row>
    <row r="458" spans="27:35" x14ac:dyDescent="0.2">
      <c r="AA458" s="39" t="s">
        <v>87</v>
      </c>
      <c r="AB458" s="40">
        <f>_xll.qlInterestRateIndexFixingDate($X$9,AC458)</f>
        <v>42926</v>
      </c>
      <c r="AC458" s="40">
        <f>_xll.qlCalendarAdvance(calendar,$AC457,AA458,,,trigger)</f>
        <v>42928</v>
      </c>
      <c r="AD458" s="40">
        <f>_xll.qlInterestRateIndexMaturity($X$9,AC458,)</f>
        <v>43020</v>
      </c>
      <c r="AE458" s="43">
        <f>_xll.qlTenorBasisValue(TenorBasis3M,AC458,_xll.ohTrigger(trigger,$X$24))</f>
        <v>1.5290301777334666E-3</v>
      </c>
      <c r="AF458" s="90">
        <f>_xll.qlTenorBasisForwardRate(TenorBasis3M,AC458,_xll.ohTrigger(trigger,$X$24))</f>
        <v>1.848131195463618E-4</v>
      </c>
      <c r="AG458" s="90">
        <f>_xll.qlIndexFixing(TenorBasisIndex6M,$AB458,TRUE,_xll.ohTrigger(trigger,$X$24))</f>
        <v>2.0614013553437076E-4</v>
      </c>
      <c r="AH458" s="43">
        <f>_xll.qlIndexFixing($X$9,$AB458,TRUE,trigger)</f>
        <v>2.0471161573105306E-4</v>
      </c>
      <c r="AI458" s="45">
        <f t="shared" si="21"/>
        <v>1.4285198033176991E-2</v>
      </c>
    </row>
    <row r="459" spans="27:35" x14ac:dyDescent="0.2">
      <c r="AA459" s="39" t="s">
        <v>87</v>
      </c>
      <c r="AB459" s="40">
        <f>_xll.qlInterestRateIndexFixingDate($X$9,AC459)</f>
        <v>42927</v>
      </c>
      <c r="AC459" s="40">
        <f>_xll.qlCalendarAdvance(calendar,$AC458,AA459,,,trigger)</f>
        <v>42929</v>
      </c>
      <c r="AD459" s="40">
        <f>_xll.qlInterestRateIndexMaturity($X$9,AC459,)</f>
        <v>43021</v>
      </c>
      <c r="AE459" s="43">
        <f>_xll.qlTenorBasisValue(TenorBasis3M,AC459,_xll.ohTrigger(trigger,$X$24))</f>
        <v>1.5295073040943726E-3</v>
      </c>
      <c r="AF459" s="90">
        <f>_xll.qlTenorBasisForwardRate(TenorBasis3M,AC459,_xll.ohTrigger(trigger,$X$24))</f>
        <v>1.8941998417266112E-4</v>
      </c>
      <c r="AG459" s="90">
        <f>_xll.qlIndexFixing(TenorBasisIndex6M,$AB459,TRUE,_xll.ohTrigger(trigger,$X$24))</f>
        <v>2.1021561097062829E-4</v>
      </c>
      <c r="AH459" s="43">
        <f>_xll.qlIndexFixing($X$9,$AB459,TRUE,trigger)</f>
        <v>2.086265241684832E-4</v>
      </c>
      <c r="AI459" s="45">
        <f t="shared" si="21"/>
        <v>1.5890868021450899E-2</v>
      </c>
    </row>
    <row r="460" spans="27:35" x14ac:dyDescent="0.2">
      <c r="AA460" s="39" t="s">
        <v>87</v>
      </c>
      <c r="AB460" s="40">
        <f>_xll.qlInterestRateIndexFixingDate($X$9,AC460)</f>
        <v>42928</v>
      </c>
      <c r="AC460" s="40">
        <f>_xll.qlCalendarAdvance(calendar,$AC459,AA460,,,trigger)</f>
        <v>42930</v>
      </c>
      <c r="AD460" s="40">
        <f>_xll.qlInterestRateIndexMaturity($X$9,AC460,)</f>
        <v>43024</v>
      </c>
      <c r="AE460" s="43">
        <f>_xll.qlTenorBasisValue(TenorBasis3M,AC460,_xll.ohTrigger(trigger,$X$24))</f>
        <v>1.5299838643368811E-3</v>
      </c>
      <c r="AF460" s="90">
        <f>_xll.qlTenorBasisForwardRate(TenorBasis3M,AC460,_xll.ohTrigger(trigger,$X$24))</f>
        <v>1.9898597827855058E-4</v>
      </c>
      <c r="AG460" s="90">
        <f>_xll.qlIndexFixing(TenorBasisIndex6M,$AB460,TRUE,_xll.ohTrigger(trigger,$X$24))</f>
        <v>2.1847009826576091E-4</v>
      </c>
      <c r="AH460" s="43">
        <f>_xll.qlIndexFixing($X$9,$AB460,TRUE,trigger)</f>
        <v>2.1667147203908082E-4</v>
      </c>
      <c r="AI460" s="45">
        <f t="shared" si="21"/>
        <v>1.7986262266800886E-2</v>
      </c>
    </row>
    <row r="461" spans="27:35" x14ac:dyDescent="0.2">
      <c r="AA461" s="39" t="s">
        <v>87</v>
      </c>
      <c r="AB461" s="40">
        <f>_xll.qlInterestRateIndexFixingDate($X$9,AC461)</f>
        <v>42929</v>
      </c>
      <c r="AC461" s="40">
        <f>_xll.qlCalendarAdvance(calendar,$AC460,AA461,,,trigger)</f>
        <v>42933</v>
      </c>
      <c r="AD461" s="40">
        <f>_xll.qlInterestRateIndexMaturity($X$9,AC461,)</f>
        <v>43025</v>
      </c>
      <c r="AE461" s="43">
        <f>_xll.qlTenorBasisValue(TenorBasis3M,AC461,_xll.ohTrigger(trigger,$X$24))</f>
        <v>1.531410151903954E-3</v>
      </c>
      <c r="AF461" s="90">
        <f>_xll.qlTenorBasisForwardRate(TenorBasis3M,AC461,_xll.ohTrigger(trigger,$X$24))</f>
        <v>2.080294942369035E-4</v>
      </c>
      <c r="AG461" s="90">
        <f>_xll.qlIndexFixing(TenorBasisIndex6M,$AB461,TRUE,_xll.ohTrigger(trigger,$X$24))</f>
        <v>2.2197798118411106E-4</v>
      </c>
      <c r="AH461" s="43">
        <f>_xll.qlIndexFixing($X$9,$AB461,TRUE,trigger)</f>
        <v>2.2442183582276732E-4</v>
      </c>
      <c r="AI461" s="45">
        <f t="shared" si="21"/>
        <v>-2.4438546386562621E-2</v>
      </c>
    </row>
    <row r="462" spans="27:35" x14ac:dyDescent="0.2">
      <c r="AA462" s="39" t="s">
        <v>87</v>
      </c>
      <c r="AB462" s="40">
        <f>_xll.qlInterestRateIndexFixingDate($X$9,AC462)</f>
        <v>42930</v>
      </c>
      <c r="AC462" s="40">
        <f>_xll.qlCalendarAdvance(calendar,$AC461,AA462,,,trigger)</f>
        <v>42934</v>
      </c>
      <c r="AD462" s="40">
        <f>_xll.qlInterestRateIndexMaturity($X$9,AC462,)</f>
        <v>43026</v>
      </c>
      <c r="AE462" s="43">
        <f>_xll.qlTenorBasisValue(TenorBasis3M,AC462,_xll.ohTrigger(trigger,$X$24))</f>
        <v>1.5318844512218763E-3</v>
      </c>
      <c r="AF462" s="90">
        <f>_xll.qlTenorBasisForwardRate(TenorBasis3M,AC462,_xll.ohTrigger(trigger,$X$24))</f>
        <v>2.1272666230705587E-4</v>
      </c>
      <c r="AG462" s="90">
        <f>_xll.qlIndexFixing(TenorBasisIndex6M,$AB462,TRUE,_xll.ohTrigger(trigger,$X$24))</f>
        <v>2.3086532637345525E-4</v>
      </c>
      <c r="AH462" s="43">
        <f>_xll.qlIndexFixing($X$9,$AB462,TRUE,trigger)</f>
        <v>2.28406163427134E-4</v>
      </c>
      <c r="AI462" s="45">
        <f t="shared" si="21"/>
        <v>2.4591629463212424E-2</v>
      </c>
    </row>
    <row r="463" spans="27:35" x14ac:dyDescent="0.2">
      <c r="AA463" s="39" t="s">
        <v>87</v>
      </c>
      <c r="AB463" s="40">
        <f>_xll.qlInterestRateIndexFixingDate($X$9,AC463)</f>
        <v>42933</v>
      </c>
      <c r="AC463" s="40">
        <f>_xll.qlCalendarAdvance(calendar,$AC462,AA463,,,trigger)</f>
        <v>42935</v>
      </c>
      <c r="AD463" s="40">
        <f>_xll.qlInterestRateIndexMaturity($X$9,AC463,)</f>
        <v>43027</v>
      </c>
      <c r="AE463" s="43">
        <f>_xll.qlTenorBasisValue(TenorBasis3M,AC463,_xll.ohTrigger(trigger,$X$24))</f>
        <v>1.5323581861949747E-3</v>
      </c>
      <c r="AF463" s="90">
        <f>_xll.qlTenorBasisForwardRate(TenorBasis3M,AC463,_xll.ohTrigger(trigger,$X$24))</f>
        <v>2.1744145765771304E-4</v>
      </c>
      <c r="AG463" s="90">
        <f>_xll.qlIndexFixing(TenorBasisIndex6M,$AB463,TRUE,_xll.ohTrigger(trigger,$X$24))</f>
        <v>2.3504872576557184E-4</v>
      </c>
      <c r="AH463" s="43">
        <f>_xll.qlIndexFixing($X$9,$AB463,TRUE,trigger)</f>
        <v>2.3240532299672191E-4</v>
      </c>
      <c r="AI463" s="45">
        <f t="shared" si="21"/>
        <v>2.6434027688499374E-2</v>
      </c>
    </row>
    <row r="464" spans="27:35" x14ac:dyDescent="0.2">
      <c r="AA464" s="39" t="s">
        <v>87</v>
      </c>
      <c r="AB464" s="40">
        <f>_xll.qlInterestRateIndexFixingDate($X$9,AC464)</f>
        <v>42934</v>
      </c>
      <c r="AC464" s="40">
        <f>_xll.qlCalendarAdvance(calendar,$AC463,AA464,,,trigger)</f>
        <v>42936</v>
      </c>
      <c r="AD464" s="40">
        <f>_xll.qlInterestRateIndexMaturity($X$9,AC464,)</f>
        <v>43028</v>
      </c>
      <c r="AE464" s="43">
        <f>_xll.qlTenorBasisValue(TenorBasis3M,AC464,_xll.ohTrigger(trigger,$X$24))</f>
        <v>1.5328313571774071E-3</v>
      </c>
      <c r="AF464" s="90">
        <f>_xll.qlTenorBasisForwardRate(TenorBasis3M,AC464,_xll.ohTrigger(trigger,$X$24))</f>
        <v>2.2217373582617239E-4</v>
      </c>
      <c r="AG464" s="90">
        <f>_xll.qlIndexFixing(TenorBasisIndex6M,$AB464,TRUE,_xll.ohTrigger(trigger,$X$24))</f>
        <v>2.392496068207621E-4</v>
      </c>
      <c r="AH464" s="43">
        <f>_xll.qlIndexFixing($X$9,$AB464,TRUE,trigger)</f>
        <v>2.3641963058219497E-4</v>
      </c>
      <c r="AI464" s="45">
        <f t="shared" si="21"/>
        <v>2.8299762385671272E-2</v>
      </c>
    </row>
    <row r="465" spans="27:35" x14ac:dyDescent="0.2">
      <c r="AA465" s="39" t="s">
        <v>87</v>
      </c>
      <c r="AB465" s="40">
        <f>_xll.qlInterestRateIndexFixingDate($X$9,AC465)</f>
        <v>42935</v>
      </c>
      <c r="AC465" s="40">
        <f>_xll.qlCalendarAdvance(calendar,$AC464,AA465,,,trigger)</f>
        <v>42937</v>
      </c>
      <c r="AD465" s="40">
        <f>_xll.qlInterestRateIndexMaturity($X$9,AC465,)</f>
        <v>43031</v>
      </c>
      <c r="AE465" s="43">
        <f>_xll.qlTenorBasisValue(TenorBasis3M,AC465,_xll.ohTrigger(trigger,$X$24))</f>
        <v>1.5333039645231469E-3</v>
      </c>
      <c r="AF465" s="90">
        <f>_xll.qlTenorBasisForwardRate(TenorBasis3M,AC465,_xll.ohTrigger(trigger,$X$24))</f>
        <v>2.3197371021779116E-4</v>
      </c>
      <c r="AG465" s="90">
        <f>_xll.qlIndexFixing(TenorBasisIndex6M,$AB465,TRUE,_xll.ohTrigger(trigger,$X$24))</f>
        <v>2.4781720256734593E-4</v>
      </c>
      <c r="AH465" s="43">
        <f>_xll.qlIndexFixing($X$9,$AB465,TRUE,trigger)</f>
        <v>2.4471277745802619E-4</v>
      </c>
      <c r="AI465" s="45">
        <f t="shared" si="21"/>
        <v>3.1044251093197379E-2</v>
      </c>
    </row>
    <row r="466" spans="27:35" x14ac:dyDescent="0.2">
      <c r="AA466" s="39" t="s">
        <v>87</v>
      </c>
      <c r="AB466" s="40">
        <f>_xll.qlInterestRateIndexFixingDate($X$9,AC466)</f>
        <v>42936</v>
      </c>
      <c r="AC466" s="40">
        <f>_xll.qlCalendarAdvance(calendar,$AC465,AA466,,,trigger)</f>
        <v>42940</v>
      </c>
      <c r="AD466" s="40">
        <f>_xll.qlInterestRateIndexMaturity($X$9,AC466,)</f>
        <v>43032</v>
      </c>
      <c r="AE466" s="43">
        <f>_xll.qlTenorBasisValue(TenorBasis3M,AC466,_xll.ohTrigger(trigger,$X$24))</f>
        <v>1.5347184082771541E-3</v>
      </c>
      <c r="AF466" s="90">
        <f>_xll.qlTenorBasisForwardRate(TenorBasis3M,AC466,_xll.ohTrigger(trigger,$X$24))</f>
        <v>2.4127478721979327E-4</v>
      </c>
      <c r="AG466" s="90">
        <f>_xll.qlIndexFixing(TenorBasisIndex6M,$AB466,TRUE,_xll.ohTrigger(trigger,$X$24))</f>
        <v>2.5622505804546097E-4</v>
      </c>
      <c r="AH466" s="43">
        <f>_xll.qlIndexFixing($X$9,$AB466,TRUE,trigger)</f>
        <v>2.5263466209100318E-4</v>
      </c>
      <c r="AI466" s="45">
        <f t="shared" si="21"/>
        <v>3.590395954457791E-2</v>
      </c>
    </row>
    <row r="467" spans="27:35" x14ac:dyDescent="0.2">
      <c r="AA467" s="39" t="s">
        <v>87</v>
      </c>
      <c r="AB467" s="40">
        <f>_xll.qlInterestRateIndexFixingDate($X$9,AC467)</f>
        <v>42937</v>
      </c>
      <c r="AC467" s="40">
        <f>_xll.qlCalendarAdvance(calendar,$AC466,AA467,,,trigger)</f>
        <v>42941</v>
      </c>
      <c r="AD467" s="40">
        <f>_xll.qlInterestRateIndexMaturity($X$9,AC467,)</f>
        <v>43033</v>
      </c>
      <c r="AE467" s="43">
        <f>_xll.qlTenorBasisValue(TenorBasis3M,AC467,_xll.ohTrigger(trigger,$X$24))</f>
        <v>1.5351887646121434E-3</v>
      </c>
      <c r="AF467" s="90">
        <f>_xll.qlTenorBasisForwardRate(TenorBasis3M,AC467,_xll.ohTrigger(trigger,$X$24))</f>
        <v>2.4609231238901532E-4</v>
      </c>
      <c r="AG467" s="90">
        <f>_xll.qlIndexFixing(TenorBasisIndex6M,$AB467,TRUE,_xll.ohTrigger(trigger,$X$24))</f>
        <v>2.6051118020699863E-4</v>
      </c>
      <c r="AH467" s="43">
        <f>_xll.qlIndexFixing($X$9,$AB467,TRUE,trigger)</f>
        <v>2.567294505271557E-4</v>
      </c>
      <c r="AI467" s="45">
        <f t="shared" si="21"/>
        <v>3.7817296798429254E-2</v>
      </c>
    </row>
    <row r="468" spans="27:35" x14ac:dyDescent="0.2">
      <c r="AA468" s="39" t="s">
        <v>87</v>
      </c>
      <c r="AB468" s="40">
        <f>_xll.qlInterestRateIndexFixingDate($X$9,AC468)</f>
        <v>42940</v>
      </c>
      <c r="AC468" s="40">
        <f>_xll.qlCalendarAdvance(calendar,$AC467,AA468,,,trigger)</f>
        <v>42942</v>
      </c>
      <c r="AD468" s="40">
        <f>_xll.qlInterestRateIndexMaturity($X$9,AC468,)</f>
        <v>43034</v>
      </c>
      <c r="AE468" s="43">
        <f>_xll.qlTenorBasisValue(TenorBasis3M,AC468,_xll.ohTrigger(trigger,$X$24))</f>
        <v>1.5356585590775255E-3</v>
      </c>
      <c r="AF468" s="90">
        <f>_xll.qlTenorBasisForwardRate(TenorBasis3M,AC468,_xll.ohTrigger(trigger,$X$24))</f>
        <v>2.5092645353900263E-4</v>
      </c>
      <c r="AG468" s="90">
        <f>_xll.qlIndexFixing(TenorBasisIndex6M,$AB468,TRUE,_xll.ohTrigger(trigger,$X$24))</f>
        <v>2.5955927362300693E-4</v>
      </c>
      <c r="AH468" s="43">
        <f>_xll.qlIndexFixing($X$9,$AB468,TRUE,trigger)</f>
        <v>2.6084128329707866E-4</v>
      </c>
      <c r="AI468" s="45">
        <f t="shared" si="21"/>
        <v>-1.28200967407173E-2</v>
      </c>
    </row>
    <row r="469" spans="27:35" x14ac:dyDescent="0.2">
      <c r="AA469" s="39" t="s">
        <v>87</v>
      </c>
      <c r="AB469" s="40">
        <f>_xll.qlInterestRateIndexFixingDate($X$9,AC469)</f>
        <v>42941</v>
      </c>
      <c r="AC469" s="40">
        <f>_xll.qlCalendarAdvance(calendar,$AC468,AA469,,,trigger)</f>
        <v>42943</v>
      </c>
      <c r="AD469" s="40">
        <f>_xll.qlInterestRateIndexMaturity($X$9,AC469,)</f>
        <v>43035</v>
      </c>
      <c r="AE469" s="43">
        <f>_xll.qlTenorBasisValue(TenorBasis3M,AC469,_xll.ohTrigger(trigger,$X$24))</f>
        <v>1.5361277920261621E-3</v>
      </c>
      <c r="AF469" s="90">
        <f>_xll.qlTenorBasisForwardRate(TenorBasis3M,AC469,_xll.ohTrigger(trigger,$X$24))</f>
        <v>2.5577706619836374E-4</v>
      </c>
      <c r="AG469" s="90">
        <f>_xll.qlIndexFixing(TenorBasisIndex6M,$AB469,TRUE,_xll.ohTrigger(trigger,$X$24))</f>
        <v>2.6913312438995359E-4</v>
      </c>
      <c r="AH469" s="43">
        <f>_xll.qlIndexFixing($X$9,$AB469,TRUE,trigger)</f>
        <v>2.6497047646186237E-4</v>
      </c>
      <c r="AI469" s="45">
        <f t="shared" si="21"/>
        <v>4.1626479280912169E-2</v>
      </c>
    </row>
    <row r="470" spans="27:35" x14ac:dyDescent="0.2">
      <c r="AA470" s="39" t="s">
        <v>87</v>
      </c>
      <c r="AB470" s="40">
        <f>_xll.qlInterestRateIndexFixingDate($X$9,AC470)</f>
        <v>42942</v>
      </c>
      <c r="AC470" s="40">
        <f>_xll.qlCalendarAdvance(calendar,$AC469,AA470,,,trigger)</f>
        <v>42944</v>
      </c>
      <c r="AD470" s="40">
        <f>_xll.qlInterestRateIndexMaturity($X$9,AC470,)</f>
        <v>43038</v>
      </c>
      <c r="AE470" s="43">
        <f>_xll.qlTenorBasisValue(TenorBasis3M,AC470,_xll.ohTrigger(trigger,$X$24))</f>
        <v>1.5365964638107317E-3</v>
      </c>
      <c r="AF470" s="90">
        <f>_xll.qlTenorBasisForwardRate(TenorBasis3M,AC470,_xll.ohTrigger(trigger,$X$24))</f>
        <v>2.6579294232617563E-4</v>
      </c>
      <c r="AG470" s="90">
        <f>_xll.qlIndexFixing(TenorBasisIndex6M,$AB470,TRUE,_xll.ohTrigger(trigger,$X$24))</f>
        <v>2.7261918703524063E-4</v>
      </c>
      <c r="AH470" s="43">
        <f>_xll.qlIndexFixing($X$9,$AB470,TRUE,trigger)</f>
        <v>2.7354774345082853E-4</v>
      </c>
      <c r="AI470" s="45">
        <f t="shared" si="21"/>
        <v>-9.2855641558789587E-3</v>
      </c>
    </row>
    <row r="471" spans="27:35" x14ac:dyDescent="0.2">
      <c r="AA471" s="39" t="s">
        <v>87</v>
      </c>
      <c r="AB471" s="40">
        <f>_xll.qlInterestRateIndexFixingDate($X$9,AC471)</f>
        <v>42943</v>
      </c>
      <c r="AC471" s="40">
        <f>_xll.qlCalendarAdvance(calendar,$AC470,AA471,,,trigger)</f>
        <v>42947</v>
      </c>
      <c r="AD471" s="40">
        <f>_xll.qlInterestRateIndexMaturity($X$9,AC471,)</f>
        <v>43039</v>
      </c>
      <c r="AE471" s="43">
        <f>_xll.qlTenorBasisValue(TenorBasis3M,AC471,_xll.ohTrigger(trigger,$X$24))</f>
        <v>1.5379991157040422E-3</v>
      </c>
      <c r="AF471" s="90">
        <f>_xll.qlTenorBasisForwardRate(TenorBasis3M,AC471,_xll.ohTrigger(trigger,$X$24))</f>
        <v>2.75341342389635E-4</v>
      </c>
      <c r="AG471" s="90">
        <f>_xll.qlIndexFixing(TenorBasisIndex6M,$AB471,TRUE,_xll.ohTrigger(trigger,$X$24))</f>
        <v>2.8657176668710628E-4</v>
      </c>
      <c r="AH471" s="43">
        <f>_xll.qlIndexFixing($X$9,$AB471,TRUE,trigger)</f>
        <v>2.8166717428619896E-4</v>
      </c>
      <c r="AI471" s="45">
        <f t="shared" si="21"/>
        <v>4.9045924009073198E-2</v>
      </c>
    </row>
    <row r="472" spans="27:35" x14ac:dyDescent="0.2">
      <c r="AA472" s="39" t="s">
        <v>87</v>
      </c>
      <c r="AB472" s="40">
        <f>_xll.qlInterestRateIndexFixingDate($X$9,AC472)</f>
        <v>42944</v>
      </c>
      <c r="AC472" s="40">
        <f>_xll.qlCalendarAdvance(calendar,$AC471,AA472,,,trigger)</f>
        <v>42948</v>
      </c>
      <c r="AD472" s="40">
        <f>_xll.qlInterestRateIndexMaturity($X$9,AC472,)</f>
        <v>43040</v>
      </c>
      <c r="AE472" s="43">
        <f>_xll.qlTenorBasisValue(TenorBasis3M,AC472,_xll.ohTrigger(trigger,$X$24))</f>
        <v>1.5384655463554261E-3</v>
      </c>
      <c r="AF472" s="90">
        <f>_xll.qlTenorBasisForwardRate(TenorBasis3M,AC472,_xll.ohTrigger(trigger,$X$24))</f>
        <v>2.8027214544158318E-4</v>
      </c>
      <c r="AG472" s="90">
        <f>_xll.qlIndexFixing(TenorBasisIndex6M,$AB472,TRUE,_xll.ohTrigger(trigger,$X$24))</f>
        <v>2.9097115817386751E-4</v>
      </c>
      <c r="AH472" s="43">
        <f>_xll.qlIndexFixing($X$9,$AB472,TRUE,trigger)</f>
        <v>2.858879103572815E-4</v>
      </c>
      <c r="AI472" s="45">
        <f t="shared" si="21"/>
        <v>5.0832478165860104E-2</v>
      </c>
    </row>
    <row r="473" spans="27:35" x14ac:dyDescent="0.2">
      <c r="AA473" s="39" t="s">
        <v>87</v>
      </c>
      <c r="AB473" s="40">
        <f>_xll.qlInterestRateIndexFixingDate($X$9,AC473)</f>
        <v>42947</v>
      </c>
      <c r="AC473" s="40">
        <f>_xll.qlCalendarAdvance(calendar,$AC472,AA473,,,trigger)</f>
        <v>42949</v>
      </c>
      <c r="AD473" s="40">
        <f>_xll.qlInterestRateIndexMaturity($X$9,AC473,)</f>
        <v>43041</v>
      </c>
      <c r="AE473" s="43">
        <f>_xll.qlTenorBasisValue(TenorBasis3M,AC473,_xll.ohTrigger(trigger,$X$24))</f>
        <v>1.5389314176033624E-3</v>
      </c>
      <c r="AF473" s="90">
        <f>_xll.qlTenorBasisForwardRate(TenorBasis3M,AC473,_xll.ohTrigger(trigger,$X$24))</f>
        <v>2.8521855313980225E-4</v>
      </c>
      <c r="AG473" s="90">
        <f>_xll.qlIndexFixing(TenorBasisIndex6M,$AB473,TRUE,_xll.ohTrigger(trigger,$X$24))</f>
        <v>2.9538615305659536E-4</v>
      </c>
      <c r="AH473" s="43">
        <f>_xll.qlIndexFixing($X$9,$AB473,TRUE,trigger)</f>
        <v>2.9012790320540657E-4</v>
      </c>
      <c r="AI473" s="45">
        <f t="shared" si="21"/>
        <v>5.2582498511887933E-2</v>
      </c>
    </row>
    <row r="474" spans="27:35" x14ac:dyDescent="0.2">
      <c r="AA474" s="39" t="s">
        <v>87</v>
      </c>
      <c r="AB474" s="40">
        <f>_xll.qlInterestRateIndexFixingDate($X$9,AC474)</f>
        <v>42948</v>
      </c>
      <c r="AC474" s="40">
        <f>_xll.qlCalendarAdvance(calendar,$AC473,AA474,,,trigger)</f>
        <v>42950</v>
      </c>
      <c r="AD474" s="40">
        <f>_xll.qlInterestRateIndexMaturity($X$9,AC474,)</f>
        <v>43042</v>
      </c>
      <c r="AE474" s="43">
        <f>_xll.qlTenorBasisValue(TenorBasis3M,AC474,_xll.ohTrigger(trigger,$X$24))</f>
        <v>1.539396729799422E-3</v>
      </c>
      <c r="AF474" s="90">
        <f>_xll.qlTenorBasisForwardRate(TenorBasis3M,AC474,_xll.ohTrigger(trigger,$X$24))</f>
        <v>2.9018042100508086E-4</v>
      </c>
      <c r="AG474" s="90">
        <f>_xll.qlIndexFixing(TenorBasisIndex6M,$AB474,TRUE,_xll.ohTrigger(trigger,$X$24))</f>
        <v>2.9981660684999647E-4</v>
      </c>
      <c r="AH474" s="43">
        <f>_xll.qlIndexFixing($X$9,$AB474,TRUE,trigger)</f>
        <v>2.9438746890209089E-4</v>
      </c>
      <c r="AI474" s="45">
        <f t="shared" si="21"/>
        <v>5.4291379479055858E-2</v>
      </c>
    </row>
    <row r="475" spans="27:35" x14ac:dyDescent="0.2">
      <c r="AA475" s="39" t="s">
        <v>87</v>
      </c>
      <c r="AB475" s="40">
        <f>_xll.qlInterestRateIndexFixingDate($X$9,AC475)</f>
        <v>42949</v>
      </c>
      <c r="AC475" s="40">
        <f>_xll.qlCalendarAdvance(calendar,$AC474,AA475,,,trigger)</f>
        <v>42951</v>
      </c>
      <c r="AD475" s="40">
        <f>_xll.qlInterestRateIndexMaturity($X$9,AC475,)</f>
        <v>43045</v>
      </c>
      <c r="AE475" s="43">
        <f>_xll.qlTenorBasisValue(TenorBasis3M,AC475,_xll.ohTrigger(trigger,$X$24))</f>
        <v>1.5398614832949915E-3</v>
      </c>
      <c r="AF475" s="90">
        <f>_xll.qlTenorBasisForwardRate(TenorBasis3M,AC475,_xll.ohTrigger(trigger,$X$24))</f>
        <v>3.0039517749099528E-4</v>
      </c>
      <c r="AG475" s="90">
        <f>_xll.qlIndexFixing(TenorBasisIndex6M,$AB475,TRUE,_xll.ohTrigger(trigger,$X$24))</f>
        <v>3.0895723885302813E-4</v>
      </c>
      <c r="AH475" s="43">
        <f>_xll.qlIndexFixing($X$9,$AB475,TRUE,trigger)</f>
        <v>3.032824726956207E-4</v>
      </c>
      <c r="AI475" s="45">
        <f t="shared" si="21"/>
        <v>5.6747661574074279E-2</v>
      </c>
    </row>
    <row r="476" spans="27:35" x14ac:dyDescent="0.2">
      <c r="AA476" s="39" t="s">
        <v>87</v>
      </c>
      <c r="AB476" s="40">
        <f>_xll.qlInterestRateIndexFixingDate($X$9,AC476)</f>
        <v>42950</v>
      </c>
      <c r="AC476" s="40">
        <f>_xll.qlCalendarAdvance(calendar,$AC475,AA476,,,trigger)</f>
        <v>42954</v>
      </c>
      <c r="AD476" s="40">
        <f>_xll.qlInterestRateIndexMaturity($X$9,AC476,)</f>
        <v>43046</v>
      </c>
      <c r="AE476" s="43">
        <f>_xll.qlTenorBasisValue(TenorBasis3M,AC476,_xll.ohTrigger(trigger,$X$24))</f>
        <v>1.54125239508987E-3</v>
      </c>
      <c r="AF476" s="90">
        <f>_xll.qlTenorBasisForwardRate(TenorBasis3M,AC476,_xll.ohTrigger(trigger,$X$24))</f>
        <v>3.1017960451868131E-4</v>
      </c>
      <c r="AG476" s="90">
        <f>_xll.qlIndexFixing(TenorBasisIndex6M,$AB476,TRUE,_xll.ohTrigger(trigger,$X$24))</f>
        <v>3.1769012137407358E-4</v>
      </c>
      <c r="AH476" s="43">
        <f>_xll.qlIndexFixing($X$9,$AB476,TRUE,trigger)</f>
        <v>3.1162778164211852E-4</v>
      </c>
      <c r="AI476" s="45">
        <f t="shared" si="21"/>
        <v>6.0623397319550625E-2</v>
      </c>
    </row>
    <row r="477" spans="27:35" x14ac:dyDescent="0.2">
      <c r="AA477" s="39" t="s">
        <v>87</v>
      </c>
      <c r="AB477" s="40">
        <f>_xll.qlInterestRateIndexFixingDate($X$9,AC477)</f>
        <v>42951</v>
      </c>
      <c r="AC477" s="40">
        <f>_xll.qlCalendarAdvance(calendar,$AC476,AA477,,,trigger)</f>
        <v>42955</v>
      </c>
      <c r="AD477" s="40">
        <f>_xll.qlInterestRateIndexMaturity($X$9,AC477,)</f>
        <v>43047</v>
      </c>
      <c r="AE477" s="43">
        <f>_xll.qlTenorBasisValue(TenorBasis3M,AC477,_xll.ohTrigger(trigger,$X$24))</f>
        <v>1.5417149172936688E-3</v>
      </c>
      <c r="AF477" s="90">
        <f>_xll.qlTenorBasisForwardRate(TenorBasis3M,AC477,_xll.ohTrigger(trigger,$X$24))</f>
        <v>3.1521660600067943E-4</v>
      </c>
      <c r="AG477" s="90">
        <f>_xll.qlIndexFixing(TenorBasisIndex6M,$AB477,TRUE,_xll.ohTrigger(trigger,$X$24))</f>
        <v>3.1616073996733877E-4</v>
      </c>
      <c r="AH477" s="43">
        <f>_xll.qlIndexFixing($X$9,$AB477,TRUE,trigger)</f>
        <v>3.1598995269258148E-4</v>
      </c>
      <c r="AI477" s="45">
        <f t="shared" si="21"/>
        <v>1.707872747572876E-3</v>
      </c>
    </row>
    <row r="478" spans="27:35" x14ac:dyDescent="0.2">
      <c r="AA478" s="39" t="s">
        <v>87</v>
      </c>
      <c r="AB478" s="40">
        <f>_xll.qlInterestRateIndexFixingDate($X$9,AC478)</f>
        <v>42954</v>
      </c>
      <c r="AC478" s="40">
        <f>_xll.qlCalendarAdvance(calendar,$AC477,AA478,,,trigger)</f>
        <v>42956</v>
      </c>
      <c r="AD478" s="40">
        <f>_xll.qlInterestRateIndexMaturity($X$9,AC478,)</f>
        <v>43048</v>
      </c>
      <c r="AE478" s="43">
        <f>_xll.qlTenorBasisValue(TenorBasis3M,AC478,_xll.ohTrigger(trigger,$X$24))</f>
        <v>1.5421768825511534E-3</v>
      </c>
      <c r="AF478" s="90">
        <f>_xll.qlTenorBasisForwardRate(TenorBasis3M,AC478,_xll.ohTrigger(trigger,$X$24))</f>
        <v>3.2026820075535474E-4</v>
      </c>
      <c r="AG478" s="90">
        <f>_xll.qlIndexFixing(TenorBasisIndex6M,$AB478,TRUE,_xll.ohTrigger(trigger,$X$24))</f>
        <v>3.267158754043279E-4</v>
      </c>
      <c r="AH478" s="43">
        <f>_xll.qlIndexFixing($X$9,$AB478,TRUE,trigger)</f>
        <v>3.2037359304763942E-4</v>
      </c>
      <c r="AI478" s="45">
        <f t="shared" si="21"/>
        <v>6.3422823566884876E-2</v>
      </c>
    </row>
    <row r="479" spans="27:35" x14ac:dyDescent="0.2">
      <c r="AA479" s="39" t="s">
        <v>87</v>
      </c>
      <c r="AB479" s="40">
        <f>_xll.qlInterestRateIndexFixingDate($X$9,AC479)</f>
        <v>42955</v>
      </c>
      <c r="AC479" s="40">
        <f>_xll.qlCalendarAdvance(calendar,$AC478,AA479,,,trigger)</f>
        <v>42957</v>
      </c>
      <c r="AD479" s="40">
        <f>_xll.qlInterestRateIndexMaturity($X$9,AC479,)</f>
        <v>43049</v>
      </c>
      <c r="AE479" s="43">
        <f>_xll.qlTenorBasisValue(TenorBasis3M,AC479,_xll.ohTrigger(trigger,$X$24))</f>
        <v>1.5426382912126075E-3</v>
      </c>
      <c r="AF479" s="90">
        <f>_xll.qlTenorBasisForwardRate(TenorBasis3M,AC479,_xll.ohTrigger(trigger,$X$24))</f>
        <v>3.2533424430262727E-4</v>
      </c>
      <c r="AG479" s="90">
        <f>_xll.qlIndexFixing(TenorBasisIndex6M,$AB479,TRUE,_xll.ohTrigger(trigger,$X$24))</f>
        <v>3.3125049590255611E-4</v>
      </c>
      <c r="AH479" s="43">
        <f>_xll.qlIndexFixing($X$9,$AB479,TRUE,trigger)</f>
        <v>3.2477901878836672E-4</v>
      </c>
      <c r="AI479" s="45">
        <f t="shared" si="21"/>
        <v>6.4714771141893834E-2</v>
      </c>
    </row>
    <row r="480" spans="27:35" x14ac:dyDescent="0.2">
      <c r="AA480" s="39" t="s">
        <v>87</v>
      </c>
      <c r="AB480" s="40">
        <f>_xll.qlInterestRateIndexFixingDate($X$9,AC480)</f>
        <v>42956</v>
      </c>
      <c r="AC480" s="40">
        <f>_xll.qlCalendarAdvance(calendar,$AC479,AA480,,,trigger)</f>
        <v>42958</v>
      </c>
      <c r="AD480" s="40">
        <f>_xll.qlInterestRateIndexMaturity($X$9,AC480,)</f>
        <v>43052</v>
      </c>
      <c r="AE480" s="43">
        <f>_xll.qlTenorBasisValue(TenorBasis3M,AC480,_xll.ohTrigger(trigger,$X$24))</f>
        <v>1.5430991436281311E-3</v>
      </c>
      <c r="AF480" s="90">
        <f>_xll.qlTenorBasisForwardRate(TenorBasis3M,AC480,_xll.ohTrigger(trigger,$X$24))</f>
        <v>3.3573191690982923E-4</v>
      </c>
      <c r="AG480" s="90">
        <f>_xll.qlIndexFixing(TenorBasisIndex6M,$AB480,TRUE,_xll.ohTrigger(trigger,$X$24))</f>
        <v>3.4065317014879263E-4</v>
      </c>
      <c r="AH480" s="43">
        <f>_xll.qlIndexFixing($X$9,$AB480,TRUE,trigger)</f>
        <v>3.340230717465839E-4</v>
      </c>
      <c r="AI480" s="45">
        <f t="shared" si="21"/>
        <v>6.630098402208727E-2</v>
      </c>
    </row>
    <row r="481" spans="27:35" x14ac:dyDescent="0.2">
      <c r="AA481" s="39" t="s">
        <v>87</v>
      </c>
      <c r="AB481" s="40">
        <f>_xll.qlInterestRateIndexFixingDate($X$9,AC481)</f>
        <v>42957</v>
      </c>
      <c r="AC481" s="40">
        <f>_xll.qlCalendarAdvance(calendar,$AC480,AA481,,,trigger)</f>
        <v>42961</v>
      </c>
      <c r="AD481" s="40">
        <f>_xll.qlInterestRateIndexMaturity($X$9,AC481,)</f>
        <v>43053</v>
      </c>
      <c r="AE481" s="43">
        <f>_xll.qlTenorBasisValue(TenorBasis3M,AC481,_xll.ohTrigger(trigger,$X$24))</f>
        <v>1.544478366897374E-3</v>
      </c>
      <c r="AF481" s="90">
        <f>_xll.qlTenorBasisForwardRate(TenorBasis3M,AC481,_xll.ohTrigger(trigger,$X$24))</f>
        <v>3.4574001666751056E-4</v>
      </c>
      <c r="AG481" s="90">
        <f>_xll.qlIndexFixing(TenorBasisIndex6M,$AB481,TRUE,_xll.ohTrigger(trigger,$X$24))</f>
        <v>3.495305629200428E-4</v>
      </c>
      <c r="AH481" s="43">
        <f>_xll.qlIndexFixing($X$9,$AB481,TRUE,trigger)</f>
        <v>3.4262489731634355E-4</v>
      </c>
      <c r="AI481" s="45">
        <f t="shared" si="21"/>
        <v>6.9056656036992486E-2</v>
      </c>
    </row>
    <row r="482" spans="27:35" x14ac:dyDescent="0.2">
      <c r="AA482" s="39" t="s">
        <v>87</v>
      </c>
      <c r="AB482" s="40">
        <f>_xll.qlInterestRateIndexFixingDate($X$9,AC482)</f>
        <v>42958</v>
      </c>
      <c r="AC482" s="40">
        <f>_xll.qlCalendarAdvance(calendar,$AC481,AA482,,,trigger)</f>
        <v>42962</v>
      </c>
      <c r="AD482" s="40">
        <f>_xll.qlInterestRateIndexMaturity($X$9,AC482,)</f>
        <v>43054</v>
      </c>
      <c r="AE482" s="43">
        <f>_xll.qlTenorBasisValue(TenorBasis3M,AC482,_xll.ohTrigger(trigger,$X$24))</f>
        <v>1.5449369978265139E-3</v>
      </c>
      <c r="AF482" s="90">
        <f>_xll.qlTenorBasisForwardRate(TenorBasis3M,AC482,_xll.ohTrigger(trigger,$X$24))</f>
        <v>3.5087613686709011E-4</v>
      </c>
      <c r="AG482" s="90">
        <f>_xll.qlIndexFixing(TenorBasisIndex6M,$AB482,TRUE,_xll.ohTrigger(trigger,$X$24))</f>
        <v>3.5413525347150892E-4</v>
      </c>
      <c r="AH482" s="43">
        <f>_xll.qlIndexFixing($X$9,$AB482,TRUE,trigger)</f>
        <v>3.4714399128060015E-4</v>
      </c>
      <c r="AI482" s="45">
        <f t="shared" si="21"/>
        <v>6.9912621909087702E-2</v>
      </c>
    </row>
    <row r="483" spans="27:35" x14ac:dyDescent="0.2">
      <c r="AA483" s="39" t="s">
        <v>87</v>
      </c>
      <c r="AB483" s="40">
        <f>_xll.qlInterestRateIndexFixingDate($X$9,AC483)</f>
        <v>42961</v>
      </c>
      <c r="AC483" s="40">
        <f>_xll.qlCalendarAdvance(calendar,$AC482,AA483,,,trigger)</f>
        <v>42963</v>
      </c>
      <c r="AD483" s="40">
        <f>_xll.qlInterestRateIndexMaturity($X$9,AC483,)</f>
        <v>43055</v>
      </c>
      <c r="AE483" s="43">
        <f>_xll.qlTenorBasisValue(TenorBasis3M,AC483,_xll.ohTrigger(trigger,$X$24))</f>
        <v>1.5453950742574756E-3</v>
      </c>
      <c r="AF483" s="90">
        <f>_xll.qlTenorBasisForwardRate(TenorBasis3M,AC483,_xll.ohTrigger(trigger,$X$24))</f>
        <v>3.5602583893186738E-4</v>
      </c>
      <c r="AG483" s="90">
        <f>_xll.qlIndexFixing(TenorBasisIndex6M,$AB483,TRUE,_xll.ohTrigger(trigger,$X$24))</f>
        <v>3.5875352454750603E-4</v>
      </c>
      <c r="AH483" s="43">
        <f>_xll.qlIndexFixing($X$9,$AB483,TRUE,trigger)</f>
        <v>3.5168676716041574E-4</v>
      </c>
      <c r="AI483" s="45">
        <f t="shared" si="21"/>
        <v>7.0667573870902903E-2</v>
      </c>
    </row>
    <row r="484" spans="27:35" x14ac:dyDescent="0.2">
      <c r="AA484" s="39" t="s">
        <v>87</v>
      </c>
      <c r="AB484" s="40">
        <f>_xll.qlInterestRateIndexFixingDate($X$9,AC484)</f>
        <v>42962</v>
      </c>
      <c r="AC484" s="40">
        <f>_xll.qlCalendarAdvance(calendar,$AC483,AA484,,,trigger)</f>
        <v>42964</v>
      </c>
      <c r="AD484" s="40">
        <f>_xll.qlInterestRateIndexMaturity($X$9,AC484,)</f>
        <v>43056</v>
      </c>
      <c r="AE484" s="43">
        <f>_xll.qlTenorBasisValue(TenorBasis3M,AC484,_xll.ohTrigger(trigger,$X$24))</f>
        <v>1.5458525965392613E-3</v>
      </c>
      <c r="AF484" s="90">
        <f>_xll.qlTenorBasisForwardRate(TenorBasis3M,AC484,_xll.ohTrigger(trigger,$X$24))</f>
        <v>3.6118897837307361E-4</v>
      </c>
      <c r="AG484" s="90">
        <f>_xll.qlIndexFixing(TenorBasisIndex6M,$AB484,TRUE,_xll.ohTrigger(trigger,$X$24))</f>
        <v>3.568028947185399E-4</v>
      </c>
      <c r="AH484" s="43">
        <f>_xll.qlIndexFixing($X$9,$AB484,TRUE,trigger)</f>
        <v>3.5625354104989776E-4</v>
      </c>
      <c r="AI484" s="45">
        <f t="shared" si="21"/>
        <v>5.4935366864214017E-3</v>
      </c>
    </row>
    <row r="485" spans="27:35" x14ac:dyDescent="0.2">
      <c r="AA485" s="39" t="s">
        <v>87</v>
      </c>
      <c r="AB485" s="40">
        <f>_xll.qlInterestRateIndexFixingDate($X$9,AC485)</f>
        <v>42963</v>
      </c>
      <c r="AC485" s="40">
        <f>_xll.qlCalendarAdvance(calendar,$AC484,AA485,,,trigger)</f>
        <v>42965</v>
      </c>
      <c r="AD485" s="40">
        <f>_xll.qlInterestRateIndexMaturity($X$9,AC485,)</f>
        <v>43059</v>
      </c>
      <c r="AE485" s="43">
        <f>_xll.qlTenorBasisValue(TenorBasis3M,AC485,_xll.ohTrigger(trigger,$X$24))</f>
        <v>1.5463095650206883E-3</v>
      </c>
      <c r="AF485" s="90">
        <f>_xll.qlTenorBasisForwardRate(TenorBasis3M,AC485,_xll.ohTrigger(trigger,$X$24))</f>
        <v>3.7175465999104952E-4</v>
      </c>
      <c r="AG485" s="90">
        <f>_xll.qlIndexFixing(TenorBasisIndex6M,$AB485,TRUE,_xll.ohTrigger(trigger,$X$24))</f>
        <v>3.7303504047523929E-4</v>
      </c>
      <c r="AH485" s="43">
        <f>_xll.qlIndexFixing($X$9,$AB485,TRUE,trigger)</f>
        <v>3.6587565130351952E-4</v>
      </c>
      <c r="AI485" s="45">
        <f t="shared" si="21"/>
        <v>7.1593891717197697E-2</v>
      </c>
    </row>
    <row r="486" spans="27:35" x14ac:dyDescent="0.2">
      <c r="AA486" s="39" t="s">
        <v>87</v>
      </c>
      <c r="AB486" s="40">
        <f>_xll.qlInterestRateIndexFixingDate($X$9,AC486)</f>
        <v>42964</v>
      </c>
      <c r="AC486" s="40">
        <f>_xll.qlCalendarAdvance(calendar,$AC485,AA486,,,trigger)</f>
        <v>42968</v>
      </c>
      <c r="AD486" s="40">
        <f>_xll.qlInterestRateIndexMaturity($X$9,AC486,)</f>
        <v>43060</v>
      </c>
      <c r="AE486" s="43">
        <f>_xll.qlTenorBasisValue(TenorBasis3M,AC486,_xll.ohTrigger(trigger,$X$24))</f>
        <v>1.547677151148262E-3</v>
      </c>
      <c r="AF486" s="90">
        <f>_xll.qlTenorBasisForwardRate(TenorBasis3M,AC486,_xll.ohTrigger(trigger,$X$24))</f>
        <v>3.8197302006859823E-4</v>
      </c>
      <c r="AG486" s="90">
        <f>_xll.qlIndexFixing(TenorBasisIndex6M,$AB486,TRUE,_xll.ohTrigger(trigger,$X$24))</f>
        <v>3.8204353049739822E-4</v>
      </c>
      <c r="AH486" s="43">
        <f>_xll.qlIndexFixing($X$9,$AB486,TRUE,trigger)</f>
        <v>3.7476693867873843E-4</v>
      </c>
      <c r="AI486" s="45">
        <f t="shared" si="21"/>
        <v>7.2765918186597958E-2</v>
      </c>
    </row>
    <row r="487" spans="27:35" x14ac:dyDescent="0.2">
      <c r="AA487" s="39" t="s">
        <v>87</v>
      </c>
      <c r="AB487" s="40">
        <f>_xll.qlInterestRateIndexFixingDate($X$9,AC487)</f>
        <v>42965</v>
      </c>
      <c r="AC487" s="40">
        <f>_xll.qlCalendarAdvance(calendar,$AC486,AA487,,,trigger)</f>
        <v>42969</v>
      </c>
      <c r="AD487" s="40">
        <f>_xll.qlInterestRateIndexMaturity($X$9,AC487,)</f>
        <v>43061</v>
      </c>
      <c r="AE487" s="43">
        <f>_xll.qlTenorBasisValue(TenorBasis3M,AC487,_xll.ohTrigger(trigger,$X$24))</f>
        <v>1.5481319079127841E-3</v>
      </c>
      <c r="AF487" s="90">
        <f>_xll.qlTenorBasisForwardRate(TenorBasis3M,AC487,_xll.ohTrigger(trigger,$X$24))</f>
        <v>3.8720117900915423E-4</v>
      </c>
      <c r="AG487" s="90">
        <f>_xll.qlIndexFixing(TenorBasisIndex6M,$AB487,TRUE,_xll.ohTrigger(trigger,$X$24))</f>
        <v>3.8674025031568018E-4</v>
      </c>
      <c r="AH487" s="43">
        <f>_xll.qlIndexFixing($X$9,$AB487,TRUE,trigger)</f>
        <v>3.7945844411070638E-4</v>
      </c>
      <c r="AI487" s="45">
        <f t="shared" si="21"/>
        <v>7.2818062049738064E-2</v>
      </c>
    </row>
    <row r="488" spans="27:35" x14ac:dyDescent="0.2">
      <c r="AA488" s="39" t="s">
        <v>87</v>
      </c>
      <c r="AB488" s="40">
        <f>_xll.qlInterestRateIndexFixingDate($X$9,AC488)</f>
        <v>42968</v>
      </c>
      <c r="AC488" s="40">
        <f>_xll.qlCalendarAdvance(calendar,$AC487,AA488,,,trigger)</f>
        <v>42970</v>
      </c>
      <c r="AD488" s="40">
        <f>_xll.qlInterestRateIndexMaturity($X$9,AC488,)</f>
        <v>43062</v>
      </c>
      <c r="AE488" s="43">
        <f>_xll.qlTenorBasisValue(TenorBasis3M,AC488,_xll.ohTrigger(trigger,$X$24))</f>
        <v>1.5485861126182995E-3</v>
      </c>
      <c r="AF488" s="90">
        <f>_xll.qlTenorBasisForwardRate(TenorBasis3M,AC488,_xll.ohTrigger(trigger,$X$24))</f>
        <v>3.924419083674604E-4</v>
      </c>
      <c r="AG488" s="90">
        <f>_xll.qlIndexFixing(TenorBasisIndex6M,$AB488,TRUE,_xll.ohTrigger(trigger,$X$24))</f>
        <v>3.9144953917281538E-4</v>
      </c>
      <c r="AH488" s="43">
        <f>_xll.qlIndexFixing($X$9,$AB488,TRUE,trigger)</f>
        <v>3.8417584416390414E-4</v>
      </c>
      <c r="AI488" s="45">
        <f t="shared" si="21"/>
        <v>7.2736950089112309E-2</v>
      </c>
    </row>
    <row r="489" spans="27:35" x14ac:dyDescent="0.2">
      <c r="AA489" s="39" t="s">
        <v>87</v>
      </c>
      <c r="AB489" s="40">
        <f>_xll.qlInterestRateIndexFixingDate($X$9,AC489)</f>
        <v>42969</v>
      </c>
      <c r="AC489" s="40">
        <f>_xll.qlCalendarAdvance(calendar,$AC488,AA489,,,trigger)</f>
        <v>42971</v>
      </c>
      <c r="AD489" s="40">
        <f>_xll.qlInterestRateIndexMaturity($X$9,AC489,)</f>
        <v>43063</v>
      </c>
      <c r="AE489" s="43">
        <f>_xll.qlTenorBasisValue(TenorBasis3M,AC489,_xll.ohTrigger(trigger,$X$24))</f>
        <v>1.5490397656125303E-3</v>
      </c>
      <c r="AF489" s="90">
        <f>_xll.qlTenorBasisForwardRate(TenorBasis3M,AC489,_xll.ohTrigger(trigger,$X$24))</f>
        <v>3.976950636495348E-4</v>
      </c>
      <c r="AG489" s="90">
        <f>_xll.qlIndexFixing(TenorBasisIndex6M,$AB489,TRUE,_xll.ohTrigger(trigger,$X$24))</f>
        <v>3.9617125257569057E-4</v>
      </c>
      <c r="AH489" s="43">
        <f>_xll.qlIndexFixing($X$9,$AB489,TRUE,trigger)</f>
        <v>3.8891945494286565E-4</v>
      </c>
      <c r="AI489" s="45">
        <f t="shared" si="21"/>
        <v>7.2517976328249176E-2</v>
      </c>
    </row>
    <row r="490" spans="27:35" x14ac:dyDescent="0.2">
      <c r="AA490" s="39" t="s">
        <v>87</v>
      </c>
      <c r="AB490" s="40">
        <f>_xll.qlInterestRateIndexFixingDate($X$9,AC490)</f>
        <v>42970</v>
      </c>
      <c r="AC490" s="40">
        <f>_xll.qlCalendarAdvance(calendar,$AC489,AA490,,,trigger)</f>
        <v>42972</v>
      </c>
      <c r="AD490" s="40">
        <f>_xll.qlInterestRateIndexMaturity($X$9,AC490,)</f>
        <v>43066</v>
      </c>
      <c r="AE490" s="43">
        <f>_xll.qlTenorBasisValue(TenorBasis3M,AC490,_xll.ohTrigger(trigger,$X$24))</f>
        <v>1.5494928672430176E-3</v>
      </c>
      <c r="AF490" s="90">
        <f>_xll.qlTenorBasisForwardRate(TenorBasis3M,AC490,_xll.ohTrigger(trigger,$X$24))</f>
        <v>4.0841490427558579E-4</v>
      </c>
      <c r="AG490" s="90">
        <f>_xll.qlIndexFixing(TenorBasisIndex6M,$AB490,TRUE,_xll.ohTrigger(trigger,$X$24))</f>
        <v>4.0605434545143068E-4</v>
      </c>
      <c r="AH490" s="43">
        <f>_xll.qlIndexFixing($X$9,$AB490,TRUE,trigger)</f>
        <v>3.9894632650948304E-4</v>
      </c>
      <c r="AI490" s="45">
        <f t="shared" si="21"/>
        <v>7.1080189419476469E-2</v>
      </c>
    </row>
    <row r="491" spans="27:35" x14ac:dyDescent="0.2">
      <c r="AA491" s="39" t="s">
        <v>87</v>
      </c>
      <c r="AB491" s="40">
        <f>_xll.qlInterestRateIndexFixingDate($X$9,AC491)</f>
        <v>42971</v>
      </c>
      <c r="AC491" s="40">
        <f>_xll.qlCalendarAdvance(calendar,$AC490,AA491,,,trigger)</f>
        <v>42975</v>
      </c>
      <c r="AD491" s="40">
        <f>_xll.qlInterestRateIndexMaturity($X$9,AC491,)</f>
        <v>43067</v>
      </c>
      <c r="AE491" s="43">
        <f>_xll.qlTenorBasisValue(TenorBasis3M,AC491,_xll.ohTrigger(trigger,$X$24))</f>
        <v>1.5508488674246886E-3</v>
      </c>
      <c r="AF491" s="90">
        <f>_xll.qlTenorBasisForwardRate(TenorBasis3M,AC491,_xll.ohTrigger(trigger,$X$24))</f>
        <v>4.1882905405246282E-4</v>
      </c>
      <c r="AG491" s="90">
        <f>_xll.qlIndexFixing(TenorBasisIndex6M,$AB491,TRUE,_xll.ohTrigger(trigger,$X$24))</f>
        <v>4.1517946156424321E-4</v>
      </c>
      <c r="AH491" s="43">
        <f>_xll.qlIndexFixing($X$9,$AB491,TRUE,trigger)</f>
        <v>4.0816232759904631E-4</v>
      </c>
      <c r="AI491" s="45">
        <f t="shared" si="21"/>
        <v>7.0171339651969047E-2</v>
      </c>
    </row>
    <row r="492" spans="27:35" x14ac:dyDescent="0.2">
      <c r="AA492" s="39" t="s">
        <v>87</v>
      </c>
      <c r="AB492" s="40">
        <f>_xll.qlInterestRateIndexFixingDate($X$9,AC492)</f>
        <v>42972</v>
      </c>
      <c r="AC492" s="40">
        <f>_xll.qlCalendarAdvance(calendar,$AC491,AA492,,,trigger)</f>
        <v>42976</v>
      </c>
      <c r="AD492" s="40">
        <f>_xll.qlInterestRateIndexMaturity($X$9,AC492,)</f>
        <v>43068</v>
      </c>
      <c r="AE492" s="43">
        <f>_xll.qlTenorBasisValue(TenorBasis3M,AC492,_xll.ohTrigger(trigger,$X$24))</f>
        <v>1.5512997670719631E-3</v>
      </c>
      <c r="AF492" s="90">
        <f>_xll.qlTenorBasisForwardRate(TenorBasis3M,AC492,_xll.ohTrigger(trigger,$X$24))</f>
        <v>4.2414217147848296E-4</v>
      </c>
      <c r="AG492" s="90">
        <f>_xll.qlIndexFixing(TenorBasisIndex6M,$AB492,TRUE,_xll.ohTrigger(trigger,$X$24))</f>
        <v>4.1996113013838087E-4</v>
      </c>
      <c r="AH492" s="43">
        <f>_xll.qlIndexFixing($X$9,$AB492,TRUE,trigger)</f>
        <v>4.1304173372514879E-4</v>
      </c>
      <c r="AI492" s="45">
        <f t="shared" si="21"/>
        <v>6.9193964132320804E-2</v>
      </c>
    </row>
    <row r="493" spans="27:35" x14ac:dyDescent="0.2">
      <c r="AA493" s="39" t="s">
        <v>87</v>
      </c>
      <c r="AB493" s="40">
        <f>_xll.qlInterestRateIndexFixingDate($X$9,AC493)</f>
        <v>42975</v>
      </c>
      <c r="AC493" s="40">
        <f>_xll.qlCalendarAdvance(calendar,$AC492,AA493,,,trigger)</f>
        <v>42977</v>
      </c>
      <c r="AD493" s="40">
        <f>_xll.qlInterestRateIndexMaturity($X$9,AC493,)</f>
        <v>43069</v>
      </c>
      <c r="AE493" s="43">
        <f>_xll.qlTenorBasisValue(TenorBasis3M,AC493,_xll.ohTrigger(trigger,$X$24))</f>
        <v>1.5517501170904649E-3</v>
      </c>
      <c r="AF493" s="90">
        <f>_xll.qlTenorBasisForwardRate(TenorBasis3M,AC493,_xll.ohTrigger(trigger,$X$24))</f>
        <v>4.2946684783396887E-4</v>
      </c>
      <c r="AG493" s="90">
        <f>_xll.qlIndexFixing(TenorBasisIndex6M,$AB493,TRUE,_xll.ohTrigger(trigger,$X$24))</f>
        <v>4.2475435623441459E-4</v>
      </c>
      <c r="AH493" s="43">
        <f>_xll.qlIndexFixing($X$9,$AB493,TRUE,trigger)</f>
        <v>4.1794924727459656E-4</v>
      </c>
      <c r="AI493" s="45">
        <f t="shared" si="21"/>
        <v>6.8051089598180292E-2</v>
      </c>
    </row>
    <row r="494" spans="27:35" x14ac:dyDescent="0.2">
      <c r="AA494" s="39" t="s">
        <v>87</v>
      </c>
      <c r="AB494" s="40">
        <f>_xll.qlInterestRateIndexFixingDate($X$9,AC494)</f>
        <v>42976</v>
      </c>
      <c r="AC494" s="40">
        <f>_xll.qlCalendarAdvance(calendar,$AC493,AA494,,,trigger)</f>
        <v>42978</v>
      </c>
      <c r="AD494" s="40">
        <f>_xll.qlInterestRateIndexMaturity($X$9,AC494,)</f>
        <v>43069</v>
      </c>
      <c r="AE494" s="43">
        <f>_xll.qlTenorBasisValue(TenorBasis3M,AC494,_xll.ohTrigger(trigger,$X$24))</f>
        <v>1.5521999178266432E-3</v>
      </c>
      <c r="AF494" s="90">
        <f>_xll.qlTenorBasisForwardRate(TenorBasis3M,AC494,_xll.ohTrigger(trigger,$X$24))</f>
        <v>4.3205371408473335E-4</v>
      </c>
      <c r="AG494" s="90">
        <f>_xll.qlIndexFixing(TenorBasisIndex6M,$AB494,TRUE,_xll.ohTrigger(trigger,$X$24))</f>
        <v>4.269324215825706E-4</v>
      </c>
      <c r="AH494" s="43">
        <f>_xll.qlIndexFixing($X$9,$AB494,TRUE,trigger)</f>
        <v>4.2017402042605369E-4</v>
      </c>
      <c r="AI494" s="45">
        <f t="shared" si="21"/>
        <v>6.758401156516905E-2</v>
      </c>
    </row>
    <row r="495" spans="27:35" x14ac:dyDescent="0.2">
      <c r="AA495" s="39" t="s">
        <v>87</v>
      </c>
      <c r="AB495" s="40">
        <f>_xll.qlInterestRateIndexFixingDate($X$9,AC495)</f>
        <v>42977</v>
      </c>
      <c r="AC495" s="40">
        <f>_xll.qlCalendarAdvance(calendar,$AC494,AA495,,,trigger)</f>
        <v>42979</v>
      </c>
      <c r="AD495" s="40">
        <f>_xll.qlInterestRateIndexMaturity($X$9,AC495,)</f>
        <v>43070</v>
      </c>
      <c r="AE495" s="43">
        <f>_xll.qlTenorBasisValue(TenorBasis3M,AC495,_xll.ohTrigger(trigger,$X$24))</f>
        <v>1.5526491696267644E-3</v>
      </c>
      <c r="AF495" s="90">
        <f>_xll.qlTenorBasisForwardRate(TenorBasis3M,AC495,_xll.ohTrigger(trigger,$X$24))</f>
        <v>4.3739695887289699E-4</v>
      </c>
      <c r="AG495" s="90">
        <f>_xll.qlIndexFixing(TenorBasisIndex6M,$AB495,TRUE,_xll.ohTrigger(trigger,$X$24))</f>
        <v>4.3173837446130894E-4</v>
      </c>
      <c r="AH495" s="43">
        <f>_xll.qlIndexFixing($X$9,$AB495,TRUE,trigger)</f>
        <v>4.2512173289874558E-4</v>
      </c>
      <c r="AI495" s="45">
        <f t="shared" si="21"/>
        <v>6.6166415625633621E-2</v>
      </c>
    </row>
    <row r="496" spans="27:35" x14ac:dyDescent="0.2">
      <c r="AA496" s="39" t="s">
        <v>87</v>
      </c>
      <c r="AB496" s="40">
        <f>_xll.qlInterestRateIndexFixingDate($X$9,AC496)</f>
        <v>42978</v>
      </c>
      <c r="AC496" s="40">
        <f>_xll.qlCalendarAdvance(calendar,$AC495,AA496,,,trigger)</f>
        <v>42982</v>
      </c>
      <c r="AD496" s="40">
        <f>_xll.qlInterestRateIndexMaturity($X$9,AC496,)</f>
        <v>43073</v>
      </c>
      <c r="AE496" s="43">
        <f>_xll.qlTenorBasisValue(TenorBasis3M,AC496,_xll.ohTrigger(trigger,$X$24))</f>
        <v>1.5539936348707337E-3</v>
      </c>
      <c r="AF496" s="90">
        <f>_xll.qlTenorBasisForwardRate(TenorBasis3M,AC496,_xll.ohTrigger(trigger,$X$24))</f>
        <v>4.534931558372072E-4</v>
      </c>
      <c r="AG496" s="90">
        <f>_xll.qlIndexFixing(TenorBasisIndex6M,$AB496,TRUE,_xll.ohTrigger(trigger,$X$24))</f>
        <v>4.4622268716438868E-4</v>
      </c>
      <c r="AH496" s="43">
        <f>_xll.qlIndexFixing($X$9,$AB496,TRUE,trigger)</f>
        <v>4.4014006580394996E-4</v>
      </c>
      <c r="AI496" s="45">
        <f t="shared" si="21"/>
        <v>6.0826213604387155E-2</v>
      </c>
    </row>
    <row r="497" spans="27:35" x14ac:dyDescent="0.2">
      <c r="AA497" s="39" t="s">
        <v>87</v>
      </c>
      <c r="AB497" s="40">
        <f>_xll.qlInterestRateIndexFixingDate($X$9,AC497)</f>
        <v>42979</v>
      </c>
      <c r="AC497" s="40">
        <f>_xll.qlCalendarAdvance(calendar,$AC496,AA497,,,trigger)</f>
        <v>42983</v>
      </c>
      <c r="AD497" s="40">
        <f>_xll.qlInterestRateIndexMaturity($X$9,AC497,)</f>
        <v>43074</v>
      </c>
      <c r="AE497" s="43">
        <f>_xll.qlTenorBasisValue(TenorBasis3M,AC497,_xll.ohTrigger(trigger,$X$24))</f>
        <v>1.5544406943856675E-3</v>
      </c>
      <c r="AF497" s="90">
        <f>_xll.qlTenorBasisForwardRate(TenorBasis3M,AC497,_xll.ohTrigger(trigger,$X$24))</f>
        <v>4.5888022203692525E-4</v>
      </c>
      <c r="AG497" s="90">
        <f>_xll.qlIndexFixing(TenorBasisIndex6M,$AB497,TRUE,_xll.ohTrigger(trigger,$X$24))</f>
        <v>4.4329324539303097E-4</v>
      </c>
      <c r="AH497" s="43">
        <f>_xll.qlIndexFixing($X$9,$AB497,TRUE,trigger)</f>
        <v>4.4520564061016117E-4</v>
      </c>
      <c r="AI497" s="45">
        <f t="shared" si="21"/>
        <v>-1.9123952171301997E-2</v>
      </c>
    </row>
    <row r="498" spans="27:35" x14ac:dyDescent="0.2">
      <c r="AA498" s="39" t="s">
        <v>87</v>
      </c>
      <c r="AB498" s="40">
        <f>_xll.qlInterestRateIndexFixingDate($X$9,AC498)</f>
        <v>42982</v>
      </c>
      <c r="AC498" s="40">
        <f>_xll.qlCalendarAdvance(calendar,$AC497,AA498,,,trigger)</f>
        <v>42984</v>
      </c>
      <c r="AD498" s="40">
        <f>_xll.qlInterestRateIndexMaturity($X$9,AC498,)</f>
        <v>43075</v>
      </c>
      <c r="AE498" s="43">
        <f>_xll.qlTenorBasisValue(TenorBasis3M,AC498,_xll.ohTrigger(trigger,$X$24))</f>
        <v>1.5548872066931568E-3</v>
      </c>
      <c r="AF498" s="90">
        <f>_xll.qlTenorBasisForwardRate(TenorBasis3M,AC498,_xll.ohTrigger(trigger,$X$24))</f>
        <v>4.6427787834213907E-4</v>
      </c>
      <c r="AG498" s="90">
        <f>_xll.qlIndexFixing(TenorBasisIndex6M,$AB498,TRUE,_xll.ohTrigger(trigger,$X$24))</f>
        <v>4.5593281300536039E-4</v>
      </c>
      <c r="AH498" s="43">
        <f>_xll.qlIndexFixing($X$9,$AB498,TRUE,trigger)</f>
        <v>4.5030148001247639E-4</v>
      </c>
      <c r="AI498" s="45">
        <f t="shared" si="21"/>
        <v>5.631332992884E-2</v>
      </c>
    </row>
    <row r="499" spans="27:35" x14ac:dyDescent="0.2">
      <c r="AA499" s="39" t="s">
        <v>87</v>
      </c>
      <c r="AB499" s="40">
        <f>_xll.qlInterestRateIndexFixingDate($X$9,AC499)</f>
        <v>42983</v>
      </c>
      <c r="AC499" s="40">
        <f>_xll.qlCalendarAdvance(calendar,$AC498,AA499,,,trigger)</f>
        <v>42985</v>
      </c>
      <c r="AD499" s="40">
        <f>_xll.qlInterestRateIndexMaturity($X$9,AC499,)</f>
        <v>43076</v>
      </c>
      <c r="AE499" s="43">
        <f>_xll.qlTenorBasisValue(TenorBasis3M,AC499,_xll.ohTrigger(trigger,$X$24))</f>
        <v>1.5553331721383811E-3</v>
      </c>
      <c r="AF499" s="90">
        <f>_xll.qlTenorBasisForwardRate(TenorBasis3M,AC499,_xll.ohTrigger(trigger,$X$24))</f>
        <v>4.6968597865433087E-4</v>
      </c>
      <c r="AG499" s="90">
        <f>_xll.qlIndexFixing(TenorBasisIndex6M,$AB499,TRUE,_xll.ohTrigger(trigger,$X$24))</f>
        <v>4.6080361282861617E-4</v>
      </c>
      <c r="AH499" s="43">
        <f>_xll.qlIndexFixing($X$9,$AB499,TRUE,trigger)</f>
        <v>4.5542790362072865E-4</v>
      </c>
      <c r="AI499" s="45">
        <f t="shared" si="21"/>
        <v>5.3757092078875211E-2</v>
      </c>
    </row>
    <row r="500" spans="27:35" x14ac:dyDescent="0.2">
      <c r="AA500" s="39" t="s">
        <v>87</v>
      </c>
      <c r="AB500" s="40">
        <f>_xll.qlInterestRateIndexFixingDate($X$9,AC500)</f>
        <v>42984</v>
      </c>
      <c r="AC500" s="40">
        <f>_xll.qlCalendarAdvance(calendar,$AC499,AA500,,,trigger)</f>
        <v>42986</v>
      </c>
      <c r="AD500" s="40">
        <f>_xll.qlInterestRateIndexMaturity($X$9,AC500,)</f>
        <v>43077</v>
      </c>
      <c r="AE500" s="43">
        <f>_xll.qlTenorBasisValue(TenorBasis3M,AC500,_xll.ohTrigger(trigger,$X$24))</f>
        <v>1.5557785910663383E-3</v>
      </c>
      <c r="AF500" s="90">
        <f>_xll.qlTenorBasisForwardRate(TenorBasis3M,AC500,_xll.ohTrigger(trigger,$X$24))</f>
        <v>4.7510437687322589E-4</v>
      </c>
      <c r="AG500" s="90">
        <f>_xll.qlIndexFixing(TenorBasisIndex6M,$AB500,TRUE,_xll.ohTrigger(trigger,$X$24))</f>
        <v>4.6568470911269874E-4</v>
      </c>
      <c r="AH500" s="43">
        <f>_xll.qlIndexFixing($X$9,$AB500,TRUE,trigger)</f>
        <v>4.6058523104562947E-4</v>
      </c>
      <c r="AI500" s="45">
        <f t="shared" si="21"/>
        <v>5.0994780670692755E-2</v>
      </c>
    </row>
    <row r="501" spans="27:35" x14ac:dyDescent="0.2">
      <c r="AA501" s="39" t="s">
        <v>87</v>
      </c>
      <c r="AB501" s="40">
        <f>_xll.qlInterestRateIndexFixingDate($X$9,AC501)</f>
        <v>42985</v>
      </c>
      <c r="AC501" s="40">
        <f>_xll.qlCalendarAdvance(calendar,$AC500,AA501,,,trigger)</f>
        <v>42989</v>
      </c>
      <c r="AD501" s="40">
        <f>_xll.qlInterestRateIndexMaturity($X$9,AC501,)</f>
        <v>43080</v>
      </c>
      <c r="AE501" s="43">
        <f>_xll.qlTenorBasisValue(TenorBasis3M,AC501,_xll.ohTrigger(trigger,$X$24))</f>
        <v>1.5571115721938684E-3</v>
      </c>
      <c r="AF501" s="90">
        <f>_xll.qlTenorBasisForwardRate(TenorBasis3M,AC501,_xll.ohTrigger(trigger,$X$24))</f>
        <v>4.9141989794190854E-4</v>
      </c>
      <c r="AG501" s="90">
        <f>_xll.qlIndexFixing(TenorBasisIndex6M,$AB501,TRUE,_xll.ohTrigger(trigger,$X$24))</f>
        <v>4.8038831567357652E-4</v>
      </c>
      <c r="AH501" s="43">
        <f>_xll.qlIndexFixing($X$9,$AB501,TRUE,trigger)</f>
        <v>4.7624583238267898E-4</v>
      </c>
      <c r="AI501" s="45">
        <f t="shared" si="21"/>
        <v>4.1424832908975383E-2</v>
      </c>
    </row>
    <row r="502" spans="27:35" x14ac:dyDescent="0.2">
      <c r="AA502" s="39" t="s">
        <v>87</v>
      </c>
      <c r="AB502" s="40">
        <f>_xll.qlInterestRateIndexFixingDate($X$9,AC502)</f>
        <v>42986</v>
      </c>
      <c r="AC502" s="40">
        <f>_xll.qlCalendarAdvance(calendar,$AC501,AA502,,,trigger)</f>
        <v>42990</v>
      </c>
      <c r="AD502" s="40">
        <f>_xll.qlInterestRateIndexMaturity($X$9,AC502,)</f>
        <v>43081</v>
      </c>
      <c r="AE502" s="43">
        <f>_xll.qlTenorBasisValue(TenorBasis3M,AC502,_xll.ohTrigger(trigger,$X$24))</f>
        <v>1.5575548084991154E-3</v>
      </c>
      <c r="AF502" s="90">
        <f>_xll.qlTenorBasisForwardRate(TenorBasis3M,AC502,_xll.ohTrigger(trigger,$X$24))</f>
        <v>4.9687802675588112E-4</v>
      </c>
      <c r="AG502" s="90">
        <f>_xll.qlIndexFixing(TenorBasisIndex6M,$AB502,TRUE,_xll.ohTrigger(trigger,$X$24))</f>
        <v>4.8530913673760812E-4</v>
      </c>
      <c r="AH502" s="43">
        <f>_xll.qlIndexFixing($X$9,$AB502,TRUE,trigger)</f>
        <v>4.8152997124541386E-4</v>
      </c>
      <c r="AI502" s="45">
        <f t="shared" si="21"/>
        <v>3.7791654921942544E-2</v>
      </c>
    </row>
    <row r="503" spans="27:35" x14ac:dyDescent="0.2">
      <c r="AA503" s="39" t="s">
        <v>87</v>
      </c>
      <c r="AB503" s="40">
        <f>_xll.qlInterestRateIndexFixingDate($X$9,AC503)</f>
        <v>42989</v>
      </c>
      <c r="AC503" s="40">
        <f>_xll.qlCalendarAdvance(calendar,$AC502,AA503,,,trigger)</f>
        <v>42991</v>
      </c>
      <c r="AD503" s="40">
        <f>_xll.qlInterestRateIndexMaturity($X$9,AC503,)</f>
        <v>43082</v>
      </c>
      <c r="AE503" s="43">
        <f>_xll.qlTenorBasisValue(TenorBasis3M,AC503,_xll.ohTrigger(trigger,$X$24))</f>
        <v>1.5579975000093709E-3</v>
      </c>
      <c r="AF503" s="90">
        <f>_xll.qlTenorBasisForwardRate(TenorBasis3M,AC503,_xll.ohTrigger(trigger,$X$24))</f>
        <v>5.0234572295761496E-4</v>
      </c>
      <c r="AG503" s="90">
        <f>_xll.qlIndexFixing(TenorBasisIndex6M,$AB503,TRUE,_xll.ohTrigger(trigger,$X$24))</f>
        <v>4.9023952372771295E-4</v>
      </c>
      <c r="AH503" s="43">
        <f>_xll.qlIndexFixing($X$9,$AB503,TRUE,trigger)</f>
        <v>4.8684661202227583E-4</v>
      </c>
      <c r="AI503" s="45">
        <f t="shared" si="21"/>
        <v>3.3929117054371224E-2</v>
      </c>
    </row>
    <row r="504" spans="27:35" x14ac:dyDescent="0.2">
      <c r="AA504" s="39" t="s">
        <v>87</v>
      </c>
      <c r="AB504" s="40">
        <f>_xll.qlInterestRateIndexFixingDate($X$9,AC504)</f>
        <v>42990</v>
      </c>
      <c r="AC504" s="40">
        <f>_xll.qlCalendarAdvance(calendar,$AC503,AA504,,,trigger)</f>
        <v>42992</v>
      </c>
      <c r="AD504" s="40">
        <f>_xll.qlInterestRateIndexMaturity($X$9,AC504,)</f>
        <v>43083</v>
      </c>
      <c r="AE504" s="43">
        <f>_xll.qlTenorBasisValue(TenorBasis3M,AC504,_xll.ohTrigger(trigger,$X$24))</f>
        <v>1.5584396470685476E-3</v>
      </c>
      <c r="AF504" s="90">
        <f>_xll.qlTenorBasisForwardRate(TenorBasis3M,AC504,_xll.ohTrigger(trigger,$X$24))</f>
        <v>5.0782284043980781E-4</v>
      </c>
      <c r="AG504" s="90">
        <f>_xll.qlIndexFixing(TenorBasisIndex6M,$AB504,TRUE,_xll.ohTrigger(trigger,$X$24))</f>
        <v>4.8682895955817003E-4</v>
      </c>
      <c r="AH504" s="43">
        <f>_xll.qlIndexFixing($X$9,$AB504,TRUE,trigger)</f>
        <v>4.9219607433890957E-4</v>
      </c>
      <c r="AI504" s="45">
        <f t="shared" si="21"/>
        <v>-5.3671147807395375E-2</v>
      </c>
    </row>
    <row r="505" spans="27:35" x14ac:dyDescent="0.2">
      <c r="AA505" s="39" t="s">
        <v>87</v>
      </c>
      <c r="AB505" s="40">
        <f>_xll.qlInterestRateIndexFixingDate($X$9,AC505)</f>
        <v>42991</v>
      </c>
      <c r="AC505" s="40">
        <f>_xll.qlCalendarAdvance(calendar,$AC504,AA505,,,trigger)</f>
        <v>42993</v>
      </c>
      <c r="AD505" s="40">
        <f>_xll.qlInterestRateIndexMaturity($X$9,AC505,)</f>
        <v>43084</v>
      </c>
      <c r="AE505" s="43">
        <f>_xll.qlTenorBasisValue(TenorBasis3M,AC505,_xll.ohTrigger(trigger,$X$24))</f>
        <v>1.558881250020379E-3</v>
      </c>
      <c r="AF505" s="90">
        <f>_xll.qlTenorBasisForwardRate(TenorBasis3M,AC505,_xll.ohTrigger(trigger,$X$24))</f>
        <v>5.1330923309603606E-4</v>
      </c>
      <c r="AG505" s="90">
        <f>_xll.qlIndexFixing(TenorBasisIndex6M,$AB505,TRUE,_xll.ohTrigger(trigger,$X$24))</f>
        <v>5.0012841104112255E-4</v>
      </c>
      <c r="AH505" s="43">
        <f>_xll.qlIndexFixing($X$9,$AB505,TRUE,trigger)</f>
        <v>4.9757867782535177E-4</v>
      </c>
      <c r="AI505" s="45">
        <f t="shared" si="21"/>
        <v>2.5497332157707782E-2</v>
      </c>
    </row>
    <row r="506" spans="27:35" x14ac:dyDescent="0.2">
      <c r="AA506" s="39" t="s">
        <v>87</v>
      </c>
      <c r="AB506" s="40">
        <f>_xll.qlInterestRateIndexFixingDate($X$9,AC506)</f>
        <v>42992</v>
      </c>
      <c r="AC506" s="40">
        <f>_xll.qlCalendarAdvance(calendar,$AC505,AA506,,,trigger)</f>
        <v>42996</v>
      </c>
      <c r="AD506" s="40">
        <f>_xll.qlInterestRateIndexMaturity($X$9,AC506,)</f>
        <v>43087</v>
      </c>
      <c r="AE506" s="43">
        <f>_xll.qlTenorBasisValue(TenorBasis3M,AC506,_xll.ohTrigger(trigger,$X$24))</f>
        <v>1.5602027976664224E-3</v>
      </c>
      <c r="AF506" s="90">
        <f>_xll.qlTenorBasisForwardRate(TenorBasis3M,AC506,_xll.ohTrigger(trigger,$X$24))</f>
        <v>5.2982260101922256E-4</v>
      </c>
      <c r="AG506" s="90">
        <f>_xll.qlIndexFixing(TenorBasisIndex6M,$AB506,TRUE,_xll.ohTrigger(trigger,$X$24))</f>
        <v>5.06423710240857E-4</v>
      </c>
      <c r="AH506" s="43">
        <f>_xll.qlIndexFixing($X$9,$AB506,TRUE,trigger)</f>
        <v>5.1392853163112733E-4</v>
      </c>
      <c r="AI506" s="45">
        <f t="shared" si="21"/>
        <v>-7.5048213902703359E-2</v>
      </c>
    </row>
    <row r="507" spans="27:35" x14ac:dyDescent="0.2">
      <c r="AA507" s="39" t="s">
        <v>87</v>
      </c>
      <c r="AB507" s="40">
        <f>_xll.qlInterestRateIndexFixingDate($X$9,AC507)</f>
        <v>42993</v>
      </c>
      <c r="AC507" s="40">
        <f>_xll.qlCalendarAdvance(calendar,$AC506,AA507,,,trigger)</f>
        <v>42997</v>
      </c>
      <c r="AD507" s="40">
        <f>_xll.qlInterestRateIndexMaturity($X$9,AC507,)</f>
        <v>43088</v>
      </c>
      <c r="AE507" s="43">
        <f>_xll.qlTenorBasisValue(TenorBasis3M,AC507,_xll.ohTrigger(trigger,$X$24))</f>
        <v>1.560642227622593E-3</v>
      </c>
      <c r="AF507" s="90">
        <f>_xll.qlTenorBasisForwardRate(TenorBasis3M,AC507,_xll.ohTrigger(trigger,$X$24))</f>
        <v>5.3534463327836799E-4</v>
      </c>
      <c r="AG507" s="90">
        <f>_xll.qlIndexFixing(TenorBasisIndex6M,$AB507,TRUE,_xll.ohTrigger(trigger,$X$24))</f>
        <v>5.2001454787154757E-4</v>
      </c>
      <c r="AH507" s="43">
        <f>_xll.qlIndexFixing($X$9,$AB507,TRUE,trigger)</f>
        <v>5.1944689613845621E-4</v>
      </c>
      <c r="AI507" s="45">
        <f t="shared" si="21"/>
        <v>5.6765173309135993E-3</v>
      </c>
    </row>
    <row r="508" spans="27:35" x14ac:dyDescent="0.2">
      <c r="AA508" s="39" t="s">
        <v>87</v>
      </c>
      <c r="AB508" s="40">
        <f>_xll.qlInterestRateIndexFixingDate($X$9,AC508)</f>
        <v>42996</v>
      </c>
      <c r="AC508" s="40">
        <f>_xll.qlCalendarAdvance(calendar,$AC507,AA508,,,trigger)</f>
        <v>42998</v>
      </c>
      <c r="AD508" s="40">
        <f>_xll.qlInterestRateIndexMaturity($X$9,AC508,)</f>
        <v>43089</v>
      </c>
      <c r="AE508" s="43">
        <f>_xll.qlTenorBasisValue(TenorBasis3M,AC508,_xll.ohTrigger(trigger,$X$24))</f>
        <v>1.5610811151873783E-3</v>
      </c>
      <c r="AF508" s="90">
        <f>_xll.qlTenorBasisForwardRate(TenorBasis3M,AC508,_xll.ohTrigger(trigger,$X$24))</f>
        <v>5.4087521015922695E-4</v>
      </c>
      <c r="AG508" s="90">
        <f>_xll.qlIndexFixing(TenorBasisIndex6M,$AB508,TRUE,_xll.ohTrigger(trigger,$X$24))</f>
        <v>5.2500780520970097E-4</v>
      </c>
      <c r="AH508" s="43">
        <f>_xll.qlIndexFixing($X$9,$AB508,TRUE,trigger)</f>
        <v>5.2500000000003553E-4</v>
      </c>
      <c r="AI508" s="45">
        <f t="shared" si="21"/>
        <v>7.8052096654391417E-5</v>
      </c>
    </row>
    <row r="509" spans="27:35" x14ac:dyDescent="0.2">
      <c r="AA509" s="39" t="s">
        <v>87</v>
      </c>
      <c r="AB509" s="40">
        <f>_xll.qlInterestRateIndexFixingDate($X$9,AC509)</f>
        <v>42997</v>
      </c>
      <c r="AC509" s="40">
        <f>_xll.qlCalendarAdvance(calendar,$AC508,AA509,,,trigger)</f>
        <v>42999</v>
      </c>
      <c r="AD509" s="40">
        <f>_xll.qlInterestRateIndexMaturity($X$9,AC509,)</f>
        <v>43090</v>
      </c>
      <c r="AE509" s="43">
        <f>_xll.qlTenorBasisValue(TenorBasis3M,AC509,_xll.ohTrigger(trigger,$X$24))</f>
        <v>1.5615194607034298E-3</v>
      </c>
      <c r="AF509" s="90">
        <f>_xll.qlTenorBasisForwardRate(TenorBasis3M,AC509,_xll.ohTrigger(trigger,$X$24))</f>
        <v>5.4641418555010518E-4</v>
      </c>
      <c r="AG509" s="90">
        <f>_xll.qlIndexFixing(TenorBasisIndex6M,$AB509,TRUE,_xll.ohTrigger(trigger,$X$24))</f>
        <v>5.3132345324326214E-4</v>
      </c>
      <c r="AH509" s="43">
        <f>_xll.qlIndexFixing($X$9,$AB509,TRUE,trigger)</f>
        <v>5.3058809838054581E-4</v>
      </c>
      <c r="AI509" s="45">
        <f t="shared" si="21"/>
        <v>7.353548627163321E-3</v>
      </c>
    </row>
    <row r="510" spans="27:35" x14ac:dyDescent="0.2">
      <c r="AA510" s="39" t="s">
        <v>87</v>
      </c>
      <c r="AB510" s="40">
        <f>_xll.qlInterestRateIndexFixingDate($X$9,AC510)</f>
        <v>42998</v>
      </c>
      <c r="AC510" s="40">
        <f>_xll.qlCalendarAdvance(calendar,$AC509,AA510,,,trigger)</f>
        <v>43000</v>
      </c>
      <c r="AD510" s="40">
        <f>_xll.qlInterestRateIndexMaturity($X$9,AC510,)</f>
        <v>43091</v>
      </c>
      <c r="AE510" s="43">
        <f>_xll.qlTenorBasisValue(TenorBasis3M,AC510,_xll.ohTrigger(trigger,$X$24))</f>
        <v>1.5619572645132196E-3</v>
      </c>
      <c r="AF510" s="90">
        <f>_xll.qlTenorBasisForwardRate(TenorBasis3M,AC510,_xll.ohTrigger(trigger,$X$24))</f>
        <v>5.519614133375517E-4</v>
      </c>
      <c r="AG510" s="90">
        <f>_xll.qlIndexFixing(TenorBasisIndex6M,$AB510,TRUE,_xll.ohTrigger(trigger,$X$24))</f>
        <v>5.3818465689332992E-4</v>
      </c>
      <c r="AH510" s="43">
        <f>_xll.qlIndexFixing($X$9,$AB510,TRUE,trigger)</f>
        <v>5.3621113526325739E-4</v>
      </c>
      <c r="AI510" s="45">
        <f t="shared" si="21"/>
        <v>1.9735216300725271E-2</v>
      </c>
    </row>
    <row r="511" spans="27:35" x14ac:dyDescent="0.2">
      <c r="AA511" s="39" t="s">
        <v>87</v>
      </c>
      <c r="AB511" s="40">
        <f>_xll.qlInterestRateIndexFixingDate($X$9,AC511)</f>
        <v>42999</v>
      </c>
      <c r="AC511" s="40">
        <f>_xll.qlCalendarAdvance(calendar,$AC510,AA511,,,trigger)</f>
        <v>43003</v>
      </c>
      <c r="AD511" s="40">
        <f>_xll.qlInterestRateIndexMaturity($X$9,AC511,)</f>
        <v>43096</v>
      </c>
      <c r="AE511" s="43">
        <f>_xll.qlTenorBasisValue(TenorBasis3M,AC511,_xll.ohTrigger(trigger,$X$24))</f>
        <v>1.5632674291270435E-3</v>
      </c>
      <c r="AF511" s="90">
        <f>_xll.qlTenorBasisForwardRate(TenorBasis3M,AC511,_xll.ohTrigger(trigger,$X$24))</f>
        <v>5.7433550007911173E-4</v>
      </c>
      <c r="AG511" s="90">
        <f>_xll.qlIndexFixing(TenorBasisIndex6M,$AB511,TRUE,_xll.ohTrigger(trigger,$X$24))</f>
        <v>5.5794251854173404E-4</v>
      </c>
      <c r="AH511" s="43">
        <f>_xll.qlIndexFixing($X$9,$AB511,TRUE,trigger)</f>
        <v>5.595809762432908E-4</v>
      </c>
      <c r="AI511" s="45">
        <f t="shared" si="21"/>
        <v>-1.6384577015567635E-2</v>
      </c>
    </row>
    <row r="512" spans="27:35" x14ac:dyDescent="0.2">
      <c r="AA512" s="39" t="s">
        <v>87</v>
      </c>
      <c r="AB512" s="40">
        <f>_xll.qlInterestRateIndexFixingDate($X$9,AC512)</f>
        <v>43000</v>
      </c>
      <c r="AC512" s="40">
        <f>_xll.qlCalendarAdvance(calendar,$AC511,AA512,,,trigger)</f>
        <v>43004</v>
      </c>
      <c r="AD512" s="40">
        <f>_xll.qlInterestRateIndexMaturity($X$9,AC512,)</f>
        <v>43096</v>
      </c>
      <c r="AE512" s="43">
        <f>_xll.qlTenorBasisValue(TenorBasis3M,AC512,_xll.ohTrigger(trigger,$X$24))</f>
        <v>1.5637030695329129E-3</v>
      </c>
      <c r="AF512" s="90">
        <f>_xll.qlTenorBasisForwardRate(TenorBasis3M,AC512,_xll.ohTrigger(trigger,$X$24))</f>
        <v>5.7707435424127749E-4</v>
      </c>
      <c r="AG512" s="90">
        <f>_xll.qlIndexFixing(TenorBasisIndex6M,$AB512,TRUE,_xll.ohTrigger(trigger,$X$24))</f>
        <v>5.6068151681726059E-4</v>
      </c>
      <c r="AH512" s="43">
        <f>_xll.qlIndexFixing($X$9,$AB512,TRUE,trigger)</f>
        <v>5.6220342867293075E-4</v>
      </c>
      <c r="AI512" s="45">
        <f t="shared" si="21"/>
        <v>-1.5219118556701692E-2</v>
      </c>
    </row>
    <row r="513" spans="27:35" x14ac:dyDescent="0.2">
      <c r="AA513" s="39" t="s">
        <v>87</v>
      </c>
      <c r="AB513" s="40">
        <f>_xll.qlInterestRateIndexFixingDate($X$9,AC513)</f>
        <v>43003</v>
      </c>
      <c r="AC513" s="40">
        <f>_xll.qlCalendarAdvance(calendar,$AC512,AA513,,,trigger)</f>
        <v>43005</v>
      </c>
      <c r="AD513" s="40">
        <f>_xll.qlInterestRateIndexMaturity($X$9,AC513,)</f>
        <v>43096</v>
      </c>
      <c r="AE513" s="43">
        <f>_xll.qlTenorBasisValue(TenorBasis3M,AC513,_xll.ohTrigger(trigger,$X$24))</f>
        <v>1.5641381699421863E-3</v>
      </c>
      <c r="AF513" s="90">
        <f>_xll.qlTenorBasisForwardRate(TenorBasis3M,AC513,_xll.ohTrigger(trigger,$X$24))</f>
        <v>5.7981622416204649E-4</v>
      </c>
      <c r="AG513" s="90">
        <f>_xll.qlIndexFixing(TenorBasisIndex6M,$AB513,TRUE,_xll.ohTrigger(trigger,$X$24))</f>
        <v>5.6342353392911833E-4</v>
      </c>
      <c r="AH513" s="43">
        <f>_xll.qlIndexFixing($X$9,$AB513,TRUE,trigger)</f>
        <v>5.6483765983560185E-4</v>
      </c>
      <c r="AI513" s="45">
        <f t="shared" si="21"/>
        <v>-1.4141259064835189E-2</v>
      </c>
    </row>
    <row r="514" spans="27:35" x14ac:dyDescent="0.2">
      <c r="AA514" s="39" t="s">
        <v>87</v>
      </c>
      <c r="AB514" s="40">
        <f>_xll.qlInterestRateIndexFixingDate($X$9,AC514)</f>
        <v>43004</v>
      </c>
      <c r="AC514" s="40">
        <f>_xll.qlCalendarAdvance(calendar,$AC513,AA514,,,trigger)</f>
        <v>43006</v>
      </c>
      <c r="AD514" s="40">
        <f>_xll.qlInterestRateIndexMaturity($X$9,AC514,)</f>
        <v>43097</v>
      </c>
      <c r="AE514" s="43">
        <f>_xll.qlTenorBasisValue(TenorBasis3M,AC514,_xll.ohTrigger(trigger,$X$24))</f>
        <v>1.5645727306962578E-3</v>
      </c>
      <c r="AF514" s="90">
        <f>_xll.qlTenorBasisForwardRate(TenorBasis3M,AC514,_xll.ohTrigger(trigger,$X$24))</f>
        <v>5.8540989788055024E-4</v>
      </c>
      <c r="AG514" s="90">
        <f>_xll.qlIndexFixing(TenorBasisIndex6M,$AB514,TRUE,_xll.ohTrigger(trigger,$X$24))</f>
        <v>5.7951708954255424E-4</v>
      </c>
      <c r="AH514" s="43">
        <f>_xll.qlIndexFixing($X$9,$AB514,TRUE,trigger)</f>
        <v>5.7066252553834385E-4</v>
      </c>
      <c r="AI514" s="45">
        <f t="shared" si="21"/>
        <v>8.854564004210394E-2</v>
      </c>
    </row>
    <row r="515" spans="27:35" x14ac:dyDescent="0.2">
      <c r="AA515" s="39" t="s">
        <v>87</v>
      </c>
      <c r="AB515" s="40">
        <f>_xll.qlInterestRateIndexFixingDate($X$9,AC515)</f>
        <v>43005</v>
      </c>
      <c r="AC515" s="40">
        <f>_xll.qlCalendarAdvance(calendar,$AC514,AA515,,,trigger)</f>
        <v>43007</v>
      </c>
      <c r="AD515" s="40">
        <f>_xll.qlInterestRateIndexMaturity($X$9,AC515,)</f>
        <v>43098</v>
      </c>
      <c r="AE515" s="43">
        <f>_xll.qlTenorBasisValue(TenorBasis3M,AC515,_xll.ohTrigger(trigger,$X$24))</f>
        <v>1.5650067521363437E-3</v>
      </c>
      <c r="AF515" s="90">
        <f>_xll.qlTenorBasisForwardRate(TenorBasis3M,AC515,_xll.ohTrigger(trigger,$X$24))</f>
        <v>5.91010801171599E-4</v>
      </c>
      <c r="AG515" s="90">
        <f>_xll.qlIndexFixing(TenorBasisIndex6M,$AB515,TRUE,_xll.ohTrigger(trigger,$X$24))</f>
        <v>5.8643199974830822E-4</v>
      </c>
      <c r="AH515" s="43">
        <f>_xll.qlIndexFixing($X$9,$AB515,TRUE,trigger)</f>
        <v>5.7651967574670409E-4</v>
      </c>
      <c r="AI515" s="45">
        <f t="shared" si="21"/>
        <v>9.9123240016041336E-2</v>
      </c>
    </row>
    <row r="516" spans="27:35" x14ac:dyDescent="0.2">
      <c r="AA516" s="39" t="s">
        <v>87</v>
      </c>
      <c r="AB516" s="40">
        <f>_xll.qlInterestRateIndexFixingDate($X$9,AC516)</f>
        <v>43006</v>
      </c>
      <c r="AC516" s="40">
        <f>_xll.qlCalendarAdvance(calendar,$AC515,AA516,,,trigger)</f>
        <v>43010</v>
      </c>
      <c r="AD516" s="40">
        <f>_xll.qlInterestRateIndexMaturity($X$9,AC516,)</f>
        <v>43102</v>
      </c>
      <c r="AE516" s="43">
        <f>_xll.qlTenorBasisValue(TenorBasis3M,AC516,_xll.ohTrigger(trigger,$X$24))</f>
        <v>1.5663055839821533E-3</v>
      </c>
      <c r="AF516" s="90">
        <f>_xll.qlTenorBasisForwardRate(TenorBasis3M,AC516,_xll.ohTrigger(trigger,$X$24))</f>
        <v>6.1071991624036008E-4</v>
      </c>
      <c r="AG516" s="90">
        <f>_xll.qlIndexFixing(TenorBasisIndex6M,$AB516,TRUE,_xll.ohTrigger(trigger,$X$24))</f>
        <v>6.1121151013986076E-4</v>
      </c>
      <c r="AH516" s="43">
        <f>_xll.qlIndexFixing($X$9,$AB516,TRUE,trigger)</f>
        <v>5.9752437423172438E-4</v>
      </c>
      <c r="AI516" s="45">
        <f t="shared" ref="AI516:AI579" si="22">(AG516-AH516)*10000</f>
        <v>0.13687135908136383</v>
      </c>
    </row>
    <row r="517" spans="27:35" x14ac:dyDescent="0.2">
      <c r="AA517" s="39" t="s">
        <v>87</v>
      </c>
      <c r="AB517" s="40">
        <f>_xll.qlInterestRateIndexFixingDate($X$9,AC517)</f>
        <v>43007</v>
      </c>
      <c r="AC517" s="40">
        <f>_xll.qlCalendarAdvance(calendar,$AC516,AA517,,,trigger)</f>
        <v>43011</v>
      </c>
      <c r="AD517" s="40">
        <f>_xll.qlInterestRateIndexMaturity($X$9,AC517,)</f>
        <v>43103</v>
      </c>
      <c r="AE517" s="43">
        <f>_xll.qlTenorBasisValue(TenorBasis3M,AC517,_xll.ohTrigger(trigger,$X$24))</f>
        <v>1.5667374515748685E-3</v>
      </c>
      <c r="AF517" s="90">
        <f>_xll.qlTenorBasisForwardRate(TenorBasis3M,AC517,_xll.ohTrigger(trigger,$X$24))</f>
        <v>6.1635163591704906E-4</v>
      </c>
      <c r="AG517" s="90">
        <f>_xll.qlIndexFixing(TenorBasisIndex6M,$AB517,TRUE,_xll.ohTrigger(trigger,$X$24))</f>
        <v>6.1814297723059388E-4</v>
      </c>
      <c r="AH517" s="43">
        <f>_xll.qlIndexFixing($X$9,$AB517,TRUE,trigger)</f>
        <v>6.0351984917345308E-4</v>
      </c>
      <c r="AI517" s="45">
        <f t="shared" si="22"/>
        <v>0.14623128057140805</v>
      </c>
    </row>
    <row r="518" spans="27:35" x14ac:dyDescent="0.2">
      <c r="AA518" s="39" t="s">
        <v>87</v>
      </c>
      <c r="AB518" s="40">
        <f>_xll.qlInterestRateIndexFixingDate($X$9,AC518)</f>
        <v>43010</v>
      </c>
      <c r="AC518" s="40">
        <f>_xll.qlCalendarAdvance(calendar,$AC517,AA518,,,trigger)</f>
        <v>43012</v>
      </c>
      <c r="AD518" s="40">
        <f>_xll.qlInterestRateIndexMaturity($X$9,AC518,)</f>
        <v>43104</v>
      </c>
      <c r="AE518" s="43">
        <f>_xll.qlTenorBasisValue(TenorBasis3M,AC518,_xll.ohTrigger(trigger,$X$24))</f>
        <v>1.5671687815569893E-3</v>
      </c>
      <c r="AF518" s="90">
        <f>_xll.qlTenorBasisForwardRate(TenorBasis3M,AC518,_xll.ohTrigger(trigger,$X$24))</f>
        <v>6.2199000131944683E-4</v>
      </c>
      <c r="AG518" s="90">
        <f>_xll.qlIndexFixing(TenorBasisIndex6M,$AB518,TRUE,_xll.ohTrigger(trigger,$X$24))</f>
        <v>6.2508109453735699E-4</v>
      </c>
      <c r="AH518" s="43">
        <f>_xll.qlIndexFixing($X$9,$AB518,TRUE,trigger)</f>
        <v>6.0954534702108219E-4</v>
      </c>
      <c r="AI518" s="45">
        <f t="shared" si="22"/>
        <v>0.15535747516274798</v>
      </c>
    </row>
    <row r="519" spans="27:35" x14ac:dyDescent="0.2">
      <c r="AA519" s="39" t="s">
        <v>87</v>
      </c>
      <c r="AB519" s="40">
        <f>_xll.qlInterestRateIndexFixingDate($X$9,AC519)</f>
        <v>43011</v>
      </c>
      <c r="AC519" s="40">
        <f>_xll.qlCalendarAdvance(calendar,$AC518,AA519,,,trigger)</f>
        <v>43013</v>
      </c>
      <c r="AD519" s="40">
        <f>_xll.qlInterestRateIndexMaturity($X$9,AC519,)</f>
        <v>43105</v>
      </c>
      <c r="AE519" s="43">
        <f>_xll.qlTenorBasisValue(TenorBasis3M,AC519,_xll.ohTrigger(trigger,$X$24))</f>
        <v>1.567599574268658E-3</v>
      </c>
      <c r="AF519" s="90">
        <f>_xll.qlTenorBasisForwardRate(TenorBasis3M,AC519,_xll.ohTrigger(trigger,$X$24))</f>
        <v>6.2763501281247892E-4</v>
      </c>
      <c r="AG519" s="90">
        <f>_xll.qlIndexFixing(TenorBasisIndex6M,$AB519,TRUE,_xll.ohTrigger(trigger,$X$24))</f>
        <v>6.2236048183614647E-4</v>
      </c>
      <c r="AH519" s="43">
        <f>_xll.qlIndexFixing($X$9,$AB519,TRUE,trigger)</f>
        <v>6.156004852180167E-4</v>
      </c>
      <c r="AI519" s="45">
        <f t="shared" si="22"/>
        <v>6.7599966181297724E-2</v>
      </c>
    </row>
    <row r="520" spans="27:35" x14ac:dyDescent="0.2">
      <c r="AA520" s="39" t="s">
        <v>87</v>
      </c>
      <c r="AB520" s="40">
        <f>_xll.qlInterestRateIndexFixingDate($X$9,AC520)</f>
        <v>43012</v>
      </c>
      <c r="AC520" s="40">
        <f>_xll.qlCalendarAdvance(calendar,$AC519,AA520,,,trigger)</f>
        <v>43014</v>
      </c>
      <c r="AD520" s="40">
        <f>_xll.qlInterestRateIndexMaturity($X$9,AC520,)</f>
        <v>43108</v>
      </c>
      <c r="AE520" s="43">
        <f>_xll.qlTenorBasisValue(TenorBasis3M,AC520,_xll.ohTrigger(trigger,$X$24))</f>
        <v>1.5680298300498382E-3</v>
      </c>
      <c r="AF520" s="90">
        <f>_xll.qlTenorBasisForwardRate(TenorBasis3M,AC520,_xll.ohTrigger(trigger,$X$24))</f>
        <v>6.3904901460874004E-4</v>
      </c>
      <c r="AG520" s="90">
        <f>_xll.qlIndexFixing(TenorBasisIndex6M,$AB520,TRUE,_xll.ohTrigger(trigger,$X$24))</f>
        <v>6.4681374300431312E-4</v>
      </c>
      <c r="AH520" s="43">
        <f>_xll.qlIndexFixing($X$9,$AB520,TRUE,trigger)</f>
        <v>6.2829131234612477E-4</v>
      </c>
      <c r="AI520" s="45">
        <f t="shared" si="22"/>
        <v>0.18522430658188346</v>
      </c>
    </row>
    <row r="521" spans="27:35" x14ac:dyDescent="0.2">
      <c r="AA521" s="122" t="s">
        <v>88</v>
      </c>
      <c r="AB521" s="40">
        <f>_xll.qlInterestRateIndexFixingDate($X$9,AC521)</f>
        <v>43019</v>
      </c>
      <c r="AC521" s="40">
        <f>_xll.qlCalendarAdvance(calendar,$AC520,AA521,,,trigger)</f>
        <v>43021</v>
      </c>
      <c r="AD521" s="40">
        <f>_xll.qlInterestRateIndexMaturity($X$9,AC521,)</f>
        <v>43115</v>
      </c>
      <c r="AE521" s="43">
        <f>_xll.qlTenorBasisValue(TenorBasis3M,AC521,_xll.ohTrigger(trigger,$X$24))</f>
        <v>1.571026614983843E-3</v>
      </c>
      <c r="AF521" s="90">
        <f>_xll.qlTenorBasisForwardRate(TenorBasis3M,AC521,_xll.ohTrigger(trigger,$X$24))</f>
        <v>6.7884347245175019E-4</v>
      </c>
      <c r="AG521" s="90">
        <f>_xll.qlIndexFixing(TenorBasisIndex6M,$AB521,TRUE,_xll.ohTrigger(trigger,$X$24))</f>
        <v>6.9551315015037535E-4</v>
      </c>
      <c r="AH521" s="43">
        <f>_xll.qlIndexFixing($X$9,$AB521,TRUE,trigger)</f>
        <v>6.718163521388748E-4</v>
      </c>
      <c r="AI521" s="45">
        <f t="shared" si="22"/>
        <v>0.23696798011500547</v>
      </c>
    </row>
    <row r="522" spans="27:35" x14ac:dyDescent="0.2">
      <c r="AA522" s="122" t="s">
        <v>88</v>
      </c>
      <c r="AB522" s="40">
        <f>_xll.qlInterestRateIndexFixingDate($X$9,AC522)</f>
        <v>43026</v>
      </c>
      <c r="AC522" s="40">
        <f>_xll.qlCalendarAdvance(calendar,$AC521,AA522,,,trigger)</f>
        <v>43028</v>
      </c>
      <c r="AD522" s="40">
        <f>_xll.qlInterestRateIndexMaturity($X$9,AC522,)</f>
        <v>43122</v>
      </c>
      <c r="AE522" s="43">
        <f>_xll.qlTenorBasisValue(TenorBasis3M,AC522,_xll.ohTrigger(trigger,$X$24))</f>
        <v>1.5739972232399948E-3</v>
      </c>
      <c r="AF522" s="90">
        <f>_xll.qlTenorBasisForwardRate(TenorBasis3M,AC522,_xll.ohTrigger(trigger,$X$24))</f>
        <v>7.1896377687681731E-4</v>
      </c>
      <c r="AG522" s="90">
        <f>_xll.qlIndexFixing(TenorBasisIndex6M,$AB522,TRUE,_xll.ohTrigger(trigger,$X$24))</f>
        <v>7.4453862680145134E-4</v>
      </c>
      <c r="AH522" s="43">
        <f>_xll.qlIndexFixing($X$9,$AB522,TRUE,trigger)</f>
        <v>7.1659794610297691E-4</v>
      </c>
      <c r="AI522" s="45">
        <f t="shared" si="22"/>
        <v>0.27940680698474429</v>
      </c>
    </row>
    <row r="523" spans="27:35" x14ac:dyDescent="0.2">
      <c r="AA523" s="122" t="s">
        <v>88</v>
      </c>
      <c r="AB523" s="40">
        <f>_xll.qlInterestRateIndexFixingDate($X$9,AC523)</f>
        <v>43033</v>
      </c>
      <c r="AC523" s="40">
        <f>_xll.qlCalendarAdvance(calendar,$AC522,AA523,,,trigger)</f>
        <v>43035</v>
      </c>
      <c r="AD523" s="40">
        <f>_xll.qlInterestRateIndexMaturity($X$9,AC523,)</f>
        <v>43129</v>
      </c>
      <c r="AE523" s="43">
        <f>_xll.qlTenorBasisValue(TenorBasis3M,AC523,_xll.ohTrigger(trigger,$X$24))</f>
        <v>1.5769417706928623E-3</v>
      </c>
      <c r="AF523" s="90">
        <f>_xll.qlTenorBasisForwardRate(TenorBasis3M,AC523,_xll.ohTrigger(trigger,$X$24))</f>
        <v>7.594100524574845E-4</v>
      </c>
      <c r="AG523" s="90">
        <f>_xll.qlIndexFixing(TenorBasisIndex6M,$AB523,TRUE,_xll.ohTrigger(trigger,$X$24))</f>
        <v>7.9389029980756094E-4</v>
      </c>
      <c r="AH523" s="43">
        <f>_xll.qlIndexFixing($X$9,$AB523,TRUE,trigger)</f>
        <v>7.6250766076096097E-4</v>
      </c>
      <c r="AI523" s="45">
        <f t="shared" si="22"/>
        <v>0.31382639046599969</v>
      </c>
    </row>
    <row r="524" spans="27:35" x14ac:dyDescent="0.2">
      <c r="AA524" s="122" t="s">
        <v>88</v>
      </c>
      <c r="AB524" s="40">
        <f>_xll.qlInterestRateIndexFixingDate($X$9,AC524)</f>
        <v>43040</v>
      </c>
      <c r="AC524" s="40">
        <f>_xll.qlCalendarAdvance(calendar,$AC523,AA524,,,trigger)</f>
        <v>43042</v>
      </c>
      <c r="AD524" s="40">
        <f>_xll.qlInterestRateIndexMaturity($X$9,AC524,)</f>
        <v>43136</v>
      </c>
      <c r="AE524" s="43">
        <f>_xll.qlTenorBasisValue(TenorBasis3M,AC524,_xll.ohTrigger(trigger,$X$24))</f>
        <v>1.5798603727913876E-3</v>
      </c>
      <c r="AF524" s="90">
        <f>_xll.qlTenorBasisForwardRate(TenorBasis3M,AC524,_xll.ohTrigger(trigger,$X$24))</f>
        <v>8.001824234449992E-4</v>
      </c>
      <c r="AG524" s="90">
        <f>_xll.qlIndexFixing(TenorBasisIndex6M,$AB524,TRUE,_xll.ohTrigger(trigger,$X$24))</f>
        <v>8.3211143005640711E-4</v>
      </c>
      <c r="AH524" s="43">
        <f>_xll.qlIndexFixing($X$9,$AB524,TRUE,trigger)</f>
        <v>8.0941705755516527E-4</v>
      </c>
      <c r="AI524" s="45">
        <f t="shared" si="22"/>
        <v>0.22694372501241844</v>
      </c>
    </row>
    <row r="525" spans="27:35" x14ac:dyDescent="0.2">
      <c r="AA525" s="122" t="s">
        <v>88</v>
      </c>
      <c r="AB525" s="40">
        <f>_xll.qlInterestRateIndexFixingDate($X$9,AC525)</f>
        <v>43047</v>
      </c>
      <c r="AC525" s="40">
        <f>_xll.qlCalendarAdvance(calendar,$AC524,AA525,,,trigger)</f>
        <v>43049</v>
      </c>
      <c r="AD525" s="40">
        <f>_xll.qlInterestRateIndexMaturity($X$9,AC525,)</f>
        <v>43143</v>
      </c>
      <c r="AE525" s="43">
        <f>_xll.qlTenorBasisValue(TenorBasis3M,AC525,_xll.ohTrigger(trigger,$X$24))</f>
        <v>1.5827531445603107E-3</v>
      </c>
      <c r="AF525" s="90">
        <f>_xll.qlTenorBasisForwardRate(TenorBasis3M,AC525,_xll.ohTrigger(trigger,$X$24))</f>
        <v>8.4128101375385725E-4</v>
      </c>
      <c r="AG525" s="90">
        <f>_xll.qlIndexFixing(TenorBasisIndex6M,$AB525,TRUE,_xll.ohTrigger(trigger,$X$24))</f>
        <v>8.9357274065477474E-4</v>
      </c>
      <c r="AH525" s="43">
        <f>_xll.qlIndexFixing($X$9,$AB525,TRUE,trigger)</f>
        <v>8.5719769248887459E-4</v>
      </c>
      <c r="AI525" s="45">
        <f t="shared" si="22"/>
        <v>0.36375048165900148</v>
      </c>
    </row>
    <row r="526" spans="27:35" x14ac:dyDescent="0.2">
      <c r="AA526" s="122" t="s">
        <v>88</v>
      </c>
      <c r="AB526" s="40">
        <f>_xll.qlInterestRateIndexFixingDate($X$9,AC526)</f>
        <v>43054</v>
      </c>
      <c r="AC526" s="40">
        <f>_xll.qlCalendarAdvance(calendar,$AC525,AA526,,,trigger)</f>
        <v>43056</v>
      </c>
      <c r="AD526" s="40">
        <f>_xll.qlInterestRateIndexMaturity($X$9,AC526,)</f>
        <v>43150</v>
      </c>
      <c r="AE526" s="43">
        <f>_xll.qlTenorBasisValue(TenorBasis3M,AC526,_xll.ohTrigger(trigger,$X$24))</f>
        <v>1.5856202006015981E-3</v>
      </c>
      <c r="AF526" s="90">
        <f>_xll.qlTenorBasisForwardRate(TenorBasis3M,AC526,_xll.ohTrigger(trigger,$X$24))</f>
        <v>8.8270594697200679E-4</v>
      </c>
      <c r="AG526" s="90">
        <f>_xll.qlIndexFixing(TenorBasisIndex6M,$AB526,TRUE,_xll.ohTrigger(trigger,$X$24))</f>
        <v>9.5034704804716698E-4</v>
      </c>
      <c r="AH526" s="43">
        <f>_xll.qlIndexFixing($X$9,$AB526,TRUE,trigger)</f>
        <v>9.0572111580742621E-4</v>
      </c>
      <c r="AI526" s="45">
        <f t="shared" si="22"/>
        <v>0.44625932239740768</v>
      </c>
    </row>
    <row r="527" spans="27:35" x14ac:dyDescent="0.2">
      <c r="AA527" s="122" t="s">
        <v>88</v>
      </c>
      <c r="AB527" s="40">
        <f>_xll.qlInterestRateIndexFixingDate($X$9,AC527)</f>
        <v>43061</v>
      </c>
      <c r="AC527" s="40">
        <f>_xll.qlCalendarAdvance(calendar,$AC526,AA527,,,trigger)</f>
        <v>43063</v>
      </c>
      <c r="AD527" s="40">
        <f>_xll.qlInterestRateIndexMaturity($X$9,AC527,)</f>
        <v>43157</v>
      </c>
      <c r="AE527" s="43">
        <f>_xll.qlTenorBasisValue(TenorBasis3M,AC527,_xll.ohTrigger(trigger,$X$24))</f>
        <v>1.5884616550958617E-3</v>
      </c>
      <c r="AF527" s="90">
        <f>_xll.qlTenorBasisForwardRate(TenorBasis3M,AC527,_xll.ohTrigger(trigger,$X$24))</f>
        <v>9.24457346358298E-4</v>
      </c>
      <c r="AG527" s="90">
        <f>_xll.qlIndexFixing(TenorBasisIndex6M,$AB527,TRUE,_xll.ohTrigger(trigger,$X$24))</f>
        <v>9.9456148093146624E-4</v>
      </c>
      <c r="AH527" s="43">
        <f>_xll.qlIndexFixing($X$9,$AB527,TRUE,trigger)</f>
        <v>9.548588717371427E-4</v>
      </c>
      <c r="AI527" s="45">
        <f t="shared" si="22"/>
        <v>0.39702609194323535</v>
      </c>
    </row>
    <row r="528" spans="27:35" x14ac:dyDescent="0.2">
      <c r="AA528" s="122" t="s">
        <v>88</v>
      </c>
      <c r="AB528" s="40">
        <f>_xll.qlInterestRateIndexFixingDate($X$9,AC528)</f>
        <v>43068</v>
      </c>
      <c r="AC528" s="40">
        <f>_xll.qlCalendarAdvance(calendar,$AC527,AA528,,,trigger)</f>
        <v>43070</v>
      </c>
      <c r="AD528" s="40">
        <f>_xll.qlInterestRateIndexMaturity($X$9,AC528,)</f>
        <v>43160</v>
      </c>
      <c r="AE528" s="43">
        <f>_xll.qlTenorBasisValue(TenorBasis3M,AC528,_xll.ohTrigger(trigger,$X$24))</f>
        <v>1.5912776218037776E-3</v>
      </c>
      <c r="AF528" s="90">
        <f>_xll.qlTenorBasisForwardRate(TenorBasis3M,AC528,_xll.ohTrigger(trigger,$X$24))</f>
        <v>9.5427049982621526E-4</v>
      </c>
      <c r="AG528" s="90">
        <f>_xll.qlIndexFixing(TenorBasisIndex6M,$AB528,TRUE,_xll.ohTrigger(trigger,$X$24))</f>
        <v>1.032205694966315E-3</v>
      </c>
      <c r="AH528" s="43">
        <f>_xll.qlIndexFixing($X$9,$AB528,TRUE,trigger)</f>
        <v>9.9012084400840195E-4</v>
      </c>
      <c r="AI528" s="45">
        <f t="shared" si="22"/>
        <v>0.42084850957913034</v>
      </c>
    </row>
    <row r="529" spans="27:35" x14ac:dyDescent="0.2">
      <c r="AA529" s="122" t="s">
        <v>88</v>
      </c>
      <c r="AB529" s="40">
        <f>_xll.qlInterestRateIndexFixingDate($X$9,AC529)</f>
        <v>43075</v>
      </c>
      <c r="AC529" s="40">
        <f>_xll.qlCalendarAdvance(calendar,$AC528,AA529,,,trigger)</f>
        <v>43077</v>
      </c>
      <c r="AD529" s="40">
        <f>_xll.qlInterestRateIndexMaturity($X$9,AC529,)</f>
        <v>43167</v>
      </c>
      <c r="AE529" s="43">
        <f>_xll.qlTenorBasisValue(TenorBasis3M,AC529,_xll.ohTrigger(trigger,$X$24))</f>
        <v>1.5940682140674952E-3</v>
      </c>
      <c r="AF529" s="90">
        <f>_xll.qlTenorBasisForwardRate(TenorBasis3M,AC529,_xll.ohTrigger(trigger,$X$24))</f>
        <v>9.9658131074598089E-4</v>
      </c>
      <c r="AG529" s="90">
        <f>_xll.qlIndexFixing(TenorBasisIndex6M,$AB529,TRUE,_xll.ohTrigger(trigger,$X$24))</f>
        <v>1.0838189178139501E-3</v>
      </c>
      <c r="AH529" s="43">
        <f>_xll.qlIndexFixing($X$9,$AB529,TRUE,trigger)</f>
        <v>1.0400845964086969E-3</v>
      </c>
      <c r="AI529" s="45">
        <f t="shared" si="22"/>
        <v>0.4373432140525324</v>
      </c>
    </row>
    <row r="530" spans="27:35" x14ac:dyDescent="0.2">
      <c r="AA530" s="122" t="s">
        <v>88</v>
      </c>
      <c r="AB530" s="40">
        <f>_xll.qlInterestRateIndexFixingDate($X$9,AC530)</f>
        <v>43082</v>
      </c>
      <c r="AC530" s="40">
        <f>_xll.qlCalendarAdvance(calendar,$AC529,AA530,,,trigger)</f>
        <v>43084</v>
      </c>
      <c r="AD530" s="40">
        <f>_xll.qlInterestRateIndexMaturity($X$9,AC530,)</f>
        <v>43174</v>
      </c>
      <c r="AE530" s="43">
        <f>_xll.qlTenorBasisValue(TenorBasis3M,AC530,_xll.ohTrigger(trigger,$X$24))</f>
        <v>1.5968335448120464E-3</v>
      </c>
      <c r="AF530" s="90">
        <f>_xll.qlTenorBasisForwardRate(TenorBasis3M,AC530,_xll.ohTrigger(trigger,$X$24))</f>
        <v>1.0392188973353811E-3</v>
      </c>
      <c r="AG530" s="90">
        <f>_xll.qlIndexFixing(TenorBasisIndex6M,$AB530,TRUE,_xll.ohTrigger(trigger,$X$24))</f>
        <v>1.135759158259475E-3</v>
      </c>
      <c r="AH530" s="43">
        <f>_xll.qlIndexFixing($X$9,$AB530,TRUE,trigger)</f>
        <v>1.0902870335822712E-3</v>
      </c>
      <c r="AI530" s="45">
        <f t="shared" si="22"/>
        <v>0.45472124677203851</v>
      </c>
    </row>
    <row r="531" spans="27:35" x14ac:dyDescent="0.2">
      <c r="AA531" s="122" t="s">
        <v>88</v>
      </c>
      <c r="AB531" s="40">
        <f>_xll.qlInterestRateIndexFixingDate($X$9,AC531)</f>
        <v>43089</v>
      </c>
      <c r="AC531" s="40">
        <f>_xll.qlCalendarAdvance(calendar,$AC530,AA531,,,trigger)</f>
        <v>43091</v>
      </c>
      <c r="AD531" s="40">
        <f>_xll.qlInterestRateIndexMaturity($X$9,AC531,)</f>
        <v>43181</v>
      </c>
      <c r="AE531" s="43">
        <f>_xll.qlTenorBasisValue(TenorBasis3M,AC531,_xll.ohTrigger(trigger,$X$24))</f>
        <v>1.5995737265467492E-3</v>
      </c>
      <c r="AF531" s="90">
        <f>_xll.qlTenorBasisForwardRate(TenorBasis3M,AC531,_xll.ohTrigger(trigger,$X$24))</f>
        <v>1.0821833811860415E-3</v>
      </c>
      <c r="AG531" s="90">
        <f>_xll.qlIndexFixing(TenorBasisIndex6M,$AB531,TRUE,_xll.ohTrigger(trigger,$X$24))</f>
        <v>1.170248004356722E-3</v>
      </c>
      <c r="AH531" s="43">
        <f>_xll.qlIndexFixing($X$9,$AB531,TRUE,trigger)</f>
        <v>1.140594486972013E-3</v>
      </c>
      <c r="AI531" s="45">
        <f t="shared" si="22"/>
        <v>0.29653517384709005</v>
      </c>
    </row>
    <row r="532" spans="27:35" x14ac:dyDescent="0.2">
      <c r="AA532" s="122" t="s">
        <v>88</v>
      </c>
      <c r="AB532" s="40">
        <f>_xll.qlInterestRateIndexFixingDate($X$9,AC532)</f>
        <v>43096</v>
      </c>
      <c r="AC532" s="40">
        <f>_xll.qlCalendarAdvance(calendar,$AC531,AA532,,,trigger)</f>
        <v>43098</v>
      </c>
      <c r="AD532" s="40">
        <f>_xll.qlInterestRateIndexMaturity($X$9,AC532,)</f>
        <v>43188</v>
      </c>
      <c r="AE532" s="43">
        <f>_xll.qlTenorBasisValue(TenorBasis3M,AC532,_xll.ohTrigger(trigger,$X$24))</f>
        <v>1.6022888713666029E-3</v>
      </c>
      <c r="AF532" s="90">
        <f>_xll.qlTenorBasisForwardRate(TenorBasis3M,AC532,_xll.ohTrigger(trigger,$X$24))</f>
        <v>1.1254748835636263E-3</v>
      </c>
      <c r="AG532" s="90">
        <f>_xll.qlIndexFixing(TenorBasisIndex6M,$AB532,TRUE,_xll.ohTrigger(trigger,$X$24))</f>
        <v>1.228661746643489E-3</v>
      </c>
      <c r="AH532" s="43">
        <f>_xll.qlIndexFixing($X$9,$AB532,TRUE,trigger)</f>
        <v>1.1909187322496351E-3</v>
      </c>
      <c r="AI532" s="45">
        <f t="shared" si="22"/>
        <v>0.37743014393853969</v>
      </c>
    </row>
    <row r="533" spans="27:35" x14ac:dyDescent="0.2">
      <c r="AA533" s="122" t="s">
        <v>88</v>
      </c>
      <c r="AB533" s="40">
        <f>_xll.qlInterestRateIndexFixingDate($X$9,AC533)</f>
        <v>43103</v>
      </c>
      <c r="AC533" s="40">
        <f>_xll.qlCalendarAdvance(calendar,$AC532,AA533,,,trigger)</f>
        <v>43105</v>
      </c>
      <c r="AD533" s="40">
        <f>_xll.qlInterestRateIndexMaturity($X$9,AC533,)</f>
        <v>43195</v>
      </c>
      <c r="AE533" s="43">
        <f>_xll.qlTenorBasisValue(TenorBasis3M,AC533,_xll.ohTrigger(trigger,$X$24))</f>
        <v>1.6049790909536874E-3</v>
      </c>
      <c r="AF533" s="90">
        <f>_xll.qlTenorBasisForwardRate(TenorBasis3M,AC533,_xll.ohTrigger(trigger,$X$24))</f>
        <v>1.1690935254087265E-3</v>
      </c>
      <c r="AG533" s="90">
        <f>_xll.qlIndexFixing(TenorBasisIndex6M,$AB533,TRUE,_xll.ohTrigger(trigger,$X$24))</f>
        <v>1.2821634581205998E-3</v>
      </c>
      <c r="AH533" s="43">
        <f>_xll.qlIndexFixing($X$9,$AB533,TRUE,trigger)</f>
        <v>1.2412516187607636E-3</v>
      </c>
      <c r="AI533" s="45">
        <f t="shared" si="22"/>
        <v>0.40911839359836222</v>
      </c>
    </row>
    <row r="534" spans="27:35" x14ac:dyDescent="0.2">
      <c r="AA534" s="122" t="s">
        <v>88</v>
      </c>
      <c r="AB534" s="40">
        <f>_xll.qlInterestRateIndexFixingDate($X$9,AC534)</f>
        <v>43110</v>
      </c>
      <c r="AC534" s="40">
        <f>_xll.qlCalendarAdvance(calendar,$AC533,AA534,,,trigger)</f>
        <v>43112</v>
      </c>
      <c r="AD534" s="40">
        <f>_xll.qlInterestRateIndexMaturity($X$9,AC534,)</f>
        <v>43202</v>
      </c>
      <c r="AE534" s="43">
        <f>_xll.qlTenorBasisValue(TenorBasis3M,AC534,_xll.ohTrigger(trigger,$X$24))</f>
        <v>1.6076444965785459E-3</v>
      </c>
      <c r="AF534" s="90">
        <f>_xll.qlTenorBasisForwardRate(TenorBasis3M,AC534,_xll.ohTrigger(trigger,$X$24))</f>
        <v>1.213039427344853E-3</v>
      </c>
      <c r="AG534" s="90">
        <f>_xll.qlIndexFixing(TenorBasisIndex6M,$AB534,TRUE,_xll.ohTrigger(trigger,$X$24))</f>
        <v>1.31622896263206E-3</v>
      </c>
      <c r="AH534" s="43">
        <f>_xll.qlIndexFixing($X$9,$AB534,TRUE,trigger)</f>
        <v>1.2915931468118202E-3</v>
      </c>
      <c r="AI534" s="45">
        <f t="shared" si="22"/>
        <v>0.2463581582023977</v>
      </c>
    </row>
    <row r="535" spans="27:35" x14ac:dyDescent="0.2">
      <c r="AA535" s="122" t="s">
        <v>88</v>
      </c>
      <c r="AB535" s="40">
        <f>_xll.qlInterestRateIndexFixingDate($X$9,AC535)</f>
        <v>43117</v>
      </c>
      <c r="AC535" s="40">
        <f>_xll.qlCalendarAdvance(calendar,$AC534,AA535,,,trigger)</f>
        <v>43119</v>
      </c>
      <c r="AD535" s="40">
        <f>_xll.qlInterestRateIndexMaturity($X$9,AC535,)</f>
        <v>43209</v>
      </c>
      <c r="AE535" s="43">
        <f>_xll.qlTenorBasisValue(TenorBasis3M,AC535,_xll.ohTrigger(trigger,$X$24))</f>
        <v>1.610285199101577E-3</v>
      </c>
      <c r="AF535" s="90">
        <f>_xll.qlTenorBasisForwardRate(TenorBasis3M,AC535,_xll.ohTrigger(trigger,$X$24))</f>
        <v>1.2573127096722203E-3</v>
      </c>
      <c r="AG535" s="90">
        <f>_xll.qlIndexFixing(TenorBasisIndex6M,$AB535,TRUE,_xll.ohTrigger(trigger,$X$24))</f>
        <v>1.3605035937338528E-3</v>
      </c>
      <c r="AH535" s="43">
        <f>_xll.qlIndexFixing($X$9,$AB535,TRUE,trigger)</f>
        <v>1.3419433167154438E-3</v>
      </c>
      <c r="AI535" s="45">
        <f t="shared" si="22"/>
        <v>0.1856027701840901</v>
      </c>
    </row>
    <row r="536" spans="27:35" x14ac:dyDescent="0.2">
      <c r="AA536" s="122" t="s">
        <v>88</v>
      </c>
      <c r="AB536" s="40">
        <f>_xll.qlInterestRateIndexFixingDate($X$9,AC536)</f>
        <v>43124</v>
      </c>
      <c r="AC536" s="40">
        <f>_xll.qlCalendarAdvance(calendar,$AC535,AA536,,,trigger)</f>
        <v>43126</v>
      </c>
      <c r="AD536" s="40">
        <f>_xll.qlInterestRateIndexMaturity($X$9,AC536,)</f>
        <v>43216</v>
      </c>
      <c r="AE536" s="43">
        <f>_xll.qlTenorBasisValue(TenorBasis3M,AC536,_xll.ohTrigger(trigger,$X$24))</f>
        <v>1.6129013089744098E-3</v>
      </c>
      <c r="AF536" s="90">
        <f>_xll.qlTenorBasisForwardRate(TenorBasis3M,AC536,_xll.ohTrigger(trigger,$X$24))</f>
        <v>1.3019134923721865E-3</v>
      </c>
      <c r="AG536" s="90">
        <f>_xll.qlIndexFixing(TenorBasisIndex6M,$AB536,TRUE,_xll.ohTrigger(trigger,$X$24))</f>
        <v>1.3874269037223996E-3</v>
      </c>
      <c r="AH536" s="43">
        <f>_xll.qlIndexFixing($X$9,$AB536,TRUE,trigger)</f>
        <v>1.392302128784273E-3</v>
      </c>
      <c r="AI536" s="45">
        <f t="shared" si="22"/>
        <v>-4.8752250618733228E-2</v>
      </c>
    </row>
    <row r="537" spans="27:35" x14ac:dyDescent="0.2">
      <c r="AA537" s="122" t="s">
        <v>88</v>
      </c>
      <c r="AB537" s="40">
        <f>_xll.qlInterestRateIndexFixingDate($X$9,AC537)</f>
        <v>43131</v>
      </c>
      <c r="AC537" s="40">
        <f>_xll.qlCalendarAdvance(calendar,$AC536,AA537,,,trigger)</f>
        <v>43133</v>
      </c>
      <c r="AD537" s="40">
        <f>_xll.qlInterestRateIndexMaturity($X$9,AC537,)</f>
        <v>43222</v>
      </c>
      <c r="AE537" s="43">
        <f>_xll.qlTenorBasisValue(TenorBasis3M,AC537,_xll.ohTrigger(trigger,$X$24))</f>
        <v>1.6154929362412829E-3</v>
      </c>
      <c r="AF537" s="90">
        <f>_xll.qlTenorBasisForwardRate(TenorBasis3M,AC537,_xll.ohTrigger(trigger,$X$24))</f>
        <v>1.3435695419580815E-3</v>
      </c>
      <c r="AG537" s="90">
        <f>_xll.qlIndexFixing(TenorBasisIndex6M,$AB537,TRUE,_xll.ohTrigger(trigger,$X$24))</f>
        <v>1.4467626499601166E-3</v>
      </c>
      <c r="AH537" s="43">
        <f>_xll.qlIndexFixing($X$9,$AB537,TRUE,trigger)</f>
        <v>1.4390675264374583E-3</v>
      </c>
      <c r="AI537" s="45">
        <f t="shared" si="22"/>
        <v>7.6951235226583023E-2</v>
      </c>
    </row>
    <row r="538" spans="27:35" x14ac:dyDescent="0.2">
      <c r="AA538" s="122" t="s">
        <v>88</v>
      </c>
      <c r="AB538" s="40">
        <f>_xll.qlInterestRateIndexFixingDate($X$9,AC538)</f>
        <v>43138</v>
      </c>
      <c r="AC538" s="40">
        <f>_xll.qlCalendarAdvance(calendar,$AC537,AA538,,,trigger)</f>
        <v>43140</v>
      </c>
      <c r="AD538" s="40">
        <f>_xll.qlInterestRateIndexMaturity($X$9,AC538,)</f>
        <v>43229</v>
      </c>
      <c r="AE538" s="43">
        <f>_xll.qlTenorBasisValue(TenorBasis3M,AC538,_xll.ohTrigger(trigger,$X$24))</f>
        <v>1.6180601905404172E-3</v>
      </c>
      <c r="AF538" s="90">
        <f>_xll.qlTenorBasisForwardRate(TenorBasis3M,AC538,_xll.ohTrigger(trigger,$X$24))</f>
        <v>1.3888020815542026E-3</v>
      </c>
      <c r="AG538" s="90">
        <f>_xll.qlIndexFixing(TenorBasisIndex6M,$AB538,TRUE,_xll.ohTrigger(trigger,$X$24))</f>
        <v>1.4919965501236268E-3</v>
      </c>
      <c r="AH538" s="43">
        <f>_xll.qlIndexFixing($X$9,$AB538,TRUE,trigger)</f>
        <v>1.4894428015357491E-3</v>
      </c>
      <c r="AI538" s="45">
        <f t="shared" si="22"/>
        <v>2.5537485878776404E-2</v>
      </c>
    </row>
    <row r="539" spans="27:35" x14ac:dyDescent="0.2">
      <c r="AA539" s="122" t="s">
        <v>88</v>
      </c>
      <c r="AB539" s="40">
        <f>_xll.qlInterestRateIndexFixingDate($X$9,AC539)</f>
        <v>43145</v>
      </c>
      <c r="AC539" s="40">
        <f>_xll.qlCalendarAdvance(calendar,$AC538,AA539,,,trigger)</f>
        <v>43147</v>
      </c>
      <c r="AD539" s="40">
        <f>_xll.qlInterestRateIndexMaturity($X$9,AC539,)</f>
        <v>43236</v>
      </c>
      <c r="AE539" s="43">
        <f>_xll.qlTenorBasisValue(TenorBasis3M,AC539,_xll.ohTrigger(trigger,$X$24))</f>
        <v>1.6206031811053798E-3</v>
      </c>
      <c r="AF539" s="90">
        <f>_xll.qlTenorBasisForwardRate(TenorBasis3M,AC539,_xll.ohTrigger(trigger,$X$24))</f>
        <v>1.4343624641480169E-3</v>
      </c>
      <c r="AG539" s="90">
        <f>_xll.qlIndexFixing(TenorBasisIndex6M,$AB539,TRUE,_xll.ohTrigger(trigger,$X$24))</f>
        <v>1.5375583016493753E-3</v>
      </c>
      <c r="AH539" s="43">
        <f>_xll.qlIndexFixing($X$9,$AB539,TRUE,trigger)</f>
        <v>1.5398267126212461E-3</v>
      </c>
      <c r="AI539" s="45">
        <f t="shared" si="22"/>
        <v>-2.2684109718708323E-2</v>
      </c>
    </row>
    <row r="540" spans="27:35" x14ac:dyDescent="0.2">
      <c r="AA540" s="122" t="s">
        <v>88</v>
      </c>
      <c r="AB540" s="40">
        <f>_xll.qlInterestRateIndexFixingDate($X$9,AC540)</f>
        <v>43152</v>
      </c>
      <c r="AC540" s="40">
        <f>_xll.qlCalendarAdvance(calendar,$AC539,AA540,,,trigger)</f>
        <v>43154</v>
      </c>
      <c r="AD540" s="40">
        <f>_xll.qlInterestRateIndexMaturity($X$9,AC540,)</f>
        <v>43243</v>
      </c>
      <c r="AE540" s="43">
        <f>_xll.qlTenorBasisValue(TenorBasis3M,AC540,_xll.ohTrigger(trigger,$X$24))</f>
        <v>1.6231220167664511E-3</v>
      </c>
      <c r="AF540" s="90">
        <f>_xll.qlTenorBasisForwardRate(TenorBasis3M,AC540,_xll.ohTrigger(trigger,$X$24))</f>
        <v>1.4802508083628381E-3</v>
      </c>
      <c r="AG540" s="90">
        <f>_xll.qlIndexFixing(TenorBasisIndex6M,$AB540,TRUE,_xll.ohTrigger(trigger,$X$24))</f>
        <v>1.5768722939545829E-3</v>
      </c>
      <c r="AH540" s="43">
        <f>_xll.qlIndexFixing($X$9,$AB540,TRUE,trigger)</f>
        <v>1.5902192600029156E-3</v>
      </c>
      <c r="AI540" s="45">
        <f t="shared" si="22"/>
        <v>-0.13346966048332709</v>
      </c>
    </row>
    <row r="541" spans="27:35" x14ac:dyDescent="0.2">
      <c r="AA541" s="122" t="s">
        <v>88</v>
      </c>
      <c r="AB541" s="40">
        <f>_xll.qlInterestRateIndexFixingDate($X$9,AC541)</f>
        <v>43159</v>
      </c>
      <c r="AC541" s="40">
        <f>_xll.qlCalendarAdvance(calendar,$AC540,AA541,,,trigger)</f>
        <v>43161</v>
      </c>
      <c r="AD541" s="40">
        <f>_xll.qlInterestRateIndexMaturity($X$9,AC541,)</f>
        <v>43255</v>
      </c>
      <c r="AE541" s="43">
        <f>_xll.qlTenorBasisValue(TenorBasis3M,AC541,_xll.ohTrigger(trigger,$X$24))</f>
        <v>1.6256168059519806E-3</v>
      </c>
      <c r="AF541" s="90">
        <f>_xll.qlTenorBasisForwardRate(TenorBasis3M,AC541,_xll.ohTrigger(trigger,$X$24))</f>
        <v>1.543324144059982E-3</v>
      </c>
      <c r="AG541" s="90">
        <f>_xll.qlIndexFixing(TenorBasisIndex6M,$AB541,TRUE,_xll.ohTrigger(trigger,$X$24))</f>
        <v>1.6465255335469102E-3</v>
      </c>
      <c r="AH541" s="43">
        <f>_xll.qlIndexFixing($X$9,$AB541,TRUE,trigger)</f>
        <v>1.6586482935572141E-3</v>
      </c>
      <c r="AI541" s="45">
        <f t="shared" si="22"/>
        <v>-0.12122760010303867</v>
      </c>
    </row>
    <row r="542" spans="27:35" x14ac:dyDescent="0.2">
      <c r="AA542" s="122" t="s">
        <v>88</v>
      </c>
      <c r="AB542" s="40">
        <f>_xll.qlInterestRateIndexFixingDate($X$9,AC542)</f>
        <v>43166</v>
      </c>
      <c r="AC542" s="40">
        <f>_xll.qlCalendarAdvance(calendar,$AC541,AA542,,,trigger)</f>
        <v>43168</v>
      </c>
      <c r="AD542" s="40">
        <f>_xll.qlInterestRateIndexMaturity($X$9,AC542,)</f>
        <v>43262</v>
      </c>
      <c r="AE542" s="43">
        <f>_xll.qlTenorBasisValue(TenorBasis3M,AC542,_xll.ohTrigger(trigger,$X$24))</f>
        <v>1.6280876566897434E-3</v>
      </c>
      <c r="AF542" s="90">
        <f>_xll.qlTenorBasisForwardRate(TenorBasis3M,AC542,_xll.ohTrigger(trigger,$X$24))</f>
        <v>1.5899871089172023E-3</v>
      </c>
      <c r="AG542" s="90">
        <f>_xll.qlIndexFixing(TenorBasisIndex6M,$AB542,TRUE,_xll.ohTrigger(trigger,$X$24))</f>
        <v>1.6931899623386358E-3</v>
      </c>
      <c r="AH542" s="43">
        <f>_xll.qlIndexFixing($X$9,$AB542,TRUE,trigger)</f>
        <v>1.7090623779672815E-3</v>
      </c>
      <c r="AI542" s="45">
        <f t="shared" si="22"/>
        <v>-0.15872415628645759</v>
      </c>
    </row>
    <row r="543" spans="27:35" x14ac:dyDescent="0.2">
      <c r="AA543" s="122" t="s">
        <v>88</v>
      </c>
      <c r="AB543" s="40">
        <f>_xll.qlInterestRateIndexFixingDate($X$9,AC543)</f>
        <v>43173</v>
      </c>
      <c r="AC543" s="40">
        <f>_xll.qlCalendarAdvance(calendar,$AC542,AA543,,,trigger)</f>
        <v>43175</v>
      </c>
      <c r="AD543" s="40">
        <f>_xll.qlInterestRateIndexMaturity($X$9,AC543,)</f>
        <v>43269</v>
      </c>
      <c r="AE543" s="43">
        <f>_xll.qlTenorBasisValue(TenorBasis3M,AC543,_xll.ohTrigger(trigger,$X$24))</f>
        <v>1.6305346766082886E-3</v>
      </c>
      <c r="AF543" s="90">
        <f>_xll.qlTenorBasisForwardRate(TenorBasis3M,AC543,_xll.ohTrigger(trigger,$X$24))</f>
        <v>1.6369784687460638E-3</v>
      </c>
      <c r="AG543" s="90">
        <f>_xll.qlIndexFixing(TenorBasisIndex6M,$AB543,TRUE,_xll.ohTrigger(trigger,$X$24))</f>
        <v>1.740182794954496E-3</v>
      </c>
      <c r="AH543" s="43">
        <f>_xll.qlIndexFixing($X$9,$AB543,TRUE,trigger)</f>
        <v>1.7594851351989587E-3</v>
      </c>
      <c r="AI543" s="45">
        <f t="shared" si="22"/>
        <v>-0.19302340244462718</v>
      </c>
    </row>
    <row r="544" spans="27:35" x14ac:dyDescent="0.2">
      <c r="AA544" s="122" t="s">
        <v>88</v>
      </c>
      <c r="AB544" s="40">
        <f>_xll.qlInterestRateIndexFixingDate($X$9,AC544)</f>
        <v>43180</v>
      </c>
      <c r="AC544" s="40">
        <f>_xll.qlCalendarAdvance(calendar,$AC543,AA544,,,trigger)</f>
        <v>43182</v>
      </c>
      <c r="AD544" s="40">
        <f>_xll.qlInterestRateIndexMaturity($X$9,AC544,)</f>
        <v>43276</v>
      </c>
      <c r="AE544" s="43">
        <f>_xll.qlTenorBasisValue(TenorBasis3M,AC544,_xll.ohTrigger(trigger,$X$24))</f>
        <v>1.6329579729382861E-3</v>
      </c>
      <c r="AF544" s="90">
        <f>_xll.qlTenorBasisForwardRate(TenorBasis3M,AC544,_xll.ohTrigger(trigger,$X$24))</f>
        <v>1.6842983414607556E-3</v>
      </c>
      <c r="AG544" s="90">
        <f>_xll.qlIndexFixing(TenorBasisIndex6M,$AB544,TRUE,_xll.ohTrigger(trigger,$X$24))</f>
        <v>1.7875041493112312E-3</v>
      </c>
      <c r="AH544" s="43">
        <f>_xll.qlIndexFixing($X$9,$AB544,TRUE,trigger)</f>
        <v>1.8099165655753914E-3</v>
      </c>
      <c r="AI544" s="45">
        <f t="shared" si="22"/>
        <v>-0.22412416264160159</v>
      </c>
    </row>
    <row r="545" spans="27:35" x14ac:dyDescent="0.2">
      <c r="AA545" s="122" t="s">
        <v>88</v>
      </c>
      <c r="AB545" s="40">
        <f>_xll.qlInterestRateIndexFixingDate($X$9,AC545)</f>
        <v>43187</v>
      </c>
      <c r="AC545" s="40">
        <f>_xll.qlCalendarAdvance(calendar,$AC544,AA545,,,trigger)</f>
        <v>43193</v>
      </c>
      <c r="AD545" s="40">
        <f>_xll.qlInterestRateIndexMaturity($X$9,AC545,)</f>
        <v>43284</v>
      </c>
      <c r="AE545" s="43">
        <f>_xll.qlTenorBasisValue(TenorBasis3M,AC545,_xll.ohTrigger(trigger,$X$24))</f>
        <v>1.6367183355230498E-3</v>
      </c>
      <c r="AF545" s="90">
        <f>_xll.qlTenorBasisForwardRate(TenorBasis3M,AC545,_xll.ohTrigger(trigger,$X$24))</f>
        <v>1.7488762037771526E-3</v>
      </c>
      <c r="AG545" s="90">
        <f>_xll.qlIndexFixing(TenorBasisIndex6M,$AB545,TRUE,_xll.ohTrigger(trigger,$X$24))</f>
        <v>1.8520824842562886E-3</v>
      </c>
      <c r="AH545" s="43">
        <f>_xll.qlIndexFixing($X$9,$AB545,TRUE,trigger)</f>
        <v>1.8783546155294122E-3</v>
      </c>
      <c r="AI545" s="45">
        <f t="shared" si="22"/>
        <v>-0.26272131273123595</v>
      </c>
    </row>
    <row r="546" spans="27:35" x14ac:dyDescent="0.2">
      <c r="AA546" s="122" t="s">
        <v>88</v>
      </c>
      <c r="AB546" s="40">
        <f>_xll.qlInterestRateIndexFixingDate($X$9,AC546)</f>
        <v>43196</v>
      </c>
      <c r="AC546" s="40">
        <f>_xll.qlCalendarAdvance(calendar,$AC545,AA546,,,trigger)</f>
        <v>43200</v>
      </c>
      <c r="AD546" s="40">
        <f>_xll.qlInterestRateIndexMaturity($X$9,AC546,)</f>
        <v>43291</v>
      </c>
      <c r="AE546" s="43">
        <f>_xll.qlTenorBasisValue(TenorBasis3M,AC546,_xll.ohTrigger(trigger,$X$24))</f>
        <v>1.6390811179544354E-3</v>
      </c>
      <c r="AF546" s="90">
        <f>_xll.qlTenorBasisForwardRate(TenorBasis3M,AC546,_xll.ohTrigger(trigger,$X$24))</f>
        <v>1.7969701314228034E-3</v>
      </c>
      <c r="AG546" s="90">
        <f>_xll.qlIndexFixing(TenorBasisIndex6M,$AB546,TRUE,_xll.ohTrigger(trigger,$X$24))</f>
        <v>1.9001778730584099E-3</v>
      </c>
      <c r="AH546" s="43">
        <f>_xll.qlIndexFixing($X$9,$AB546,TRUE,trigger)</f>
        <v>1.9288056908600144E-3</v>
      </c>
      <c r="AI546" s="45">
        <f t="shared" si="22"/>
        <v>-0.28627817801604466</v>
      </c>
    </row>
    <row r="547" spans="27:35" x14ac:dyDescent="0.2">
      <c r="AA547" s="122" t="s">
        <v>88</v>
      </c>
      <c r="AB547" s="40">
        <f>_xll.qlInterestRateIndexFixingDate($X$9,AC547)</f>
        <v>43203</v>
      </c>
      <c r="AC547" s="40">
        <f>_xll.qlCalendarAdvance(calendar,$AC546,AA547,,,trigger)</f>
        <v>43207</v>
      </c>
      <c r="AD547" s="40">
        <f>_xll.qlInterestRateIndexMaturity($X$9,AC547,)</f>
        <v>43298</v>
      </c>
      <c r="AE547" s="43">
        <f>_xll.qlTenorBasisValue(TenorBasis3M,AC547,_xll.ohTrigger(trigger,$X$24))</f>
        <v>1.6414205565362533E-3</v>
      </c>
      <c r="AF547" s="90">
        <f>_xll.qlTenorBasisForwardRate(TenorBasis3M,AC547,_xll.ohTrigger(trigger,$X$24))</f>
        <v>1.8453929414543944E-3</v>
      </c>
      <c r="AG547" s="90">
        <f>_xll.qlIndexFixing(TenorBasisIndex6M,$AB547,TRUE,_xll.ohTrigger(trigger,$X$24))</f>
        <v>1.9486021528294958E-3</v>
      </c>
      <c r="AH547" s="43">
        <f>_xll.qlIndexFixing($X$9,$AB547,TRUE,trigger)</f>
        <v>1.9792654190826458E-3</v>
      </c>
      <c r="AI547" s="45">
        <f t="shared" si="22"/>
        <v>-0.30663266253149957</v>
      </c>
    </row>
    <row r="548" spans="27:35" x14ac:dyDescent="0.2">
      <c r="AA548" s="122" t="s">
        <v>88</v>
      </c>
      <c r="AB548" s="40">
        <f>_xll.qlInterestRateIndexFixingDate($X$9,AC548)</f>
        <v>43210</v>
      </c>
      <c r="AC548" s="40">
        <f>_xll.qlCalendarAdvance(calendar,$AC547,AA548,,,trigger)</f>
        <v>43214</v>
      </c>
      <c r="AD548" s="40">
        <f>_xll.qlInterestRateIndexMaturity($X$9,AC548,)</f>
        <v>43305</v>
      </c>
      <c r="AE548" s="43">
        <f>_xll.qlTenorBasisValue(TenorBasis3M,AC548,_xll.ohTrigger(trigger,$X$24))</f>
        <v>1.6437367566973149E-3</v>
      </c>
      <c r="AF548" s="90">
        <f>_xll.qlTenorBasisForwardRate(TenorBasis3M,AC548,_xll.ohTrigger(trigger,$X$24))</f>
        <v>1.8941447500787499E-3</v>
      </c>
      <c r="AG548" s="90">
        <f>_xll.qlIndexFixing(TenorBasisIndex6M,$AB548,TRUE,_xll.ohTrigger(trigger,$X$24))</f>
        <v>1.9973554397781277E-3</v>
      </c>
      <c r="AH548" s="43">
        <f>_xll.qlIndexFixing($X$9,$AB548,TRUE,trigger)</f>
        <v>2.0297338005161722E-3</v>
      </c>
      <c r="AI548" s="45">
        <f t="shared" si="22"/>
        <v>-0.32378360738044476</v>
      </c>
    </row>
    <row r="549" spans="27:35" x14ac:dyDescent="0.2">
      <c r="AA549" s="122" t="s">
        <v>88</v>
      </c>
      <c r="AB549" s="40">
        <f>_xll.qlInterestRateIndexFixingDate($X$9,AC549)</f>
        <v>43217</v>
      </c>
      <c r="AC549" s="40">
        <f>_xll.qlCalendarAdvance(calendar,$AC548,AA549,,,trigger)</f>
        <v>43222</v>
      </c>
      <c r="AD549" s="40">
        <f>_xll.qlInterestRateIndexMaturity($X$9,AC549,)</f>
        <v>43314</v>
      </c>
      <c r="AE549" s="43">
        <f>_xll.qlTenorBasisValue(TenorBasis3M,AC549,_xll.ohTrigger(trigger,$X$24))</f>
        <v>1.6463555221118188E-3</v>
      </c>
      <c r="AF549" s="90">
        <f>_xll.qlTenorBasisForwardRate(TenorBasis3M,AC549,_xll.ohTrigger(trigger,$X$24))</f>
        <v>1.9538422852879386E-3</v>
      </c>
      <c r="AG549" s="90">
        <f>_xll.qlIndexFixing(TenorBasisIndex6M,$AB549,TRUE,_xll.ohTrigger(trigger,$X$24))</f>
        <v>2.0570553577923065E-3</v>
      </c>
      <c r="AH549" s="43">
        <f>_xll.qlIndexFixing($X$9,$AB549,TRUE,trigger)</f>
        <v>2.0910357870183799E-3</v>
      </c>
      <c r="AI549" s="45">
        <f t="shared" si="22"/>
        <v>-0.33980429226073383</v>
      </c>
    </row>
    <row r="550" spans="27:35" x14ac:dyDescent="0.2">
      <c r="AA550" s="122" t="s">
        <v>88</v>
      </c>
      <c r="AB550" s="40">
        <f>_xll.qlInterestRateIndexFixingDate($X$9,AC550)</f>
        <v>43227</v>
      </c>
      <c r="AC550" s="40">
        <f>_xll.qlCalendarAdvance(calendar,$AC549,AA550,,,trigger)</f>
        <v>43229</v>
      </c>
      <c r="AD550" s="40">
        <f>_xll.qlInterestRateIndexMaturity($X$9,AC550,)</f>
        <v>43321</v>
      </c>
      <c r="AE550" s="43">
        <f>_xll.qlTenorBasisValue(TenorBasis3M,AC550,_xll.ohTrigger(trigger,$X$24))</f>
        <v>1.6486222788584168E-3</v>
      </c>
      <c r="AF550" s="90">
        <f>_xll.qlTenorBasisForwardRate(TenorBasis3M,AC550,_xll.ohTrigger(trigger,$X$24))</f>
        <v>2.0033232913977939E-3</v>
      </c>
      <c r="AG550" s="90">
        <f>_xll.qlIndexFixing(TenorBasisIndex6M,$AB550,TRUE,_xll.ohTrigger(trigger,$X$24))</f>
        <v>2.1065378754356687E-3</v>
      </c>
      <c r="AH550" s="43">
        <f>_xll.qlIndexFixing($X$9,$AB550,TRUE,trigger)</f>
        <v>2.1415236269775716E-3</v>
      </c>
      <c r="AI550" s="45">
        <f t="shared" si="22"/>
        <v>-0.34985751541902893</v>
      </c>
    </row>
    <row r="551" spans="27:35" x14ac:dyDescent="0.2">
      <c r="AA551" s="122" t="s">
        <v>88</v>
      </c>
      <c r="AB551" s="40">
        <f>_xll.qlInterestRateIndexFixingDate($X$9,AC551)</f>
        <v>43234</v>
      </c>
      <c r="AC551" s="40">
        <f>_xll.qlCalendarAdvance(calendar,$AC550,AA551,,,trigger)</f>
        <v>43236</v>
      </c>
      <c r="AD551" s="40">
        <f>_xll.qlInterestRateIndexMaturity($X$9,AC551,)</f>
        <v>43328</v>
      </c>
      <c r="AE551" s="43">
        <f>_xll.qlTenorBasisValue(TenorBasis3M,AC551,_xll.ohTrigger(trigger,$X$24))</f>
        <v>1.6508661259961013E-3</v>
      </c>
      <c r="AF551" s="90">
        <f>_xll.qlTenorBasisForwardRate(TenorBasis3M,AC551,_xll.ohTrigger(trigger,$X$24))</f>
        <v>2.0531336762397642E-3</v>
      </c>
      <c r="AG551" s="90">
        <f>_xll.qlIndexFixing(TenorBasisIndex6M,$AB551,TRUE,_xll.ohTrigger(trigger,$X$24))</f>
        <v>2.1563497805015858E-3</v>
      </c>
      <c r="AH551" s="43">
        <f>_xll.qlIndexFixing($X$9,$AB551,TRUE,trigger)</f>
        <v>2.1920201282840551E-3</v>
      </c>
      <c r="AI551" s="45">
        <f t="shared" si="22"/>
        <v>-0.35670347782469292</v>
      </c>
    </row>
    <row r="552" spans="27:35" x14ac:dyDescent="0.2">
      <c r="AA552" s="122" t="s">
        <v>88</v>
      </c>
      <c r="AB552" s="40">
        <f>_xll.qlInterestRateIndexFixingDate($X$9,AC552)</f>
        <v>43241</v>
      </c>
      <c r="AC552" s="40">
        <f>_xll.qlCalendarAdvance(calendar,$AC551,AA552,,,trigger)</f>
        <v>43243</v>
      </c>
      <c r="AD552" s="40">
        <f>_xll.qlInterestRateIndexMaturity($X$9,AC552,)</f>
        <v>43335</v>
      </c>
      <c r="AE552" s="43">
        <f>_xll.qlTenorBasisValue(TenorBasis3M,AC552,_xll.ohTrigger(trigger,$X$24))</f>
        <v>1.6530871673446255E-3</v>
      </c>
      <c r="AF552" s="90">
        <f>_xll.qlTenorBasisForwardRate(TenorBasis3M,AC552,_xll.ohTrigger(trigger,$X$24))</f>
        <v>2.103273554907002E-3</v>
      </c>
      <c r="AG552" s="90">
        <f>_xll.qlIndexFixing(TenorBasisIndex6M,$AB552,TRUE,_xll.ohTrigger(trigger,$X$24))</f>
        <v>2.2257804693546022E-3</v>
      </c>
      <c r="AH552" s="43">
        <f>_xll.qlIndexFixing($X$9,$AB552,TRUE,trigger)</f>
        <v>2.2425252912584427E-3</v>
      </c>
      <c r="AI552" s="45">
        <f t="shared" si="22"/>
        <v>-0.1674482190384052</v>
      </c>
    </row>
    <row r="553" spans="27:35" x14ac:dyDescent="0.2">
      <c r="AA553" s="122" t="s">
        <v>88</v>
      </c>
      <c r="AB553" s="40">
        <f>_xll.qlInterestRateIndexFixingDate($X$9,AC553)</f>
        <v>43248</v>
      </c>
      <c r="AC553" s="40">
        <f>_xll.qlCalendarAdvance(calendar,$AC552,AA553,,,trigger)</f>
        <v>43250</v>
      </c>
      <c r="AD553" s="40">
        <f>_xll.qlInterestRateIndexMaturity($X$9,AC553,)</f>
        <v>43342</v>
      </c>
      <c r="AE553" s="43">
        <f>_xll.qlTenorBasisValue(TenorBasis3M,AC553,_xll.ohTrigger(trigger,$X$24))</f>
        <v>1.6552855063387132E-3</v>
      </c>
      <c r="AF553" s="90">
        <f>_xll.qlTenorBasisForwardRate(TenorBasis3M,AC553,_xll.ohTrigger(trigger,$X$24))</f>
        <v>2.1537430422085388E-3</v>
      </c>
      <c r="AG553" s="90">
        <f>_xll.qlIndexFixing(TenorBasisIndex6M,$AB553,TRUE,_xll.ohTrigger(trigger,$X$24))</f>
        <v>2.2569622129991304E-3</v>
      </c>
      <c r="AH553" s="43">
        <f>_xll.qlIndexFixing($X$9,$AB553,TRUE,trigger)</f>
        <v>2.2930391162196105E-3</v>
      </c>
      <c r="AI553" s="45">
        <f t="shared" si="22"/>
        <v>-0.36076903220480083</v>
      </c>
    </row>
    <row r="554" spans="27:35" x14ac:dyDescent="0.2">
      <c r="AA554" s="122" t="s">
        <v>88</v>
      </c>
      <c r="AB554" s="40">
        <f>_xll.qlInterestRateIndexFixingDate($X$9,AC554)</f>
        <v>43255</v>
      </c>
      <c r="AC554" s="40">
        <f>_xll.qlCalendarAdvance(calendar,$AC553,AA554,,,trigger)</f>
        <v>43257</v>
      </c>
      <c r="AD554" s="40">
        <f>_xll.qlInterestRateIndexMaturity($X$9,AC554,)</f>
        <v>43349</v>
      </c>
      <c r="AE554" s="43">
        <f>_xll.qlTenorBasisValue(TenorBasis3M,AC554,_xll.ohTrigger(trigger,$X$24))</f>
        <v>1.6574612460293614E-3</v>
      </c>
      <c r="AF554" s="90">
        <f>_xll.qlTenorBasisForwardRate(TenorBasis3M,AC554,_xll.ohTrigger(trigger,$X$24))</f>
        <v>2.2045422526588603E-3</v>
      </c>
      <c r="AG554" s="90">
        <f>_xll.qlIndexFixing(TenorBasisIndex6M,$AB554,TRUE,_xll.ohTrigger(trigger,$X$24))</f>
        <v>2.3077629697577508E-3</v>
      </c>
      <c r="AH554" s="43">
        <f>_xll.qlIndexFixing($X$9,$AB554,TRUE,trigger)</f>
        <v>2.3435616034846959E-3</v>
      </c>
      <c r="AI554" s="45">
        <f t="shared" si="22"/>
        <v>-0.35798633726945134</v>
      </c>
    </row>
    <row r="555" spans="27:35" x14ac:dyDescent="0.2">
      <c r="AA555" s="122" t="s">
        <v>88</v>
      </c>
      <c r="AB555" s="40">
        <f>_xll.qlInterestRateIndexFixingDate($X$9,AC555)</f>
        <v>43262</v>
      </c>
      <c r="AC555" s="40">
        <f>_xll.qlCalendarAdvance(calendar,$AC554,AA555,,,trigger)</f>
        <v>43264</v>
      </c>
      <c r="AD555" s="40">
        <f>_xll.qlInterestRateIndexMaturity($X$9,AC555,)</f>
        <v>43356</v>
      </c>
      <c r="AE555" s="43">
        <f>_xll.qlTenorBasisValue(TenorBasis3M,AC555,_xll.ohTrigger(trigger,$X$24))</f>
        <v>1.6596144890851363E-3</v>
      </c>
      <c r="AF555" s="90">
        <f>_xll.qlTenorBasisForwardRate(TenorBasis3M,AC555,_xll.ohTrigger(trigger,$X$24))</f>
        <v>2.255671300483117E-3</v>
      </c>
      <c r="AG555" s="90">
        <f>_xll.qlIndexFixing(TenorBasisIndex6M,$AB555,TRUE,_xll.ohTrigger(trigger,$X$24))</f>
        <v>2.3588935725946478E-3</v>
      </c>
      <c r="AH555" s="43">
        <f>_xll.qlIndexFixing($X$9,$AB555,TRUE,trigger)</f>
        <v>2.3940927533734435E-3</v>
      </c>
      <c r="AI555" s="45">
        <f t="shared" si="22"/>
        <v>-0.35199180778795658</v>
      </c>
    </row>
    <row r="556" spans="27:35" x14ac:dyDescent="0.2">
      <c r="AA556" s="122" t="s">
        <v>88</v>
      </c>
      <c r="AB556" s="40">
        <f>_xll.qlInterestRateIndexFixingDate($X$9,AC556)</f>
        <v>43269</v>
      </c>
      <c r="AC556" s="40">
        <f>_xll.qlCalendarAdvance(calendar,$AC555,AA556,,,trigger)</f>
        <v>43271</v>
      </c>
      <c r="AD556" s="40">
        <f>_xll.qlInterestRateIndexMaturity($X$9,AC556,)</f>
        <v>43363</v>
      </c>
      <c r="AE556" s="43">
        <f>_xll.qlTenorBasisValue(TenorBasis3M,AC556,_xll.ohTrigger(trigger,$X$24))</f>
        <v>1.6617453377934651E-3</v>
      </c>
      <c r="AF556" s="90">
        <f>_xll.qlTenorBasisForwardRate(TenorBasis3M,AC556,_xll.ohTrigger(trigger,$X$24))</f>
        <v>2.3071302996223392E-3</v>
      </c>
      <c r="AG556" s="90">
        <f>_xll.qlIndexFixing(TenorBasisIndex6M,$AB556,TRUE,_xll.ohTrigger(trigger,$X$24))</f>
        <v>2.4103541354508523E-3</v>
      </c>
      <c r="AH556" s="43">
        <f>_xll.qlIndexFixing($X$9,$AB556,TRUE,trigger)</f>
        <v>2.4446325662029903E-3</v>
      </c>
      <c r="AI556" s="45">
        <f t="shared" si="22"/>
        <v>-0.34278430752137951</v>
      </c>
    </row>
    <row r="557" spans="27:35" x14ac:dyDescent="0.2">
      <c r="AA557" s="122" t="s">
        <v>88</v>
      </c>
      <c r="AB557" s="40">
        <f>_xll.qlInterestRateIndexFixingDate($X$9,AC557)</f>
        <v>43276</v>
      </c>
      <c r="AC557" s="40">
        <f>_xll.qlCalendarAdvance(calendar,$AC556,AA557,,,trigger)</f>
        <v>43278</v>
      </c>
      <c r="AD557" s="40">
        <f>_xll.qlInterestRateIndexMaturity($X$9,AC557,)</f>
        <v>43370</v>
      </c>
      <c r="AE557" s="43">
        <f>_xll.qlTenorBasisValue(TenorBasis3M,AC557,_xll.ohTrigger(trigger,$X$24))</f>
        <v>1.6638538940619244E-3</v>
      </c>
      <c r="AF557" s="90">
        <f>_xll.qlTenorBasisForwardRate(TenorBasis3M,AC557,_xll.ohTrigger(trigger,$X$24))</f>
        <v>2.3589193637282243E-3</v>
      </c>
      <c r="AG557" s="90">
        <f>_xll.qlIndexFixing(TenorBasisIndex6M,$AB557,TRUE,_xll.ohTrigger(trigger,$X$24))</f>
        <v>2.462144771982405E-3</v>
      </c>
      <c r="AH557" s="43">
        <f>_xll.qlIndexFixing($X$9,$AB557,TRUE,trigger)</f>
        <v>2.4951810422922118E-3</v>
      </c>
      <c r="AI557" s="45">
        <f t="shared" si="22"/>
        <v>-0.33036270309806831</v>
      </c>
    </row>
    <row r="558" spans="27:35" x14ac:dyDescent="0.2">
      <c r="AA558" s="122" t="s">
        <v>88</v>
      </c>
      <c r="AB558" s="40">
        <f>_xll.qlInterestRateIndexFixingDate($X$9,AC558)</f>
        <v>43283</v>
      </c>
      <c r="AC558" s="40">
        <f>_xll.qlCalendarAdvance(calendar,$AC557,AA558,,,trigger)</f>
        <v>43285</v>
      </c>
      <c r="AD558" s="40">
        <f>_xll.qlInterestRateIndexMaturity($X$9,AC558,)</f>
        <v>43377</v>
      </c>
      <c r="AE558" s="43">
        <f>_xll.qlTenorBasisValue(TenorBasis3M,AC558,_xll.ohTrigger(trigger,$X$24))</f>
        <v>1.665940259419522E-3</v>
      </c>
      <c r="AF558" s="90">
        <f>_xll.qlTenorBasisForwardRate(TenorBasis3M,AC558,_xll.ohTrigger(trigger,$X$24))</f>
        <v>2.4110384829034714E-3</v>
      </c>
      <c r="AG558" s="90">
        <f>_xll.qlIndexFixing(TenorBasisIndex6M,$AB558,TRUE,_xll.ohTrigger(trigger,$X$24))</f>
        <v>2.5135478870842299E-3</v>
      </c>
      <c r="AH558" s="43">
        <f>_xll.qlIndexFixing($X$9,$AB558,TRUE,trigger)</f>
        <v>2.5457381857187161E-3</v>
      </c>
      <c r="AI558" s="45">
        <f t="shared" si="22"/>
        <v>-0.32190298634486147</v>
      </c>
    </row>
    <row r="559" spans="27:35" x14ac:dyDescent="0.2">
      <c r="AA559" s="122" t="s">
        <v>88</v>
      </c>
      <c r="AB559" s="40">
        <f>_xll.qlInterestRateIndexFixingDate($X$9,AC559)</f>
        <v>43290</v>
      </c>
      <c r="AC559" s="40">
        <f>_xll.qlCalendarAdvance(calendar,$AC558,AA559,,,trigger)</f>
        <v>43292</v>
      </c>
      <c r="AD559" s="40">
        <f>_xll.qlInterestRateIndexMaturity($X$9,AC559,)</f>
        <v>43384</v>
      </c>
      <c r="AE559" s="43">
        <f>_xll.qlTenorBasisValue(TenorBasis3M,AC559,_xll.ohTrigger(trigger,$X$24))</f>
        <v>1.6680045350179796E-3</v>
      </c>
      <c r="AF559" s="90">
        <f>_xll.qlTenorBasisForwardRate(TenorBasis3M,AC559,_xll.ohTrigger(trigger,$X$24))</f>
        <v>2.4634769076745957E-3</v>
      </c>
      <c r="AG559" s="90">
        <f>_xll.qlIndexFixing(TenorBasisIndex6M,$AB559,TRUE,_xll.ohTrigger(trigger,$X$24))</f>
        <v>2.5865166683693213E-3</v>
      </c>
      <c r="AH559" s="43">
        <f>_xll.qlIndexFixing($X$9,$AB559,TRUE,trigger)</f>
        <v>2.5963043279808103E-3</v>
      </c>
      <c r="AI559" s="45">
        <f t="shared" si="22"/>
        <v>-9.7876596114889441E-2</v>
      </c>
    </row>
    <row r="560" spans="27:35" x14ac:dyDescent="0.2">
      <c r="AA560" s="122" t="s">
        <v>88</v>
      </c>
      <c r="AB560" s="40">
        <f>_xll.qlInterestRateIndexFixingDate($X$9,AC560)</f>
        <v>43297</v>
      </c>
      <c r="AC560" s="40">
        <f>_xll.qlCalendarAdvance(calendar,$AC559,AA560,,,trigger)</f>
        <v>43299</v>
      </c>
      <c r="AD560" s="40">
        <f>_xll.qlInterestRateIndexMaturity($X$9,AC560,)</f>
        <v>43391</v>
      </c>
      <c r="AE560" s="43">
        <f>_xll.qlTenorBasisValue(TenorBasis3M,AC560,_xll.ohTrigger(trigger,$X$24))</f>
        <v>1.6700468216330081E-3</v>
      </c>
      <c r="AF560" s="90">
        <f>_xll.qlTenorBasisForwardRate(TenorBasis3M,AC560,_xll.ohTrigger(trigger,$X$24))</f>
        <v>2.516204966571099E-3</v>
      </c>
      <c r="AG560" s="90">
        <f>_xll.qlIndexFixing(TenorBasisIndex6M,$AB560,TRUE,_xll.ohTrigger(trigger,$X$24))</f>
        <v>2.6136942911971967E-3</v>
      </c>
      <c r="AH560" s="43">
        <f>_xll.qlIndexFixing($X$9,$AB560,TRUE,trigger)</f>
        <v>2.6468803774675103E-3</v>
      </c>
      <c r="AI560" s="45">
        <f t="shared" si="22"/>
        <v>-0.33186086270313531</v>
      </c>
    </row>
    <row r="561" spans="27:35" x14ac:dyDescent="0.2">
      <c r="AA561" s="122" t="s">
        <v>88</v>
      </c>
      <c r="AB561" s="40">
        <f>_xll.qlInterestRateIndexFixingDate($X$9,AC561)</f>
        <v>43304</v>
      </c>
      <c r="AC561" s="40">
        <f>_xll.qlCalendarAdvance(calendar,$AC560,AA561,,,trigger)</f>
        <v>43306</v>
      </c>
      <c r="AD561" s="40">
        <f>_xll.qlInterestRateIndexMaturity($X$9,AC561,)</f>
        <v>43398</v>
      </c>
      <c r="AE561" s="43">
        <f>_xll.qlTenorBasisValue(TenorBasis3M,AC561,_xll.ohTrigger(trigger,$X$24))</f>
        <v>1.6720672196655765E-3</v>
      </c>
      <c r="AF561" s="90">
        <f>_xll.qlTenorBasisForwardRate(TenorBasis3M,AC561,_xll.ohTrigger(trigger,$X$24))</f>
        <v>2.5691910601811979E-3</v>
      </c>
      <c r="AG561" s="90">
        <f>_xll.qlIndexFixing(TenorBasisIndex6M,$AB561,TRUE,_xll.ohTrigger(trigger,$X$24))</f>
        <v>2.6641702433439149E-3</v>
      </c>
      <c r="AH561" s="43">
        <f>_xll.qlIndexFixing($X$9,$AB561,TRUE,trigger)</f>
        <v>2.6974673013347369E-3</v>
      </c>
      <c r="AI561" s="45">
        <f t="shared" si="22"/>
        <v>-0.33297057990822054</v>
      </c>
    </row>
    <row r="562" spans="27:35" x14ac:dyDescent="0.2">
      <c r="AA562" s="122" t="s">
        <v>88</v>
      </c>
      <c r="AB562" s="40">
        <f>_xll.qlInterestRateIndexFixingDate($X$9,AC562)</f>
        <v>43311</v>
      </c>
      <c r="AC562" s="40">
        <f>_xll.qlCalendarAdvance(calendar,$AC561,AA562,,,trigger)</f>
        <v>43313</v>
      </c>
      <c r="AD562" s="40">
        <f>_xll.qlInterestRateIndexMaturity($X$9,AC562,)</f>
        <v>43405</v>
      </c>
      <c r="AE562" s="43">
        <f>_xll.qlTenorBasisValue(TenorBasis3M,AC562,_xll.ohTrigger(trigger,$X$24))</f>
        <v>1.6740658291431812E-3</v>
      </c>
      <c r="AF562" s="90">
        <f>_xll.qlTenorBasisForwardRate(TenorBasis3M,AC562,_xll.ohTrigger(trigger,$X$24))</f>
        <v>2.6224035870764627E-3</v>
      </c>
      <c r="AG562" s="90">
        <f>_xll.qlIndexFixing(TenorBasisIndex6M,$AB562,TRUE,_xll.ohTrigger(trigger,$X$24))</f>
        <v>2.7148725592983313E-3</v>
      </c>
      <c r="AH562" s="43">
        <f>_xll.qlIndexFixing($X$9,$AB562,TRUE,trigger)</f>
        <v>2.7480660667896736E-3</v>
      </c>
      <c r="AI562" s="45">
        <f t="shared" si="22"/>
        <v>-0.33193507491342289</v>
      </c>
    </row>
    <row r="563" spans="27:35" x14ac:dyDescent="0.2">
      <c r="AA563" s="122" t="s">
        <v>88</v>
      </c>
      <c r="AB563" s="40">
        <f>_xll.qlInterestRateIndexFixingDate($X$9,AC563)</f>
        <v>43318</v>
      </c>
      <c r="AC563" s="40">
        <f>_xll.qlCalendarAdvance(calendar,$AC562,AA563,,,trigger)</f>
        <v>43320</v>
      </c>
      <c r="AD563" s="40">
        <f>_xll.qlInterestRateIndexMaturity($X$9,AC563,)</f>
        <v>43412</v>
      </c>
      <c r="AE563" s="43">
        <f>_xll.qlTenorBasisValue(TenorBasis3M,AC563,_xll.ohTrigger(trigger,$X$24))</f>
        <v>1.6760427497211103E-3</v>
      </c>
      <c r="AF563" s="90">
        <f>_xll.qlTenorBasisForwardRate(TenorBasis3M,AC563,_xll.ohTrigger(trigger,$X$24))</f>
        <v>2.6758109437779289E-3</v>
      </c>
      <c r="AG563" s="90">
        <f>_xll.qlIndexFixing(TenorBasisIndex6M,$AB563,TRUE,_xll.ohTrigger(trigger,$X$24))</f>
        <v>2.765769634418064E-3</v>
      </c>
      <c r="AH563" s="43">
        <f>_xll.qlIndexFixing($X$9,$AB563,TRUE,trigger)</f>
        <v>2.7986776410881616E-3</v>
      </c>
      <c r="AI563" s="45">
        <f t="shared" si="22"/>
        <v>-0.32908006670097528</v>
      </c>
    </row>
    <row r="564" spans="27:35" x14ac:dyDescent="0.2">
      <c r="AA564" s="122" t="s">
        <v>88</v>
      </c>
      <c r="AB564" s="40">
        <f>_xll.qlInterestRateIndexFixingDate($X$9,AC564)</f>
        <v>43325</v>
      </c>
      <c r="AC564" s="40">
        <f>_xll.qlCalendarAdvance(calendar,$AC563,AA564,,,trigger)</f>
        <v>43327</v>
      </c>
      <c r="AD564" s="40">
        <f>_xll.qlInterestRateIndexMaturity($X$9,AC564,)</f>
        <v>43419</v>
      </c>
      <c r="AE564" s="43">
        <f>_xll.qlTenorBasisValue(TenorBasis3M,AC564,_xll.ohTrigger(trigger,$X$24))</f>
        <v>1.6779980806837021E-3</v>
      </c>
      <c r="AF564" s="90">
        <f>_xll.qlTenorBasisForwardRate(TenorBasis3M,AC564,_xll.ohTrigger(trigger,$X$24))</f>
        <v>2.7293815247526223E-3</v>
      </c>
      <c r="AG564" s="90">
        <f>_xll.qlIndexFixing(TenorBasisIndex6M,$AB564,TRUE,_xll.ohTrigger(trigger,$X$24))</f>
        <v>2.8168298620927417E-3</v>
      </c>
      <c r="AH564" s="43">
        <f>_xll.qlIndexFixing($X$9,$AB564,TRUE,trigger)</f>
        <v>2.8493029915390424E-3</v>
      </c>
      <c r="AI564" s="45">
        <f t="shared" si="22"/>
        <v>-0.32473129446300775</v>
      </c>
    </row>
    <row r="565" spans="27:35" x14ac:dyDescent="0.2">
      <c r="AA565" s="122" t="s">
        <v>88</v>
      </c>
      <c r="AB565" s="40">
        <f>_xll.qlInterestRateIndexFixingDate($X$9,AC565)</f>
        <v>43332</v>
      </c>
      <c r="AC565" s="40">
        <f>_xll.qlCalendarAdvance(calendar,$AC564,AA565,,,trigger)</f>
        <v>43334</v>
      </c>
      <c r="AD565" s="40">
        <f>_xll.qlInterestRateIndexMaturity($X$9,AC565,)</f>
        <v>43426</v>
      </c>
      <c r="AE565" s="43">
        <f>_xll.qlTenorBasisValue(TenorBasis3M,AC565,_xll.ohTrigger(trigger,$X$24))</f>
        <v>1.6799319209455993E-3</v>
      </c>
      <c r="AF565" s="90">
        <f>_xll.qlTenorBasisForwardRate(TenorBasis3M,AC565,_xll.ohTrigger(trigger,$X$24))</f>
        <v>2.7830837223935777E-3</v>
      </c>
      <c r="AG565" s="90">
        <f>_xll.qlIndexFixing(TenorBasisIndex6M,$AB565,TRUE,_xll.ohTrigger(trigger,$X$24))</f>
        <v>2.8680216337118522E-3</v>
      </c>
      <c r="AH565" s="43">
        <f>_xll.qlIndexFixing($X$9,$AB565,TRUE,trigger)</f>
        <v>2.8999430854972077E-3</v>
      </c>
      <c r="AI565" s="45">
        <f t="shared" si="22"/>
        <v>-0.31921451785355515</v>
      </c>
    </row>
    <row r="566" spans="27:35" x14ac:dyDescent="0.2">
      <c r="AA566" s="122" t="s">
        <v>88</v>
      </c>
      <c r="AB566" s="40">
        <f>_xll.qlInterestRateIndexFixingDate($X$9,AC566)</f>
        <v>43339</v>
      </c>
      <c r="AC566" s="40">
        <f>_xll.qlCalendarAdvance(calendar,$AC565,AA566,,,trigger)</f>
        <v>43341</v>
      </c>
      <c r="AD566" s="40">
        <f>_xll.qlInterestRateIndexMaturity($X$9,AC566,)</f>
        <v>43433</v>
      </c>
      <c r="AE566" s="43">
        <f>_xll.qlTenorBasisValue(TenorBasis3M,AC566,_xll.ohTrigger(trigger,$X$24))</f>
        <v>1.681844369053002E-3</v>
      </c>
      <c r="AF566" s="90">
        <f>_xll.qlTenorBasisForwardRate(TenorBasis3M,AC566,_xll.ohTrigger(trigger,$X$24))</f>
        <v>2.8368859270137526E-3</v>
      </c>
      <c r="AG566" s="90">
        <f>_xll.qlIndexFixing(TenorBasisIndex6M,$AB566,TRUE,_xll.ohTrigger(trigger,$X$24))</f>
        <v>2.9193133386725642E-3</v>
      </c>
      <c r="AH566" s="43">
        <f>_xll.qlIndexFixing($X$9,$AB566,TRUE,trigger)</f>
        <v>2.9505988903696817E-3</v>
      </c>
      <c r="AI566" s="45">
        <f t="shared" si="22"/>
        <v>-0.31285551697117497</v>
      </c>
    </row>
    <row r="567" spans="27:35" x14ac:dyDescent="0.2">
      <c r="AA567" s="122" t="s">
        <v>88</v>
      </c>
      <c r="AB567" s="40">
        <f>_xll.qlInterestRateIndexFixingDate($X$9,AC567)</f>
        <v>43346</v>
      </c>
      <c r="AC567" s="40">
        <f>_xll.qlCalendarAdvance(calendar,$AC566,AA567,,,trigger)</f>
        <v>43348</v>
      </c>
      <c r="AD567" s="40">
        <f>_xll.qlInterestRateIndexMaturity($X$9,AC567,)</f>
        <v>43439</v>
      </c>
      <c r="AE567" s="43">
        <f>_xll.qlTenorBasisValue(TenorBasis3M,AC567,_xll.ohTrigger(trigger,$X$24))</f>
        <v>1.6837355231849145E-3</v>
      </c>
      <c r="AF567" s="90">
        <f>_xll.qlTenorBasisForwardRate(TenorBasis3M,AC567,_xll.ohTrigger(trigger,$X$24))</f>
        <v>2.8868950562176555E-3</v>
      </c>
      <c r="AG567" s="90">
        <f>_xll.qlIndexFixing(TenorBasisIndex6M,$AB567,TRUE,_xll.ohTrigger(trigger,$X$24))</f>
        <v>2.9669176244738397E-3</v>
      </c>
      <c r="AH567" s="43">
        <f>_xll.qlIndexFixing($X$9,$AB567,TRUE,trigger)</f>
        <v>2.9976360571144917E-3</v>
      </c>
      <c r="AI567" s="45">
        <f t="shared" si="22"/>
        <v>-0.30718432640651927</v>
      </c>
    </row>
    <row r="568" spans="27:35" x14ac:dyDescent="0.2">
      <c r="AA568" s="122" t="s">
        <v>88</v>
      </c>
      <c r="AB568" s="40">
        <f>_xll.qlInterestRateIndexFixingDate($X$9,AC568)</f>
        <v>43353</v>
      </c>
      <c r="AC568" s="40">
        <f>_xll.qlCalendarAdvance(calendar,$AC567,AA568,,,trigger)</f>
        <v>43355</v>
      </c>
      <c r="AD568" s="40">
        <f>_xll.qlInterestRateIndexMaturity($X$9,AC568,)</f>
        <v>43446</v>
      </c>
      <c r="AE568" s="43">
        <f>_xll.qlTenorBasisValue(TenorBasis3M,AC568,_xll.ohTrigger(trigger,$X$24))</f>
        <v>1.6856054811543891E-3</v>
      </c>
      <c r="AF568" s="90">
        <f>_xll.qlTenorBasisForwardRate(TenorBasis3M,AC568,_xll.ohTrigger(trigger,$X$24))</f>
        <v>2.9408061146377461E-3</v>
      </c>
      <c r="AG568" s="90">
        <f>_xll.qlIndexFixing(TenorBasisIndex6M,$AB568,TRUE,_xll.ohTrigger(trigger,$X$24))</f>
        <v>3.0182904441196016E-3</v>
      </c>
      <c r="AH568" s="43">
        <f>_xll.qlIndexFixing($X$9,$AB568,TRUE,trigger)</f>
        <v>3.0483242942183908E-3</v>
      </c>
      <c r="AI568" s="45">
        <f t="shared" si="22"/>
        <v>-0.30033850098789161</v>
      </c>
    </row>
    <row r="569" spans="27:35" x14ac:dyDescent="0.2">
      <c r="AA569" s="122" t="s">
        <v>88</v>
      </c>
      <c r="AB569" s="40">
        <f>_xll.qlInterestRateIndexFixingDate($X$9,AC569)</f>
        <v>43360</v>
      </c>
      <c r="AC569" s="40">
        <f>_xll.qlCalendarAdvance(calendar,$AC568,AA569,,,trigger)</f>
        <v>43362</v>
      </c>
      <c r="AD569" s="40">
        <f>_xll.qlInterestRateIndexMaturity($X$9,AC569,)</f>
        <v>43453</v>
      </c>
      <c r="AE569" s="43">
        <f>_xll.qlTenorBasisValue(TenorBasis3M,AC569,_xll.ohTrigger(trigger,$X$24))</f>
        <v>1.6874543404097632E-3</v>
      </c>
      <c r="AF569" s="90">
        <f>_xll.qlTenorBasisForwardRate(TenorBasis3M,AC569,_xll.ohTrigger(trigger,$X$24))</f>
        <v>2.9947233193053035E-3</v>
      </c>
      <c r="AG569" s="90">
        <f>_xll.qlIndexFixing(TenorBasisIndex6M,$AB569,TRUE,_xll.ohTrigger(trigger,$X$24))</f>
        <v>3.0696693340401962E-3</v>
      </c>
      <c r="AH569" s="43">
        <f>_xll.qlIndexFixing($X$9,$AB569,TRUE,trigger)</f>
        <v>3.0990311070575255E-3</v>
      </c>
      <c r="AI569" s="45">
        <f t="shared" si="22"/>
        <v>-0.29361773017329285</v>
      </c>
    </row>
    <row r="570" spans="27:35" x14ac:dyDescent="0.2">
      <c r="AA570" s="122" t="s">
        <v>88</v>
      </c>
      <c r="AB570" s="40">
        <f>_xll.qlInterestRateIndexFixingDate($X$9,AC570)</f>
        <v>43367</v>
      </c>
      <c r="AC570" s="40">
        <f>_xll.qlCalendarAdvance(calendar,$AC569,AA570,,,trigger)</f>
        <v>43369</v>
      </c>
      <c r="AD570" s="40">
        <f>_xll.qlInterestRateIndexMaturity($X$9,AC570,)</f>
        <v>43461</v>
      </c>
      <c r="AE570" s="43">
        <f>_xll.qlTenorBasisValue(TenorBasis3M,AC570,_xll.ohTrigger(trigger,$X$24))</f>
        <v>1.6892821980358983E-3</v>
      </c>
      <c r="AF570" s="90">
        <f>_xll.qlTenorBasisForwardRate(TenorBasis3M,AC570,_xll.ohTrigger(trigger,$X$24))</f>
        <v>3.0524625482218569E-3</v>
      </c>
      <c r="AG570" s="90">
        <f>_xll.qlIndexFixing(TenorBasisIndex6M,$AB570,TRUE,_xll.ohTrigger(trigger,$X$24))</f>
        <v>3.1248472093086512E-3</v>
      </c>
      <c r="AH570" s="43">
        <f>_xll.qlIndexFixing($X$9,$AB570,TRUE,trigger)</f>
        <v>3.1533985689173776E-3</v>
      </c>
      <c r="AI570" s="45">
        <f t="shared" si="22"/>
        <v>-0.28551359608726401</v>
      </c>
    </row>
    <row r="571" spans="27:35" x14ac:dyDescent="0.2">
      <c r="AA571" s="122" t="s">
        <v>88</v>
      </c>
      <c r="AB571" s="40">
        <f>_xll.qlInterestRateIndexFixingDate($X$9,AC571)</f>
        <v>43374</v>
      </c>
      <c r="AC571" s="40">
        <f>_xll.qlCalendarAdvance(calendar,$AC570,AA571,,,trigger)</f>
        <v>43376</v>
      </c>
      <c r="AD571" s="40">
        <f>_xll.qlInterestRateIndexMaturity($X$9,AC571,)</f>
        <v>43468</v>
      </c>
      <c r="AE571" s="43">
        <f>_xll.qlTenorBasisValue(TenorBasis3M,AC571,_xll.ohTrigger(trigger,$X$24))</f>
        <v>1.6910891507554095E-3</v>
      </c>
      <c r="AF571" s="90">
        <f>_xll.qlTenorBasisForwardRate(TenorBasis3M,AC571,_xll.ohTrigger(trigger,$X$24))</f>
        <v>3.1062905844945008E-3</v>
      </c>
      <c r="AG571" s="90">
        <f>_xll.qlIndexFixing(TenorBasisIndex6M,$AB571,TRUE,_xll.ohTrigger(trigger,$X$24))</f>
        <v>3.1765232199966044E-3</v>
      </c>
      <c r="AH571" s="43">
        <f>_xll.qlIndexFixing($X$9,$AB571,TRUE,trigger)</f>
        <v>3.2041474407631101E-3</v>
      </c>
      <c r="AI571" s="45">
        <f t="shared" si="22"/>
        <v>-0.27624220766505736</v>
      </c>
    </row>
    <row r="572" spans="27:35" x14ac:dyDescent="0.2">
      <c r="AA572" s="122" t="s">
        <v>88</v>
      </c>
      <c r="AB572" s="40">
        <f>_xll.qlInterestRateIndexFixingDate($X$9,AC572)</f>
        <v>43381</v>
      </c>
      <c r="AC572" s="40">
        <f>_xll.qlCalendarAdvance(calendar,$AC571,AA572,,,trigger)</f>
        <v>43383</v>
      </c>
      <c r="AD572" s="40">
        <f>_xll.qlInterestRateIndexMaturity($X$9,AC572,)</f>
        <v>43475</v>
      </c>
      <c r="AE572" s="43">
        <f>_xll.qlTenorBasisValue(TenorBasis3M,AC572,_xll.ohTrigger(trigger,$X$24))</f>
        <v>1.6928752949298901E-3</v>
      </c>
      <c r="AF572" s="90">
        <f>_xll.qlTenorBasisForwardRate(TenorBasis3M,AC572,_xll.ohTrigger(trigger,$X$24))</f>
        <v>3.1600367850176635E-3</v>
      </c>
      <c r="AG572" s="90">
        <f>_xll.qlIndexFixing(TenorBasisIndex6M,$AB572,TRUE,_xll.ohTrigger(trigger,$X$24))</f>
        <v>3.2302704802468557E-3</v>
      </c>
      <c r="AH572" s="43">
        <f>_xll.qlIndexFixing($X$9,$AB572,TRUE,trigger)</f>
        <v>3.2549175894056883E-3</v>
      </c>
      <c r="AI572" s="45">
        <f t="shared" si="22"/>
        <v>-0.24647109158832617</v>
      </c>
    </row>
    <row r="573" spans="27:35" x14ac:dyDescent="0.2">
      <c r="AA573" s="122" t="s">
        <v>88</v>
      </c>
      <c r="AB573" s="40">
        <f>_xll.qlInterestRateIndexFixingDate($X$9,AC573)</f>
        <v>43388</v>
      </c>
      <c r="AC573" s="40">
        <f>_xll.qlCalendarAdvance(calendar,$AC572,AA573,,,trigger)</f>
        <v>43390</v>
      </c>
      <c r="AD573" s="40">
        <f>_xll.qlInterestRateIndexMaturity($X$9,AC573,)</f>
        <v>43482</v>
      </c>
      <c r="AE573" s="43">
        <f>_xll.qlTenorBasisValue(TenorBasis3M,AC573,_xll.ohTrigger(trigger,$X$24))</f>
        <v>1.6946407265611423E-3</v>
      </c>
      <c r="AF573" s="90">
        <f>_xll.qlTenorBasisForwardRate(TenorBasis3M,AC573,_xll.ohTrigger(trigger,$X$24))</f>
        <v>3.2136979125104667E-3</v>
      </c>
      <c r="AG573" s="90">
        <f>_xll.qlIndexFixing(TenorBasisIndex6M,$AB573,TRUE,_xll.ohTrigger(trigger,$X$24))</f>
        <v>3.2839326659436182E-3</v>
      </c>
      <c r="AH573" s="43">
        <f>_xll.qlIndexFixing($X$9,$AB573,TRUE,trigger)</f>
        <v>3.3057091171406765E-3</v>
      </c>
      <c r="AI573" s="45">
        <f t="shared" si="22"/>
        <v>-0.21776451197058275</v>
      </c>
    </row>
    <row r="574" spans="27:35" x14ac:dyDescent="0.2">
      <c r="AA574" s="122" t="s">
        <v>88</v>
      </c>
      <c r="AB574" s="40">
        <f>_xll.qlInterestRateIndexFixingDate($X$9,AC574)</f>
        <v>43395</v>
      </c>
      <c r="AC574" s="40">
        <f>_xll.qlCalendarAdvance(calendar,$AC573,AA574,,,trigger)</f>
        <v>43397</v>
      </c>
      <c r="AD574" s="40">
        <f>_xll.qlInterestRateIndexMaturity($X$9,AC574,)</f>
        <v>43489</v>
      </c>
      <c r="AE574" s="43">
        <f>_xll.qlTenorBasisValue(TenorBasis3M,AC574,_xll.ohTrigger(trigger,$X$24))</f>
        <v>1.6963855412923893E-3</v>
      </c>
      <c r="AF574" s="90">
        <f>_xll.qlTenorBasisForwardRate(TenorBasis3M,AC574,_xll.ohTrigger(trigger,$X$24))</f>
        <v>3.2672740579470956E-3</v>
      </c>
      <c r="AG574" s="90">
        <f>_xll.qlIndexFixing(TenorBasisIndex6M,$AB574,TRUE,_xll.ohTrigger(trigger,$X$24))</f>
        <v>3.337509868065421E-3</v>
      </c>
      <c r="AH574" s="43">
        <f>_xll.qlIndexFixing($X$9,$AB574,TRUE,trigger)</f>
        <v>3.3565220247839429E-3</v>
      </c>
      <c r="AI574" s="45">
        <f t="shared" si="22"/>
        <v>-0.1901215671852195</v>
      </c>
    </row>
    <row r="575" spans="27:35" x14ac:dyDescent="0.2">
      <c r="AA575" s="122" t="s">
        <v>88</v>
      </c>
      <c r="AB575" s="40">
        <f>_xll.qlInterestRateIndexFixingDate($X$9,AC575)</f>
        <v>43402</v>
      </c>
      <c r="AC575" s="40">
        <f>_xll.qlCalendarAdvance(calendar,$AC574,AA575,,,trigger)</f>
        <v>43404</v>
      </c>
      <c r="AD575" s="40">
        <f>_xll.qlInterestRateIndexMaturity($X$9,AC575,)</f>
        <v>43496</v>
      </c>
      <c r="AE575" s="43">
        <f>_xll.qlTenorBasisValue(TenorBasis3M,AC575,_xll.ohTrigger(trigger,$X$24))</f>
        <v>1.6981098344094963E-3</v>
      </c>
      <c r="AF575" s="90">
        <f>_xll.qlTenorBasisForwardRate(TenorBasis3M,AC575,_xll.ohTrigger(trigger,$X$24))</f>
        <v>3.3207653119672188E-3</v>
      </c>
      <c r="AG575" s="90">
        <f>_xll.qlIndexFixing(TenorBasisIndex6M,$AB575,TRUE,_xll.ohTrigger(trigger,$X$24))</f>
        <v>3.3910021772493269E-3</v>
      </c>
      <c r="AH575" s="43">
        <f>_xll.qlIndexFixing($X$9,$AB575,TRUE,trigger)</f>
        <v>3.4073563131513567E-3</v>
      </c>
      <c r="AI575" s="45">
        <f t="shared" si="22"/>
        <v>-0.16354135902029754</v>
      </c>
    </row>
    <row r="576" spans="27:35" x14ac:dyDescent="0.2">
      <c r="AA576" s="122" t="s">
        <v>88</v>
      </c>
      <c r="AB576" s="40">
        <f>_xll.qlInterestRateIndexFixingDate($X$9,AC576)</f>
        <v>43409</v>
      </c>
      <c r="AC576" s="40">
        <f>_xll.qlCalendarAdvance(calendar,$AC575,AA576,,,trigger)</f>
        <v>43411</v>
      </c>
      <c r="AD576" s="40">
        <f>_xll.qlInterestRateIndexMaturity($X$9,AC576,)</f>
        <v>43503</v>
      </c>
      <c r="AE576" s="43">
        <f>_xll.qlTenorBasisValue(TenorBasis3M,AC576,_xll.ohTrigger(trigger,$X$24))</f>
        <v>1.699813700842178E-3</v>
      </c>
      <c r="AF576" s="90">
        <f>_xll.qlTenorBasisForwardRate(TenorBasis3M,AC576,_xll.ohTrigger(trigger,$X$24))</f>
        <v>3.3741717648612213E-3</v>
      </c>
      <c r="AG576" s="90">
        <f>_xll.qlIndexFixing(TenorBasisIndex6M,$AB576,TRUE,_xll.ohTrigger(trigger,$X$24))</f>
        <v>3.4444096837883266E-3</v>
      </c>
      <c r="AH576" s="43">
        <f>_xll.qlIndexFixing($X$9,$AB576,TRUE,trigger)</f>
        <v>3.4582119830561813E-3</v>
      </c>
      <c r="AI576" s="45">
        <f t="shared" si="22"/>
        <v>-0.13802299267854679</v>
      </c>
    </row>
    <row r="577" spans="27:35" x14ac:dyDescent="0.2">
      <c r="AA577" s="122" t="s">
        <v>88</v>
      </c>
      <c r="AB577" s="40">
        <f>_xll.qlInterestRateIndexFixingDate($X$9,AC577)</f>
        <v>43416</v>
      </c>
      <c r="AC577" s="40">
        <f>_xll.qlCalendarAdvance(calendar,$AC576,AA577,,,trigger)</f>
        <v>43418</v>
      </c>
      <c r="AD577" s="40">
        <f>_xll.qlInterestRateIndexMaturity($X$9,AC577,)</f>
        <v>43510</v>
      </c>
      <c r="AE577" s="43">
        <f>_xll.qlTenorBasisValue(TenorBasis3M,AC577,_xll.ohTrigger(trigger,$X$24))</f>
        <v>1.7014972351652113E-3</v>
      </c>
      <c r="AF577" s="90">
        <f>_xll.qlTenorBasisForwardRate(TenorBasis3M,AC577,_xll.ohTrigger(trigger,$X$24))</f>
        <v>3.4274935065849712E-3</v>
      </c>
      <c r="AG577" s="90">
        <f>_xll.qlIndexFixing(TenorBasisIndex6M,$AB577,TRUE,_xll.ohTrigger(trigger,$X$24))</f>
        <v>3.4977324776417642E-3</v>
      </c>
      <c r="AH577" s="43">
        <f>_xll.qlIndexFixing($X$9,$AB577,TRUE,trigger)</f>
        <v>3.5090890353160222E-3</v>
      </c>
      <c r="AI577" s="45">
        <f t="shared" si="22"/>
        <v>-0.11356557674258028</v>
      </c>
    </row>
    <row r="578" spans="27:35" x14ac:dyDescent="0.2">
      <c r="AA578" s="122" t="s">
        <v>88</v>
      </c>
      <c r="AB578" s="40">
        <f>_xll.qlInterestRateIndexFixingDate($X$9,AC578)</f>
        <v>43423</v>
      </c>
      <c r="AC578" s="40">
        <f>_xll.qlCalendarAdvance(calendar,$AC577,AA578,,,trigger)</f>
        <v>43425</v>
      </c>
      <c r="AD578" s="40">
        <f>_xll.qlInterestRateIndexMaturity($X$9,AC578,)</f>
        <v>43517</v>
      </c>
      <c r="AE578" s="43">
        <f>_xll.qlTenorBasisValue(TenorBasis3M,AC578,_xll.ohTrigger(trigger,$X$24))</f>
        <v>1.7031605315996354E-3</v>
      </c>
      <c r="AF578" s="90">
        <f>_xll.qlTenorBasisForwardRate(TenorBasis3M,AC578,_xll.ohTrigger(trigger,$X$24))</f>
        <v>3.4807306267520027E-3</v>
      </c>
      <c r="AG578" s="90">
        <f>_xll.qlIndexFixing(TenorBasisIndex6M,$AB578,TRUE,_xll.ohTrigger(trigger,$X$24))</f>
        <v>3.5509706484240428E-3</v>
      </c>
      <c r="AH578" s="43">
        <f>_xll.qlIndexFixing($X$9,$AB578,TRUE,trigger)</f>
        <v>3.5599874707458808E-3</v>
      </c>
      <c r="AI578" s="45">
        <f t="shared" si="22"/>
        <v>-9.016822321837939E-2</v>
      </c>
    </row>
    <row r="579" spans="27:35" x14ac:dyDescent="0.2">
      <c r="AA579" s="122" t="s">
        <v>88</v>
      </c>
      <c r="AB579" s="40">
        <f>_xll.qlInterestRateIndexFixingDate($X$9,AC579)</f>
        <v>43430</v>
      </c>
      <c r="AC579" s="40">
        <f>_xll.qlCalendarAdvance(calendar,$AC578,AA579,,,trigger)</f>
        <v>43432</v>
      </c>
      <c r="AD579" s="40">
        <f>_xll.qlInterestRateIndexMaturity($X$9,AC579,)</f>
        <v>43524</v>
      </c>
      <c r="AE579" s="43">
        <f>_xll.qlTenorBasisValue(TenorBasis3M,AC579,_xll.ohTrigger(trigger,$X$24))</f>
        <v>1.7048036840139531E-3</v>
      </c>
      <c r="AF579" s="90">
        <f>_xll.qlTenorBasisForwardRate(TenorBasis3M,AC579,_xll.ohTrigger(trigger,$X$24))</f>
        <v>3.5338832146395971E-3</v>
      </c>
      <c r="AG579" s="90">
        <f>_xll.qlIndexFixing(TenorBasisIndex6M,$AB579,TRUE,_xll.ohTrigger(trigger,$X$24))</f>
        <v>3.6041242854124435E-3</v>
      </c>
      <c r="AH579" s="43">
        <f>_xll.qlIndexFixing($X$9,$AB579,TRUE,trigger)</f>
        <v>3.6109072901633634E-3</v>
      </c>
      <c r="AI579" s="45">
        <f t="shared" si="22"/>
        <v>-6.7830047509199326E-2</v>
      </c>
    </row>
    <row r="580" spans="27:35" x14ac:dyDescent="0.2">
      <c r="AA580" s="122" t="s">
        <v>88</v>
      </c>
      <c r="AB580" s="40">
        <f>_xll.qlInterestRateIndexFixingDate($X$9,AC580)</f>
        <v>43437</v>
      </c>
      <c r="AC580" s="40">
        <f>_xll.qlCalendarAdvance(calendar,$AC579,AA580,,,trigger)</f>
        <v>43439</v>
      </c>
      <c r="AD580" s="40">
        <f>_xll.qlInterestRateIndexMaturity($X$9,AC580,)</f>
        <v>43529</v>
      </c>
      <c r="AE580" s="43">
        <f>_xll.qlTenorBasisValue(TenorBasis3M,AC580,_xll.ohTrigger(trigger,$X$24))</f>
        <v>1.7064267859253283E-3</v>
      </c>
      <c r="AF580" s="90">
        <f>_xll.qlTenorBasisForwardRate(TenorBasis3M,AC580,_xll.ohTrigger(trigger,$X$24))</f>
        <v>3.5793661198857407E-3</v>
      </c>
      <c r="AG580" s="90">
        <f>_xll.qlIndexFixing(TenorBasisIndex6M,$AB580,TRUE,_xll.ohTrigger(trigger,$X$24))</f>
        <v>3.6496066793176851E-3</v>
      </c>
      <c r="AH580" s="43">
        <f>_xll.qlIndexFixing($X$9,$AB580,TRUE,trigger)</f>
        <v>3.6545263682601359E-3</v>
      </c>
      <c r="AI580" s="45">
        <f t="shared" ref="AI580:AI643" si="23">(AG580-AH580)*10000</f>
        <v>-4.9196889424507617E-2</v>
      </c>
    </row>
    <row r="581" spans="27:35" x14ac:dyDescent="0.2">
      <c r="AA581" s="122" t="s">
        <v>88</v>
      </c>
      <c r="AB581" s="40">
        <f>_xll.qlInterestRateIndexFixingDate($X$9,AC581)</f>
        <v>43444</v>
      </c>
      <c r="AC581" s="40">
        <f>_xll.qlCalendarAdvance(calendar,$AC580,AA581,,,trigger)</f>
        <v>43446</v>
      </c>
      <c r="AD581" s="40">
        <f>_xll.qlInterestRateIndexMaturity($X$9,AC581,)</f>
        <v>43536</v>
      </c>
      <c r="AE581" s="43">
        <f>_xll.qlTenorBasisValue(TenorBasis3M,AC581,_xll.ohTrigger(trigger,$X$24))</f>
        <v>1.7080299305007776E-3</v>
      </c>
      <c r="AF581" s="90">
        <f>_xll.qlTenorBasisForwardRate(TenorBasis3M,AC581,_xll.ohTrigger(trigger,$X$24))</f>
        <v>3.6323608657653494E-3</v>
      </c>
      <c r="AG581" s="90">
        <f>_xll.qlIndexFixing(TenorBasisIndex6M,$AB581,TRUE,_xll.ohTrigger(trigger,$X$24))</f>
        <v>3.7026024508097777E-3</v>
      </c>
      <c r="AH581" s="43">
        <f>_xll.qlIndexFixing($X$9,$AB581,TRUE,trigger)</f>
        <v>3.7054848615287739E-3</v>
      </c>
      <c r="AI581" s="45">
        <f t="shared" si="23"/>
        <v>-2.8824107189961978E-2</v>
      </c>
    </row>
    <row r="582" spans="27:35" x14ac:dyDescent="0.2">
      <c r="AA582" s="122" t="s">
        <v>88</v>
      </c>
      <c r="AB582" s="40">
        <f>_xll.qlInterestRateIndexFixingDate($X$9,AC582)</f>
        <v>43451</v>
      </c>
      <c r="AC582" s="40">
        <f>_xll.qlCalendarAdvance(calendar,$AC581,AA582,,,trigger)</f>
        <v>43453</v>
      </c>
      <c r="AD582" s="40">
        <f>_xll.qlInterestRateIndexMaturity($X$9,AC582,)</f>
        <v>43543</v>
      </c>
      <c r="AE582" s="43">
        <f>_xll.qlTenorBasisValue(TenorBasis3M,AC582,_xll.ohTrigger(trigger,$X$24))</f>
        <v>1.7096132105583587E-3</v>
      </c>
      <c r="AF582" s="90">
        <f>_xll.qlTenorBasisForwardRate(TenorBasis3M,AC582,_xll.ohTrigger(trigger,$X$24))</f>
        <v>3.6852713188384456E-3</v>
      </c>
      <c r="AG582" s="90">
        <f>_xll.qlIndexFixing(TenorBasisIndex6M,$AB582,TRUE,_xll.ohTrigger(trigger,$X$24))</f>
        <v>3.755513928018317E-3</v>
      </c>
      <c r="AH582" s="43">
        <f>_xll.qlIndexFixing($X$9,$AB582,TRUE,trigger)</f>
        <v>3.7564647262593454E-3</v>
      </c>
      <c r="AI582" s="45">
        <f t="shared" si="23"/>
        <v>-9.5079824102839439E-3</v>
      </c>
    </row>
    <row r="583" spans="27:35" x14ac:dyDescent="0.2">
      <c r="AA583" s="122" t="s">
        <v>88</v>
      </c>
      <c r="AB583" s="40">
        <f>_xll.qlInterestRateIndexFixingDate($X$9,AC583)</f>
        <v>43455</v>
      </c>
      <c r="AC583" s="40">
        <f>_xll.qlCalendarAdvance(calendar,$AC582,AA583,,,trigger)</f>
        <v>43461</v>
      </c>
      <c r="AD583" s="40">
        <f>_xll.qlInterestRateIndexMaturity($X$9,AC583,)</f>
        <v>43551</v>
      </c>
      <c r="AE583" s="43">
        <f>_xll.qlTenorBasisValue(TenorBasis3M,AC583,_xll.ohTrigger(trigger,$X$24))</f>
        <v>1.7113984681867624E-3</v>
      </c>
      <c r="AF583" s="90">
        <f>_xll.qlTenorBasisForwardRate(TenorBasis3M,AC583,_xll.ohTrigger(trigger,$X$24))</f>
        <v>3.7456373053199599E-3</v>
      </c>
      <c r="AG583" s="90">
        <f>_xll.qlIndexFixing(TenorBasisIndex6M,$AB583,TRUE,_xll.ohTrigger(trigger,$X$24))</f>
        <v>3.815881083135686E-3</v>
      </c>
      <c r="AH583" s="43">
        <f>_xll.qlIndexFixing($X$9,$AB583,TRUE,trigger)</f>
        <v>3.8147535989727643E-3</v>
      </c>
      <c r="AI583" s="45">
        <f t="shared" si="23"/>
        <v>1.1274841629216326E-2</v>
      </c>
    </row>
    <row r="584" spans="27:35" x14ac:dyDescent="0.2">
      <c r="AA584" s="122" t="s">
        <v>88</v>
      </c>
      <c r="AB584" s="40">
        <f>_xll.qlInterestRateIndexFixingDate($X$9,AC584)</f>
        <v>43465</v>
      </c>
      <c r="AC584" s="40">
        <f>_xll.qlCalendarAdvance(calendar,$AC583,AA584,,,trigger)</f>
        <v>43468</v>
      </c>
      <c r="AD584" s="40">
        <f>_xll.qlInterestRateIndexMaturity($X$9,AC584,)</f>
        <v>43558</v>
      </c>
      <c r="AE584" s="43">
        <f>_xll.qlTenorBasisValue(TenorBasis3M,AC584,_xll.ohTrigger(trigger,$X$24))</f>
        <v>1.7129394923553129E-3</v>
      </c>
      <c r="AF584" s="90">
        <f>_xll.qlTenorBasisForwardRate(TenorBasis3M,AC584,_xll.ohTrigger(trigger,$X$24))</f>
        <v>3.7983674270325452E-3</v>
      </c>
      <c r="AG584" s="90">
        <f>_xll.qlIndexFixing(TenorBasisIndex6M,$AB584,TRUE,_xll.ohTrigger(trigger,$X$24))</f>
        <v>3.8686122258262401E-3</v>
      </c>
      <c r="AH584" s="43">
        <f>_xll.qlIndexFixing($X$9,$AB584,TRUE,trigger)</f>
        <v>3.8657792623881804E-3</v>
      </c>
      <c r="AI584" s="45">
        <f t="shared" si="23"/>
        <v>2.8329634380597213E-2</v>
      </c>
    </row>
    <row r="585" spans="27:35" x14ac:dyDescent="0.2">
      <c r="AA585" s="122" t="s">
        <v>88</v>
      </c>
      <c r="AB585" s="40">
        <f>_xll.qlInterestRateIndexFixingDate($X$9,AC585)</f>
        <v>43473</v>
      </c>
      <c r="AC585" s="40">
        <f>_xll.qlCalendarAdvance(calendar,$AC584,AA585,,,trigger)</f>
        <v>43475</v>
      </c>
      <c r="AD585" s="40">
        <f>_xll.qlInterestRateIndexMaturity($X$9,AC585,)</f>
        <v>43565</v>
      </c>
      <c r="AE585" s="43">
        <f>_xll.qlTenorBasisValue(TenorBasis3M,AC585,_xll.ohTrigger(trigger,$X$24))</f>
        <v>1.7144609414613003E-3</v>
      </c>
      <c r="AF585" s="90">
        <f>_xll.qlTenorBasisForwardRate(TenorBasis3M,AC585,_xll.ohTrigger(trigger,$X$24))</f>
        <v>3.851013531567915E-3</v>
      </c>
      <c r="AG585" s="90">
        <f>_xll.qlIndexFixing(TenorBasisIndex6M,$AB585,TRUE,_xll.ohTrigger(trigger,$X$24))</f>
        <v>3.9212593498714199E-3</v>
      </c>
      <c r="AH585" s="43">
        <f>_xll.qlIndexFixing($X$9,$AB585,TRUE,trigger)</f>
        <v>3.9168262997817394E-3</v>
      </c>
      <c r="AI585" s="45">
        <f t="shared" si="23"/>
        <v>4.4330500896805347E-2</v>
      </c>
    </row>
    <row r="586" spans="27:35" x14ac:dyDescent="0.2">
      <c r="AA586" s="122" t="s">
        <v>88</v>
      </c>
      <c r="AB586" s="40">
        <f>_xll.qlInterestRateIndexFixingDate($X$9,AC586)</f>
        <v>43480</v>
      </c>
      <c r="AC586" s="40">
        <f>_xll.qlCalendarAdvance(calendar,$AC585,AA586,,,trigger)</f>
        <v>43482</v>
      </c>
      <c r="AD586" s="40">
        <f>_xll.qlInterestRateIndexMaturity($X$9,AC586,)</f>
        <v>43572</v>
      </c>
      <c r="AE586" s="43">
        <f>_xll.qlTenorBasisValue(TenorBasis3M,AC586,_xll.ohTrigger(trigger,$X$24))</f>
        <v>1.7159629068896768E-3</v>
      </c>
      <c r="AF586" s="90">
        <f>_xll.qlTenorBasisForwardRate(TenorBasis3M,AC586,_xll.ohTrigger(trigger,$X$24))</f>
        <v>3.9035757059409093E-3</v>
      </c>
      <c r="AG586" s="90">
        <f>_xll.qlIndexFixing(TenorBasisIndex6M,$AB586,TRUE,_xll.ohTrigger(trigger,$X$24))</f>
        <v>3.9738225422816242E-3</v>
      </c>
      <c r="AH586" s="43">
        <f>_xll.qlIndexFixing($X$9,$AB586,TRUE,trigger)</f>
        <v>3.9678947119528019E-3</v>
      </c>
      <c r="AI586" s="45">
        <f t="shared" si="23"/>
        <v>5.927830328822381E-2</v>
      </c>
    </row>
    <row r="587" spans="27:35" x14ac:dyDescent="0.2">
      <c r="AA587" s="122" t="s">
        <v>88</v>
      </c>
      <c r="AB587" s="40">
        <f>_xll.qlInterestRateIndexFixingDate($X$9,AC587)</f>
        <v>43487</v>
      </c>
      <c r="AC587" s="40">
        <f>_xll.qlCalendarAdvance(calendar,$AC586,AA587,,,trigger)</f>
        <v>43489</v>
      </c>
      <c r="AD587" s="40">
        <f>_xll.qlInterestRateIndexMaturity($X$9,AC587,)</f>
        <v>43579</v>
      </c>
      <c r="AE587" s="43">
        <f>_xll.qlTenorBasisValue(TenorBasis3M,AC587,_xll.ohTrigger(trigger,$X$24))</f>
        <v>1.7174454796824886E-3</v>
      </c>
      <c r="AF587" s="90">
        <f>_xll.qlTenorBasisForwardRate(TenorBasis3M,AC587,_xll.ohTrigger(trigger,$X$24))</f>
        <v>3.9560540368412944E-3</v>
      </c>
      <c r="AG587" s="90">
        <f>_xll.qlIndexFixing(TenorBasisIndex6M,$AB587,TRUE,_xll.ohTrigger(trigger,$X$24))</f>
        <v>4.0263018897510605E-3</v>
      </c>
      <c r="AH587" s="43">
        <f>_xll.qlIndexFixing($X$9,$AB587,TRUE,trigger)</f>
        <v>4.018984499703393E-3</v>
      </c>
      <c r="AI587" s="45">
        <f t="shared" si="23"/>
        <v>7.3173900476675158E-2</v>
      </c>
    </row>
    <row r="588" spans="27:35" x14ac:dyDescent="0.2">
      <c r="AA588" s="122" t="s">
        <v>88</v>
      </c>
      <c r="AB588" s="40">
        <f>_xll.qlInterestRateIndexFixingDate($X$9,AC588)</f>
        <v>43494</v>
      </c>
      <c r="AC588" s="40">
        <f>_xll.qlCalendarAdvance(calendar,$AC587,AA588,,,trigger)</f>
        <v>43496</v>
      </c>
      <c r="AD588" s="40">
        <f>_xll.qlInterestRateIndexMaturity($X$9,AC588,)</f>
        <v>43585</v>
      </c>
      <c r="AE588" s="43">
        <f>_xll.qlTenorBasisValue(TenorBasis3M,AC588,_xll.ohTrigger(trigger,$X$24))</f>
        <v>1.7189087505400428E-3</v>
      </c>
      <c r="AF588" s="90">
        <f>_xll.qlTenorBasisForwardRate(TenorBasis3M,AC588,_xll.ohTrigger(trigger,$X$24))</f>
        <v>4.0046994903395073E-3</v>
      </c>
      <c r="AG588" s="90">
        <f>_xll.qlIndexFixing(TenorBasisIndex6M,$AB588,TRUE,_xll.ohTrigger(trigger,$X$24))</f>
        <v>4.0749474982032458E-3</v>
      </c>
      <c r="AH588" s="43">
        <f>_xll.qlIndexFixing($X$9,$AB588,TRUE,trigger)</f>
        <v>4.066418044259207E-3</v>
      </c>
      <c r="AI588" s="45">
        <f t="shared" si="23"/>
        <v>8.529453944038784E-2</v>
      </c>
    </row>
    <row r="589" spans="27:35" x14ac:dyDescent="0.2">
      <c r="AA589" s="122" t="s">
        <v>88</v>
      </c>
      <c r="AB589" s="40">
        <f>_xll.qlInterestRateIndexFixingDate($X$9,AC589)</f>
        <v>43501</v>
      </c>
      <c r="AC589" s="40">
        <f>_xll.qlCalendarAdvance(calendar,$AC588,AA589,,,trigger)</f>
        <v>43503</v>
      </c>
      <c r="AD589" s="40">
        <f>_xll.qlInterestRateIndexMaturity($X$9,AC589,)</f>
        <v>43592</v>
      </c>
      <c r="AE589" s="43">
        <f>_xll.qlTenorBasisValue(TenorBasis3M,AC589,_xll.ohTrigger(trigger,$X$24))</f>
        <v>1.7203528098220684E-3</v>
      </c>
      <c r="AF589" s="90">
        <f>_xll.qlTenorBasisForwardRate(TenorBasis3M,AC589,_xll.ohTrigger(trigger,$X$24))</f>
        <v>4.0570157678339117E-3</v>
      </c>
      <c r="AG589" s="90">
        <f>_xll.qlIndexFixing(TenorBasisIndex6M,$AB589,TRUE,_xll.ohTrigger(trigger,$X$24))</f>
        <v>4.1272647792292899E-3</v>
      </c>
      <c r="AH589" s="43">
        <f>_xll.qlIndexFixing($X$9,$AB589,TRUE,trigger)</f>
        <v>4.1175484776762965E-3</v>
      </c>
      <c r="AI589" s="45">
        <f t="shared" si="23"/>
        <v>9.7163015529934046E-2</v>
      </c>
    </row>
    <row r="590" spans="27:35" x14ac:dyDescent="0.2">
      <c r="AA590" s="122" t="s">
        <v>88</v>
      </c>
      <c r="AB590" s="40">
        <f>_xll.qlInterestRateIndexFixingDate($X$9,AC590)</f>
        <v>43508</v>
      </c>
      <c r="AC590" s="40">
        <f>_xll.qlCalendarAdvance(calendar,$AC589,AA590,,,trigger)</f>
        <v>43510</v>
      </c>
      <c r="AD590" s="40">
        <f>_xll.qlInterestRateIndexMaturity($X$9,AC590,)</f>
        <v>43599</v>
      </c>
      <c r="AE590" s="43">
        <f>_xll.qlTenorBasisValue(TenorBasis3M,AC590,_xll.ohTrigger(trigger,$X$24))</f>
        <v>1.7217777475488734E-3</v>
      </c>
      <c r="AF590" s="90">
        <f>_xll.qlTenorBasisForwardRate(TenorBasis3M,AC590,_xll.ohTrigger(trigger,$X$24))</f>
        <v>4.1092484472497453E-3</v>
      </c>
      <c r="AG590" s="90">
        <f>_xll.qlIndexFixing(TenorBasisIndex6M,$AB590,TRUE,_xll.ohTrigger(trigger,$X$24))</f>
        <v>4.1794984607280341E-3</v>
      </c>
      <c r="AH590" s="43">
        <f>_xll.qlIndexFixing($X$9,$AB590,TRUE,trigger)</f>
        <v>4.1687002815206107E-3</v>
      </c>
      <c r="AI590" s="45">
        <f t="shared" si="23"/>
        <v>0.10798179207423438</v>
      </c>
    </row>
    <row r="591" spans="27:35" x14ac:dyDescent="0.2">
      <c r="AA591" s="122" t="s">
        <v>88</v>
      </c>
      <c r="AB591" s="40">
        <f>_xll.qlInterestRateIndexFixingDate($X$9,AC591)</f>
        <v>43515</v>
      </c>
      <c r="AC591" s="40">
        <f>_xll.qlCalendarAdvance(calendar,$AC590,AA591,,,trigger)</f>
        <v>43517</v>
      </c>
      <c r="AD591" s="40">
        <f>_xll.qlInterestRateIndexMaturity($X$9,AC591,)</f>
        <v>43606</v>
      </c>
      <c r="AE591" s="43">
        <f>_xll.qlTenorBasisValue(TenorBasis3M,AC591,_xll.ohTrigger(trigger,$X$24))</f>
        <v>1.7231836534024991E-3</v>
      </c>
      <c r="AF591" s="90">
        <f>_xll.qlTenorBasisForwardRate(TenorBasis3M,AC591,_xll.ohTrigger(trigger,$X$24))</f>
        <v>4.1613976140296698E-3</v>
      </c>
      <c r="AG591" s="90">
        <f>_xll.qlIndexFixing(TenorBasisIndex6M,$AB591,TRUE,_xll.ohTrigger(trigger,$X$24))</f>
        <v>4.2316486281457344E-3</v>
      </c>
      <c r="AH591" s="43">
        <f>_xll.qlIndexFixing($X$9,$AB591,TRUE,trigger)</f>
        <v>4.2198734565843266E-3</v>
      </c>
      <c r="AI591" s="45">
        <f t="shared" si="23"/>
        <v>0.11775171561407768</v>
      </c>
    </row>
    <row r="592" spans="27:35" x14ac:dyDescent="0.2">
      <c r="AA592" s="122" t="s">
        <v>88</v>
      </c>
      <c r="AB592" s="40">
        <f>_xll.qlInterestRateIndexFixingDate($X$9,AC592)</f>
        <v>43522</v>
      </c>
      <c r="AC592" s="40">
        <f>_xll.qlCalendarAdvance(calendar,$AC591,AA592,,,trigger)</f>
        <v>43524</v>
      </c>
      <c r="AD592" s="40">
        <f>_xll.qlInterestRateIndexMaturity($X$9,AC592,)</f>
        <v>43616</v>
      </c>
      <c r="AE592" s="43">
        <f>_xll.qlTenorBasisValue(TenorBasis3M,AC592,_xll.ohTrigger(trigger,$X$24))</f>
        <v>1.7245706167278729E-3</v>
      </c>
      <c r="AF592" s="90">
        <f>_xll.qlTenorBasisForwardRate(TenorBasis3M,AC592,_xll.ohTrigger(trigger,$X$24))</f>
        <v>4.2246450070939348E-3</v>
      </c>
      <c r="AG592" s="90">
        <f>_xll.qlIndexFixing(TenorBasisIndex6M,$AB592,TRUE,_xll.ohTrigger(trigger,$X$24))</f>
        <v>4.2948997261640564E-3</v>
      </c>
      <c r="AH592" s="43">
        <f>_xll.qlIndexFixing($X$9,$AB592,TRUE,trigger)</f>
        <v>4.282126987760591E-3</v>
      </c>
      <c r="AI592" s="45">
        <f t="shared" si="23"/>
        <v>0.12772738403465411</v>
      </c>
    </row>
    <row r="593" spans="27:35" x14ac:dyDescent="0.2">
      <c r="AA593" s="122" t="s">
        <v>88</v>
      </c>
      <c r="AB593" s="40">
        <f>_xll.qlInterestRateIndexFixingDate($X$9,AC593)</f>
        <v>43529</v>
      </c>
      <c r="AC593" s="40">
        <f>_xll.qlCalendarAdvance(calendar,$AC592,AA593,,,trigger)</f>
        <v>43531</v>
      </c>
      <c r="AD593" s="40">
        <f>_xll.qlInterestRateIndexMaturity($X$9,AC593,)</f>
        <v>43623</v>
      </c>
      <c r="AE593" s="43">
        <f>_xll.qlTenorBasisValue(TenorBasis3M,AC593,_xll.ohTrigger(trigger,$X$24))</f>
        <v>1.7259387265339526E-3</v>
      </c>
      <c r="AF593" s="90">
        <f>_xll.qlTenorBasisForwardRate(TenorBasis3M,AC593,_xll.ohTrigger(trigger,$X$24))</f>
        <v>4.2766114351563845E-3</v>
      </c>
      <c r="AG593" s="90">
        <f>_xll.qlIndexFixing(TenorBasisIndex6M,$AB593,TRUE,_xll.ohTrigger(trigger,$X$24))</f>
        <v>4.3468671820956007E-3</v>
      </c>
      <c r="AH593" s="43">
        <f>_xll.qlIndexFixing($X$9,$AB593,TRUE,trigger)</f>
        <v>4.333349325482393E-3</v>
      </c>
      <c r="AI593" s="45">
        <f t="shared" si="23"/>
        <v>0.13517856613207668</v>
      </c>
    </row>
    <row r="594" spans="27:35" x14ac:dyDescent="0.2">
      <c r="AA594" s="122" t="s">
        <v>88</v>
      </c>
      <c r="AB594" s="40">
        <f>_xll.qlInterestRateIndexFixingDate($X$9,AC594)</f>
        <v>43536</v>
      </c>
      <c r="AC594" s="40">
        <f>_xll.qlCalendarAdvance(calendar,$AC593,AA594,,,trigger)</f>
        <v>43538</v>
      </c>
      <c r="AD594" s="40">
        <f>_xll.qlInterestRateIndexMaturity($X$9,AC594,)</f>
        <v>43630</v>
      </c>
      <c r="AE594" s="43">
        <f>_xll.qlTenorBasisValue(TenorBasis3M,AC594,_xll.ohTrigger(trigger,$X$24))</f>
        <v>1.7272880714948695E-3</v>
      </c>
      <c r="AF594" s="90">
        <f>_xll.qlTenorBasisForwardRate(TenorBasis3M,AC594,_xll.ohTrigger(trigger,$X$24))</f>
        <v>4.3284946423581975E-3</v>
      </c>
      <c r="AG594" s="90">
        <f>_xll.qlIndexFixing(TenorBasisIndex6M,$AB594,TRUE,_xll.ohTrigger(trigger,$X$24))</f>
        <v>4.3987514156763946E-3</v>
      </c>
      <c r="AH594" s="43">
        <f>_xll.qlIndexFixing($X$9,$AB594,TRUE,trigger)</f>
        <v>4.3845930595992864E-3</v>
      </c>
      <c r="AI594" s="45">
        <f t="shared" si="23"/>
        <v>0.14158356077108131</v>
      </c>
    </row>
    <row r="595" spans="27:35" x14ac:dyDescent="0.2">
      <c r="AA595" s="122" t="s">
        <v>88</v>
      </c>
      <c r="AB595" s="40">
        <f>_xll.qlInterestRateIndexFixingDate($X$9,AC595)</f>
        <v>43543</v>
      </c>
      <c r="AC595" s="40">
        <f>_xll.qlCalendarAdvance(calendar,$AC594,AA595,,,trigger)</f>
        <v>43545</v>
      </c>
      <c r="AD595" s="40">
        <f>_xll.qlInterestRateIndexMaturity($X$9,AC595,)</f>
        <v>43637</v>
      </c>
      <c r="AE595" s="43">
        <f>_xll.qlTenorBasisValue(TenorBasis3M,AC595,_xll.ohTrigger(trigger,$X$24))</f>
        <v>1.7286187399510699E-3</v>
      </c>
      <c r="AF595" s="90">
        <f>_xll.qlTenorBasisForwardRate(TenorBasis3M,AC595,_xll.ohTrigger(trigger,$X$24))</f>
        <v>4.3802947126765461E-3</v>
      </c>
      <c r="AG595" s="90">
        <f>_xll.qlIndexFixing(TenorBasisIndex6M,$AB595,TRUE,_xll.ohTrigger(trigger,$X$24))</f>
        <v>4.4505525108853505E-3</v>
      </c>
      <c r="AH595" s="43">
        <f>_xll.qlIndexFixing($X$9,$AB595,TRUE,trigger)</f>
        <v>4.4358581909323524E-3</v>
      </c>
      <c r="AI595" s="45">
        <f t="shared" si="23"/>
        <v>0.14694319952998114</v>
      </c>
    </row>
    <row r="596" spans="27:35" x14ac:dyDescent="0.2">
      <c r="AA596" s="122" t="s">
        <v>88</v>
      </c>
      <c r="AB596" s="40">
        <f>_xll.qlInterestRateIndexFixingDate($X$9,AC596)</f>
        <v>43550</v>
      </c>
      <c r="AC596" s="40">
        <f>_xll.qlCalendarAdvance(calendar,$AC595,AA596,,,trigger)</f>
        <v>43552</v>
      </c>
      <c r="AD596" s="40">
        <f>_xll.qlInterestRateIndexMaturity($X$9,AC596,)</f>
        <v>43644</v>
      </c>
      <c r="AE596" s="43">
        <f>_xll.qlTenorBasisValue(TenorBasis3M,AC596,_xll.ohTrigger(trigger,$X$24))</f>
        <v>1.7299308199104505E-3</v>
      </c>
      <c r="AF596" s="90">
        <f>_xll.qlTenorBasisForwardRate(TenorBasis3M,AC596,_xll.ohTrigger(trigger,$X$24))</f>
        <v>4.4320117297749406E-3</v>
      </c>
      <c r="AG596" s="90">
        <f>_xll.qlIndexFixing(TenorBasisIndex6M,$AB596,TRUE,_xll.ohTrigger(trigger,$X$24))</f>
        <v>4.502270551386846E-3</v>
      </c>
      <c r="AH596" s="43">
        <f>_xll.qlIndexFixing($X$9,$AB596,TRUE,trigger)</f>
        <v>4.4871447203026736E-3</v>
      </c>
      <c r="AI596" s="45">
        <f t="shared" si="23"/>
        <v>0.15125831084172348</v>
      </c>
    </row>
    <row r="597" spans="27:35" x14ac:dyDescent="0.2">
      <c r="AA597" s="122" t="s">
        <v>88</v>
      </c>
      <c r="AB597" s="40">
        <f>_xll.qlInterestRateIndexFixingDate($X$9,AC597)</f>
        <v>43557</v>
      </c>
      <c r="AC597" s="40">
        <f>_xll.qlCalendarAdvance(calendar,$AC596,AA597,,,trigger)</f>
        <v>43559</v>
      </c>
      <c r="AD597" s="40">
        <f>_xll.qlInterestRateIndexMaturity($X$9,AC597,)</f>
        <v>43650</v>
      </c>
      <c r="AE597" s="43">
        <f>_xll.qlTenorBasisValue(TenorBasis3M,AC597,_xll.ohTrigger(trigger,$X$24))</f>
        <v>1.7312243990494879E-3</v>
      </c>
      <c r="AF597" s="90">
        <f>_xll.qlTenorBasisForwardRate(TenorBasis3M,AC597,_xll.ohTrigger(trigger,$X$24))</f>
        <v>4.4799455208036475E-3</v>
      </c>
      <c r="AG597" s="90">
        <f>_xll.qlIndexFixing(TenorBasisIndex6M,$AB597,TRUE,_xll.ohTrigger(trigger,$X$24))</f>
        <v>4.5502044109415217E-3</v>
      </c>
      <c r="AH597" s="43">
        <f>_xll.qlIndexFixing($X$9,$AB597,TRUE,trigger)</f>
        <v>4.5347553110722406E-3</v>
      </c>
      <c r="AI597" s="45">
        <f t="shared" si="23"/>
        <v>0.15449099869281091</v>
      </c>
    </row>
    <row r="598" spans="27:35" x14ac:dyDescent="0.2">
      <c r="AA598" s="122" t="s">
        <v>88</v>
      </c>
      <c r="AB598" s="40">
        <f>_xll.qlInterestRateIndexFixingDate($X$9,AC598)</f>
        <v>43564</v>
      </c>
      <c r="AC598" s="40">
        <f>_xll.qlCalendarAdvance(calendar,$AC597,AA598,,,trigger)</f>
        <v>43566</v>
      </c>
      <c r="AD598" s="40">
        <f>_xll.qlInterestRateIndexMaturity($X$9,AC598,)</f>
        <v>43657</v>
      </c>
      <c r="AE598" s="43">
        <f>_xll.qlTenorBasisValue(TenorBasis3M,AC598,_xll.ohTrigger(trigger,$X$24))</f>
        <v>1.7324995647143692E-3</v>
      </c>
      <c r="AF598" s="90">
        <f>_xll.qlTenorBasisForwardRate(TenorBasis3M,AC598,_xll.ohTrigger(trigger,$X$24))</f>
        <v>4.5315019407878585E-3</v>
      </c>
      <c r="AG598" s="90">
        <f>_xll.qlIndexFixing(TenorBasisIndex6M,$AB598,TRUE,_xll.ohTrigger(trigger,$X$24))</f>
        <v>4.6017618414044672E-3</v>
      </c>
      <c r="AH598" s="43">
        <f>_xll.qlIndexFixing($X$9,$AB598,TRUE,trigger)</f>
        <v>4.5860824605373982E-3</v>
      </c>
      <c r="AI598" s="45">
        <f t="shared" si="23"/>
        <v>0.15679380867068998</v>
      </c>
    </row>
    <row r="599" spans="27:35" x14ac:dyDescent="0.2">
      <c r="AA599" s="122" t="s">
        <v>88</v>
      </c>
      <c r="AB599" s="40">
        <f>_xll.qlInterestRateIndexFixingDate($X$9,AC599)</f>
        <v>43571</v>
      </c>
      <c r="AC599" s="40">
        <f>_xll.qlCalendarAdvance(calendar,$AC598,AA599,,,trigger)</f>
        <v>43573</v>
      </c>
      <c r="AD599" s="40">
        <f>_xll.qlInterestRateIndexMaturity($X$9,AC599,)</f>
        <v>43664</v>
      </c>
      <c r="AE599" s="43">
        <f>_xll.qlTenorBasisValue(TenorBasis3M,AC599,_xll.ohTrigger(trigger,$X$24))</f>
        <v>1.733756403922119E-3</v>
      </c>
      <c r="AF599" s="90">
        <f>_xll.qlTenorBasisForwardRate(TenorBasis3M,AC599,_xll.ohTrigger(trigger,$X$24))</f>
        <v>4.5829755444661687E-3</v>
      </c>
      <c r="AG599" s="90">
        <f>_xll.qlIndexFixing(TenorBasisIndex6M,$AB599,TRUE,_xll.ohTrigger(trigger,$X$24))</f>
        <v>4.653236454093674E-3</v>
      </c>
      <c r="AH599" s="43">
        <f>_xll.qlIndexFixing($X$9,$AB599,TRUE,trigger)</f>
        <v>4.6374310028654223E-3</v>
      </c>
      <c r="AI599" s="45">
        <f t="shared" si="23"/>
        <v>0.15805451228251624</v>
      </c>
    </row>
    <row r="600" spans="27:35" x14ac:dyDescent="0.2">
      <c r="AA600" s="122" t="s">
        <v>88</v>
      </c>
      <c r="AB600" s="40">
        <f>_xll.qlInterestRateIndexFixingDate($X$9,AC600)</f>
        <v>43578</v>
      </c>
      <c r="AC600" s="40">
        <f>_xll.qlCalendarAdvance(calendar,$AC599,AA600,,,trigger)</f>
        <v>43580</v>
      </c>
      <c r="AD600" s="40">
        <f>_xll.qlInterestRateIndexMaturity($X$9,AC600,)</f>
        <v>43671</v>
      </c>
      <c r="AE600" s="43">
        <f>_xll.qlTenorBasisValue(TenorBasis3M,AC600,_xll.ohTrigger(trigger,$X$24))</f>
        <v>1.7349950033617165E-3</v>
      </c>
      <c r="AF600" s="90">
        <f>_xll.qlTenorBasisForwardRate(TenorBasis3M,AC600,_xll.ohTrigger(trigger,$X$24))</f>
        <v>4.6343664142904258E-3</v>
      </c>
      <c r="AG600" s="90">
        <f>_xll.qlIndexFixing(TenorBasisIndex6M,$AB600,TRUE,_xll.ohTrigger(trigger,$X$24))</f>
        <v>4.7046283314636263E-3</v>
      </c>
      <c r="AH600" s="43">
        <f>_xll.qlIndexFixing($X$9,$AB600,TRUE,trigger)</f>
        <v>4.6888009388732403E-3</v>
      </c>
      <c r="AI600" s="45">
        <f t="shared" si="23"/>
        <v>0.15827392590385925</v>
      </c>
    </row>
    <row r="601" spans="27:35" x14ac:dyDescent="0.2">
      <c r="AA601" s="122" t="s">
        <v>88</v>
      </c>
      <c r="AB601" s="40">
        <f>_xll.qlInterestRateIndexFixingDate($X$9,AC601)</f>
        <v>43584</v>
      </c>
      <c r="AC601" s="40">
        <f>_xll.qlCalendarAdvance(calendar,$AC600,AA601,,,trigger)</f>
        <v>43587</v>
      </c>
      <c r="AD601" s="40">
        <f>_xll.qlInterestRateIndexMaturity($X$9,AC601,)</f>
        <v>43679</v>
      </c>
      <c r="AE601" s="43">
        <f>_xll.qlTenorBasisValue(TenorBasis3M,AC601,_xll.ohTrigger(trigger,$X$24))</f>
        <v>1.7362154493952152E-3</v>
      </c>
      <c r="AF601" s="90">
        <f>_xll.qlTenorBasisForwardRate(TenorBasis3M,AC601,_xll.ohTrigger(trigger,$X$24))</f>
        <v>4.6893539229187417E-3</v>
      </c>
      <c r="AG601" s="90">
        <f>_xll.qlIndexFixing(TenorBasisIndex6M,$AB601,TRUE,_xll.ohTrigger(trigger,$X$24))</f>
        <v>4.7596178393022092E-3</v>
      </c>
      <c r="AH601" s="43">
        <f>_xll.qlIndexFixing($X$9,$AB601,TRUE,trigger)</f>
        <v>4.7438983665430883E-3</v>
      </c>
      <c r="AI601" s="45">
        <f t="shared" si="23"/>
        <v>0.15719472759120889</v>
      </c>
    </row>
    <row r="602" spans="27:35" x14ac:dyDescent="0.2">
      <c r="AA602" s="122" t="s">
        <v>88</v>
      </c>
      <c r="AB602" s="40">
        <f>_xll.qlInterestRateIndexFixingDate($X$9,AC602)</f>
        <v>43592</v>
      </c>
      <c r="AC602" s="40">
        <f>_xll.qlCalendarAdvance(calendar,$AC601,AA602,,,trigger)</f>
        <v>43594</v>
      </c>
      <c r="AD602" s="40">
        <f>_xll.qlInterestRateIndexMaturity($X$9,AC602,)</f>
        <v>43686</v>
      </c>
      <c r="AE602" s="43">
        <f>_xll.qlTenorBasisValue(TenorBasis3M,AC602,_xll.ohTrigger(trigger,$X$24))</f>
        <v>1.7374178280588572E-3</v>
      </c>
      <c r="AF602" s="90">
        <f>_xll.qlTenorBasisForwardRate(TenorBasis3M,AC602,_xll.ohTrigger(trigger,$X$24))</f>
        <v>4.7405743598644863E-3</v>
      </c>
      <c r="AG602" s="90">
        <f>_xll.qlIndexFixing(TenorBasisIndex6M,$AB602,TRUE,_xll.ohTrigger(trigger,$X$24))</f>
        <v>4.8108392907607747E-3</v>
      </c>
      <c r="AH602" s="43">
        <f>_xll.qlIndexFixing($X$9,$AB602,TRUE,trigger)</f>
        <v>4.7953133014352776E-3</v>
      </c>
      <c r="AI602" s="45">
        <f t="shared" si="23"/>
        <v>0.15525989325497133</v>
      </c>
    </row>
    <row r="603" spans="27:35" x14ac:dyDescent="0.2">
      <c r="AA603" s="122" t="s">
        <v>88</v>
      </c>
      <c r="AB603" s="40">
        <f>_xll.qlInterestRateIndexFixingDate($X$9,AC603)</f>
        <v>43599</v>
      </c>
      <c r="AC603" s="40">
        <f>_xll.qlCalendarAdvance(calendar,$AC602,AA603,,,trigger)</f>
        <v>43601</v>
      </c>
      <c r="AD603" s="40">
        <f>_xll.qlInterestRateIndexMaturity($X$9,AC603,)</f>
        <v>43693</v>
      </c>
      <c r="AE603" s="43">
        <f>_xll.qlTenorBasisValue(TenorBasis3M,AC603,_xll.ohTrigger(trigger,$X$24))</f>
        <v>1.7386022250641838E-3</v>
      </c>
      <c r="AF603" s="90">
        <f>_xll.qlTenorBasisForwardRate(TenorBasis3M,AC603,_xll.ohTrigger(trigger,$X$24))</f>
        <v>4.7917123203845419E-3</v>
      </c>
      <c r="AG603" s="90">
        <f>_xll.qlIndexFixing(TenorBasisIndex6M,$AB603,TRUE,_xll.ohTrigger(trigger,$X$24))</f>
        <v>4.8619782643200479E-3</v>
      </c>
      <c r="AH603" s="43">
        <f>_xll.qlIndexFixing($X$9,$AB603,TRUE,trigger)</f>
        <v>4.8467496401340187E-3</v>
      </c>
      <c r="AI603" s="45">
        <f t="shared" si="23"/>
        <v>0.15228624186029194</v>
      </c>
    </row>
    <row r="604" spans="27:35" x14ac:dyDescent="0.2">
      <c r="AA604" s="122" t="s">
        <v>88</v>
      </c>
      <c r="AB604" s="40">
        <f>_xll.qlInterestRateIndexFixingDate($X$9,AC604)</f>
        <v>43606</v>
      </c>
      <c r="AC604" s="40">
        <f>_xll.qlCalendarAdvance(calendar,$AC603,AA604,,,trigger)</f>
        <v>43608</v>
      </c>
      <c r="AD604" s="40">
        <f>_xll.qlInterestRateIndexMaturity($X$9,AC604,)</f>
        <v>43700</v>
      </c>
      <c r="AE604" s="43">
        <f>_xll.qlTenorBasisValue(TenorBasis3M,AC604,_xll.ohTrigger(trigger,$X$24))</f>
        <v>1.7397687257991413E-3</v>
      </c>
      <c r="AF604" s="90">
        <f>_xll.qlTenorBasisForwardRate(TenorBasis3M,AC604,_xll.ohTrigger(trigger,$X$24))</f>
        <v>4.8427678856296464E-3</v>
      </c>
      <c r="AG604" s="90">
        <f>_xll.qlIndexFixing(TenorBasisIndex6M,$AB604,TRUE,_xll.ohTrigger(trigger,$X$24))</f>
        <v>4.9130348411281603E-3</v>
      </c>
      <c r="AH604" s="43">
        <f>_xll.qlIndexFixing($X$9,$AB604,TRUE,trigger)</f>
        <v>4.8982073834630034E-3</v>
      </c>
      <c r="AI604" s="45">
        <f t="shared" si="23"/>
        <v>0.14827457665156885</v>
      </c>
    </row>
    <row r="605" spans="27:35" x14ac:dyDescent="0.2">
      <c r="AA605" s="122" t="s">
        <v>88</v>
      </c>
      <c r="AB605" s="40">
        <f>_xll.qlInterestRateIndexFixingDate($X$9,AC605)</f>
        <v>43613</v>
      </c>
      <c r="AC605" s="40">
        <f>_xll.qlCalendarAdvance(calendar,$AC604,AA605,,,trigger)</f>
        <v>43615</v>
      </c>
      <c r="AD605" s="40">
        <f>_xll.qlInterestRateIndexMaturity($X$9,AC605,)</f>
        <v>43707</v>
      </c>
      <c r="AE605" s="43">
        <f>_xll.qlTenorBasisValue(TenorBasis3M,AC605,_xll.ohTrigger(trigger,$X$24))</f>
        <v>1.7409174153291851E-3</v>
      </c>
      <c r="AF605" s="90">
        <f>_xll.qlTenorBasisForwardRate(TenorBasis3M,AC605,_xll.ohTrigger(trigger,$X$24))</f>
        <v>4.8937411364403521E-3</v>
      </c>
      <c r="AG605" s="90">
        <f>_xll.qlIndexFixing(TenorBasisIndex6M,$AB605,TRUE,_xll.ohTrigger(trigger,$X$24))</f>
        <v>4.9640091020273997E-3</v>
      </c>
      <c r="AH605" s="43">
        <f>_xll.qlIndexFixing($X$9,$AB605,TRUE,trigger)</f>
        <v>4.9496865322493939E-3</v>
      </c>
      <c r="AI605" s="45">
        <f t="shared" si="23"/>
        <v>0.143225697780058</v>
      </c>
    </row>
    <row r="606" spans="27:35" x14ac:dyDescent="0.2">
      <c r="AA606" s="122" t="s">
        <v>88</v>
      </c>
      <c r="AB606" s="40">
        <f>_xll.qlInterestRateIndexFixingDate($X$9,AC606)</f>
        <v>43620</v>
      </c>
      <c r="AC606" s="40">
        <f>_xll.qlCalendarAdvance(calendar,$AC605,AA606,,,trigger)</f>
        <v>43622</v>
      </c>
      <c r="AD606" s="40">
        <f>_xll.qlInterestRateIndexMaturity($X$9,AC606,)</f>
        <v>43714</v>
      </c>
      <c r="AE606" s="43">
        <f>_xll.qlTenorBasisValue(TenorBasis3M,AC606,_xll.ohTrigger(trigger,$X$24))</f>
        <v>1.7420483783983796E-3</v>
      </c>
      <c r="AF606" s="90">
        <f>_xll.qlTenorBasisForwardRate(TenorBasis3M,AC606,_xll.ohTrigger(trigger,$X$24))</f>
        <v>4.9446321533496299E-3</v>
      </c>
      <c r="AG606" s="90">
        <f>_xll.qlIndexFixing(TenorBasisIndex6M,$AB606,TRUE,_xll.ohTrigger(trigger,$X$24))</f>
        <v>5.0149011275550841E-3</v>
      </c>
      <c r="AH606" s="43">
        <f>_xll.qlIndexFixing($X$9,$AB606,TRUE,trigger)</f>
        <v>5.0011870873168801E-3</v>
      </c>
      <c r="AI606" s="45">
        <f t="shared" si="23"/>
        <v>0.13714040238204001</v>
      </c>
    </row>
    <row r="607" spans="27:35" x14ac:dyDescent="0.2">
      <c r="AA607" s="122" t="s">
        <v>88</v>
      </c>
      <c r="AB607" s="40">
        <f>_xll.qlInterestRateIndexFixingDate($X$9,AC607)</f>
        <v>43627</v>
      </c>
      <c r="AC607" s="40">
        <f>_xll.qlCalendarAdvance(calendar,$AC606,AA607,,,trigger)</f>
        <v>43629</v>
      </c>
      <c r="AD607" s="40">
        <f>_xll.qlInterestRateIndexMaturity($X$9,AC607,)</f>
        <v>43721</v>
      </c>
      <c r="AE607" s="43">
        <f>_xll.qlTenorBasisValue(TenorBasis3M,AC607,_xll.ohTrigger(trigger,$X$24))</f>
        <v>1.7431616994304953E-3</v>
      </c>
      <c r="AF607" s="90">
        <f>_xll.qlTenorBasisForwardRate(TenorBasis3M,AC607,_xll.ohTrigger(trigger,$X$24))</f>
        <v>4.9954410165811347E-3</v>
      </c>
      <c r="AG607" s="90">
        <f>_xll.qlIndexFixing(TenorBasisIndex6M,$AB607,TRUE,_xll.ohTrigger(trigger,$X$24))</f>
        <v>5.0657109979339978E-3</v>
      </c>
      <c r="AH607" s="43">
        <f>_xll.qlIndexFixing($X$9,$AB607,TRUE,trigger)</f>
        <v>5.0527090494952324E-3</v>
      </c>
      <c r="AI607" s="45">
        <f t="shared" si="23"/>
        <v>0.13001948438765357</v>
      </c>
    </row>
    <row r="608" spans="27:35" x14ac:dyDescent="0.2">
      <c r="AA608" s="122" t="s">
        <v>88</v>
      </c>
      <c r="AB608" s="40">
        <f>_xll.qlInterestRateIndexFixingDate($X$9,AC608)</f>
        <v>43634</v>
      </c>
      <c r="AC608" s="40">
        <f>_xll.qlCalendarAdvance(calendar,$AC607,AA608,,,trigger)</f>
        <v>43636</v>
      </c>
      <c r="AD608" s="40">
        <f>_xll.qlInterestRateIndexMaturity($X$9,AC608,)</f>
        <v>43728</v>
      </c>
      <c r="AE608" s="43">
        <f>_xll.qlTenorBasisValue(TenorBasis3M,AC608,_xll.ohTrigger(trigger,$X$24))</f>
        <v>1.7442574625300979E-3</v>
      </c>
      <c r="AF608" s="90">
        <f>_xll.qlTenorBasisForwardRate(TenorBasis3M,AC608,_xll.ohTrigger(trigger,$X$24))</f>
        <v>5.0461678060596277E-3</v>
      </c>
      <c r="AG608" s="90">
        <f>_xll.qlIndexFixing(TenorBasisIndex6M,$AB608,TRUE,_xll.ohTrigger(trigger,$X$24))</f>
        <v>5.1164387930897719E-3</v>
      </c>
      <c r="AH608" s="43">
        <f>_xll.qlIndexFixing($X$9,$AB608,TRUE,trigger)</f>
        <v>5.1042524196081409E-3</v>
      </c>
      <c r="AI608" s="45">
        <f t="shared" si="23"/>
        <v>0.12186373481631006</v>
      </c>
    </row>
    <row r="609" spans="27:35" x14ac:dyDescent="0.2">
      <c r="AA609" s="122" t="s">
        <v>88</v>
      </c>
      <c r="AB609" s="40">
        <f>_xll.qlInterestRateIndexFixingDate($X$9,AC609)</f>
        <v>43641</v>
      </c>
      <c r="AC609" s="40">
        <f>_xll.qlCalendarAdvance(calendar,$AC608,AA609,,,trigger)</f>
        <v>43643</v>
      </c>
      <c r="AD609" s="40">
        <f>_xll.qlInterestRateIndexMaturity($X$9,AC609,)</f>
        <v>43735</v>
      </c>
      <c r="AE609" s="43">
        <f>_xll.qlTenorBasisValue(TenorBasis3M,AC609,_xll.ohTrigger(trigger,$X$24))</f>
        <v>1.7453357514836427E-3</v>
      </c>
      <c r="AF609" s="90">
        <f>_xll.qlTenorBasisForwardRate(TenorBasis3M,AC609,_xll.ohTrigger(trigger,$X$24))</f>
        <v>5.0968126013953407E-3</v>
      </c>
      <c r="AG609" s="90">
        <f>_xll.qlIndexFixing(TenorBasisIndex6M,$AB609,TRUE,_xll.ohTrigger(trigger,$X$24))</f>
        <v>5.1670845926335062E-3</v>
      </c>
      <c r="AH609" s="43">
        <f>_xll.qlIndexFixing($X$9,$AB609,TRUE,trigger)</f>
        <v>5.1558171984827693E-3</v>
      </c>
      <c r="AI609" s="45">
        <f t="shared" si="23"/>
        <v>0.11267394150736923</v>
      </c>
    </row>
    <row r="610" spans="27:35" x14ac:dyDescent="0.2">
      <c r="AA610" s="122" t="s">
        <v>88</v>
      </c>
      <c r="AB610" s="40">
        <f>_xll.qlInterestRateIndexFixingDate($X$9,AC610)</f>
        <v>43648</v>
      </c>
      <c r="AC610" s="40">
        <f>_xll.qlCalendarAdvance(calendar,$AC609,AA610,,,trigger)</f>
        <v>43650</v>
      </c>
      <c r="AD610" s="40">
        <f>_xll.qlInterestRateIndexMaturity($X$9,AC610,)</f>
        <v>43742</v>
      </c>
      <c r="AE610" s="43">
        <f>_xll.qlTenorBasisValue(TenorBasis3M,AC610,_xll.ohTrigger(trigger,$X$24))</f>
        <v>1.7463966497605573E-3</v>
      </c>
      <c r="AF610" s="90">
        <f>_xll.qlTenorBasisForwardRate(TenorBasis3M,AC610,_xll.ohTrigger(trigger,$X$24))</f>
        <v>5.1473756402207974E-3</v>
      </c>
      <c r="AG610" s="90">
        <f>_xll.qlIndexFixing(TenorBasisIndex6M,$AB610,TRUE,_xll.ohTrigger(trigger,$X$24))</f>
        <v>5.2165881418681191E-3</v>
      </c>
      <c r="AH610" s="43">
        <f>_xll.qlIndexFixing($X$9,$AB610,TRUE,trigger)</f>
        <v>5.2074034556374212E-3</v>
      </c>
      <c r="AI610" s="45">
        <f t="shared" si="23"/>
        <v>9.1846862306978888E-2</v>
      </c>
    </row>
    <row r="611" spans="27:35" x14ac:dyDescent="0.2">
      <c r="AA611" s="122" t="s">
        <v>88</v>
      </c>
      <c r="AB611" s="40">
        <f>_xll.qlInterestRateIndexFixingDate($X$9,AC611)</f>
        <v>43655</v>
      </c>
      <c r="AC611" s="40">
        <f>_xll.qlCalendarAdvance(calendar,$AC610,AA611,,,trigger)</f>
        <v>43657</v>
      </c>
      <c r="AD611" s="40">
        <f>_xll.qlInterestRateIndexMaturity($X$9,AC611,)</f>
        <v>43749</v>
      </c>
      <c r="AE611" s="43">
        <f>_xll.qlTenorBasisValue(TenorBasis3M,AC611,_xll.ohTrigger(trigger,$X$24))</f>
        <v>1.7474402405143238E-3</v>
      </c>
      <c r="AF611" s="90">
        <f>_xll.qlTenorBasisForwardRate(TenorBasis3M,AC611,_xll.ohTrigger(trigger,$X$24))</f>
        <v>5.1978709535897057E-3</v>
      </c>
      <c r="AG611" s="90">
        <f>_xll.qlIndexFixing(TenorBasisIndex6M,$AB611,TRUE,_xll.ohTrigger(trigger,$X$24))</f>
        <v>5.2633726701013378E-3</v>
      </c>
      <c r="AH611" s="43">
        <f>_xll.qlIndexFixing($X$9,$AB611,TRUE,trigger)</f>
        <v>5.2590172451084998E-3</v>
      </c>
      <c r="AI611" s="45">
        <f t="shared" si="23"/>
        <v>4.3554249928379543E-2</v>
      </c>
    </row>
    <row r="612" spans="27:35" x14ac:dyDescent="0.2">
      <c r="AA612" s="122" t="s">
        <v>88</v>
      </c>
      <c r="AB612" s="40">
        <f>_xll.qlInterestRateIndexFixingDate($X$9,AC612)</f>
        <v>43662</v>
      </c>
      <c r="AC612" s="40">
        <f>_xll.qlCalendarAdvance(calendar,$AC611,AA612,,,trigger)</f>
        <v>43664</v>
      </c>
      <c r="AD612" s="40">
        <f>_xll.qlInterestRateIndexMaturity($X$9,AC612,)</f>
        <v>43756</v>
      </c>
      <c r="AE612" s="43">
        <f>_xll.qlTenorBasisValue(TenorBasis3M,AC612,_xll.ohTrigger(trigger,$X$24))</f>
        <v>1.7484666065835572E-3</v>
      </c>
      <c r="AF612" s="90">
        <f>_xll.qlTenorBasisForwardRate(TenorBasis3M,AC612,_xll.ohTrigger(trigger,$X$24))</f>
        <v>5.2483368755640789E-3</v>
      </c>
      <c r="AG612" s="90">
        <f>_xll.qlIndexFixing(TenorBasisIndex6M,$AB612,TRUE,_xll.ohTrigger(trigger,$X$24))</f>
        <v>5.3101277077089622E-3</v>
      </c>
      <c r="AH612" s="43">
        <f>_xll.qlIndexFixing($X$9,$AB612,TRUE,trigger)</f>
        <v>5.3106751651431309E-3</v>
      </c>
      <c r="AI612" s="45">
        <f t="shared" si="23"/>
        <v>-5.4745743416871606E-3</v>
      </c>
    </row>
    <row r="613" spans="27:35" x14ac:dyDescent="0.2">
      <c r="AA613" s="122" t="s">
        <v>88</v>
      </c>
      <c r="AB613" s="40">
        <f>_xll.qlInterestRateIndexFixingDate($X$9,AC613)</f>
        <v>43669</v>
      </c>
      <c r="AC613" s="40">
        <f>_xll.qlCalendarAdvance(calendar,$AC612,AA613,,,trigger)</f>
        <v>43671</v>
      </c>
      <c r="AD613" s="40">
        <f>_xll.qlInterestRateIndexMaturity($X$9,AC613,)</f>
        <v>43763</v>
      </c>
      <c r="AE613" s="43">
        <f>_xll.qlTenorBasisValue(TenorBasis3M,AC613,_xll.ohTrigger(trigger,$X$24))</f>
        <v>1.7494758304930835E-3</v>
      </c>
      <c r="AF613" s="90">
        <f>_xll.qlTenorBasisForwardRate(TenorBasis3M,AC613,_xll.ohTrigger(trigger,$X$24))</f>
        <v>5.2988142157005206E-3</v>
      </c>
      <c r="AG613" s="90">
        <f>_xll.qlIndexFixing(TenorBasisIndex6M,$AB613,TRUE,_xll.ohTrigger(trigger,$X$24))</f>
        <v>5.3568940649400864E-3</v>
      </c>
      <c r="AH613" s="43">
        <f>_xll.qlIndexFixing($X$9,$AB613,TRUE,trigger)</f>
        <v>5.3623948881552789E-3</v>
      </c>
      <c r="AI613" s="45">
        <f t="shared" si="23"/>
        <v>-5.5008232151924907E-2</v>
      </c>
    </row>
    <row r="614" spans="27:35" x14ac:dyDescent="0.2">
      <c r="AA614" s="122" t="s">
        <v>88</v>
      </c>
      <c r="AB614" s="40">
        <f>_xll.qlInterestRateIndexFixingDate($X$9,AC614)</f>
        <v>43676</v>
      </c>
      <c r="AC614" s="40">
        <f>_xll.qlCalendarAdvance(calendar,$AC613,AA614,,,trigger)</f>
        <v>43678</v>
      </c>
      <c r="AD614" s="40">
        <f>_xll.qlInterestRateIndexMaturity($X$9,AC614,)</f>
        <v>43770</v>
      </c>
      <c r="AE614" s="43">
        <f>_xll.qlTenorBasisValue(TenorBasis3M,AC614,_xll.ohTrigger(trigger,$X$24))</f>
        <v>1.7504679944550091E-3</v>
      </c>
      <c r="AF614" s="90">
        <f>_xll.qlTenorBasisForwardRate(TenorBasis3M,AC614,_xll.ohTrigger(trigger,$X$24))</f>
        <v>5.3493437853463742E-3</v>
      </c>
      <c r="AG614" s="90">
        <f>_xll.qlIndexFixing(TenorBasisIndex6M,$AB614,TRUE,_xll.ohTrigger(trigger,$X$24))</f>
        <v>5.4037125536746718E-3</v>
      </c>
      <c r="AH614" s="43">
        <f>_xll.qlIndexFixing($X$9,$AB614,TRUE,trigger)</f>
        <v>5.4141940874955548E-3</v>
      </c>
      <c r="AI614" s="45">
        <f t="shared" si="23"/>
        <v>-0.10481533820883016</v>
      </c>
    </row>
    <row r="615" spans="27:35" x14ac:dyDescent="0.2">
      <c r="AA615" s="122" t="s">
        <v>88</v>
      </c>
      <c r="AB615" s="40">
        <f>_xll.qlInterestRateIndexFixingDate($X$9,AC615)</f>
        <v>43683</v>
      </c>
      <c r="AC615" s="40">
        <f>_xll.qlCalendarAdvance(calendar,$AC614,AA615,,,trigger)</f>
        <v>43685</v>
      </c>
      <c r="AD615" s="40">
        <f>_xll.qlInterestRateIndexMaturity($X$9,AC615,)</f>
        <v>43777</v>
      </c>
      <c r="AE615" s="43">
        <f>_xll.qlTenorBasisValue(TenorBasis3M,AC615,_xll.ohTrigger(trigger,$X$24))</f>
        <v>1.7514431803697873E-3</v>
      </c>
      <c r="AF615" s="90">
        <f>_xll.qlTenorBasisForwardRate(TenorBasis3M,AC615,_xll.ohTrigger(trigger,$X$24))</f>
        <v>5.399966397657106E-3</v>
      </c>
      <c r="AG615" s="90">
        <f>_xll.qlIndexFixing(TenorBasisIndex6M,$AB615,TRUE,_xll.ohTrigger(trigger,$X$24))</f>
        <v>5.4506239874461421E-3</v>
      </c>
      <c r="AH615" s="43">
        <f>_xll.qlIndexFixing($X$9,$AB615,TRUE,trigger)</f>
        <v>5.4660904374486024E-3</v>
      </c>
      <c r="AI615" s="45">
        <f t="shared" si="23"/>
        <v>-0.15466450002460214</v>
      </c>
    </row>
    <row r="616" spans="27:35" x14ac:dyDescent="0.2">
      <c r="AA616" s="122" t="s">
        <v>88</v>
      </c>
      <c r="AB616" s="40">
        <f>_xll.qlInterestRateIndexFixingDate($X$9,AC616)</f>
        <v>43690</v>
      </c>
      <c r="AC616" s="40">
        <f>_xll.qlCalendarAdvance(calendar,$AC615,AA616,,,trigger)</f>
        <v>43692</v>
      </c>
      <c r="AD616" s="40">
        <f>_xll.qlInterestRateIndexMaturity($X$9,AC616,)</f>
        <v>43784</v>
      </c>
      <c r="AE616" s="43">
        <f>_xll.qlTenorBasisValue(TenorBasis3M,AC616,_xll.ohTrigger(trigger,$X$24))</f>
        <v>1.752401469827288E-3</v>
      </c>
      <c r="AF616" s="90">
        <f>_xll.qlTenorBasisForwardRate(TenorBasis3M,AC616,_xll.ohTrigger(trigger,$X$24))</f>
        <v>5.4507228675823947E-3</v>
      </c>
      <c r="AG616" s="90">
        <f>_xll.qlIndexFixing(TenorBasisIndex6M,$AB616,TRUE,_xll.ohTrigger(trigger,$X$24))</f>
        <v>5.4976691814318211E-3</v>
      </c>
      <c r="AH616" s="43">
        <f>_xll.qlIndexFixing($X$9,$AB616,TRUE,trigger)</f>
        <v>5.5181016132470045E-3</v>
      </c>
      <c r="AI616" s="45">
        <f t="shared" si="23"/>
        <v>-0.20432431815183352</v>
      </c>
    </row>
    <row r="617" spans="27:35" x14ac:dyDescent="0.2">
      <c r="AA617" s="122" t="s">
        <v>88</v>
      </c>
      <c r="AB617" s="40">
        <f>_xll.qlInterestRateIndexFixingDate($X$9,AC617)</f>
        <v>43697</v>
      </c>
      <c r="AC617" s="40">
        <f>_xll.qlCalendarAdvance(calendar,$AC616,AA617,,,trigger)</f>
        <v>43699</v>
      </c>
      <c r="AD617" s="40">
        <f>_xll.qlInterestRateIndexMaturity($X$9,AC617,)</f>
        <v>43791</v>
      </c>
      <c r="AE617" s="43">
        <f>_xll.qlTenorBasisValue(TenorBasis3M,AC617,_xll.ohTrigger(trigger,$X$24))</f>
        <v>1.7533429441078561E-3</v>
      </c>
      <c r="AF617" s="90">
        <f>_xll.qlTenorBasisForwardRate(TenorBasis3M,AC617,_xll.ohTrigger(trigger,$X$24))</f>
        <v>5.501654011906108E-3</v>
      </c>
      <c r="AG617" s="90">
        <f>_xll.qlIndexFixing(TenorBasisIndex6M,$AB617,TRUE,_xll.ohTrigger(trigger,$X$24))</f>
        <v>5.5448889524816096E-3</v>
      </c>
      <c r="AH617" s="43">
        <f>_xll.qlIndexFixing($X$9,$AB617,TRUE,trigger)</f>
        <v>5.5702452910704097E-3</v>
      </c>
      <c r="AI617" s="45">
        <f t="shared" si="23"/>
        <v>-0.25356338588800043</v>
      </c>
    </row>
    <row r="618" spans="27:35" x14ac:dyDescent="0.2">
      <c r="AA618" s="122" t="s">
        <v>88</v>
      </c>
      <c r="AB618" s="40">
        <f>_xll.qlInterestRateIndexFixingDate($X$9,AC618)</f>
        <v>43704</v>
      </c>
      <c r="AC618" s="40">
        <f>_xll.qlCalendarAdvance(calendar,$AC617,AA618,,,trigger)</f>
        <v>43706</v>
      </c>
      <c r="AD618" s="40">
        <f>_xll.qlInterestRateIndexMaturity($X$9,AC618,)</f>
        <v>43798</v>
      </c>
      <c r="AE618" s="43">
        <f>_xll.qlTenorBasisValue(TenorBasis3M,AC618,_xll.ohTrigger(trigger,$X$24))</f>
        <v>1.7542676841833694E-3</v>
      </c>
      <c r="AF618" s="90">
        <f>_xll.qlTenorBasisForwardRate(TenorBasis3M,AC618,_xll.ohTrigger(trigger,$X$24))</f>
        <v>5.5528006492367374E-3</v>
      </c>
      <c r="AG618" s="90">
        <f>_xll.qlIndexFixing(TenorBasisIndex6M,$AB618,TRUE,_xll.ohTrigger(trigger,$X$24))</f>
        <v>5.5282593039746759E-3</v>
      </c>
      <c r="AH618" s="43">
        <f>_xll.qlIndexFixing($X$9,$AB618,TRUE,trigger)</f>
        <v>5.6225391480455387E-3</v>
      </c>
      <c r="AI618" s="45">
        <f t="shared" si="23"/>
        <v>-0.94279844070862751</v>
      </c>
    </row>
    <row r="619" spans="27:35" x14ac:dyDescent="0.2">
      <c r="AA619" s="122" t="s">
        <v>88</v>
      </c>
      <c r="AB619" s="40">
        <f>_xll.qlInterestRateIndexFixingDate($X$9,AC619)</f>
        <v>43711</v>
      </c>
      <c r="AC619" s="40">
        <f>_xll.qlCalendarAdvance(calendar,$AC618,AA619,,,trigger)</f>
        <v>43713</v>
      </c>
      <c r="AD619" s="40">
        <f>_xll.qlInterestRateIndexMaturity($X$9,AC619,)</f>
        <v>43804</v>
      </c>
      <c r="AE619" s="43">
        <f>_xll.qlTenorBasisValue(TenorBasis3M,AC619,_xll.ohTrigger(trigger,$X$24))</f>
        <v>1.7551757707182938E-3</v>
      </c>
      <c r="AF619" s="90">
        <f>_xll.qlTenorBasisForwardRate(TenorBasis3M,AC619,_xll.ohTrigger(trigger,$X$24))</f>
        <v>5.6004262334421809E-3</v>
      </c>
      <c r="AG619" s="90">
        <f>_xll.qlIndexFixing(TenorBasisIndex6M,$AB619,TRUE,_xll.ohTrigger(trigger,$X$24))</f>
        <v>5.6363948812939877E-3</v>
      </c>
      <c r="AH619" s="43">
        <f>_xll.qlIndexFixing($X$9,$AB619,TRUE,trigger)</f>
        <v>5.6711713431606969E-3</v>
      </c>
      <c r="AI619" s="45">
        <f t="shared" si="23"/>
        <v>-0.34776461866709191</v>
      </c>
    </row>
    <row r="620" spans="27:35" x14ac:dyDescent="0.2">
      <c r="AA620" s="122" t="s">
        <v>88</v>
      </c>
      <c r="AB620" s="40">
        <f>_xll.qlInterestRateIndexFixingDate($X$9,AC620)</f>
        <v>43718</v>
      </c>
      <c r="AC620" s="40">
        <f>_xll.qlCalendarAdvance(calendar,$AC619,AA620,,,trigger)</f>
        <v>43720</v>
      </c>
      <c r="AD620" s="40">
        <f>_xll.qlInterestRateIndexMaturity($X$9,AC620,)</f>
        <v>43811</v>
      </c>
      <c r="AE620" s="43">
        <f>_xll.qlTenorBasisValue(TenorBasis3M,AC620,_xll.ohTrigger(trigger,$X$24))</f>
        <v>1.7560672840707357E-3</v>
      </c>
      <c r="AF620" s="90">
        <f>_xll.qlTenorBasisForwardRate(TenorBasis3M,AC620,_xll.ohTrigger(trigger,$X$24))</f>
        <v>5.6520955918674086E-3</v>
      </c>
      <c r="AG620" s="90">
        <f>_xll.qlIndexFixing(TenorBasisIndex6M,$AB620,TRUE,_xll.ohTrigger(trigger,$X$24))</f>
        <v>5.6843118398338952E-3</v>
      </c>
      <c r="AH620" s="43">
        <f>_xll.qlIndexFixing($X$9,$AB620,TRUE,trigger)</f>
        <v>5.7238007416333843E-3</v>
      </c>
      <c r="AI620" s="45">
        <f t="shared" si="23"/>
        <v>-0.39488901799489101</v>
      </c>
    </row>
    <row r="621" spans="27:35" x14ac:dyDescent="0.2">
      <c r="AA621" s="122" t="s">
        <v>88</v>
      </c>
      <c r="AB621" s="40">
        <f>_xll.qlInterestRateIndexFixingDate($X$9,AC621)</f>
        <v>43725</v>
      </c>
      <c r="AC621" s="40">
        <f>_xll.qlCalendarAdvance(calendar,$AC620,AA621,,,trigger)</f>
        <v>43727</v>
      </c>
      <c r="AD621" s="40">
        <f>_xll.qlInterestRateIndexMaturity($X$9,AC621,)</f>
        <v>43818</v>
      </c>
      <c r="AE621" s="43">
        <f>_xll.qlTenorBasisValue(TenorBasis3M,AC621,_xll.ohTrigger(trigger,$X$24))</f>
        <v>1.7569423042934889E-3</v>
      </c>
      <c r="AF621" s="90">
        <f>_xll.qlTenorBasisForwardRate(TenorBasis3M,AC621,_xll.ohTrigger(trigger,$X$24))</f>
        <v>5.7041016120407866E-3</v>
      </c>
      <c r="AG621" s="90">
        <f>_xll.qlIndexFixing(TenorBasisIndex6M,$AB621,TRUE,_xll.ohTrigger(trigger,$X$24))</f>
        <v>5.7325653615124799E-3</v>
      </c>
      <c r="AH621" s="43">
        <f>_xll.qlIndexFixing($X$9,$AB621,TRUE,trigger)</f>
        <v>5.7766327899844887E-3</v>
      </c>
      <c r="AI621" s="45">
        <f t="shared" si="23"/>
        <v>-0.44067428472008807</v>
      </c>
    </row>
    <row r="622" spans="27:35" x14ac:dyDescent="0.2">
      <c r="AA622" s="122" t="s">
        <v>88</v>
      </c>
      <c r="AB622" s="40">
        <f>_xll.qlInterestRateIndexFixingDate($X$9,AC622)</f>
        <v>43732</v>
      </c>
      <c r="AC622" s="40">
        <f>_xll.qlCalendarAdvance(calendar,$AC621,AA622,,,trigger)</f>
        <v>43734</v>
      </c>
      <c r="AD622" s="40">
        <f>_xll.qlInterestRateIndexMaturity($X$9,AC622,)</f>
        <v>43826</v>
      </c>
      <c r="AE622" s="43">
        <f>_xll.qlTenorBasisValue(TenorBasis3M,AC622,_xll.ohTrigger(trigger,$X$24))</f>
        <v>1.7578009111350774E-3</v>
      </c>
      <c r="AF622" s="90">
        <f>_xll.qlTenorBasisForwardRate(TenorBasis3M,AC622,_xll.ohTrigger(trigger,$X$24))</f>
        <v>5.7603585665231081E-3</v>
      </c>
      <c r="AG622" s="90">
        <f>_xll.qlIndexFixing(TenorBasisIndex6M,$AB622,TRUE,_xll.ohTrigger(trigger,$X$24))</f>
        <v>5.7850351723557399E-3</v>
      </c>
      <c r="AH622" s="43">
        <f>_xll.qlIndexFixing($X$9,$AB622,TRUE,trigger)</f>
        <v>5.8335699438418964E-3</v>
      </c>
      <c r="AI622" s="45">
        <f t="shared" si="23"/>
        <v>-0.48534771486156458</v>
      </c>
    </row>
    <row r="623" spans="27:35" x14ac:dyDescent="0.2">
      <c r="AA623" s="122" t="s">
        <v>88</v>
      </c>
      <c r="AB623" s="40">
        <f>_xll.qlInterestRateIndexFixingDate($X$9,AC623)</f>
        <v>43739</v>
      </c>
      <c r="AC623" s="40">
        <f>_xll.qlCalendarAdvance(calendar,$AC622,AA623,,,trigger)</f>
        <v>43741</v>
      </c>
      <c r="AD623" s="40">
        <f>_xll.qlInterestRateIndexMaturity($X$9,AC623,)</f>
        <v>43833</v>
      </c>
      <c r="AE623" s="43">
        <f>_xll.qlTenorBasisValue(TenorBasis3M,AC623,_xll.ohTrigger(trigger,$X$24))</f>
        <v>1.7586431840407994E-3</v>
      </c>
      <c r="AF623" s="90">
        <f>_xll.qlTenorBasisForwardRate(TenorBasis3M,AC623,_xll.ohTrigger(trigger,$X$24))</f>
        <v>5.8131949943334539E-3</v>
      </c>
      <c r="AG623" s="90">
        <f>_xll.qlIndexFixing(TenorBasisIndex6M,$AB623,TRUE,_xll.ohTrigger(trigger,$X$24))</f>
        <v>5.7676388721527661E-3</v>
      </c>
      <c r="AH623" s="43">
        <f>_xll.qlIndexFixing($X$9,$AB623,TRUE,trigger)</f>
        <v>5.8868798788074663E-3</v>
      </c>
      <c r="AI623" s="45">
        <f t="shared" si="23"/>
        <v>-1.1924100665470019</v>
      </c>
    </row>
    <row r="624" spans="27:35" x14ac:dyDescent="0.2">
      <c r="AA624" s="122" t="s">
        <v>88</v>
      </c>
      <c r="AB624" s="40">
        <f>_xll.qlInterestRateIndexFixingDate($X$9,AC624)</f>
        <v>43746</v>
      </c>
      <c r="AC624" s="40">
        <f>_xll.qlCalendarAdvance(calendar,$AC623,AA624,,,trigger)</f>
        <v>43748</v>
      </c>
      <c r="AD624" s="40">
        <f>_xll.qlInterestRateIndexMaturity($X$9,AC624,)</f>
        <v>43840</v>
      </c>
      <c r="AE624" s="43">
        <f>_xll.qlTenorBasisValue(TenorBasis3M,AC624,_xll.ohTrigger(trigger,$X$24))</f>
        <v>1.7594692021537645E-3</v>
      </c>
      <c r="AF624" s="90">
        <f>_xll.qlTenorBasisForwardRate(TenorBasis3M,AC624,_xll.ohTrigger(trigger,$X$24))</f>
        <v>5.866481772214948E-3</v>
      </c>
      <c r="AG624" s="90">
        <f>_xll.qlIndexFixing(TenorBasisIndex6M,$AB624,TRUE,_xll.ohTrigger(trigger,$X$24))</f>
        <v>5.887977044471005E-3</v>
      </c>
      <c r="AH624" s="43">
        <f>_xll.qlIndexFixing($X$9,$AB624,TRUE,trigger)</f>
        <v>5.9404416964573114E-3</v>
      </c>
      <c r="AI624" s="45">
        <f t="shared" si="23"/>
        <v>-0.52464651986306421</v>
      </c>
    </row>
    <row r="625" spans="27:35" x14ac:dyDescent="0.2">
      <c r="AA625" s="122" t="s">
        <v>88</v>
      </c>
      <c r="AB625" s="40">
        <f>_xll.qlInterestRateIndexFixingDate($X$9,AC625)</f>
        <v>43753</v>
      </c>
      <c r="AC625" s="40">
        <f>_xll.qlCalendarAdvance(calendar,$AC624,AA625,,,trigger)</f>
        <v>43755</v>
      </c>
      <c r="AD625" s="40">
        <f>_xll.qlInterestRateIndexMaturity($X$9,AC625,)</f>
        <v>43847</v>
      </c>
      <c r="AE625" s="43">
        <f>_xll.qlTenorBasisValue(TenorBasis3M,AC625,_xll.ohTrigger(trigger,$X$24))</f>
        <v>1.7602790443159251E-3</v>
      </c>
      <c r="AF625" s="90">
        <f>_xll.qlTenorBasisForwardRate(TenorBasis3M,AC625,_xll.ohTrigger(trigger,$X$24))</f>
        <v>5.92022327192359E-3</v>
      </c>
      <c r="AG625" s="90">
        <f>_xll.qlIndexFixing(TenorBasisIndex6M,$AB625,TRUE,_xll.ohTrigger(trigger,$X$24))</f>
        <v>5.9417188479236344E-3</v>
      </c>
      <c r="AH625" s="43">
        <f>_xll.qlIndexFixing($X$9,$AB625,TRUE,trigger)</f>
        <v>5.994257262048077E-3</v>
      </c>
      <c r="AI625" s="45">
        <f t="shared" si="23"/>
        <v>-0.52538414124442612</v>
      </c>
    </row>
    <row r="626" spans="27:35" x14ac:dyDescent="0.2">
      <c r="AA626" s="122" t="s">
        <v>88</v>
      </c>
      <c r="AB626" s="40">
        <f>_xll.qlInterestRateIndexFixingDate($X$9,AC626)</f>
        <v>43760</v>
      </c>
      <c r="AC626" s="40">
        <f>_xll.qlCalendarAdvance(calendar,$AC625,AA626,,,trigger)</f>
        <v>43762</v>
      </c>
      <c r="AD626" s="40">
        <f>_xll.qlInterestRateIndexMaturity($X$9,AC626,)</f>
        <v>43854</v>
      </c>
      <c r="AE626" s="43">
        <f>_xll.qlTenorBasisValue(TenorBasis3M,AC626,_xll.ohTrigger(trigger,$X$24))</f>
        <v>1.7610727890691119E-3</v>
      </c>
      <c r="AF626" s="90">
        <f>_xll.qlTenorBasisForwardRate(TenorBasis3M,AC626,_xll.ohTrigger(trigger,$X$24))</f>
        <v>5.9744195898014463E-3</v>
      </c>
      <c r="AG626" s="90">
        <f>_xll.qlIndexFixing(TenorBasisIndex6M,$AB626,TRUE,_xll.ohTrigger(trigger,$X$24))</f>
        <v>6.057048903060914E-3</v>
      </c>
      <c r="AH626" s="43">
        <f>_xll.qlIndexFixing($X$9,$AB626,TRUE,trigger)</f>
        <v>6.0483265860122879E-3</v>
      </c>
      <c r="AI626" s="45">
        <f t="shared" si="23"/>
        <v>8.7223170486261381E-2</v>
      </c>
    </row>
    <row r="627" spans="27:35" x14ac:dyDescent="0.2">
      <c r="AA627" s="122" t="s">
        <v>88</v>
      </c>
      <c r="AB627" s="40">
        <f>_xll.qlInterestRateIndexFixingDate($X$9,AC627)</f>
        <v>43767</v>
      </c>
      <c r="AC627" s="40">
        <f>_xll.qlCalendarAdvance(calendar,$AC626,AA627,,,trigger)</f>
        <v>43769</v>
      </c>
      <c r="AD627" s="40">
        <f>_xll.qlInterestRateIndexMaturity($X$9,AC627,)</f>
        <v>43861</v>
      </c>
      <c r="AE627" s="43">
        <f>_xll.qlTenorBasisValue(TenorBasis3M,AC627,_xll.ohTrigger(trigger,$X$24))</f>
        <v>1.7618505146560584E-3</v>
      </c>
      <c r="AF627" s="90">
        <f>_xll.qlTenorBasisForwardRate(TenorBasis3M,AC627,_xll.ohTrigger(trigger,$X$24))</f>
        <v>6.0290708220567743E-3</v>
      </c>
      <c r="AG627" s="90">
        <f>_xll.qlIndexFixing(TenorBasisIndex6M,$AB627,TRUE,_xll.ohTrigger(trigger,$X$24))</f>
        <v>6.0505670130266325E-3</v>
      </c>
      <c r="AH627" s="43">
        <f>_xll.qlIndexFixing($X$9,$AB627,TRUE,trigger)</f>
        <v>6.1026496788328614E-3</v>
      </c>
      <c r="AI627" s="45">
        <f t="shared" si="23"/>
        <v>-0.52082665806228901</v>
      </c>
    </row>
    <row r="628" spans="27:35" x14ac:dyDescent="0.2">
      <c r="AA628" s="122" t="s">
        <v>88</v>
      </c>
      <c r="AB628" s="40">
        <f>_xll.qlInterestRateIndexFixingDate($X$9,AC628)</f>
        <v>43774</v>
      </c>
      <c r="AC628" s="40">
        <f>_xll.qlCalendarAdvance(calendar,$AC627,AA628,,,trigger)</f>
        <v>43776</v>
      </c>
      <c r="AD628" s="40">
        <f>_xll.qlInterestRateIndexMaturity($X$9,AC628,)</f>
        <v>43868</v>
      </c>
      <c r="AE628" s="43">
        <f>_xll.qlTenorBasisValue(TenorBasis3M,AC628,_xll.ohTrigger(trigger,$X$24))</f>
        <v>1.762612299021427E-3</v>
      </c>
      <c r="AF628" s="90">
        <f>_xll.qlTenorBasisForwardRate(TenorBasis3M,AC628,_xll.ohTrigger(trigger,$X$24))</f>
        <v>6.0841770647631589E-3</v>
      </c>
      <c r="AG628" s="90">
        <f>_xll.qlIndexFixing(TenorBasisIndex6M,$AB628,TRUE,_xll.ohTrigger(trigger,$X$24))</f>
        <v>6.1056735669649271E-3</v>
      </c>
      <c r="AH628" s="43">
        <f>_xll.qlIndexFixing($X$9,$AB628,TRUE,trigger)</f>
        <v>6.157226551041374E-3</v>
      </c>
      <c r="AI628" s="45">
        <f t="shared" si="23"/>
        <v>-0.51552984076446917</v>
      </c>
    </row>
    <row r="629" spans="27:35" x14ac:dyDescent="0.2">
      <c r="AA629" s="122" t="s">
        <v>88</v>
      </c>
      <c r="AB629" s="40">
        <f>_xll.qlInterestRateIndexFixingDate($X$9,AC629)</f>
        <v>43781</v>
      </c>
      <c r="AC629" s="40">
        <f>_xll.qlCalendarAdvance(calendar,$AC628,AA629,,,trigger)</f>
        <v>43783</v>
      </c>
      <c r="AD629" s="40">
        <f>_xll.qlInterestRateIndexMaturity($X$9,AC629,)</f>
        <v>43875</v>
      </c>
      <c r="AE629" s="43">
        <f>_xll.qlTenorBasisValue(TenorBasis3M,AC629,_xll.ohTrigger(trigger,$X$24))</f>
        <v>1.763358219812829E-3</v>
      </c>
      <c r="AF629" s="90">
        <f>_xll.qlTenorBasisForwardRate(TenorBasis3M,AC629,_xll.ohTrigger(trigger,$X$24))</f>
        <v>6.139738413867328E-3</v>
      </c>
      <c r="AG629" s="90">
        <f>_xll.qlIndexFixing(TenorBasisIndex6M,$AB629,TRUE,_xll.ohTrigger(trigger,$X$24))</f>
        <v>6.1612352297955326E-3</v>
      </c>
      <c r="AH629" s="43">
        <f>_xll.qlIndexFixing($X$9,$AB629,TRUE,trigger)</f>
        <v>6.2120572132197951E-3</v>
      </c>
      <c r="AI629" s="45">
        <f t="shared" si="23"/>
        <v>-0.5082198342426254</v>
      </c>
    </row>
    <row r="630" spans="27:35" x14ac:dyDescent="0.2">
      <c r="AA630" s="122" t="s">
        <v>88</v>
      </c>
      <c r="AB630" s="40">
        <f>_xll.qlInterestRateIndexFixingDate($X$9,AC630)</f>
        <v>43788</v>
      </c>
      <c r="AC630" s="40">
        <f>_xll.qlCalendarAdvance(calendar,$AC629,AA630,,,trigger)</f>
        <v>43790</v>
      </c>
      <c r="AD630" s="40">
        <f>_xll.qlInterestRateIndexMaturity($X$9,AC630,)</f>
        <v>43882</v>
      </c>
      <c r="AE630" s="43">
        <f>_xll.qlTenorBasisValue(TenorBasis3M,AC630,_xll.ohTrigger(trigger,$X$24))</f>
        <v>1.7640883543818438E-3</v>
      </c>
      <c r="AF630" s="90">
        <f>_xll.qlTenorBasisForwardRate(TenorBasis3M,AC630,_xll.ohTrigger(trigger,$X$24))</f>
        <v>6.1957549651839427E-3</v>
      </c>
      <c r="AG630" s="90">
        <f>_xll.qlIndexFixing(TenorBasisIndex6M,$AB630,TRUE,_xll.ohTrigger(trigger,$X$24))</f>
        <v>6.2172520973357162E-3</v>
      </c>
      <c r="AH630" s="43">
        <f>_xll.qlIndexFixing($X$9,$AB630,TRUE,trigger)</f>
        <v>6.2671416759978839E-3</v>
      </c>
      <c r="AI630" s="45">
        <f t="shared" si="23"/>
        <v>-0.49889578662167672</v>
      </c>
    </row>
    <row r="631" spans="27:35" x14ac:dyDescent="0.2">
      <c r="AA631" s="122" t="s">
        <v>88</v>
      </c>
      <c r="AB631" s="40">
        <f>_xll.qlInterestRateIndexFixingDate($X$9,AC631)</f>
        <v>43795</v>
      </c>
      <c r="AC631" s="40">
        <f>_xll.qlCalendarAdvance(calendar,$AC630,AA631,,,trigger)</f>
        <v>43797</v>
      </c>
      <c r="AD631" s="40">
        <f>_xll.qlInterestRateIndexMaturity($X$9,AC631,)</f>
        <v>43889</v>
      </c>
      <c r="AE631" s="43">
        <f>_xll.qlTenorBasisValue(TenorBasis3M,AC631,_xll.ohTrigger(trigger,$X$24))</f>
        <v>1.7648027797850312E-3</v>
      </c>
      <c r="AF631" s="90">
        <f>_xll.qlTenorBasisForwardRate(TenorBasis3M,AC631,_xll.ohTrigger(trigger,$X$24))</f>
        <v>6.2522268144008086E-3</v>
      </c>
      <c r="AG631" s="90">
        <f>_xll.qlIndexFixing(TenorBasisIndex6M,$AB631,TRUE,_xll.ohTrigger(trigger,$X$24))</f>
        <v>6.3377178602824534E-3</v>
      </c>
      <c r="AH631" s="43">
        <f>_xll.qlIndexFixing($X$9,$AB631,TRUE,trigger)</f>
        <v>6.3224799500557925E-3</v>
      </c>
      <c r="AI631" s="45">
        <f t="shared" si="23"/>
        <v>0.15237910226660947</v>
      </c>
    </row>
    <row r="632" spans="27:35" x14ac:dyDescent="0.2">
      <c r="AA632" s="122" t="s">
        <v>88</v>
      </c>
      <c r="AB632" s="40">
        <f>_xll.qlInterestRateIndexFixingDate($X$9,AC632)</f>
        <v>43802</v>
      </c>
      <c r="AC632" s="40">
        <f>_xll.qlCalendarAdvance(calendar,$AC631,AA632,,,trigger)</f>
        <v>43804</v>
      </c>
      <c r="AD632" s="40">
        <f>_xll.qlInterestRateIndexMaturity($X$9,AC632,)</f>
        <v>43895</v>
      </c>
      <c r="AE632" s="43">
        <f>_xll.qlTenorBasisValue(TenorBasis3M,AC632,_xll.ohTrigger(trigger,$X$24))</f>
        <v>1.7655015727849465E-3</v>
      </c>
      <c r="AF632" s="90">
        <f>_xll.qlTenorBasisForwardRate(TenorBasis3M,AC632,_xll.ohTrigger(trigger,$X$24))</f>
        <v>6.3049467893003712E-3</v>
      </c>
      <c r="AG632" s="90">
        <f>_xll.qlIndexFixing(TenorBasisIndex6M,$AB632,TRUE,_xll.ohTrigger(trigger,$X$24))</f>
        <v>6.2530008081249427E-3</v>
      </c>
      <c r="AH632" s="43">
        <f>_xll.qlIndexFixing($X$9,$AB632,TRUE,trigger)</f>
        <v>6.3739969905292852E-3</v>
      </c>
      <c r="AI632" s="45">
        <f t="shared" si="23"/>
        <v>-1.2099618240434244</v>
      </c>
    </row>
    <row r="633" spans="27:35" x14ac:dyDescent="0.2">
      <c r="AA633" s="122" t="s">
        <v>88</v>
      </c>
      <c r="AB633" s="40">
        <f>_xll.qlInterestRateIndexFixingDate($X$9,AC633)</f>
        <v>43809</v>
      </c>
      <c r="AC633" s="40">
        <f>_xll.qlCalendarAdvance(calendar,$AC632,AA633,,,trigger)</f>
        <v>43811</v>
      </c>
      <c r="AD633" s="40">
        <f>_xll.qlInterestRateIndexMaturity($X$9,AC633,)</f>
        <v>43902</v>
      </c>
      <c r="AE633" s="43">
        <f>_xll.qlTenorBasisValue(TenorBasis3M,AC633,_xll.ohTrigger(trigger,$X$24))</f>
        <v>1.7661848098511432E-3</v>
      </c>
      <c r="AF633" s="90">
        <f>_xll.qlTenorBasisForwardRate(TenorBasis3M,AC633,_xll.ohTrigger(trigger,$X$24))</f>
        <v>6.3622959618549512E-3</v>
      </c>
      <c r="AG633" s="90">
        <f>_xll.qlIndexFixing(TenorBasisIndex6M,$AB633,TRUE,_xll.ohTrigger(trigger,$X$24))</f>
        <v>6.3837936538024224E-3</v>
      </c>
      <c r="AH633" s="43">
        <f>_xll.qlIndexFixing($X$9,$AB633,TRUE,trigger)</f>
        <v>6.429823795570935E-3</v>
      </c>
      <c r="AI633" s="45">
        <f t="shared" si="23"/>
        <v>-0.46030141768512584</v>
      </c>
    </row>
    <row r="634" spans="27:35" x14ac:dyDescent="0.2">
      <c r="AA634" s="122" t="s">
        <v>88</v>
      </c>
      <c r="AB634" s="40">
        <f>_xll.qlInterestRateIndexFixingDate($X$9,AC634)</f>
        <v>43816</v>
      </c>
      <c r="AC634" s="40">
        <f>_xll.qlCalendarAdvance(calendar,$AC633,AA634,,,trigger)</f>
        <v>43818</v>
      </c>
      <c r="AD634" s="40">
        <f>_xll.qlInterestRateIndexMaturity($X$9,AC634,)</f>
        <v>43909</v>
      </c>
      <c r="AE634" s="43">
        <f>_xll.qlTenorBasisValue(TenorBasis3M,AC634,_xll.ohTrigger(trigger,$X$24))</f>
        <v>1.766852567161183E-3</v>
      </c>
      <c r="AF634" s="90">
        <f>_xll.qlTenorBasisForwardRate(TenorBasis3M,AC634,_xll.ohTrigger(trigger,$X$24))</f>
        <v>6.4201006945977853E-3</v>
      </c>
      <c r="AG634" s="90">
        <f>_xll.qlIndexFixing(TenorBasisIndex6M,$AB634,TRUE,_xll.ohTrigger(trigger,$X$24))</f>
        <v>6.4415987091346839E-3</v>
      </c>
      <c r="AH634" s="43">
        <f>_xll.qlIndexFixing($X$9,$AB634,TRUE,trigger)</f>
        <v>6.4859044302353992E-3</v>
      </c>
      <c r="AI634" s="45">
        <f t="shared" si="23"/>
        <v>-0.4430572110071529</v>
      </c>
    </row>
    <row r="635" spans="27:35" x14ac:dyDescent="0.2">
      <c r="AA635" s="122" t="s">
        <v>88</v>
      </c>
      <c r="AB635" s="40">
        <f>_xll.qlInterestRateIndexFixingDate($X$9,AC635)</f>
        <v>43822</v>
      </c>
      <c r="AC635" s="40">
        <f>_xll.qlCalendarAdvance(calendar,$AC634,AA635,,,trigger)</f>
        <v>43826</v>
      </c>
      <c r="AD635" s="40">
        <f>_xll.qlInterestRateIndexMaturity($X$9,AC635,)</f>
        <v>43917</v>
      </c>
      <c r="AE635" s="43">
        <f>_xll.qlTenorBasisValue(TenorBasis3M,AC635,_xll.ohTrigger(trigger,$X$24))</f>
        <v>1.7675968609031072E-3</v>
      </c>
      <c r="AF635" s="90">
        <f>_xll.qlTenorBasisForwardRate(TenorBasis3M,AC635,_xll.ohTrigger(trigger,$X$24))</f>
        <v>6.486721196936265E-3</v>
      </c>
      <c r="AG635" s="90">
        <f>_xll.qlIndexFixing(TenorBasisIndex6M,$AB635,TRUE,_xll.ohTrigger(trigger,$X$24))</f>
        <v>6.5082195831688058E-3</v>
      </c>
      <c r="AH635" s="43">
        <f>_xll.qlIndexFixing($X$9,$AB635,TRUE,trigger)</f>
        <v>6.5503074097228199E-3</v>
      </c>
      <c r="AI635" s="45">
        <f t="shared" si="23"/>
        <v>-0.42087826554014152</v>
      </c>
    </row>
    <row r="636" spans="27:35" x14ac:dyDescent="0.2">
      <c r="AA636" s="122" t="s">
        <v>88</v>
      </c>
      <c r="AB636" s="40">
        <f>_xll.qlInterestRateIndexFixingDate($X$9,AC636)</f>
        <v>43830</v>
      </c>
      <c r="AC636" s="40">
        <f>_xll.qlCalendarAdvance(calendar,$AC635,AA636,,,trigger)</f>
        <v>43833</v>
      </c>
      <c r="AD636" s="40">
        <f>_xll.qlInterestRateIndexMaturity($X$9,AC636,)</f>
        <v>43924</v>
      </c>
      <c r="AE636" s="43">
        <f>_xll.qlTenorBasisValue(TenorBasis3M,AC636,_xll.ohTrigger(trigger,$X$24))</f>
        <v>1.7682317024715402E-3</v>
      </c>
      <c r="AF636" s="90">
        <f>_xll.qlTenorBasisForwardRate(TenorBasis3M,AC636,_xll.ohTrigger(trigger,$X$24))</f>
        <v>6.5455024497280984E-3</v>
      </c>
      <c r="AG636" s="90">
        <f>_xll.qlIndexFixing(TenorBasisIndex6M,$AB636,TRUE,_xll.ohTrigger(trigger,$X$24))</f>
        <v>6.6348016749240412E-3</v>
      </c>
      <c r="AH636" s="43">
        <f>_xll.qlIndexFixing($X$9,$AB636,TRUE,trigger)</f>
        <v>6.6069320012905408E-3</v>
      </c>
      <c r="AI636" s="45">
        <f t="shared" si="23"/>
        <v>0.27869673633500353</v>
      </c>
    </row>
    <row r="637" spans="27:35" x14ac:dyDescent="0.2">
      <c r="AA637" s="122" t="s">
        <v>88</v>
      </c>
      <c r="AB637" s="40">
        <f>_xll.qlInterestRateIndexFixingDate($X$9,AC637)</f>
        <v>43838</v>
      </c>
      <c r="AC637" s="40">
        <f>_xll.qlCalendarAdvance(calendar,$AC636,AA637,,,trigger)</f>
        <v>43840</v>
      </c>
      <c r="AD637" s="40">
        <f>_xll.qlInterestRateIndexMaturity($X$9,AC637,)</f>
        <v>43935</v>
      </c>
      <c r="AE637" s="43">
        <f>_xll.qlTenorBasisValue(TenorBasis3M,AC637,_xll.ohTrigger(trigger,$X$24))</f>
        <v>1.7688513018092236E-3</v>
      </c>
      <c r="AF637" s="90">
        <f>_xll.qlTenorBasisForwardRate(TenorBasis3M,AC637,_xll.ohTrigger(trigger,$X$24))</f>
        <v>6.6222795912686278E-3</v>
      </c>
      <c r="AG637" s="90">
        <f>_xll.qlIndexFixing(TenorBasisIndex6M,$AB637,TRUE,_xll.ohTrigger(trigger,$X$24))</f>
        <v>6.6437803153186308E-3</v>
      </c>
      <c r="AH637" s="43">
        <f>_xll.qlIndexFixing($X$9,$AB637,TRUE,trigger)</f>
        <v>6.6805159583202866E-3</v>
      </c>
      <c r="AI637" s="45">
        <f t="shared" si="23"/>
        <v>-0.36735643001655804</v>
      </c>
    </row>
    <row r="638" spans="27:35" x14ac:dyDescent="0.2">
      <c r="AA638" s="122" t="s">
        <v>88</v>
      </c>
      <c r="AB638" s="40">
        <f>_xll.qlInterestRateIndexFixingDate($X$9,AC638)</f>
        <v>43845</v>
      </c>
      <c r="AC638" s="40">
        <f>_xll.qlCalendarAdvance(calendar,$AC637,AA638,,,trigger)</f>
        <v>43847</v>
      </c>
      <c r="AD638" s="40">
        <f>_xll.qlInterestRateIndexMaturity($X$9,AC638,)</f>
        <v>43938</v>
      </c>
      <c r="AE638" s="43">
        <f>_xll.qlTenorBasisValue(TenorBasis3M,AC638,_xll.ohTrigger(trigger,$X$24))</f>
        <v>1.7694557338946615E-3</v>
      </c>
      <c r="AF638" s="90">
        <f>_xll.qlTenorBasisForwardRate(TenorBasis3M,AC638,_xll.ohTrigger(trigger,$X$24))</f>
        <v>6.664432624641641E-3</v>
      </c>
      <c r="AG638" s="90">
        <f>_xll.qlIndexFixing(TenorBasisIndex6M,$AB638,TRUE,_xll.ohTrigger(trigger,$X$24))</f>
        <v>6.6859320019521697E-3</v>
      </c>
      <c r="AH638" s="43">
        <f>_xll.qlIndexFixing($X$9,$AB638,TRUE,trigger)</f>
        <v>6.7209427861035309E-3</v>
      </c>
      <c r="AI638" s="45">
        <f t="shared" si="23"/>
        <v>-0.35010784151361279</v>
      </c>
    </row>
    <row r="639" spans="27:35" x14ac:dyDescent="0.2">
      <c r="AA639" s="122" t="s">
        <v>88</v>
      </c>
      <c r="AB639" s="40">
        <f>_xll.qlInterestRateIndexFixingDate($X$9,AC639)</f>
        <v>43852</v>
      </c>
      <c r="AC639" s="40">
        <f>_xll.qlCalendarAdvance(calendar,$AC638,AA639,,,trigger)</f>
        <v>43854</v>
      </c>
      <c r="AD639" s="40">
        <f>_xll.qlInterestRateIndexMaturity($X$9,AC639,)</f>
        <v>43945</v>
      </c>
      <c r="AE639" s="43">
        <f>_xll.qlTenorBasisValue(TenorBasis3M,AC639,_xll.ohTrigger(trigger,$X$24))</f>
        <v>1.7700450734194797E-3</v>
      </c>
      <c r="AF639" s="90">
        <f>_xll.qlTenorBasisForwardRate(TenorBasis3M,AC639,_xll.ohTrigger(trigger,$X$24))</f>
        <v>6.7245817358015849E-3</v>
      </c>
      <c r="AG639" s="90">
        <f>_xll.qlIndexFixing(TenorBasisIndex6M,$AB639,TRUE,_xll.ohTrigger(trigger,$X$24))</f>
        <v>6.746081448419281E-3</v>
      </c>
      <c r="AH639" s="43">
        <f>_xll.qlIndexFixing($X$9,$AB639,TRUE,trigger)</f>
        <v>6.7783290012152653E-3</v>
      </c>
      <c r="AI639" s="45">
        <f t="shared" si="23"/>
        <v>-0.32247552795984341</v>
      </c>
    </row>
    <row r="640" spans="27:35" x14ac:dyDescent="0.2">
      <c r="AA640" s="122" t="s">
        <v>88</v>
      </c>
      <c r="AB640" s="40">
        <f>_xll.qlInterestRateIndexFixingDate($X$9,AC640)</f>
        <v>43859</v>
      </c>
      <c r="AC640" s="40">
        <f>_xll.qlCalendarAdvance(calendar,$AC639,AA640,,,trigger)</f>
        <v>43861</v>
      </c>
      <c r="AD640" s="40">
        <f>_xll.qlInterestRateIndexMaturity($X$9,AC640,)</f>
        <v>43951</v>
      </c>
      <c r="AE640" s="43">
        <f>_xll.qlTenorBasisValue(TenorBasis3M,AC640,_xll.ohTrigger(trigger,$X$24))</f>
        <v>1.7706193947894119E-3</v>
      </c>
      <c r="AF640" s="90">
        <f>_xll.qlTenorBasisForwardRate(TenorBasis3M,AC640,_xll.ohTrigger(trigger,$X$24))</f>
        <v>6.7807090146194682E-3</v>
      </c>
      <c r="AG640" s="90">
        <f>_xll.qlIndexFixing(TenorBasisIndex6M,$AB640,TRUE,_xll.ohTrigger(trigger,$X$24))</f>
        <v>6.8022086351762212E-3</v>
      </c>
      <c r="AH640" s="43">
        <f>_xll.qlIndexFixing($X$9,$AB640,TRUE,trigger)</f>
        <v>6.8317398053459044E-3</v>
      </c>
      <c r="AI640" s="45">
        <f t="shared" si="23"/>
        <v>-0.29531170169683207</v>
      </c>
    </row>
    <row r="641" spans="27:35" x14ac:dyDescent="0.2">
      <c r="AA641" s="122" t="s">
        <v>88</v>
      </c>
      <c r="AB641" s="40">
        <f>_xll.qlInterestRateIndexFixingDate($X$9,AC641)</f>
        <v>43866</v>
      </c>
      <c r="AC641" s="40">
        <f>_xll.qlCalendarAdvance(calendar,$AC640,AA641,,,trigger)</f>
        <v>43868</v>
      </c>
      <c r="AD641" s="40">
        <f>_xll.qlInterestRateIndexMaturity($X$9,AC641,)</f>
        <v>43958</v>
      </c>
      <c r="AE641" s="43">
        <f>_xll.qlTenorBasisValue(TenorBasis3M,AC641,_xll.ohTrigger(trigger,$X$24))</f>
        <v>1.7711787721252791E-3</v>
      </c>
      <c r="AF641" s="90">
        <f>_xll.qlTenorBasisForwardRate(TenorBasis3M,AC641,_xll.ohTrigger(trigger,$X$24))</f>
        <v>6.8417367458533107E-3</v>
      </c>
      <c r="AG641" s="90">
        <f>_xll.qlIndexFixing(TenorBasisIndex6M,$AB641,TRUE,_xll.ohTrigger(trigger,$X$24))</f>
        <v>6.782758610344608E-3</v>
      </c>
      <c r="AH641" s="43">
        <f>_xll.qlIndexFixing($X$9,$AB641,TRUE,trigger)</f>
        <v>6.8896145852361812E-3</v>
      </c>
      <c r="AI641" s="45">
        <f t="shared" si="23"/>
        <v>-1.0685597489157317</v>
      </c>
    </row>
    <row r="642" spans="27:35" x14ac:dyDescent="0.2">
      <c r="AA642" s="122" t="s">
        <v>88</v>
      </c>
      <c r="AB642" s="40">
        <f>_xll.qlInterestRateIndexFixingDate($X$9,AC642)</f>
        <v>43873</v>
      </c>
      <c r="AC642" s="40">
        <f>_xll.qlCalendarAdvance(calendar,$AC641,AA642,,,trigger)</f>
        <v>43875</v>
      </c>
      <c r="AD642" s="40">
        <f>_xll.qlInterestRateIndexMaturity($X$9,AC642,)</f>
        <v>43965</v>
      </c>
      <c r="AE642" s="43">
        <f>_xll.qlTenorBasisValue(TenorBasis3M,AC642,_xll.ohTrigger(trigger,$X$24))</f>
        <v>1.7717232792639718E-3</v>
      </c>
      <c r="AF642" s="90">
        <f>_xll.qlTenorBasisForwardRate(TenorBasis3M,AC642,_xll.ohTrigger(trigger,$X$24))</f>
        <v>6.9032207812789181E-3</v>
      </c>
      <c r="AG642" s="90">
        <f>_xll.qlIndexFixing(TenorBasisIndex6M,$AB642,TRUE,_xll.ohTrigger(trigger,$X$24))</f>
        <v>6.9247210771532508E-3</v>
      </c>
      <c r="AH642" s="43">
        <f>_xll.qlIndexFixing($X$9,$AB642,TRUE,trigger)</f>
        <v>6.9477432687659046E-3</v>
      </c>
      <c r="AI642" s="45">
        <f t="shared" si="23"/>
        <v>-0.23022191612653842</v>
      </c>
    </row>
    <row r="643" spans="27:35" x14ac:dyDescent="0.2">
      <c r="AA643" s="122" t="s">
        <v>88</v>
      </c>
      <c r="AB643" s="40">
        <f>_xll.qlInterestRateIndexFixingDate($X$9,AC643)</f>
        <v>43880</v>
      </c>
      <c r="AC643" s="40">
        <f>_xll.qlCalendarAdvance(calendar,$AC642,AA643,,,trigger)</f>
        <v>43882</v>
      </c>
      <c r="AD643" s="40">
        <f>_xll.qlInterestRateIndexMaturity($X$9,AC643,)</f>
        <v>43972</v>
      </c>
      <c r="AE643" s="43">
        <f>_xll.qlTenorBasisValue(TenorBasis3M,AC643,_xll.ohTrigger(trigger,$X$24))</f>
        <v>1.7722529897594222E-3</v>
      </c>
      <c r="AF643" s="90">
        <f>_xll.qlTenorBasisForwardRate(TenorBasis3M,AC643,_xll.ohTrigger(trigger,$X$24))</f>
        <v>6.9651612146470754E-3</v>
      </c>
      <c r="AG643" s="90">
        <f>_xll.qlIndexFixing(TenorBasisIndex6M,$AB643,TRUE,_xll.ohTrigger(trigger,$X$24))</f>
        <v>6.9866618518581447E-3</v>
      </c>
      <c r="AH643" s="43">
        <f>_xll.qlIndexFixing($X$9,$AB643,TRUE,trigger)</f>
        <v>7.0061258669582571E-3</v>
      </c>
      <c r="AI643" s="45">
        <f t="shared" si="23"/>
        <v>-0.1946401510011242</v>
      </c>
    </row>
    <row r="644" spans="27:35" x14ac:dyDescent="0.2">
      <c r="AA644" s="122" t="s">
        <v>88</v>
      </c>
      <c r="AB644" s="40">
        <f>_xll.qlInterestRateIndexFixingDate($X$9,AC644)</f>
        <v>43887</v>
      </c>
      <c r="AC644" s="40">
        <f>_xll.qlCalendarAdvance(calendar,$AC643,AA644,,,trigger)</f>
        <v>43889</v>
      </c>
      <c r="AD644" s="40">
        <f>_xll.qlInterestRateIndexMaturity($X$9,AC644,)</f>
        <v>43980</v>
      </c>
      <c r="AE644" s="43">
        <f>_xll.qlTenorBasisValue(TenorBasis3M,AC644,_xll.ohTrigger(trigger,$X$24))</f>
        <v>1.7727679768835781E-3</v>
      </c>
      <c r="AF644" s="90">
        <f>_xll.qlTenorBasisForwardRate(TenorBasis3M,AC644,_xll.ohTrigger(trigger,$X$24))</f>
        <v>7.0321712985826719E-3</v>
      </c>
      <c r="AG644" s="90">
        <f>_xll.qlIndexFixing(TenorBasisIndex6M,$AB644,TRUE,_xll.ohTrigger(trigger,$X$24))</f>
        <v>7.0536727248722095E-3</v>
      </c>
      <c r="AH644" s="43">
        <f>_xll.qlIndexFixing($X$9,$AB644,TRUE,trigger)</f>
        <v>7.0690687455187157E-3</v>
      </c>
      <c r="AI644" s="45">
        <f t="shared" ref="AI644:AI707" si="24">(AG644-AH644)*10000</f>
        <v>-0.15396020646506192</v>
      </c>
    </row>
    <row r="645" spans="27:35" x14ac:dyDescent="0.2">
      <c r="AA645" s="122" t="s">
        <v>88</v>
      </c>
      <c r="AB645" s="40">
        <f>_xll.qlInterestRateIndexFixingDate($X$9,AC645)</f>
        <v>43894</v>
      </c>
      <c r="AC645" s="40">
        <f>_xll.qlCalendarAdvance(calendar,$AC644,AA645,,,trigger)</f>
        <v>43896</v>
      </c>
      <c r="AD645" s="40">
        <f>_xll.qlInterestRateIndexMaturity($X$9,AC645,)</f>
        <v>43990</v>
      </c>
      <c r="AE645" s="43">
        <f>_xll.qlTenorBasisValue(TenorBasis3M,AC645,_xll.ohTrigger(trigger,$X$24))</f>
        <v>1.7732683136273716E-3</v>
      </c>
      <c r="AF645" s="90">
        <f>_xll.qlTenorBasisForwardRate(TenorBasis3M,AC645,_xll.ohTrigger(trigger,$X$24))</f>
        <v>7.1090194630782774E-3</v>
      </c>
      <c r="AG645" s="90">
        <f>_xll.qlIndexFixing(TenorBasisIndex6M,$AB645,TRUE,_xll.ohTrigger(trigger,$X$24))</f>
        <v>7.2017333007960548E-3</v>
      </c>
      <c r="AH645" s="43">
        <f>_xll.qlIndexFixing($X$9,$AB645,TRUE,trigger)</f>
        <v>7.1409668440921108E-3</v>
      </c>
      <c r="AI645" s="45">
        <f t="shared" si="24"/>
        <v>0.6076645670394405</v>
      </c>
    </row>
    <row r="646" spans="27:35" x14ac:dyDescent="0.2">
      <c r="AA646" s="122" t="s">
        <v>88</v>
      </c>
      <c r="AB646" s="40">
        <f>_xll.qlInterestRateIndexFixingDate($X$9,AC646)</f>
        <v>43901</v>
      </c>
      <c r="AC646" s="40">
        <f>_xll.qlCalendarAdvance(calendar,$AC645,AA646,,,trigger)</f>
        <v>43903</v>
      </c>
      <c r="AD646" s="40">
        <f>_xll.qlInterestRateIndexMaturity($X$9,AC646,)</f>
        <v>43997</v>
      </c>
      <c r="AE646" s="43">
        <f>_xll.qlTenorBasisValue(TenorBasis3M,AC646,_xll.ohTrigger(trigger,$X$24))</f>
        <v>1.7737540727016865E-3</v>
      </c>
      <c r="AF646" s="90">
        <f>_xll.qlTenorBasisForwardRate(TenorBasis3M,AC646,_xll.ohTrigger(trigger,$X$24))</f>
        <v>7.1724652266649631E-3</v>
      </c>
      <c r="AG646" s="90">
        <f>_xll.qlIndexFixing(TenorBasisIndex6M,$AB646,TRUE,_xll.ohTrigger(trigger,$X$24))</f>
        <v>7.1939687187753095E-3</v>
      </c>
      <c r="AH646" s="43">
        <f>_xll.qlIndexFixing($X$9,$AB646,TRUE,trigger)</f>
        <v>7.2001885276713187E-3</v>
      </c>
      <c r="AI646" s="45">
        <f t="shared" si="24"/>
        <v>-6.2198088960092185E-2</v>
      </c>
    </row>
    <row r="647" spans="27:35" x14ac:dyDescent="0.2">
      <c r="AA647" s="122" t="s">
        <v>88</v>
      </c>
      <c r="AB647" s="40">
        <f>_xll.qlInterestRateIndexFixingDate($X$9,AC647)</f>
        <v>43908</v>
      </c>
      <c r="AC647" s="40">
        <f>_xll.qlCalendarAdvance(calendar,$AC646,AA647,,,trigger)</f>
        <v>43910</v>
      </c>
      <c r="AD647" s="40">
        <f>_xll.qlInterestRateIndexMaturity($X$9,AC647,)</f>
        <v>44004</v>
      </c>
      <c r="AE647" s="43">
        <f>_xll.qlTenorBasisValue(TenorBasis3M,AC647,_xll.ohTrigger(trigger,$X$24))</f>
        <v>1.7742253265383182E-3</v>
      </c>
      <c r="AF647" s="90">
        <f>_xll.qlTenorBasisForwardRate(TenorBasis3M,AC647,_xll.ohTrigger(trigger,$X$24))</f>
        <v>7.2363678698691919E-3</v>
      </c>
      <c r="AG647" s="90">
        <f>_xll.qlIndexFixing(TenorBasisIndex6M,$AB647,TRUE,_xll.ohTrigger(trigger,$X$24))</f>
        <v>7.2578717290858828E-3</v>
      </c>
      <c r="AH647" s="43">
        <f>_xll.qlIndexFixing($X$9,$AB647,TRUE,trigger)</f>
        <v>7.2596642330872829E-3</v>
      </c>
      <c r="AI647" s="45">
        <f t="shared" si="24"/>
        <v>-1.7925040014001026E-2</v>
      </c>
    </row>
    <row r="648" spans="27:35" x14ac:dyDescent="0.2">
      <c r="AA648" s="122" t="s">
        <v>88</v>
      </c>
      <c r="AB648" s="40">
        <f>_xll.qlInterestRateIndexFixingDate($X$9,AC648)</f>
        <v>43915</v>
      </c>
      <c r="AC648" s="40">
        <f>_xll.qlCalendarAdvance(calendar,$AC647,AA648,,,trigger)</f>
        <v>43917</v>
      </c>
      <c r="AD648" s="40">
        <f>_xll.qlInterestRateIndexMaturity($X$9,AC648,)</f>
        <v>44011</v>
      </c>
      <c r="AE648" s="43">
        <f>_xll.qlTenorBasisValue(TenorBasis3M,AC648,_xll.ohTrigger(trigger,$X$24))</f>
        <v>1.7746821472909363E-3</v>
      </c>
      <c r="AF648" s="90">
        <f>_xll.qlTenorBasisForwardRate(TenorBasis3M,AC648,_xll.ohTrigger(trigger,$X$24))</f>
        <v>7.3007274868131201E-3</v>
      </c>
      <c r="AG648" s="90">
        <f>_xll.qlIndexFixing(TenorBasisIndex6M,$AB648,TRUE,_xll.ohTrigger(trigger,$X$24))</f>
        <v>7.2398558995836132E-3</v>
      </c>
      <c r="AH648" s="43">
        <f>_xll.qlIndexFixing($X$9,$AB648,TRUE,trigger)</f>
        <v>7.3193939721246208E-3</v>
      </c>
      <c r="AI648" s="45">
        <f t="shared" si="24"/>
        <v>-0.79538072541007576</v>
      </c>
    </row>
    <row r="649" spans="27:35" x14ac:dyDescent="0.2">
      <c r="AA649" s="122" t="s">
        <v>88</v>
      </c>
      <c r="AB649" s="40">
        <f>_xll.qlInterestRateIndexFixingDate($X$9,AC649)</f>
        <v>43922</v>
      </c>
      <c r="AC649" s="40">
        <f>_xll.qlCalendarAdvance(calendar,$AC648,AA649,,,trigger)</f>
        <v>43924</v>
      </c>
      <c r="AD649" s="40">
        <f>_xll.qlInterestRateIndexMaturity($X$9,AC649,)</f>
        <v>44015</v>
      </c>
      <c r="AE649" s="43">
        <f>_xll.qlTenorBasisValue(TenorBasis3M,AC649,_xll.ohTrigger(trigger,$X$24))</f>
        <v>1.7751246068360405E-3</v>
      </c>
      <c r="AF649" s="90">
        <f>_xll.qlTenorBasisForwardRate(TenorBasis3M,AC649,_xll.ohTrigger(trigger,$X$24))</f>
        <v>7.3511761441118319E-3</v>
      </c>
      <c r="AG649" s="90">
        <f>_xll.qlIndexFixing(TenorBasisIndex6M,$AB649,TRUE,_xll.ohTrigger(trigger,$X$24))</f>
        <v>7.3726793460113576E-3</v>
      </c>
      <c r="AH649" s="43">
        <f>_xll.qlIndexFixing($X$9,$AB649,TRUE,trigger)</f>
        <v>7.3661572978394969E-3</v>
      </c>
      <c r="AI649" s="45">
        <f t="shared" si="24"/>
        <v>6.5220481718607226E-2</v>
      </c>
    </row>
    <row r="650" spans="27:35" x14ac:dyDescent="0.2">
      <c r="AA650" s="122" t="s">
        <v>88</v>
      </c>
      <c r="AB650" s="40">
        <f>_xll.qlInterestRateIndexFixingDate($X$9,AC650)</f>
        <v>43929</v>
      </c>
      <c r="AC650" s="40">
        <f>_xll.qlCalendarAdvance(calendar,$AC649,AA650,,,trigger)</f>
        <v>43935</v>
      </c>
      <c r="AD650" s="40">
        <f>_xll.qlInterestRateIndexMaturity($X$9,AC650,)</f>
        <v>44026</v>
      </c>
      <c r="AE650" s="43">
        <f>_xll.qlTenorBasisValue(TenorBasis3M,AC650,_xll.ohTrigger(trigger,$X$24))</f>
        <v>1.7757910570278357E-3</v>
      </c>
      <c r="AF650" s="90">
        <f>_xll.qlTenorBasisForwardRate(TenorBasis3M,AC650,_xll.ohTrigger(trigger,$X$24))</f>
        <v>7.453794277416049E-3</v>
      </c>
      <c r="AG650" s="90">
        <f>_xll.qlIndexFixing(TenorBasisIndex6M,$AB650,TRUE,_xll.ohTrigger(trigger,$X$24))</f>
        <v>7.47529805016883E-3</v>
      </c>
      <c r="AH650" s="43">
        <f>_xll.qlIndexFixing($X$9,$AB650,TRUE,trigger)</f>
        <v>7.4608394350495913E-3</v>
      </c>
      <c r="AI650" s="45">
        <f t="shared" si="24"/>
        <v>0.1445861511923871</v>
      </c>
    </row>
    <row r="651" spans="27:35" x14ac:dyDescent="0.2">
      <c r="AA651" s="122" t="s">
        <v>88</v>
      </c>
      <c r="AB651" s="40">
        <f>_xll.qlInterestRateIndexFixingDate($X$9,AC651)</f>
        <v>43938</v>
      </c>
      <c r="AC651" s="40">
        <f>_xll.qlCalendarAdvance(calendar,$AC650,AA651,,,trigger)</f>
        <v>43942</v>
      </c>
      <c r="AD651" s="40">
        <f>_xll.qlInterestRateIndexMaturity($X$9,AC651,)</f>
        <v>44033</v>
      </c>
      <c r="AE651" s="43">
        <f>_xll.qlTenorBasisValue(TenorBasis3M,AC651,_xll.ohTrigger(trigger,$X$24))</f>
        <v>1.776196915868669E-3</v>
      </c>
      <c r="AF651" s="90">
        <f>_xll.qlTenorBasisForwardRate(TenorBasis3M,AC651,_xll.ohTrigger(trigger,$X$24))</f>
        <v>7.5196845635645965E-3</v>
      </c>
      <c r="AG651" s="90">
        <f>_xll.qlIndexFixing(TenorBasisIndex6M,$AB651,TRUE,_xll.ohTrigger(trigger,$X$24))</f>
        <v>7.5411887027767681E-3</v>
      </c>
      <c r="AH651" s="43">
        <f>_xll.qlIndexFixing($X$9,$AB651,TRUE,trigger)</f>
        <v>7.521418307961875E-3</v>
      </c>
      <c r="AI651" s="45">
        <f t="shared" si="24"/>
        <v>0.19770394814893136</v>
      </c>
    </row>
    <row r="652" spans="27:35" x14ac:dyDescent="0.2">
      <c r="AA652" s="122" t="s">
        <v>88</v>
      </c>
      <c r="AB652" s="40">
        <f>_xll.qlInterestRateIndexFixingDate($X$9,AC652)</f>
        <v>43945</v>
      </c>
      <c r="AC652" s="40">
        <f>_xll.qlCalendarAdvance(calendar,$AC651,AA652,,,trigger)</f>
        <v>43949</v>
      </c>
      <c r="AD652" s="40">
        <f>_xll.qlInterestRateIndexMaturity($X$9,AC652,)</f>
        <v>44040</v>
      </c>
      <c r="AE652" s="43">
        <f>_xll.qlTenorBasisValue(TenorBasis3M,AC652,_xll.ohTrigger(trigger,$X$24))</f>
        <v>1.7765886679555853E-3</v>
      </c>
      <c r="AF652" s="90">
        <f>_xll.qlTenorBasisForwardRate(TenorBasis3M,AC652,_xll.ohTrigger(trigger,$X$24))</f>
        <v>7.5860321674221208E-3</v>
      </c>
      <c r="AG652" s="90">
        <f>_xll.qlIndexFixing(TenorBasisIndex6M,$AB652,TRUE,_xll.ohTrigger(trigger,$X$24))</f>
        <v>7.6862460053455295E-3</v>
      </c>
      <c r="AH652" s="43">
        <f>_xll.qlIndexFixing($X$9,$AB652,TRUE,trigger)</f>
        <v>7.5822512198591716E-3</v>
      </c>
      <c r="AI652" s="45">
        <f t="shared" si="24"/>
        <v>1.0399478548635785</v>
      </c>
    </row>
    <row r="653" spans="27:35" x14ac:dyDescent="0.2">
      <c r="AA653" s="122" t="s">
        <v>88</v>
      </c>
      <c r="AB653" s="40">
        <f>_xll.qlInterestRateIndexFixingDate($X$9,AC653)</f>
        <v>43951</v>
      </c>
      <c r="AC653" s="40">
        <f>_xll.qlCalendarAdvance(calendar,$AC652,AA653,,,trigger)</f>
        <v>43956</v>
      </c>
      <c r="AD653" s="40">
        <f>_xll.qlInterestRateIndexMaturity($X$9,AC653,)</f>
        <v>44048</v>
      </c>
      <c r="AE653" s="43">
        <f>_xll.qlTenorBasisValue(TenorBasis3M,AC653,_xll.ohTrigger(trigger,$X$24))</f>
        <v>1.7769663839101182E-3</v>
      </c>
      <c r="AF653" s="90">
        <f>_xll.qlTenorBasisForwardRate(TenorBasis3M,AC653,_xll.ohTrigger(trigger,$X$24))</f>
        <v>7.6577788845744663E-3</v>
      </c>
      <c r="AG653" s="90">
        <f>_xll.qlIndexFixing(TenorBasisIndex6M,$AB653,TRUE,_xll.ohTrigger(trigger,$X$24))</f>
        <v>7.6792842488029997E-3</v>
      </c>
      <c r="AH653" s="43">
        <f>_xll.qlIndexFixing($X$9,$AB653,TRUE,trigger)</f>
        <v>7.6478318283983351E-3</v>
      </c>
      <c r="AI653" s="45">
        <f t="shared" si="24"/>
        <v>0.31452420404664594</v>
      </c>
    </row>
    <row r="654" spans="27:35" x14ac:dyDescent="0.2">
      <c r="AA654" s="122" t="s">
        <v>88</v>
      </c>
      <c r="AB654" s="40">
        <f>_xll.qlInterestRateIndexFixingDate($X$9,AC654)</f>
        <v>43959</v>
      </c>
      <c r="AC654" s="40">
        <f>_xll.qlCalendarAdvance(calendar,$AC653,AA654,,,trigger)</f>
        <v>43963</v>
      </c>
      <c r="AD654" s="40">
        <f>_xll.qlInterestRateIndexMaturity($X$9,AC654,)</f>
        <v>44055</v>
      </c>
      <c r="AE654" s="43">
        <f>_xll.qlTenorBasisValue(TenorBasis3M,AC654,_xll.ohTrigger(trigger,$X$24))</f>
        <v>1.7773301340819033E-3</v>
      </c>
      <c r="AF654" s="90">
        <f>_xll.qlTenorBasisForwardRate(TenorBasis3M,AC654,_xll.ohTrigger(trigger,$X$24))</f>
        <v>7.7250755328484508E-3</v>
      </c>
      <c r="AG654" s="90">
        <f>_xll.qlIndexFixing(TenorBasisIndex6M,$AB654,TRUE,_xll.ohTrigger(trigger,$X$24))</f>
        <v>7.7465812751814885E-3</v>
      </c>
      <c r="AH654" s="43">
        <f>_xll.qlIndexFixing($X$9,$AB654,TRUE,trigger)</f>
        <v>7.7091923091669439E-3</v>
      </c>
      <c r="AI654" s="45">
        <f t="shared" si="24"/>
        <v>0.37388966014544578</v>
      </c>
    </row>
    <row r="655" spans="27:35" x14ac:dyDescent="0.2">
      <c r="AA655" s="122" t="s">
        <v>88</v>
      </c>
      <c r="AB655" s="40">
        <f>_xll.qlInterestRateIndexFixingDate($X$9,AC655)</f>
        <v>43966</v>
      </c>
      <c r="AC655" s="40">
        <f>_xll.qlCalendarAdvance(calendar,$AC654,AA655,,,trigger)</f>
        <v>43970</v>
      </c>
      <c r="AD655" s="40">
        <f>_xll.qlInterestRateIndexMaturity($X$9,AC655,)</f>
        <v>44062</v>
      </c>
      <c r="AE655" s="43">
        <f>_xll.qlTenorBasisValue(TenorBasis3M,AC655,_xll.ohTrigger(trigger,$X$24))</f>
        <v>1.7776799885496177E-3</v>
      </c>
      <c r="AF655" s="90">
        <f>_xll.qlTenorBasisForwardRate(TenorBasis3M,AC655,_xll.ohTrigger(trigger,$X$24))</f>
        <v>7.7928298059422134E-3</v>
      </c>
      <c r="AG655" s="90">
        <f>_xll.qlIndexFixing(TenorBasisIndex6M,$AB655,TRUE,_xll.ohTrigger(trigger,$X$24))</f>
        <v>7.8143359288873147E-3</v>
      </c>
      <c r="AH655" s="43">
        <f>_xll.qlIndexFixing($X$9,$AB655,TRUE,trigger)</f>
        <v>7.770806880834309E-3</v>
      </c>
      <c r="AI655" s="45">
        <f t="shared" si="24"/>
        <v>0.43529048053005637</v>
      </c>
    </row>
    <row r="656" spans="27:35" x14ac:dyDescent="0.2">
      <c r="AA656" s="122" t="s">
        <v>88</v>
      </c>
      <c r="AB656" s="40">
        <f>_xll.qlInterestRateIndexFixingDate($X$9,AC656)</f>
        <v>43973</v>
      </c>
      <c r="AC656" s="40">
        <f>_xll.qlCalendarAdvance(calendar,$AC655,AA656,,,trigger)</f>
        <v>43977</v>
      </c>
      <c r="AD656" s="40">
        <f>_xll.qlInterestRateIndexMaturity($X$9,AC656,)</f>
        <v>44069</v>
      </c>
      <c r="AE656" s="43">
        <f>_xll.qlTenorBasisValue(TenorBasis3M,AC656,_xll.ohTrigger(trigger,$X$24))</f>
        <v>1.7780160171219123E-3</v>
      </c>
      <c r="AF656" s="90">
        <f>_xll.qlTenorBasisForwardRate(TenorBasis3M,AC656,_xll.ohTrigger(trigger,$X$24))</f>
        <v>7.8610417965920068E-3</v>
      </c>
      <c r="AG656" s="90">
        <f>_xll.qlIndexFixing(TenorBasisIndex6M,$AB656,TRUE,_xll.ohTrigger(trigger,$X$24))</f>
        <v>7.8825483026628129E-3</v>
      </c>
      <c r="AH656" s="43">
        <f>_xll.qlIndexFixing($X$9,$AB656,TRUE,trigger)</f>
        <v>7.8326755553517393E-3</v>
      </c>
      <c r="AI656" s="45">
        <f t="shared" si="24"/>
        <v>0.49872747311073551</v>
      </c>
    </row>
    <row r="657" spans="27:35" x14ac:dyDescent="0.2">
      <c r="AA657" s="122" t="s">
        <v>88</v>
      </c>
      <c r="AB657" s="40">
        <f>_xll.qlInterestRateIndexFixingDate($X$9,AC657)</f>
        <v>43980</v>
      </c>
      <c r="AC657" s="40">
        <f>_xll.qlCalendarAdvance(calendar,$AC656,AA657,,,trigger)</f>
        <v>43984</v>
      </c>
      <c r="AD657" s="40">
        <f>_xll.qlInterestRateIndexMaturity($X$9,AC657,)</f>
        <v>44076</v>
      </c>
      <c r="AE657" s="43">
        <f>_xll.qlTenorBasisValue(TenorBasis3M,AC657,_xll.ohTrigger(trigger,$X$24))</f>
        <v>1.7783382893383417E-3</v>
      </c>
      <c r="AF657" s="90">
        <f>_xll.qlTenorBasisForwardRate(TenorBasis3M,AC657,_xll.ohTrigger(trigger,$X$24))</f>
        <v>7.9297115974341637E-3</v>
      </c>
      <c r="AG657" s="90">
        <f>_xll.qlIndexFixing(TenorBasisIndex6M,$AB657,TRUE,_xll.ohTrigger(trigger,$X$24))</f>
        <v>8.0325985425881898E-3</v>
      </c>
      <c r="AH657" s="43">
        <f>_xll.qlIndexFixing($X$9,$AB657,TRUE,trigger)</f>
        <v>7.8947983447139897E-3</v>
      </c>
      <c r="AI657" s="45">
        <f t="shared" si="24"/>
        <v>1.3780019787420008</v>
      </c>
    </row>
    <row r="658" spans="27:35" x14ac:dyDescent="0.2">
      <c r="AA658" s="122" t="s">
        <v>88</v>
      </c>
      <c r="AB658" s="40">
        <f>_xll.qlInterestRateIndexFixingDate($X$9,AC658)</f>
        <v>43987</v>
      </c>
      <c r="AC658" s="40">
        <f>_xll.qlCalendarAdvance(calendar,$AC657,AA658,,,trigger)</f>
        <v>43991</v>
      </c>
      <c r="AD658" s="40">
        <f>_xll.qlInterestRateIndexMaturity($X$9,AC658,)</f>
        <v>44083</v>
      </c>
      <c r="AE658" s="43">
        <f>_xll.qlTenorBasisValue(TenorBasis3M,AC658,_xll.ohTrigger(trigger,$X$24))</f>
        <v>1.7786468744702911E-3</v>
      </c>
      <c r="AF658" s="90">
        <f>_xll.qlTenorBasisForwardRate(TenorBasis3M,AC658,_xll.ohTrigger(trigger,$X$24))</f>
        <v>7.9988393010059691E-3</v>
      </c>
      <c r="AG658" s="90">
        <f>_xll.qlIndexFixing(TenorBasisIndex6M,$AB658,TRUE,_xll.ohTrigger(trigger,$X$24))</f>
        <v>7.9283450939194727E-3</v>
      </c>
      <c r="AH658" s="43">
        <f>_xll.qlIndexFixing($X$9,$AB658,TRUE,trigger)</f>
        <v>7.9571752609714184E-3</v>
      </c>
      <c r="AI658" s="45">
        <f t="shared" si="24"/>
        <v>-0.28830167051945715</v>
      </c>
    </row>
    <row r="659" spans="27:35" x14ac:dyDescent="0.2">
      <c r="AA659" s="122" t="s">
        <v>88</v>
      </c>
      <c r="AB659" s="40">
        <f>_xll.qlInterestRateIndexFixingDate($X$9,AC659)</f>
        <v>43994</v>
      </c>
      <c r="AC659" s="40">
        <f>_xll.qlCalendarAdvance(calendar,$AC658,AA659,,,trigger)</f>
        <v>43998</v>
      </c>
      <c r="AD659" s="40">
        <f>_xll.qlInterestRateIndexMaturity($X$9,AC659,)</f>
        <v>44090</v>
      </c>
      <c r="AE659" s="43">
        <f>_xll.qlTenorBasisValue(TenorBasis3M,AC659,_xll.ohTrigger(trigger,$X$24))</f>
        <v>1.7789418415219041E-3</v>
      </c>
      <c r="AF659" s="90">
        <f>_xll.qlTenorBasisForwardRate(TenorBasis3M,AC659,_xll.ohTrigger(trigger,$X$24))</f>
        <v>8.0684249997430447E-3</v>
      </c>
      <c r="AG659" s="90">
        <f>_xll.qlIndexFixing(TenorBasisIndex6M,$AB659,TRUE,_xll.ohTrigger(trigger,$X$24))</f>
        <v>8.0899326702563047E-3</v>
      </c>
      <c r="AH659" s="43">
        <f>_xll.qlIndexFixing($X$9,$AB659,TRUE,trigger)</f>
        <v>8.0198063162186996E-3</v>
      </c>
      <c r="AI659" s="45">
        <f t="shared" si="24"/>
        <v>0.7012635403760501</v>
      </c>
    </row>
    <row r="660" spans="27:35" x14ac:dyDescent="0.2">
      <c r="AA660" s="122" t="s">
        <v>88</v>
      </c>
      <c r="AB660" s="40">
        <f>_xll.qlInterestRateIndexFixingDate($X$9,AC660)</f>
        <v>44001</v>
      </c>
      <c r="AC660" s="40">
        <f>_xll.qlCalendarAdvance(calendar,$AC659,AA660,,,trigger)</f>
        <v>44005</v>
      </c>
      <c r="AD660" s="40">
        <f>_xll.qlInterestRateIndexMaturity($X$9,AC660,)</f>
        <v>44097</v>
      </c>
      <c r="AE660" s="43">
        <f>_xll.qlTenorBasisValue(TenorBasis3M,AC660,_xll.ohTrigger(trigger,$X$24))</f>
        <v>1.7792232592309994E-3</v>
      </c>
      <c r="AF660" s="90">
        <f>_xll.qlTenorBasisForwardRate(TenorBasis3M,AC660,_xll.ohTrigger(trigger,$X$24))</f>
        <v>8.1384687859854393E-3</v>
      </c>
      <c r="AG660" s="90">
        <f>_xll.qlIndexFixing(TenorBasisIndex6M,$AB660,TRUE,_xll.ohTrigger(trigger,$X$24))</f>
        <v>8.1599768496720213E-3</v>
      </c>
      <c r="AH660" s="43">
        <f>_xll.qlIndexFixing($X$9,$AB660,TRUE,trigger)</f>
        <v>8.0826915226052468E-3</v>
      </c>
      <c r="AI660" s="45">
        <f t="shared" si="24"/>
        <v>0.77285327066774556</v>
      </c>
    </row>
    <row r="661" spans="27:35" x14ac:dyDescent="0.2">
      <c r="AA661" s="122" t="s">
        <v>88</v>
      </c>
      <c r="AB661" s="40">
        <f>_xll.qlInterestRateIndexFixingDate($X$9,AC661)</f>
        <v>44008</v>
      </c>
      <c r="AC661" s="40">
        <f>_xll.qlCalendarAdvance(calendar,$AC660,AA661,,,trigger)</f>
        <v>44012</v>
      </c>
      <c r="AD661" s="40">
        <f>_xll.qlInterestRateIndexMaturity($X$9,AC661,)</f>
        <v>44104</v>
      </c>
      <c r="AE661" s="43">
        <f>_xll.qlTenorBasisValue(TenorBasis3M,AC661,_xll.ohTrigger(trigger,$X$24))</f>
        <v>1.779491196069994E-3</v>
      </c>
      <c r="AF661" s="90">
        <f>_xll.qlTenorBasisForwardRate(TenorBasis3M,AC661,_xll.ohTrigger(trigger,$X$24))</f>
        <v>8.208970751975889E-3</v>
      </c>
      <c r="AG661" s="90">
        <f>_xll.qlIndexFixing(TenorBasisIndex6M,$AB661,TRUE,_xll.ohTrigger(trigger,$X$24))</f>
        <v>8.2304792113468261E-3</v>
      </c>
      <c r="AH661" s="43">
        <f>_xll.qlIndexFixing($X$9,$AB661,TRUE,trigger)</f>
        <v>8.1458308923247815E-3</v>
      </c>
      <c r="AI661" s="45">
        <f t="shared" si="24"/>
        <v>0.8464831902204456</v>
      </c>
    </row>
    <row r="662" spans="27:35" x14ac:dyDescent="0.2">
      <c r="AA662" s="122" t="s">
        <v>88</v>
      </c>
      <c r="AB662" s="40">
        <f>_xll.qlInterestRateIndexFixingDate($X$9,AC662)</f>
        <v>44015</v>
      </c>
      <c r="AC662" s="40">
        <f>_xll.qlCalendarAdvance(calendar,$AC661,AA662,,,trigger)</f>
        <v>44019</v>
      </c>
      <c r="AD662" s="40">
        <f>_xll.qlInterestRateIndexMaturity($X$9,AC662,)</f>
        <v>44111</v>
      </c>
      <c r="AE662" s="43">
        <f>_xll.qlTenorBasisValue(TenorBasis3M,AC662,_xll.ohTrigger(trigger,$X$24))</f>
        <v>1.7797457202468135E-3</v>
      </c>
      <c r="AF662" s="90">
        <f>_xll.qlTenorBasisForwardRate(TenorBasis3M,AC662,_xll.ohTrigger(trigger,$X$24))</f>
        <v>8.2799272298787942E-3</v>
      </c>
      <c r="AG662" s="90">
        <f>_xll.qlIndexFixing(TenorBasisIndex6M,$AB662,TRUE,_xll.ohTrigger(trigger,$X$24))</f>
        <v>8.2864553065788715E-3</v>
      </c>
      <c r="AH662" s="43">
        <f>_xll.qlIndexFixing($X$9,$AB662,TRUE,trigger)</f>
        <v>8.2092225908430416E-3</v>
      </c>
      <c r="AI662" s="45">
        <f t="shared" si="24"/>
        <v>0.77232715735829971</v>
      </c>
    </row>
    <row r="663" spans="27:35" x14ac:dyDescent="0.2">
      <c r="AA663" s="122" t="s">
        <v>88</v>
      </c>
      <c r="AB663" s="40">
        <f>_xll.qlInterestRateIndexFixingDate($X$9,AC663)</f>
        <v>44022</v>
      </c>
      <c r="AC663" s="40">
        <f>_xll.qlCalendarAdvance(calendar,$AC662,AA663,,,trigger)</f>
        <v>44026</v>
      </c>
      <c r="AD663" s="40">
        <f>_xll.qlInterestRateIndexMaturity($X$9,AC663,)</f>
        <v>44118</v>
      </c>
      <c r="AE663" s="43">
        <f>_xll.qlTenorBasisValue(TenorBasis3M,AC663,_xll.ohTrigger(trigger,$X$24))</f>
        <v>1.7799868997058097E-3</v>
      </c>
      <c r="AF663" s="90">
        <f>_xll.qlTenorBasisForwardRate(TenorBasis3M,AC663,_xll.ohTrigger(trigger,$X$24))</f>
        <v>8.3512976127815379E-3</v>
      </c>
      <c r="AG663" s="90">
        <f>_xll.qlIndexFixing(TenorBasisIndex6M,$AB663,TRUE,_xll.ohTrigger(trigger,$X$24))</f>
        <v>8.2408623688675596E-3</v>
      </c>
      <c r="AH663" s="43">
        <f>_xll.qlIndexFixing($X$9,$AB663,TRUE,trigger)</f>
        <v>8.272846640478778E-3</v>
      </c>
      <c r="AI663" s="45">
        <f t="shared" si="24"/>
        <v>-0.31984271611218418</v>
      </c>
    </row>
    <row r="664" spans="27:35" x14ac:dyDescent="0.2">
      <c r="AA664" s="122" t="s">
        <v>88</v>
      </c>
      <c r="AB664" s="40">
        <f>_xll.qlInterestRateIndexFixingDate($X$9,AC664)</f>
        <v>44029</v>
      </c>
      <c r="AC664" s="40">
        <f>_xll.qlCalendarAdvance(calendar,$AC663,AA664,,,trigger)</f>
        <v>44033</v>
      </c>
      <c r="AD664" s="40">
        <f>_xll.qlInterestRateIndexMaturity($X$9,AC664,)</f>
        <v>44125</v>
      </c>
      <c r="AE664" s="43">
        <f>_xll.qlTenorBasisValue(TenorBasis3M,AC664,_xll.ohTrigger(trigger,$X$24))</f>
        <v>1.7802148021286684E-3</v>
      </c>
      <c r="AF664" s="90">
        <f>_xll.qlTenorBasisForwardRate(TenorBasis3M,AC664,_xll.ohTrigger(trigger,$X$24))</f>
        <v>8.4230203242766696E-3</v>
      </c>
      <c r="AG664" s="90">
        <f>_xll.qlIndexFixing(TenorBasisIndex6M,$AB664,TRUE,_xll.ohTrigger(trigger,$X$24))</f>
        <v>8.3876015015341265E-3</v>
      </c>
      <c r="AH664" s="43">
        <f>_xll.qlIndexFixing($X$9,$AB664,TRUE,trigger)</f>
        <v>8.3366727643101515E-3</v>
      </c>
      <c r="AI664" s="45">
        <f t="shared" si="24"/>
        <v>0.50928737223975007</v>
      </c>
    </row>
    <row r="665" spans="27:35" x14ac:dyDescent="0.2">
      <c r="AA665" s="122" t="s">
        <v>88</v>
      </c>
      <c r="AB665" s="40">
        <f>_xll.qlInterestRateIndexFixingDate($X$9,AC665)</f>
        <v>44036</v>
      </c>
      <c r="AC665" s="40">
        <f>_xll.qlCalendarAdvance(calendar,$AC664,AA665,,,trigger)</f>
        <v>44040</v>
      </c>
      <c r="AD665" s="40">
        <f>_xll.qlInterestRateIndexMaturity($X$9,AC665,)</f>
        <v>44132</v>
      </c>
      <c r="AE665" s="43">
        <f>_xll.qlTenorBasisValue(TenorBasis3M,AC665,_xll.ohTrigger(trigger,$X$24))</f>
        <v>1.780429494935313E-3</v>
      </c>
      <c r="AF665" s="90">
        <f>_xll.qlTenorBasisForwardRate(TenorBasis3M,AC665,_xll.ohTrigger(trigger,$X$24))</f>
        <v>8.4950335426503543E-3</v>
      </c>
      <c r="AG665" s="90">
        <f>_xll.qlIndexFixing(TenorBasisIndex6M,$AB665,TRUE,_xll.ohTrigger(trigger,$X$24))</f>
        <v>8.4386404257671844E-3</v>
      </c>
      <c r="AH665" s="43">
        <f>_xll.qlIndexFixing($X$9,$AB665,TRUE,trigger)</f>
        <v>8.4006705652809859E-3</v>
      </c>
      <c r="AI665" s="45">
        <f t="shared" si="24"/>
        <v>0.37969860486198465</v>
      </c>
    </row>
    <row r="666" spans="27:35" x14ac:dyDescent="0.2">
      <c r="AA666" s="122" t="s">
        <v>88</v>
      </c>
      <c r="AB666" s="40">
        <f>_xll.qlInterestRateIndexFixingDate($X$9,AC666)</f>
        <v>44043</v>
      </c>
      <c r="AC666" s="40">
        <f>_xll.qlCalendarAdvance(calendar,$AC665,AA666,,,trigger)</f>
        <v>44047</v>
      </c>
      <c r="AD666" s="40">
        <f>_xll.qlInterestRateIndexMaturity($X$9,AC666,)</f>
        <v>44139</v>
      </c>
      <c r="AE666" s="43">
        <f>_xll.qlTenorBasisValue(TenorBasis3M,AC666,_xll.ohTrigger(trigger,$X$24))</f>
        <v>1.7806310452848134E-3</v>
      </c>
      <c r="AF666" s="90">
        <f>_xll.qlTenorBasisForwardRate(TenorBasis3M,AC666,_xll.ohTrigger(trigger,$X$24))</f>
        <v>8.5672754414603657E-3</v>
      </c>
      <c r="AG666" s="90">
        <f>_xll.qlIndexFixing(TenorBasisIndex6M,$AB666,TRUE,_xll.ohTrigger(trigger,$X$24))</f>
        <v>8.5779441375286886E-3</v>
      </c>
      <c r="AH666" s="43">
        <f>_xll.qlIndexFixing($X$9,$AB666,TRUE,trigger)</f>
        <v>8.4648096443749338E-3</v>
      </c>
      <c r="AI666" s="45">
        <f t="shared" si="24"/>
        <v>1.1313449315375479</v>
      </c>
    </row>
    <row r="667" spans="27:35" x14ac:dyDescent="0.2">
      <c r="AA667" s="122" t="s">
        <v>88</v>
      </c>
      <c r="AB667" s="40">
        <f>_xll.qlInterestRateIndexFixingDate($X$9,AC667)</f>
        <v>44050</v>
      </c>
      <c r="AC667" s="40">
        <f>_xll.qlCalendarAdvance(calendar,$AC666,AA667,,,trigger)</f>
        <v>44054</v>
      </c>
      <c r="AD667" s="40">
        <f>_xll.qlInterestRateIndexMaturity($X$9,AC667,)</f>
        <v>44146</v>
      </c>
      <c r="AE667" s="43">
        <f>_xll.qlTenorBasisValue(TenorBasis3M,AC667,_xll.ohTrigger(trigger,$X$24))</f>
        <v>1.7808195200762834E-3</v>
      </c>
      <c r="AF667" s="90">
        <f>_xll.qlTenorBasisForwardRate(TenorBasis3M,AC667,_xll.ohTrigger(trigger,$X$24))</f>
        <v>8.6396841895022003E-3</v>
      </c>
      <c r="AG667" s="90">
        <f>_xll.qlIndexFixing(TenorBasisIndex6M,$AB667,TRUE,_xll.ohTrigger(trigger,$X$24))</f>
        <v>8.5413407783311353E-3</v>
      </c>
      <c r="AH667" s="43">
        <f>_xll.qlIndexFixing($X$9,$AB667,TRUE,trigger)</f>
        <v>8.5290596005998375E-3</v>
      </c>
      <c r="AI667" s="45">
        <f t="shared" si="24"/>
        <v>0.12281177731297832</v>
      </c>
    </row>
    <row r="668" spans="27:35" x14ac:dyDescent="0.2">
      <c r="AA668" s="122" t="s">
        <v>88</v>
      </c>
      <c r="AB668" s="40">
        <f>_xll.qlInterestRateIndexFixingDate($X$9,AC668)</f>
        <v>44057</v>
      </c>
      <c r="AC668" s="40">
        <f>_xll.qlCalendarAdvance(calendar,$AC667,AA668,,,trigger)</f>
        <v>44061</v>
      </c>
      <c r="AD668" s="40">
        <f>_xll.qlInterestRateIndexMaturity($X$9,AC668,)</f>
        <v>44153</v>
      </c>
      <c r="AE668" s="43">
        <f>_xll.qlTenorBasisValue(TenorBasis3M,AC668,_xll.ohTrigger(trigger,$X$24))</f>
        <v>1.7809949859497781E-3</v>
      </c>
      <c r="AF668" s="90">
        <f>_xll.qlTenorBasisForwardRate(TenorBasis3M,AC668,_xll.ohTrigger(trigger,$X$24))</f>
        <v>8.7121979507708436E-3</v>
      </c>
      <c r="AG668" s="90">
        <f>_xll.qlIndexFixing(TenorBasisIndex6M,$AB668,TRUE,_xll.ohTrigger(trigger,$X$24))</f>
        <v>8.4929475329054149E-3</v>
      </c>
      <c r="AH668" s="43">
        <f>_xll.qlIndexFixing($X$9,$AB668,TRUE,trigger)</f>
        <v>8.5933900309877256E-3</v>
      </c>
      <c r="AI668" s="45">
        <f t="shared" si="24"/>
        <v>-1.0044249808231069</v>
      </c>
    </row>
    <row r="669" spans="27:35" x14ac:dyDescent="0.2">
      <c r="AA669" s="122" t="s">
        <v>88</v>
      </c>
      <c r="AB669" s="40">
        <f>_xll.qlInterestRateIndexFixingDate($X$9,AC669)</f>
        <v>44064</v>
      </c>
      <c r="AC669" s="40">
        <f>_xll.qlCalendarAdvance(calendar,$AC668,AA669,,,trigger)</f>
        <v>44068</v>
      </c>
      <c r="AD669" s="40">
        <f>_xll.qlInterestRateIndexMaturity($X$9,AC669,)</f>
        <v>44160</v>
      </c>
      <c r="AE669" s="43">
        <f>_xll.qlTenorBasisValue(TenorBasis3M,AC669,_xll.ohTrigger(trigger,$X$24))</f>
        <v>1.7811575092871916E-3</v>
      </c>
      <c r="AF669" s="90">
        <f>_xll.qlTenorBasisForwardRate(TenorBasis3M,AC669,_xll.ohTrigger(trigger,$X$24))</f>
        <v>8.7847548844468756E-3</v>
      </c>
      <c r="AG669" s="90">
        <f>_xll.qlIndexFixing(TenorBasisIndex6M,$AB669,TRUE,_xll.ohTrigger(trigger,$X$24))</f>
        <v>8.6444588968629926E-3</v>
      </c>
      <c r="AH669" s="43">
        <f>_xll.qlIndexFixing($X$9,$AB669,TRUE,trigger)</f>
        <v>8.6577705305774418E-3</v>
      </c>
      <c r="AI669" s="45">
        <f t="shared" si="24"/>
        <v>-0.13311633714449198</v>
      </c>
    </row>
    <row r="670" spans="27:35" x14ac:dyDescent="0.2">
      <c r="AA670" s="122" t="s">
        <v>88</v>
      </c>
      <c r="AB670" s="40">
        <f>_xll.qlInterestRateIndexFixingDate($X$9,AC670)</f>
        <v>44071</v>
      </c>
      <c r="AC670" s="40">
        <f>_xll.qlCalendarAdvance(calendar,$AC669,AA670,,,trigger)</f>
        <v>44075</v>
      </c>
      <c r="AD670" s="40">
        <f>_xll.qlInterestRateIndexMaturity($X$9,AC670,)</f>
        <v>44166</v>
      </c>
      <c r="AE670" s="43">
        <f>_xll.qlTenorBasisValue(TenorBasis3M,AC670,_xll.ohTrigger(trigger,$X$24))</f>
        <v>1.7813071562131466E-3</v>
      </c>
      <c r="AF670" s="90">
        <f>_xll.qlTenorBasisForwardRate(TenorBasis3M,AC670,_xll.ohTrigger(trigger,$X$24))</f>
        <v>8.8520262132483971E-3</v>
      </c>
      <c r="AG670" s="90">
        <f>_xll.qlIndexFixing(TenorBasisIndex6M,$AB670,TRUE,_xll.ohTrigger(trigger,$X$24))</f>
        <v>8.6917778906966062E-3</v>
      </c>
      <c r="AH670" s="43">
        <f>_xll.qlIndexFixing($X$9,$AB670,TRUE,trigger)</f>
        <v>8.7174711912659224E-3</v>
      </c>
      <c r="AI670" s="45">
        <f t="shared" si="24"/>
        <v>-0.25693300569316208</v>
      </c>
    </row>
    <row r="671" spans="27:35" x14ac:dyDescent="0.2">
      <c r="AA671" s="122" t="s">
        <v>88</v>
      </c>
      <c r="AB671" s="40">
        <f>_xll.qlInterestRateIndexFixingDate($X$9,AC671)</f>
        <v>44078</v>
      </c>
      <c r="AC671" s="40">
        <f>_xll.qlCalendarAdvance(calendar,$AC670,AA671,,,trigger)</f>
        <v>44082</v>
      </c>
      <c r="AD671" s="40">
        <f>_xll.qlInterestRateIndexMaturity($X$9,AC671,)</f>
        <v>44173</v>
      </c>
      <c r="AE671" s="43">
        <f>_xll.qlTenorBasisValue(TenorBasis3M,AC671,_xll.ohTrigger(trigger,$X$24))</f>
        <v>1.7814439925958848E-3</v>
      </c>
      <c r="AF671" s="90">
        <f>_xll.qlTenorBasisForwardRate(TenorBasis3M,AC671,_xll.ohTrigger(trigger,$X$24))</f>
        <v>8.9245022089798932E-3</v>
      </c>
      <c r="AG671" s="90">
        <f>_xll.qlIndexFixing(TenorBasisIndex6M,$AB671,TRUE,_xll.ohTrigger(trigger,$X$24))</f>
        <v>8.8359623135838665E-3</v>
      </c>
      <c r="AH671" s="43">
        <f>_xll.qlIndexFixing($X$9,$AB671,TRUE,trigger)</f>
        <v>8.7818668374844058E-3</v>
      </c>
      <c r="AI671" s="45">
        <f t="shared" si="24"/>
        <v>0.54095476099460738</v>
      </c>
    </row>
    <row r="672" spans="27:35" x14ac:dyDescent="0.2">
      <c r="AA672" s="122" t="s">
        <v>88</v>
      </c>
      <c r="AB672" s="40">
        <f>_xll.qlInterestRateIndexFixingDate($X$9,AC672)</f>
        <v>44085</v>
      </c>
      <c r="AC672" s="40">
        <f>_xll.qlCalendarAdvance(calendar,$AC671,AA672,,,trigger)</f>
        <v>44089</v>
      </c>
      <c r="AD672" s="40">
        <f>_xll.qlInterestRateIndexMaturity($X$9,AC672,)</f>
        <v>44180</v>
      </c>
      <c r="AE672" s="43">
        <f>_xll.qlTenorBasisValue(TenorBasis3M,AC672,_xll.ohTrigger(trigger,$X$24))</f>
        <v>1.7815680840481531E-3</v>
      </c>
      <c r="AF672" s="90">
        <f>_xll.qlTenorBasisForwardRate(TenorBasis3M,AC672,_xll.ohTrigger(trigger,$X$24))</f>
        <v>8.9968381437490006E-3</v>
      </c>
      <c r="AG672" s="90">
        <f>_xll.qlIndexFixing(TenorBasisIndex6M,$AB672,TRUE,_xll.ohTrigger(trigger,$X$24))</f>
        <v>8.6901402378964255E-3</v>
      </c>
      <c r="AH672" s="43">
        <f>_xll.qlIndexFixing($X$9,$AB672,TRUE,trigger)</f>
        <v>8.8462224616108771E-3</v>
      </c>
      <c r="AI672" s="45">
        <f t="shared" si="24"/>
        <v>-1.5608222371445157</v>
      </c>
    </row>
    <row r="673" spans="27:35" x14ac:dyDescent="0.2">
      <c r="AA673" s="122" t="s">
        <v>88</v>
      </c>
      <c r="AB673" s="40">
        <f>_xll.qlInterestRateIndexFixingDate($X$9,AC673)</f>
        <v>44092</v>
      </c>
      <c r="AC673" s="40">
        <f>_xll.qlCalendarAdvance(calendar,$AC672,AA673,,,trigger)</f>
        <v>44096</v>
      </c>
      <c r="AD673" s="40">
        <f>_xll.qlInterestRateIndexMaturity($X$9,AC673,)</f>
        <v>44187</v>
      </c>
      <c r="AE673" s="43">
        <f>_xll.qlTenorBasisValue(TenorBasis3M,AC673,_xll.ohTrigger(trigger,$X$24))</f>
        <v>1.7816794959280848E-3</v>
      </c>
      <c r="AF673" s="90">
        <f>_xll.qlTenorBasisForwardRate(TenorBasis3M,AC673,_xll.ohTrigger(trigger,$X$24))</f>
        <v>9.0689714789344046E-3</v>
      </c>
      <c r="AG673" s="90">
        <f>_xll.qlIndexFixing(TenorBasisIndex6M,$AB673,TRUE,_xll.ohTrigger(trigger,$X$24))</f>
        <v>8.845098612850889E-3</v>
      </c>
      <c r="AH673" s="43">
        <f>_xll.qlIndexFixing($X$9,$AB673,TRUE,trigger)</f>
        <v>8.9105073173905598E-3</v>
      </c>
      <c r="AI673" s="45">
        <f t="shared" si="24"/>
        <v>-0.65408704539670837</v>
      </c>
    </row>
    <row r="674" spans="27:35" x14ac:dyDescent="0.2">
      <c r="AA674" s="122" t="s">
        <v>88</v>
      </c>
      <c r="AB674" s="40">
        <f>_xll.qlInterestRateIndexFixingDate($X$9,AC674)</f>
        <v>44099</v>
      </c>
      <c r="AC674" s="40">
        <f>_xll.qlCalendarAdvance(calendar,$AC673,AA674,,,trigger)</f>
        <v>44103</v>
      </c>
      <c r="AD674" s="40">
        <f>_xll.qlInterestRateIndexMaturity($X$9,AC674,)</f>
        <v>44194</v>
      </c>
      <c r="AE674" s="43">
        <f>_xll.qlTenorBasisValue(TenorBasis3M,AC674,_xll.ohTrigger(trigger,$X$24))</f>
        <v>1.7817782933400841E-3</v>
      </c>
      <c r="AF674" s="90">
        <f>_xll.qlTenorBasisForwardRate(TenorBasis3M,AC674,_xll.ohTrigger(trigger,$X$24))</f>
        <v>9.1408396711423444E-3</v>
      </c>
      <c r="AG674" s="90">
        <f>_xll.qlIndexFixing(TenorBasisIndex6M,$AB674,TRUE,_xll.ohTrigger(trigger,$X$24))</f>
        <v>8.8957575227969418E-3</v>
      </c>
      <c r="AH674" s="43">
        <f>_xll.qlIndexFixing($X$9,$AB674,TRUE,trigger)</f>
        <v>8.9746906565781864E-3</v>
      </c>
      <c r="AI674" s="45">
        <f t="shared" si="24"/>
        <v>-0.78933133781244547</v>
      </c>
    </row>
    <row r="675" spans="27:35" x14ac:dyDescent="0.2">
      <c r="AA675" s="122" t="s">
        <v>88</v>
      </c>
      <c r="AB675" s="40">
        <f>_xll.qlInterestRateIndexFixingDate($X$9,AC675)</f>
        <v>44106</v>
      </c>
      <c r="AC675" s="40">
        <f>_xll.qlCalendarAdvance(calendar,$AC674,AA675,,,trigger)</f>
        <v>44110</v>
      </c>
      <c r="AD675" s="40">
        <f>_xll.qlInterestRateIndexMaturity($X$9,AC675,)</f>
        <v>44202</v>
      </c>
      <c r="AE675" s="43">
        <f>_xll.qlTenorBasisValue(TenorBasis3M,AC675,_xll.ohTrigger(trigger,$X$24))</f>
        <v>1.7818645411357002E-3</v>
      </c>
      <c r="AF675" s="90">
        <f>_xll.qlTenorBasisForwardRate(TenorBasis3M,AC675,_xll.ohTrigger(trigger,$X$24))</f>
        <v>9.2175413391189544E-3</v>
      </c>
      <c r="AG675" s="90">
        <f>_xll.qlIndexFixing(TenorBasisIndex6M,$AB675,TRUE,_xll.ohTrigger(trigger,$X$24))</f>
        <v>8.9633607871900719E-3</v>
      </c>
      <c r="AH675" s="43">
        <f>_xll.qlIndexFixing($X$9,$AB675,TRUE,trigger)</f>
        <v>9.0434029980346331E-3</v>
      </c>
      <c r="AI675" s="45">
        <f t="shared" si="24"/>
        <v>-0.80042210844561212</v>
      </c>
    </row>
    <row r="676" spans="27:35" x14ac:dyDescent="0.2">
      <c r="AA676" s="122" t="s">
        <v>88</v>
      </c>
      <c r="AB676" s="40">
        <f>_xll.qlInterestRateIndexFixingDate($X$9,AC676)</f>
        <v>44113</v>
      </c>
      <c r="AC676" s="40">
        <f>_xll.qlCalendarAdvance(calendar,$AC675,AA676,,,trigger)</f>
        <v>44117</v>
      </c>
      <c r="AD676" s="40">
        <f>_xll.qlInterestRateIndexMaturity($X$9,AC676,)</f>
        <v>44209</v>
      </c>
      <c r="AE676" s="43">
        <f>_xll.qlTenorBasisValue(TenorBasis3M,AC676,_xll.ohTrigger(trigger,$X$24))</f>
        <v>1.7819383039145039E-3</v>
      </c>
      <c r="AF676" s="90">
        <f>_xll.qlTenorBasisForwardRate(TenorBasis3M,AC676,_xll.ohTrigger(trigger,$X$24))</f>
        <v>9.2887066532562502E-3</v>
      </c>
      <c r="AG676" s="90">
        <f>_xll.qlIndexFixing(TenorBasisIndex6M,$AB676,TRUE,_xll.ohTrigger(trigger,$X$24))</f>
        <v>9.0345227428156403E-3</v>
      </c>
      <c r="AH676" s="43">
        <f>_xll.qlIndexFixing($X$9,$AB676,TRUE,trigger)</f>
        <v>9.1073011989303253E-3</v>
      </c>
      <c r="AI676" s="45">
        <f t="shared" si="24"/>
        <v>-0.72778456114684986</v>
      </c>
    </row>
    <row r="677" spans="27:35" x14ac:dyDescent="0.2">
      <c r="AA677" s="122" t="s">
        <v>88</v>
      </c>
      <c r="AB677" s="40">
        <f>_xll.qlInterestRateIndexFixingDate($X$9,AC677)</f>
        <v>44120</v>
      </c>
      <c r="AC677" s="40">
        <f>_xll.qlCalendarAdvance(calendar,$AC676,AA677,,,trigger)</f>
        <v>44124</v>
      </c>
      <c r="AD677" s="40">
        <f>_xll.qlInterestRateIndexMaturity($X$9,AC677,)</f>
        <v>44216</v>
      </c>
      <c r="AE677" s="43">
        <f>_xll.qlTenorBasisValue(TenorBasis3M,AC677,_xll.ohTrigger(trigger,$X$24))</f>
        <v>1.781999646024959E-3</v>
      </c>
      <c r="AF677" s="90">
        <f>_xll.qlTenorBasisForwardRate(TenorBasis3M,AC677,_xll.ohTrigger(trigger,$X$24))</f>
        <v>9.3595175469344798E-3</v>
      </c>
      <c r="AG677" s="90">
        <f>_xll.qlIndexFixing(TenorBasisIndex6M,$AB677,TRUE,_xll.ohTrigger(trigger,$X$24))</f>
        <v>8.9985466387502693E-3</v>
      </c>
      <c r="AH677" s="43">
        <f>_xll.qlIndexFixing($X$9,$AB677,TRUE,trigger)</f>
        <v>9.1710539498965227E-3</v>
      </c>
      <c r="AI677" s="45">
        <f t="shared" si="24"/>
        <v>-1.7250731114625342</v>
      </c>
    </row>
    <row r="678" spans="27:35" x14ac:dyDescent="0.2">
      <c r="AA678" s="122" t="s">
        <v>88</v>
      </c>
      <c r="AB678" s="40">
        <f>_xll.qlInterestRateIndexFixingDate($X$9,AC678)</f>
        <v>44127</v>
      </c>
      <c r="AC678" s="40">
        <f>_xll.qlCalendarAdvance(calendar,$AC677,AA678,,,trigger)</f>
        <v>44131</v>
      </c>
      <c r="AD678" s="40">
        <f>_xll.qlInterestRateIndexMaturity($X$9,AC678,)</f>
        <v>44223</v>
      </c>
      <c r="AE678" s="43">
        <f>_xll.qlTenorBasisValue(TenorBasis3M,AC678,_xll.ohTrigger(trigger,$X$24))</f>
        <v>1.7820486315652919E-3</v>
      </c>
      <c r="AF678" s="90">
        <f>_xll.qlTenorBasisForwardRate(TenorBasis3M,AC678,_xll.ohTrigger(trigger,$X$24))</f>
        <v>9.4299740643435104E-3</v>
      </c>
      <c r="AG678" s="90">
        <f>_xll.qlIndexFixing(TenorBasisIndex6M,$AB678,TRUE,_xll.ohTrigger(trigger,$X$24))</f>
        <v>9.1757835058738149E-3</v>
      </c>
      <c r="AH678" s="43">
        <f>_xll.qlIndexFixing($X$9,$AB678,TRUE,trigger)</f>
        <v>9.2346612438067577E-3</v>
      </c>
      <c r="AI678" s="45">
        <f t="shared" si="24"/>
        <v>-0.58877737932942764</v>
      </c>
    </row>
    <row r="679" spans="27:35" x14ac:dyDescent="0.2">
      <c r="AA679" s="122" t="s">
        <v>88</v>
      </c>
      <c r="AB679" s="40">
        <f>_xll.qlInterestRateIndexFixingDate($X$9,AC679)</f>
        <v>44134</v>
      </c>
      <c r="AC679" s="40">
        <f>_xll.qlCalendarAdvance(calendar,$AC678,AA679,,,trigger)</f>
        <v>44138</v>
      </c>
      <c r="AD679" s="40">
        <f>_xll.qlInterestRateIndexMaturity($X$9,AC679,)</f>
        <v>44230</v>
      </c>
      <c r="AE679" s="43">
        <f>_xll.qlTenorBasisValue(TenorBasis3M,AC679,_xll.ohTrigger(trigger,$X$24))</f>
        <v>1.7820853243843561E-3</v>
      </c>
      <c r="AF679" s="90">
        <f>_xll.qlTenorBasisForwardRate(TenorBasis3M,AC679,_xll.ohTrigger(trigger,$X$24))</f>
        <v>9.5000762495237642E-3</v>
      </c>
      <c r="AG679" s="90">
        <f>_xll.qlIndexFixing(TenorBasisIndex6M,$AB679,TRUE,_xll.ohTrigger(trigger,$X$24))</f>
        <v>9.2458824015332394E-3</v>
      </c>
      <c r="AH679" s="43">
        <f>_xll.qlIndexFixing($X$9,$AB679,TRUE,trigger)</f>
        <v>9.2981230735510612E-3</v>
      </c>
      <c r="AI679" s="45">
        <f t="shared" si="24"/>
        <v>-0.52240672017821876</v>
      </c>
    </row>
    <row r="680" spans="27:35" x14ac:dyDescent="0.2">
      <c r="AA680" s="122" t="s">
        <v>88</v>
      </c>
      <c r="AB680" s="40">
        <f>_xll.qlInterestRateIndexFixingDate($X$9,AC680)</f>
        <v>44141</v>
      </c>
      <c r="AC680" s="40">
        <f>_xll.qlCalendarAdvance(calendar,$AC679,AA680,,,trigger)</f>
        <v>44145</v>
      </c>
      <c r="AD680" s="40">
        <f>_xll.qlInterestRateIndexMaturity($X$9,AC680,)</f>
        <v>44237</v>
      </c>
      <c r="AE680" s="43">
        <f>_xll.qlTenorBasisValue(TenorBasis3M,AC680,_xll.ohTrigger(trigger,$X$24))</f>
        <v>1.7821097880824997E-3</v>
      </c>
      <c r="AF680" s="90">
        <f>_xll.qlTenorBasisForwardRate(TenorBasis3M,AC680,_xll.ohTrigger(trigger,$X$24))</f>
        <v>9.5698241463723042E-3</v>
      </c>
      <c r="AG680" s="90">
        <f>_xll.qlIndexFixing(TenorBasisIndex6M,$AB680,TRUE,_xll.ohTrigger(trigger,$X$24))</f>
        <v>9.4146879820704975E-3</v>
      </c>
      <c r="AH680" s="43">
        <f>_xll.qlIndexFixing($X$9,$AB680,TRUE,trigger)</f>
        <v>9.3614394320359774E-3</v>
      </c>
      <c r="AI680" s="45">
        <f t="shared" si="24"/>
        <v>0.53248550034520203</v>
      </c>
    </row>
    <row r="681" spans="27:35" x14ac:dyDescent="0.2">
      <c r="AA681" s="122" t="s">
        <v>88</v>
      </c>
      <c r="AB681" s="40">
        <f>_xll.qlInterestRateIndexFixingDate($X$9,AC681)</f>
        <v>44148</v>
      </c>
      <c r="AC681" s="40">
        <f>_xll.qlCalendarAdvance(calendar,$AC680,AA681,,,trigger)</f>
        <v>44152</v>
      </c>
      <c r="AD681" s="40">
        <f>_xll.qlInterestRateIndexMaturity($X$9,AC681,)</f>
        <v>44244</v>
      </c>
      <c r="AE681" s="43">
        <f>_xll.qlTenorBasisValue(TenorBasis3M,AC681,_xll.ohTrigger(trigger,$X$24))</f>
        <v>1.7821220860124211E-3</v>
      </c>
      <c r="AF681" s="90">
        <f>_xll.qlTenorBasisForwardRate(TenorBasis3M,AC681,_xll.ohTrigger(trigger,$X$24))</f>
        <v>9.639217798642824E-3</v>
      </c>
      <c r="AG681" s="90">
        <f>_xll.qlIndexFixing(TenorBasisIndex6M,$AB681,TRUE,_xll.ohTrigger(trigger,$X$24))</f>
        <v>9.3850174405832928E-3</v>
      </c>
      <c r="AH681" s="43">
        <f>_xll.qlIndexFixing($X$9,$AB681,TRUE,trigger)</f>
        <v>9.4246103121819556E-3</v>
      </c>
      <c r="AI681" s="45">
        <f t="shared" si="24"/>
        <v>-0.39592871598662788</v>
      </c>
    </row>
    <row r="682" spans="27:35" x14ac:dyDescent="0.2">
      <c r="AA682" s="122" t="s">
        <v>88</v>
      </c>
      <c r="AB682" s="40">
        <f>_xll.qlInterestRateIndexFixingDate($X$9,AC682)</f>
        <v>44155</v>
      </c>
      <c r="AC682" s="40">
        <f>_xll.qlCalendarAdvance(calendar,$AC681,AA682,,,trigger)</f>
        <v>44159</v>
      </c>
      <c r="AD682" s="40">
        <f>_xll.qlInterestRateIndexMaturity($X$9,AC682,)</f>
        <v>44251</v>
      </c>
      <c r="AE682" s="43">
        <f>_xll.qlTenorBasisValue(TenorBasis3M,AC682,_xll.ohTrigger(trigger,$X$24))</f>
        <v>1.7821222812800302E-3</v>
      </c>
      <c r="AF682" s="90">
        <f>_xll.qlTenorBasisForwardRate(TenorBasis3M,AC682,_xll.ohTrigger(trigger,$X$24))</f>
        <v>9.7082572499439194E-3</v>
      </c>
      <c r="AG682" s="90">
        <f>_xll.qlIndexFixing(TenorBasisIndex6M,$AB682,TRUE,_xll.ohTrigger(trigger,$X$24))</f>
        <v>9.3435955811269431E-3</v>
      </c>
      <c r="AH682" s="43">
        <f>_xll.qlIndexFixing($X$9,$AB682,TRUE,trigger)</f>
        <v>9.4876357069285516E-3</v>
      </c>
      <c r="AI682" s="45">
        <f t="shared" si="24"/>
        <v>-1.440401258016085</v>
      </c>
    </row>
    <row r="683" spans="27:35" x14ac:dyDescent="0.2">
      <c r="AA683" s="122" t="s">
        <v>88</v>
      </c>
      <c r="AB683" s="40">
        <f>_xll.qlInterestRateIndexFixingDate($X$9,AC683)</f>
        <v>44162</v>
      </c>
      <c r="AC683" s="40">
        <f>_xll.qlCalendarAdvance(calendar,$AC682,AA683,,,trigger)</f>
        <v>44166</v>
      </c>
      <c r="AD683" s="40">
        <f>_xll.qlInterestRateIndexMaturity($X$9,AC683,)</f>
        <v>44256</v>
      </c>
      <c r="AE683" s="43">
        <f>_xll.qlTenorBasisValue(TenorBasis3M,AC683,_xll.ohTrigger(trigger,$X$24))</f>
        <v>1.7821104367453031E-3</v>
      </c>
      <c r="AF683" s="90">
        <f>_xll.qlTenorBasisForwardRate(TenorBasis3M,AC683,_xll.ohTrigger(trigger,$X$24))</f>
        <v>9.7669972463521049E-3</v>
      </c>
      <c r="AG683" s="90">
        <f>_xll.qlIndexFixing(TenorBasisIndex6M,$AB683,TRUE,_xll.ohTrigger(trigger,$X$24))</f>
        <v>9.5128045157082397E-3</v>
      </c>
      <c r="AH683" s="43">
        <f>_xll.qlIndexFixing($X$9,$AB683,TRUE,trigger)</f>
        <v>9.5413343363750514E-3</v>
      </c>
      <c r="AI683" s="45">
        <f t="shared" si="24"/>
        <v>-0.28529820666811645</v>
      </c>
    </row>
    <row r="684" spans="27:35" x14ac:dyDescent="0.2">
      <c r="AA684" s="122" t="s">
        <v>88</v>
      </c>
      <c r="AB684" s="40">
        <f>_xll.qlInterestRateIndexFixingDate($X$9,AC684)</f>
        <v>44169</v>
      </c>
      <c r="AC684" s="40">
        <f>_xll.qlCalendarAdvance(calendar,$AC683,AA684,,,trigger)</f>
        <v>44173</v>
      </c>
      <c r="AD684" s="40">
        <f>_xll.qlInterestRateIndexMaturity($X$9,AC684,)</f>
        <v>44263</v>
      </c>
      <c r="AE684" s="43">
        <f>_xll.qlTenorBasisValue(TenorBasis3M,AC684,_xll.ohTrigger(trigger,$X$24))</f>
        <v>1.7820866150231329E-3</v>
      </c>
      <c r="AF684" s="90">
        <f>_xll.qlTenorBasisForwardRate(TenorBasis3M,AC684,_xll.ohTrigger(trigger,$X$24))</f>
        <v>9.8353752750606205E-3</v>
      </c>
      <c r="AG684" s="90">
        <f>_xll.qlIndexFixing(TenorBasisIndex6M,$AB684,TRUE,_xll.ohTrigger(trigger,$X$24))</f>
        <v>9.5811794630380476E-3</v>
      </c>
      <c r="AH684" s="43">
        <f>_xll.qlIndexFixing($X$9,$AB684,TRUE,trigger)</f>
        <v>9.6040861926427468E-3</v>
      </c>
      <c r="AI684" s="45">
        <f t="shared" si="24"/>
        <v>-0.22906729604699194</v>
      </c>
    </row>
    <row r="685" spans="27:35" x14ac:dyDescent="0.2">
      <c r="AA685" s="122" t="s">
        <v>88</v>
      </c>
      <c r="AB685" s="40">
        <f>_xll.qlInterestRateIndexFixingDate($X$9,AC685)</f>
        <v>44176</v>
      </c>
      <c r="AC685" s="40">
        <f>_xll.qlCalendarAdvance(calendar,$AC684,AA685,,,trigger)</f>
        <v>44180</v>
      </c>
      <c r="AD685" s="40">
        <f>_xll.qlInterestRateIndexMaturity($X$9,AC685,)</f>
        <v>44270</v>
      </c>
      <c r="AE685" s="43">
        <f>_xll.qlTenorBasisValue(TenorBasis3M,AC685,_xll.ohTrigger(trigger,$X$24))</f>
        <v>1.7820508784841811E-3</v>
      </c>
      <c r="AF685" s="90">
        <f>_xll.qlTenorBasisForwardRate(TenorBasis3M,AC685,_xll.ohTrigger(trigger,$X$24))</f>
        <v>9.9033992202208765E-3</v>
      </c>
      <c r="AG685" s="90">
        <f>_xll.qlIndexFixing(TenorBasisIndex6M,$AB685,TRUE,_xll.ohTrigger(trigger,$X$24))</f>
        <v>9.639504934440879E-3</v>
      </c>
      <c r="AH685" s="43">
        <f>_xll.qlIndexFixing($X$9,$AB685,TRUE,trigger)</f>
        <v>9.666692529401999E-3</v>
      </c>
      <c r="AI685" s="45">
        <f t="shared" si="24"/>
        <v>-0.27187594961119999</v>
      </c>
    </row>
    <row r="686" spans="27:35" x14ac:dyDescent="0.2">
      <c r="AA686" s="122" t="s">
        <v>88</v>
      </c>
      <c r="AB686" s="40">
        <f>_xll.qlInterestRateIndexFixingDate($X$9,AC686)</f>
        <v>44183</v>
      </c>
      <c r="AC686" s="40">
        <f>_xll.qlCalendarAdvance(calendar,$AC685,AA686,,,trigger)</f>
        <v>44187</v>
      </c>
      <c r="AD686" s="40">
        <f>_xll.qlInterestRateIndexMaturity($X$9,AC686,)</f>
        <v>44277</v>
      </c>
      <c r="AE686" s="43">
        <f>_xll.qlTenorBasisValue(TenorBasis3M,AC686,_xll.ohTrigger(trigger,$X$24))</f>
        <v>1.7820032892557236E-3</v>
      </c>
      <c r="AF686" s="90">
        <f>_xll.qlTenorBasisForwardRate(TenorBasis3M,AC686,_xll.ohTrigger(trigger,$X$24))</f>
        <v>9.9710691252896666E-3</v>
      </c>
      <c r="AG686" s="90">
        <f>_xll.qlIndexFixing(TenorBasisIndex6M,$AB686,TRUE,_xll.ohTrigger(trigger,$X$24))</f>
        <v>9.7168672179392956E-3</v>
      </c>
      <c r="AH686" s="43">
        <f>_xll.qlIndexFixing($X$9,$AB686,TRUE,trigger)</f>
        <v>9.7291533398058405E-3</v>
      </c>
      <c r="AI686" s="45">
        <f t="shared" si="24"/>
        <v>-0.12286121866544875</v>
      </c>
    </row>
    <row r="687" spans="27:35" x14ac:dyDescent="0.2">
      <c r="AA687" s="122" t="s">
        <v>88</v>
      </c>
      <c r="AB687" s="40">
        <f>_xll.qlInterestRateIndexFixingDate($X$9,AC687)</f>
        <v>44189</v>
      </c>
      <c r="AC687" s="40">
        <f>_xll.qlCalendarAdvance(calendar,$AC686,AA687,,,trigger)</f>
        <v>44194</v>
      </c>
      <c r="AD687" s="40">
        <f>_xll.qlInterestRateIndexMaturity($X$9,AC687,)</f>
        <v>44284</v>
      </c>
      <c r="AE687" s="43">
        <f>_xll.qlTenorBasisValue(TenorBasis3M,AC687,_xll.ohTrigger(trigger,$X$24))</f>
        <v>1.781943909222494E-3</v>
      </c>
      <c r="AF687" s="90">
        <f>_xll.qlTenorBasisForwardRate(TenorBasis3M,AC687,_xll.ohTrigger(trigger,$X$24))</f>
        <v>1.0038385033584341E-2</v>
      </c>
      <c r="AG687" s="90">
        <f>_xll.qlIndexFixing(TenorBasisIndex6M,$AB687,TRUE,_xll.ohTrigger(trigger,$X$24))</f>
        <v>9.7841801122751093E-3</v>
      </c>
      <c r="AH687" s="43">
        <f>_xll.qlIndexFixing($X$9,$AB687,TRUE,trigger)</f>
        <v>9.7914686170241794E-3</v>
      </c>
      <c r="AI687" s="45">
        <f t="shared" si="24"/>
        <v>-7.2885047490700572E-2</v>
      </c>
    </row>
    <row r="688" spans="27:35" x14ac:dyDescent="0.2">
      <c r="AA688" s="122" t="s">
        <v>88</v>
      </c>
      <c r="AB688" s="40">
        <f>_xll.qlInterestRateIndexFixingDate($X$9,AC688)</f>
        <v>44196</v>
      </c>
      <c r="AC688" s="40">
        <f>_xll.qlCalendarAdvance(calendar,$AC687,AA688,,,trigger)</f>
        <v>44201</v>
      </c>
      <c r="AD688" s="40">
        <f>_xll.qlInterestRateIndexMaturity($X$9,AC688,)</f>
        <v>44292</v>
      </c>
      <c r="AE688" s="43">
        <f>_xll.qlTenorBasisValue(TenorBasis3M,AC688,_xll.ohTrigger(trigger,$X$24))</f>
        <v>1.7818728000275261E-3</v>
      </c>
      <c r="AF688" s="90">
        <f>_xll.qlTenorBasisForwardRate(TenorBasis3M,AC688,_xll.ohTrigger(trigger,$X$24))</f>
        <v>1.0110203645489703E-2</v>
      </c>
      <c r="AG688" s="90">
        <f>_xll.qlIndexFixing(TenorBasisIndex6M,$AB688,TRUE,_xll.ohTrigger(trigger,$X$24))</f>
        <v>9.8559884827186875E-3</v>
      </c>
      <c r="AH688" s="43">
        <f>_xll.qlIndexFixing($X$9,$AB688,TRUE,trigger)</f>
        <v>9.8581857954038975E-3</v>
      </c>
      <c r="AI688" s="45">
        <f t="shared" si="24"/>
        <v>-2.1973126852099789E-2</v>
      </c>
    </row>
    <row r="689" spans="27:35" x14ac:dyDescent="0.2">
      <c r="AA689" s="122" t="s">
        <v>88</v>
      </c>
      <c r="AB689" s="40">
        <f>_xll.qlInterestRateIndexFixingDate($X$9,AC689)</f>
        <v>44204</v>
      </c>
      <c r="AC689" s="40">
        <f>_xll.qlCalendarAdvance(calendar,$AC688,AA689,,,trigger)</f>
        <v>44208</v>
      </c>
      <c r="AD689" s="40">
        <f>_xll.qlInterestRateIndexMaturity($X$9,AC689,)</f>
        <v>44298</v>
      </c>
      <c r="AE689" s="43">
        <f>_xll.qlTenorBasisValue(TenorBasis3M,AC689,_xll.ohTrigger(trigger,$X$24))</f>
        <v>1.781790023072992E-3</v>
      </c>
      <c r="AF689" s="90">
        <f>_xll.qlTenorBasisForwardRate(TenorBasis3M,AC689,_xll.ohTrigger(trigger,$X$24))</f>
        <v>1.0171955032421742E-2</v>
      </c>
      <c r="AG689" s="90">
        <f>_xll.qlIndexFixing(TenorBasisIndex6M,$AB689,TRUE,_xll.ohTrigger(trigger,$X$24))</f>
        <v>9.9177441505986508E-3</v>
      </c>
      <c r="AH689" s="43">
        <f>_xll.qlIndexFixing($X$9,$AB689,TRUE,trigger)</f>
        <v>9.9156625446541469E-3</v>
      </c>
      <c r="AI689" s="45">
        <f t="shared" si="24"/>
        <v>2.0816059445039059E-2</v>
      </c>
    </row>
    <row r="690" spans="27:35" x14ac:dyDescent="0.2">
      <c r="AA690" s="122" t="s">
        <v>88</v>
      </c>
      <c r="AB690" s="40">
        <f>_xll.qlInterestRateIndexFixingDate($X$9,AC690)</f>
        <v>44211</v>
      </c>
      <c r="AC690" s="40">
        <f>_xll.qlCalendarAdvance(calendar,$AC689,AA690,,,trigger)</f>
        <v>44215</v>
      </c>
      <c r="AD690" s="40">
        <f>_xll.qlInterestRateIndexMaturity($X$9,AC690,)</f>
        <v>44305</v>
      </c>
      <c r="AE690" s="43">
        <f>_xll.qlTenorBasisValue(TenorBasis3M,AC690,_xll.ohTrigger(trigger,$X$24))</f>
        <v>1.7816956395210379E-3</v>
      </c>
      <c r="AF690" s="90">
        <f>_xll.qlTenorBasisForwardRate(TenorBasis3M,AC690,_xll.ohTrigger(trigger,$X$24))</f>
        <v>1.0238209208894844E-2</v>
      </c>
      <c r="AG690" s="90">
        <f>_xll.qlIndexFixing(TenorBasisIndex6M,$AB690,TRUE,_xll.ohTrigger(trigger,$X$24))</f>
        <v>9.8654864689526889E-3</v>
      </c>
      <c r="AH690" s="43">
        <f>_xll.qlIndexFixing($X$9,$AB690,TRUE,trigger)</f>
        <v>9.977541181482863E-3</v>
      </c>
      <c r="AI690" s="45">
        <f t="shared" si="24"/>
        <v>-1.1205471253017407</v>
      </c>
    </row>
    <row r="691" spans="27:35" x14ac:dyDescent="0.2">
      <c r="AA691" s="122" t="s">
        <v>88</v>
      </c>
      <c r="AB691" s="40">
        <f>_xll.qlInterestRateIndexFixingDate($X$9,AC691)</f>
        <v>44218</v>
      </c>
      <c r="AC691" s="40">
        <f>_xll.qlCalendarAdvance(calendar,$AC690,AA691,,,trigger)</f>
        <v>44222</v>
      </c>
      <c r="AD691" s="40">
        <f>_xll.qlInterestRateIndexMaturity($X$9,AC691,)</f>
        <v>44312</v>
      </c>
      <c r="AE691" s="43">
        <f>_xll.qlTenorBasisValue(TenorBasis3M,AC691,_xll.ohTrigger(trigger,$X$24))</f>
        <v>1.7815897102946173E-3</v>
      </c>
      <c r="AF691" s="90">
        <f>_xll.qlTenorBasisForwardRate(TenorBasis3M,AC691,_xll.ohTrigger(trigger,$X$24))</f>
        <v>1.0304109560456354E-2</v>
      </c>
      <c r="AG691" s="90">
        <f>_xll.qlIndexFixing(TenorBasisIndex6M,$AB691,TRUE,_xll.ohTrigger(trigger,$X$24))</f>
        <v>1.0049892807964866E-2</v>
      </c>
      <c r="AH691" s="43">
        <f>_xll.qlIndexFixing($X$9,$AB691,TRUE,trigger)</f>
        <v>1.0039274257958475E-2</v>
      </c>
      <c r="AI691" s="45">
        <f t="shared" si="24"/>
        <v>0.10618550006391558</v>
      </c>
    </row>
    <row r="692" spans="27:35" x14ac:dyDescent="0.2">
      <c r="AA692" s="122" t="s">
        <v>88</v>
      </c>
      <c r="AB692" s="40">
        <f>_xll.qlInterestRateIndexFixingDate($X$9,AC692)</f>
        <v>44225</v>
      </c>
      <c r="AC692" s="40">
        <f>_xll.qlCalendarAdvance(calendar,$AC691,AA692,,,trigger)</f>
        <v>44229</v>
      </c>
      <c r="AD692" s="40">
        <f>_xll.qlInterestRateIndexMaturity($X$9,AC692,)</f>
        <v>44319</v>
      </c>
      <c r="AE692" s="43">
        <f>_xll.qlTenorBasisValue(TenorBasis3M,AC692,_xll.ohTrigger(trigger,$X$24))</f>
        <v>1.7814722960783208E-3</v>
      </c>
      <c r="AF692" s="90">
        <f>_xll.qlTenorBasisForwardRate(TenorBasis3M,AC692,_xll.ohTrigger(trigger,$X$24))</f>
        <v>1.0369656129727289E-2</v>
      </c>
      <c r="AG692" s="90">
        <f>_xll.qlIndexFixing(TenorBasisIndex6M,$AB692,TRUE,_xll.ohTrigger(trigger,$X$24))</f>
        <v>1.0115436475584438E-2</v>
      </c>
      <c r="AH692" s="43">
        <f>_xll.qlIndexFixing($X$9,$AB692,TRUE,trigger)</f>
        <v>1.010086176732905E-2</v>
      </c>
      <c r="AI692" s="45">
        <f t="shared" si="24"/>
        <v>0.14574708255388202</v>
      </c>
    </row>
    <row r="693" spans="27:35" x14ac:dyDescent="0.2">
      <c r="AA693" s="122" t="s">
        <v>88</v>
      </c>
      <c r="AB693" s="40">
        <f>_xll.qlInterestRateIndexFixingDate($X$9,AC693)</f>
        <v>44232</v>
      </c>
      <c r="AC693" s="40">
        <f>_xll.qlCalendarAdvance(calendar,$AC692,AA693,,,trigger)</f>
        <v>44236</v>
      </c>
      <c r="AD693" s="40">
        <f>_xll.qlInterestRateIndexMaturity($X$9,AC693,)</f>
        <v>44326</v>
      </c>
      <c r="AE693" s="43">
        <f>_xll.qlTenorBasisValue(TenorBasis3M,AC693,_xll.ohTrigger(trigger,$X$24))</f>
        <v>1.7813434573192048E-3</v>
      </c>
      <c r="AF693" s="90">
        <f>_xll.qlTenorBasisForwardRate(TenorBasis3M,AC693,_xll.ohTrigger(trigger,$X$24))</f>
        <v>1.0434848959184784E-2</v>
      </c>
      <c r="AG693" s="90">
        <f>_xll.qlIndexFixing(TenorBasisIndex6M,$AB693,TRUE,_xll.ohTrigger(trigger,$X$24))</f>
        <v>1.0180626425845496E-2</v>
      </c>
      <c r="AH693" s="43">
        <f>_xll.qlIndexFixing($X$9,$AB693,TRUE,trigger)</f>
        <v>1.0162303702858644E-2</v>
      </c>
      <c r="AI693" s="45">
        <f t="shared" si="24"/>
        <v>0.18322722986852114</v>
      </c>
    </row>
    <row r="694" spans="27:35" x14ac:dyDescent="0.2">
      <c r="AA694" s="122" t="s">
        <v>88</v>
      </c>
      <c r="AB694" s="40">
        <f>_xll.qlInterestRateIndexFixingDate($X$9,AC694)</f>
        <v>44239</v>
      </c>
      <c r="AC694" s="40">
        <f>_xll.qlCalendarAdvance(calendar,$AC693,AA694,,,trigger)</f>
        <v>44243</v>
      </c>
      <c r="AD694" s="40">
        <f>_xll.qlInterestRateIndexMaturity($X$9,AC694,)</f>
        <v>44333</v>
      </c>
      <c r="AE694" s="43">
        <f>_xll.qlTenorBasisValue(TenorBasis3M,AC694,_xll.ohTrigger(trigger,$X$24))</f>
        <v>1.7812032542276163E-3</v>
      </c>
      <c r="AF694" s="90">
        <f>_xll.qlTenorBasisForwardRate(TenorBasis3M,AC694,_xll.ohTrigger(trigger,$X$24))</f>
        <v>1.0499688091175408E-2</v>
      </c>
      <c r="AG694" s="90">
        <f>_xll.qlIndexFixing(TenorBasisIndex6M,$AB694,TRUE,_xll.ohTrigger(trigger,$X$24))</f>
        <v>1.0357547176206516E-2</v>
      </c>
      <c r="AH694" s="43">
        <f>_xll.qlIndexFixing($X$9,$AB694,TRUE,trigger)</f>
        <v>1.022360005782641E-2</v>
      </c>
      <c r="AI694" s="45">
        <f t="shared" si="24"/>
        <v>1.3394711838010664</v>
      </c>
    </row>
    <row r="695" spans="27:35" x14ac:dyDescent="0.2">
      <c r="AA695" s="122" t="s">
        <v>88</v>
      </c>
      <c r="AB695" s="40">
        <f>_xll.qlInterestRateIndexFixingDate($X$9,AC695)</f>
        <v>44246</v>
      </c>
      <c r="AC695" s="40">
        <f>_xll.qlCalendarAdvance(calendar,$AC694,AA695,,,trigger)</f>
        <v>44250</v>
      </c>
      <c r="AD695" s="40">
        <f>_xll.qlInterestRateIndexMaturity($X$9,AC695,)</f>
        <v>44340</v>
      </c>
      <c r="AE695" s="43">
        <f>_xll.qlTenorBasisValue(TenorBasis3M,AC695,_xll.ohTrigger(trigger,$X$24))</f>
        <v>1.7810517467780152E-3</v>
      </c>
      <c r="AF695" s="90">
        <f>_xll.qlTenorBasisForwardRate(TenorBasis3M,AC695,_xll.ohTrigger(trigger,$X$24))</f>
        <v>1.0564173567904511E-2</v>
      </c>
      <c r="AG695" s="90">
        <f>_xll.qlIndexFixing(TenorBasisIndex6M,$AB695,TRUE,_xll.ohTrigger(trigger,$X$24))</f>
        <v>1.0309945343513149E-2</v>
      </c>
      <c r="AH695" s="43">
        <f>_xll.qlIndexFixing($X$9,$AB695,TRUE,trigger)</f>
        <v>1.0284750825528377E-2</v>
      </c>
      <c r="AI695" s="45">
        <f t="shared" si="24"/>
        <v>0.25194517984772347</v>
      </c>
    </row>
    <row r="696" spans="27:35" x14ac:dyDescent="0.2">
      <c r="AA696" s="122" t="s">
        <v>88</v>
      </c>
      <c r="AB696" s="40">
        <f>_xll.qlInterestRateIndexFixingDate($X$9,AC696)</f>
        <v>44253</v>
      </c>
      <c r="AC696" s="40">
        <f>_xll.qlCalendarAdvance(calendar,$AC695,AA696,,,trigger)</f>
        <v>44257</v>
      </c>
      <c r="AD696" s="40">
        <f>_xll.qlInterestRateIndexMaturity($X$9,AC696,)</f>
        <v>44349</v>
      </c>
      <c r="AE696" s="43">
        <f>_xll.qlTenorBasisValue(TenorBasis3M,AC696,_xll.ohTrigger(trigger,$X$24))</f>
        <v>1.7808889947097922E-3</v>
      </c>
      <c r="AF696" s="90">
        <f>_xll.qlTenorBasisForwardRate(TenorBasis3M,AC696,_xll.ohTrigger(trigger,$X$24))</f>
        <v>1.0637642551599182E-2</v>
      </c>
      <c r="AG696" s="90">
        <f>_xll.qlIndexFixing(TenorBasisIndex6M,$AB696,TRUE,_xll.ohTrigger(trigger,$X$24))</f>
        <v>1.0383396296885349E-2</v>
      </c>
      <c r="AH696" s="43">
        <f>_xll.qlIndexFixing($X$9,$AB696,TRUE,trigger)</f>
        <v>1.0354711350373344E-2</v>
      </c>
      <c r="AI696" s="45">
        <f t="shared" si="24"/>
        <v>0.28684946512005233</v>
      </c>
    </row>
    <row r="697" spans="27:35" x14ac:dyDescent="0.2">
      <c r="AA697" s="122" t="s">
        <v>88</v>
      </c>
      <c r="AB697" s="40">
        <f>_xll.qlInterestRateIndexFixingDate($X$9,AC697)</f>
        <v>44260</v>
      </c>
      <c r="AC697" s="40">
        <f>_xll.qlCalendarAdvance(calendar,$AC696,AA697,,,trigger)</f>
        <v>44264</v>
      </c>
      <c r="AD697" s="40">
        <f>_xll.qlInterestRateIndexMaturity($X$9,AC697,)</f>
        <v>44356</v>
      </c>
      <c r="AE697" s="43">
        <f>_xll.qlTenorBasisValue(TenorBasis3M,AC697,_xll.ohTrigger(trigger,$X$24))</f>
        <v>1.7807150575280888E-3</v>
      </c>
      <c r="AF697" s="90">
        <f>_xll.qlTenorBasisForwardRate(TenorBasis3M,AC697,_xll.ohTrigger(trigger,$X$24))</f>
        <v>1.070137412597881E-2</v>
      </c>
      <c r="AG697" s="90">
        <f>_xll.qlIndexFixing(TenorBasisIndex6M,$AB697,TRUE,_xll.ohTrigger(trigger,$X$24))</f>
        <v>1.044712499511001E-2</v>
      </c>
      <c r="AH697" s="43">
        <f>_xll.qlIndexFixing($X$9,$AB697,TRUE,trigger)</f>
        <v>1.041555362772786E-2</v>
      </c>
      <c r="AI697" s="45">
        <f t="shared" si="24"/>
        <v>0.31571367382150078</v>
      </c>
    </row>
    <row r="698" spans="27:35" x14ac:dyDescent="0.2">
      <c r="AA698" s="122" t="s">
        <v>88</v>
      </c>
      <c r="AB698" s="40">
        <f>_xll.qlInterestRateIndexFixingDate($X$9,AC698)</f>
        <v>44267</v>
      </c>
      <c r="AC698" s="40">
        <f>_xll.qlCalendarAdvance(calendar,$AC697,AA698,,,trigger)</f>
        <v>44271</v>
      </c>
      <c r="AD698" s="40">
        <f>_xll.qlInterestRateIndexMaturity($X$9,AC698,)</f>
        <v>44363</v>
      </c>
      <c r="AE698" s="43">
        <f>_xll.qlTenorBasisValue(TenorBasis3M,AC698,_xll.ohTrigger(trigger,$X$24))</f>
        <v>1.7805299945046101E-3</v>
      </c>
      <c r="AF698" s="90">
        <f>_xll.qlTenorBasisForwardRate(TenorBasis3M,AC698,_xll.ohTrigger(trigger,$X$24))</f>
        <v>1.0764752178199066E-2</v>
      </c>
      <c r="AG698" s="90">
        <f>_xll.qlIndexFixing(TenorBasisIndex6M,$AB698,TRUE,_xll.ohTrigger(trigger,$X$24))</f>
        <v>1.0510500194112603E-2</v>
      </c>
      <c r="AH698" s="43">
        <f>_xll.qlIndexFixing($X$9,$AB698,TRUE,trigger)</f>
        <v>1.0476250308896835E-2</v>
      </c>
      <c r="AI698" s="45">
        <f t="shared" si="24"/>
        <v>0.34249885215768827</v>
      </c>
    </row>
    <row r="699" spans="27:35" x14ac:dyDescent="0.2">
      <c r="AA699" s="122" t="s">
        <v>88</v>
      </c>
      <c r="AB699" s="40">
        <f>_xll.qlInterestRateIndexFixingDate($X$9,AC699)</f>
        <v>44274</v>
      </c>
      <c r="AC699" s="40">
        <f>_xll.qlCalendarAdvance(calendar,$AC698,AA699,,,trigger)</f>
        <v>44278</v>
      </c>
      <c r="AD699" s="40">
        <f>_xll.qlInterestRateIndexMaturity($X$9,AC699,)</f>
        <v>44370</v>
      </c>
      <c r="AE699" s="43">
        <f>_xll.qlTenorBasisValue(TenorBasis3M,AC699,_xll.ohTrigger(trigger,$X$24))</f>
        <v>1.7803338646784359E-3</v>
      </c>
      <c r="AF699" s="90">
        <f>_xll.qlTenorBasisForwardRate(TenorBasis3M,AC699,_xll.ohTrigger(trigger,$X$24))</f>
        <v>1.0827776749541709E-2</v>
      </c>
      <c r="AG699" s="90">
        <f>_xll.qlIndexFixing(TenorBasisIndex6M,$AB699,TRUE,_xll.ohTrigger(trigger,$X$24))</f>
        <v>1.0686776934345114E-2</v>
      </c>
      <c r="AH699" s="43">
        <f>_xll.qlIndexFixing($X$9,$AB699,TRUE,trigger)</f>
        <v>1.0536801387093521E-2</v>
      </c>
      <c r="AI699" s="45">
        <f t="shared" si="24"/>
        <v>1.499755472515931</v>
      </c>
    </row>
    <row r="700" spans="27:35" x14ac:dyDescent="0.2">
      <c r="AA700" s="122" t="s">
        <v>88</v>
      </c>
      <c r="AB700" s="40">
        <f>_xll.qlInterestRateIndexFixingDate($X$9,AC700)</f>
        <v>44281</v>
      </c>
      <c r="AC700" s="40">
        <f>_xll.qlCalendarAdvance(calendar,$AC699,AA700,,,trigger)</f>
        <v>44285</v>
      </c>
      <c r="AD700" s="40">
        <f>_xll.qlInterestRateIndexMaturity($X$9,AC700,)</f>
        <v>44377</v>
      </c>
      <c r="AE700" s="43">
        <f>_xll.qlTenorBasisValue(TenorBasis3M,AC700,_xll.ohTrigger(trigger,$X$24))</f>
        <v>1.7801267268568305E-3</v>
      </c>
      <c r="AF700" s="90">
        <f>_xll.qlTenorBasisForwardRate(TenorBasis3M,AC700,_xll.ohTrigger(trigger,$X$24))</f>
        <v>1.0890447881156432E-2</v>
      </c>
      <c r="AG700" s="90">
        <f>_xll.qlIndexFixing(TenorBasisIndex6M,$AB700,TRUE,_xll.ohTrigger(trigger,$X$24))</f>
        <v>1.0636190259429181E-2</v>
      </c>
      <c r="AH700" s="43">
        <f>_xll.qlIndexFixing($X$9,$AB700,TRUE,trigger)</f>
        <v>1.0597206855549421E-2</v>
      </c>
      <c r="AI700" s="45">
        <f t="shared" si="24"/>
        <v>0.38983403879760614</v>
      </c>
    </row>
    <row r="701" spans="27:35" x14ac:dyDescent="0.2">
      <c r="AA701" s="122" t="s">
        <v>88</v>
      </c>
      <c r="AB701" s="40">
        <f>_xll.qlInterestRateIndexFixingDate($X$9,AC701)</f>
        <v>44286</v>
      </c>
      <c r="AC701" s="40">
        <f>_xll.qlCalendarAdvance(calendar,$AC700,AA701,,,trigger)</f>
        <v>44292</v>
      </c>
      <c r="AD701" s="40">
        <f>_xll.qlInterestRateIndexMaturity($X$9,AC701,)</f>
        <v>44383</v>
      </c>
      <c r="AE701" s="43">
        <f>_xll.qlTenorBasisValue(TenorBasis3M,AC701,_xll.ohTrigger(trigger,$X$24))</f>
        <v>1.7799086396160495E-3</v>
      </c>
      <c r="AF701" s="90">
        <f>_xll.qlTenorBasisForwardRate(TenorBasis3M,AC701,_xll.ohTrigger(trigger,$X$24))</f>
        <v>1.0948214881542916E-2</v>
      </c>
      <c r="AG701" s="90">
        <f>_xll.qlIndexFixing(TenorBasisIndex6M,$AB701,TRUE,_xll.ohTrigger(trigger,$X$24))</f>
        <v>1.069396230209555E-2</v>
      </c>
      <c r="AH701" s="43">
        <f>_xll.qlIndexFixing($X$9,$AB701,TRUE,trigger)</f>
        <v>1.0653032584795745E-2</v>
      </c>
      <c r="AI701" s="45">
        <f t="shared" si="24"/>
        <v>0.40929717299804935</v>
      </c>
    </row>
    <row r="702" spans="27:35" x14ac:dyDescent="0.2">
      <c r="AA702" s="122" t="s">
        <v>88</v>
      </c>
      <c r="AB702" s="40">
        <f>_xll.qlInterestRateIndexFixingDate($X$9,AC702)</f>
        <v>44295</v>
      </c>
      <c r="AC702" s="40">
        <f>_xll.qlCalendarAdvance(calendar,$AC701,AA702,,,trigger)</f>
        <v>44299</v>
      </c>
      <c r="AD702" s="40">
        <f>_xll.qlInterestRateIndexMaturity($X$9,AC702,)</f>
        <v>44390</v>
      </c>
      <c r="AE702" s="43">
        <f>_xll.qlTenorBasisValue(TenorBasis3M,AC702,_xll.ohTrigger(trigger,$X$24))</f>
        <v>1.7796796613021421E-3</v>
      </c>
      <c r="AF702" s="90">
        <f>_xll.qlTenorBasisForwardRate(TenorBasis3M,AC702,_xll.ohTrigger(trigger,$X$24))</f>
        <v>1.1010202599147097E-2</v>
      </c>
      <c r="AG702" s="90">
        <f>_xll.qlIndexFixing(TenorBasisIndex6M,$AB702,TRUE,_xll.ohTrigger(trigger,$X$24))</f>
        <v>1.0755947300299641E-2</v>
      </c>
      <c r="AH702" s="43">
        <f>_xll.qlIndexFixing($X$9,$AB702,TRUE,trigger)</f>
        <v>1.0713155433971455E-2</v>
      </c>
      <c r="AI702" s="45">
        <f t="shared" si="24"/>
        <v>0.42791866328186628</v>
      </c>
    </row>
    <row r="703" spans="27:35" x14ac:dyDescent="0.2">
      <c r="AA703" s="122" t="s">
        <v>88</v>
      </c>
      <c r="AB703" s="40">
        <f>_xll.qlInterestRateIndexFixingDate($X$9,AC703)</f>
        <v>44302</v>
      </c>
      <c r="AC703" s="40">
        <f>_xll.qlCalendarAdvance(calendar,$AC702,AA703,,,trigger)</f>
        <v>44306</v>
      </c>
      <c r="AD703" s="40">
        <f>_xll.qlInterestRateIndexMaturity($X$9,AC703,)</f>
        <v>44397</v>
      </c>
      <c r="AE703" s="43">
        <f>_xll.qlTenorBasisValue(TenorBasis3M,AC703,_xll.ohTrigger(trigger,$X$24))</f>
        <v>1.7794398500317543E-3</v>
      </c>
      <c r="AF703" s="90">
        <f>_xll.qlTenorBasisForwardRate(TenorBasis3M,AC703,_xll.ohTrigger(trigger,$X$24))</f>
        <v>1.1071836997034058E-2</v>
      </c>
      <c r="AG703" s="90">
        <f>_xll.qlIndexFixing(TenorBasisIndex6M,$AB703,TRUE,_xll.ohTrigger(trigger,$X$24))</f>
        <v>1.0817579001457607E-2</v>
      </c>
      <c r="AH703" s="43">
        <f>_xll.qlIndexFixing($X$9,$AB703,TRUE,trigger)</f>
        <v>1.0773132648009807E-2</v>
      </c>
      <c r="AI703" s="45">
        <f t="shared" si="24"/>
        <v>0.44446353447800613</v>
      </c>
    </row>
    <row r="704" spans="27:35" x14ac:dyDescent="0.2">
      <c r="AA704" s="122" t="s">
        <v>88</v>
      </c>
      <c r="AB704" s="40">
        <f>_xll.qlInterestRateIndexFixingDate($X$9,AC704)</f>
        <v>44309</v>
      </c>
      <c r="AC704" s="40">
        <f>_xll.qlCalendarAdvance(calendar,$AC703,AA704,,,trigger)</f>
        <v>44313</v>
      </c>
      <c r="AD704" s="40">
        <f>_xll.qlInterestRateIndexMaturity($X$9,AC704,)</f>
        <v>44404</v>
      </c>
      <c r="AE704" s="43">
        <f>_xll.qlTenorBasisValue(TenorBasis3M,AC704,_xll.ohTrigger(trigger,$X$24))</f>
        <v>1.7791892636929249E-3</v>
      </c>
      <c r="AF704" s="90">
        <f>_xll.qlTenorBasisForwardRate(TenorBasis3M,AC704,_xll.ohTrigger(trigger,$X$24))</f>
        <v>1.1133118116028285E-2</v>
      </c>
      <c r="AG704" s="90">
        <f>_xll.qlIndexFixing(TenorBasisIndex6M,$AB704,TRUE,_xll.ohTrigger(trigger,$X$24))</f>
        <v>1.0878857446391303E-2</v>
      </c>
      <c r="AH704" s="43">
        <f>_xll.qlIndexFixing($X$9,$AB704,TRUE,trigger)</f>
        <v>1.083296422027699E-2</v>
      </c>
      <c r="AI704" s="45">
        <f t="shared" si="24"/>
        <v>0.45893226114313013</v>
      </c>
    </row>
    <row r="705" spans="27:35" x14ac:dyDescent="0.2">
      <c r="AA705" s="122" t="s">
        <v>88</v>
      </c>
      <c r="AB705" s="40">
        <f>_xll.qlInterestRateIndexFixingDate($X$9,AC705)</f>
        <v>44316</v>
      </c>
      <c r="AC705" s="40">
        <f>_xll.qlCalendarAdvance(calendar,$AC704,AA705,,,trigger)</f>
        <v>44320</v>
      </c>
      <c r="AD705" s="40">
        <f>_xll.qlInterestRateIndexMaturity($X$9,AC705,)</f>
        <v>44412</v>
      </c>
      <c r="AE705" s="43">
        <f>_xll.qlTenorBasisValue(TenorBasis3M,AC705,_xll.ohTrigger(trigger,$X$24))</f>
        <v>1.7789279599458845E-3</v>
      </c>
      <c r="AF705" s="90">
        <f>_xll.qlTenorBasisForwardRate(TenorBasis3M,AC705,_xll.ohTrigger(trigger,$X$24))</f>
        <v>1.1198503374595044E-2</v>
      </c>
      <c r="AG705" s="90">
        <f>_xll.qlIndexFixing(TenorBasisIndex6M,$AB705,TRUE,_xll.ohTrigger(trigger,$X$24))</f>
        <v>1.0944232059929705E-2</v>
      </c>
      <c r="AH705" s="43">
        <f>_xll.qlIndexFixing($X$9,$AB705,TRUE,trigger)</f>
        <v>1.0897049815884029E-2</v>
      </c>
      <c r="AI705" s="45">
        <f t="shared" si="24"/>
        <v>0.47182244045675809</v>
      </c>
    </row>
    <row r="706" spans="27:35" x14ac:dyDescent="0.2">
      <c r="AA706" s="122" t="s">
        <v>88</v>
      </c>
      <c r="AB706" s="40">
        <f>_xll.qlInterestRateIndexFixingDate($X$9,AC706)</f>
        <v>44323</v>
      </c>
      <c r="AC706" s="40">
        <f>_xll.qlCalendarAdvance(calendar,$AC705,AA706,,,trigger)</f>
        <v>44327</v>
      </c>
      <c r="AD706" s="40">
        <f>_xll.qlInterestRateIndexMaturity($X$9,AC706,)</f>
        <v>44419</v>
      </c>
      <c r="AE706" s="43">
        <f>_xll.qlTenorBasisValue(TenorBasis3M,AC706,_xll.ohTrigger(trigger,$X$24))</f>
        <v>1.7786559962238466E-3</v>
      </c>
      <c r="AF706" s="90">
        <f>_xll.qlTenorBasisForwardRate(TenorBasis3M,AC706,_xll.ohTrigger(trigger,$X$24))</f>
        <v>1.1259054724822824E-2</v>
      </c>
      <c r="AG706" s="90">
        <f>_xll.qlIndexFixing(TenorBasisIndex6M,$AB706,TRUE,_xll.ohTrigger(trigger,$X$24))</f>
        <v>1.1004780740316614E-2</v>
      </c>
      <c r="AH706" s="43">
        <f>_xll.qlIndexFixing($X$9,$AB706,TRUE,trigger)</f>
        <v>1.0956581484625605E-2</v>
      </c>
      <c r="AI706" s="45">
        <f t="shared" si="24"/>
        <v>0.48199255691008802</v>
      </c>
    </row>
    <row r="707" spans="27:35" x14ac:dyDescent="0.2">
      <c r="AA707" s="122" t="s">
        <v>88</v>
      </c>
      <c r="AB707" s="40">
        <f>_xll.qlInterestRateIndexFixingDate($X$9,AC707)</f>
        <v>44330</v>
      </c>
      <c r="AC707" s="40">
        <f>_xll.qlCalendarAdvance(calendar,$AC706,AA707,,,trigger)</f>
        <v>44334</v>
      </c>
      <c r="AD707" s="40">
        <f>_xll.qlInterestRateIndexMaturity($X$9,AC707,)</f>
        <v>44426</v>
      </c>
      <c r="AE707" s="43">
        <f>_xll.qlTenorBasisValue(TenorBasis3M,AC707,_xll.ohTrigger(trigger,$X$24))</f>
        <v>1.7783734297337978E-3</v>
      </c>
      <c r="AF707" s="90">
        <f>_xll.qlTenorBasisForwardRate(TenorBasis3M,AC707,_xll.ohTrigger(trigger,$X$24))</f>
        <v>1.1319252919798605E-2</v>
      </c>
      <c r="AG707" s="90">
        <f>_xll.qlIndexFixing(TenorBasisIndex6M,$AB707,TRUE,_xll.ohTrigger(trigger,$X$24))</f>
        <v>1.1064976288360158E-2</v>
      </c>
      <c r="AH707" s="43">
        <f>_xll.qlIndexFixing($X$9,$AB707,TRUE,trigger)</f>
        <v>1.1015967496688289E-2</v>
      </c>
      <c r="AI707" s="45">
        <f t="shared" si="24"/>
        <v>0.49008791671868379</v>
      </c>
    </row>
    <row r="708" spans="27:35" x14ac:dyDescent="0.2">
      <c r="AA708" s="122" t="s">
        <v>88</v>
      </c>
      <c r="AB708" s="40">
        <f>_xll.qlInterestRateIndexFixingDate($X$9,AC708)</f>
        <v>44337</v>
      </c>
      <c r="AC708" s="40">
        <f>_xll.qlCalendarAdvance(calendar,$AC707,AA708,,,trigger)</f>
        <v>44341</v>
      </c>
      <c r="AD708" s="40">
        <f>_xll.qlInterestRateIndexMaturity($X$9,AC708,)</f>
        <v>44433</v>
      </c>
      <c r="AE708" s="43">
        <f>_xll.qlTenorBasisValue(TenorBasis3M,AC708,_xll.ohTrigger(trigger,$X$24))</f>
        <v>1.7780803174572888E-3</v>
      </c>
      <c r="AF708" s="90">
        <f>_xll.qlTenorBasisForwardRate(TenorBasis3M,AC708,_xll.ohTrigger(trigger,$X$24))</f>
        <v>1.1379097999656371E-2</v>
      </c>
      <c r="AG708" s="90">
        <f>_xll.qlIndexFixing(TenorBasisIndex6M,$AB708,TRUE,_xll.ohTrigger(trigger,$X$24))</f>
        <v>1.1124818744192577E-2</v>
      </c>
      <c r="AH708" s="43">
        <f>_xll.qlIndexFixing($X$9,$AB708,TRUE,trigger)</f>
        <v>1.1075207845432174E-2</v>
      </c>
      <c r="AI708" s="45">
        <f t="shared" ref="AI708:AI771" si="25">(AG708-AH708)*10000</f>
        <v>0.49610898760403188</v>
      </c>
    </row>
    <row r="709" spans="27:35" x14ac:dyDescent="0.2">
      <c r="AA709" s="122" t="s">
        <v>88</v>
      </c>
      <c r="AB709" s="40">
        <f>_xll.qlInterestRateIndexFixingDate($X$9,AC709)</f>
        <v>44344</v>
      </c>
      <c r="AC709" s="40">
        <f>_xll.qlCalendarAdvance(calendar,$AC708,AA709,,,trigger)</f>
        <v>44348</v>
      </c>
      <c r="AD709" s="40">
        <f>_xll.qlInterestRateIndexMaturity($X$9,AC709,)</f>
        <v>44440</v>
      </c>
      <c r="AE709" s="43">
        <f>_xll.qlTenorBasisValue(TenorBasis3M,AC709,_xll.ohTrigger(trigger,$X$24))</f>
        <v>1.7777767161512175E-3</v>
      </c>
      <c r="AF709" s="90">
        <f>_xll.qlTenorBasisForwardRate(TenorBasis3M,AC709,_xll.ohTrigger(trigger,$X$24))</f>
        <v>1.1438590004409331E-2</v>
      </c>
      <c r="AG709" s="90">
        <f>_xll.qlIndexFixing(TenorBasisIndex6M,$AB709,TRUE,_xll.ohTrigger(trigger,$X$24))</f>
        <v>1.1184308147821875E-2</v>
      </c>
      <c r="AH709" s="43">
        <f>_xll.qlIndexFixing($X$9,$AB709,TRUE,trigger)</f>
        <v>1.1134302524231258E-2</v>
      </c>
      <c r="AI709" s="45">
        <f t="shared" si="25"/>
        <v>0.50005623590617176</v>
      </c>
    </row>
    <row r="710" spans="27:35" x14ac:dyDescent="0.2">
      <c r="AA710" s="122" t="s">
        <v>88</v>
      </c>
      <c r="AB710" s="40">
        <f>_xll.qlInterestRateIndexFixingDate($X$9,AC710)</f>
        <v>44351</v>
      </c>
      <c r="AC710" s="40">
        <f>_xll.qlCalendarAdvance(calendar,$AC709,AA710,,,trigger)</f>
        <v>44355</v>
      </c>
      <c r="AD710" s="40">
        <f>_xll.qlInterestRateIndexMaturity($X$9,AC710,)</f>
        <v>44447</v>
      </c>
      <c r="AE710" s="43">
        <f>_xll.qlTenorBasisValue(TenorBasis3M,AC710,_xll.ohTrigger(trigger,$X$24))</f>
        <v>1.7774626823486132E-3</v>
      </c>
      <c r="AF710" s="90">
        <f>_xll.qlTenorBasisForwardRate(TenorBasis3M,AC710,_xll.ohTrigger(trigger,$X$24))</f>
        <v>1.1497728973947317E-2</v>
      </c>
      <c r="AG710" s="90">
        <f>_xll.qlIndexFixing(TenorBasisIndex6M,$AB710,TRUE,_xll.ohTrigger(trigger,$X$24))</f>
        <v>1.1243444539137008E-2</v>
      </c>
      <c r="AH710" s="43">
        <f>_xll.qlIndexFixing($X$9,$AB710,TRUE,trigger)</f>
        <v>1.1193251526481256E-2</v>
      </c>
      <c r="AI710" s="45">
        <f t="shared" si="25"/>
        <v>0.50193012655751912</v>
      </c>
    </row>
    <row r="711" spans="27:35" x14ac:dyDescent="0.2">
      <c r="AA711" s="122" t="s">
        <v>88</v>
      </c>
      <c r="AB711" s="40">
        <f>_xll.qlInterestRateIndexFixingDate($X$9,AC711)</f>
        <v>44358</v>
      </c>
      <c r="AC711" s="40">
        <f>_xll.qlCalendarAdvance(calendar,$AC710,AA711,,,trigger)</f>
        <v>44362</v>
      </c>
      <c r="AD711" s="40">
        <f>_xll.qlInterestRateIndexMaturity($X$9,AC711,)</f>
        <v>44454</v>
      </c>
      <c r="AE711" s="43">
        <f>_xll.qlTenorBasisValue(TenorBasis3M,AC711,_xll.ohTrigger(trigger,$X$24))</f>
        <v>1.7771382723594173E-3</v>
      </c>
      <c r="AF711" s="90">
        <f>_xll.qlTenorBasisForwardRate(TenorBasis3M,AC711,_xll.ohTrigger(trigger,$X$24))</f>
        <v>1.155651494803678E-2</v>
      </c>
      <c r="AG711" s="90">
        <f>_xll.qlIndexFixing(TenorBasisIndex6M,$AB711,TRUE,_xll.ohTrigger(trigger,$X$24))</f>
        <v>1.1302227957900084E-2</v>
      </c>
      <c r="AH711" s="43">
        <f>_xll.qlIndexFixing($X$9,$AB711,TRUE,trigger)</f>
        <v>1.1252054845587446E-2</v>
      </c>
      <c r="AI711" s="45">
        <f t="shared" si="25"/>
        <v>0.50173112312637203</v>
      </c>
    </row>
    <row r="712" spans="27:35" x14ac:dyDescent="0.2">
      <c r="AA712" s="122" t="s">
        <v>88</v>
      </c>
      <c r="AB712" s="40">
        <f>_xll.qlInterestRateIndexFixingDate($X$9,AC712)</f>
        <v>44365</v>
      </c>
      <c r="AC712" s="40">
        <f>_xll.qlCalendarAdvance(calendar,$AC711,AA712,,,trigger)</f>
        <v>44369</v>
      </c>
      <c r="AD712" s="40">
        <f>_xll.qlInterestRateIndexMaturity($X$9,AC712,)</f>
        <v>44461</v>
      </c>
      <c r="AE712" s="43">
        <f>_xll.qlTenorBasisValue(TenorBasis3M,AC712,_xll.ohTrigger(trigger,$X$24))</f>
        <v>1.7768035422712591E-3</v>
      </c>
      <c r="AF712" s="90">
        <f>_xll.qlTenorBasisForwardRate(TenorBasis3M,AC712,_xll.ohTrigger(trigger,$X$24))</f>
        <v>1.1614947966326002E-2</v>
      </c>
      <c r="AG712" s="90">
        <f>_xll.qlIndexFixing(TenorBasisIndex6M,$AB712,TRUE,_xll.ohTrigger(trigger,$X$24))</f>
        <v>1.1360658443755046E-2</v>
      </c>
      <c r="AH712" s="43">
        <f>_xll.qlIndexFixing($X$9,$AB712,TRUE,trigger)</f>
        <v>1.1310712474975084E-2</v>
      </c>
      <c r="AI712" s="45">
        <f t="shared" si="25"/>
        <v>0.49945968779961658</v>
      </c>
    </row>
    <row r="713" spans="27:35" x14ac:dyDescent="0.2">
      <c r="AA713" s="122" t="s">
        <v>88</v>
      </c>
      <c r="AB713" s="40">
        <f>_xll.qlInterestRateIndexFixingDate($X$9,AC713)</f>
        <v>44372</v>
      </c>
      <c r="AC713" s="40">
        <f>_xll.qlCalendarAdvance(calendar,$AC712,AA713,,,trigger)</f>
        <v>44376</v>
      </c>
      <c r="AD713" s="40">
        <f>_xll.qlInterestRateIndexMaturity($X$9,AC713,)</f>
        <v>44468</v>
      </c>
      <c r="AE713" s="43">
        <f>_xll.qlTenorBasisValue(TenorBasis3M,AC713,_xll.ohTrigger(trigger,$X$24))</f>
        <v>1.776458547950235E-3</v>
      </c>
      <c r="AF713" s="90">
        <f>_xll.qlTenorBasisForwardRate(TenorBasis3M,AC713,_xll.ohTrigger(trigger,$X$24))</f>
        <v>1.1673028068335546E-2</v>
      </c>
      <c r="AG713" s="90">
        <f>_xll.qlIndexFixing(TenorBasisIndex6M,$AB713,TRUE,_xll.ohTrigger(trigger,$X$24))</f>
        <v>1.1418736036225926E-2</v>
      </c>
      <c r="AH713" s="43">
        <f>_xll.qlIndexFixing($X$9,$AB713,TRUE,trigger)</f>
        <v>1.1369224408084204E-2</v>
      </c>
      <c r="AI713" s="45">
        <f t="shared" si="25"/>
        <v>0.49511628141721276</v>
      </c>
    </row>
    <row r="714" spans="27:35" x14ac:dyDescent="0.2">
      <c r="AA714" s="122" t="s">
        <v>88</v>
      </c>
      <c r="AB714" s="40">
        <f>_xll.qlInterestRateIndexFixingDate($X$9,AC714)</f>
        <v>44379</v>
      </c>
      <c r="AC714" s="40">
        <f>_xll.qlCalendarAdvance(calendar,$AC713,AA714,,,trigger)</f>
        <v>44383</v>
      </c>
      <c r="AD714" s="40">
        <f>_xll.qlInterestRateIndexMaturity($X$9,AC714,)</f>
        <v>44475</v>
      </c>
      <c r="AE714" s="43">
        <f>_xll.qlTenorBasisValue(TenorBasis3M,AC714,_xll.ohTrigger(trigger,$X$24))</f>
        <v>1.7761033450416784E-3</v>
      </c>
      <c r="AF714" s="90">
        <f>_xll.qlTenorBasisForwardRate(TenorBasis3M,AC714,_xll.ohTrigger(trigger,$X$24))</f>
        <v>1.17307553332247E-2</v>
      </c>
      <c r="AG714" s="90">
        <f>_xll.qlIndexFixing(TenorBasisIndex6M,$AB714,TRUE,_xll.ohTrigger(trigger,$X$24))</f>
        <v>1.1476408727262686E-2</v>
      </c>
      <c r="AH714" s="43">
        <f>_xll.qlIndexFixing($X$9,$AB714,TRUE,trigger)</f>
        <v>1.1427590607966966E-2</v>
      </c>
      <c r="AI714" s="45">
        <f t="shared" si="25"/>
        <v>0.48818119295719953</v>
      </c>
    </row>
    <row r="715" spans="27:35" x14ac:dyDescent="0.2">
      <c r="AA715" s="122" t="s">
        <v>88</v>
      </c>
      <c r="AB715" s="40">
        <f>_xll.qlInterestRateIndexFixingDate($X$9,AC715)</f>
        <v>44386</v>
      </c>
      <c r="AC715" s="40">
        <f>_xll.qlCalendarAdvance(calendar,$AC714,AA715,,,trigger)</f>
        <v>44390</v>
      </c>
      <c r="AD715" s="40">
        <f>_xll.qlInterestRateIndexMaturity($X$9,AC715,)</f>
        <v>44482</v>
      </c>
      <c r="AE715" s="43">
        <f>_xll.qlTenorBasisValue(TenorBasis3M,AC715,_xll.ohTrigger(trigger,$X$24))</f>
        <v>1.7757379889709302E-3</v>
      </c>
      <c r="AF715" s="90">
        <f>_xll.qlTenorBasisForwardRate(TenorBasis3M,AC715,_xll.ohTrigger(trigger,$X$24))</f>
        <v>1.1788133303436326E-2</v>
      </c>
      <c r="AG715" s="90">
        <f>_xll.qlIndexFixing(TenorBasisIndex6M,$AB715,TRUE,_xll.ohTrigger(trigger,$X$24))</f>
        <v>1.153360192602226E-2</v>
      </c>
      <c r="AH715" s="43">
        <f>_xll.qlIndexFixing($X$9,$AB715,TRUE,trigger)</f>
        <v>1.1485808388506828E-2</v>
      </c>
      <c r="AI715" s="45">
        <f t="shared" si="25"/>
        <v>0.47793537515432305</v>
      </c>
    </row>
    <row r="716" spans="27:35" x14ac:dyDescent="0.2">
      <c r="AA716" s="122" t="s">
        <v>88</v>
      </c>
      <c r="AB716" s="40">
        <f>_xll.qlInterestRateIndexFixingDate($X$9,AC716)</f>
        <v>44393</v>
      </c>
      <c r="AC716" s="40">
        <f>_xll.qlCalendarAdvance(calendar,$AC715,AA716,,,trigger)</f>
        <v>44397</v>
      </c>
      <c r="AD716" s="40">
        <f>_xll.qlInterestRateIndexMaturity($X$9,AC716,)</f>
        <v>44489</v>
      </c>
      <c r="AE716" s="43">
        <f>_xll.qlTenorBasisValue(TenorBasis3M,AC716,_xll.ohTrigger(trigger,$X$24))</f>
        <v>1.7753625349441085E-3</v>
      </c>
      <c r="AF716" s="90">
        <f>_xll.qlTenorBasisForwardRate(TenorBasis3M,AC716,_xll.ohTrigger(trigger,$X$24))</f>
        <v>1.1845171623533829E-2</v>
      </c>
      <c r="AG716" s="90">
        <f>_xll.qlIndexFixing(TenorBasisIndex6M,$AB716,TRUE,_xll.ohTrigger(trigger,$X$24))</f>
        <v>1.1590455493216353E-2</v>
      </c>
      <c r="AH716" s="43">
        <f>_xll.qlIndexFixing($X$9,$AB716,TRUE,trigger)</f>
        <v>1.1543870395954002E-2</v>
      </c>
      <c r="AI716" s="45">
        <f t="shared" si="25"/>
        <v>0.46585097262350983</v>
      </c>
    </row>
    <row r="717" spans="27:35" x14ac:dyDescent="0.2">
      <c r="AA717" s="122" t="s">
        <v>88</v>
      </c>
      <c r="AB717" s="40">
        <f>_xll.qlInterestRateIndexFixingDate($X$9,AC717)</f>
        <v>44400</v>
      </c>
      <c r="AC717" s="40">
        <f>_xll.qlCalendarAdvance(calendar,$AC716,AA717,,,trigger)</f>
        <v>44404</v>
      </c>
      <c r="AD717" s="40">
        <f>_xll.qlInterestRateIndexMaturity($X$9,AC717,)</f>
        <v>44496</v>
      </c>
      <c r="AE717" s="43">
        <f>_xll.qlTenorBasisValue(TenorBasis3M,AC717,_xll.ohTrigger(trigger,$X$24))</f>
        <v>1.7749770379488726E-3</v>
      </c>
      <c r="AF717" s="90">
        <f>_xll.qlTenorBasisForwardRate(TenorBasis3M,AC717,_xll.ohTrigger(trigger,$X$24))</f>
        <v>1.1901880559664275E-2</v>
      </c>
      <c r="AG717" s="90">
        <f>_xll.qlIndexFixing(TenorBasisIndex6M,$AB717,TRUE,_xll.ohTrigger(trigger,$X$24))</f>
        <v>1.1646979694378605E-2</v>
      </c>
      <c r="AH717" s="43">
        <f>_xll.qlIndexFixing($X$9,$AB717,TRUE,trigger)</f>
        <v>1.1601768801025182E-2</v>
      </c>
      <c r="AI717" s="45">
        <f t="shared" si="25"/>
        <v>0.45210893353422876</v>
      </c>
    </row>
    <row r="718" spans="27:35" x14ac:dyDescent="0.2">
      <c r="AA718" s="122" t="s">
        <v>88</v>
      </c>
      <c r="AB718" s="40">
        <f>_xll.qlInterestRateIndexFixingDate($X$9,AC718)</f>
        <v>44407</v>
      </c>
      <c r="AC718" s="40">
        <f>_xll.qlCalendarAdvance(calendar,$AC717,AA718,,,trigger)</f>
        <v>44411</v>
      </c>
      <c r="AD718" s="40">
        <f>_xll.qlInterestRateIndexMaturity($X$9,AC718,)</f>
        <v>44503</v>
      </c>
      <c r="AE718" s="43">
        <f>_xll.qlTenorBasisValue(TenorBasis3M,AC718,_xll.ohTrigger(trigger,$X$24))</f>
        <v>1.7745815527551857E-3</v>
      </c>
      <c r="AF718" s="90">
        <f>_xll.qlTenorBasisForwardRate(TenorBasis3M,AC718,_xll.ohTrigger(trigger,$X$24))</f>
        <v>1.1958270378436964E-2</v>
      </c>
      <c r="AG718" s="90">
        <f>_xll.qlIndexFixing(TenorBasisIndex6M,$AB718,TRUE,_xll.ohTrigger(trigger,$X$24))</f>
        <v>1.1703184795490996E-2</v>
      </c>
      <c r="AH718" s="43">
        <f>_xll.qlIndexFixing($X$9,$AB718,TRUE,trigger)</f>
        <v>1.1659495773991328E-2</v>
      </c>
      <c r="AI718" s="45">
        <f t="shared" si="25"/>
        <v>0.43689021499667902</v>
      </c>
    </row>
    <row r="719" spans="27:35" x14ac:dyDescent="0.2">
      <c r="AA719" s="122" t="s">
        <v>88</v>
      </c>
      <c r="AB719" s="40">
        <f>_xll.qlInterestRateIndexFixingDate($X$9,AC719)</f>
        <v>44414</v>
      </c>
      <c r="AC719" s="40">
        <f>_xll.qlCalendarAdvance(calendar,$AC718,AA719,,,trigger)</f>
        <v>44418</v>
      </c>
      <c r="AD719" s="40">
        <f>_xll.qlInterestRateIndexMaturity($X$9,AC719,)</f>
        <v>44510</v>
      </c>
      <c r="AE719" s="43">
        <f>_xll.qlTenorBasisValue(TenorBasis3M,AC719,_xll.ohTrigger(trigger,$X$24))</f>
        <v>1.7741761339160761E-3</v>
      </c>
      <c r="AF719" s="90">
        <f>_xll.qlTenorBasisForwardRate(TenorBasis3M,AC719,_xll.ohTrigger(trigger,$X$24))</f>
        <v>1.2014351346915619E-2</v>
      </c>
      <c r="AG719" s="90">
        <f>_xll.qlIndexFixing(TenorBasisIndex6M,$AB719,TRUE,_xll.ohTrigger(trigger,$X$24))</f>
        <v>1.1759081062995136E-2</v>
      </c>
      <c r="AH719" s="43">
        <f>_xll.qlIndexFixing($X$9,$AB719,TRUE,trigger)</f>
        <v>1.1717043484689837E-2</v>
      </c>
      <c r="AI719" s="45">
        <f t="shared" si="25"/>
        <v>0.42037578305299461</v>
      </c>
    </row>
    <row r="720" spans="27:35" x14ac:dyDescent="0.2">
      <c r="AA720" s="122" t="s">
        <v>88</v>
      </c>
      <c r="AB720" s="40">
        <f>_xll.qlInterestRateIndexFixingDate($X$9,AC720)</f>
        <v>44421</v>
      </c>
      <c r="AC720" s="40">
        <f>_xll.qlCalendarAdvance(calendar,$AC719,AA720,,,trigger)</f>
        <v>44425</v>
      </c>
      <c r="AD720" s="40">
        <f>_xll.qlInterestRateIndexMaturity($X$9,AC720,)</f>
        <v>44517</v>
      </c>
      <c r="AE720" s="43">
        <f>_xll.qlTenorBasisValue(TenorBasis3M,AC720,_xll.ohTrigger(trigger,$X$24))</f>
        <v>1.7737608357683945E-3</v>
      </c>
      <c r="AF720" s="90">
        <f>_xll.qlTenorBasisForwardRate(TenorBasis3M,AC720,_xll.ohTrigger(trigger,$X$24))</f>
        <v>1.2070133732614032E-2</v>
      </c>
      <c r="AG720" s="90">
        <f>_xll.qlIndexFixing(TenorBasisIndex6M,$AB720,TRUE,_xll.ohTrigger(trigger,$X$24))</f>
        <v>1.1814678763780102E-2</v>
      </c>
      <c r="AH720" s="43">
        <f>_xll.qlIndexFixing($X$9,$AB720,TRUE,trigger)</f>
        <v>1.1774404102519322E-2</v>
      </c>
      <c r="AI720" s="45">
        <f t="shared" si="25"/>
        <v>0.40274661260780376</v>
      </c>
    </row>
    <row r="721" spans="27:35" x14ac:dyDescent="0.2">
      <c r="AA721" s="122" t="s">
        <v>88</v>
      </c>
      <c r="AB721" s="40">
        <f>_xll.qlInterestRateIndexFixingDate($X$9,AC721)</f>
        <v>44428</v>
      </c>
      <c r="AC721" s="40">
        <f>_xll.qlCalendarAdvance(calendar,$AC720,AA721,,,trigger)</f>
        <v>44432</v>
      </c>
      <c r="AD721" s="40">
        <f>_xll.qlInterestRateIndexMaturity($X$9,AC721,)</f>
        <v>44524</v>
      </c>
      <c r="AE721" s="43">
        <f>_xll.qlTenorBasisValue(TenorBasis3M,AC721,_xll.ohTrigger(trigger,$X$24))</f>
        <v>1.7733357124335692E-3</v>
      </c>
      <c r="AF721" s="90">
        <f>_xll.qlTenorBasisForwardRate(TenorBasis3M,AC721,_xll.ohTrigger(trigger,$X$24))</f>
        <v>1.2125627803484784E-2</v>
      </c>
      <c r="AG721" s="90">
        <f>_xll.qlIndexFixing(TenorBasisIndex6M,$AB721,TRUE,_xll.ohTrigger(trigger,$X$24))</f>
        <v>1.1869988165167667E-2</v>
      </c>
      <c r="AH721" s="43">
        <f>_xll.qlIndexFixing($X$9,$AB721,TRUE,trigger)</f>
        <v>1.1831569796448307E-2</v>
      </c>
      <c r="AI721" s="45">
        <f t="shared" si="25"/>
        <v>0.38418368719360729</v>
      </c>
    </row>
    <row r="722" spans="27:35" x14ac:dyDescent="0.2">
      <c r="AA722" s="122" t="s">
        <v>88</v>
      </c>
      <c r="AB722" s="40">
        <f>_xll.qlInterestRateIndexFixingDate($X$9,AC722)</f>
        <v>44435</v>
      </c>
      <c r="AC722" s="40">
        <f>_xll.qlCalendarAdvance(calendar,$AC721,AA722,,,trigger)</f>
        <v>44439</v>
      </c>
      <c r="AD722" s="40">
        <f>_xll.qlInterestRateIndexMaturity($X$9,AC722,)</f>
        <v>44530</v>
      </c>
      <c r="AE722" s="43">
        <f>_xll.qlTenorBasisValue(TenorBasis3M,AC722,_xll.ohTrigger(trigger,$X$24))</f>
        <v>1.7729008178183601E-3</v>
      </c>
      <c r="AF722" s="90">
        <f>_xll.qlTenorBasisForwardRate(TenorBasis3M,AC722,_xll.ohTrigger(trigger,$X$24))</f>
        <v>1.2176743760200125E-2</v>
      </c>
      <c r="AG722" s="90">
        <f>_xll.qlIndexFixing(TenorBasisIndex6M,$AB722,TRUE,_xll.ohTrigger(trigger,$X$24))</f>
        <v>1.1920937910399982E-2</v>
      </c>
      <c r="AH722" s="43">
        <f>_xll.qlIndexFixing($X$9,$AB722,TRUE,trigger)</f>
        <v>1.1884308640420624E-2</v>
      </c>
      <c r="AI722" s="45">
        <f t="shared" si="25"/>
        <v>0.36629269979358142</v>
      </c>
    </row>
    <row r="723" spans="27:35" x14ac:dyDescent="0.2">
      <c r="AA723" s="122" t="s">
        <v>88</v>
      </c>
      <c r="AB723" s="40">
        <f>_xll.qlInterestRateIndexFixingDate($X$9,AC723)</f>
        <v>44442</v>
      </c>
      <c r="AC723" s="40">
        <f>_xll.qlCalendarAdvance(calendar,$AC722,AA723,,,trigger)</f>
        <v>44446</v>
      </c>
      <c r="AD723" s="40">
        <f>_xll.qlInterestRateIndexMaturity($X$9,AC723,)</f>
        <v>44537</v>
      </c>
      <c r="AE723" s="43">
        <f>_xll.qlTenorBasisValue(TenorBasis3M,AC723,_xll.ohTrigger(trigger,$X$24))</f>
        <v>1.772456205615607E-3</v>
      </c>
      <c r="AF723" s="90">
        <f>_xll.qlTenorBasisForwardRate(TenorBasis3M,AC723,_xll.ohTrigger(trigger,$X$24))</f>
        <v>1.2231706787716665E-2</v>
      </c>
      <c r="AG723" s="90">
        <f>_xll.qlIndexFixing(TenorBasisIndex6M,$AB723,TRUE,_xll.ohTrigger(trigger,$X$24))</f>
        <v>1.19757143380794E-2</v>
      </c>
      <c r="AH723" s="43">
        <f>_xll.qlIndexFixing($X$9,$AB723,TRUE,trigger)</f>
        <v>1.1941076053296532E-2</v>
      </c>
      <c r="AI723" s="45">
        <f t="shared" si="25"/>
        <v>0.34638284782867457</v>
      </c>
    </row>
    <row r="724" spans="27:35" x14ac:dyDescent="0.2">
      <c r="AA724" s="122" t="s">
        <v>88</v>
      </c>
      <c r="AB724" s="40">
        <f>_xll.qlInterestRateIndexFixingDate($X$9,AC724)</f>
        <v>44449</v>
      </c>
      <c r="AC724" s="40">
        <f>_xll.qlCalendarAdvance(calendar,$AC723,AA724,,,trigger)</f>
        <v>44453</v>
      </c>
      <c r="AD724" s="40">
        <f>_xll.qlInterestRateIndexMaturity($X$9,AC724,)</f>
        <v>44544</v>
      </c>
      <c r="AE724" s="43">
        <f>_xll.qlTenorBasisValue(TenorBasis3M,AC724,_xll.ohTrigger(trigger,$X$24))</f>
        <v>1.7720019293049813E-3</v>
      </c>
      <c r="AF724" s="90">
        <f>_xll.qlTenorBasisForwardRate(TenorBasis3M,AC724,_xll.ohTrigger(trigger,$X$24))</f>
        <v>1.2286411870739306E-2</v>
      </c>
      <c r="AG724" s="90">
        <f>_xll.qlIndexFixing(TenorBasisIndex6M,$AB724,TRUE,_xll.ohTrigger(trigger,$X$24))</f>
        <v>1.2030232834668706E-2</v>
      </c>
      <c r="AH724" s="43">
        <f>_xll.qlIndexFixing($X$9,$AB724,TRUE,trigger)</f>
        <v>1.1997625377269897E-2</v>
      </c>
      <c r="AI724" s="45">
        <f t="shared" si="25"/>
        <v>0.32607457398808537</v>
      </c>
    </row>
    <row r="725" spans="27:35" x14ac:dyDescent="0.2">
      <c r="AA725" s="122" t="s">
        <v>88</v>
      </c>
      <c r="AB725" s="40">
        <f>_xll.qlInterestRateIndexFixingDate($X$9,AC725)</f>
        <v>44456</v>
      </c>
      <c r="AC725" s="40">
        <f>_xll.qlCalendarAdvance(calendar,$AC724,AA725,,,trigger)</f>
        <v>44460</v>
      </c>
      <c r="AD725" s="40">
        <f>_xll.qlInterestRateIndexMaturity($X$9,AC725,)</f>
        <v>44551</v>
      </c>
      <c r="AE725" s="43">
        <f>_xll.qlTenorBasisValue(TenorBasis3M,AC725,_xll.ohTrigger(trigger,$X$24))</f>
        <v>1.7715380421537282E-3</v>
      </c>
      <c r="AF725" s="90">
        <f>_xll.qlTenorBasisForwardRate(TenorBasis3M,AC725,_xll.ohTrigger(trigger,$X$24))</f>
        <v>1.2340869391054034E-2</v>
      </c>
      <c r="AG725" s="90">
        <f>_xll.qlIndexFixing(TenorBasisIndex6M,$AB725,TRUE,_xll.ohTrigger(trigger,$X$24))</f>
        <v>1.2084503781317904E-2</v>
      </c>
      <c r="AH725" s="43">
        <f>_xll.qlIndexFixing($X$9,$AB725,TRUE,trigger)</f>
        <v>1.2053948694040861E-2</v>
      </c>
      <c r="AI725" s="45">
        <f t="shared" si="25"/>
        <v>0.30555087277043047</v>
      </c>
    </row>
    <row r="726" spans="27:35" x14ac:dyDescent="0.2">
      <c r="AA726" s="122" t="s">
        <v>88</v>
      </c>
      <c r="AB726" s="40">
        <f>_xll.qlInterestRateIndexFixingDate($X$9,AC726)</f>
        <v>44463</v>
      </c>
      <c r="AC726" s="40">
        <f>_xll.qlCalendarAdvance(calendar,$AC725,AA726,,,trigger)</f>
        <v>44467</v>
      </c>
      <c r="AD726" s="40">
        <f>_xll.qlInterestRateIndexMaturity($X$9,AC726,)</f>
        <v>44558</v>
      </c>
      <c r="AE726" s="43">
        <f>_xll.qlTenorBasisValue(TenorBasis3M,AC726,_xll.ohTrigger(trigger,$X$24))</f>
        <v>1.7710645972174094E-3</v>
      </c>
      <c r="AF726" s="90">
        <f>_xll.qlTenorBasisForwardRate(TenorBasis3M,AC726,_xll.ohTrigger(trigger,$X$24))</f>
        <v>1.2395089730856167E-2</v>
      </c>
      <c r="AG726" s="90">
        <f>_xll.qlIndexFixing(TenorBasisIndex6M,$AB726,TRUE,_xll.ohTrigger(trigger,$X$24))</f>
        <v>1.2138537559585464E-2</v>
      </c>
      <c r="AH726" s="43">
        <f>_xll.qlIndexFixing($X$9,$AB726,TRUE,trigger)</f>
        <v>1.211003808489758E-2</v>
      </c>
      <c r="AI726" s="45">
        <f t="shared" si="25"/>
        <v>0.28499474687884024</v>
      </c>
    </row>
    <row r="727" spans="27:35" x14ac:dyDescent="0.2">
      <c r="AA727" s="122" t="s">
        <v>88</v>
      </c>
      <c r="AB727" s="40">
        <f>_xll.qlInterestRateIndexFixingDate($X$9,AC727)</f>
        <v>44470</v>
      </c>
      <c r="AC727" s="40">
        <f>_xll.qlCalendarAdvance(calendar,$AC726,AA727,,,trigger)</f>
        <v>44474</v>
      </c>
      <c r="AD727" s="40">
        <f>_xll.qlInterestRateIndexMaturity($X$9,AC727,)</f>
        <v>44566</v>
      </c>
      <c r="AE727" s="43">
        <f>_xll.qlTenorBasisValue(TenorBasis3M,AC727,_xll.ohTrigger(trigger,$X$24))</f>
        <v>1.7705816473406486E-3</v>
      </c>
      <c r="AF727" s="90">
        <f>_xll.qlTenorBasisForwardRate(TenorBasis3M,AC727,_xll.ohTrigger(trigger,$X$24))</f>
        <v>1.2453112671606441E-2</v>
      </c>
      <c r="AG727" s="90">
        <f>_xll.qlIndexFixing(TenorBasisIndex6M,$AB727,TRUE,_xll.ohTrigger(trigger,$X$24))</f>
        <v>1.2196391353524438E-2</v>
      </c>
      <c r="AH727" s="43">
        <f>_xll.qlIndexFixing($X$9,$AB727,TRUE,trigger)</f>
        <v>1.217003197083916E-2</v>
      </c>
      <c r="AI727" s="45">
        <f t="shared" si="25"/>
        <v>0.26359382685277666</v>
      </c>
    </row>
    <row r="728" spans="27:35" x14ac:dyDescent="0.2">
      <c r="AA728" s="122" t="s">
        <v>88</v>
      </c>
      <c r="AB728" s="40">
        <f>_xll.qlInterestRateIndexFixingDate($X$9,AC728)</f>
        <v>44477</v>
      </c>
      <c r="AC728" s="40">
        <f>_xll.qlCalendarAdvance(calendar,$AC727,AA728,,,trigger)</f>
        <v>44481</v>
      </c>
      <c r="AD728" s="40">
        <f>_xll.qlInterestRateIndexMaturity($X$9,AC728,)</f>
        <v>44573</v>
      </c>
      <c r="AE728" s="43">
        <f>_xll.qlTenorBasisValue(TenorBasis3M,AC728,_xll.ohTrigger(trigger,$X$24))</f>
        <v>1.7700892451578641E-3</v>
      </c>
      <c r="AF728" s="90">
        <f>_xll.qlTenorBasisForwardRate(TenorBasis3M,AC728,_xll.ohTrigger(trigger,$X$24))</f>
        <v>1.2506873537390783E-2</v>
      </c>
      <c r="AG728" s="90">
        <f>_xll.qlIndexFixing(TenorBasisIndex6M,$AB728,TRUE,_xll.ohTrigger(trigger,$X$24))</f>
        <v>1.2250149980878469E-2</v>
      </c>
      <c r="AH728" s="43">
        <f>_xll.qlIndexFixing($X$9,$AB728,TRUE,trigger)</f>
        <v>1.2225615835801203E-2</v>
      </c>
      <c r="AI728" s="45">
        <f t="shared" si="25"/>
        <v>0.2453414507726584</v>
      </c>
    </row>
    <row r="729" spans="27:35" x14ac:dyDescent="0.2">
      <c r="AA729" s="122" t="s">
        <v>88</v>
      </c>
      <c r="AB729" s="40">
        <f>_xll.qlInterestRateIndexFixingDate($X$9,AC729)</f>
        <v>44484</v>
      </c>
      <c r="AC729" s="40">
        <f>_xll.qlCalendarAdvance(calendar,$AC728,AA729,,,trigger)</f>
        <v>44488</v>
      </c>
      <c r="AD729" s="40">
        <f>_xll.qlInterestRateIndexMaturity($X$9,AC729,)</f>
        <v>44580</v>
      </c>
      <c r="AE729" s="43">
        <f>_xll.qlTenorBasisValue(TenorBasis3M,AC729,_xll.ohTrigger(trigger,$X$24))</f>
        <v>1.7695874430940079E-3</v>
      </c>
      <c r="AF729" s="90">
        <f>_xll.qlTenorBasisForwardRate(TenorBasis3M,AC729,_xll.ohTrigger(trigger,$X$24))</f>
        <v>1.2560416557575305E-2</v>
      </c>
      <c r="AG729" s="90">
        <f>_xll.qlIndexFixing(TenorBasisIndex6M,$AB729,TRUE,_xll.ohTrigger(trigger,$X$24))</f>
        <v>1.2303690776902135E-2</v>
      </c>
      <c r="AH729" s="43">
        <f>_xll.qlIndexFixing($X$9,$AB729,TRUE,trigger)</f>
        <v>1.2280951055002744E-2</v>
      </c>
      <c r="AI729" s="45">
        <f t="shared" si="25"/>
        <v>0.22739721899391746</v>
      </c>
    </row>
    <row r="730" spans="27:35" x14ac:dyDescent="0.2">
      <c r="AA730" s="122" t="s">
        <v>88</v>
      </c>
      <c r="AB730" s="40">
        <f>_xll.qlInterestRateIndexFixingDate($X$9,AC730)</f>
        <v>44491</v>
      </c>
      <c r="AC730" s="40">
        <f>_xll.qlCalendarAdvance(calendar,$AC729,AA730,,,trigger)</f>
        <v>44495</v>
      </c>
      <c r="AD730" s="40">
        <f>_xll.qlInterestRateIndexMaturity($X$9,AC730,)</f>
        <v>44587</v>
      </c>
      <c r="AE730" s="43">
        <f>_xll.qlTenorBasisValue(TenorBasis3M,AC730,_xll.ohTrigger(trigger,$X$24))</f>
        <v>1.7690762933652994E-3</v>
      </c>
      <c r="AF730" s="90">
        <f>_xll.qlTenorBasisForwardRate(TenorBasis3M,AC730,_xll.ohTrigger(trigger,$X$24))</f>
        <v>1.2613741774944044E-2</v>
      </c>
      <c r="AG730" s="90">
        <f>_xll.qlIndexFixing(TenorBasisIndex6M,$AB730,TRUE,_xll.ohTrigger(trigger,$X$24))</f>
        <v>1.2357013784379475E-2</v>
      </c>
      <c r="AH730" s="43">
        <f>_xll.qlIndexFixing($X$9,$AB730,TRUE,trigger)</f>
        <v>1.2336037617906992E-2</v>
      </c>
      <c r="AI730" s="45">
        <f t="shared" si="25"/>
        <v>0.20976166472482308</v>
      </c>
    </row>
    <row r="731" spans="27:35" x14ac:dyDescent="0.2">
      <c r="AA731" s="122" t="s">
        <v>88</v>
      </c>
      <c r="AB731" s="40">
        <f>_xll.qlInterestRateIndexFixingDate($X$9,AC731)</f>
        <v>44498</v>
      </c>
      <c r="AC731" s="40">
        <f>_xll.qlCalendarAdvance(calendar,$AC730,AA731,,,trigger)</f>
        <v>44502</v>
      </c>
      <c r="AD731" s="40">
        <f>_xll.qlInterestRateIndexMaturity($X$9,AC731,)</f>
        <v>44594</v>
      </c>
      <c r="AE731" s="43">
        <f>_xll.qlTenorBasisValue(TenorBasis3M,AC731,_xll.ohTrigger(trigger,$X$24))</f>
        <v>1.7685558479799536E-3</v>
      </c>
      <c r="AF731" s="90">
        <f>_xll.qlTenorBasisForwardRate(TenorBasis3M,AC731,_xll.ohTrigger(trigger,$X$24))</f>
        <v>1.266684923210987E-2</v>
      </c>
      <c r="AG731" s="90">
        <f>_xll.qlIndexFixing(TenorBasisIndex6M,$AB731,TRUE,_xll.ohTrigger(trigger,$X$24))</f>
        <v>1.2410119045913798E-2</v>
      </c>
      <c r="AH731" s="43">
        <f>_xll.qlIndexFixing($X$9,$AB731,TRUE,trigger)</f>
        <v>1.2390875514020605E-2</v>
      </c>
      <c r="AI731" s="45">
        <f t="shared" si="25"/>
        <v>0.19243531893193069</v>
      </c>
    </row>
    <row r="732" spans="27:35" x14ac:dyDescent="0.2">
      <c r="AA732" s="122" t="s">
        <v>88</v>
      </c>
      <c r="AB732" s="40">
        <f>_xll.qlInterestRateIndexFixingDate($X$9,AC732)</f>
        <v>44505</v>
      </c>
      <c r="AC732" s="40">
        <f>_xll.qlCalendarAdvance(calendar,$AC731,AA732,,,trigger)</f>
        <v>44509</v>
      </c>
      <c r="AD732" s="40">
        <f>_xll.qlInterestRateIndexMaturity($X$9,AC732,)</f>
        <v>44601</v>
      </c>
      <c r="AE732" s="43">
        <f>_xll.qlTenorBasisValue(TenorBasis3M,AC732,_xll.ohTrigger(trigger,$X$24))</f>
        <v>1.7680261587389137E-3</v>
      </c>
      <c r="AF732" s="90">
        <f>_xll.qlTenorBasisForwardRate(TenorBasis3M,AC732,_xll.ohTrigger(trigger,$X$24))</f>
        <v>1.2719738971520568E-2</v>
      </c>
      <c r="AG732" s="90">
        <f>_xll.qlIndexFixing(TenorBasisIndex6M,$AB732,TRUE,_xll.ohTrigger(trigger,$X$24))</f>
        <v>1.2463006603954628E-2</v>
      </c>
      <c r="AH732" s="43">
        <f>_xll.qlIndexFixing($X$9,$AB732,TRUE,trigger)</f>
        <v>1.2445464732904104E-2</v>
      </c>
      <c r="AI732" s="45">
        <f t="shared" si="25"/>
        <v>0.17541871050524502</v>
      </c>
    </row>
    <row r="733" spans="27:35" x14ac:dyDescent="0.2">
      <c r="AA733" s="122" t="s">
        <v>88</v>
      </c>
      <c r="AB733" s="40">
        <f>_xll.qlInterestRateIndexFixingDate($X$9,AC733)</f>
        <v>44512</v>
      </c>
      <c r="AC733" s="40">
        <f>_xll.qlCalendarAdvance(calendar,$AC732,AA733,,,trigger)</f>
        <v>44516</v>
      </c>
      <c r="AD733" s="40">
        <f>_xll.qlInterestRateIndexMaturity($X$9,AC733,)</f>
        <v>44608</v>
      </c>
      <c r="AE733" s="43">
        <f>_xll.qlTenorBasisValue(TenorBasis3M,AC733,_xll.ohTrigger(trigger,$X$24))</f>
        <v>1.7674872772365747E-3</v>
      </c>
      <c r="AF733" s="90">
        <f>_xll.qlTenorBasisForwardRate(TenorBasis3M,AC733,_xll.ohTrigger(trigger,$X$24))</f>
        <v>1.2772411035460573E-2</v>
      </c>
      <c r="AG733" s="90">
        <f>_xll.qlIndexFixing(TenorBasisIndex6M,$AB733,TRUE,_xll.ohTrigger(trigger,$X$24))</f>
        <v>1.2515676500780318E-2</v>
      </c>
      <c r="AH733" s="43">
        <f>_xll.qlIndexFixing($X$9,$AB733,TRUE,trigger)</f>
        <v>1.2499805264159721E-2</v>
      </c>
      <c r="AI733" s="45">
        <f t="shared" si="25"/>
        <v>0.15871236620597015</v>
      </c>
    </row>
    <row r="734" spans="27:35" x14ac:dyDescent="0.2">
      <c r="AA734" s="122" t="s">
        <v>88</v>
      </c>
      <c r="AB734" s="40">
        <f>_xll.qlInterestRateIndexFixingDate($X$9,AC734)</f>
        <v>44519</v>
      </c>
      <c r="AC734" s="40">
        <f>_xll.qlCalendarAdvance(calendar,$AC733,AA734,,,trigger)</f>
        <v>44523</v>
      </c>
      <c r="AD734" s="40">
        <f>_xll.qlInterestRateIndexMaturity($X$9,AC734,)</f>
        <v>44615</v>
      </c>
      <c r="AE734" s="43">
        <f>_xll.qlTenorBasisValue(TenorBasis3M,AC734,_xll.ohTrigger(trigger,$X$24))</f>
        <v>1.7669392548615073E-3</v>
      </c>
      <c r="AF734" s="90">
        <f>_xll.qlTenorBasisForwardRate(TenorBasis3M,AC734,_xll.ohTrigger(trigger,$X$24))</f>
        <v>1.2824865466045762E-2</v>
      </c>
      <c r="AG734" s="90">
        <f>_xll.qlIndexFixing(TenorBasisIndex6M,$AB734,TRUE,_xll.ohTrigger(trigger,$X$24))</f>
        <v>1.2568128778505879E-2</v>
      </c>
      <c r="AH734" s="43">
        <f>_xll.qlIndexFixing($X$9,$AB734,TRUE,trigger)</f>
        <v>1.2553897097437474E-2</v>
      </c>
      <c r="AI734" s="45">
        <f t="shared" si="25"/>
        <v>0.14231681068404764</v>
      </c>
    </row>
    <row r="735" spans="27:35" x14ac:dyDescent="0.2">
      <c r="AA735" s="122" t="s">
        <v>88</v>
      </c>
      <c r="AB735" s="40">
        <f>_xll.qlInterestRateIndexFixingDate($X$9,AC735)</f>
        <v>44526</v>
      </c>
      <c r="AC735" s="40">
        <f>_xll.qlCalendarAdvance(calendar,$AC734,AA735,,,trigger)</f>
        <v>44530</v>
      </c>
      <c r="AD735" s="40">
        <f>_xll.qlInterestRateIndexMaturity($X$9,AC735,)</f>
        <v>44620</v>
      </c>
      <c r="AE735" s="43">
        <f>_xll.qlTenorBasisValue(TenorBasis3M,AC735,_xll.ohTrigger(trigger,$X$24))</f>
        <v>1.7663821427971811E-3</v>
      </c>
      <c r="AF735" s="90">
        <f>_xll.qlTenorBasisForwardRate(TenorBasis3M,AC735,_xll.ohTrigger(trigger,$X$24))</f>
        <v>1.2869261204869531E-2</v>
      </c>
      <c r="AG735" s="90">
        <f>_xll.qlIndexFixing(TenorBasisIndex6M,$AB735,TRUE,_xll.ohTrigger(trigger,$X$24))</f>
        <v>1.2612540822097174E-2</v>
      </c>
      <c r="AH735" s="43">
        <f>_xll.qlIndexFixing($X$9,$AB735,TRUE,trigger)</f>
        <v>1.25997002595577E-2</v>
      </c>
      <c r="AI735" s="45">
        <f t="shared" si="25"/>
        <v>0.1284056253947341</v>
      </c>
    </row>
    <row r="736" spans="27:35" x14ac:dyDescent="0.2">
      <c r="AA736" s="122" t="s">
        <v>88</v>
      </c>
      <c r="AB736" s="40">
        <f>_xll.qlInterestRateIndexFixingDate($X$9,AC736)</f>
        <v>44533</v>
      </c>
      <c r="AC736" s="40">
        <f>_xll.qlCalendarAdvance(calendar,$AC735,AA736,,,trigger)</f>
        <v>44537</v>
      </c>
      <c r="AD736" s="40">
        <f>_xll.qlInterestRateIndexMaturity($X$9,AC736,)</f>
        <v>44627</v>
      </c>
      <c r="AE736" s="43">
        <f>_xll.qlTenorBasisValue(TenorBasis3M,AC736,_xll.ohTrigger(trigger,$X$24))</f>
        <v>1.7658159920226832E-3</v>
      </c>
      <c r="AF736" s="90">
        <f>_xll.qlTenorBasisForwardRate(TenorBasis3M,AC736,_xll.ohTrigger(trigger,$X$24))</f>
        <v>1.2921307832946205E-2</v>
      </c>
      <c r="AG736" s="90">
        <f>_xll.qlIndexFixing(TenorBasisIndex6M,$AB736,TRUE,_xll.ohTrigger(trigger,$X$24))</f>
        <v>1.2664585397921257E-2</v>
      </c>
      <c r="AH736" s="43">
        <f>_xll.qlIndexFixing($X$9,$AB736,TRUE,trigger)</f>
        <v>1.2653326442987556E-2</v>
      </c>
      <c r="AI736" s="45">
        <f t="shared" si="25"/>
        <v>0.11258954933701659</v>
      </c>
    </row>
    <row r="737" spans="27:35" x14ac:dyDescent="0.2">
      <c r="AA737" s="122" t="s">
        <v>88</v>
      </c>
      <c r="AB737" s="40">
        <f>_xll.qlInterestRateIndexFixingDate($X$9,AC737)</f>
        <v>44540</v>
      </c>
      <c r="AC737" s="40">
        <f>_xll.qlCalendarAdvance(calendar,$AC736,AA737,,,trigger)</f>
        <v>44544</v>
      </c>
      <c r="AD737" s="40">
        <f>_xll.qlInterestRateIndexMaturity($X$9,AC737,)</f>
        <v>44634</v>
      </c>
      <c r="AE737" s="43">
        <f>_xll.qlTenorBasisValue(TenorBasis3M,AC737,_xll.ohTrigger(trigger,$X$24))</f>
        <v>1.7652408533134333E-3</v>
      </c>
      <c r="AF737" s="90">
        <f>_xll.qlTenorBasisForwardRate(TenorBasis3M,AC737,_xll.ohTrigger(trigger,$X$24))</f>
        <v>1.2973136947810104E-2</v>
      </c>
      <c r="AG737" s="90">
        <f>_xll.qlIndexFixing(TenorBasisIndex6M,$AB737,TRUE,_xll.ohTrigger(trigger,$X$24))</f>
        <v>1.2716412474468974E-2</v>
      </c>
      <c r="AH737" s="43">
        <f>_xll.qlIndexFixing($X$9,$AB737,TRUE,trigger)</f>
        <v>1.270670390073203E-2</v>
      </c>
      <c r="AI737" s="45">
        <f t="shared" si="25"/>
        <v>9.7085737369440039E-2</v>
      </c>
    </row>
    <row r="738" spans="27:35" x14ac:dyDescent="0.2">
      <c r="AA738" s="122" t="s">
        <v>88</v>
      </c>
      <c r="AB738" s="40">
        <f>_xll.qlInterestRateIndexFixingDate($X$9,AC738)</f>
        <v>44547</v>
      </c>
      <c r="AC738" s="40">
        <f>_xll.qlCalendarAdvance(calendar,$AC737,AA738,,,trigger)</f>
        <v>44551</v>
      </c>
      <c r="AD738" s="40">
        <f>_xll.qlInterestRateIndexMaturity($X$9,AC738,)</f>
        <v>44641</v>
      </c>
      <c r="AE738" s="43">
        <f>_xll.qlTenorBasisValue(TenorBasis3M,AC738,_xll.ohTrigger(trigger,$X$24))</f>
        <v>1.7646567772419007E-3</v>
      </c>
      <c r="AF738" s="90">
        <f>_xll.qlTenorBasisForwardRate(TenorBasis3M,AC738,_xll.ohTrigger(trigger,$X$24))</f>
        <v>1.3024748591134561E-2</v>
      </c>
      <c r="AG738" s="90">
        <f>_xll.qlIndexFixing(TenorBasisIndex6M,$AB738,TRUE,_xll.ohTrigger(trigger,$X$24))</f>
        <v>1.2768022093409215E-2</v>
      </c>
      <c r="AH738" s="43">
        <f>_xll.qlIndexFixing($X$9,$AB738,TRUE,trigger)</f>
        <v>1.2759832622847078E-2</v>
      </c>
      <c r="AI738" s="45">
        <f t="shared" si="25"/>
        <v>8.1894705621365915E-2</v>
      </c>
    </row>
    <row r="739" spans="27:35" x14ac:dyDescent="0.2">
      <c r="AA739" s="122" t="s">
        <v>88</v>
      </c>
      <c r="AB739" s="40">
        <f>_xll.qlInterestRateIndexFixingDate($X$9,AC739)</f>
        <v>44554</v>
      </c>
      <c r="AC739" s="40">
        <f>_xll.qlCalendarAdvance(calendar,$AC738,AA739,,,trigger)</f>
        <v>44558</v>
      </c>
      <c r="AD739" s="40">
        <f>_xll.qlInterestRateIndexMaturity($X$9,AC739,)</f>
        <v>44648</v>
      </c>
      <c r="AE739" s="43">
        <f>_xll.qlTenorBasisValue(TenorBasis3M,AC739,_xll.ohTrigger(trigger,$X$24))</f>
        <v>1.7640638141783165E-3</v>
      </c>
      <c r="AF739" s="90">
        <f>_xll.qlTenorBasisForwardRate(TenorBasis3M,AC739,_xll.ohTrigger(trigger,$X$24))</f>
        <v>1.3076142804428592E-2</v>
      </c>
      <c r="AG739" s="90">
        <f>_xll.qlIndexFixing(TenorBasisIndex6M,$AB739,TRUE,_xll.ohTrigger(trigger,$X$24))</f>
        <v>1.2819414296250997E-2</v>
      </c>
      <c r="AH739" s="43">
        <f>_xll.qlIndexFixing($X$9,$AB739,TRUE,trigger)</f>
        <v>1.2812712599434839E-2</v>
      </c>
      <c r="AI739" s="45">
        <f t="shared" si="25"/>
        <v>6.7016968161581758E-2</v>
      </c>
    </row>
    <row r="740" spans="27:35" x14ac:dyDescent="0.2">
      <c r="AA740" s="122" t="s">
        <v>88</v>
      </c>
      <c r="AB740" s="40">
        <f>_xll.qlInterestRateIndexFixingDate($X$9,AC740)</f>
        <v>44561</v>
      </c>
      <c r="AC740" s="40">
        <f>_xll.qlCalendarAdvance(calendar,$AC739,AA740,,,trigger)</f>
        <v>44565</v>
      </c>
      <c r="AD740" s="40">
        <f>_xll.qlInterestRateIndexMaturity($X$9,AC740,)</f>
        <v>44655</v>
      </c>
      <c r="AE740" s="43">
        <f>_xll.qlTenorBasisValue(TenorBasis3M,AC740,_xll.ohTrigger(trigger,$X$24))</f>
        <v>1.7634620142913794E-3</v>
      </c>
      <c r="AF740" s="90">
        <f>_xll.qlTenorBasisForwardRate(TenorBasis3M,AC740,_xll.ohTrigger(trigger,$X$24))</f>
        <v>1.3127319629040457E-2</v>
      </c>
      <c r="AG740" s="90">
        <f>_xll.qlIndexFixing(TenorBasisIndex6M,$AB740,TRUE,_xll.ohTrigger(trigger,$X$24))</f>
        <v>1.2870589124333698E-2</v>
      </c>
      <c r="AH740" s="43">
        <f>_xll.qlIndexFixing($X$9,$AB740,TRUE,trigger)</f>
        <v>1.2865343820640973E-2</v>
      </c>
      <c r="AI740" s="45">
        <f t="shared" si="25"/>
        <v>5.2453036927246899E-2</v>
      </c>
    </row>
    <row r="741" spans="27:35" x14ac:dyDescent="0.2">
      <c r="AA741" s="122" t="s">
        <v>88</v>
      </c>
      <c r="AB741" s="40">
        <f>_xll.qlInterestRateIndexFixingDate($X$9,AC741)</f>
        <v>44568</v>
      </c>
      <c r="AC741" s="40">
        <f>_xll.qlCalendarAdvance(calendar,$AC740,AA741,,,trigger)</f>
        <v>44572</v>
      </c>
      <c r="AD741" s="40">
        <f>_xll.qlInterestRateIndexMaturity($X$9,AC741,)</f>
        <v>44662</v>
      </c>
      <c r="AE741" s="43">
        <f>_xll.qlTenorBasisValue(TenorBasis3M,AC741,_xll.ohTrigger(trigger,$X$24))</f>
        <v>1.7628514275489697E-3</v>
      </c>
      <c r="AF741" s="90">
        <f>_xll.qlTenorBasisForwardRate(TenorBasis3M,AC741,_xll.ohTrigger(trigger,$X$24))</f>
        <v>1.3178279106156765E-2</v>
      </c>
      <c r="AG741" s="90">
        <f>_xll.qlIndexFixing(TenorBasisIndex6M,$AB741,TRUE,_xll.ohTrigger(trigger,$X$24))</f>
        <v>1.2921546618848367E-2</v>
      </c>
      <c r="AH741" s="43">
        <f>_xll.qlIndexFixing($X$9,$AB741,TRUE,trigger)</f>
        <v>1.2917726276660879E-2</v>
      </c>
      <c r="AI741" s="45">
        <f t="shared" si="25"/>
        <v>3.8203421874882793E-2</v>
      </c>
    </row>
    <row r="742" spans="27:35" x14ac:dyDescent="0.2">
      <c r="AA742" s="122" t="s">
        <v>88</v>
      </c>
      <c r="AB742" s="40">
        <f>_xll.qlInterestRateIndexFixingDate($X$9,AC742)</f>
        <v>44575</v>
      </c>
      <c r="AC742" s="40">
        <f>_xll.qlCalendarAdvance(calendar,$AC741,AA742,,,trigger)</f>
        <v>44579</v>
      </c>
      <c r="AD742" s="40">
        <f>_xll.qlInterestRateIndexMaturity($X$9,AC742,)</f>
        <v>44670</v>
      </c>
      <c r="AE742" s="43">
        <f>_xll.qlTenorBasisValue(TenorBasis3M,AC742,_xll.ohTrigger(trigger,$X$24))</f>
        <v>1.762232103718848E-3</v>
      </c>
      <c r="AF742" s="90">
        <f>_xll.qlTenorBasisForwardRate(TenorBasis3M,AC742,_xll.ohTrigger(trigger,$X$24))</f>
        <v>1.3232846798116994E-2</v>
      </c>
      <c r="AG742" s="90">
        <f>_xll.qlIndexFixing(TenorBasisIndex6M,$AB742,TRUE,_xll.ohTrigger(trigger,$X$24))</f>
        <v>1.2976102873982156E-2</v>
      </c>
      <c r="AH742" s="43">
        <f>_xll.qlIndexFixing($X$9,$AB742,TRUE,trigger)</f>
        <v>1.2973769395796969E-2</v>
      </c>
      <c r="AI742" s="45">
        <f t="shared" si="25"/>
        <v>2.3334781851860886E-2</v>
      </c>
    </row>
    <row r="743" spans="27:35" x14ac:dyDescent="0.2">
      <c r="AA743" s="122" t="s">
        <v>88</v>
      </c>
      <c r="AB743" s="40">
        <f>_xll.qlInterestRateIndexFixingDate($X$9,AC743)</f>
        <v>44582</v>
      </c>
      <c r="AC743" s="40">
        <f>_xll.qlCalendarAdvance(calendar,$AC742,AA743,,,trigger)</f>
        <v>44586</v>
      </c>
      <c r="AD743" s="40">
        <f>_xll.qlInterestRateIndexMaturity($X$9,AC743,)</f>
        <v>44676</v>
      </c>
      <c r="AE743" s="43">
        <f>_xll.qlTenorBasisValue(TenorBasis3M,AC743,_xll.ohTrigger(trigger,$X$24))</f>
        <v>1.7616040923693619E-3</v>
      </c>
      <c r="AF743" s="90">
        <f>_xll.qlTenorBasisForwardRate(TenorBasis3M,AC743,_xll.ohTrigger(trigger,$X$24))</f>
        <v>1.32795461818489E-2</v>
      </c>
      <c r="AG743" s="90">
        <f>_xll.qlIndexFixing(TenorBasisIndex6M,$AB743,TRUE,_xll.ohTrigger(trigger,$X$24))</f>
        <v>1.3022809771096711E-2</v>
      </c>
      <c r="AH743" s="43">
        <f>_xll.qlIndexFixing($X$9,$AB743,TRUE,trigger)</f>
        <v>1.3021744854146533E-2</v>
      </c>
      <c r="AI743" s="45">
        <f t="shared" si="25"/>
        <v>1.0649169501775191E-2</v>
      </c>
    </row>
    <row r="744" spans="27:35" x14ac:dyDescent="0.2">
      <c r="AA744" s="122" t="s">
        <v>88</v>
      </c>
      <c r="AB744" s="40">
        <f>_xll.qlInterestRateIndexFixingDate($X$9,AC744)</f>
        <v>44589</v>
      </c>
      <c r="AC744" s="40">
        <f>_xll.qlCalendarAdvance(calendar,$AC743,AA744,,,trigger)</f>
        <v>44593</v>
      </c>
      <c r="AD744" s="40">
        <f>_xll.qlInterestRateIndexMaturity($X$9,AC744,)</f>
        <v>44683</v>
      </c>
      <c r="AE744" s="43">
        <f>_xll.qlTenorBasisValue(TenorBasis3M,AC744,_xll.ohTrigger(trigger,$X$24))</f>
        <v>1.7609674428701472E-3</v>
      </c>
      <c r="AF744" s="90">
        <f>_xll.qlTenorBasisForwardRate(TenorBasis3M,AC744,_xll.ohTrigger(trigger,$X$24))</f>
        <v>1.3329853861999474E-2</v>
      </c>
      <c r="AG744" s="90">
        <f>_xll.qlIndexFixing(TenorBasisIndex6M,$AB744,TRUE,_xll.ohTrigger(trigger,$X$24))</f>
        <v>1.3073115510399802E-2</v>
      </c>
      <c r="AH744" s="43">
        <f>_xll.qlIndexFixing($X$9,$AB744,TRUE,trigger)</f>
        <v>1.3073380956233116E-2</v>
      </c>
      <c r="AI744" s="45">
        <f t="shared" si="25"/>
        <v>-2.6544583331400418E-3</v>
      </c>
    </row>
    <row r="745" spans="27:35" x14ac:dyDescent="0.2">
      <c r="AA745" s="122" t="s">
        <v>88</v>
      </c>
      <c r="AB745" s="40">
        <f>_xll.qlInterestRateIndexFixingDate($X$9,AC745)</f>
        <v>44596</v>
      </c>
      <c r="AC745" s="40">
        <f>_xll.qlCalendarAdvance(calendar,$AC744,AA745,,,trigger)</f>
        <v>44600</v>
      </c>
      <c r="AD745" s="40">
        <f>_xll.qlInterestRateIndexMaturity($X$9,AC745,)</f>
        <v>44690</v>
      </c>
      <c r="AE745" s="43">
        <f>_xll.qlTenorBasisValue(TenorBasis3M,AC745,_xll.ohTrigger(trigger,$X$24))</f>
        <v>1.7603222043928225E-3</v>
      </c>
      <c r="AF745" s="90">
        <f>_xll.qlTenorBasisForwardRate(TenorBasis3M,AC745,_xll.ohTrigger(trigger,$X$24))</f>
        <v>1.3379944357803986E-2</v>
      </c>
      <c r="AG745" s="90">
        <f>_xll.qlIndexFixing(TenorBasisIndex6M,$AB745,TRUE,_xll.ohTrigger(trigger,$X$24))</f>
        <v>1.3123204079270145E-2</v>
      </c>
      <c r="AH745" s="43">
        <f>_xll.qlIndexFixing($X$9,$AB745,TRUE,trigger)</f>
        <v>1.3124768254369812E-2</v>
      </c>
      <c r="AI745" s="45">
        <f t="shared" si="25"/>
        <v>-1.5641750996664427E-2</v>
      </c>
    </row>
    <row r="746" spans="27:35" x14ac:dyDescent="0.2">
      <c r="AA746" s="122" t="s">
        <v>88</v>
      </c>
      <c r="AB746" s="40">
        <f>_xll.qlInterestRateIndexFixingDate($X$9,AC746)</f>
        <v>44603</v>
      </c>
      <c r="AC746" s="40">
        <f>_xll.qlCalendarAdvance(calendar,$AC745,AA746,,,trigger)</f>
        <v>44607</v>
      </c>
      <c r="AD746" s="40">
        <f>_xll.qlInterestRateIndexMaturity($X$9,AC746,)</f>
        <v>44697</v>
      </c>
      <c r="AE746" s="43">
        <f>_xll.qlTenorBasisValue(TenorBasis3M,AC746,_xll.ohTrigger(trigger,$X$24))</f>
        <v>1.7596684259116881E-3</v>
      </c>
      <c r="AF746" s="90">
        <f>_xll.qlTenorBasisForwardRate(TenorBasis3M,AC746,_xll.ohTrigger(trigger,$X$24))</f>
        <v>1.3429817709653236E-2</v>
      </c>
      <c r="AG746" s="90">
        <f>_xll.qlIndexFixing(TenorBasisIndex6M,$AB746,TRUE,_xll.ohTrigger(trigger,$X$24))</f>
        <v>1.3173075518095878E-2</v>
      </c>
      <c r="AH746" s="43">
        <f>_xll.qlIndexFixing($X$9,$AB746,TRUE,trigger)</f>
        <v>1.3175906738983834E-2</v>
      </c>
      <c r="AI746" s="45">
        <f t="shared" si="25"/>
        <v>-2.8312208879555101E-2</v>
      </c>
    </row>
    <row r="747" spans="27:35" x14ac:dyDescent="0.2">
      <c r="AA747" s="122" t="s">
        <v>88</v>
      </c>
      <c r="AB747" s="40">
        <f>_xll.qlInterestRateIndexFixingDate($X$9,AC747)</f>
        <v>44610</v>
      </c>
      <c r="AC747" s="40">
        <f>_xll.qlCalendarAdvance(calendar,$AC746,AA747,,,trigger)</f>
        <v>44614</v>
      </c>
      <c r="AD747" s="40">
        <f>_xll.qlInterestRateIndexMaturity($X$9,AC747,)</f>
        <v>44704</v>
      </c>
      <c r="AE747" s="43">
        <f>_xll.qlTenorBasisValue(TenorBasis3M,AC747,_xll.ohTrigger(trigger,$X$24))</f>
        <v>1.7590061562044201E-3</v>
      </c>
      <c r="AF747" s="90">
        <f>_xll.qlTenorBasisForwardRate(TenorBasis3M,AC747,_xll.ohTrigger(trigger,$X$24))</f>
        <v>1.3479473957783483E-2</v>
      </c>
      <c r="AG747" s="90">
        <f>_xll.qlIndexFixing(TenorBasisIndex6M,$AB747,TRUE,_xll.ohTrigger(trigger,$X$24))</f>
        <v>1.322272986710793E-2</v>
      </c>
      <c r="AH747" s="43">
        <f>_xll.qlIndexFixing($X$9,$AB747,TRUE,trigger)</f>
        <v>1.3226796400545915E-2</v>
      </c>
      <c r="AI747" s="45">
        <f t="shared" si="25"/>
        <v>-4.0665334379852425E-2</v>
      </c>
    </row>
    <row r="748" spans="27:35" x14ac:dyDescent="0.2">
      <c r="AA748" s="122" t="s">
        <v>88</v>
      </c>
      <c r="AB748" s="40">
        <f>_xll.qlInterestRateIndexFixingDate($X$9,AC748)</f>
        <v>44617</v>
      </c>
      <c r="AC748" s="40">
        <f>_xll.qlCalendarAdvance(calendar,$AC747,AA748,,,trigger)</f>
        <v>44621</v>
      </c>
      <c r="AD748" s="40">
        <f>_xll.qlInterestRateIndexMaturity($X$9,AC748,)</f>
        <v>44713</v>
      </c>
      <c r="AE748" s="43">
        <f>_xll.qlTenorBasisValue(TenorBasis3M,AC748,_xll.ohTrigger(trigger,$X$24))</f>
        <v>1.7583354438527592E-3</v>
      </c>
      <c r="AF748" s="90">
        <f>_xll.qlTenorBasisForwardRate(TenorBasis3M,AC748,_xll.ohTrigger(trigger,$X$24))</f>
        <v>1.3536399191234835E-2</v>
      </c>
      <c r="AG748" s="90">
        <f>_xll.qlIndexFixing(TenorBasisIndex6M,$AB748,TRUE,_xll.ohTrigger(trigger,$X$24))</f>
        <v>1.3279633858686846E-2</v>
      </c>
      <c r="AH748" s="43">
        <f>_xll.qlIndexFixing($X$9,$AB748,TRUE,trigger)</f>
        <v>1.3285063793041171E-2</v>
      </c>
      <c r="AI748" s="45">
        <f t="shared" si="25"/>
        <v>-5.4299343543243173E-2</v>
      </c>
    </row>
    <row r="749" spans="27:35" x14ac:dyDescent="0.2">
      <c r="AA749" s="122" t="s">
        <v>88</v>
      </c>
      <c r="AB749" s="40">
        <f>_xll.qlInterestRateIndexFixingDate($X$9,AC749)</f>
        <v>44624</v>
      </c>
      <c r="AC749" s="40">
        <f>_xll.qlCalendarAdvance(calendar,$AC748,AA749,,,trigger)</f>
        <v>44628</v>
      </c>
      <c r="AD749" s="40">
        <f>_xll.qlInterestRateIndexMaturity($X$9,AC749,)</f>
        <v>44720</v>
      </c>
      <c r="AE749" s="43">
        <f>_xll.qlTenorBasisValue(TenorBasis3M,AC749,_xll.ohTrigger(trigger,$X$24))</f>
        <v>1.7576563372432019E-3</v>
      </c>
      <c r="AF749" s="90">
        <f>_xll.qlTenorBasisForwardRate(TenorBasis3M,AC749,_xll.ohTrigger(trigger,$X$24))</f>
        <v>1.3585594065549041E-2</v>
      </c>
      <c r="AG749" s="90">
        <f>_xll.qlIndexFixing(TenorBasisIndex6M,$AB749,TRUE,_xll.ohTrigger(trigger,$X$24))</f>
        <v>1.3328826793602845E-2</v>
      </c>
      <c r="AH749" s="43">
        <f>_xll.qlIndexFixing($X$9,$AB749,TRUE,trigger)</f>
        <v>1.3335423946976E-2</v>
      </c>
      <c r="AI749" s="45">
        <f t="shared" si="25"/>
        <v>-6.5971533731550014E-2</v>
      </c>
    </row>
    <row r="750" spans="27:35" x14ac:dyDescent="0.2">
      <c r="AA750" s="122" t="s">
        <v>88</v>
      </c>
      <c r="AB750" s="40">
        <f>_xll.qlInterestRateIndexFixingDate($X$9,AC750)</f>
        <v>44631</v>
      </c>
      <c r="AC750" s="40">
        <f>_xll.qlCalendarAdvance(calendar,$AC749,AA750,,,trigger)</f>
        <v>44635</v>
      </c>
      <c r="AD750" s="40">
        <f>_xll.qlInterestRateIndexMaturity($X$9,AC750,)</f>
        <v>44727</v>
      </c>
      <c r="AE750" s="43">
        <f>_xll.qlTenorBasisValue(TenorBasis3M,AC750,_xll.ohTrigger(trigger,$X$24))</f>
        <v>1.7569688845676874E-3</v>
      </c>
      <c r="AF750" s="90">
        <f>_xll.qlTenorBasisForwardRate(TenorBasis3M,AC750,_xll.ohTrigger(trigger,$X$24))</f>
        <v>1.3634571958512968E-2</v>
      </c>
      <c r="AG750" s="90">
        <f>_xll.qlIndexFixing(TenorBasisIndex6M,$AB750,TRUE,_xll.ohTrigger(trigger,$X$24))</f>
        <v>1.3377802761375462E-2</v>
      </c>
      <c r="AH750" s="43">
        <f>_xll.qlIndexFixing($X$9,$AB750,TRUE,trigger)</f>
        <v>1.3385535243784618E-2</v>
      </c>
      <c r="AI750" s="45">
        <f t="shared" si="25"/>
        <v>-7.7324824091559025E-2</v>
      </c>
    </row>
    <row r="751" spans="27:35" x14ac:dyDescent="0.2">
      <c r="AA751" s="122" t="s">
        <v>88</v>
      </c>
      <c r="AB751" s="40">
        <f>_xll.qlInterestRateIndexFixingDate($X$9,AC751)</f>
        <v>44638</v>
      </c>
      <c r="AC751" s="40">
        <f>_xll.qlCalendarAdvance(calendar,$AC750,AA751,,,trigger)</f>
        <v>44642</v>
      </c>
      <c r="AD751" s="40">
        <f>_xll.qlInterestRateIndexMaturity($X$9,AC751,)</f>
        <v>44734</v>
      </c>
      <c r="AE751" s="43">
        <f>_xll.qlTenorBasisValue(TenorBasis3M,AC751,_xll.ohTrigger(trigger,$X$24))</f>
        <v>1.7562731338242807E-3</v>
      </c>
      <c r="AF751" s="90">
        <f>_xll.qlTenorBasisForwardRate(TenorBasis3M,AC751,_xll.ohTrigger(trigger,$X$24))</f>
        <v>1.3683332909541178E-2</v>
      </c>
      <c r="AG751" s="90">
        <f>_xll.qlIndexFixing(TenorBasisIndex6M,$AB751,TRUE,_xll.ohTrigger(trigger,$X$24))</f>
        <v>1.342656180141665E-2</v>
      </c>
      <c r="AH751" s="43">
        <f>_xll.qlIndexFixing($X$9,$AB751,TRUE,trigger)</f>
        <v>1.3435397673924225E-2</v>
      </c>
      <c r="AI751" s="45">
        <f t="shared" si="25"/>
        <v>-8.8358725075753097E-2</v>
      </c>
    </row>
    <row r="752" spans="27:35" x14ac:dyDescent="0.2">
      <c r="AA752" s="122" t="s">
        <v>88</v>
      </c>
      <c r="AB752" s="40">
        <f>_xll.qlInterestRateIndexFixingDate($X$9,AC752)</f>
        <v>44645</v>
      </c>
      <c r="AC752" s="40">
        <f>_xll.qlCalendarAdvance(calendar,$AC751,AA752,,,trigger)</f>
        <v>44649</v>
      </c>
      <c r="AD752" s="40">
        <f>_xll.qlInterestRateIndexMaturity($X$9,AC752,)</f>
        <v>44741</v>
      </c>
      <c r="AE752" s="43">
        <f>_xll.qlTenorBasisValue(TenorBasis3M,AC752,_xll.ohTrigger(trigger,$X$24))</f>
        <v>1.7555691328178574E-3</v>
      </c>
      <c r="AF752" s="90">
        <f>_xll.qlTenorBasisForwardRate(TenorBasis3M,AC752,_xll.ohTrigger(trigger,$X$24))</f>
        <v>1.3731876957897042E-2</v>
      </c>
      <c r="AG752" s="90">
        <f>_xll.qlIndexFixing(TenorBasisIndex6M,$AB752,TRUE,_xll.ohTrigger(trigger,$X$24))</f>
        <v>1.3475103952988914E-2</v>
      </c>
      <c r="AH752" s="43">
        <f>_xll.qlIndexFixing($X$9,$AB752,TRUE,trigger)</f>
        <v>1.3485011227895463E-2</v>
      </c>
      <c r="AI752" s="45">
        <f t="shared" si="25"/>
        <v>-9.9072749065488852E-2</v>
      </c>
    </row>
    <row r="753" spans="27:35" x14ac:dyDescent="0.2">
      <c r="AA753" s="122" t="s">
        <v>88</v>
      </c>
      <c r="AB753" s="40">
        <f>_xll.qlInterestRateIndexFixingDate($X$9,AC753)</f>
        <v>44652</v>
      </c>
      <c r="AC753" s="40">
        <f>_xll.qlCalendarAdvance(calendar,$AC752,AA753,,,trigger)</f>
        <v>44656</v>
      </c>
      <c r="AD753" s="40">
        <f>_xll.qlInterestRateIndexMaturity($X$9,AC753,)</f>
        <v>44747</v>
      </c>
      <c r="AE753" s="43">
        <f>_xll.qlTenorBasisValue(TenorBasis3M,AC753,_xll.ohTrigger(trigger,$X$24))</f>
        <v>1.7548569291607819E-3</v>
      </c>
      <c r="AF753" s="90">
        <f>_xll.qlTenorBasisForwardRate(TenorBasis3M,AC753,_xll.ohTrigger(trigger,$X$24))</f>
        <v>1.3776529926120832E-2</v>
      </c>
      <c r="AG753" s="90">
        <f>_xll.qlIndexFixing(TenorBasisIndex6M,$AB753,TRUE,_xll.ohTrigger(trigger,$X$24))</f>
        <v>1.3519764888200989E-2</v>
      </c>
      <c r="AH753" s="43">
        <f>_xll.qlIndexFixing($X$9,$AB753,TRUE,trigger)</f>
        <v>1.35306429405456E-2</v>
      </c>
      <c r="AI753" s="45">
        <f t="shared" si="25"/>
        <v>-0.10878052344611908</v>
      </c>
    </row>
    <row r="754" spans="27:35" x14ac:dyDescent="0.2">
      <c r="AA754" s="122" t="s">
        <v>88</v>
      </c>
      <c r="AB754" s="40">
        <f>_xll.qlInterestRateIndexFixingDate($X$9,AC754)</f>
        <v>44659</v>
      </c>
      <c r="AC754" s="40">
        <f>_xll.qlCalendarAdvance(calendar,$AC753,AA754,,,trigger)</f>
        <v>44663</v>
      </c>
      <c r="AD754" s="40">
        <f>_xll.qlInterestRateIndexMaturity($X$9,AC754,)</f>
        <v>44754</v>
      </c>
      <c r="AE754" s="43">
        <f>_xll.qlTenorBasisValue(TenorBasis3M,AC754,_xll.ohTrigger(trigger,$X$24))</f>
        <v>1.754136570273585E-3</v>
      </c>
      <c r="AF754" s="90">
        <f>_xll.qlTenorBasisForwardRate(TenorBasis3M,AC754,_xll.ohTrigger(trigger,$X$24))</f>
        <v>1.382465392397127E-2</v>
      </c>
      <c r="AG754" s="90">
        <f>_xll.qlIndexFixing(TenorBasisIndex6M,$AB754,TRUE,_xll.ohTrigger(trigger,$X$24))</f>
        <v>1.3567887050925089E-2</v>
      </c>
      <c r="AH754" s="43">
        <f>_xll.qlIndexFixing($X$9,$AB754,TRUE,trigger)</f>
        <v>1.3579774646045232E-2</v>
      </c>
      <c r="AI754" s="45">
        <f t="shared" si="25"/>
        <v>-0.11887595120142758</v>
      </c>
    </row>
    <row r="755" spans="27:35" x14ac:dyDescent="0.2">
      <c r="AA755" s="122" t="s">
        <v>88</v>
      </c>
      <c r="AB755" s="40">
        <f>_xll.qlInterestRateIndexFixingDate($X$9,AC755)</f>
        <v>44664</v>
      </c>
      <c r="AC755" s="40">
        <f>_xll.qlCalendarAdvance(calendar,$AC754,AA755,,,trigger)</f>
        <v>44670</v>
      </c>
      <c r="AD755" s="40">
        <f>_xll.qlInterestRateIndexMaturity($X$9,AC755,)</f>
        <v>44761</v>
      </c>
      <c r="AE755" s="43">
        <f>_xll.qlTenorBasisValue(TenorBasis3M,AC755,_xll.ohTrigger(trigger,$X$24))</f>
        <v>1.7534081033856433E-3</v>
      </c>
      <c r="AF755" s="90">
        <f>_xll.qlTenorBasisForwardRate(TenorBasis3M,AC755,_xll.ohTrigger(trigger,$X$24))</f>
        <v>1.3872561135214581E-2</v>
      </c>
      <c r="AG755" s="90">
        <f>_xll.qlIndexFixing(TenorBasisIndex6M,$AB755,TRUE,_xll.ohTrigger(trigger,$X$24))</f>
        <v>1.3615792441084457E-2</v>
      </c>
      <c r="AH755" s="43">
        <f>_xll.qlIndexFixing($X$9,$AB755,TRUE,trigger)</f>
        <v>1.362865745055801E-2</v>
      </c>
      <c r="AI755" s="45">
        <f t="shared" si="25"/>
        <v>-0.12865009473552944</v>
      </c>
    </row>
    <row r="756" spans="27:35" x14ac:dyDescent="0.2">
      <c r="AA756" s="122" t="s">
        <v>88</v>
      </c>
      <c r="AB756" s="40">
        <f>_xll.qlInterestRateIndexFixingDate($X$9,AC756)</f>
        <v>44673</v>
      </c>
      <c r="AC756" s="40">
        <f>_xll.qlCalendarAdvance(calendar,$AC755,AA756,,,trigger)</f>
        <v>44677</v>
      </c>
      <c r="AD756" s="40">
        <f>_xll.qlInterestRateIndexMaturity($X$9,AC756,)</f>
        <v>44768</v>
      </c>
      <c r="AE756" s="43">
        <f>_xll.qlTenorBasisValue(TenorBasis3M,AC756,_xll.ohTrigger(trigger,$X$24))</f>
        <v>1.752671575535847E-3</v>
      </c>
      <c r="AF756" s="90">
        <f>_xll.qlTenorBasisForwardRate(TenorBasis3M,AC756,_xll.ohTrigger(trigger,$X$24))</f>
        <v>1.3920251598606577E-2</v>
      </c>
      <c r="AG756" s="90">
        <f>_xll.qlIndexFixing(TenorBasisIndex6M,$AB756,TRUE,_xll.ohTrigger(trigger,$X$24))</f>
        <v>1.3663481097427876E-2</v>
      </c>
      <c r="AH756" s="43">
        <f>_xll.qlIndexFixing($X$9,$AB756,TRUE,trigger)</f>
        <v>1.3677291344871962E-2</v>
      </c>
      <c r="AI756" s="45">
        <f t="shared" si="25"/>
        <v>-0.13810247444085572</v>
      </c>
    </row>
    <row r="757" spans="27:35" x14ac:dyDescent="0.2">
      <c r="AA757" s="122" t="s">
        <v>88</v>
      </c>
      <c r="AB757" s="40">
        <f>_xll.qlInterestRateIndexFixingDate($X$9,AC757)</f>
        <v>44680</v>
      </c>
      <c r="AC757" s="40">
        <f>_xll.qlCalendarAdvance(calendar,$AC756,AA757,,,trigger)</f>
        <v>44684</v>
      </c>
      <c r="AD757" s="40">
        <f>_xll.qlInterestRateIndexMaturity($X$9,AC757,)</f>
        <v>44776</v>
      </c>
      <c r="AE757" s="43">
        <f>_xll.qlTenorBasisValue(TenorBasis3M,AC757,_xll.ohTrigger(trigger,$X$24))</f>
        <v>1.7519270335732754E-3</v>
      </c>
      <c r="AF757" s="90">
        <f>_xll.qlTenorBasisForwardRate(TenorBasis3M,AC757,_xll.ohTrigger(trigger,$X$24))</f>
        <v>1.3971345023176082E-2</v>
      </c>
      <c r="AG757" s="90">
        <f>_xll.qlIndexFixing(TenorBasisIndex6M,$AB757,TRUE,_xll.ohTrigger(trigger,$X$24))</f>
        <v>1.371456274728745E-2</v>
      </c>
      <c r="AH757" s="43">
        <f>_xll.qlIndexFixing($X$9,$AB757,TRUE,trigger)</f>
        <v>1.3729345526144129E-2</v>
      </c>
      <c r="AI757" s="45">
        <f t="shared" si="25"/>
        <v>-0.14782778856678447</v>
      </c>
    </row>
    <row r="758" spans="27:35" x14ac:dyDescent="0.2">
      <c r="AA758" s="122" t="s">
        <v>88</v>
      </c>
      <c r="AB758" s="40">
        <f>_xll.qlInterestRateIndexFixingDate($X$9,AC758)</f>
        <v>44687</v>
      </c>
      <c r="AC758" s="40">
        <f>_xll.qlCalendarAdvance(calendar,$AC757,AA758,,,trigger)</f>
        <v>44691</v>
      </c>
      <c r="AD758" s="40">
        <f>_xll.qlInterestRateIndexMaturity($X$9,AC758,)</f>
        <v>44783</v>
      </c>
      <c r="AE758" s="43">
        <f>_xll.qlTenorBasisValue(TenorBasis3M,AC758,_xll.ohTrigger(trigger,$X$24))</f>
        <v>1.7511745241578663E-3</v>
      </c>
      <c r="AF758" s="90">
        <f>_xll.qlTenorBasisForwardRate(TenorBasis3M,AC758,_xll.ohTrigger(trigger,$X$24))</f>
        <v>1.4018588471537287E-2</v>
      </c>
      <c r="AG758" s="90">
        <f>_xll.qlIndexFixing(TenorBasisIndex6M,$AB758,TRUE,_xll.ohTrigger(trigger,$X$24))</f>
        <v>1.3761804384021284E-2</v>
      </c>
      <c r="AH758" s="43">
        <f>_xll.qlIndexFixing($X$9,$AB758,TRUE,trigger)</f>
        <v>1.3777465626314739E-2</v>
      </c>
      <c r="AI758" s="45">
        <f t="shared" si="25"/>
        <v>-0.15661242293454544</v>
      </c>
    </row>
    <row r="759" spans="27:35" x14ac:dyDescent="0.2">
      <c r="AA759" s="122" t="s">
        <v>88</v>
      </c>
      <c r="AB759" s="40">
        <f>_xll.qlInterestRateIndexFixingDate($X$9,AC759)</f>
        <v>44694</v>
      </c>
      <c r="AC759" s="40">
        <f>_xll.qlCalendarAdvance(calendar,$AC758,AA759,,,trigger)</f>
        <v>44698</v>
      </c>
      <c r="AD759" s="40">
        <f>_xll.qlInterestRateIndexMaturity($X$9,AC759,)</f>
        <v>44790</v>
      </c>
      <c r="AE759" s="43">
        <f>_xll.qlTenorBasisValue(TenorBasis3M,AC759,_xll.ohTrigger(trigger,$X$24))</f>
        <v>1.750414093761079E-3</v>
      </c>
      <c r="AF759" s="90">
        <f>_xll.qlTenorBasisForwardRate(TenorBasis3M,AC759,_xll.ohTrigger(trigger,$X$24))</f>
        <v>1.4065615287835767E-2</v>
      </c>
      <c r="AG759" s="90">
        <f>_xll.qlIndexFixing(TenorBasisIndex6M,$AB759,TRUE,_xll.ohTrigger(trigger,$X$24))</f>
        <v>1.3808829402874095E-2</v>
      </c>
      <c r="AH759" s="43">
        <f>_xll.qlIndexFixing($X$9,$AB759,TRUE,trigger)</f>
        <v>1.3825336785161272E-2</v>
      </c>
      <c r="AI759" s="45">
        <f t="shared" si="25"/>
        <v>-0.16507382287176547</v>
      </c>
    </row>
    <row r="760" spans="27:35" x14ac:dyDescent="0.2">
      <c r="AA760" s="122" t="s">
        <v>88</v>
      </c>
      <c r="AB760" s="40">
        <f>_xll.qlInterestRateIndexFixingDate($X$9,AC760)</f>
        <v>44701</v>
      </c>
      <c r="AC760" s="40">
        <f>_xll.qlCalendarAdvance(calendar,$AC759,AA760,,,trigger)</f>
        <v>44705</v>
      </c>
      <c r="AD760" s="40">
        <f>_xll.qlInterestRateIndexMaturity($X$9,AC760,)</f>
        <v>44797</v>
      </c>
      <c r="AE760" s="43">
        <f>_xll.qlTenorBasisValue(TenorBasis3M,AC760,_xll.ohTrigger(trigger,$X$24))</f>
        <v>1.749645788666563E-3</v>
      </c>
      <c r="AF760" s="90">
        <f>_xll.qlTenorBasisForwardRate(TenorBasis3M,AC760,_xll.ohTrigger(trigger,$X$24))</f>
        <v>1.4112425510134991E-2</v>
      </c>
      <c r="AG760" s="90">
        <f>_xll.qlIndexFixing(TenorBasisIndex6M,$AB760,TRUE,_xll.ohTrigger(trigger,$X$24))</f>
        <v>1.385563784190761E-2</v>
      </c>
      <c r="AH760" s="43">
        <f>_xll.qlIndexFixing($X$9,$AB760,TRUE,trigger)</f>
        <v>1.3872958993564936E-2</v>
      </c>
      <c r="AI760" s="45">
        <f t="shared" si="25"/>
        <v>-0.17321151657326284</v>
      </c>
    </row>
    <row r="761" spans="27:35" x14ac:dyDescent="0.2">
      <c r="AA761" s="122" t="s">
        <v>88</v>
      </c>
      <c r="AB761" s="40">
        <f>_xll.qlInterestRateIndexFixingDate($X$9,AC761)</f>
        <v>44708</v>
      </c>
      <c r="AC761" s="40">
        <f>_xll.qlCalendarAdvance(calendar,$AC760,AA761,,,trigger)</f>
        <v>44712</v>
      </c>
      <c r="AD761" s="40">
        <f>_xll.qlInterestRateIndexMaturity($X$9,AC761,)</f>
        <v>44804</v>
      </c>
      <c r="AE761" s="43">
        <f>_xll.qlTenorBasisValue(TenorBasis3M,AC761,_xll.ohTrigger(trigger,$X$24))</f>
        <v>1.7488696549708179E-3</v>
      </c>
      <c r="AF761" s="90">
        <f>_xll.qlTenorBasisForwardRate(TenorBasis3M,AC761,_xll.ohTrigger(trigger,$X$24))</f>
        <v>1.4159019176348977E-2</v>
      </c>
      <c r="AG761" s="90">
        <f>_xll.qlIndexFixing(TenorBasisIndex6M,$AB761,TRUE,_xll.ohTrigger(trigger,$X$24))</f>
        <v>1.3902229739036718E-2</v>
      </c>
      <c r="AH761" s="43">
        <f>_xll.qlIndexFixing($X$9,$AB761,TRUE,trigger)</f>
        <v>1.3920332242455596E-2</v>
      </c>
      <c r="AI761" s="45">
        <f t="shared" si="25"/>
        <v>-0.18102503418878507</v>
      </c>
    </row>
    <row r="762" spans="27:35" x14ac:dyDescent="0.2">
      <c r="AA762" s="122" t="s">
        <v>88</v>
      </c>
      <c r="AB762" s="40">
        <f>_xll.qlInterestRateIndexFixingDate($X$9,AC762)</f>
        <v>44715</v>
      </c>
      <c r="AC762" s="40">
        <f>_xll.qlCalendarAdvance(calendar,$AC761,AA762,,,trigger)</f>
        <v>44719</v>
      </c>
      <c r="AD762" s="40">
        <f>_xll.qlInterestRateIndexMaturity($X$9,AC762,)</f>
        <v>44811</v>
      </c>
      <c r="AE762" s="43">
        <f>_xll.qlTenorBasisValue(TenorBasis3M,AC762,_xll.ohTrigger(trigger,$X$24))</f>
        <v>1.7480857385838561E-3</v>
      </c>
      <c r="AF762" s="90">
        <f>_xll.qlTenorBasisForwardRate(TenorBasis3M,AC762,_xll.ohTrigger(trigger,$X$24))</f>
        <v>1.4205396324244036E-2</v>
      </c>
      <c r="AG762" s="90">
        <f>_xll.qlIndexFixing(TenorBasisIndex6M,$AB762,TRUE,_xll.ohTrigger(trigger,$X$24))</f>
        <v>1.3948605132022516E-2</v>
      </c>
      <c r="AH762" s="43">
        <f>_xll.qlIndexFixing($X$9,$AB762,TRUE,trigger)</f>
        <v>1.3967456522807427E-2</v>
      </c>
      <c r="AI762" s="45">
        <f t="shared" si="25"/>
        <v>-0.18851390784911659</v>
      </c>
    </row>
    <row r="763" spans="27:35" x14ac:dyDescent="0.2">
      <c r="AA763" s="122" t="s">
        <v>88</v>
      </c>
      <c r="AB763" s="40">
        <f>_xll.qlInterestRateIndexFixingDate($X$9,AC763)</f>
        <v>44722</v>
      </c>
      <c r="AC763" s="40">
        <f>_xll.qlCalendarAdvance(calendar,$AC762,AA763,,,trigger)</f>
        <v>44726</v>
      </c>
      <c r="AD763" s="40">
        <f>_xll.qlInterestRateIndexMaturity($X$9,AC763,)</f>
        <v>44818</v>
      </c>
      <c r="AE763" s="43">
        <f>_xll.qlTenorBasisValue(TenorBasis3M,AC763,_xll.ohTrigger(trigger,$X$24))</f>
        <v>1.7472940852298585E-3</v>
      </c>
      <c r="AF763" s="90">
        <f>_xll.qlTenorBasisForwardRate(TenorBasis3M,AC763,_xll.ohTrigger(trigger,$X$24))</f>
        <v>1.4251556991441381E-2</v>
      </c>
      <c r="AG763" s="90">
        <f>_xll.qlIndexFixing(TenorBasisIndex6M,$AB763,TRUE,_xll.ohTrigger(trigger,$X$24))</f>
        <v>1.3994764058480132E-2</v>
      </c>
      <c r="AH763" s="43">
        <f>_xll.qlIndexFixing($X$9,$AB763,TRUE,trigger)</f>
        <v>1.4014331825643263E-2</v>
      </c>
      <c r="AI763" s="45">
        <f t="shared" si="25"/>
        <v>-0.1956776716313148</v>
      </c>
    </row>
    <row r="764" spans="27:35" x14ac:dyDescent="0.2">
      <c r="AA764" s="122" t="s">
        <v>88</v>
      </c>
      <c r="AB764" s="40">
        <f>_xll.qlInterestRateIndexFixingDate($X$9,AC764)</f>
        <v>44729</v>
      </c>
      <c r="AC764" s="40">
        <f>_xll.qlCalendarAdvance(calendar,$AC763,AA764,,,trigger)</f>
        <v>44733</v>
      </c>
      <c r="AD764" s="40">
        <f>_xll.qlInterestRateIndexMaturity($X$9,AC764,)</f>
        <v>44825</v>
      </c>
      <c r="AE764" s="43">
        <f>_xll.qlTenorBasisValue(TenorBasis3M,AC764,_xll.ohTrigger(trigger,$X$24))</f>
        <v>1.7464947404478325E-3</v>
      </c>
      <c r="AF764" s="90">
        <f>_xll.qlTenorBasisForwardRate(TenorBasis3M,AC764,_xll.ohTrigger(trigger,$X$24))</f>
        <v>1.4297501215417986E-2</v>
      </c>
      <c r="AG764" s="90">
        <f>_xll.qlIndexFixing(TenorBasisIndex6M,$AB764,TRUE,_xll.ohTrigger(trigger,$X$24))</f>
        <v>1.4040706555889154E-2</v>
      </c>
      <c r="AH764" s="43">
        <f>_xll.qlIndexFixing($X$9,$AB764,TRUE,trigger)</f>
        <v>1.4060958142034593E-2</v>
      </c>
      <c r="AI764" s="45">
        <f t="shared" si="25"/>
        <v>-0.20251586145438386</v>
      </c>
    </row>
    <row r="765" spans="27:35" x14ac:dyDescent="0.2">
      <c r="AA765" s="122" t="s">
        <v>88</v>
      </c>
      <c r="AB765" s="40">
        <f>_xll.qlInterestRateIndexFixingDate($X$9,AC765)</f>
        <v>44736</v>
      </c>
      <c r="AC765" s="40">
        <f>_xll.qlCalendarAdvance(calendar,$AC764,AA765,,,trigger)</f>
        <v>44740</v>
      </c>
      <c r="AD765" s="40">
        <f>_xll.qlInterestRateIndexMaturity($X$9,AC765,)</f>
        <v>44832</v>
      </c>
      <c r="AE765" s="43">
        <f>_xll.qlTenorBasisValue(TenorBasis3M,AC765,_xll.ohTrigger(trigger,$X$24))</f>
        <v>1.7456877495922636E-3</v>
      </c>
      <c r="AF765" s="90">
        <f>_xll.qlTenorBasisForwardRate(TenorBasis3M,AC765,_xll.ohTrigger(trigger,$X$24))</f>
        <v>1.4343229033506601E-2</v>
      </c>
      <c r="AG765" s="90">
        <f>_xll.qlIndexFixing(TenorBasisIndex6M,$AB765,TRUE,_xll.ohTrigger(trigger,$X$24))</f>
        <v>1.4086432661572768E-2</v>
      </c>
      <c r="AH765" s="43">
        <f>_xll.qlIndexFixing($X$9,$AB765,TRUE,trigger)</f>
        <v>1.4107335463099826E-2</v>
      </c>
      <c r="AI765" s="45">
        <f t="shared" si="25"/>
        <v>-0.20902801527057993</v>
      </c>
    </row>
    <row r="766" spans="27:35" x14ac:dyDescent="0.2">
      <c r="AA766" s="122" t="s">
        <v>88</v>
      </c>
      <c r="AB766" s="40">
        <f>_xll.qlInterestRateIndexFixingDate($X$9,AC766)</f>
        <v>44743</v>
      </c>
      <c r="AC766" s="40">
        <f>_xll.qlCalendarAdvance(calendar,$AC765,AA766,,,trigger)</f>
        <v>44747</v>
      </c>
      <c r="AD766" s="40">
        <f>_xll.qlInterestRateIndexMaturity($X$9,AC766,)</f>
        <v>44839</v>
      </c>
      <c r="AE766" s="43">
        <f>_xll.qlTenorBasisValue(TenorBasis3M,AC766,_xll.ohTrigger(trigger,$X$24))</f>
        <v>1.7448731578337707E-3</v>
      </c>
      <c r="AF766" s="90">
        <f>_xll.qlTenorBasisForwardRate(TenorBasis3M,AC766,_xll.ohTrigger(trigger,$X$24))</f>
        <v>1.4388740513619854E-2</v>
      </c>
      <c r="AG766" s="90">
        <f>_xll.qlIndexFixing(TenorBasisIndex6M,$AB766,TRUE,_xll.ohTrigger(trigger,$X$24))</f>
        <v>1.4132585754401154E-2</v>
      </c>
      <c r="AH766" s="43">
        <f>_xll.qlIndexFixing($X$9,$AB766,TRUE,trigger)</f>
        <v>1.4153463816967766E-2</v>
      </c>
      <c r="AI766" s="45">
        <f t="shared" si="25"/>
        <v>-0.2087806256661183</v>
      </c>
    </row>
    <row r="767" spans="27:35" x14ac:dyDescent="0.2">
      <c r="AA767" s="122" t="s">
        <v>88</v>
      </c>
      <c r="AB767" s="40">
        <f>_xll.qlInterestRateIndexFixingDate($X$9,AC767)</f>
        <v>44750</v>
      </c>
      <c r="AC767" s="40">
        <f>_xll.qlCalendarAdvance(calendar,$AC766,AA767,,,trigger)</f>
        <v>44754</v>
      </c>
      <c r="AD767" s="40">
        <f>_xll.qlInterestRateIndexMaturity($X$9,AC767,)</f>
        <v>44846</v>
      </c>
      <c r="AE767" s="43">
        <f>_xll.qlTenorBasisValue(TenorBasis3M,AC767,_xll.ohTrigger(trigger,$X$24))</f>
        <v>1.7440510101597523E-3</v>
      </c>
      <c r="AF767" s="90">
        <f>_xll.qlTenorBasisForwardRate(TenorBasis3M,AC767,_xll.ohTrigger(trigger,$X$24))</f>
        <v>1.4434038400931402E-2</v>
      </c>
      <c r="AG767" s="90">
        <f>_xll.qlIndexFixing(TenorBasisIndex6M,$AB767,TRUE,_xll.ohTrigger(trigger,$X$24))</f>
        <v>1.4180133566441835E-2</v>
      </c>
      <c r="AH767" s="43">
        <f>_xll.qlIndexFixing($X$9,$AB767,TRUE,trigger)</f>
        <v>1.4199346452192882E-2</v>
      </c>
      <c r="AI767" s="45">
        <f t="shared" si="25"/>
        <v>-0.19212885751046516</v>
      </c>
    </row>
    <row r="768" spans="27:35" x14ac:dyDescent="0.2">
      <c r="AA768" s="122" t="s">
        <v>88</v>
      </c>
      <c r="AB768" s="40">
        <f>_xll.qlInterestRateIndexFixingDate($X$9,AC768)</f>
        <v>44757</v>
      </c>
      <c r="AC768" s="40">
        <f>_xll.qlCalendarAdvance(calendar,$AC767,AA768,,,trigger)</f>
        <v>44761</v>
      </c>
      <c r="AD768" s="40">
        <f>_xll.qlInterestRateIndexMaturity($X$9,AC768,)</f>
        <v>44853</v>
      </c>
      <c r="AE768" s="43">
        <f>_xll.qlTenorBasisValue(TenorBasis3M,AC768,_xll.ohTrigger(trigger,$X$24))</f>
        <v>1.7432213513750344E-3</v>
      </c>
      <c r="AF768" s="90">
        <f>_xll.qlTenorBasisForwardRate(TenorBasis3M,AC768,_xll.ohTrigger(trigger,$X$24))</f>
        <v>1.4479130157782422E-2</v>
      </c>
      <c r="AG768" s="90">
        <f>_xll.qlIndexFixing(TenorBasisIndex6M,$AB768,TRUE,_xll.ohTrigger(trigger,$X$24))</f>
        <v>1.4227475293365719E-2</v>
      </c>
      <c r="AH768" s="43">
        <f>_xll.qlIndexFixing($X$9,$AB768,TRUE,trigger)</f>
        <v>1.424499229137957E-2</v>
      </c>
      <c r="AI768" s="45">
        <f t="shared" si="25"/>
        <v>-0.17516998013850787</v>
      </c>
    </row>
    <row r="769" spans="27:35" x14ac:dyDescent="0.2">
      <c r="AA769" s="122" t="s">
        <v>88</v>
      </c>
      <c r="AB769" s="40">
        <f>_xll.qlInterestRateIndexFixingDate($X$9,AC769)</f>
        <v>44764</v>
      </c>
      <c r="AC769" s="40">
        <f>_xll.qlCalendarAdvance(calendar,$AC768,AA769,,,trigger)</f>
        <v>44768</v>
      </c>
      <c r="AD769" s="40">
        <f>_xll.qlInterestRateIndexMaturity($X$9,AC769,)</f>
        <v>44860</v>
      </c>
      <c r="AE769" s="43">
        <f>_xll.qlTenorBasisValue(TenorBasis3M,AC769,_xll.ohTrigger(trigger,$X$24))</f>
        <v>1.7423842261025185E-3</v>
      </c>
      <c r="AF769" s="90">
        <f>_xll.qlTenorBasisForwardRate(TenorBasis3M,AC769,_xll.ohTrigger(trigger,$X$24))</f>
        <v>1.4524023726886361E-2</v>
      </c>
      <c r="AG769" s="90">
        <f>_xll.qlIndexFixing(TenorBasisIndex6M,$AB769,TRUE,_xll.ohTrigger(trigger,$X$24))</f>
        <v>1.427461887702346E-2</v>
      </c>
      <c r="AH769" s="43">
        <f>_xll.qlIndexFixing($X$9,$AB769,TRUE,trigger)</f>
        <v>1.4290410835149854E-2</v>
      </c>
      <c r="AI769" s="45">
        <f t="shared" si="25"/>
        <v>-0.15791958126393571</v>
      </c>
    </row>
    <row r="770" spans="27:35" x14ac:dyDescent="0.2">
      <c r="AA770" s="122" t="s">
        <v>88</v>
      </c>
      <c r="AB770" s="40">
        <f>_xll.qlInterestRateIndexFixingDate($X$9,AC770)</f>
        <v>44771</v>
      </c>
      <c r="AC770" s="40">
        <f>_xll.qlCalendarAdvance(calendar,$AC769,AA770,,,trigger)</f>
        <v>44775</v>
      </c>
      <c r="AD770" s="40">
        <f>_xll.qlInterestRateIndexMaturity($X$9,AC770,)</f>
        <v>44867</v>
      </c>
      <c r="AE770" s="43">
        <f>_xll.qlTenorBasisValue(TenorBasis3M,AC770,_xll.ohTrigger(trigger,$X$24))</f>
        <v>1.7415396787838217E-3</v>
      </c>
      <c r="AF770" s="90">
        <f>_xll.qlTenorBasisForwardRate(TenorBasis3M,AC770,_xll.ohTrigger(trigger,$X$24))</f>
        <v>1.456872705117214E-2</v>
      </c>
      <c r="AG770" s="90">
        <f>_xll.qlIndexFixing(TenorBasisIndex6M,$AB770,TRUE,_xll.ohTrigger(trigger,$X$24))</f>
        <v>1.4321572259504653E-2</v>
      </c>
      <c r="AH770" s="43">
        <f>_xll.qlIndexFixing($X$9,$AB770,TRUE,trigger)</f>
        <v>1.4335611584602774E-2</v>
      </c>
      <c r="AI770" s="45">
        <f t="shared" si="25"/>
        <v>-0.14039325098120711</v>
      </c>
    </row>
    <row r="771" spans="27:35" x14ac:dyDescent="0.2">
      <c r="AA771" s="122" t="s">
        <v>88</v>
      </c>
      <c r="AB771" s="40">
        <f>_xll.qlInterestRateIndexFixingDate($X$9,AC771)</f>
        <v>44778</v>
      </c>
      <c r="AC771" s="40">
        <f>_xll.qlCalendarAdvance(calendar,$AC770,AA771,,,trigger)</f>
        <v>44782</v>
      </c>
      <c r="AD771" s="40">
        <f>_xll.qlInterestRateIndexMaturity($X$9,AC771,)</f>
        <v>44874</v>
      </c>
      <c r="AE771" s="43">
        <f>_xll.qlTenorBasisValue(TenorBasis3M,AC771,_xll.ohTrigger(trigger,$X$24))</f>
        <v>1.740687753679918E-3</v>
      </c>
      <c r="AF771" s="90">
        <f>_xll.qlTenorBasisForwardRate(TenorBasis3M,AC771,_xll.ohTrigger(trigger,$X$24))</f>
        <v>1.4613248073778078E-2</v>
      </c>
      <c r="AG771" s="90">
        <f>_xll.qlIndexFixing(TenorBasisIndex6M,$AB771,TRUE,_xll.ohTrigger(trigger,$X$24))</f>
        <v>1.4368343383123931E-2</v>
      </c>
      <c r="AH771" s="43">
        <f>_xll.qlIndexFixing($X$9,$AB771,TRUE,trigger)</f>
        <v>1.4380604041312642E-2</v>
      </c>
      <c r="AI771" s="45">
        <f t="shared" si="25"/>
        <v>-0.12260658188711915</v>
      </c>
    </row>
    <row r="772" spans="27:35" x14ac:dyDescent="0.2">
      <c r="AA772" s="122" t="s">
        <v>88</v>
      </c>
      <c r="AB772" s="40">
        <f>_xll.qlInterestRateIndexFixingDate($X$9,AC772)</f>
        <v>44785</v>
      </c>
      <c r="AC772" s="40">
        <f>_xll.qlCalendarAdvance(calendar,$AC771,AA772,,,trigger)</f>
        <v>44789</v>
      </c>
      <c r="AD772" s="40">
        <f>_xll.qlInterestRateIndexMaturity($X$9,AC772,)</f>
        <v>44881</v>
      </c>
      <c r="AE772" s="43">
        <f>_xll.qlTenorBasisValue(TenorBasis3M,AC772,_xll.ohTrigger(trigger,$X$24))</f>
        <v>1.7398284948717815E-3</v>
      </c>
      <c r="AF772" s="90">
        <f>_xll.qlTenorBasisForwardRate(TenorBasis3M,AC772,_xll.ohTrigger(trigger,$X$24))</f>
        <v>1.4657594738051897E-2</v>
      </c>
      <c r="AG772" s="90">
        <f>_xll.qlIndexFixing(TenorBasisIndex6M,$AB772,TRUE,_xll.ohTrigger(trigger,$X$24))</f>
        <v>1.4414940190428781E-2</v>
      </c>
      <c r="AH772" s="43">
        <f>_xll.qlIndexFixing($X$9,$AB772,TRUE,trigger)</f>
        <v>1.4425397707325564E-2</v>
      </c>
      <c r="AI772" s="45">
        <f t="shared" ref="AI772:AI835" si="26">(AG772-AH772)*10000</f>
        <v>-0.10457516896782496</v>
      </c>
    </row>
    <row r="773" spans="27:35" x14ac:dyDescent="0.2">
      <c r="AA773" s="122" t="s">
        <v>88</v>
      </c>
      <c r="AB773" s="40">
        <f>_xll.qlInterestRateIndexFixingDate($X$9,AC773)</f>
        <v>44792</v>
      </c>
      <c r="AC773" s="40">
        <f>_xll.qlCalendarAdvance(calendar,$AC772,AA773,,,trigger)</f>
        <v>44796</v>
      </c>
      <c r="AD773" s="40">
        <f>_xll.qlInterestRateIndexMaturity($X$9,AC773,)</f>
        <v>44888</v>
      </c>
      <c r="AE773" s="43">
        <f>_xll.qlTenorBasisValue(TenorBasis3M,AC773,_xll.ohTrigger(trigger,$X$24))</f>
        <v>1.7389619462610153E-3</v>
      </c>
      <c r="AF773" s="90">
        <f>_xll.qlTenorBasisForwardRate(TenorBasis3M,AC773,_xll.ohTrigger(trigger,$X$24))</f>
        <v>1.4701774987548105E-2</v>
      </c>
      <c r="AG773" s="90">
        <f>_xll.qlIndexFixing(TenorBasisIndex6M,$AB773,TRUE,_xll.ohTrigger(trigger,$X$24))</f>
        <v>1.4461370624176963E-2</v>
      </c>
      <c r="AH773" s="43">
        <f>_xll.qlIndexFixing($X$9,$AB773,TRUE,trigger)</f>
        <v>1.4470002085152488E-2</v>
      </c>
      <c r="AI773" s="45">
        <f t="shared" si="26"/>
        <v>-8.6314609755253763E-2</v>
      </c>
    </row>
    <row r="774" spans="27:35" x14ac:dyDescent="0.2">
      <c r="AA774" s="122" t="s">
        <v>88</v>
      </c>
      <c r="AB774" s="40">
        <f>_xll.qlInterestRateIndexFixingDate($X$9,AC774)</f>
        <v>44799</v>
      </c>
      <c r="AC774" s="40">
        <f>_xll.qlCalendarAdvance(calendar,$AC773,AA774,,,trigger)</f>
        <v>44803</v>
      </c>
      <c r="AD774" s="40">
        <f>_xll.qlInterestRateIndexMaturity($X$9,AC774,)</f>
        <v>44895</v>
      </c>
      <c r="AE774" s="43">
        <f>_xll.qlTenorBasisValue(TenorBasis3M,AC774,_xll.ohTrigger(trigger,$X$24))</f>
        <v>1.7380881515704947E-3</v>
      </c>
      <c r="AF774" s="90">
        <f>_xll.qlTenorBasisForwardRate(TenorBasis3M,AC774,_xll.ohTrigger(trigger,$X$24))</f>
        <v>1.4745796766019316E-2</v>
      </c>
      <c r="AG774" s="90">
        <f>_xll.qlIndexFixing(TenorBasisIndex6M,$AB774,TRUE,_xll.ohTrigger(trigger,$X$24))</f>
        <v>1.4507642627362561E-2</v>
      </c>
      <c r="AH774" s="43">
        <f>_xll.qlIndexFixing($X$9,$AB774,TRUE,trigger)</f>
        <v>1.4514426677763134E-2</v>
      </c>
      <c r="AI774" s="45">
        <f t="shared" si="26"/>
        <v>-6.7840504005736019E-2</v>
      </c>
    </row>
    <row r="775" spans="27:35" x14ac:dyDescent="0.2">
      <c r="AA775" s="122" t="s">
        <v>88</v>
      </c>
      <c r="AB775" s="40">
        <f>_xll.qlInterestRateIndexFixingDate($X$9,AC775)</f>
        <v>44806</v>
      </c>
      <c r="AC775" s="40">
        <f>_xll.qlCalendarAdvance(calendar,$AC774,AA775,,,trigger)</f>
        <v>44810</v>
      </c>
      <c r="AD775" s="40">
        <f>_xll.qlInterestRateIndexMaturity($X$9,AC775,)</f>
        <v>44901</v>
      </c>
      <c r="AE775" s="43">
        <f>_xll.qlTenorBasisValue(TenorBasis3M,AC775,_xll.ohTrigger(trigger,$X$24))</f>
        <v>1.7372071543449948E-3</v>
      </c>
      <c r="AF775" s="90">
        <f>_xll.qlTenorBasisForwardRate(TenorBasis3M,AC775,_xll.ohTrigger(trigger,$X$24))</f>
        <v>1.4786256862003916E-2</v>
      </c>
      <c r="AG775" s="90">
        <f>_xll.qlIndexFixing(TenorBasisIndex6M,$AB775,TRUE,_xll.ohTrigger(trigger,$X$24))</f>
        <v>1.4550267252581616E-2</v>
      </c>
      <c r="AH775" s="43">
        <f>_xll.qlIndexFixing($X$9,$AB775,TRUE,trigger)</f>
        <v>1.4555255059440142E-2</v>
      </c>
      <c r="AI775" s="45">
        <f t="shared" si="26"/>
        <v>-4.9878068585258728E-2</v>
      </c>
    </row>
    <row r="776" spans="27:35" x14ac:dyDescent="0.2">
      <c r="AA776" s="122" t="s">
        <v>88</v>
      </c>
      <c r="AB776" s="40">
        <f>_xll.qlInterestRateIndexFixingDate($X$9,AC776)</f>
        <v>44813</v>
      </c>
      <c r="AC776" s="40">
        <f>_xll.qlCalendarAdvance(calendar,$AC775,AA776,,,trigger)</f>
        <v>44817</v>
      </c>
      <c r="AD776" s="40">
        <f>_xll.qlInterestRateIndexMaturity($X$9,AC776,)</f>
        <v>44908</v>
      </c>
      <c r="AE776" s="43">
        <f>_xll.qlTenorBasisValue(TenorBasis3M,AC776,_xll.ohTrigger(trigger,$X$24))</f>
        <v>1.736318997951822E-3</v>
      </c>
      <c r="AF776" s="90">
        <f>_xll.qlTenorBasisForwardRate(TenorBasis3M,AC776,_xll.ohTrigger(trigger,$X$24))</f>
        <v>1.4829992226589208E-2</v>
      </c>
      <c r="AG776" s="90">
        <f>_xll.qlIndexFixing(TenorBasisIndex6M,$AB776,TRUE,_xll.ohTrigger(trigger,$X$24))</f>
        <v>1.4596277600126726E-2</v>
      </c>
      <c r="AH776" s="43">
        <f>_xll.qlIndexFixing($X$9,$AB776,TRUE,trigger)</f>
        <v>1.4599356267648082E-2</v>
      </c>
      <c r="AI776" s="45">
        <f t="shared" si="26"/>
        <v>-3.0786675213560072E-2</v>
      </c>
    </row>
    <row r="777" spans="27:35" x14ac:dyDescent="0.2">
      <c r="AA777" s="122" t="s">
        <v>88</v>
      </c>
      <c r="AB777" s="40">
        <f>_xll.qlInterestRateIndexFixingDate($X$9,AC777)</f>
        <v>44820</v>
      </c>
      <c r="AC777" s="40">
        <f>_xll.qlCalendarAdvance(calendar,$AC776,AA777,,,trigger)</f>
        <v>44824</v>
      </c>
      <c r="AD777" s="40">
        <f>_xll.qlInterestRateIndexMaturity($X$9,AC777,)</f>
        <v>44915</v>
      </c>
      <c r="AE777" s="43">
        <f>_xll.qlTenorBasisValue(TenorBasis3M,AC777,_xll.ohTrigger(trigger,$X$24))</f>
        <v>1.7354237255814435E-3</v>
      </c>
      <c r="AF777" s="90">
        <f>_xll.qlTenorBasisForwardRate(TenorBasis3M,AC777,_xll.ohTrigger(trigger,$X$24))</f>
        <v>1.4873592701911662E-2</v>
      </c>
      <c r="AG777" s="90">
        <f>_xll.qlIndexFixing(TenorBasisIndex6M,$AB777,TRUE,_xll.ohTrigger(trigger,$X$24))</f>
        <v>1.4642153096390045E-2</v>
      </c>
      <c r="AH777" s="43">
        <f>_xll.qlIndexFixing($X$9,$AB777,TRUE,trigger)</f>
        <v>1.4643305904795264E-2</v>
      </c>
      <c r="AI777" s="45">
        <f t="shared" si="26"/>
        <v>-1.1528084052185583E-2</v>
      </c>
    </row>
    <row r="778" spans="27:35" x14ac:dyDescent="0.2">
      <c r="AA778" s="122" t="s">
        <v>88</v>
      </c>
      <c r="AB778" s="40">
        <f>_xll.qlInterestRateIndexFixingDate($X$9,AC778)</f>
        <v>44827</v>
      </c>
      <c r="AC778" s="40">
        <f>_xll.qlCalendarAdvance(calendar,$AC777,AA778,,,trigger)</f>
        <v>44831</v>
      </c>
      <c r="AD778" s="40">
        <f>_xll.qlInterestRateIndexMaturity($X$9,AC778,)</f>
        <v>44922</v>
      </c>
      <c r="AE778" s="43">
        <f>_xll.qlTenorBasisValue(TenorBasis3M,AC778,_xll.ohTrigger(trigger,$X$24))</f>
        <v>1.7345213802481133E-3</v>
      </c>
      <c r="AF778" s="90">
        <f>_xll.qlTenorBasisForwardRate(TenorBasis3M,AC778,_xll.ohTrigger(trigger,$X$24))</f>
        <v>1.4917066319103963E-2</v>
      </c>
      <c r="AG778" s="90">
        <f>_xll.qlIndexFixing(TenorBasisIndex6M,$AB778,TRUE,_xll.ohTrigger(trigger,$X$24))</f>
        <v>1.4687901771811184E-2</v>
      </c>
      <c r="AH778" s="43">
        <f>_xll.qlIndexFixing($X$9,$AB778,TRUE,trigger)</f>
        <v>1.4687113579799307E-2</v>
      </c>
      <c r="AI778" s="45">
        <f t="shared" si="26"/>
        <v>7.8819201187671495E-3</v>
      </c>
    </row>
    <row r="779" spans="27:35" x14ac:dyDescent="0.2">
      <c r="AA779" s="122" t="s">
        <v>88</v>
      </c>
      <c r="AB779" s="40">
        <f>_xll.qlInterestRateIndexFixingDate($X$9,AC779)</f>
        <v>44834</v>
      </c>
      <c r="AC779" s="40">
        <f>_xll.qlCalendarAdvance(calendar,$AC778,AA779,,,trigger)</f>
        <v>44838</v>
      </c>
      <c r="AD779" s="40">
        <f>_xll.qlInterestRateIndexMaturity($X$9,AC779,)</f>
        <v>44930</v>
      </c>
      <c r="AE779" s="43">
        <f>_xll.qlTenorBasisValue(TenorBasis3M,AC779,_xll.ohTrigger(trigger,$X$24))</f>
        <v>1.7336120047904953E-3</v>
      </c>
      <c r="AF779" s="90">
        <f>_xll.qlTenorBasisForwardRate(TenorBasis3M,AC779,_xll.ohTrigger(trigger,$X$24))</f>
        <v>1.4963806634461556E-2</v>
      </c>
      <c r="AG779" s="90">
        <f>_xll.qlIndexFixing(TenorBasisIndex6M,$AB779,TRUE,_xll.ohTrigger(trigger,$X$24))</f>
        <v>1.4736582495429308E-2</v>
      </c>
      <c r="AH779" s="43">
        <f>_xll.qlIndexFixing($X$9,$AB779,TRUE,trigger)</f>
        <v>1.4734185493599242E-2</v>
      </c>
      <c r="AI779" s="45">
        <f t="shared" si="26"/>
        <v>2.3970018300668167E-2</v>
      </c>
    </row>
    <row r="780" spans="27:35" x14ac:dyDescent="0.2">
      <c r="AA780" s="122" t="s">
        <v>88</v>
      </c>
      <c r="AB780" s="40">
        <f>_xll.qlInterestRateIndexFixingDate($X$9,AC780)</f>
        <v>44841</v>
      </c>
      <c r="AC780" s="40">
        <f>_xll.qlCalendarAdvance(calendar,$AC779,AA780,,,trigger)</f>
        <v>44845</v>
      </c>
      <c r="AD780" s="40">
        <f>_xll.qlInterestRateIndexMaturity($X$9,AC780,)</f>
        <v>44937</v>
      </c>
      <c r="AE780" s="43">
        <f>_xll.qlTenorBasisValue(TenorBasis3M,AC780,_xll.ohTrigger(trigger,$X$24))</f>
        <v>1.7326956418722884E-3</v>
      </c>
      <c r="AF780" s="90">
        <f>_xll.qlTenorBasisForwardRate(TenorBasis3M,AC780,_xll.ohTrigger(trigger,$X$24))</f>
        <v>1.5007042453472645E-2</v>
      </c>
      <c r="AG780" s="90">
        <f>_xll.qlIndexFixing(TenorBasisIndex6M,$AB780,TRUE,_xll.ohTrigger(trigger,$X$24))</f>
        <v>1.4779816813485383E-2</v>
      </c>
      <c r="AH780" s="43">
        <f>_xll.qlIndexFixing($X$9,$AB780,TRUE,trigger)</f>
        <v>1.4777728601193602E-2</v>
      </c>
      <c r="AI780" s="45">
        <f t="shared" si="26"/>
        <v>2.0882122917804252E-2</v>
      </c>
    </row>
    <row r="781" spans="27:35" x14ac:dyDescent="0.2">
      <c r="AA781" s="122" t="s">
        <v>88</v>
      </c>
      <c r="AB781" s="40">
        <f>_xll.qlInterestRateIndexFixingDate($X$9,AC781)</f>
        <v>44848</v>
      </c>
      <c r="AC781" s="40">
        <f>_xll.qlCalendarAdvance(calendar,$AC780,AA781,,,trigger)</f>
        <v>44852</v>
      </c>
      <c r="AD781" s="40">
        <f>_xll.qlInterestRateIndexMaturity($X$9,AC781,)</f>
        <v>44944</v>
      </c>
      <c r="AE781" s="43">
        <f>_xll.qlTenorBasisValue(TenorBasis3M,AC781,_xll.ohTrigger(trigger,$X$24))</f>
        <v>1.7317723339828445E-3</v>
      </c>
      <c r="AF781" s="90">
        <f>_xll.qlTenorBasisForwardRate(TenorBasis3M,AC781,_xll.ohTrigger(trigger,$X$24))</f>
        <v>1.5050166376976959E-2</v>
      </c>
      <c r="AG781" s="90">
        <f>_xll.qlIndexFixing(TenorBasisIndex6M,$AB781,TRUE,_xll.ohTrigger(trigger,$X$24))</f>
        <v>1.4822939242519062E-2</v>
      </c>
      <c r="AH781" s="43">
        <f>_xll.qlIndexFixing($X$9,$AB781,TRUE,trigger)</f>
        <v>1.4821147588085552E-2</v>
      </c>
      <c r="AI781" s="45">
        <f t="shared" si="26"/>
        <v>1.7916544335101064E-2</v>
      </c>
    </row>
    <row r="782" spans="27:35" x14ac:dyDescent="0.2">
      <c r="AA782" s="122" t="s">
        <v>88</v>
      </c>
      <c r="AB782" s="40">
        <f>_xll.qlInterestRateIndexFixingDate($X$9,AC782)</f>
        <v>44855</v>
      </c>
      <c r="AC782" s="40">
        <f>_xll.qlCalendarAdvance(calendar,$AC781,AA782,,,trigger)</f>
        <v>44859</v>
      </c>
      <c r="AD782" s="40">
        <f>_xll.qlInterestRateIndexMaturity($X$9,AC782,)</f>
        <v>44951</v>
      </c>
      <c r="AE782" s="43">
        <f>_xll.qlTenorBasisValue(TenorBasis3M,AC782,_xll.ohTrigger(trigger,$X$24))</f>
        <v>1.7308421234377867E-3</v>
      </c>
      <c r="AF782" s="90">
        <f>_xll.qlTenorBasisForwardRate(TenorBasis3M,AC782,_xll.ohTrigger(trigger,$X$24))</f>
        <v>1.5093178443215213E-2</v>
      </c>
      <c r="AG782" s="90">
        <f>_xll.qlIndexFixing(TenorBasisIndex6M,$AB782,TRUE,_xll.ohTrigger(trigger,$X$24))</f>
        <v>1.4865949820771062E-2</v>
      </c>
      <c r="AH782" s="43">
        <f>_xll.qlIndexFixing($X$9,$AB782,TRUE,trigger)</f>
        <v>1.486444245014709E-2</v>
      </c>
      <c r="AI782" s="45">
        <f t="shared" si="26"/>
        <v>1.5073706239720347E-2</v>
      </c>
    </row>
    <row r="783" spans="27:35" x14ac:dyDescent="0.2">
      <c r="AA783" s="122" t="s">
        <v>88</v>
      </c>
      <c r="AB783" s="40">
        <f>_xll.qlInterestRateIndexFixingDate($X$9,AC783)</f>
        <v>44862</v>
      </c>
      <c r="AC783" s="40">
        <f>_xll.qlCalendarAdvance(calendar,$AC782,AA783,,,trigger)</f>
        <v>44866</v>
      </c>
      <c r="AD783" s="40">
        <f>_xll.qlInterestRateIndexMaturity($X$9,AC783,)</f>
        <v>44958</v>
      </c>
      <c r="AE783" s="43">
        <f>_xll.qlTenorBasisValue(TenorBasis3M,AC783,_xll.ohTrigger(trigger,$X$24))</f>
        <v>1.7299050523796281E-3</v>
      </c>
      <c r="AF783" s="90">
        <f>_xll.qlTenorBasisForwardRate(TenorBasis3M,AC783,_xll.ohTrigger(trigger,$X$24))</f>
        <v>1.5136078690269122E-2</v>
      </c>
      <c r="AG783" s="90">
        <f>_xll.qlIndexFixing(TenorBasisIndex6M,$AB783,TRUE,_xll.ohTrigger(trigger,$X$24))</f>
        <v>1.4908848586321357E-2</v>
      </c>
      <c r="AH783" s="43">
        <f>_xll.qlIndexFixing($X$9,$AB783,TRUE,trigger)</f>
        <v>1.490761318326498E-2</v>
      </c>
      <c r="AI783" s="45">
        <f t="shared" si="26"/>
        <v>1.2354030563769408E-2</v>
      </c>
    </row>
    <row r="784" spans="27:35" x14ac:dyDescent="0.2">
      <c r="AA784" s="122" t="s">
        <v>88</v>
      </c>
      <c r="AB784" s="40">
        <f>_xll.qlInterestRateIndexFixingDate($X$9,AC784)</f>
        <v>44869</v>
      </c>
      <c r="AC784" s="40">
        <f>_xll.qlCalendarAdvance(calendar,$AC783,AA784,,,trigger)</f>
        <v>44873</v>
      </c>
      <c r="AD784" s="40">
        <f>_xll.qlInterestRateIndexMaturity($X$9,AC784,)</f>
        <v>44965</v>
      </c>
      <c r="AE784" s="43">
        <f>_xll.qlTenorBasisValue(TenorBasis3M,AC784,_xll.ohTrigger(trigger,$X$24))</f>
        <v>1.7289611627783819E-3</v>
      </c>
      <c r="AF784" s="90">
        <f>_xll.qlTenorBasisForwardRate(TenorBasis3M,AC784,_xll.ohTrigger(trigger,$X$24))</f>
        <v>1.5178867156060524E-2</v>
      </c>
      <c r="AG784" s="90">
        <f>_xll.qlIndexFixing(TenorBasisIndex6M,$AB784,TRUE,_xll.ohTrigger(trigger,$X$24))</f>
        <v>1.4951635577085702E-2</v>
      </c>
      <c r="AH784" s="43">
        <f>_xll.qlIndexFixing($X$9,$AB784,TRUE,trigger)</f>
        <v>1.4950659783333813E-2</v>
      </c>
      <c r="AI784" s="45">
        <f t="shared" si="26"/>
        <v>9.7579375188915074E-3</v>
      </c>
    </row>
    <row r="785" spans="27:35" x14ac:dyDescent="0.2">
      <c r="AA785" s="122" t="s">
        <v>88</v>
      </c>
      <c r="AB785" s="40">
        <f>_xll.qlInterestRateIndexFixingDate($X$9,AC785)</f>
        <v>44876</v>
      </c>
      <c r="AC785" s="40">
        <f>_xll.qlCalendarAdvance(calendar,$AC784,AA785,,,trigger)</f>
        <v>44880</v>
      </c>
      <c r="AD785" s="40">
        <f>_xll.qlInterestRateIndexMaturity($X$9,AC785,)</f>
        <v>44972</v>
      </c>
      <c r="AE785" s="43">
        <f>_xll.qlTenorBasisValue(TenorBasis3M,AC785,_xll.ohTrigger(trigger,$X$24))</f>
        <v>1.7280104964321771E-3</v>
      </c>
      <c r="AF785" s="90">
        <f>_xll.qlTenorBasisForwardRate(TenorBasis3M,AC785,_xll.ohTrigger(trigger,$X$24))</f>
        <v>1.5221543878350518E-2</v>
      </c>
      <c r="AG785" s="90">
        <f>_xll.qlIndexFixing(TenorBasisIndex6M,$AB785,TRUE,_xll.ohTrigger(trigger,$X$24))</f>
        <v>1.4994310830829541E-2</v>
      </c>
      <c r="AH785" s="43">
        <f>_xll.qlIndexFixing($X$9,$AB785,TRUE,trigger)</f>
        <v>1.4993582246263818E-2</v>
      </c>
      <c r="AI785" s="45">
        <f t="shared" si="26"/>
        <v>7.2858456572240382E-3</v>
      </c>
    </row>
    <row r="786" spans="27:35" x14ac:dyDescent="0.2">
      <c r="AA786" s="122" t="s">
        <v>88</v>
      </c>
      <c r="AB786" s="40">
        <f>_xll.qlInterestRateIndexFixingDate($X$9,AC786)</f>
        <v>44883</v>
      </c>
      <c r="AC786" s="40">
        <f>_xll.qlCalendarAdvance(calendar,$AC785,AA786,,,trigger)</f>
        <v>44887</v>
      </c>
      <c r="AD786" s="40">
        <f>_xll.qlInterestRateIndexMaturity($X$9,AC786,)</f>
        <v>44979</v>
      </c>
      <c r="AE786" s="43">
        <f>_xll.qlTenorBasisValue(TenorBasis3M,AC786,_xll.ohTrigger(trigger,$X$24))</f>
        <v>1.7270530949678676E-3</v>
      </c>
      <c r="AF786" s="90">
        <f>_xll.qlTenorBasisForwardRate(TenorBasis3M,AC786,_xll.ohTrigger(trigger,$X$24))</f>
        <v>1.5264108894746413E-2</v>
      </c>
      <c r="AG786" s="90">
        <f>_xll.qlIndexFixing(TenorBasisIndex6M,$AB786,TRUE,_xll.ohTrigger(trigger,$X$24))</f>
        <v>1.5036874385151493E-2</v>
      </c>
      <c r="AH786" s="43">
        <f>_xll.qlIndexFixing($X$9,$AB786,TRUE,trigger)</f>
        <v>1.5036380567974779E-2</v>
      </c>
      <c r="AI786" s="45">
        <f t="shared" si="26"/>
        <v>4.938171767141647E-3</v>
      </c>
    </row>
    <row r="787" spans="27:35" x14ac:dyDescent="0.2">
      <c r="AA787" s="122" t="s">
        <v>88</v>
      </c>
      <c r="AB787" s="40">
        <f>_xll.qlInterestRateIndexFixingDate($X$9,AC787)</f>
        <v>44890</v>
      </c>
      <c r="AC787" s="40">
        <f>_xll.qlCalendarAdvance(calendar,$AC786,AA787,,,trigger)</f>
        <v>44894</v>
      </c>
      <c r="AD787" s="40">
        <f>_xll.qlInterestRateIndexMaturity($X$9,AC787,)</f>
        <v>44985</v>
      </c>
      <c r="AE787" s="43">
        <f>_xll.qlTenorBasisValue(TenorBasis3M,AC787,_xll.ohTrigger(trigger,$X$24))</f>
        <v>1.7260889998416391E-3</v>
      </c>
      <c r="AF787" s="90">
        <f>_xll.qlTenorBasisForwardRate(TenorBasis3M,AC787,_xll.ohTrigger(trigger,$X$24))</f>
        <v>1.5303226157808247E-2</v>
      </c>
      <c r="AG787" s="90">
        <f>_xll.qlIndexFixing(TenorBasisIndex6M,$AB787,TRUE,_xll.ohTrigger(trigger,$X$24))</f>
        <v>1.5075999864644096E-2</v>
      </c>
      <c r="AH787" s="43">
        <f>_xll.qlIndexFixing($X$9,$AB787,TRUE,trigger)</f>
        <v>1.5075714830238347E-2</v>
      </c>
      <c r="AI787" s="45">
        <f t="shared" si="26"/>
        <v>2.8503440574825789E-3</v>
      </c>
    </row>
    <row r="788" spans="27:35" x14ac:dyDescent="0.2">
      <c r="AA788" s="122" t="s">
        <v>88</v>
      </c>
      <c r="AB788" s="40">
        <f>_xll.qlInterestRateIndexFixingDate($X$9,AC788)</f>
        <v>44897</v>
      </c>
      <c r="AC788" s="40">
        <f>_xll.qlCalendarAdvance(calendar,$AC787,AA788,,,trigger)</f>
        <v>44901</v>
      </c>
      <c r="AD788" s="40">
        <f>_xll.qlInterestRateIndexMaturity($X$9,AC788,)</f>
        <v>44991</v>
      </c>
      <c r="AE788" s="43">
        <f>_xll.qlTenorBasisValue(TenorBasis3M,AC788,_xll.ohTrigger(trigger,$X$24))</f>
        <v>1.7251182523396161E-3</v>
      </c>
      <c r="AF788" s="90">
        <f>_xll.qlTenorBasisForwardRate(TenorBasis3M,AC788,_xll.ohTrigger(trigger,$X$24))</f>
        <v>1.5342243629594243E-2</v>
      </c>
      <c r="AG788" s="90">
        <f>_xll.qlIndexFixing(TenorBasisIndex6M,$AB788,TRUE,_xll.ohTrigger(trigger,$X$24))</f>
        <v>1.5115025607638444E-2</v>
      </c>
      <c r="AH788" s="43">
        <f>_xll.qlIndexFixing($X$9,$AB788,TRUE,trigger)</f>
        <v>1.5114938533147715E-2</v>
      </c>
      <c r="AI788" s="45">
        <f t="shared" si="26"/>
        <v>8.7074490728866749E-4</v>
      </c>
    </row>
    <row r="789" spans="27:35" x14ac:dyDescent="0.2">
      <c r="AA789" s="122" t="s">
        <v>88</v>
      </c>
      <c r="AB789" s="40">
        <f>_xll.qlInterestRateIndexFixingDate($X$9,AC789)</f>
        <v>44904</v>
      </c>
      <c r="AC789" s="40">
        <f>_xll.qlCalendarAdvance(calendar,$AC788,AA789,,,trigger)</f>
        <v>44908</v>
      </c>
      <c r="AD789" s="40">
        <f>_xll.qlInterestRateIndexMaturity($X$9,AC789,)</f>
        <v>44998</v>
      </c>
      <c r="AE789" s="43">
        <f>_xll.qlTenorBasisValue(TenorBasis3M,AC789,_xll.ohTrigger(trigger,$X$24))</f>
        <v>1.7241408935784672E-3</v>
      </c>
      <c r="AF789" s="90">
        <f>_xll.qlTenorBasisForwardRate(TenorBasis3M,AC789,_xll.ohTrigger(trigger,$X$24))</f>
        <v>1.5384486081170046E-2</v>
      </c>
      <c r="AG789" s="90">
        <f>_xll.qlIndexFixing(TenorBasisIndex6M,$AB789,TRUE,_xll.ohTrigger(trigger,$X$24))</f>
        <v>1.515726666886863E-2</v>
      </c>
      <c r="AH789" s="43">
        <f>_xll.qlIndexFixing($X$9,$AB789,TRUE,trigger)</f>
        <v>1.5157378581514003E-2</v>
      </c>
      <c r="AI789" s="45">
        <f t="shared" si="26"/>
        <v>-1.1191264537302459E-3</v>
      </c>
    </row>
    <row r="790" spans="27:35" x14ac:dyDescent="0.2">
      <c r="AA790" s="122" t="s">
        <v>88</v>
      </c>
      <c r="AB790" s="40">
        <f>_xll.qlInterestRateIndexFixingDate($X$9,AC790)</f>
        <v>44911</v>
      </c>
      <c r="AC790" s="40">
        <f>_xll.qlCalendarAdvance(calendar,$AC789,AA790,,,trigger)</f>
        <v>44915</v>
      </c>
      <c r="AD790" s="40">
        <f>_xll.qlInterestRateIndexMaturity($X$9,AC790,)</f>
        <v>45005</v>
      </c>
      <c r="AE790" s="43">
        <f>_xll.qlTenorBasisValue(TenorBasis3M,AC790,_xll.ohTrigger(trigger,$X$24))</f>
        <v>1.723156964506005E-3</v>
      </c>
      <c r="AF790" s="90">
        <f>_xll.qlTenorBasisForwardRate(TenorBasis3M,AC790,_xll.ohTrigger(trigger,$X$24))</f>
        <v>1.5426616970136919E-2</v>
      </c>
      <c r="AG790" s="90">
        <f>_xll.qlIndexFixing(TenorBasisIndex6M,$AB790,TRUE,_xll.ohTrigger(trigger,$X$24))</f>
        <v>1.5199396173819046E-2</v>
      </c>
      <c r="AH790" s="43">
        <f>_xll.qlIndexFixing($X$9,$AB790,TRUE,trigger)</f>
        <v>1.5199694473528425E-2</v>
      </c>
      <c r="AI790" s="45">
        <f t="shared" si="26"/>
        <v>-2.9829970937811368E-3</v>
      </c>
    </row>
    <row r="791" spans="27:35" x14ac:dyDescent="0.2">
      <c r="AA791" s="122" t="s">
        <v>88</v>
      </c>
      <c r="AB791" s="40">
        <f>_xll.qlInterestRateIndexFixingDate($X$9,AC791)</f>
        <v>44917</v>
      </c>
      <c r="AC791" s="40">
        <f>_xll.qlCalendarAdvance(calendar,$AC790,AA791,,,trigger)</f>
        <v>44922</v>
      </c>
      <c r="AD791" s="40">
        <f>_xll.qlInterestRateIndexMaturity($X$9,AC791,)</f>
        <v>45012</v>
      </c>
      <c r="AE791" s="43">
        <f>_xll.qlTenorBasisValue(TenorBasis3M,AC791,_xll.ohTrigger(trigger,$X$24))</f>
        <v>1.7221665059017877E-3</v>
      </c>
      <c r="AF791" s="90">
        <f>_xll.qlTenorBasisForwardRate(TenorBasis3M,AC791,_xll.ohTrigger(trigger,$X$24))</f>
        <v>1.5468636333415553E-2</v>
      </c>
      <c r="AG791" s="90">
        <f>_xll.qlIndexFixing(TenorBasisIndex6M,$AB791,TRUE,_xll.ohTrigger(trigger,$X$24))</f>
        <v>1.5241414159401501E-2</v>
      </c>
      <c r="AH791" s="43">
        <f>_xll.qlIndexFixing($X$9,$AB791,TRUE,trigger)</f>
        <v>1.5241886205258126E-2</v>
      </c>
      <c r="AI791" s="45">
        <f t="shared" si="26"/>
        <v>-4.7204585662541376E-3</v>
      </c>
    </row>
    <row r="792" spans="27:35" x14ac:dyDescent="0.2">
      <c r="AA792" s="122" t="s">
        <v>88</v>
      </c>
      <c r="AB792" s="40">
        <f>_xll.qlInterestRateIndexFixingDate($X$9,AC792)</f>
        <v>44925</v>
      </c>
      <c r="AC792" s="40">
        <f>_xll.qlCalendarAdvance(calendar,$AC791,AA792,,,trigger)</f>
        <v>44929</v>
      </c>
      <c r="AD792" s="40">
        <f>_xll.qlInterestRateIndexMaturity($X$9,AC792,)</f>
        <v>45019</v>
      </c>
      <c r="AE792" s="43">
        <f>_xll.qlTenorBasisValue(TenorBasis3M,AC792,_xll.ohTrigger(trigger,$X$24))</f>
        <v>1.7211695583777172E-3</v>
      </c>
      <c r="AF792" s="90">
        <f>_xll.qlTenorBasisForwardRate(TenorBasis3M,AC792,_xll.ohTrigger(trigger,$X$24))</f>
        <v>1.5510544207770316E-2</v>
      </c>
      <c r="AG792" s="90">
        <f>_xll.qlIndexFixing(TenorBasisIndex6M,$AB792,TRUE,_xll.ohTrigger(trigger,$X$24))</f>
        <v>1.528332066238125E-2</v>
      </c>
      <c r="AH792" s="43">
        <f>_xll.qlIndexFixing($X$9,$AB792,TRUE,trigger)</f>
        <v>1.5283953772776471E-2</v>
      </c>
      <c r="AI792" s="45">
        <f t="shared" si="26"/>
        <v>-6.3311039522062629E-3</v>
      </c>
    </row>
    <row r="793" spans="27:35" x14ac:dyDescent="0.2">
      <c r="AA793" s="122" t="s">
        <v>88</v>
      </c>
      <c r="AB793" s="40">
        <f>_xll.qlInterestRateIndexFixingDate($X$9,AC793)</f>
        <v>44932</v>
      </c>
      <c r="AC793" s="40">
        <f>_xll.qlCalendarAdvance(calendar,$AC792,AA793,,,trigger)</f>
        <v>44936</v>
      </c>
      <c r="AD793" s="40">
        <f>_xll.qlInterestRateIndexMaturity($X$9,AC793,)</f>
        <v>45027</v>
      </c>
      <c r="AE793" s="43">
        <f>_xll.qlTenorBasisValue(TenorBasis3M,AC793,_xll.ohTrigger(trigger,$X$24))</f>
        <v>1.7201661623786346E-3</v>
      </c>
      <c r="AF793" s="90">
        <f>_xll.qlTenorBasisForwardRate(TenorBasis3M,AC793,_xll.ohTrigger(trigger,$X$24))</f>
        <v>1.5555640246269788E-2</v>
      </c>
      <c r="AG793" s="90">
        <f>_xll.qlIndexFixing(TenorBasisIndex6M,$AB793,TRUE,_xll.ohTrigger(trigger,$X$24))</f>
        <v>1.5328405511592653E-2</v>
      </c>
      <c r="AH793" s="43">
        <f>_xll.qlIndexFixing($X$9,$AB793,TRUE,trigger)</f>
        <v>1.5329195140709911E-2</v>
      </c>
      <c r="AI793" s="45">
        <f t="shared" si="26"/>
        <v>-7.8962911725759255E-3</v>
      </c>
    </row>
    <row r="794" spans="27:35" x14ac:dyDescent="0.2">
      <c r="AA794" s="122" t="s">
        <v>88</v>
      </c>
      <c r="AB794" s="40">
        <f>_xll.qlInterestRateIndexFixingDate($X$9,AC794)</f>
        <v>44939</v>
      </c>
      <c r="AC794" s="40">
        <f>_xll.qlCalendarAdvance(calendar,$AC793,AA794,,,trigger)</f>
        <v>44943</v>
      </c>
      <c r="AD794" s="40">
        <f>_xll.qlInterestRateIndexMaturity($X$9,AC794,)</f>
        <v>45033</v>
      </c>
      <c r="AE794" s="43">
        <f>_xll.qlTenorBasisValue(TenorBasis3M,AC794,_xll.ohTrigger(trigger,$X$24))</f>
        <v>1.7191563581829151E-3</v>
      </c>
      <c r="AF794" s="90">
        <f>_xll.qlTenorBasisForwardRate(TenorBasis3M,AC794,_xll.ohTrigger(trigger,$X$24))</f>
        <v>1.5594025635982334E-2</v>
      </c>
      <c r="AG794" s="90">
        <f>_xll.qlIndexFixing(TenorBasisIndex6M,$AB794,TRUE,_xll.ohTrigger(trigger,$X$24))</f>
        <v>1.536679936679608E-2</v>
      </c>
      <c r="AH794" s="43">
        <f>_xll.qlIndexFixing($X$9,$AB794,TRUE,trigger)</f>
        <v>1.5367716399550702E-2</v>
      </c>
      <c r="AI794" s="45">
        <f t="shared" si="26"/>
        <v>-9.1703275462151623E-3</v>
      </c>
    </row>
    <row r="795" spans="27:35" x14ac:dyDescent="0.2">
      <c r="AA795" s="122" t="s">
        <v>88</v>
      </c>
      <c r="AB795" s="40">
        <f>_xll.qlInterestRateIndexFixingDate($X$9,AC795)</f>
        <v>44946</v>
      </c>
      <c r="AC795" s="40">
        <f>_xll.qlCalendarAdvance(calendar,$AC794,AA795,,,trigger)</f>
        <v>44950</v>
      </c>
      <c r="AD795" s="40">
        <f>_xll.qlInterestRateIndexMaturity($X$9,AC795,)</f>
        <v>45040</v>
      </c>
      <c r="AE795" s="43">
        <f>_xll.qlTenorBasisValue(TenorBasis3M,AC795,_xll.ohTrigger(trigger,$X$24))</f>
        <v>1.7181401859030598E-3</v>
      </c>
      <c r="AF795" s="90">
        <f>_xll.qlTenorBasisForwardRate(TenorBasis3M,AC795,_xll.ohTrigger(trigger,$X$24))</f>
        <v>1.5635599262594724E-2</v>
      </c>
      <c r="AG795" s="90">
        <f>_xll.qlIndexFixing(TenorBasisIndex6M,$AB795,TRUE,_xll.ohTrigger(trigger,$X$24))</f>
        <v>1.5408371640983631E-2</v>
      </c>
      <c r="AH795" s="43">
        <f>_xll.qlIndexFixing($X$9,$AB795,TRUE,trigger)</f>
        <v>1.5409411451016375E-2</v>
      </c>
      <c r="AI795" s="45">
        <f t="shared" si="26"/>
        <v>-1.03981003274356E-2</v>
      </c>
    </row>
    <row r="796" spans="27:35" x14ac:dyDescent="0.2">
      <c r="AA796" s="122" t="s">
        <v>88</v>
      </c>
      <c r="AB796" s="40">
        <f>_xll.qlInterestRateIndexFixingDate($X$9,AC796)</f>
        <v>44953</v>
      </c>
      <c r="AC796" s="40">
        <f>_xll.qlCalendarAdvance(calendar,$AC795,AA796,,,trigger)</f>
        <v>44957</v>
      </c>
      <c r="AD796" s="40">
        <f>_xll.qlInterestRateIndexMaturity($X$9,AC796,)</f>
        <v>45044</v>
      </c>
      <c r="AE796" s="43">
        <f>_xll.qlTenorBasisValue(TenorBasis3M,AC796,_xll.ohTrigger(trigger,$X$24))</f>
        <v>1.7171176854862862E-3</v>
      </c>
      <c r="AF796" s="90">
        <f>_xll.qlTenorBasisForwardRate(TenorBasis3M,AC796,_xll.ohTrigger(trigger,$X$24))</f>
        <v>1.5667215084476872E-2</v>
      </c>
      <c r="AG796" s="90">
        <f>_xll.qlIndexFixing(TenorBasisIndex6M,$AB796,TRUE,_xll.ohTrigger(trigger,$X$24))</f>
        <v>1.5440015796604383E-2</v>
      </c>
      <c r="AH796" s="43">
        <f>_xll.qlIndexFixing($X$9,$AB796,TRUE,trigger)</f>
        <v>1.5441148735669244E-2</v>
      </c>
      <c r="AI796" s="45">
        <f t="shared" si="26"/>
        <v>-1.1329390648615045E-2</v>
      </c>
    </row>
    <row r="797" spans="27:35" x14ac:dyDescent="0.2">
      <c r="AA797" s="122" t="s">
        <v>88</v>
      </c>
      <c r="AB797" s="40">
        <f>_xll.qlInterestRateIndexFixingDate($X$9,AC797)</f>
        <v>44960</v>
      </c>
      <c r="AC797" s="40">
        <f>_xll.qlCalendarAdvance(calendar,$AC796,AA797,,,trigger)</f>
        <v>44964</v>
      </c>
      <c r="AD797" s="40">
        <f>_xll.qlInterestRateIndexMaturity($X$9,AC797,)</f>
        <v>45054</v>
      </c>
      <c r="AE797" s="43">
        <f>_xll.qlTenorBasisValue(TenorBasis3M,AC797,_xll.ohTrigger(trigger,$X$24))</f>
        <v>1.7160888967151173E-3</v>
      </c>
      <c r="AF797" s="90">
        <f>_xll.qlTenorBasisForwardRate(TenorBasis3M,AC797,_xll.ohTrigger(trigger,$X$24))</f>
        <v>1.5718412521570357E-2</v>
      </c>
      <c r="AG797" s="90">
        <f>_xll.qlIndexFixing(TenorBasisIndex6M,$AB797,TRUE,_xll.ohTrigger(trigger,$X$24))</f>
        <v>1.5491182214042887E-2</v>
      </c>
      <c r="AH797" s="43">
        <f>_xll.qlIndexFixing($X$9,$AB797,TRUE,trigger)</f>
        <v>1.5492429010717679E-2</v>
      </c>
      <c r="AI797" s="45">
        <f t="shared" si="26"/>
        <v>-1.2467966747919945E-2</v>
      </c>
    </row>
    <row r="798" spans="27:35" x14ac:dyDescent="0.2">
      <c r="AA798" s="122" t="s">
        <v>88</v>
      </c>
      <c r="AB798" s="40">
        <f>_xll.qlInterestRateIndexFixingDate($X$9,AC798)</f>
        <v>44967</v>
      </c>
      <c r="AC798" s="40">
        <f>_xll.qlCalendarAdvance(calendar,$AC797,AA798,,,trigger)</f>
        <v>44971</v>
      </c>
      <c r="AD798" s="40">
        <f>_xll.qlInterestRateIndexMaturity($X$9,AC798,)</f>
        <v>45061</v>
      </c>
      <c r="AE798" s="43">
        <f>_xll.qlTenorBasisValue(TenorBasis3M,AC798,_xll.ohTrigger(trigger,$X$24))</f>
        <v>1.7150538592079659E-3</v>
      </c>
      <c r="AF798" s="90">
        <f>_xll.qlTenorBasisForwardRate(TenorBasis3M,AC798,_xll.ohTrigger(trigger,$X$24))</f>
        <v>1.5759652225771248E-2</v>
      </c>
      <c r="AG798" s="90">
        <f>_xll.qlIndexFixing(TenorBasisIndex6M,$AB798,TRUE,_xll.ohTrigger(trigger,$X$24))</f>
        <v>1.5532420584748685E-2</v>
      </c>
      <c r="AH798" s="43">
        <f>_xll.qlIndexFixing($X$9,$AB798,TRUE,trigger)</f>
        <v>1.5533751511234151E-2</v>
      </c>
      <c r="AI798" s="45">
        <f t="shared" si="26"/>
        <v>-1.3309264854655112E-2</v>
      </c>
    </row>
    <row r="799" spans="27:35" x14ac:dyDescent="0.2">
      <c r="AA799" s="122" t="s">
        <v>88</v>
      </c>
      <c r="AB799" s="40">
        <f>_xll.qlInterestRateIndexFixingDate($X$9,AC799)</f>
        <v>44974</v>
      </c>
      <c r="AC799" s="40">
        <f>_xll.qlCalendarAdvance(calendar,$AC798,AA799,,,trigger)</f>
        <v>44978</v>
      </c>
      <c r="AD799" s="40">
        <f>_xll.qlInterestRateIndexMaturity($X$9,AC799,)</f>
        <v>45068</v>
      </c>
      <c r="AE799" s="43">
        <f>_xll.qlTenorBasisValue(TenorBasis3M,AC799,_xll.ohTrigger(trigger,$X$24))</f>
        <v>1.7140126124197211E-3</v>
      </c>
      <c r="AF799" s="90">
        <f>_xll.qlTenorBasisForwardRate(TenorBasis3M,AC799,_xll.ohTrigger(trigger,$X$24))</f>
        <v>1.5800780694087635E-2</v>
      </c>
      <c r="AG799" s="90">
        <f>_xll.qlIndexFixing(TenorBasisIndex6M,$AB799,TRUE,_xll.ohTrigger(trigger,$X$24))</f>
        <v>1.5573547725876047E-2</v>
      </c>
      <c r="AH799" s="43">
        <f>_xll.qlIndexFixing($X$9,$AB799,TRUE,trigger)</f>
        <v>1.5574949820399198E-2</v>
      </c>
      <c r="AI799" s="45">
        <f t="shared" si="26"/>
        <v>-1.4020945231507653E-2</v>
      </c>
    </row>
    <row r="800" spans="27:35" x14ac:dyDescent="0.2">
      <c r="AA800" s="122" t="s">
        <v>88</v>
      </c>
      <c r="AB800" s="40">
        <f>_xll.qlInterestRateIndexFixingDate($X$9,AC800)</f>
        <v>44981</v>
      </c>
      <c r="AC800" s="40">
        <f>_xll.qlCalendarAdvance(calendar,$AC799,AA800,,,trigger)</f>
        <v>44985</v>
      </c>
      <c r="AD800" s="40">
        <f>_xll.qlInterestRateIndexMaturity($X$9,AC800,)</f>
        <v>45077</v>
      </c>
      <c r="AE800" s="43">
        <f>_xll.qlTenorBasisValue(TenorBasis3M,AC800,_xll.ohTrigger(trigger,$X$24))</f>
        <v>1.7129651956423314E-3</v>
      </c>
      <c r="AF800" s="90">
        <f>_xll.qlTenorBasisForwardRate(TenorBasis3M,AC800,_xll.ohTrigger(trigger,$X$24))</f>
        <v>1.5848310691645502E-2</v>
      </c>
      <c r="AG800" s="90">
        <f>_xll.qlIndexFixing(TenorBasisIndex6M,$AB800,TRUE,_xll.ohTrigger(trigger,$X$24))</f>
        <v>1.562105639160391E-2</v>
      </c>
      <c r="AH800" s="43">
        <f>_xll.qlIndexFixing($X$9,$AB800,TRUE,trigger)</f>
        <v>1.5622519987252934E-2</v>
      </c>
      <c r="AI800" s="45">
        <f t="shared" si="26"/>
        <v>-1.4635956490233193E-2</v>
      </c>
    </row>
    <row r="801" spans="27:35" x14ac:dyDescent="0.2">
      <c r="AA801" s="122" t="s">
        <v>88</v>
      </c>
      <c r="AB801" s="40">
        <f>_xll.qlInterestRateIndexFixingDate($X$9,AC801)</f>
        <v>44988</v>
      </c>
      <c r="AC801" s="40">
        <f>_xll.qlCalendarAdvance(calendar,$AC800,AA801,,,trigger)</f>
        <v>44992</v>
      </c>
      <c r="AD801" s="40">
        <f>_xll.qlInterestRateIndexMaturity($X$9,AC801,)</f>
        <v>45084</v>
      </c>
      <c r="AE801" s="43">
        <f>_xll.qlTenorBasisValue(TenorBasis3M,AC801,_xll.ohTrigger(trigger,$X$24))</f>
        <v>1.7119116480053815E-3</v>
      </c>
      <c r="AF801" s="90">
        <f>_xll.qlTenorBasisForwardRate(TenorBasis3M,AC801,_xll.ohTrigger(trigger,$X$24))</f>
        <v>1.5889204526185887E-2</v>
      </c>
      <c r="AG801" s="90">
        <f>_xll.qlIndexFixing(TenorBasisIndex6M,$AB801,TRUE,_xll.ohTrigger(trigger,$X$24))</f>
        <v>1.5661948860923314E-2</v>
      </c>
      <c r="AH801" s="43">
        <f>_xll.qlIndexFixing($X$9,$AB801,TRUE,trigger)</f>
        <v>1.5663455709109542E-2</v>
      </c>
      <c r="AI801" s="45">
        <f t="shared" si="26"/>
        <v>-1.506848186227927E-2</v>
      </c>
    </row>
    <row r="802" spans="27:35" x14ac:dyDescent="0.2">
      <c r="AA802" s="122" t="s">
        <v>88</v>
      </c>
      <c r="AB802" s="40">
        <f>_xll.qlInterestRateIndexFixingDate($X$9,AC802)</f>
        <v>44995</v>
      </c>
      <c r="AC802" s="40">
        <f>_xll.qlCalendarAdvance(calendar,$AC801,AA802,,,trigger)</f>
        <v>44999</v>
      </c>
      <c r="AD802" s="40">
        <f>_xll.qlInterestRateIndexMaturity($X$9,AC802,)</f>
        <v>45091</v>
      </c>
      <c r="AE802" s="43">
        <f>_xll.qlTenorBasisValue(TenorBasis3M,AC802,_xll.ohTrigger(trigger,$X$24))</f>
        <v>1.7108520084766763E-3</v>
      </c>
      <c r="AF802" s="90">
        <f>_xll.qlTenorBasisForwardRate(TenorBasis3M,AC802,_xll.ohTrigger(trigger,$X$24))</f>
        <v>1.5929987235429481E-2</v>
      </c>
      <c r="AG802" s="90">
        <f>_xll.qlIndexFixing(TenorBasisIndex6M,$AB802,TRUE,_xll.ohTrigger(trigger,$X$24))</f>
        <v>1.5702730211384259E-2</v>
      </c>
      <c r="AH802" s="43">
        <f>_xll.qlIndexFixing($X$9,$AB802,TRUE,trigger)</f>
        <v>1.5704267226071086E-2</v>
      </c>
      <c r="AI802" s="45">
        <f t="shared" si="26"/>
        <v>-1.5370146868275147E-2</v>
      </c>
    </row>
    <row r="803" spans="27:35" x14ac:dyDescent="0.2">
      <c r="AA803" s="122" t="s">
        <v>88</v>
      </c>
      <c r="AB803" s="40">
        <f>_xll.qlInterestRateIndexFixingDate($X$9,AC803)</f>
        <v>45002</v>
      </c>
      <c r="AC803" s="40">
        <f>_xll.qlCalendarAdvance(calendar,$AC802,AA803,,,trigger)</f>
        <v>45006</v>
      </c>
      <c r="AD803" s="40">
        <f>_xll.qlInterestRateIndexMaturity($X$9,AC803,)</f>
        <v>45098</v>
      </c>
      <c r="AE803" s="43">
        <f>_xll.qlTenorBasisValue(TenorBasis3M,AC803,_xll.ohTrigger(trigger,$X$24))</f>
        <v>1.709786315862814E-3</v>
      </c>
      <c r="AF803" s="90">
        <f>_xll.qlTenorBasisForwardRate(TenorBasis3M,AC803,_xll.ohTrigger(trigger,$X$24))</f>
        <v>1.5970658854372637E-2</v>
      </c>
      <c r="AG803" s="90">
        <f>_xll.qlIndexFixing(TenorBasisIndex6M,$AB803,TRUE,_xll.ohTrigger(trigger,$X$24))</f>
        <v>1.5743400477985697E-2</v>
      </c>
      <c r="AH803" s="43">
        <f>_xll.qlIndexFixing($X$9,$AB803,TRUE,trigger)</f>
        <v>1.5744954534258931E-2</v>
      </c>
      <c r="AI803" s="45">
        <f t="shared" si="26"/>
        <v>-1.554056273233434E-2</v>
      </c>
    </row>
    <row r="804" spans="27:35" x14ac:dyDescent="0.2">
      <c r="AA804" s="122" t="s">
        <v>88</v>
      </c>
      <c r="AB804" s="40">
        <f>_xll.qlInterestRateIndexFixingDate($X$9,AC804)</f>
        <v>45009</v>
      </c>
      <c r="AC804" s="40">
        <f>_xll.qlCalendarAdvance(calendar,$AC803,AA804,,,trigger)</f>
        <v>45013</v>
      </c>
      <c r="AD804" s="40">
        <f>_xll.qlInterestRateIndexMaturity($X$9,AC804,)</f>
        <v>45105</v>
      </c>
      <c r="AE804" s="43">
        <f>_xll.qlTenorBasisValue(TenorBasis3M,AC804,_xll.ohTrigger(trigger,$X$24))</f>
        <v>1.708714608809762E-3</v>
      </c>
      <c r="AF804" s="90">
        <f>_xll.qlTenorBasisForwardRate(TenorBasis3M,AC804,_xll.ohTrigger(trigger,$X$24))</f>
        <v>1.6011219417868348E-2</v>
      </c>
      <c r="AG804" s="90">
        <f>_xll.qlIndexFixing(TenorBasisIndex6M,$AB804,TRUE,_xll.ohTrigger(trigger,$X$24))</f>
        <v>1.5783959695573675E-2</v>
      </c>
      <c r="AH804" s="43">
        <f>_xll.qlIndexFixing($X$9,$AB804,TRUE,trigger)</f>
        <v>1.5785517629805731E-2</v>
      </c>
      <c r="AI804" s="45">
        <f t="shared" si="26"/>
        <v>-1.5579342320555523E-2</v>
      </c>
    </row>
    <row r="805" spans="27:35" x14ac:dyDescent="0.2">
      <c r="AA805" s="122" t="s">
        <v>88</v>
      </c>
      <c r="AB805" s="40">
        <f>_xll.qlInterestRateIndexFixingDate($X$9,AC805)</f>
        <v>45016</v>
      </c>
      <c r="AC805" s="40">
        <f>_xll.qlCalendarAdvance(calendar,$AC804,AA805,,,trigger)</f>
        <v>45020</v>
      </c>
      <c r="AD805" s="40">
        <f>_xll.qlInterestRateIndexMaturity($X$9,AC805,)</f>
        <v>45111</v>
      </c>
      <c r="AE805" s="43">
        <f>_xll.qlTenorBasisValue(TenorBasis3M,AC805,_xll.ohTrigger(trigger,$X$24))</f>
        <v>1.7076369258034289E-3</v>
      </c>
      <c r="AF805" s="90">
        <f>_xll.qlTenorBasisForwardRate(TenorBasis3M,AC805,_xll.ohTrigger(trigger,$X$24))</f>
        <v>1.6048443489978425E-2</v>
      </c>
      <c r="AG805" s="90">
        <f>_xll.qlIndexFixing(TenorBasisIndex6M,$AB805,TRUE,_xll.ohTrigger(trigger,$X$24))</f>
        <v>1.5821192561585911E-2</v>
      </c>
      <c r="AH805" s="43">
        <f>_xll.qlIndexFixing($X$9,$AB805,TRUE,trigger)</f>
        <v>1.5822744268184728E-2</v>
      </c>
      <c r="AI805" s="45">
        <f t="shared" si="26"/>
        <v>-1.5517065988165935E-2</v>
      </c>
    </row>
    <row r="806" spans="27:35" x14ac:dyDescent="0.2">
      <c r="AA806" s="122" t="s">
        <v>88</v>
      </c>
      <c r="AB806" s="40">
        <f>_xll.qlInterestRateIndexFixingDate($X$9,AC806)</f>
        <v>45021</v>
      </c>
      <c r="AC806" s="40">
        <f>_xll.qlCalendarAdvance(calendar,$AC805,AA806,,,trigger)</f>
        <v>45027</v>
      </c>
      <c r="AD806" s="40">
        <f>_xll.qlInterestRateIndexMaturity($X$9,AC806,)</f>
        <v>45118</v>
      </c>
      <c r="AE806" s="43">
        <f>_xll.qlTenorBasisValue(TenorBasis3M,AC806,_xll.ohTrigger(trigger,$X$24))</f>
        <v>1.7065533051702393E-3</v>
      </c>
      <c r="AF806" s="90">
        <f>_xll.qlTenorBasisForwardRate(TenorBasis3M,AC806,_xll.ohTrigger(trigger,$X$24))</f>
        <v>1.6088788170095576E-2</v>
      </c>
      <c r="AG806" s="90">
        <f>_xll.qlIndexFixing(TenorBasisIndex6M,$AB806,TRUE,_xll.ohTrigger(trigger,$X$24))</f>
        <v>1.5861535933624139E-2</v>
      </c>
      <c r="AH806" s="43">
        <f>_xll.qlIndexFixing($X$9,$AB806,TRUE,trigger)</f>
        <v>1.5863066029121478E-2</v>
      </c>
      <c r="AI806" s="45">
        <f t="shared" si="26"/>
        <v>-1.5300954973387904E-2</v>
      </c>
    </row>
    <row r="807" spans="27:35" x14ac:dyDescent="0.2">
      <c r="AA807" s="122" t="s">
        <v>88</v>
      </c>
      <c r="AB807" s="40">
        <f>_xll.qlInterestRateIndexFixingDate($X$9,AC807)</f>
        <v>45030</v>
      </c>
      <c r="AC807" s="40">
        <f>_xll.qlCalendarAdvance(calendar,$AC806,AA807,,,trigger)</f>
        <v>45034</v>
      </c>
      <c r="AD807" s="40">
        <f>_xll.qlInterestRateIndexMaturity($X$9,AC807,)</f>
        <v>45125</v>
      </c>
      <c r="AE807" s="43">
        <f>_xll.qlTenorBasisValue(TenorBasis3M,AC807,_xll.ohTrigger(trigger,$X$24))</f>
        <v>1.7054637850776972E-3</v>
      </c>
      <c r="AF807" s="90">
        <f>_xll.qlTenorBasisForwardRate(TenorBasis3M,AC807,_xll.ohTrigger(trigger,$X$24))</f>
        <v>1.6129021896461045E-2</v>
      </c>
      <c r="AG807" s="90">
        <f>_xll.qlIndexFixing(TenorBasisIndex6M,$AB807,TRUE,_xll.ohTrigger(trigger,$X$24))</f>
        <v>1.5901768358271316E-2</v>
      </c>
      <c r="AH807" s="43">
        <f>_xll.qlIndexFixing($X$9,$AB807,TRUE,trigger)</f>
        <v>1.5903263567136169E-2</v>
      </c>
      <c r="AI807" s="45">
        <f t="shared" si="26"/>
        <v>-1.4952088648531592E-2</v>
      </c>
    </row>
    <row r="808" spans="27:35" x14ac:dyDescent="0.2">
      <c r="AA808" s="122" t="s">
        <v>88</v>
      </c>
      <c r="AB808" s="40">
        <f>_xll.qlInterestRateIndexFixingDate($X$9,AC808)</f>
        <v>45037</v>
      </c>
      <c r="AC808" s="40">
        <f>_xll.qlCalendarAdvance(calendar,$AC807,AA808,,,trigger)</f>
        <v>45041</v>
      </c>
      <c r="AD808" s="40">
        <f>_xll.qlInterestRateIndexMaturity($X$9,AC808,)</f>
        <v>45132</v>
      </c>
      <c r="AE808" s="43">
        <f>_xll.qlTenorBasisValue(TenorBasis3M,AC808,_xll.ohTrigger(trigger,$X$24))</f>
        <v>1.7043684035349597E-3</v>
      </c>
      <c r="AF808" s="90">
        <f>_xll.qlTenorBasisForwardRate(TenorBasis3M,AC808,_xll.ohTrigger(trigger,$X$24))</f>
        <v>1.6169144703388483E-2</v>
      </c>
      <c r="AG808" s="90">
        <f>_xll.qlIndexFixing(TenorBasisIndex6M,$AB808,TRUE,_xll.ohTrigger(trigger,$X$24))</f>
        <v>1.5941889869836696E-2</v>
      </c>
      <c r="AH808" s="43">
        <f>_xll.qlIndexFixing($X$9,$AB808,TRUE,trigger)</f>
        <v>1.5943336878446332E-2</v>
      </c>
      <c r="AI808" s="45">
        <f t="shared" si="26"/>
        <v>-1.4470086096354806E-2</v>
      </c>
    </row>
    <row r="809" spans="27:35" x14ac:dyDescent="0.2">
      <c r="AA809" s="122" t="s">
        <v>88</v>
      </c>
      <c r="AB809" s="40">
        <f>_xll.qlInterestRateIndexFixingDate($X$9,AC809)</f>
        <v>45043</v>
      </c>
      <c r="AC809" s="40">
        <f>_xll.qlCalendarAdvance(calendar,$AC808,AA809,,,trigger)</f>
        <v>45048</v>
      </c>
      <c r="AD809" s="40">
        <f>_xll.qlInterestRateIndexMaturity($X$9,AC809,)</f>
        <v>45140</v>
      </c>
      <c r="AE809" s="43">
        <f>_xll.qlTenorBasisValue(TenorBasis3M,AC809,_xll.ohTrigger(trigger,$X$24))</f>
        <v>1.7032671983933964E-3</v>
      </c>
      <c r="AF809" s="90">
        <f>_xll.qlTenorBasisForwardRate(TenorBasis3M,AC809,_xll.ohTrigger(trigger,$X$24))</f>
        <v>1.6212357613118143E-2</v>
      </c>
      <c r="AG809" s="90">
        <f>_xll.qlIndexFixing(TenorBasisIndex6M,$AB809,TRUE,_xll.ohTrigger(trigger,$X$24))</f>
        <v>1.5985091257745904E-2</v>
      </c>
      <c r="AH809" s="43">
        <f>_xll.qlIndexFixing($X$9,$AB809,TRUE,trigger)</f>
        <v>1.5986469783366517E-2</v>
      </c>
      <c r="AI809" s="45">
        <f t="shared" si="26"/>
        <v>-1.3785256206128027E-2</v>
      </c>
    </row>
    <row r="810" spans="27:35" x14ac:dyDescent="0.2">
      <c r="AA810" s="122" t="s">
        <v>88</v>
      </c>
      <c r="AB810" s="40">
        <f>_xll.qlInterestRateIndexFixingDate($X$9,AC810)</f>
        <v>45051</v>
      </c>
      <c r="AC810" s="40">
        <f>_xll.qlCalendarAdvance(calendar,$AC809,AA810,,,trigger)</f>
        <v>45055</v>
      </c>
      <c r="AD810" s="40">
        <f>_xll.qlInterestRateIndexMaturity($X$9,AC810,)</f>
        <v>45147</v>
      </c>
      <c r="AE810" s="43">
        <f>_xll.qlTenorBasisValue(TenorBasis3M,AC810,_xll.ohTrigger(trigger,$X$24))</f>
        <v>1.7021602073471567E-3</v>
      </c>
      <c r="AF810" s="90">
        <f>_xll.qlTenorBasisForwardRate(TenorBasis3M,AC810,_xll.ohTrigger(trigger,$X$24))</f>
        <v>1.6252252567570319E-2</v>
      </c>
      <c r="AG810" s="90">
        <f>_xll.qlIndexFixing(TenorBasisIndex6M,$AB810,TRUE,_xll.ohTrigger(trigger,$X$24))</f>
        <v>1.6024984904860366E-2</v>
      </c>
      <c r="AH810" s="43">
        <f>_xll.qlIndexFixing($X$9,$AB810,TRUE,trigger)</f>
        <v>1.6026287522499336E-2</v>
      </c>
      <c r="AI810" s="45">
        <f t="shared" si="26"/>
        <v>-1.3026176389693833E-2</v>
      </c>
    </row>
    <row r="811" spans="27:35" x14ac:dyDescent="0.2">
      <c r="AA811" s="122" t="s">
        <v>88</v>
      </c>
      <c r="AB811" s="40">
        <f>_xll.qlInterestRateIndexFixingDate($X$9,AC811)</f>
        <v>45058</v>
      </c>
      <c r="AC811" s="40">
        <f>_xll.qlCalendarAdvance(calendar,$AC810,AA811,,,trigger)</f>
        <v>45062</v>
      </c>
      <c r="AD811" s="40">
        <f>_xll.qlInterestRateIndexMaturity($X$9,AC811,)</f>
        <v>45154</v>
      </c>
      <c r="AE811" s="43">
        <f>_xll.qlTenorBasisValue(TenorBasis3M,AC811,_xll.ohTrigger(trigger,$X$24))</f>
        <v>1.7010474679337328E-3</v>
      </c>
      <c r="AF811" s="90">
        <f>_xll.qlTenorBasisForwardRate(TenorBasis3M,AC811,_xll.ohTrigger(trigger,$X$24))</f>
        <v>1.6292036706430139E-2</v>
      </c>
      <c r="AG811" s="90">
        <f>_xll.qlIndexFixing(TenorBasisIndex6M,$AB811,TRUE,_xll.ohTrigger(trigger,$X$24))</f>
        <v>1.606476774280342E-2</v>
      </c>
      <c r="AH811" s="43">
        <f>_xll.qlIndexFixing($X$9,$AB811,TRUE,trigger)</f>
        <v>1.606598102224642E-2</v>
      </c>
      <c r="AI811" s="45">
        <f t="shared" si="26"/>
        <v>-1.2132794429998983E-2</v>
      </c>
    </row>
    <row r="812" spans="27:35" x14ac:dyDescent="0.2">
      <c r="AA812" s="122" t="s">
        <v>88</v>
      </c>
      <c r="AB812" s="40">
        <f>_xll.qlInterestRateIndexFixingDate($X$9,AC812)</f>
        <v>45065</v>
      </c>
      <c r="AC812" s="40">
        <f>_xll.qlCalendarAdvance(calendar,$AC811,AA812,,,trigger)</f>
        <v>45069</v>
      </c>
      <c r="AD812" s="40">
        <f>_xll.qlInterestRateIndexMaturity($X$9,AC812,)</f>
        <v>45161</v>
      </c>
      <c r="AE812" s="43">
        <f>_xll.qlTenorBasisValue(TenorBasis3M,AC812,_xll.ohTrigger(trigger,$X$24))</f>
        <v>1.6999290175345131E-3</v>
      </c>
      <c r="AF812" s="90">
        <f>_xll.qlTenorBasisForwardRate(TenorBasis3M,AC812,_xll.ohTrigger(trigger,$X$24))</f>
        <v>1.633171006337936E-2</v>
      </c>
      <c r="AG812" s="90">
        <f>_xll.qlIndexFixing(TenorBasisIndex6M,$AB812,TRUE,_xll.ohTrigger(trigger,$X$24))</f>
        <v>1.6104439805252481E-2</v>
      </c>
      <c r="AH812" s="43">
        <f>_xll.qlIndexFixing($X$9,$AB812,TRUE,trigger)</f>
        <v>1.6105550278833397E-2</v>
      </c>
      <c r="AI812" s="45">
        <f t="shared" si="26"/>
        <v>-1.1104735809161492E-2</v>
      </c>
    </row>
    <row r="813" spans="27:35" x14ac:dyDescent="0.2">
      <c r="AA813" s="122" t="s">
        <v>88</v>
      </c>
      <c r="AB813" s="40">
        <f>_xll.qlInterestRateIndexFixingDate($X$9,AC813)</f>
        <v>45072</v>
      </c>
      <c r="AC813" s="40">
        <f>_xll.qlCalendarAdvance(calendar,$AC812,AA813,,,trigger)</f>
        <v>45076</v>
      </c>
      <c r="AD813" s="40">
        <f>_xll.qlInterestRateIndexMaturity($X$9,AC813,)</f>
        <v>45168</v>
      </c>
      <c r="AE813" s="43">
        <f>_xll.qlTenorBasisValue(TenorBasis3M,AC813,_xll.ohTrigger(trigger,$X$24))</f>
        <v>1.6988048933753485E-3</v>
      </c>
      <c r="AF813" s="90">
        <f>_xll.qlTenorBasisForwardRate(TenorBasis3M,AC813,_xll.ohTrigger(trigger,$X$24))</f>
        <v>1.6371272671964188E-2</v>
      </c>
      <c r="AG813" s="90">
        <f>_xll.qlIndexFixing(TenorBasisIndex6M,$AB813,TRUE,_xll.ohTrigger(trigger,$X$24))</f>
        <v>1.6144001125755494E-2</v>
      </c>
      <c r="AH813" s="43">
        <f>_xll.qlIndexFixing($X$9,$AB813,TRUE,trigger)</f>
        <v>1.6144995288498925E-2</v>
      </c>
      <c r="AI813" s="45">
        <f t="shared" si="26"/>
        <v>-9.9416274343053224E-3</v>
      </c>
    </row>
    <row r="814" spans="27:35" x14ac:dyDescent="0.2">
      <c r="AA814" s="122" t="s">
        <v>88</v>
      </c>
      <c r="AB814" s="40">
        <f>_xll.qlInterestRateIndexFixingDate($X$9,AC814)</f>
        <v>45079</v>
      </c>
      <c r="AC814" s="40">
        <f>_xll.qlCalendarAdvance(calendar,$AC813,AA814,,,trigger)</f>
        <v>45083</v>
      </c>
      <c r="AD814" s="40">
        <f>_xll.qlInterestRateIndexMaturity($X$9,AC814,)</f>
        <v>45175</v>
      </c>
      <c r="AE814" s="43">
        <f>_xll.qlTenorBasisValue(TenorBasis3M,AC814,_xll.ohTrigger(trigger,$X$24))</f>
        <v>1.6976751325271028E-3</v>
      </c>
      <c r="AF814" s="90">
        <f>_xll.qlTenorBasisForwardRate(TenorBasis3M,AC814,_xll.ohTrigger(trigger,$X$24))</f>
        <v>1.6410724565579651E-2</v>
      </c>
      <c r="AG814" s="90">
        <f>_xll.qlIndexFixing(TenorBasisIndex6M,$AB814,TRUE,_xll.ohTrigger(trigger,$X$24))</f>
        <v>1.6183451737705745E-2</v>
      </c>
      <c r="AH814" s="43">
        <f>_xll.qlIndexFixing($X$9,$AB814,TRUE,trigger)</f>
        <v>1.6184316047492965E-2</v>
      </c>
      <c r="AI814" s="45">
        <f t="shared" si="26"/>
        <v>-8.6430978721990792E-3</v>
      </c>
    </row>
    <row r="815" spans="27:35" x14ac:dyDescent="0.2">
      <c r="AA815" s="122" t="s">
        <v>88</v>
      </c>
      <c r="AB815" s="40">
        <f>_xll.qlInterestRateIndexFixingDate($X$9,AC815)</f>
        <v>45086</v>
      </c>
      <c r="AC815" s="40">
        <f>_xll.qlCalendarAdvance(calendar,$AC814,AA815,,,trigger)</f>
        <v>45090</v>
      </c>
      <c r="AD815" s="40">
        <f>_xll.qlInterestRateIndexMaturity($X$9,AC815,)</f>
        <v>45182</v>
      </c>
      <c r="AE815" s="43">
        <f>_xll.qlTenorBasisValue(TenorBasis3M,AC815,_xll.ohTrigger(trigger,$X$24))</f>
        <v>1.696539771906209E-3</v>
      </c>
      <c r="AF815" s="90">
        <f>_xll.qlTenorBasisForwardRate(TenorBasis3M,AC815,_xll.ohTrigger(trigger,$X$24))</f>
        <v>1.6450065777485225E-2</v>
      </c>
      <c r="AG815" s="90">
        <f>_xll.qlIndexFixing(TenorBasisIndex6M,$AB815,TRUE,_xll.ohTrigger(trigger,$X$24))</f>
        <v>1.6222791674355769E-2</v>
      </c>
      <c r="AH815" s="43">
        <f>_xll.qlIndexFixing($X$9,$AB815,TRUE,trigger)</f>
        <v>1.6223512552076765E-2</v>
      </c>
      <c r="AI815" s="45">
        <f t="shared" si="26"/>
        <v>-7.2087772099577174E-3</v>
      </c>
    </row>
    <row r="816" spans="27:35" x14ac:dyDescent="0.2">
      <c r="AA816" s="122" t="s">
        <v>88</v>
      </c>
      <c r="AB816" s="40">
        <f>_xll.qlInterestRateIndexFixingDate($X$9,AC816)</f>
        <v>45093</v>
      </c>
      <c r="AC816" s="40">
        <f>_xll.qlCalendarAdvance(calendar,$AC815,AA816,,,trigger)</f>
        <v>45097</v>
      </c>
      <c r="AD816" s="40">
        <f>_xll.qlInterestRateIndexMaturity($X$9,AC816,)</f>
        <v>45189</v>
      </c>
      <c r="AE816" s="43">
        <f>_xll.qlTenorBasisValue(TenorBasis3M,AC816,_xll.ohTrigger(trigger,$X$24))</f>
        <v>1.695398848275221E-3</v>
      </c>
      <c r="AF816" s="90">
        <f>_xll.qlTenorBasisForwardRate(TenorBasis3M,AC816,_xll.ohTrigger(trigger,$X$24))</f>
        <v>1.6489296340795299E-2</v>
      </c>
      <c r="AG816" s="90">
        <f>_xll.qlIndexFixing(TenorBasisIndex6M,$AB816,TRUE,_xll.ohTrigger(trigger,$X$24))</f>
        <v>1.6262020968823423E-2</v>
      </c>
      <c r="AH816" s="43">
        <f>_xll.qlIndexFixing($X$9,$AB816,TRUE,trigger)</f>
        <v>1.6262584798525478E-2</v>
      </c>
      <c r="AI816" s="45">
        <f t="shared" si="26"/>
        <v>-5.6382970205562377E-3</v>
      </c>
    </row>
    <row r="817" spans="27:35" x14ac:dyDescent="0.2">
      <c r="AA817" s="122" t="s">
        <v>88</v>
      </c>
      <c r="AB817" s="40">
        <f>_xll.qlInterestRateIndexFixingDate($X$9,AC817)</f>
        <v>45100</v>
      </c>
      <c r="AC817" s="40">
        <f>_xll.qlCalendarAdvance(calendar,$AC816,AA817,,,trigger)</f>
        <v>45104</v>
      </c>
      <c r="AD817" s="40">
        <f>_xll.qlInterestRateIndexMaturity($X$9,AC817,)</f>
        <v>45196</v>
      </c>
      <c r="AE817" s="43">
        <f>_xll.qlTenorBasisValue(TenorBasis3M,AC817,_xll.ohTrigger(trigger,$X$24))</f>
        <v>1.6942523982433663E-3</v>
      </c>
      <c r="AF817" s="90">
        <f>_xll.qlTenorBasisForwardRate(TenorBasis3M,AC817,_xll.ohTrigger(trigger,$X$24))</f>
        <v>1.6528416288482624E-2</v>
      </c>
      <c r="AG817" s="90">
        <f>_xll.qlIndexFixing(TenorBasisIndex6M,$AB817,TRUE,_xll.ohTrigger(trigger,$X$24))</f>
        <v>1.630113965407624E-2</v>
      </c>
      <c r="AH817" s="43">
        <f>_xll.qlIndexFixing($X$9,$AB817,TRUE,trigger)</f>
        <v>1.6301532783122949E-2</v>
      </c>
      <c r="AI817" s="45">
        <f t="shared" si="26"/>
        <v>-3.9312904670865678E-3</v>
      </c>
    </row>
    <row r="818" spans="27:35" x14ac:dyDescent="0.2">
      <c r="AA818" s="122" t="s">
        <v>88</v>
      </c>
      <c r="AB818" s="40">
        <f>_xll.qlInterestRateIndexFixingDate($X$9,AC818)</f>
        <v>45107</v>
      </c>
      <c r="AC818" s="40">
        <f>_xll.qlCalendarAdvance(calendar,$AC817,AA818,,,trigger)</f>
        <v>45111</v>
      </c>
      <c r="AD818" s="40">
        <f>_xll.qlInterestRateIndexMaturity($X$9,AC818,)</f>
        <v>45203</v>
      </c>
      <c r="AE818" s="43">
        <f>_xll.qlTenorBasisValue(TenorBasis3M,AC818,_xll.ohTrigger(trigger,$X$24))</f>
        <v>1.6931004582670917E-3</v>
      </c>
      <c r="AF818" s="90">
        <f>_xll.qlTenorBasisForwardRate(TenorBasis3M,AC818,_xll.ohTrigger(trigger,$X$24))</f>
        <v>1.6567425568151724E-2</v>
      </c>
      <c r="AG818" s="90">
        <f>_xll.qlIndexFixing(TenorBasisIndex6M,$AB818,TRUE,_xll.ohTrigger(trigger,$X$24))</f>
        <v>1.634087317391926E-2</v>
      </c>
      <c r="AH818" s="43">
        <f>_xll.qlIndexFixing($X$9,$AB818,TRUE,trigger)</f>
        <v>1.6340356448324773E-2</v>
      </c>
      <c r="AI818" s="45">
        <f t="shared" si="26"/>
        <v>5.1672559448628919E-3</v>
      </c>
    </row>
    <row r="819" spans="27:35" x14ac:dyDescent="0.2">
      <c r="AA819" s="122" t="s">
        <v>88</v>
      </c>
      <c r="AB819" s="40">
        <f>_xll.qlInterestRateIndexFixingDate($X$9,AC819)</f>
        <v>45114</v>
      </c>
      <c r="AC819" s="40">
        <f>_xll.qlCalendarAdvance(calendar,$AC818,AA819,,,trigger)</f>
        <v>45118</v>
      </c>
      <c r="AD819" s="40">
        <f>_xll.qlInterestRateIndexMaturity($X$9,AC819,)</f>
        <v>45210</v>
      </c>
      <c r="AE819" s="43">
        <f>_xll.qlTenorBasisValue(TenorBasis3M,AC819,_xll.ohTrigger(trigger,$X$24))</f>
        <v>1.6919430646506136E-3</v>
      </c>
      <c r="AF819" s="90">
        <f>_xll.qlTenorBasisForwardRate(TenorBasis3M,AC819,_xll.ohTrigger(trigger,$X$24))</f>
        <v>1.6606316701556743E-2</v>
      </c>
      <c r="AG819" s="90">
        <f>_xll.qlIndexFixing(TenorBasisIndex6M,$AB819,TRUE,_xll.ohTrigger(trigger,$X$24))</f>
        <v>1.6382302314891E-2</v>
      </c>
      <c r="AH819" s="43">
        <f>_xll.qlIndexFixing($X$9,$AB819,TRUE,trigger)</f>
        <v>1.6379051045540733E-2</v>
      </c>
      <c r="AI819" s="45">
        <f t="shared" si="26"/>
        <v>3.2512693502670387E-2</v>
      </c>
    </row>
    <row r="820" spans="27:35" x14ac:dyDescent="0.2">
      <c r="AA820" s="122" t="s">
        <v>88</v>
      </c>
      <c r="AB820" s="40">
        <f>_xll.qlInterestRateIndexFixingDate($X$9,AC820)</f>
        <v>45121</v>
      </c>
      <c r="AC820" s="40">
        <f>_xll.qlCalendarAdvance(calendar,$AC819,AA820,,,trigger)</f>
        <v>45125</v>
      </c>
      <c r="AD820" s="40">
        <f>_xll.qlInterestRateIndexMaturity($X$9,AC820,)</f>
        <v>45217</v>
      </c>
      <c r="AE820" s="43">
        <f>_xll.qlTenorBasisValue(TenorBasis3M,AC820,_xll.ohTrigger(trigger,$X$24))</f>
        <v>1.6907802535464601E-3</v>
      </c>
      <c r="AF820" s="90">
        <f>_xll.qlTenorBasisForwardRate(TenorBasis3M,AC820,_xll.ohTrigger(trigger,$X$24))</f>
        <v>1.6645069127007948E-2</v>
      </c>
      <c r="AG820" s="90">
        <f>_xll.qlIndexFixing(TenorBasisIndex6M,$AB820,TRUE,_xll.ohTrigger(trigger,$X$24))</f>
        <v>1.642359278692988E-2</v>
      </c>
      <c r="AH820" s="43">
        <f>_xll.qlIndexFixing($X$9,$AB820,TRUE,trigger)</f>
        <v>1.6417603561050289E-2</v>
      </c>
      <c r="AI820" s="45">
        <f t="shared" si="26"/>
        <v>5.9892258795907205E-2</v>
      </c>
    </row>
    <row r="821" spans="27:35" x14ac:dyDescent="0.2">
      <c r="AA821" s="122" t="s">
        <v>88</v>
      </c>
      <c r="AB821" s="40">
        <f>_xll.qlInterestRateIndexFixingDate($X$9,AC821)</f>
        <v>45128</v>
      </c>
      <c r="AC821" s="40">
        <f>_xll.qlCalendarAdvance(calendar,$AC820,AA821,,,trigger)</f>
        <v>45132</v>
      </c>
      <c r="AD821" s="40">
        <f>_xll.qlInterestRateIndexMaturity($X$9,AC821,)</f>
        <v>45224</v>
      </c>
      <c r="AE821" s="43">
        <f>_xll.qlTenorBasisValue(TenorBasis3M,AC821,_xll.ohTrigger(trigger,$X$24))</f>
        <v>1.6896120609560166E-3</v>
      </c>
      <c r="AF821" s="90">
        <f>_xll.qlTenorBasisForwardRate(TenorBasis3M,AC821,_xll.ohTrigger(trigger,$X$24))</f>
        <v>1.6683660950116419E-2</v>
      </c>
      <c r="AG821" s="90">
        <f>_xll.qlIndexFixing(TenorBasisIndex6M,$AB821,TRUE,_xll.ohTrigger(trigger,$X$24))</f>
        <v>1.6464722696601881E-2</v>
      </c>
      <c r="AH821" s="43">
        <f>_xll.qlIndexFixing($X$9,$AB821,TRUE,trigger)</f>
        <v>1.6456000139329765E-2</v>
      </c>
      <c r="AI821" s="45">
        <f t="shared" si="26"/>
        <v>8.7225572721165434E-2</v>
      </c>
    </row>
    <row r="822" spans="27:35" x14ac:dyDescent="0.2">
      <c r="AA822" s="122" t="s">
        <v>88</v>
      </c>
      <c r="AB822" s="40">
        <f>_xll.qlInterestRateIndexFixingDate($X$9,AC822)</f>
        <v>45135</v>
      </c>
      <c r="AC822" s="40">
        <f>_xll.qlCalendarAdvance(calendar,$AC821,AA822,,,trigger)</f>
        <v>45139</v>
      </c>
      <c r="AD822" s="40">
        <f>_xll.qlInterestRateIndexMaturity($X$9,AC822,)</f>
        <v>45231</v>
      </c>
      <c r="AE822" s="43">
        <f>_xll.qlTenorBasisValue(TenorBasis3M,AC822,_xll.ohTrigger(trigger,$X$24))</f>
        <v>1.6884385227300669E-3</v>
      </c>
      <c r="AF822" s="90">
        <f>_xll.qlTenorBasisForwardRate(TenorBasis3M,AC822,_xll.ohTrigger(trigger,$X$24))</f>
        <v>1.6722070275500135E-2</v>
      </c>
      <c r="AG822" s="90">
        <f>_xll.qlIndexFixing(TenorBasisIndex6M,$AB822,TRUE,_xll.ohTrigger(trigger,$X$24))</f>
        <v>1.6505670149416434E-2</v>
      </c>
      <c r="AH822" s="43">
        <f>_xll.qlIndexFixing($X$9,$AB822,TRUE,trigger)</f>
        <v>1.6494226924328063E-2</v>
      </c>
      <c r="AI822" s="45">
        <f t="shared" si="26"/>
        <v>0.11443225088371423</v>
      </c>
    </row>
    <row r="823" spans="27:35" x14ac:dyDescent="0.2">
      <c r="AA823" s="122" t="s">
        <v>88</v>
      </c>
      <c r="AB823" s="40">
        <f>_xll.qlInterestRateIndexFixingDate($X$9,AC823)</f>
        <v>45142</v>
      </c>
      <c r="AC823" s="40">
        <f>_xll.qlCalendarAdvance(calendar,$AC822,AA823,,,trigger)</f>
        <v>45146</v>
      </c>
      <c r="AD823" s="40">
        <f>_xll.qlInterestRateIndexMaturity($X$9,AC823,)</f>
        <v>45238</v>
      </c>
      <c r="AE823" s="43">
        <f>_xll.qlTenorBasisValue(TenorBasis3M,AC823,_xll.ohTrigger(trigger,$X$24))</f>
        <v>1.6872596745693331E-3</v>
      </c>
      <c r="AF823" s="90">
        <f>_xll.qlTenorBasisForwardRate(TenorBasis3M,AC823,_xll.ohTrigger(trigger,$X$24))</f>
        <v>1.6760275206798715E-2</v>
      </c>
      <c r="AG823" s="90">
        <f>_xll.qlIndexFixing(TenorBasisIndex6M,$AB823,TRUE,_xll.ohTrigger(trigger,$X$24))</f>
        <v>1.654641324985336E-2</v>
      </c>
      <c r="AH823" s="43">
        <f>_xll.qlIndexFixing($X$9,$AB823,TRUE,trigger)</f>
        <v>1.6532270059481467E-2</v>
      </c>
      <c r="AI823" s="45">
        <f t="shared" si="26"/>
        <v>0.14143190371893044</v>
      </c>
    </row>
    <row r="824" spans="27:35" x14ac:dyDescent="0.2">
      <c r="AA824" s="122" t="s">
        <v>88</v>
      </c>
      <c r="AB824" s="40">
        <f>_xll.qlInterestRateIndexFixingDate($X$9,AC824)</f>
        <v>45149</v>
      </c>
      <c r="AC824" s="40">
        <f>_xll.qlCalendarAdvance(calendar,$AC823,AA824,,,trigger)</f>
        <v>45153</v>
      </c>
      <c r="AD824" s="40">
        <f>_xll.qlInterestRateIndexMaturity($X$9,AC824,)</f>
        <v>45245</v>
      </c>
      <c r="AE824" s="43">
        <f>_xll.qlTenorBasisValue(TenorBasis3M,AC824,_xll.ohTrigger(trigger,$X$24))</f>
        <v>1.6860755520250112E-3</v>
      </c>
      <c r="AF824" s="90">
        <f>_xll.qlTenorBasisForwardRate(TenorBasis3M,AC824,_xll.ohTrigger(trigger,$X$24))</f>
        <v>1.679825384667865E-2</v>
      </c>
      <c r="AG824" s="90">
        <f>_xll.qlIndexFixing(TenorBasisIndex6M,$AB824,TRUE,_xll.ohTrigger(trigger,$X$24))</f>
        <v>1.6401325408189858E-2</v>
      </c>
      <c r="AH824" s="43">
        <f>_xll.qlIndexFixing($X$9,$AB824,TRUE,trigger)</f>
        <v>1.6570115687706666E-2</v>
      </c>
      <c r="AI824" s="45">
        <f t="shared" si="26"/>
        <v>-1.6879027951680752</v>
      </c>
    </row>
    <row r="825" spans="27:35" x14ac:dyDescent="0.2">
      <c r="AA825" s="122" t="s">
        <v>88</v>
      </c>
      <c r="AB825" s="40">
        <f>_xll.qlInterestRateIndexFixingDate($X$9,AC825)</f>
        <v>45156</v>
      </c>
      <c r="AC825" s="40">
        <f>_xll.qlCalendarAdvance(calendar,$AC824,AA825,,,trigger)</f>
        <v>45160</v>
      </c>
      <c r="AD825" s="40">
        <f>_xll.qlInterestRateIndexMaturity($X$9,AC825,)</f>
        <v>45252</v>
      </c>
      <c r="AE825" s="43">
        <f>_xll.qlTenorBasisValue(TenorBasis3M,AC825,_xll.ohTrigger(trigger,$X$24))</f>
        <v>1.6848861904993127E-3</v>
      </c>
      <c r="AF825" s="90">
        <f>_xll.qlTenorBasisForwardRate(TenorBasis3M,AC825,_xll.ohTrigger(trigger,$X$24))</f>
        <v>1.6835984296852402E-2</v>
      </c>
      <c r="AG825" s="90">
        <f>_xll.qlIndexFixing(TenorBasisIndex6M,$AB825,TRUE,_xll.ohTrigger(trigger,$X$24))</f>
        <v>1.662719880636555E-2</v>
      </c>
      <c r="AH825" s="43">
        <f>_xll.qlIndexFixing($X$9,$AB825,TRUE,trigger)</f>
        <v>1.6607749951423358E-2</v>
      </c>
      <c r="AI825" s="45">
        <f t="shared" si="26"/>
        <v>0.19448854942191729</v>
      </c>
    </row>
    <row r="826" spans="27:35" x14ac:dyDescent="0.2">
      <c r="AA826" s="122" t="s">
        <v>88</v>
      </c>
      <c r="AB826" s="40">
        <f>_xll.qlInterestRateIndexFixingDate($X$9,AC826)</f>
        <v>45163</v>
      </c>
      <c r="AC826" s="40">
        <f>_xll.qlCalendarAdvance(calendar,$AC825,AA826,,,trigger)</f>
        <v>45167</v>
      </c>
      <c r="AD826" s="40">
        <f>_xll.qlInterestRateIndexMaturity($X$9,AC826,)</f>
        <v>45259</v>
      </c>
      <c r="AE826" s="43">
        <f>_xll.qlTenorBasisValue(TenorBasis3M,AC826,_xll.ohTrigger(trigger,$X$24))</f>
        <v>1.6836916252459936E-3</v>
      </c>
      <c r="AF826" s="90">
        <f>_xll.qlTenorBasisForwardRate(TenorBasis3M,AC826,_xll.ohTrigger(trigger,$X$24))</f>
        <v>1.6873444658087117E-2</v>
      </c>
      <c r="AG826" s="90">
        <f>_xll.qlIndexFixing(TenorBasisIndex6M,$AB826,TRUE,_xll.ohTrigger(trigger,$X$24))</f>
        <v>1.6667197466314961E-2</v>
      </c>
      <c r="AH826" s="43">
        <f>_xll.qlIndexFixing($X$9,$AB826,TRUE,trigger)</f>
        <v>1.6645158992544699E-2</v>
      </c>
      <c r="AI826" s="45">
        <f t="shared" si="26"/>
        <v>0.22038473770261136</v>
      </c>
    </row>
    <row r="827" spans="27:35" x14ac:dyDescent="0.2">
      <c r="AA827" s="122" t="s">
        <v>88</v>
      </c>
      <c r="AB827" s="40">
        <f>_xll.qlInterestRateIndexFixingDate($X$9,AC827)</f>
        <v>45170</v>
      </c>
      <c r="AC827" s="40">
        <f>_xll.qlCalendarAdvance(calendar,$AC826,AA827,,,trigger)</f>
        <v>45174</v>
      </c>
      <c r="AD827" s="40">
        <f>_xll.qlInterestRateIndexMaturity($X$9,AC827,)</f>
        <v>45265</v>
      </c>
      <c r="AE827" s="43">
        <f>_xll.qlTenorBasisValue(TenorBasis3M,AC827,_xll.ohTrigger(trigger,$X$24))</f>
        <v>1.6824918913708891E-3</v>
      </c>
      <c r="AF827" s="90">
        <f>_xll.qlTenorBasisForwardRate(TenorBasis3M,AC827,_xll.ohTrigger(trigger,$X$24))</f>
        <v>1.690762431383833E-2</v>
      </c>
      <c r="AG827" s="90">
        <f>_xll.qlIndexFixing(TenorBasisIndex6M,$AB827,TRUE,_xll.ohTrigger(trigger,$X$24))</f>
        <v>1.6703817401595752E-2</v>
      </c>
      <c r="AH827" s="43">
        <f>_xll.qlIndexFixing($X$9,$AB827,TRUE,trigger)</f>
        <v>1.6679338013875358E-2</v>
      </c>
      <c r="AI827" s="45">
        <f t="shared" si="26"/>
        <v>0.24479387720394846</v>
      </c>
    </row>
    <row r="828" spans="27:35" x14ac:dyDescent="0.2">
      <c r="AA828" s="122" t="s">
        <v>88</v>
      </c>
      <c r="AB828" s="40">
        <f>_xll.qlInterestRateIndexFixingDate($X$9,AC828)</f>
        <v>45177</v>
      </c>
      <c r="AC828" s="40">
        <f>_xll.qlCalendarAdvance(calendar,$AC827,AA828,,,trigger)</f>
        <v>45181</v>
      </c>
      <c r="AD828" s="40">
        <f>_xll.qlInterestRateIndexMaturity($X$9,AC828,)</f>
        <v>45272</v>
      </c>
      <c r="AE828" s="43">
        <f>_xll.qlTenorBasisValue(TenorBasis3M,AC828,_xll.ohTrigger(trigger,$X$24))</f>
        <v>1.6812870238324461E-3</v>
      </c>
      <c r="AF828" s="90">
        <f>_xll.qlTenorBasisForwardRate(TenorBasis3M,AC828,_xll.ohTrigger(trigger,$X$24))</f>
        <v>1.6944504153803545E-2</v>
      </c>
      <c r="AG828" s="90">
        <f>_xll.qlIndexFixing(TenorBasisIndex6M,$AB828,TRUE,_xll.ohTrigger(trigger,$X$24))</f>
        <v>1.6554136469399253E-2</v>
      </c>
      <c r="AH828" s="43">
        <f>_xll.qlIndexFixing($X$9,$AB828,TRUE,trigger)</f>
        <v>1.6716274344044737E-2</v>
      </c>
      <c r="AI828" s="45">
        <f t="shared" si="26"/>
        <v>-1.6213787464548421</v>
      </c>
    </row>
    <row r="829" spans="27:35" x14ac:dyDescent="0.2">
      <c r="AA829" s="122" t="s">
        <v>88</v>
      </c>
      <c r="AB829" s="40">
        <f>_xll.qlInterestRateIndexFixingDate($X$9,AC829)</f>
        <v>45184</v>
      </c>
      <c r="AC829" s="40">
        <f>_xll.qlCalendarAdvance(calendar,$AC828,AA829,,,trigger)</f>
        <v>45188</v>
      </c>
      <c r="AD829" s="40">
        <f>_xll.qlInterestRateIndexMaturity($X$9,AC829,)</f>
        <v>45279</v>
      </c>
      <c r="AE829" s="43">
        <f>_xll.qlTenorBasisValue(TenorBasis3M,AC829,_xll.ohTrigger(trigger,$X$24))</f>
        <v>1.6800770574422496E-3</v>
      </c>
      <c r="AF829" s="90">
        <f>_xll.qlTenorBasisForwardRate(TenorBasis3M,AC829,_xll.ohTrigger(trigger,$X$24))</f>
        <v>1.6981048900388027E-2</v>
      </c>
      <c r="AG829" s="90">
        <f>_xll.qlIndexFixing(TenorBasisIndex6M,$AB829,TRUE,_xll.ohTrigger(trigger,$X$24))</f>
        <v>1.678237441962219E-2</v>
      </c>
      <c r="AH829" s="43">
        <f>_xll.qlIndexFixing($X$9,$AB829,TRUE,trigger)</f>
        <v>1.6752944318554831E-2</v>
      </c>
      <c r="AI829" s="45">
        <f t="shared" si="26"/>
        <v>0.29430101067359771</v>
      </c>
    </row>
    <row r="830" spans="27:35" x14ac:dyDescent="0.2">
      <c r="AA830" s="122" t="s">
        <v>88</v>
      </c>
      <c r="AB830" s="40">
        <f>_xll.qlInterestRateIndexFixingDate($X$9,AC830)</f>
        <v>45191</v>
      </c>
      <c r="AC830" s="40">
        <f>_xll.qlCalendarAdvance(calendar,$AC829,AA830,,,trigger)</f>
        <v>45195</v>
      </c>
      <c r="AD830" s="40">
        <f>_xll.qlInterestRateIndexMaturity($X$9,AC830,)</f>
        <v>45287</v>
      </c>
      <c r="AE830" s="43">
        <f>_xll.qlTenorBasisValue(TenorBasis3M,AC830,_xll.ohTrigger(trigger,$X$24))</f>
        <v>1.6788620268655529E-3</v>
      </c>
      <c r="AF830" s="90">
        <f>_xll.qlTenorBasisForwardRate(TenorBasis3M,AC830,_xll.ohTrigger(trigger,$X$24))</f>
        <v>1.702014719683188E-2</v>
      </c>
      <c r="AG830" s="90">
        <f>_xll.qlIndexFixing(TenorBasisIndex6M,$AB830,TRUE,_xll.ohTrigger(trigger,$X$24))</f>
        <v>1.6824053650068851E-2</v>
      </c>
      <c r="AH830" s="43">
        <f>_xll.qlIndexFixing($X$9,$AB830,TRUE,trigger)</f>
        <v>1.679226575247468E-2</v>
      </c>
      <c r="AI830" s="45">
        <f t="shared" si="26"/>
        <v>0.31787897594171</v>
      </c>
    </row>
    <row r="831" spans="27:35" x14ac:dyDescent="0.2">
      <c r="AA831" s="122" t="s">
        <v>88</v>
      </c>
      <c r="AB831" s="40">
        <f>_xll.qlInterestRateIndexFixingDate($X$9,AC831)</f>
        <v>45198</v>
      </c>
      <c r="AC831" s="40">
        <f>_xll.qlCalendarAdvance(calendar,$AC830,AA831,,,trigger)</f>
        <v>45202</v>
      </c>
      <c r="AD831" s="40">
        <f>_xll.qlInterestRateIndexMaturity($X$9,AC831,)</f>
        <v>45294</v>
      </c>
      <c r="AE831" s="43">
        <f>_xll.qlTenorBasisValue(TenorBasis3M,AC831,_xll.ohTrigger(trigger,$X$24))</f>
        <v>1.6776419666218001E-3</v>
      </c>
      <c r="AF831" s="90">
        <f>_xll.qlTenorBasisForwardRate(TenorBasis3M,AC831,_xll.ohTrigger(trigger,$X$24))</f>
        <v>1.7055928603630248E-2</v>
      </c>
      <c r="AG831" s="90">
        <f>_xll.qlIndexFixing(TenorBasisIndex6M,$AB831,TRUE,_xll.ohTrigger(trigger,$X$24))</f>
        <v>1.686201078653669E-2</v>
      </c>
      <c r="AH831" s="43">
        <f>_xll.qlIndexFixing($X$9,$AB831,TRUE,trigger)</f>
        <v>1.6828340799266237E-2</v>
      </c>
      <c r="AI831" s="45">
        <f t="shared" si="26"/>
        <v>0.3366998727045295</v>
      </c>
    </row>
    <row r="832" spans="27:35" x14ac:dyDescent="0.2">
      <c r="AA832" s="122" t="s">
        <v>88</v>
      </c>
      <c r="AB832" s="40">
        <f>_xll.qlInterestRateIndexFixingDate($X$9,AC832)</f>
        <v>45205</v>
      </c>
      <c r="AC832" s="40">
        <f>_xll.qlCalendarAdvance(calendar,$AC831,AA832,,,trigger)</f>
        <v>45209</v>
      </c>
      <c r="AD832" s="40">
        <f>_xll.qlInterestRateIndexMaturity($X$9,AC832,)</f>
        <v>45301</v>
      </c>
      <c r="AE832" s="43">
        <f>_xll.qlTenorBasisValue(TenorBasis3M,AC832,_xll.ohTrigger(trigger,$X$24))</f>
        <v>1.6764169110851529E-3</v>
      </c>
      <c r="AF832" s="90">
        <f>_xll.qlTenorBasisForwardRate(TenorBasis3M,AC832,_xll.ohTrigger(trigger,$X$24))</f>
        <v>1.7091313941318929E-2</v>
      </c>
      <c r="AG832" s="90">
        <f>_xll.qlIndexFixing(TenorBasisIndex6M,$AB832,TRUE,_xll.ohTrigger(trigger,$X$24))</f>
        <v>1.7080965569862661E-2</v>
      </c>
      <c r="AH832" s="43">
        <f>_xll.qlIndexFixing($X$9,$AB832,TRUE,trigger)</f>
        <v>1.6864110897879779E-2</v>
      </c>
      <c r="AI832" s="45">
        <f t="shared" si="26"/>
        <v>2.1685467198288149</v>
      </c>
    </row>
    <row r="833" spans="27:35" x14ac:dyDescent="0.2">
      <c r="AA833" s="122" t="s">
        <v>88</v>
      </c>
      <c r="AB833" s="40">
        <f>_xll.qlInterestRateIndexFixingDate($X$9,AC833)</f>
        <v>45212</v>
      </c>
      <c r="AC833" s="40">
        <f>_xll.qlCalendarAdvance(calendar,$AC832,AA833,,,trigger)</f>
        <v>45216</v>
      </c>
      <c r="AD833" s="40">
        <f>_xll.qlInterestRateIndexMaturity($X$9,AC833,)</f>
        <v>45308</v>
      </c>
      <c r="AE833" s="43">
        <f>_xll.qlTenorBasisValue(TenorBasis3M,AC833,_xll.ohTrigger(trigger,$X$24))</f>
        <v>1.6751868944850114E-3</v>
      </c>
      <c r="AF833" s="90">
        <f>_xll.qlTenorBasisForwardRate(TenorBasis3M,AC833,_xll.ohTrigger(trigger,$X$24))</f>
        <v>1.7126300931606459E-2</v>
      </c>
      <c r="AG833" s="90">
        <f>_xll.qlIndexFixing(TenorBasisIndex6M,$AB833,TRUE,_xll.ohTrigger(trigger,$X$24))</f>
        <v>1.6743435253697172E-2</v>
      </c>
      <c r="AH833" s="43">
        <f>_xll.qlIndexFixing($X$9,$AB833,TRUE,trigger)</f>
        <v>1.6899574586037185E-2</v>
      </c>
      <c r="AI833" s="45">
        <f t="shared" si="26"/>
        <v>-1.5613933234001274</v>
      </c>
    </row>
    <row r="834" spans="27:35" x14ac:dyDescent="0.2">
      <c r="AA834" s="122" t="s">
        <v>88</v>
      </c>
      <c r="AB834" s="40">
        <f>_xll.qlInterestRateIndexFixingDate($X$9,AC834)</f>
        <v>45219</v>
      </c>
      <c r="AC834" s="40">
        <f>_xll.qlCalendarAdvance(calendar,$AC833,AA834,,,trigger)</f>
        <v>45223</v>
      </c>
      <c r="AD834" s="40">
        <f>_xll.qlInterestRateIndexMaturity($X$9,AC834,)</f>
        <v>45315</v>
      </c>
      <c r="AE834" s="43">
        <f>_xll.qlTenorBasisValue(TenorBasis3M,AC834,_xll.ohTrigger(trigger,$X$24))</f>
        <v>1.6739519509065342E-3</v>
      </c>
      <c r="AF834" s="90">
        <f>_xll.qlTenorBasisForwardRate(TenorBasis3M,AC834,_xll.ohTrigger(trigger,$X$24))</f>
        <v>1.7160889597648228E-2</v>
      </c>
      <c r="AG834" s="90">
        <f>_xll.qlIndexFixing(TenorBasisIndex6M,$AB834,TRUE,_xll.ohTrigger(trigger,$X$24))</f>
        <v>1.6777673504873993E-2</v>
      </c>
      <c r="AH834" s="43">
        <f>_xll.qlIndexFixing($X$9,$AB834,TRUE,trigger)</f>
        <v>1.6934731855436393E-2</v>
      </c>
      <c r="AI834" s="45">
        <f t="shared" si="26"/>
        <v>-1.5705835056240014</v>
      </c>
    </row>
    <row r="835" spans="27:35" x14ac:dyDescent="0.2">
      <c r="AA835" s="122" t="s">
        <v>88</v>
      </c>
      <c r="AB835" s="40">
        <f>_xll.qlInterestRateIndexFixingDate($X$9,AC835)</f>
        <v>45226</v>
      </c>
      <c r="AC835" s="40">
        <f>_xll.qlCalendarAdvance(calendar,$AC834,AA835,,,trigger)</f>
        <v>45230</v>
      </c>
      <c r="AD835" s="40">
        <f>_xll.qlInterestRateIndexMaturity($X$9,AC835,)</f>
        <v>45322</v>
      </c>
      <c r="AE835" s="43">
        <f>_xll.qlTenorBasisValue(TenorBasis3M,AC835,_xll.ohTrigger(trigger,$X$24))</f>
        <v>1.6727121142911577E-3</v>
      </c>
      <c r="AF835" s="90">
        <f>_xll.qlTenorBasisForwardRate(TenorBasis3M,AC835,_xll.ohTrigger(trigger,$X$24))</f>
        <v>1.7195079962579646E-2</v>
      </c>
      <c r="AG835" s="90">
        <f>_xll.qlIndexFixing(TenorBasisIndex6M,$AB835,TRUE,_xll.ohTrigger(trigger,$X$24))</f>
        <v>1.7001158191653175E-2</v>
      </c>
      <c r="AH835" s="43">
        <f>_xll.qlIndexFixing($X$9,$AB835,TRUE,trigger)</f>
        <v>1.6969582697848342E-2</v>
      </c>
      <c r="AI835" s="45">
        <f t="shared" si="26"/>
        <v>0.31575493804832794</v>
      </c>
    </row>
    <row r="836" spans="27:35" x14ac:dyDescent="0.2">
      <c r="AA836" s="122" t="s">
        <v>88</v>
      </c>
      <c r="AB836" s="40">
        <f>_xll.qlInterestRateIndexFixingDate($X$9,AC836)</f>
        <v>45233</v>
      </c>
      <c r="AC836" s="40">
        <f>_xll.qlCalendarAdvance(calendar,$AC835,AA836,,,trigger)</f>
        <v>45237</v>
      </c>
      <c r="AD836" s="40">
        <f>_xll.qlInterestRateIndexMaturity($X$9,AC836,)</f>
        <v>45329</v>
      </c>
      <c r="AE836" s="43">
        <f>_xll.qlTenorBasisValue(TenorBasis3M,AC836,_xll.ohTrigger(trigger,$X$24))</f>
        <v>1.6714674184371142E-3</v>
      </c>
      <c r="AF836" s="90">
        <f>_xll.qlTenorBasisForwardRate(TenorBasis3M,AC836,_xll.ohTrigger(trigger,$X$24))</f>
        <v>1.7228872049514392E-2</v>
      </c>
      <c r="AG836" s="90">
        <f>_xll.qlIndexFixing(TenorBasisIndex6M,$AB836,TRUE,_xll.ohTrigger(trigger,$X$24))</f>
        <v>1.7034949339279289E-2</v>
      </c>
      <c r="AH836" s="43">
        <f>_xll.qlIndexFixing($X$9,$AB836,TRUE,trigger)</f>
        <v>1.70041271051126E-2</v>
      </c>
      <c r="AI836" s="45">
        <f t="shared" ref="AI836:AI899" si="27">(AG836-AH836)*10000</f>
        <v>0.30822234166689305</v>
      </c>
    </row>
    <row r="837" spans="27:35" x14ac:dyDescent="0.2">
      <c r="AA837" s="122" t="s">
        <v>88</v>
      </c>
      <c r="AB837" s="40">
        <f>_xll.qlInterestRateIndexFixingDate($X$9,AC837)</f>
        <v>45240</v>
      </c>
      <c r="AC837" s="40">
        <f>_xll.qlCalendarAdvance(calendar,$AC836,AA837,,,trigger)</f>
        <v>45244</v>
      </c>
      <c r="AD837" s="40">
        <f>_xll.qlInterestRateIndexMaturity($X$9,AC837,)</f>
        <v>45336</v>
      </c>
      <c r="AE837" s="43">
        <f>_xll.qlTenorBasisValue(TenorBasis3M,AC837,_xll.ohTrigger(trigger,$X$24))</f>
        <v>1.670217896999944E-3</v>
      </c>
      <c r="AF837" s="90">
        <f>_xll.qlTenorBasisForwardRate(TenorBasis3M,AC837,_xll.ohTrigger(trigger,$X$24))</f>
        <v>1.7262265881550512E-2</v>
      </c>
      <c r="AG837" s="90">
        <f>_xll.qlIndexFixing(TenorBasisIndex6M,$AB837,TRUE,_xll.ohTrigger(trigger,$X$24))</f>
        <v>1.7068342251663229E-2</v>
      </c>
      <c r="AH837" s="43">
        <f>_xll.qlIndexFixing($X$9,$AB837,TRUE,trigger)</f>
        <v>1.7038365069146934E-2</v>
      </c>
      <c r="AI837" s="45">
        <f t="shared" si="27"/>
        <v>0.29977182516294221</v>
      </c>
    </row>
    <row r="838" spans="27:35" x14ac:dyDescent="0.2">
      <c r="AA838" s="122" t="s">
        <v>88</v>
      </c>
      <c r="AB838" s="40">
        <f>_xll.qlInterestRateIndexFixingDate($X$9,AC838)</f>
        <v>45247</v>
      </c>
      <c r="AC838" s="40">
        <f>_xll.qlCalendarAdvance(calendar,$AC837,AA838,,,trigger)</f>
        <v>45251</v>
      </c>
      <c r="AD838" s="40">
        <f>_xll.qlInterestRateIndexMaturity($X$9,AC838,)</f>
        <v>45343</v>
      </c>
      <c r="AE838" s="43">
        <f>_xll.qlTenorBasisValue(TenorBasis3M,AC838,_xll.ohTrigger(trigger,$X$24))</f>
        <v>1.6689635834930122E-3</v>
      </c>
      <c r="AF838" s="90">
        <f>_xll.qlTenorBasisForwardRate(TenorBasis3M,AC838,_xll.ohTrigger(trigger,$X$24))</f>
        <v>1.7295261481763462E-2</v>
      </c>
      <c r="AG838" s="90">
        <f>_xll.qlIndexFixing(TenorBasisIndex6M,$AB838,TRUE,_xll.ohTrigger(trigger,$X$24))</f>
        <v>1.7101336951879584E-2</v>
      </c>
      <c r="AH838" s="43">
        <f>_xll.qlIndexFixing($X$9,$AB838,TRUE,trigger)</f>
        <v>1.7072296581934283E-2</v>
      </c>
      <c r="AI838" s="45">
        <f t="shared" si="27"/>
        <v>0.29040369945301098</v>
      </c>
    </row>
    <row r="839" spans="27:35" x14ac:dyDescent="0.2">
      <c r="AA839" s="122" t="s">
        <v>88</v>
      </c>
      <c r="AB839" s="40">
        <f>_xll.qlInterestRateIndexFixingDate($X$9,AC839)</f>
        <v>45254</v>
      </c>
      <c r="AC839" s="40">
        <f>_xll.qlCalendarAdvance(calendar,$AC838,AA839,,,trigger)</f>
        <v>45258</v>
      </c>
      <c r="AD839" s="40">
        <f>_xll.qlInterestRateIndexMaturity($X$9,AC839,)</f>
        <v>45350</v>
      </c>
      <c r="AE839" s="43">
        <f>_xll.qlTenorBasisValue(TenorBasis3M,AC839,_xll.ohTrigger(trigger,$X$24))</f>
        <v>1.6677045112880183E-3</v>
      </c>
      <c r="AF839" s="90">
        <f>_xll.qlTenorBasisForwardRate(TenorBasis3M,AC839,_xll.ohTrigger(trigger,$X$24))</f>
        <v>1.7327858873210453E-2</v>
      </c>
      <c r="AG839" s="90">
        <f>_xll.qlIndexFixing(TenorBasisIndex6M,$AB839,TRUE,_xll.ohTrigger(trigger,$X$24))</f>
        <v>1.7133933462984686E-2</v>
      </c>
      <c r="AH839" s="43">
        <f>_xll.qlIndexFixing($X$9,$AB839,TRUE,trigger)</f>
        <v>1.7105921635534038E-2</v>
      </c>
      <c r="AI839" s="45">
        <f t="shared" si="27"/>
        <v>0.28011827450647592</v>
      </c>
    </row>
    <row r="840" spans="27:35" x14ac:dyDescent="0.2">
      <c r="AA840" s="122" t="s">
        <v>88</v>
      </c>
      <c r="AB840" s="40">
        <f>_xll.qlInterestRateIndexFixingDate($X$9,AC840)</f>
        <v>45261</v>
      </c>
      <c r="AC840" s="40">
        <f>_xll.qlCalendarAdvance(calendar,$AC839,AA840,,,trigger)</f>
        <v>45265</v>
      </c>
      <c r="AD840" s="40">
        <f>_xll.qlInterestRateIndexMaturity($X$9,AC840,)</f>
        <v>45356</v>
      </c>
      <c r="AE840" s="43">
        <f>_xll.qlTenorBasisValue(TenorBasis3M,AC840,_xll.ohTrigger(trigger,$X$24))</f>
        <v>1.6664407136155084E-3</v>
      </c>
      <c r="AF840" s="90">
        <f>_xll.qlTenorBasisForwardRate(TenorBasis3M,AC840,_xll.ohTrigger(trigger,$X$24))</f>
        <v>1.7357415499788854E-2</v>
      </c>
      <c r="AG840" s="90">
        <f>_xll.qlIndexFixing(TenorBasisIndex6M,$AB840,TRUE,_xll.ohTrigger(trigger,$X$24))</f>
        <v>1.7163498564126384E-2</v>
      </c>
      <c r="AH840" s="43">
        <f>_xll.qlIndexFixing($X$9,$AB840,TRUE,trigger)</f>
        <v>1.713651094148513E-2</v>
      </c>
      <c r="AI840" s="45">
        <f t="shared" si="27"/>
        <v>0.26987622641253678</v>
      </c>
    </row>
    <row r="841" spans="27:35" x14ac:dyDescent="0.2">
      <c r="AA841" s="122" t="s">
        <v>88</v>
      </c>
      <c r="AB841" s="40">
        <f>_xll.qlInterestRateIndexFixingDate($X$9,AC841)</f>
        <v>45268</v>
      </c>
      <c r="AC841" s="40">
        <f>_xll.qlCalendarAdvance(calendar,$AC840,AA841,,,trigger)</f>
        <v>45272</v>
      </c>
      <c r="AD841" s="40">
        <f>_xll.qlInterestRateIndexMaturity($X$9,AC841,)</f>
        <v>45363</v>
      </c>
      <c r="AE841" s="43">
        <f>_xll.qlTenorBasisValue(TenorBasis3M,AC841,_xll.ohTrigger(trigger,$X$24))</f>
        <v>1.6651722235653825E-3</v>
      </c>
      <c r="AF841" s="90">
        <f>_xll.qlTenorBasisForwardRate(TenorBasis3M,AC841,_xll.ohTrigger(trigger,$X$24))</f>
        <v>1.738924344499309E-2</v>
      </c>
      <c r="AG841" s="90">
        <f>_xll.qlIndexFixing(TenorBasisIndex6M,$AB841,TRUE,_xll.ohTrigger(trigger,$X$24))</f>
        <v>1.7384483174982829E-2</v>
      </c>
      <c r="AH841" s="43">
        <f>_xll.qlIndexFixing($X$9,$AB841,TRUE,trigger)</f>
        <v>1.7169543374344474E-2</v>
      </c>
      <c r="AI841" s="45">
        <f t="shared" si="27"/>
        <v>2.1493980063835503</v>
      </c>
    </row>
    <row r="842" spans="27:35" x14ac:dyDescent="0.2">
      <c r="AA842" s="122" t="s">
        <v>88</v>
      </c>
      <c r="AB842" s="40">
        <f>_xll.qlInterestRateIndexFixingDate($X$9,AC842)</f>
        <v>45275</v>
      </c>
      <c r="AC842" s="40">
        <f>_xll.qlCalendarAdvance(calendar,$AC841,AA842,,,trigger)</f>
        <v>45279</v>
      </c>
      <c r="AD842" s="40">
        <f>_xll.qlInterestRateIndexMaturity($X$9,AC842,)</f>
        <v>45370</v>
      </c>
      <c r="AE842" s="43">
        <f>_xll.qlTenorBasisValue(TenorBasis3M,AC842,_xll.ohTrigger(trigger,$X$24))</f>
        <v>1.6638990740873998E-3</v>
      </c>
      <c r="AF842" s="90">
        <f>_xll.qlTenorBasisForwardRate(TenorBasis3M,AC842,_xll.ohTrigger(trigger,$X$24))</f>
        <v>1.7420673265298999E-2</v>
      </c>
      <c r="AG842" s="90">
        <f>_xll.qlIndexFixing(TenorBasisIndex6M,$AB842,TRUE,_xll.ohTrigger(trigger,$X$24))</f>
        <v>1.7226754698412144E-2</v>
      </c>
      <c r="AH842" s="43">
        <f>_xll.qlIndexFixing($X$9,$AB842,TRUE,trigger)</f>
        <v>1.7202269336757437E-2</v>
      </c>
      <c r="AI842" s="45">
        <f t="shared" si="27"/>
        <v>0.24485361654707355</v>
      </c>
    </row>
    <row r="843" spans="27:35" x14ac:dyDescent="0.2">
      <c r="AA843" s="122" t="s">
        <v>88</v>
      </c>
      <c r="AB843" s="40">
        <f>_xll.qlInterestRateIndexFixingDate($X$9,AC843)</f>
        <v>45281</v>
      </c>
      <c r="AC843" s="40">
        <f>_xll.qlCalendarAdvance(calendar,$AC842,AA843,,,trigger)</f>
        <v>45287</v>
      </c>
      <c r="AD843" s="40">
        <f>_xll.qlInterestRateIndexMaturity($X$9,AC843,)</f>
        <v>45378</v>
      </c>
      <c r="AE843" s="43">
        <f>_xll.qlTenorBasisValue(TenorBasis3M,AC843,_xll.ohTrigger(trigger,$X$24))</f>
        <v>1.6624383827731118E-3</v>
      </c>
      <c r="AF843" s="90">
        <f>_xll.qlTenorBasisForwardRate(TenorBasis3M,AC843,_xll.ohTrigger(trigger,$X$24))</f>
        <v>1.7456105589680776E-2</v>
      </c>
      <c r="AG843" s="90">
        <f>_xll.qlIndexFixing(TenorBasisIndex6M,$AB843,TRUE,_xll.ohTrigger(trigger,$X$24))</f>
        <v>1.7067837944836753E-2</v>
      </c>
      <c r="AH843" s="43">
        <f>_xll.qlIndexFixing($X$9,$AB843,TRUE,trigger)</f>
        <v>1.7239295157009851E-2</v>
      </c>
      <c r="AI843" s="45">
        <f t="shared" si="27"/>
        <v>-1.7145721217309839</v>
      </c>
    </row>
    <row r="844" spans="27:35" x14ac:dyDescent="0.2">
      <c r="AA844" s="122" t="s">
        <v>88</v>
      </c>
      <c r="AB844" s="40">
        <f>_xll.qlInterestRateIndexFixingDate($X$9,AC844)</f>
        <v>45289</v>
      </c>
      <c r="AC844" s="40">
        <f>_xll.qlCalendarAdvance(calendar,$AC843,AA844,,,trigger)</f>
        <v>45294</v>
      </c>
      <c r="AD844" s="40">
        <f>_xll.qlInterestRateIndexMaturity($X$9,AC844,)</f>
        <v>45385</v>
      </c>
      <c r="AE844" s="43">
        <f>_xll.qlTenorBasisValue(TenorBasis3M,AC844,_xll.ohTrigger(trigger,$X$24))</f>
        <v>1.6611553591114896E-3</v>
      </c>
      <c r="AF844" s="90">
        <f>_xll.qlTenorBasisForwardRate(TenorBasis3M,AC844,_xll.ohTrigger(trigger,$X$24))</f>
        <v>1.7486682362946208E-2</v>
      </c>
      <c r="AG844" s="90">
        <f>_xll.qlIndexFixing(TenorBasisIndex6M,$AB844,TRUE,_xll.ohTrigger(trigger,$X$24))</f>
        <v>1.7292762134586633E-2</v>
      </c>
      <c r="AH844" s="43">
        <f>_xll.qlIndexFixing($X$9,$AB844,TRUE,trigger)</f>
        <v>1.7271364371616783E-2</v>
      </c>
      <c r="AI844" s="45">
        <f t="shared" si="27"/>
        <v>0.21397762969849882</v>
      </c>
    </row>
    <row r="845" spans="27:35" x14ac:dyDescent="0.2">
      <c r="AA845" s="122" t="s">
        <v>88</v>
      </c>
      <c r="AB845" s="40">
        <f>_xll.qlInterestRateIndexFixingDate($X$9,AC845)</f>
        <v>45299</v>
      </c>
      <c r="AC845" s="40">
        <f>_xll.qlCalendarAdvance(calendar,$AC844,AA845,,,trigger)</f>
        <v>45301</v>
      </c>
      <c r="AD845" s="40">
        <f>_xll.qlInterestRateIndexMaturity($X$9,AC845,)</f>
        <v>45392</v>
      </c>
      <c r="AE845" s="43">
        <f>_xll.qlTenorBasisValue(TenorBasis3M,AC845,_xll.ohTrigger(trigger,$X$24))</f>
        <v>1.6598677786716926E-3</v>
      </c>
      <c r="AF845" s="90">
        <f>_xll.qlTenorBasisForwardRate(TenorBasis3M,AC845,_xll.ohTrigger(trigger,$X$24))</f>
        <v>1.7516861083835527E-2</v>
      </c>
      <c r="AG845" s="90">
        <f>_xll.qlIndexFixing(TenorBasisIndex6M,$AB845,TRUE,_xll.ohTrigger(trigger,$X$24))</f>
        <v>1.7322940110658998E-2</v>
      </c>
      <c r="AH845" s="43">
        <f>_xll.qlIndexFixing($X$9,$AB845,TRUE,trigger)</f>
        <v>1.7303127092202344E-2</v>
      </c>
      <c r="AI845" s="45">
        <f t="shared" si="27"/>
        <v>0.19813018456653342</v>
      </c>
    </row>
    <row r="846" spans="27:35" x14ac:dyDescent="0.2">
      <c r="AA846" s="122" t="s">
        <v>88</v>
      </c>
      <c r="AB846" s="40">
        <f>_xll.qlInterestRateIndexFixingDate($X$9,AC846)</f>
        <v>45306</v>
      </c>
      <c r="AC846" s="40">
        <f>_xll.qlCalendarAdvance(calendar,$AC845,AA846,,,trigger)</f>
        <v>45308</v>
      </c>
      <c r="AD846" s="40">
        <f>_xll.qlInterestRateIndexMaturity($X$9,AC846,)</f>
        <v>45399</v>
      </c>
      <c r="AE846" s="43">
        <f>_xll.qlTenorBasisValue(TenorBasis3M,AC846,_xll.ohTrigger(trigger,$X$24))</f>
        <v>1.6585756738282647E-3</v>
      </c>
      <c r="AF846" s="90">
        <f>_xll.qlTenorBasisForwardRate(TenorBasis3M,AC846,_xll.ohTrigger(trigger,$X$24))</f>
        <v>1.7546641775393151E-2</v>
      </c>
      <c r="AG846" s="90">
        <f>_xll.qlIndexFixing(TenorBasisIndex6M,$AB846,TRUE,_xll.ohTrigger(trigger,$X$24))</f>
        <v>1.7543762697542303E-2</v>
      </c>
      <c r="AH846" s="43">
        <f>_xll.qlIndexFixing($X$9,$AB846,TRUE,trigger)</f>
        <v>1.7334583311412417E-2</v>
      </c>
      <c r="AI846" s="45">
        <f t="shared" si="27"/>
        <v>2.0917938612988531</v>
      </c>
    </row>
    <row r="847" spans="27:35" x14ac:dyDescent="0.2">
      <c r="AA847" s="122" t="s">
        <v>88</v>
      </c>
      <c r="AB847" s="40">
        <f>_xll.qlInterestRateIndexFixingDate($X$9,AC847)</f>
        <v>45313</v>
      </c>
      <c r="AC847" s="40">
        <f>_xll.qlCalendarAdvance(calendar,$AC846,AA847,,,trigger)</f>
        <v>45315</v>
      </c>
      <c r="AD847" s="40">
        <f>_xll.qlInterestRateIndexMaturity($X$9,AC847,)</f>
        <v>45406</v>
      </c>
      <c r="AE847" s="43">
        <f>_xll.qlTenorBasisValue(TenorBasis3M,AC847,_xll.ohTrigger(trigger,$X$24))</f>
        <v>1.6572790768181922E-3</v>
      </c>
      <c r="AF847" s="90">
        <f>_xll.qlTenorBasisForwardRate(TenorBasis3M,AC847,_xll.ohTrigger(trigger,$X$24))</f>
        <v>1.7576024460641548E-2</v>
      </c>
      <c r="AG847" s="90">
        <f>_xll.qlIndexFixing(TenorBasisIndex6M,$AB847,TRUE,_xll.ohTrigger(trigger,$X$24))</f>
        <v>1.7573497738623999E-2</v>
      </c>
      <c r="AH847" s="43">
        <f>_xll.qlIndexFixing($X$9,$AB847,TRUE,trigger)</f>
        <v>1.7365733021963158E-2</v>
      </c>
      <c r="AI847" s="45">
        <f t="shared" si="27"/>
        <v>2.0776471666084095</v>
      </c>
    </row>
    <row r="848" spans="27:35" x14ac:dyDescent="0.2">
      <c r="AA848" s="122" t="s">
        <v>88</v>
      </c>
      <c r="AB848" s="40">
        <f>_xll.qlInterestRateIndexFixingDate($X$9,AC848)</f>
        <v>45320</v>
      </c>
      <c r="AC848" s="40">
        <f>_xll.qlCalendarAdvance(calendar,$AC847,AA848,,,trigger)</f>
        <v>45322</v>
      </c>
      <c r="AD848" s="40">
        <f>_xll.qlInterestRateIndexMaturity($X$9,AC848,)</f>
        <v>45412</v>
      </c>
      <c r="AE848" s="43">
        <f>_xll.qlTenorBasisValue(TenorBasis3M,AC848,_xll.ohTrigger(trigger,$X$24))</f>
        <v>1.655978019741398E-3</v>
      </c>
      <c r="AF848" s="90">
        <f>_xll.qlTenorBasisForwardRate(TenorBasis3M,AC848,_xll.ohTrigger(trigger,$X$24))</f>
        <v>1.7602583582071674E-2</v>
      </c>
      <c r="AG848" s="90">
        <f>_xll.qlIndexFixing(TenorBasisIndex6M,$AB848,TRUE,_xll.ohTrigger(trigger,$X$24))</f>
        <v>1.7408669945464972E-2</v>
      </c>
      <c r="AH848" s="43">
        <f>_xll.qlIndexFixing($X$9,$AB848,TRUE,trigger)</f>
        <v>1.7394010900875223E-2</v>
      </c>
      <c r="AI848" s="45">
        <f t="shared" si="27"/>
        <v>0.1465904458974876</v>
      </c>
    </row>
    <row r="849" spans="27:35" x14ac:dyDescent="0.2">
      <c r="AA849" s="122" t="s">
        <v>88</v>
      </c>
      <c r="AB849" s="40">
        <f>_xll.qlInterestRateIndexFixingDate($X$9,AC849)</f>
        <v>45327</v>
      </c>
      <c r="AC849" s="40">
        <f>_xll.qlCalendarAdvance(calendar,$AC848,AA849,,,trigger)</f>
        <v>45329</v>
      </c>
      <c r="AD849" s="40">
        <f>_xll.qlInterestRateIndexMaturity($X$9,AC849,)</f>
        <v>45419</v>
      </c>
      <c r="AE849" s="43">
        <f>_xll.qlTenorBasisValue(TenorBasis3M,AC849,_xll.ohTrigger(trigger,$X$24))</f>
        <v>1.6546725345612354E-3</v>
      </c>
      <c r="AF849" s="90">
        <f>_xll.qlTenorBasisForwardRate(TenorBasis3M,AC849,_xll.ohTrigger(trigger,$X$24))</f>
        <v>1.7631197347077965E-2</v>
      </c>
      <c r="AG849" s="90">
        <f>_xll.qlIndexFixing(TenorBasisIndex6M,$AB849,TRUE,_xll.ohTrigger(trigger,$X$24))</f>
        <v>1.7437283057357256E-2</v>
      </c>
      <c r="AH849" s="43">
        <f>_xll.qlIndexFixing($X$9,$AB849,TRUE,trigger)</f>
        <v>1.7424567993097106E-2</v>
      </c>
      <c r="AI849" s="45">
        <f t="shared" si="27"/>
        <v>0.12715064260149234</v>
      </c>
    </row>
    <row r="850" spans="27:35" x14ac:dyDescent="0.2">
      <c r="AA850" s="122" t="s">
        <v>88</v>
      </c>
      <c r="AB850" s="40">
        <f>_xll.qlInterestRateIndexFixingDate($X$9,AC850)</f>
        <v>45334</v>
      </c>
      <c r="AC850" s="40">
        <f>_xll.qlCalendarAdvance(calendar,$AC849,AA850,,,trigger)</f>
        <v>45336</v>
      </c>
      <c r="AD850" s="40">
        <f>_xll.qlInterestRateIndexMaturity($X$9,AC850,)</f>
        <v>45426</v>
      </c>
      <c r="AE850" s="43">
        <f>_xll.qlTenorBasisValue(TenorBasis3M,AC850,_xll.ohTrigger(trigger,$X$24))</f>
        <v>1.6533626531049842E-3</v>
      </c>
      <c r="AF850" s="90">
        <f>_xll.qlTenorBasisForwardRate(TenorBasis3M,AC850,_xll.ohTrigger(trigger,$X$24))</f>
        <v>1.7659413190345141E-2</v>
      </c>
      <c r="AG850" s="90">
        <f>_xll.qlIndexFixing(TenorBasisIndex6M,$AB850,TRUE,_xll.ohTrigger(trigger,$X$24))</f>
        <v>1.74654982667235E-2</v>
      </c>
      <c r="AH850" s="43">
        <f>_xll.qlIndexFixing($X$9,$AB850,TRUE,trigger)</f>
        <v>1.7454818567981256E-2</v>
      </c>
      <c r="AI850" s="45">
        <f t="shared" si="27"/>
        <v>0.1067969874224417</v>
      </c>
    </row>
    <row r="851" spans="27:35" x14ac:dyDescent="0.2">
      <c r="AA851" s="122" t="s">
        <v>88</v>
      </c>
      <c r="AB851" s="40">
        <f>_xll.qlInterestRateIndexFixingDate($X$9,AC851)</f>
        <v>45341</v>
      </c>
      <c r="AC851" s="40">
        <f>_xll.qlCalendarAdvance(calendar,$AC850,AA851,,,trigger)</f>
        <v>45343</v>
      </c>
      <c r="AD851" s="40">
        <f>_xll.qlInterestRateIndexMaturity($X$9,AC851,)</f>
        <v>45433</v>
      </c>
      <c r="AE851" s="43">
        <f>_xll.qlTenorBasisValue(TenorBasis3M,AC851,_xll.ohTrigger(trigger,$X$24))</f>
        <v>1.6520484070643403E-3</v>
      </c>
      <c r="AF851" s="90">
        <f>_xll.qlTenorBasisForwardRate(TenorBasis3M,AC851,_xll.ohTrigger(trigger,$X$24))</f>
        <v>1.7687231134935644E-2</v>
      </c>
      <c r="AG851" s="90">
        <f>_xll.qlIndexFixing(TenorBasisIndex6M,$AB851,TRUE,_xll.ohTrigger(trigger,$X$24))</f>
        <v>1.7493315596620818E-2</v>
      </c>
      <c r="AH851" s="43">
        <f>_xll.qlIndexFixing($X$9,$AB851,TRUE,trigger)</f>
        <v>1.7484762618598992E-2</v>
      </c>
      <c r="AI851" s="45">
        <f t="shared" si="27"/>
        <v>8.5529780218251972E-2</v>
      </c>
    </row>
    <row r="852" spans="27:35" x14ac:dyDescent="0.2">
      <c r="AA852" s="122" t="s">
        <v>88</v>
      </c>
      <c r="AB852" s="40">
        <f>_xll.qlInterestRateIndexFixingDate($X$9,AC852)</f>
        <v>45348</v>
      </c>
      <c r="AC852" s="40">
        <f>_xll.qlCalendarAdvance(calendar,$AC851,AA852,,,trigger)</f>
        <v>45350</v>
      </c>
      <c r="AD852" s="40">
        <f>_xll.qlInterestRateIndexMaturity($X$9,AC852,)</f>
        <v>45440</v>
      </c>
      <c r="AE852" s="43">
        <f>_xll.qlTenorBasisValue(TenorBasis3M,AC852,_xll.ohTrigger(trigger,$X$24))</f>
        <v>1.6507298279959061E-3</v>
      </c>
      <c r="AF852" s="90">
        <f>_xll.qlTenorBasisForwardRate(TenorBasis3M,AC852,_xll.ohTrigger(trigger,$X$24))</f>
        <v>1.7714651203896814E-2</v>
      </c>
      <c r="AG852" s="90">
        <f>_xll.qlIndexFixing(TenorBasisIndex6M,$AB852,TRUE,_xll.ohTrigger(trigger,$X$24))</f>
        <v>1.7520735070095661E-2</v>
      </c>
      <c r="AH852" s="43">
        <f>_xll.qlIndexFixing($X$9,$AB852,TRUE,trigger)</f>
        <v>1.7514400138094466E-2</v>
      </c>
      <c r="AI852" s="45">
        <f t="shared" si="27"/>
        <v>6.3349320011951704E-2</v>
      </c>
    </row>
    <row r="853" spans="27:35" x14ac:dyDescent="0.2">
      <c r="AA853" s="122" t="s">
        <v>88</v>
      </c>
      <c r="AB853" s="40">
        <f>_xll.qlInterestRateIndexFixingDate($X$9,AC853)</f>
        <v>45355</v>
      </c>
      <c r="AC853" s="40">
        <f>_xll.qlCalendarAdvance(calendar,$AC852,AA853,,,trigger)</f>
        <v>45357</v>
      </c>
      <c r="AD853" s="40">
        <f>_xll.qlInterestRateIndexMaturity($X$9,AC853,)</f>
        <v>45449</v>
      </c>
      <c r="AE853" s="43">
        <f>_xll.qlTenorBasisValue(TenorBasis3M,AC853,_xll.ohTrigger(trigger,$X$24))</f>
        <v>1.6494069473216774E-3</v>
      </c>
      <c r="AF853" s="90">
        <f>_xll.qlTenorBasisForwardRate(TenorBasis3M,AC853,_xll.ohTrigger(trigger,$X$24))</f>
        <v>1.7746251524553294E-2</v>
      </c>
      <c r="AG853" s="90">
        <f>_xll.qlIndexFixing(TenorBasisIndex6M,$AB853,TRUE,_xll.ohTrigger(trigger,$X$24))</f>
        <v>1.7552315767637935E-2</v>
      </c>
      <c r="AH853" s="43">
        <f>_xll.qlIndexFixing($X$9,$AB853,TRUE,trigger)</f>
        <v>1.7548655415252395E-2</v>
      </c>
      <c r="AI853" s="45">
        <f t="shared" si="27"/>
        <v>3.6603523855399667E-2</v>
      </c>
    </row>
    <row r="854" spans="27:35" x14ac:dyDescent="0.2">
      <c r="AA854" s="122" t="s">
        <v>88</v>
      </c>
      <c r="AB854" s="40">
        <f>_xll.qlInterestRateIndexFixingDate($X$9,AC854)</f>
        <v>45362</v>
      </c>
      <c r="AC854" s="40">
        <f>_xll.qlCalendarAdvance(calendar,$AC853,AA854,,,trigger)</f>
        <v>45364</v>
      </c>
      <c r="AD854" s="40">
        <f>_xll.qlInterestRateIndexMaturity($X$9,AC854,)</f>
        <v>45456</v>
      </c>
      <c r="AE854" s="43">
        <f>_xll.qlTenorBasisValue(TenorBasis3M,AC854,_xll.ohTrigger(trigger,$X$24))</f>
        <v>1.6480797963295342E-3</v>
      </c>
      <c r="AF854" s="90">
        <f>_xll.qlTenorBasisForwardRate(TenorBasis3M,AC854,_xll.ohTrigger(trigger,$X$24))</f>
        <v>1.7772821704616384E-2</v>
      </c>
      <c r="AG854" s="90">
        <f>_xll.qlIndexFixing(TenorBasisIndex6M,$AB854,TRUE,_xll.ohTrigger(trigger,$X$24))</f>
        <v>1.7578885364819458E-2</v>
      </c>
      <c r="AH854" s="43">
        <f>_xll.qlIndexFixing($X$9,$AB854,TRUE,trigger)</f>
        <v>1.7577638880432445E-2</v>
      </c>
      <c r="AI854" s="45">
        <f t="shared" si="27"/>
        <v>1.2464843870130249E-2</v>
      </c>
    </row>
    <row r="855" spans="27:35" x14ac:dyDescent="0.2">
      <c r="AA855" s="122" t="s">
        <v>88</v>
      </c>
      <c r="AB855" s="40">
        <f>_xll.qlInterestRateIndexFixingDate($X$9,AC855)</f>
        <v>45369</v>
      </c>
      <c r="AC855" s="40">
        <f>_xll.qlCalendarAdvance(calendar,$AC854,AA855,,,trigger)</f>
        <v>45371</v>
      </c>
      <c r="AD855" s="40">
        <f>_xll.qlInterestRateIndexMaturity($X$9,AC855,)</f>
        <v>45463</v>
      </c>
      <c r="AE855" s="43">
        <f>_xll.qlTenorBasisValue(TenorBasis3M,AC855,_xll.ohTrigger(trigger,$X$24))</f>
        <v>1.6467484061737201E-3</v>
      </c>
      <c r="AF855" s="90">
        <f>_xll.qlTenorBasisForwardRate(TenorBasis3M,AC855,_xll.ohTrigger(trigger,$X$24))</f>
        <v>1.7798994046008772E-2</v>
      </c>
      <c r="AG855" s="90">
        <f>_xll.qlIndexFixing(TenorBasisIndex6M,$AB855,TRUE,_xll.ohTrigger(trigger,$X$24))</f>
        <v>1.7605057142961528E-2</v>
      </c>
      <c r="AH855" s="43">
        <f>_xll.qlIndexFixing($X$9,$AB855,TRUE,trigger)</f>
        <v>1.7606315768128229E-2</v>
      </c>
      <c r="AI855" s="45">
        <f t="shared" si="27"/>
        <v>-1.2586251667001669E-2</v>
      </c>
    </row>
    <row r="856" spans="27:35" x14ac:dyDescent="0.2">
      <c r="AA856" s="122" t="s">
        <v>88</v>
      </c>
      <c r="AB856" s="40">
        <f>_xll.qlInterestRateIndexFixingDate($X$9,AC856)</f>
        <v>45376</v>
      </c>
      <c r="AC856" s="40">
        <f>_xll.qlCalendarAdvance(calendar,$AC855,AA856,,,trigger)</f>
        <v>45378</v>
      </c>
      <c r="AD856" s="40">
        <f>_xll.qlInterestRateIndexMaturity($X$9,AC856,)</f>
        <v>45470</v>
      </c>
      <c r="AE856" s="43">
        <f>_xll.qlTenorBasisValue(TenorBasis3M,AC856,_xll.ohTrigger(trigger,$X$24))</f>
        <v>1.6454128078753306E-3</v>
      </c>
      <c r="AF856" s="90">
        <f>_xll.qlTenorBasisForwardRate(TenorBasis3M,AC856,_xll.ohTrigger(trigger,$X$24))</f>
        <v>1.7824768571544383E-2</v>
      </c>
      <c r="AG856" s="90">
        <f>_xll.qlIndexFixing(TenorBasisIndex6M,$AB856,TRUE,_xll.ohTrigger(trigger,$X$24))</f>
        <v>1.7823103439552963E-2</v>
      </c>
      <c r="AH856" s="43">
        <f>_xll.qlIndexFixing($X$9,$AB856,TRUE,trigger)</f>
        <v>1.763468607162685E-2</v>
      </c>
      <c r="AI856" s="45">
        <f t="shared" si="27"/>
        <v>1.8841736792611294</v>
      </c>
    </row>
    <row r="857" spans="27:35" x14ac:dyDescent="0.2">
      <c r="AA857" s="122" t="s">
        <v>88</v>
      </c>
      <c r="AB857" s="40">
        <f>_xll.qlInterestRateIndexFixingDate($X$9,AC857)</f>
        <v>45379</v>
      </c>
      <c r="AC857" s="40">
        <f>_xll.qlCalendarAdvance(calendar,$AC856,AA857,,,trigger)</f>
        <v>45385</v>
      </c>
      <c r="AD857" s="40">
        <f>_xll.qlInterestRateIndexMaturity($X$9,AC857,)</f>
        <v>45476</v>
      </c>
      <c r="AE857" s="43">
        <f>_xll.qlTenorBasisValue(TenorBasis3M,AC857,_xll.ohTrigger(trigger,$X$24))</f>
        <v>1.6440730323227914E-3</v>
      </c>
      <c r="AF857" s="90">
        <f>_xll.qlTenorBasisForwardRate(TenorBasis3M,AC857,_xll.ohTrigger(trigger,$X$24))</f>
        <v>1.784796602134801E-2</v>
      </c>
      <c r="AG857" s="90">
        <f>_xll.qlIndexFixing(TenorBasisIndex6M,$AB857,TRUE,_xll.ohTrigger(trigger,$X$24))</f>
        <v>1.7654037625549842E-2</v>
      </c>
      <c r="AH857" s="43">
        <f>_xll.qlIndexFixing($X$9,$AB857,TRUE,trigger)</f>
        <v>1.7660370599565812E-2</v>
      </c>
      <c r="AI857" s="45">
        <f t="shared" si="27"/>
        <v>-6.3329740159698278E-2</v>
      </c>
    </row>
    <row r="858" spans="27:35" x14ac:dyDescent="0.2">
      <c r="AA858" s="122" t="s">
        <v>88</v>
      </c>
      <c r="AB858" s="40">
        <f>_xll.qlInterestRateIndexFixingDate($X$9,AC858)</f>
        <v>45390</v>
      </c>
      <c r="AC858" s="40">
        <f>_xll.qlCalendarAdvance(calendar,$AC857,AA858,,,trigger)</f>
        <v>45392</v>
      </c>
      <c r="AD858" s="40">
        <f>_xll.qlInterestRateIndexMaturity($X$9,AC858,)</f>
        <v>45483</v>
      </c>
      <c r="AE858" s="43">
        <f>_xll.qlTenorBasisValue(TenorBasis3M,AC858,_xll.ohTrigger(trigger,$X$24))</f>
        <v>1.6427291102723417E-3</v>
      </c>
      <c r="AF858" s="90">
        <f>_xll.qlTenorBasisForwardRate(TenorBasis3M,AC858,_xll.ohTrigger(trigger,$X$24))</f>
        <v>1.7872972152807143E-2</v>
      </c>
      <c r="AG858" s="90">
        <f>_xll.qlIndexFixing(TenorBasisIndex6M,$AB858,TRUE,_xll.ohTrigger(trigger,$X$24))</f>
        <v>1.7679043264681917E-2</v>
      </c>
      <c r="AH858" s="43">
        <f>_xll.qlIndexFixing($X$9,$AB858,TRUE,trigger)</f>
        <v>1.7688148254441864E-2</v>
      </c>
      <c r="AI858" s="45">
        <f t="shared" si="27"/>
        <v>-9.1049897599469742E-2</v>
      </c>
    </row>
    <row r="859" spans="27:35" x14ac:dyDescent="0.2">
      <c r="AA859" s="122" t="s">
        <v>88</v>
      </c>
      <c r="AB859" s="40">
        <f>_xll.qlInterestRateIndexFixingDate($X$9,AC859)</f>
        <v>45397</v>
      </c>
      <c r="AC859" s="40">
        <f>_xll.qlCalendarAdvance(calendar,$AC858,AA859,,,trigger)</f>
        <v>45399</v>
      </c>
      <c r="AD859" s="40">
        <f>_xll.qlInterestRateIndexMaturity($X$9,AC859,)</f>
        <v>45490</v>
      </c>
      <c r="AE859" s="43">
        <f>_xll.qlTenorBasisValue(TenorBasis3M,AC859,_xll.ohTrigger(trigger,$X$24))</f>
        <v>1.6413810723485101E-3</v>
      </c>
      <c r="AF859" s="90">
        <f>_xll.qlTenorBasisForwardRate(TenorBasis3M,AC859,_xll.ohTrigger(trigger,$X$24))</f>
        <v>1.7897580553192703E-2</v>
      </c>
      <c r="AG859" s="90">
        <f>_xll.qlIndexFixing(TenorBasisIndex6M,$AB859,TRUE,_xll.ohTrigger(trigger,$X$24))</f>
        <v>1.7703651192156097E-2</v>
      </c>
      <c r="AH859" s="43">
        <f>_xll.qlIndexFixing($X$9,$AB859,TRUE,trigger)</f>
        <v>1.7715619318790003E-2</v>
      </c>
      <c r="AI859" s="45">
        <f t="shared" si="27"/>
        <v>-0.1196812663390584</v>
      </c>
    </row>
    <row r="860" spans="27:35" x14ac:dyDescent="0.2">
      <c r="AA860" s="122" t="s">
        <v>88</v>
      </c>
      <c r="AB860" s="40">
        <f>_xll.qlInterestRateIndexFixingDate($X$9,AC860)</f>
        <v>45404</v>
      </c>
      <c r="AC860" s="40">
        <f>_xll.qlCalendarAdvance(calendar,$AC859,AA860,,,trigger)</f>
        <v>45406</v>
      </c>
      <c r="AD860" s="40">
        <f>_xll.qlInterestRateIndexMaturity($X$9,AC860,)</f>
        <v>45497</v>
      </c>
      <c r="AE860" s="43">
        <f>_xll.qlTenorBasisValue(TenorBasis3M,AC860,_xll.ohTrigger(trigger,$X$24))</f>
        <v>1.6400289490445927E-3</v>
      </c>
      <c r="AF860" s="90">
        <f>_xll.qlTenorBasisForwardRate(TenorBasis3M,AC860,_xll.ohTrigger(trigger,$X$24))</f>
        <v>1.7921791245365526E-2</v>
      </c>
      <c r="AG860" s="90">
        <f>_xll.qlIndexFixing(TenorBasisIndex6M,$AB860,TRUE,_xll.ohTrigger(trigger,$X$24))</f>
        <v>1.7727861430826192E-2</v>
      </c>
      <c r="AH860" s="43">
        <f>_xll.qlIndexFixing($X$9,$AB860,TRUE,trigger)</f>
        <v>1.7742783786249609E-2</v>
      </c>
      <c r="AI860" s="45">
        <f t="shared" si="27"/>
        <v>-0.14922355423416939</v>
      </c>
    </row>
    <row r="861" spans="27:35" x14ac:dyDescent="0.2">
      <c r="AA861" s="122" t="s">
        <v>88</v>
      </c>
      <c r="AB861" s="40">
        <f>_xll.qlInterestRateIndexFixingDate($X$9,AC861)</f>
        <v>45411</v>
      </c>
      <c r="AC861" s="40">
        <f>_xll.qlCalendarAdvance(calendar,$AC860,AA861,,,trigger)</f>
        <v>45414</v>
      </c>
      <c r="AD861" s="40">
        <f>_xll.qlInterestRateIndexMaturity($X$9,AC861,)</f>
        <v>45506</v>
      </c>
      <c r="AE861" s="43">
        <f>_xll.qlTenorBasisValue(TenorBasis3M,AC861,_xll.ohTrigger(trigger,$X$24))</f>
        <v>1.6384787017055175E-3</v>
      </c>
      <c r="AF861" s="90">
        <f>_xll.qlTenorBasisForwardRate(TenorBasis3M,AC861,_xll.ohTrigger(trigger,$X$24))</f>
        <v>1.7951040264957949E-2</v>
      </c>
      <c r="AG861" s="90">
        <f>_xll.qlIndexFixing(TenorBasisIndex6M,$AB861,TRUE,_xll.ohTrigger(trigger,$X$24))</f>
        <v>1.795089914303424E-2</v>
      </c>
      <c r="AH861" s="43">
        <f>_xll.qlIndexFixing($X$9,$AB861,TRUE,trigger)</f>
        <v>1.7775747463684446E-2</v>
      </c>
      <c r="AI861" s="45">
        <f t="shared" si="27"/>
        <v>1.7515167934979357</v>
      </c>
    </row>
    <row r="862" spans="27:35" x14ac:dyDescent="0.2">
      <c r="AA862" s="122" t="s">
        <v>88</v>
      </c>
      <c r="AB862" s="40">
        <f>_xll.qlInterestRateIndexFixingDate($X$9,AC862)</f>
        <v>45419</v>
      </c>
      <c r="AC862" s="40">
        <f>_xll.qlCalendarAdvance(calendar,$AC861,AA862,,,trigger)</f>
        <v>45421</v>
      </c>
      <c r="AD862" s="40">
        <f>_xll.qlInterestRateIndexMaturity($X$9,AC862,)</f>
        <v>45513</v>
      </c>
      <c r="AE862" s="43">
        <f>_xll.qlTenorBasisValue(TenorBasis3M,AC862,_xll.ohTrigger(trigger,$X$24))</f>
        <v>1.637117926089801E-3</v>
      </c>
      <c r="AF862" s="90">
        <f>_xll.qlTenorBasisForwardRate(TenorBasis3M,AC862,_xll.ohTrigger(trigger,$X$24))</f>
        <v>1.797437156455808E-2</v>
      </c>
      <c r="AG862" s="90">
        <f>_xll.qlIndexFixing(TenorBasisIndex6M,$AB862,TRUE,_xll.ohTrigger(trigger,$X$24))</f>
        <v>1.758305013097488E-2</v>
      </c>
      <c r="AH862" s="43">
        <f>_xll.qlIndexFixing($X$9,$AB862,TRUE,trigger)</f>
        <v>1.7802234321251678E-2</v>
      </c>
      <c r="AI862" s="45">
        <f t="shared" si="27"/>
        <v>-2.1918419027679854</v>
      </c>
    </row>
    <row r="863" spans="27:35" x14ac:dyDescent="0.2">
      <c r="AA863" s="122" t="s">
        <v>88</v>
      </c>
      <c r="AB863" s="40">
        <f>_xll.qlInterestRateIndexFixingDate($X$9,AC863)</f>
        <v>45426</v>
      </c>
      <c r="AC863" s="40">
        <f>_xll.qlCalendarAdvance(calendar,$AC862,AA863,,,trigger)</f>
        <v>45428</v>
      </c>
      <c r="AD863" s="40">
        <f>_xll.qlInterestRateIndexMaturity($X$9,AC863,)</f>
        <v>45520</v>
      </c>
      <c r="AE863" s="43">
        <f>_xll.qlTenorBasisValue(TenorBasis3M,AC863,_xll.ohTrigger(trigger,$X$24))</f>
        <v>1.6357531600810198E-3</v>
      </c>
      <c r="AF863" s="90">
        <f>_xll.qlTenorBasisForwardRate(TenorBasis3M,AC863,_xll.ohTrigger(trigger,$X$24))</f>
        <v>1.7997305211020838E-2</v>
      </c>
      <c r="AG863" s="90">
        <f>_xll.qlIndexFixing(TenorBasisIndex6M,$AB863,TRUE,_xll.ohTrigger(trigger,$X$24))</f>
        <v>1.7605761064262777E-2</v>
      </c>
      <c r="AH863" s="43">
        <f>_xll.qlIndexFixing($X$9,$AB863,TRUE,trigger)</f>
        <v>1.782841454875583E-2</v>
      </c>
      <c r="AI863" s="45">
        <f t="shared" si="27"/>
        <v>-2.2265348449305304</v>
      </c>
    </row>
    <row r="864" spans="27:35" x14ac:dyDescent="0.2">
      <c r="AA864" s="122" t="s">
        <v>88</v>
      </c>
      <c r="AB864" s="40">
        <f>_xll.qlInterestRateIndexFixingDate($X$9,AC864)</f>
        <v>45433</v>
      </c>
      <c r="AC864" s="40">
        <f>_xll.qlCalendarAdvance(calendar,$AC863,AA864,,,trigger)</f>
        <v>45435</v>
      </c>
      <c r="AD864" s="40">
        <f>_xll.qlInterestRateIndexMaturity($X$9,AC864,)</f>
        <v>45527</v>
      </c>
      <c r="AE864" s="43">
        <f>_xll.qlTenorBasisValue(TenorBasis3M,AC864,_xll.ohTrigger(trigger,$X$24))</f>
        <v>1.6343844336338402E-3</v>
      </c>
      <c r="AF864" s="90">
        <f>_xll.qlTenorBasisForwardRate(TenorBasis3M,AC864,_xll.ohTrigger(trigger,$X$24))</f>
        <v>1.8019841227094109E-2</v>
      </c>
      <c r="AG864" s="90">
        <f>_xll.qlIndexFixing(TenorBasisIndex6M,$AB864,TRUE,_xll.ohTrigger(trigger,$X$24))</f>
        <v>1.7825900084419085E-2</v>
      </c>
      <c r="AH864" s="43">
        <f>_xll.qlIndexFixing($X$9,$AB864,TRUE,trigger)</f>
        <v>1.7854288140067891E-2</v>
      </c>
      <c r="AI864" s="45">
        <f t="shared" si="27"/>
        <v>-0.28388055648805727</v>
      </c>
    </row>
    <row r="865" spans="27:35" x14ac:dyDescent="0.2">
      <c r="AA865" s="122" t="s">
        <v>88</v>
      </c>
      <c r="AB865" s="40">
        <f>_xll.qlInterestRateIndexFixingDate($X$9,AC865)</f>
        <v>45440</v>
      </c>
      <c r="AC865" s="40">
        <f>_xll.qlCalendarAdvance(calendar,$AC864,AA865,,,trigger)</f>
        <v>45442</v>
      </c>
      <c r="AD865" s="40">
        <f>_xll.qlInterestRateIndexMaturity($X$9,AC865,)</f>
        <v>45534</v>
      </c>
      <c r="AE865" s="43">
        <f>_xll.qlTenorBasisValue(TenorBasis3M,AC865,_xll.ohTrigger(trigger,$X$24))</f>
        <v>1.633011776574124E-3</v>
      </c>
      <c r="AF865" s="90">
        <f>_xll.qlTenorBasisForwardRate(TenorBasis3M,AC865,_xll.ohTrigger(trigger,$X$24))</f>
        <v>1.804197963552405E-2</v>
      </c>
      <c r="AG865" s="90">
        <f>_xll.qlIndexFixing(TenorBasisIndex6M,$AB865,TRUE,_xll.ohTrigger(trigger,$X$24))</f>
        <v>1.7848038128655132E-2</v>
      </c>
      <c r="AH865" s="43">
        <f>_xll.qlIndexFixing($X$9,$AB865,TRUE,trigger)</f>
        <v>1.7879855089131837E-2</v>
      </c>
      <c r="AI865" s="45">
        <f t="shared" si="27"/>
        <v>-0.31816960476705597</v>
      </c>
    </row>
    <row r="866" spans="27:35" x14ac:dyDescent="0.2">
      <c r="AA866" s="122" t="s">
        <v>88</v>
      </c>
      <c r="AB866" s="40">
        <f>_xll.qlInterestRateIndexFixingDate($X$9,AC866)</f>
        <v>45447</v>
      </c>
      <c r="AC866" s="40">
        <f>_xll.qlCalendarAdvance(calendar,$AC865,AA866,,,trigger)</f>
        <v>45449</v>
      </c>
      <c r="AD866" s="40">
        <f>_xll.qlInterestRateIndexMaturity($X$9,AC866,)</f>
        <v>45541</v>
      </c>
      <c r="AE866" s="43">
        <f>_xll.qlTenorBasisValue(TenorBasis3M,AC866,_xll.ohTrigger(trigger,$X$24))</f>
        <v>1.6316352185993966E-3</v>
      </c>
      <c r="AF866" s="90">
        <f>_xll.qlTenorBasisForwardRate(TenorBasis3M,AC866,_xll.ohTrigger(trigger,$X$24))</f>
        <v>1.8063720459043777E-2</v>
      </c>
      <c r="AG866" s="90">
        <f>_xll.qlIndexFixing(TenorBasisIndex6M,$AB866,TRUE,_xll.ohTrigger(trigger,$X$24))</f>
        <v>1.7869778607598318E-2</v>
      </c>
      <c r="AH866" s="43">
        <f>_xll.qlIndexFixing($X$9,$AB866,TRUE,trigger)</f>
        <v>1.7905115389961153E-2</v>
      </c>
      <c r="AI866" s="45">
        <f t="shared" si="27"/>
        <v>-0.35336782362834634</v>
      </c>
    </row>
    <row r="867" spans="27:35" x14ac:dyDescent="0.2">
      <c r="AA867" s="122" t="s">
        <v>88</v>
      </c>
      <c r="AB867" s="40">
        <f>_xll.qlInterestRateIndexFixingDate($X$9,AC867)</f>
        <v>45454</v>
      </c>
      <c r="AC867" s="40">
        <f>_xll.qlCalendarAdvance(calendar,$AC866,AA867,,,trigger)</f>
        <v>45456</v>
      </c>
      <c r="AD867" s="40">
        <f>_xll.qlInterestRateIndexMaturity($X$9,AC867,)</f>
        <v>45548</v>
      </c>
      <c r="AE867" s="43">
        <f>_xll.qlTenorBasisValue(TenorBasis3M,AC867,_xll.ohTrigger(trigger,$X$24))</f>
        <v>1.6302547892793112E-3</v>
      </c>
      <c r="AF867" s="90">
        <f>_xll.qlTenorBasisForwardRate(TenorBasis3M,AC867,_xll.ohTrigger(trigger,$X$24))</f>
        <v>1.8085063720386412E-2</v>
      </c>
      <c r="AG867" s="90">
        <f>_xll.qlIndexFixing(TenorBasisIndex6M,$AB867,TRUE,_xll.ohTrigger(trigger,$X$24))</f>
        <v>1.7891121543979156E-2</v>
      </c>
      <c r="AH867" s="43">
        <f>_xll.qlIndexFixing($X$9,$AB867,TRUE,trigger)</f>
        <v>1.7930069036643178E-2</v>
      </c>
      <c r="AI867" s="45">
        <f t="shared" si="27"/>
        <v>-0.38947492664021671</v>
      </c>
    </row>
    <row r="868" spans="27:35" x14ac:dyDescent="0.2">
      <c r="AA868" s="122" t="s">
        <v>88</v>
      </c>
      <c r="AB868" s="40">
        <f>_xll.qlInterestRateIndexFixingDate($X$9,AC868)</f>
        <v>45461</v>
      </c>
      <c r="AC868" s="40">
        <f>_xll.qlCalendarAdvance(calendar,$AC867,AA868,,,trigger)</f>
        <v>45463</v>
      </c>
      <c r="AD868" s="40">
        <f>_xll.qlInterestRateIndexMaturity($X$9,AC868,)</f>
        <v>45555</v>
      </c>
      <c r="AE868" s="43">
        <f>_xll.qlTenorBasisValue(TenorBasis3M,AC868,_xll.ohTrigger(trigger,$X$24))</f>
        <v>1.6288705180561151E-3</v>
      </c>
      <c r="AF868" s="90">
        <f>_xll.qlTenorBasisForwardRate(TenorBasis3M,AC868,_xll.ohTrigger(trigger,$X$24))</f>
        <v>1.8106009442277256E-2</v>
      </c>
      <c r="AG868" s="90">
        <f>_xll.qlIndexFixing(TenorBasisIndex6M,$AB868,TRUE,_xll.ohTrigger(trigger,$X$24))</f>
        <v>1.7912066960524688E-2</v>
      </c>
      <c r="AH868" s="43">
        <f>_xll.qlIndexFixing($X$9,$AB868,TRUE,trigger)</f>
        <v>1.7954716023335624E-2</v>
      </c>
      <c r="AI868" s="45">
        <f t="shared" si="27"/>
        <v>-0.42649062810935778</v>
      </c>
    </row>
    <row r="869" spans="27:35" x14ac:dyDescent="0.2">
      <c r="AA869" s="122" t="s">
        <v>88</v>
      </c>
      <c r="AB869" s="40">
        <f>_xll.qlInterestRateIndexFixingDate($X$9,AC869)</f>
        <v>45468</v>
      </c>
      <c r="AC869" s="40">
        <f>_xll.qlCalendarAdvance(calendar,$AC868,AA869,,,trigger)</f>
        <v>45470</v>
      </c>
      <c r="AD869" s="40">
        <f>_xll.qlInterestRateIndexMaturity($X$9,AC869,)</f>
        <v>45562</v>
      </c>
      <c r="AE869" s="43">
        <f>_xll.qlTenorBasisValue(TenorBasis3M,AC869,_xll.ohTrigger(trigger,$X$24))</f>
        <v>1.6274824342451114E-3</v>
      </c>
      <c r="AF869" s="90">
        <f>_xll.qlTenorBasisForwardRate(TenorBasis3M,AC869,_xll.ohTrigger(trigger,$X$24))</f>
        <v>1.8126557647437262E-2</v>
      </c>
      <c r="AG869" s="90">
        <f>_xll.qlIndexFixing(TenorBasisIndex6M,$AB869,TRUE,_xll.ohTrigger(trigger,$X$24))</f>
        <v>1.7932614879954994E-2</v>
      </c>
      <c r="AH869" s="43">
        <f>_xll.qlIndexFixing($X$9,$AB869,TRUE,trigger)</f>
        <v>1.7979056344268329E-2</v>
      </c>
      <c r="AI869" s="45">
        <f t="shared" si="27"/>
        <v>-0.4644146431333554</v>
      </c>
    </row>
    <row r="870" spans="27:35" x14ac:dyDescent="0.2">
      <c r="AA870" s="122" t="s">
        <v>88</v>
      </c>
      <c r="AB870" s="40">
        <f>_xll.qlInterestRateIndexFixingDate($X$9,AC870)</f>
        <v>45475</v>
      </c>
      <c r="AC870" s="40">
        <f>_xll.qlCalendarAdvance(calendar,$AC869,AA870,,,trigger)</f>
        <v>45477</v>
      </c>
      <c r="AD870" s="40">
        <f>_xll.qlInterestRateIndexMaturity($X$9,AC870,)</f>
        <v>45569</v>
      </c>
      <c r="AE870" s="43">
        <f>_xll.qlTenorBasisValue(TenorBasis3M,AC870,_xll.ohTrigger(trigger,$X$24))</f>
        <v>1.6260905670351189E-3</v>
      </c>
      <c r="AF870" s="90">
        <f>_xll.qlTenorBasisForwardRate(TenorBasis3M,AC870,_xll.ohTrigger(trigger,$X$24))</f>
        <v>1.8146708540231652E-2</v>
      </c>
      <c r="AG870" s="90">
        <f>_xll.qlIndexFixing(TenorBasisIndex6M,$AB870,TRUE,_xll.ohTrigger(trigger,$X$24))</f>
        <v>1.8150998478683952E-2</v>
      </c>
      <c r="AH870" s="43">
        <f>_xll.qlIndexFixing($X$9,$AB870,TRUE,trigger)</f>
        <v>1.8003090083545323E-2</v>
      </c>
      <c r="AI870" s="45">
        <f t="shared" si="27"/>
        <v>1.4790839513862883</v>
      </c>
    </row>
    <row r="871" spans="27:35" x14ac:dyDescent="0.2">
      <c r="AA871" s="122" t="s">
        <v>88</v>
      </c>
      <c r="AB871" s="40">
        <f>_xll.qlInterestRateIndexFixingDate($X$9,AC871)</f>
        <v>45482</v>
      </c>
      <c r="AC871" s="40">
        <f>_xll.qlCalendarAdvance(calendar,$AC870,AA871,,,trigger)</f>
        <v>45484</v>
      </c>
      <c r="AD871" s="40">
        <f>_xll.qlInterestRateIndexMaturity($X$9,AC871,)</f>
        <v>45576</v>
      </c>
      <c r="AE871" s="43">
        <f>_xll.qlTenorBasisValue(TenorBasis3M,AC871,_xll.ohTrigger(trigger,$X$24))</f>
        <v>1.6246949454889342E-3</v>
      </c>
      <c r="AF871" s="90">
        <f>_xll.qlTenorBasisForwardRate(TenorBasis3M,AC871,_xll.ohTrigger(trigger,$X$24))</f>
        <v>1.8166478151118257E-2</v>
      </c>
      <c r="AG871" s="90">
        <f>_xll.qlIndexFixing(TenorBasisIndex6M,$AB871,TRUE,_xll.ohTrigger(trigger,$X$24))</f>
        <v>1.8178149288483509E-2</v>
      </c>
      <c r="AH871" s="43">
        <f>_xll.qlIndexFixing($X$9,$AB871,TRUE,trigger)</f>
        <v>1.8026825149609193E-2</v>
      </c>
      <c r="AI871" s="45">
        <f t="shared" si="27"/>
        <v>1.5132413887431611</v>
      </c>
    </row>
    <row r="872" spans="27:35" x14ac:dyDescent="0.2">
      <c r="AA872" s="122" t="s">
        <v>88</v>
      </c>
      <c r="AB872" s="40">
        <f>_xll.qlInterestRateIndexFixingDate($X$9,AC872)</f>
        <v>45489</v>
      </c>
      <c r="AC872" s="40">
        <f>_xll.qlCalendarAdvance(calendar,$AC871,AA872,,,trigger)</f>
        <v>45491</v>
      </c>
      <c r="AD872" s="40">
        <f>_xll.qlInterestRateIndexMaturity($X$9,AC872,)</f>
        <v>45583</v>
      </c>
      <c r="AE872" s="43">
        <f>_xll.qlTenorBasisValue(TenorBasis3M,AC872,_xll.ohTrigger(trigger,$X$24))</f>
        <v>1.6232955985437882E-3</v>
      </c>
      <c r="AF872" s="90">
        <f>_xll.qlTenorBasisForwardRate(TenorBasis3M,AC872,_xll.ohTrigger(trigger,$X$24))</f>
        <v>1.8185910393991336E-2</v>
      </c>
      <c r="AG872" s="90">
        <f>_xll.qlIndexFixing(TenorBasisIndex6M,$AB872,TRUE,_xll.ohTrigger(trigger,$X$24))</f>
        <v>1.7808853166384524E-2</v>
      </c>
      <c r="AH872" s="43">
        <f>_xll.qlIndexFixing($X$9,$AB872,TRUE,trigger)</f>
        <v>1.8050283236307536E-2</v>
      </c>
      <c r="AI872" s="45">
        <f t="shared" si="27"/>
        <v>-2.4143006992301261</v>
      </c>
    </row>
    <row r="873" spans="27:35" x14ac:dyDescent="0.2">
      <c r="AA873" s="122" t="s">
        <v>88</v>
      </c>
      <c r="AB873" s="40">
        <f>_xll.qlInterestRateIndexFixingDate($X$9,AC873)</f>
        <v>45496</v>
      </c>
      <c r="AC873" s="40">
        <f>_xll.qlCalendarAdvance(calendar,$AC872,AA873,,,trigger)</f>
        <v>45498</v>
      </c>
      <c r="AD873" s="40">
        <f>_xll.qlInterestRateIndexMaturity($X$9,AC873,)</f>
        <v>45590</v>
      </c>
      <c r="AE873" s="43">
        <f>_xll.qlTenorBasisValue(TenorBasis3M,AC873,_xll.ohTrigger(trigger,$X$24))</f>
        <v>1.6218925550118015E-3</v>
      </c>
      <c r="AF873" s="90">
        <f>_xll.qlTenorBasisForwardRate(TenorBasis3M,AC873,_xll.ohTrigger(trigger,$X$24))</f>
        <v>1.8205052021868871E-2</v>
      </c>
      <c r="AG873" s="90">
        <f>_xll.qlIndexFixing(TenorBasisIndex6M,$AB873,TRUE,_xll.ohTrigger(trigger,$X$24))</f>
        <v>1.8034557512129901E-2</v>
      </c>
      <c r="AH873" s="43">
        <f>_xll.qlIndexFixing($X$9,$AB873,TRUE,trigger)</f>
        <v>1.8073487441286753E-2</v>
      </c>
      <c r="AI873" s="45">
        <f t="shared" si="27"/>
        <v>-0.389299291568522</v>
      </c>
    </row>
    <row r="874" spans="27:35" x14ac:dyDescent="0.2">
      <c r="AA874" s="122" t="s">
        <v>88</v>
      </c>
      <c r="AB874" s="40">
        <f>_xll.qlInterestRateIndexFixingDate($X$9,AC874)</f>
        <v>45503</v>
      </c>
      <c r="AC874" s="40">
        <f>_xll.qlCalendarAdvance(calendar,$AC873,AA874,,,trigger)</f>
        <v>45505</v>
      </c>
      <c r="AD874" s="40">
        <f>_xll.qlInterestRateIndexMaturity($X$9,AC874,)</f>
        <v>45597</v>
      </c>
      <c r="AE874" s="43">
        <f>_xll.qlTenorBasisValue(TenorBasis3M,AC874,_xll.ohTrigger(trigger,$X$24))</f>
        <v>1.6204858435804423E-3</v>
      </c>
      <c r="AF874" s="90">
        <f>_xll.qlTenorBasisForwardRate(TenorBasis3M,AC874,_xll.ohTrigger(trigger,$X$24))</f>
        <v>1.8223949788622067E-2</v>
      </c>
      <c r="AG874" s="90">
        <f>_xll.qlIndexFixing(TenorBasisIndex6M,$AB874,TRUE,_xll.ohTrigger(trigger,$X$24))</f>
        <v>1.8060591880913301E-2</v>
      </c>
      <c r="AH874" s="43">
        <f>_xll.qlIndexFixing($X$9,$AB874,TRUE,trigger)</f>
        <v>1.8096460862794504E-2</v>
      </c>
      <c r="AI874" s="45">
        <f t="shared" si="27"/>
        <v>-0.35868981881202744</v>
      </c>
    </row>
    <row r="875" spans="27:35" x14ac:dyDescent="0.2">
      <c r="AA875" s="122" t="s">
        <v>88</v>
      </c>
      <c r="AB875" s="40">
        <f>_xll.qlInterestRateIndexFixingDate($X$9,AC875)</f>
        <v>45510</v>
      </c>
      <c r="AC875" s="40">
        <f>_xll.qlCalendarAdvance(calendar,$AC874,AA875,,,trigger)</f>
        <v>45512</v>
      </c>
      <c r="AD875" s="40">
        <f>_xll.qlInterestRateIndexMaturity($X$9,AC875,)</f>
        <v>45604</v>
      </c>
      <c r="AE875" s="43">
        <f>_xll.qlTenorBasisValue(TenorBasis3M,AC875,_xll.ohTrigger(trigger,$X$24))</f>
        <v>1.6190754928129766E-3</v>
      </c>
      <c r="AF875" s="90">
        <f>_xll.qlTenorBasisForwardRate(TenorBasis3M,AC875,_xll.ohTrigger(trigger,$X$24))</f>
        <v>1.8242650448954512E-2</v>
      </c>
      <c r="AG875" s="90">
        <f>_xll.qlIndexFixing(TenorBasisIndex6M,$AB875,TRUE,_xll.ohTrigger(trigger,$X$24))</f>
        <v>1.8086429192063009E-2</v>
      </c>
      <c r="AH875" s="43">
        <f>_xll.qlIndexFixing($X$9,$AB875,TRUE,trigger)</f>
        <v>1.8119226599658859E-2</v>
      </c>
      <c r="AI875" s="45">
        <f t="shared" si="27"/>
        <v>-0.32797407595850508</v>
      </c>
    </row>
    <row r="876" spans="27:35" x14ac:dyDescent="0.2">
      <c r="AA876" s="122" t="s">
        <v>88</v>
      </c>
      <c r="AB876" s="40">
        <f>_xll.qlInterestRateIndexFixingDate($X$9,AC876)</f>
        <v>45517</v>
      </c>
      <c r="AC876" s="40">
        <f>_xll.qlCalendarAdvance(calendar,$AC875,AA876,,,trigger)</f>
        <v>45519</v>
      </c>
      <c r="AD876" s="40">
        <f>_xll.qlInterestRateIndexMaturity($X$9,AC876,)</f>
        <v>45611</v>
      </c>
      <c r="AE876" s="43">
        <f>_xll.qlTenorBasisValue(TenorBasis3M,AC876,_xll.ohTrigger(trigger,$X$24))</f>
        <v>1.6176615311489235E-3</v>
      </c>
      <c r="AF876" s="90">
        <f>_xll.qlTenorBasisForwardRate(TenorBasis3M,AC876,_xll.ohTrigger(trigger,$X$24))</f>
        <v>1.8261200758366545E-2</v>
      </c>
      <c r="AG876" s="90">
        <f>_xll.qlIndexFixing(TenorBasisIndex6M,$AB876,TRUE,_xll.ohTrigger(trigger,$X$24))</f>
        <v>1.8112116198230346E-2</v>
      </c>
      <c r="AH876" s="43">
        <f>_xll.qlIndexFixing($X$9,$AB876,TRUE,trigger)</f>
        <v>1.8141807751278737E-2</v>
      </c>
      <c r="AI876" s="45">
        <f t="shared" si="27"/>
        <v>-0.29691553048390162</v>
      </c>
    </row>
    <row r="877" spans="27:35" x14ac:dyDescent="0.2">
      <c r="AA877" s="122" t="s">
        <v>88</v>
      </c>
      <c r="AB877" s="40">
        <f>_xll.qlInterestRateIndexFixingDate($X$9,AC877)</f>
        <v>45524</v>
      </c>
      <c r="AC877" s="40">
        <f>_xll.qlCalendarAdvance(calendar,$AC876,AA877,,,trigger)</f>
        <v>45526</v>
      </c>
      <c r="AD877" s="40">
        <f>_xll.qlInterestRateIndexMaturity($X$9,AC877,)</f>
        <v>45618</v>
      </c>
      <c r="AE877" s="43">
        <f>_xll.qlTenorBasisValue(TenorBasis3M,AC877,_xll.ohTrigger(trigger,$X$24))</f>
        <v>1.6162439869045033E-3</v>
      </c>
      <c r="AF877" s="90">
        <f>_xll.qlTenorBasisForwardRate(TenorBasis3M,AC877,_xll.ohTrigger(trigger,$X$24))</f>
        <v>1.8279647473146581E-2</v>
      </c>
      <c r="AG877" s="90">
        <f>_xll.qlIndexFixing(TenorBasisIndex6M,$AB877,TRUE,_xll.ohTrigger(trigger,$X$24))</f>
        <v>1.8137699653195286E-2</v>
      </c>
      <c r="AH877" s="43">
        <f>_xll.qlIndexFixing($X$9,$AB877,TRUE,trigger)</f>
        <v>1.8164227417615204E-2</v>
      </c>
      <c r="AI877" s="45">
        <f t="shared" si="27"/>
        <v>-0.26527764419918137</v>
      </c>
    </row>
    <row r="878" spans="27:35" x14ac:dyDescent="0.2">
      <c r="AA878" s="122" t="s">
        <v>88</v>
      </c>
      <c r="AB878" s="40">
        <f>_xll.qlInterestRateIndexFixingDate($X$9,AC878)</f>
        <v>45531</v>
      </c>
      <c r="AC878" s="40">
        <f>_xll.qlCalendarAdvance(calendar,$AC877,AA878,,,trigger)</f>
        <v>45533</v>
      </c>
      <c r="AD878" s="40">
        <f>_xll.qlInterestRateIndexMaturity($X$9,AC878,)</f>
        <v>45625</v>
      </c>
      <c r="AE878" s="43">
        <f>_xll.qlTenorBasisValue(TenorBasis3M,AC878,_xll.ohTrigger(trigger,$X$24))</f>
        <v>1.6148228882730865E-3</v>
      </c>
      <c r="AF878" s="90">
        <f>_xll.qlTenorBasisForwardRate(TenorBasis3M,AC878,_xll.ohTrigger(trigger,$X$24))</f>
        <v>1.8298037350345013E-2</v>
      </c>
      <c r="AG878" s="90">
        <f>_xll.qlIndexFixing(TenorBasisIndex6M,$AB878,TRUE,_xll.ohTrigger(trigger,$X$24))</f>
        <v>1.8163226311841276E-2</v>
      </c>
      <c r="AH878" s="43">
        <f>_xll.qlIndexFixing($X$9,$AB878,TRUE,trigger)</f>
        <v>1.8186508699173258E-2</v>
      </c>
      <c r="AI878" s="45">
        <f t="shared" si="27"/>
        <v>-0.2328238733198193</v>
      </c>
    </row>
    <row r="879" spans="27:35" x14ac:dyDescent="0.2">
      <c r="AA879" s="122" t="s">
        <v>88</v>
      </c>
      <c r="AB879" s="40">
        <f>_xll.qlInterestRateIndexFixingDate($X$9,AC879)</f>
        <v>45538</v>
      </c>
      <c r="AC879" s="40">
        <f>_xll.qlCalendarAdvance(calendar,$AC878,AA879,,,trigger)</f>
        <v>45540</v>
      </c>
      <c r="AD879" s="40">
        <f>_xll.qlInterestRateIndexMaturity($X$9,AC879,)</f>
        <v>45631</v>
      </c>
      <c r="AE879" s="43">
        <f>_xll.qlTenorBasisValue(TenorBasis3M,AC879,_xll.ohTrigger(trigger,$X$24))</f>
        <v>1.6133982633256422E-3</v>
      </c>
      <c r="AF879" s="90">
        <f>_xll.qlTenorBasisForwardRate(TenorBasis3M,AC879,_xll.ohTrigger(trigger,$X$24))</f>
        <v>1.8314625121681607E-2</v>
      </c>
      <c r="AG879" s="90">
        <f>_xll.qlIndexFixing(TenorBasisIndex6M,$AB879,TRUE,_xll.ohTrigger(trigger,$X$24))</f>
        <v>1.818665488905994E-2</v>
      </c>
      <c r="AH879" s="43">
        <f>_xll.qlIndexFixing($X$9,$AB879,TRUE,trigger)</f>
        <v>1.8206645620738312E-2</v>
      </c>
      <c r="AI879" s="45">
        <f t="shared" si="27"/>
        <v>-0.19990731678371648</v>
      </c>
    </row>
    <row r="880" spans="27:35" x14ac:dyDescent="0.2">
      <c r="AA880" s="122" t="s">
        <v>88</v>
      </c>
      <c r="AB880" s="40">
        <f>_xll.qlInterestRateIndexFixingDate($X$9,AC880)</f>
        <v>45545</v>
      </c>
      <c r="AC880" s="40">
        <f>_xll.qlCalendarAdvance(calendar,$AC879,AA880,,,trigger)</f>
        <v>45547</v>
      </c>
      <c r="AD880" s="40">
        <f>_xll.qlInterestRateIndexMaturity($X$9,AC880,)</f>
        <v>45638</v>
      </c>
      <c r="AE880" s="43">
        <f>_xll.qlTenorBasisValue(TenorBasis3M,AC880,_xll.ohTrigger(trigger,$X$24))</f>
        <v>1.6119701400111842E-3</v>
      </c>
      <c r="AF880" s="90">
        <f>_xll.qlTenorBasisForwardRate(TenorBasis3M,AC880,_xll.ohTrigger(trigger,$X$24))</f>
        <v>1.833302807850333E-2</v>
      </c>
      <c r="AG880" s="90">
        <f>_xll.qlIndexFixing(TenorBasisIndex6M,$AB880,TRUE,_xll.ohTrigger(trigger,$X$24))</f>
        <v>1.8412890014222794E-2</v>
      </c>
      <c r="AH880" s="43">
        <f>_xll.qlIndexFixing($X$9,$AB880,TRUE,trigger)</f>
        <v>1.8228719982457061E-2</v>
      </c>
      <c r="AI880" s="45">
        <f t="shared" si="27"/>
        <v>1.8417003176573328</v>
      </c>
    </row>
    <row r="881" spans="27:35" x14ac:dyDescent="0.2">
      <c r="AA881" s="122" t="s">
        <v>88</v>
      </c>
      <c r="AB881" s="40">
        <f>_xll.qlInterestRateIndexFixingDate($X$9,AC881)</f>
        <v>45552</v>
      </c>
      <c r="AC881" s="40">
        <f>_xll.qlCalendarAdvance(calendar,$AC880,AA881,,,trigger)</f>
        <v>45554</v>
      </c>
      <c r="AD881" s="40">
        <f>_xll.qlInterestRateIndexMaturity($X$9,AC881,)</f>
        <v>45645</v>
      </c>
      <c r="AE881" s="43">
        <f>_xll.qlTenorBasisValue(TenorBasis3M,AC881,_xll.ohTrigger(trigger,$X$24))</f>
        <v>1.6105385461572142E-3</v>
      </c>
      <c r="AF881" s="90">
        <f>_xll.qlTenorBasisForwardRate(TenorBasis3M,AC881,_xll.ohTrigger(trigger,$X$24))</f>
        <v>1.8351512999011003E-2</v>
      </c>
      <c r="AG881" s="90">
        <f>_xll.qlIndexFixing(TenorBasisIndex6M,$AB881,TRUE,_xll.ohTrigger(trigger,$X$24))</f>
        <v>1.8237972660396933E-2</v>
      </c>
      <c r="AH881" s="43">
        <f>_xll.qlIndexFixing($X$9,$AB881,TRUE,trigger)</f>
        <v>1.8250724540974345E-2</v>
      </c>
      <c r="AI881" s="45">
        <f t="shared" si="27"/>
        <v>-0.12751880577411417</v>
      </c>
    </row>
    <row r="882" spans="27:35" x14ac:dyDescent="0.2">
      <c r="AA882" s="122" t="s">
        <v>88</v>
      </c>
      <c r="AB882" s="40">
        <f>_xll.qlInterestRateIndexFixingDate($X$9,AC882)</f>
        <v>45559</v>
      </c>
      <c r="AC882" s="40">
        <f>_xll.qlCalendarAdvance(calendar,$AC881,AA882,,,trigger)</f>
        <v>45561</v>
      </c>
      <c r="AD882" s="40">
        <f>_xll.qlInterestRateIndexMaturity($X$9,AC882,)</f>
        <v>45653</v>
      </c>
      <c r="AE882" s="43">
        <f>_xll.qlTenorBasisValue(TenorBasis3M,AC882,_xll.ohTrigger(trigger,$X$24))</f>
        <v>1.6091035094701657E-3</v>
      </c>
      <c r="AF882" s="90">
        <f>_xll.qlTenorBasisForwardRate(TenorBasis3M,AC882,_xll.ohTrigger(trigger,$X$24))</f>
        <v>1.8371963650858358E-2</v>
      </c>
      <c r="AG882" s="90">
        <f>_xll.qlIndexFixing(TenorBasisIndex6M,$AB882,TRUE,_xll.ohTrigger(trigger,$X$24))</f>
        <v>1.8265700119297335E-2</v>
      </c>
      <c r="AH882" s="43">
        <f>_xll.qlIndexFixing($X$9,$AB882,TRUE,trigger)</f>
        <v>1.8274712006553773E-2</v>
      </c>
      <c r="AI882" s="45">
        <f t="shared" si="27"/>
        <v>-9.0118872564382002E-2</v>
      </c>
    </row>
    <row r="883" spans="27:35" x14ac:dyDescent="0.2">
      <c r="AA883" s="122" t="s">
        <v>88</v>
      </c>
      <c r="AB883" s="40">
        <f>_xll.qlInterestRateIndexFixingDate($X$9,AC883)</f>
        <v>45566</v>
      </c>
      <c r="AC883" s="40">
        <f>_xll.qlCalendarAdvance(calendar,$AC882,AA883,,,trigger)</f>
        <v>45568</v>
      </c>
      <c r="AD883" s="40">
        <f>_xll.qlInterestRateIndexMaturity($X$9,AC883,)</f>
        <v>45660</v>
      </c>
      <c r="AE883" s="43">
        <f>_xll.qlTenorBasisValue(TenorBasis3M,AC883,_xll.ohTrigger(trigger,$X$24))</f>
        <v>1.6076650575358455E-3</v>
      </c>
      <c r="AF883" s="90">
        <f>_xll.qlTenorBasisForwardRate(TenorBasis3M,AC883,_xll.ohTrigger(trigger,$X$24))</f>
        <v>1.8390770699741817E-2</v>
      </c>
      <c r="AG883" s="90">
        <f>_xll.qlIndexFixing(TenorBasisIndex6M,$AB883,TRUE,_xll.ohTrigger(trigger,$X$24))</f>
        <v>1.8290624525376376E-2</v>
      </c>
      <c r="AH883" s="43">
        <f>_xll.qlIndexFixing($X$9,$AB883,TRUE,trigger)</f>
        <v>1.8296647879292017E-2</v>
      </c>
      <c r="AI883" s="45">
        <f t="shared" si="27"/>
        <v>-6.0233539156406835E-2</v>
      </c>
    </row>
    <row r="884" spans="27:35" x14ac:dyDescent="0.2">
      <c r="AA884" s="122" t="s">
        <v>88</v>
      </c>
      <c r="AB884" s="40">
        <f>_xll.qlInterestRateIndexFixingDate($X$9,AC884)</f>
        <v>45573</v>
      </c>
      <c r="AC884" s="40">
        <f>_xll.qlCalendarAdvance(calendar,$AC883,AA884,,,trigger)</f>
        <v>45575</v>
      </c>
      <c r="AD884" s="40">
        <f>_xll.qlInterestRateIndexMaturity($X$9,AC884,)</f>
        <v>45667</v>
      </c>
      <c r="AE884" s="43">
        <f>_xll.qlTenorBasisValue(TenorBasis3M,AC884,_xll.ohTrigger(trigger,$X$24))</f>
        <v>1.6062232178198734E-3</v>
      </c>
      <c r="AF884" s="90">
        <f>_xll.qlTenorBasisForwardRate(TenorBasis3M,AC884,_xll.ohTrigger(trigger,$X$24))</f>
        <v>1.8409789888558722E-2</v>
      </c>
      <c r="AG884" s="90">
        <f>_xll.qlIndexFixing(TenorBasisIndex6M,$AB884,TRUE,_xll.ohTrigger(trigger,$X$24))</f>
        <v>1.8309643423816861E-2</v>
      </c>
      <c r="AH884" s="43">
        <f>_xll.qlIndexFixing($X$9,$AB884,TRUE,trigger)</f>
        <v>1.8318578255936246E-2</v>
      </c>
      <c r="AI884" s="45">
        <f t="shared" si="27"/>
        <v>-8.9348321193859215E-2</v>
      </c>
    </row>
    <row r="885" spans="27:35" x14ac:dyDescent="0.2">
      <c r="AA885" s="122" t="s">
        <v>88</v>
      </c>
      <c r="AB885" s="40">
        <f>_xll.qlInterestRateIndexFixingDate($X$9,AC885)</f>
        <v>45580</v>
      </c>
      <c r="AC885" s="40">
        <f>_xll.qlCalendarAdvance(calendar,$AC884,AA885,,,trigger)</f>
        <v>45582</v>
      </c>
      <c r="AD885" s="40">
        <f>_xll.qlInterestRateIndexMaturity($X$9,AC885,)</f>
        <v>45674</v>
      </c>
      <c r="AE885" s="43">
        <f>_xll.qlTenorBasisValue(TenorBasis3M,AC885,_xll.ohTrigger(trigger,$X$24))</f>
        <v>1.6047780176681205E-3</v>
      </c>
      <c r="AF885" s="90">
        <f>_xll.qlTenorBasisForwardRate(TenorBasis3M,AC885,_xll.ohTrigger(trigger,$X$24))</f>
        <v>1.8429026152338848E-2</v>
      </c>
      <c r="AG885" s="90">
        <f>_xll.qlIndexFixing(TenorBasisIndex6M,$AB885,TRUE,_xll.ohTrigger(trigger,$X$24))</f>
        <v>1.8328879391691078E-2</v>
      </c>
      <c r="AH885" s="43">
        <f>_xll.qlIndexFixing($X$9,$AB885,TRUE,trigger)</f>
        <v>1.8340505561322443E-2</v>
      </c>
      <c r="AI885" s="45">
        <f t="shared" si="27"/>
        <v>-0.11626169631365202</v>
      </c>
    </row>
    <row r="886" spans="27:35" x14ac:dyDescent="0.2">
      <c r="AA886" s="122" t="s">
        <v>88</v>
      </c>
      <c r="AB886" s="40">
        <f>_xll.qlInterestRateIndexFixingDate($X$9,AC886)</f>
        <v>45587</v>
      </c>
      <c r="AC886" s="40">
        <f>_xll.qlCalendarAdvance(calendar,$AC885,AA886,,,trigger)</f>
        <v>45589</v>
      </c>
      <c r="AD886" s="40">
        <f>_xll.qlInterestRateIndexMaturity($X$9,AC886,)</f>
        <v>45681</v>
      </c>
      <c r="AE886" s="43">
        <f>_xll.qlTenorBasisValue(TenorBasis3M,AC886,_xll.ohTrigger(trigger,$X$24))</f>
        <v>1.6033294843071462E-3</v>
      </c>
      <c r="AF886" s="90">
        <f>_xll.qlTenorBasisForwardRate(TenorBasis3M,AC886,_xll.ohTrigger(trigger,$X$24))</f>
        <v>1.8448479521273695E-2</v>
      </c>
      <c r="AG886" s="90">
        <f>_xll.qlIndexFixing(TenorBasisIndex6M,$AB886,TRUE,_xll.ohTrigger(trigger,$X$24))</f>
        <v>1.8348332459190528E-2</v>
      </c>
      <c r="AH886" s="43">
        <f>_xll.qlIndexFixing($X$9,$AB886,TRUE,trigger)</f>
        <v>1.8362429795397612E-2</v>
      </c>
      <c r="AI886" s="45">
        <f t="shared" si="27"/>
        <v>-0.14097336207084116</v>
      </c>
    </row>
    <row r="887" spans="27:35" x14ac:dyDescent="0.2">
      <c r="AA887" s="122" t="s">
        <v>88</v>
      </c>
      <c r="AB887" s="40">
        <f>_xll.qlInterestRateIndexFixingDate($X$9,AC887)</f>
        <v>45594</v>
      </c>
      <c r="AC887" s="40">
        <f>_xll.qlCalendarAdvance(calendar,$AC886,AA887,,,trigger)</f>
        <v>45596</v>
      </c>
      <c r="AD887" s="40">
        <f>_xll.qlInterestRateIndexMaturity($X$9,AC887,)</f>
        <v>45688</v>
      </c>
      <c r="AE887" s="43">
        <f>_xll.qlTenorBasisValue(TenorBasis3M,AC887,_xll.ohTrigger(trigger,$X$24))</f>
        <v>1.6018776448446345E-3</v>
      </c>
      <c r="AF887" s="90">
        <f>_xll.qlTenorBasisForwardRate(TenorBasis3M,AC887,_xll.ohTrigger(trigger,$X$24))</f>
        <v>1.8468150025479177E-2</v>
      </c>
      <c r="AG887" s="90">
        <f>_xll.qlIndexFixing(TenorBasisIndex6M,$AB887,TRUE,_xll.ohTrigger(trigger,$X$24))</f>
        <v>1.8368002656430255E-2</v>
      </c>
      <c r="AH887" s="43">
        <f>_xll.qlIndexFixing($X$9,$AB887,TRUE,trigger)</f>
        <v>1.8384350958109613E-2</v>
      </c>
      <c r="AI887" s="45">
        <f t="shared" si="27"/>
        <v>-0.16348301679357941</v>
      </c>
    </row>
    <row r="888" spans="27:35" x14ac:dyDescent="0.2">
      <c r="AA888" s="122" t="s">
        <v>88</v>
      </c>
      <c r="AB888" s="40">
        <f>_xll.qlInterestRateIndexFixingDate($X$9,AC888)</f>
        <v>45601</v>
      </c>
      <c r="AC888" s="40">
        <f>_xll.qlCalendarAdvance(calendar,$AC887,AA888,,,trigger)</f>
        <v>45603</v>
      </c>
      <c r="AD888" s="40">
        <f>_xll.qlInterestRateIndexMaturity($X$9,AC888,)</f>
        <v>45695</v>
      </c>
      <c r="AE888" s="43">
        <f>_xll.qlTenorBasisValue(TenorBasis3M,AC888,_xll.ohTrigger(trigger,$X$24))</f>
        <v>1.6004225262698291E-3</v>
      </c>
      <c r="AF888" s="90">
        <f>_xll.qlTenorBasisForwardRate(TenorBasis3M,AC888,_xll.ohTrigger(trigger,$X$24))</f>
        <v>1.848803769498171E-2</v>
      </c>
      <c r="AG888" s="90">
        <f>_xll.qlIndexFixing(TenorBasisIndex6M,$AB888,TRUE,_xll.ohTrigger(trigger,$X$24))</f>
        <v>1.8387890013436669E-2</v>
      </c>
      <c r="AH888" s="43">
        <f>_xll.qlIndexFixing($X$9,$AB888,TRUE,trigger)</f>
        <v>1.8406269049403713E-2</v>
      </c>
      <c r="AI888" s="45">
        <f t="shared" si="27"/>
        <v>-0.18379035967044238</v>
      </c>
    </row>
    <row r="889" spans="27:35" x14ac:dyDescent="0.2">
      <c r="AA889" s="122" t="s">
        <v>88</v>
      </c>
      <c r="AB889" s="40">
        <f>_xll.qlInterestRateIndexFixingDate($X$9,AC889)</f>
        <v>45608</v>
      </c>
      <c r="AC889" s="40">
        <f>_xll.qlCalendarAdvance(calendar,$AC888,AA889,,,trigger)</f>
        <v>45610</v>
      </c>
      <c r="AD889" s="40">
        <f>_xll.qlInterestRateIndexMaturity($X$9,AC889,)</f>
        <v>45702</v>
      </c>
      <c r="AE889" s="43">
        <f>_xll.qlTenorBasisValue(TenorBasis3M,AC889,_xll.ohTrigger(trigger,$X$24))</f>
        <v>1.5989641554539624E-3</v>
      </c>
      <c r="AF889" s="90">
        <f>_xll.qlTenorBasisForwardRate(TenorBasis3M,AC889,_xll.ohTrigger(trigger,$X$24))</f>
        <v>1.8508142559734722E-2</v>
      </c>
      <c r="AG889" s="90">
        <f>_xll.qlIndexFixing(TenorBasisIndex6M,$AB889,TRUE,_xll.ohTrigger(trigger,$X$24))</f>
        <v>1.8608220612101687E-2</v>
      </c>
      <c r="AH889" s="43">
        <f>_xll.qlIndexFixing($X$9,$AB889,TRUE,trigger)</f>
        <v>1.8428184069229518E-2</v>
      </c>
      <c r="AI889" s="45">
        <f t="shared" si="27"/>
        <v>1.8003654287216884</v>
      </c>
    </row>
    <row r="890" spans="27:35" x14ac:dyDescent="0.2">
      <c r="AA890" s="122" t="s">
        <v>88</v>
      </c>
      <c r="AB890" s="40">
        <f>_xll.qlInterestRateIndexFixingDate($X$9,AC890)</f>
        <v>45615</v>
      </c>
      <c r="AC890" s="40">
        <f>_xll.qlCalendarAdvance(calendar,$AC889,AA890,,,trigger)</f>
        <v>45617</v>
      </c>
      <c r="AD890" s="40">
        <f>_xll.qlInterestRateIndexMaturity($X$9,AC890,)</f>
        <v>45709</v>
      </c>
      <c r="AE890" s="43">
        <f>_xll.qlTenorBasisValue(TenorBasis3M,AC890,_xll.ohTrigger(trigger,$X$24))</f>
        <v>1.597502559150691E-3</v>
      </c>
      <c r="AF890" s="90">
        <f>_xll.qlTenorBasisForwardRate(TenorBasis3M,AC890,_xll.ohTrigger(trigger,$X$24))</f>
        <v>1.8528464649607366E-2</v>
      </c>
      <c r="AG890" s="90">
        <f>_xll.qlIndexFixing(TenorBasisIndex6M,$AB890,TRUE,_xll.ohTrigger(trigger,$X$24))</f>
        <v>1.8224977999933809E-2</v>
      </c>
      <c r="AH890" s="43">
        <f>_xll.qlIndexFixing($X$9,$AB890,TRUE,trigger)</f>
        <v>1.8450096017532284E-2</v>
      </c>
      <c r="AI890" s="45">
        <f t="shared" si="27"/>
        <v>-2.2511801759847461</v>
      </c>
    </row>
    <row r="891" spans="27:35" x14ac:dyDescent="0.2">
      <c r="AA891" s="122" t="s">
        <v>88</v>
      </c>
      <c r="AB891" s="40">
        <f>_xll.qlInterestRateIndexFixingDate($X$9,AC891)</f>
        <v>45622</v>
      </c>
      <c r="AC891" s="40">
        <f>_xll.qlCalendarAdvance(calendar,$AC890,AA891,,,trigger)</f>
        <v>45624</v>
      </c>
      <c r="AD891" s="40">
        <f>_xll.qlInterestRateIndexMaturity($X$9,AC891,)</f>
        <v>45716</v>
      </c>
      <c r="AE891" s="43">
        <f>_xll.qlTenorBasisValue(TenorBasis3M,AC891,_xll.ohTrigger(trigger,$X$24))</f>
        <v>1.5960377639965225E-3</v>
      </c>
      <c r="AF891" s="90">
        <f>_xll.qlTenorBasisForwardRate(TenorBasis3M,AC891,_xll.ohTrigger(trigger,$X$24))</f>
        <v>1.8549003994390592E-2</v>
      </c>
      <c r="AG891" s="90">
        <f>_xll.qlIndexFixing(TenorBasisIndex6M,$AB891,TRUE,_xll.ohTrigger(trigger,$X$24))</f>
        <v>1.8245277370402706E-2</v>
      </c>
      <c r="AH891" s="43">
        <f>_xll.qlIndexFixing($X$9,$AB891,TRUE,trigger)</f>
        <v>1.8472004894260752E-2</v>
      </c>
      <c r="AI891" s="45">
        <f t="shared" si="27"/>
        <v>-2.2672752385804671</v>
      </c>
    </row>
    <row r="892" spans="27:35" x14ac:dyDescent="0.2">
      <c r="AA892" s="122" t="s">
        <v>88</v>
      </c>
      <c r="AB892" s="40">
        <f>_xll.qlInterestRateIndexFixingDate($X$9,AC892)</f>
        <v>45629</v>
      </c>
      <c r="AC892" s="40">
        <f>_xll.qlCalendarAdvance(calendar,$AC891,AA892,,,trigger)</f>
        <v>45631</v>
      </c>
      <c r="AD892" s="40">
        <f>_xll.qlInterestRateIndexMaturity($X$9,AC892,)</f>
        <v>45721</v>
      </c>
      <c r="AE892" s="43">
        <f>_xll.qlTenorBasisValue(TenorBasis3M,AC892,_xll.ohTrigger(trigger,$X$24))</f>
        <v>1.5945697965112453E-3</v>
      </c>
      <c r="AF892" s="90">
        <f>_xll.qlTenorBasisForwardRate(TenorBasis3M,AC892,_xll.ohTrigger(trigger,$X$24))</f>
        <v>1.856575883830125E-2</v>
      </c>
      <c r="AG892" s="90">
        <f>_xll.qlIndexFixing(TenorBasisIndex6M,$AB892,TRUE,_xll.ohTrigger(trigger,$X$24))</f>
        <v>1.8465620178824693E-2</v>
      </c>
      <c r="AH892" s="43">
        <f>_xll.qlIndexFixing($X$9,$AB892,TRUE,trigger)</f>
        <v>1.8489834252767068E-2</v>
      </c>
      <c r="AI892" s="45">
        <f t="shared" si="27"/>
        <v>-0.24214073942374625</v>
      </c>
    </row>
    <row r="893" spans="27:35" x14ac:dyDescent="0.2">
      <c r="AA893" s="122" t="s">
        <v>88</v>
      </c>
      <c r="AB893" s="40">
        <f>_xll.qlInterestRateIndexFixingDate($X$9,AC893)</f>
        <v>45636</v>
      </c>
      <c r="AC893" s="40">
        <f>_xll.qlCalendarAdvance(calendar,$AC892,AA893,,,trigger)</f>
        <v>45638</v>
      </c>
      <c r="AD893" s="40">
        <f>_xll.qlInterestRateIndexMaturity($X$9,AC893,)</f>
        <v>45728</v>
      </c>
      <c r="AE893" s="43">
        <f>_xll.qlTenorBasisValue(TenorBasis3M,AC893,_xll.ohTrigger(trigger,$X$24))</f>
        <v>1.5930986830983553E-3</v>
      </c>
      <c r="AF893" s="90">
        <f>_xll.qlTenorBasisForwardRate(TenorBasis3M,AC893,_xll.ohTrigger(trigger,$X$24))</f>
        <v>1.8586699570604992E-2</v>
      </c>
      <c r="AG893" s="90">
        <f>_xll.qlIndexFixing(TenorBasisIndex6M,$AB893,TRUE,_xll.ohTrigger(trigger,$X$24))</f>
        <v>1.8486560583388822E-2</v>
      </c>
      <c r="AH893" s="43">
        <f>_xll.qlIndexFixing($X$9,$AB893,TRUE,trigger)</f>
        <v>1.8511735179058242E-2</v>
      </c>
      <c r="AI893" s="45">
        <f t="shared" si="27"/>
        <v>-0.25174595669419375</v>
      </c>
    </row>
    <row r="894" spans="27:35" x14ac:dyDescent="0.2">
      <c r="AA894" s="122" t="s">
        <v>88</v>
      </c>
      <c r="AB894" s="40">
        <f>_xll.qlInterestRateIndexFixingDate($X$9,AC894)</f>
        <v>45643</v>
      </c>
      <c r="AC894" s="40">
        <f>_xll.qlCalendarAdvance(calendar,$AC893,AA894,,,trigger)</f>
        <v>45645</v>
      </c>
      <c r="AD894" s="40">
        <f>_xll.qlInterestRateIndexMaturity($X$9,AC894,)</f>
        <v>45735</v>
      </c>
      <c r="AE894" s="43">
        <f>_xll.qlTenorBasisValue(TenorBasis3M,AC894,_xll.ohTrigger(trigger,$X$24))</f>
        <v>1.5916244500454807E-3</v>
      </c>
      <c r="AF894" s="90">
        <f>_xll.qlTenorBasisForwardRate(TenorBasis3M,AC894,_xll.ohTrigger(trigger,$X$24))</f>
        <v>1.8607857617693568E-2</v>
      </c>
      <c r="AG894" s="90">
        <f>_xll.qlIndexFixing(TenorBasisIndex6M,$AB894,TRUE,_xll.ohTrigger(trigger,$X$24))</f>
        <v>1.8507718297325226E-2</v>
      </c>
      <c r="AH894" s="43">
        <f>_xll.qlIndexFixing($X$9,$AB894,TRUE,trigger)</f>
        <v>1.8533633031287522E-2</v>
      </c>
      <c r="AI894" s="45">
        <f t="shared" si="27"/>
        <v>-0.259147339622956</v>
      </c>
    </row>
    <row r="895" spans="27:35" x14ac:dyDescent="0.2">
      <c r="AA895" s="122" t="s">
        <v>88</v>
      </c>
      <c r="AB895" s="40">
        <f>_xll.qlInterestRateIndexFixingDate($X$9,AC895)</f>
        <v>45649</v>
      </c>
      <c r="AC895" s="40">
        <f>_xll.qlCalendarAdvance(calendar,$AC894,AA895,,,trigger)</f>
        <v>45653</v>
      </c>
      <c r="AD895" s="40">
        <f>_xll.qlInterestRateIndexMaturity($X$9,AC895,)</f>
        <v>45743</v>
      </c>
      <c r="AE895" s="43">
        <f>_xll.qlTenorBasisValue(TenorBasis3M,AC895,_xll.ohTrigger(trigger,$X$24))</f>
        <v>1.589935825871816E-3</v>
      </c>
      <c r="AF895" s="90">
        <f>_xll.qlTenorBasisForwardRate(TenorBasis3M,AC895,_xll.ohTrigger(trigger,$X$24))</f>
        <v>1.8632304380393983E-2</v>
      </c>
      <c r="AG895" s="90">
        <f>_xll.qlIndexFixing(TenorBasisIndex6M,$AB895,TRUE,_xll.ohTrigger(trigger,$X$24))</f>
        <v>1.8323116418743624E-2</v>
      </c>
      <c r="AH895" s="43">
        <f>_xll.qlIndexFixing($X$9,$AB895,TRUE,trigger)</f>
        <v>1.8558655383896117E-2</v>
      </c>
      <c r="AI895" s="45">
        <f t="shared" si="27"/>
        <v>-2.3553896515249306</v>
      </c>
    </row>
    <row r="896" spans="27:35" x14ac:dyDescent="0.2">
      <c r="AA896" s="122" t="s">
        <v>88</v>
      </c>
      <c r="AB896" s="40">
        <f>_xll.qlInterestRateIndexFixingDate($X$9,AC896)</f>
        <v>45657</v>
      </c>
      <c r="AC896" s="40">
        <f>_xll.qlCalendarAdvance(calendar,$AC895,AA896,,,trigger)</f>
        <v>45660</v>
      </c>
      <c r="AD896" s="40">
        <f>_xll.qlInterestRateIndexMaturity($X$9,AC896,)</f>
        <v>45750</v>
      </c>
      <c r="AE896" s="43">
        <f>_xll.qlTenorBasisValue(TenorBasis3M,AC896,_xll.ohTrigger(trigger,$X$24))</f>
        <v>1.5884549958594179E-3</v>
      </c>
      <c r="AF896" s="90">
        <f>_xll.qlTenorBasisForwardRate(TenorBasis3M,AC896,_xll.ohTrigger(trigger,$X$24))</f>
        <v>1.8653928200946801E-2</v>
      </c>
      <c r="AG896" s="90">
        <f>_xll.qlIndexFixing(TenorBasisIndex6M,$AB896,TRUE,_xll.ohTrigger(trigger,$X$24))</f>
        <v>1.8553788148448547E-2</v>
      </c>
      <c r="AH896" s="43">
        <f>_xll.qlIndexFixing($X$9,$AB896,TRUE,trigger)</f>
        <v>1.85805466486757E-2</v>
      </c>
      <c r="AI896" s="45">
        <f t="shared" si="27"/>
        <v>-0.26758500227153093</v>
      </c>
    </row>
    <row r="897" spans="27:35" x14ac:dyDescent="0.2">
      <c r="AA897" s="122" t="s">
        <v>88</v>
      </c>
      <c r="AB897" s="40">
        <f>_xll.qlInterestRateIndexFixingDate($X$9,AC897)</f>
        <v>45665</v>
      </c>
      <c r="AC897" s="40">
        <f>_xll.qlCalendarAdvance(calendar,$AC896,AA897,,,trigger)</f>
        <v>45667</v>
      </c>
      <c r="AD897" s="40">
        <f>_xll.qlInterestRateIndexMaturity($X$9,AC897,)</f>
        <v>45757</v>
      </c>
      <c r="AE897" s="43">
        <f>_xll.qlTenorBasisValue(TenorBasis3M,AC897,_xll.ohTrigger(trigger,$X$24))</f>
        <v>1.5869711280757026E-3</v>
      </c>
      <c r="AF897" s="90">
        <f>_xll.qlTenorBasisForwardRate(TenorBasis3M,AC897,_xll.ohTrigger(trigger,$X$24))</f>
        <v>1.8675769428447175E-2</v>
      </c>
      <c r="AG897" s="90">
        <f>_xll.qlIndexFixing(TenorBasisIndex6M,$AB897,TRUE,_xll.ohTrigger(trigger,$X$24))</f>
        <v>1.8575629025777474E-2</v>
      </c>
      <c r="AH897" s="43">
        <f>_xll.qlIndexFixing($X$9,$AB897,TRUE,trigger)</f>
        <v>1.8602434839229964E-2</v>
      </c>
      <c r="AI897" s="45">
        <f t="shared" si="27"/>
        <v>-0.26805813452490668</v>
      </c>
    </row>
    <row r="898" spans="27:35" x14ac:dyDescent="0.2">
      <c r="AA898" s="122" t="s">
        <v>88</v>
      </c>
      <c r="AB898" s="40">
        <f>_xll.qlInterestRateIndexFixingDate($X$9,AC898)</f>
        <v>45672</v>
      </c>
      <c r="AC898" s="40">
        <f>_xll.qlCalendarAdvance(calendar,$AC897,AA898,,,trigger)</f>
        <v>45674</v>
      </c>
      <c r="AD898" s="40">
        <f>_xll.qlInterestRateIndexMaturity($X$9,AC898,)</f>
        <v>45764</v>
      </c>
      <c r="AE898" s="43">
        <f>_xll.qlTenorBasisValue(TenorBasis3M,AC898,_xll.ohTrigger(trigger,$X$24))</f>
        <v>1.5854842483327789E-3</v>
      </c>
      <c r="AF898" s="90">
        <f>_xll.qlTenorBasisForwardRate(TenorBasis3M,AC898,_xll.ohTrigger(trigger,$X$24))</f>
        <v>1.8697828092058444E-2</v>
      </c>
      <c r="AG898" s="90">
        <f>_xll.qlIndexFixing(TenorBasisIndex6M,$AB898,TRUE,_xll.ohTrigger(trigger,$X$24))</f>
        <v>1.8597687333795854E-2</v>
      </c>
      <c r="AH898" s="43">
        <f>_xll.qlIndexFixing($X$9,$AB898,TRUE,trigger)</f>
        <v>1.8624319955509172E-2</v>
      </c>
      <c r="AI898" s="45">
        <f t="shared" si="27"/>
        <v>-0.26632621713318372</v>
      </c>
    </row>
    <row r="899" spans="27:35" x14ac:dyDescent="0.2">
      <c r="AA899" s="122" t="s">
        <v>88</v>
      </c>
      <c r="AB899" s="40">
        <f>_xll.qlInterestRateIndexFixingDate($X$9,AC899)</f>
        <v>45679</v>
      </c>
      <c r="AC899" s="40">
        <f>_xll.qlCalendarAdvance(calendar,$AC898,AA899,,,trigger)</f>
        <v>45681</v>
      </c>
      <c r="AD899" s="40">
        <f>_xll.qlInterestRateIndexMaturity($X$9,AC899,)</f>
        <v>45771</v>
      </c>
      <c r="AE899" s="43">
        <f>_xll.qlTenorBasisValue(TenorBasis3M,AC899,_xll.ohTrigger(trigger,$X$24))</f>
        <v>1.5839943823290545E-3</v>
      </c>
      <c r="AF899" s="90">
        <f>_xll.qlTenorBasisForwardRate(TenorBasis3M,AC899,_xll.ohTrigger(trigger,$X$24))</f>
        <v>1.8720104220864897E-2</v>
      </c>
      <c r="AG899" s="90">
        <f>_xll.qlIndexFixing(TenorBasisIndex6M,$AB899,TRUE,_xll.ohTrigger(trigger,$X$24))</f>
        <v>1.8619963101598636E-2</v>
      </c>
      <c r="AH899" s="43">
        <f>_xll.qlIndexFixing($X$9,$AB899,TRUE,trigger)</f>
        <v>1.8646201997460921E-2</v>
      </c>
      <c r="AI899" s="45">
        <f t="shared" si="27"/>
        <v>-0.26238895862285005</v>
      </c>
    </row>
    <row r="900" spans="27:35" x14ac:dyDescent="0.2">
      <c r="AA900" s="122" t="s">
        <v>88</v>
      </c>
      <c r="AB900" s="40">
        <f>_xll.qlInterestRateIndexFixingDate($X$9,AC900)</f>
        <v>45686</v>
      </c>
      <c r="AC900" s="40">
        <f>_xll.qlCalendarAdvance(calendar,$AC899,AA900,,,trigger)</f>
        <v>45688</v>
      </c>
      <c r="AD900" s="40">
        <f>_xll.qlInterestRateIndexMaturity($X$9,AC900,)</f>
        <v>45777</v>
      </c>
      <c r="AE900" s="43">
        <f>_xll.qlTenorBasisValue(TenorBasis3M,AC900,_xll.ohTrigger(trigger,$X$24))</f>
        <v>1.5825015556496526E-3</v>
      </c>
      <c r="AF900" s="90">
        <f>_xll.qlTenorBasisForwardRate(TenorBasis3M,AC900,_xll.ohTrigger(trigger,$X$24))</f>
        <v>1.8740463811723222E-2</v>
      </c>
      <c r="AG900" s="90">
        <f>_xll.qlIndexFixing(TenorBasisIndex6M,$AB900,TRUE,_xll.ohTrigger(trigger,$X$24))</f>
        <v>1.864032754021927E-2</v>
      </c>
      <c r="AH900" s="43">
        <f>_xll.qlIndexFixing($X$9,$AB900,TRUE,trigger)</f>
        <v>1.8666035586110904E-2</v>
      </c>
      <c r="AI900" s="45">
        <f t="shared" ref="AI900:AI963" si="28">(AG900-AH900)*10000</f>
        <v>-0.2570804589163353</v>
      </c>
    </row>
    <row r="901" spans="27:35" x14ac:dyDescent="0.2">
      <c r="AA901" s="122" t="s">
        <v>88</v>
      </c>
      <c r="AB901" s="40">
        <f>_xll.qlInterestRateIndexFixingDate($X$9,AC901)</f>
        <v>45693</v>
      </c>
      <c r="AC901" s="40">
        <f>_xll.qlCalendarAdvance(calendar,$AC900,AA901,,,trigger)</f>
        <v>45695</v>
      </c>
      <c r="AD901" s="40">
        <f>_xll.qlInterestRateIndexMaturity($X$9,AC901,)</f>
        <v>45784</v>
      </c>
      <c r="AE901" s="43">
        <f>_xll.qlTenorBasisValue(TenorBasis3M,AC901,_xll.ohTrigger(trigger,$X$24))</f>
        <v>1.5810057937668282E-3</v>
      </c>
      <c r="AF901" s="90">
        <f>_xll.qlTenorBasisForwardRate(TenorBasis3M,AC901,_xll.ohTrigger(trigger,$X$24))</f>
        <v>1.8763158236120479E-2</v>
      </c>
      <c r="AG901" s="90">
        <f>_xll.qlIndexFixing(TenorBasisIndex6M,$AB901,TRUE,_xll.ohTrigger(trigger,$X$24))</f>
        <v>1.8663021599464126E-2</v>
      </c>
      <c r="AH901" s="43">
        <f>_xll.qlIndexFixing($X$9,$AB901,TRUE,trigger)</f>
        <v>1.868791056655816E-2</v>
      </c>
      <c r="AI901" s="45">
        <f t="shared" si="28"/>
        <v>-0.24888967094034015</v>
      </c>
    </row>
    <row r="902" spans="27:35" x14ac:dyDescent="0.2">
      <c r="AA902" s="122" t="s">
        <v>88</v>
      </c>
      <c r="AB902" s="40">
        <f>_xll.qlInterestRateIndexFixingDate($X$9,AC902)</f>
        <v>45700</v>
      </c>
      <c r="AC902" s="40">
        <f>_xll.qlCalendarAdvance(calendar,$AC901,AA902,,,trigger)</f>
        <v>45702</v>
      </c>
      <c r="AD902" s="40">
        <f>_xll.qlInterestRateIndexMaturity($X$9,AC902,)</f>
        <v>45791</v>
      </c>
      <c r="AE902" s="43">
        <f>_xll.qlTenorBasisValue(TenorBasis3M,AC902,_xll.ohTrigger(trigger,$X$24))</f>
        <v>1.5795071220403784E-3</v>
      </c>
      <c r="AF902" s="90">
        <f>_xll.qlTenorBasisForwardRate(TenorBasis3M,AC902,_xll.ohTrigger(trigger,$X$24))</f>
        <v>1.8786070197723062E-2</v>
      </c>
      <c r="AG902" s="90">
        <f>_xll.qlIndexFixing(TenorBasisIndex6M,$AB902,TRUE,_xll.ohTrigger(trigger,$X$24))</f>
        <v>1.8685933190554102E-2</v>
      </c>
      <c r="AH902" s="43">
        <f>_xll.qlIndexFixing($X$9,$AB902,TRUE,trigger)</f>
        <v>1.8709782471362308E-2</v>
      </c>
      <c r="AI902" s="45">
        <f t="shared" si="28"/>
        <v>-0.23849280808205947</v>
      </c>
    </row>
    <row r="903" spans="27:35" x14ac:dyDescent="0.2">
      <c r="AA903" s="122" t="s">
        <v>88</v>
      </c>
      <c r="AB903" s="40">
        <f>_xll.qlInterestRateIndexFixingDate($X$9,AC903)</f>
        <v>45707</v>
      </c>
      <c r="AC903" s="40">
        <f>_xll.qlCalendarAdvance(calendar,$AC902,AA903,,,trigger)</f>
        <v>45709</v>
      </c>
      <c r="AD903" s="40">
        <f>_xll.qlInterestRateIndexMaturity($X$9,AC903,)</f>
        <v>45798</v>
      </c>
      <c r="AE903" s="43">
        <f>_xll.qlTenorBasisValue(TenorBasis3M,AC903,_xll.ohTrigger(trigger,$X$24))</f>
        <v>1.5780055657180609E-3</v>
      </c>
      <c r="AF903" s="90">
        <f>_xll.qlTenorBasisForwardRate(TenorBasis3M,AC903,_xll.ohTrigger(trigger,$X$24))</f>
        <v>1.880919972527742E-2</v>
      </c>
      <c r="AG903" s="90">
        <f>_xll.qlIndexFixing(TenorBasisIndex6M,$AB903,TRUE,_xll.ohTrigger(trigger,$X$24))</f>
        <v>1.8919248033184715E-2</v>
      </c>
      <c r="AH903" s="43">
        <f>_xll.qlIndexFixing($X$9,$AB903,TRUE,trigger)</f>
        <v>1.8731651300474845E-2</v>
      </c>
      <c r="AI903" s="45">
        <f t="shared" si="28"/>
        <v>1.8759673270987016</v>
      </c>
    </row>
    <row r="904" spans="27:35" x14ac:dyDescent="0.2">
      <c r="AA904" s="122" t="s">
        <v>88</v>
      </c>
      <c r="AB904" s="40">
        <f>_xll.qlInterestRateIndexFixingDate($X$9,AC904)</f>
        <v>45714</v>
      </c>
      <c r="AC904" s="40">
        <f>_xll.qlCalendarAdvance(calendar,$AC903,AA904,,,trigger)</f>
        <v>45716</v>
      </c>
      <c r="AD904" s="40">
        <f>_xll.qlInterestRateIndexMaturity($X$9,AC904,)</f>
        <v>45807</v>
      </c>
      <c r="AE904" s="43">
        <f>_xll.qlTenorBasisValue(TenorBasis3M,AC904,_xll.ohTrigger(trigger,$X$24))</f>
        <v>1.5765011499360001E-3</v>
      </c>
      <c r="AF904" s="90">
        <f>_xll.qlTenorBasisForwardRate(TenorBasis3M,AC904,_xll.ohTrigger(trigger,$X$24))</f>
        <v>1.8836950540156598E-2</v>
      </c>
      <c r="AG904" s="90">
        <f>_xll.qlIndexFixing(TenorBasisIndex6M,$AB904,TRUE,_xll.ohTrigger(trigger,$X$24))</f>
        <v>1.8942632454899477E-2</v>
      </c>
      <c r="AH904" s="43">
        <f>_xll.qlIndexFixing($X$9,$AB904,TRUE,trigger)</f>
        <v>1.8757615285259169E-2</v>
      </c>
      <c r="AI904" s="45">
        <f t="shared" si="28"/>
        <v>1.8501716964030788</v>
      </c>
    </row>
    <row r="905" spans="27:35" x14ac:dyDescent="0.2">
      <c r="AA905" s="122" t="s">
        <v>88</v>
      </c>
      <c r="AB905" s="40">
        <f>_xll.qlInterestRateIndexFixingDate($X$9,AC905)</f>
        <v>45721</v>
      </c>
      <c r="AC905" s="40">
        <f>_xll.qlCalendarAdvance(calendar,$AC904,AA905,,,trigger)</f>
        <v>45723</v>
      </c>
      <c r="AD905" s="40">
        <f>_xll.qlInterestRateIndexMaturity($X$9,AC905,)</f>
        <v>45817</v>
      </c>
      <c r="AE905" s="43">
        <f>_xll.qlTenorBasisValue(TenorBasis3M,AC905,_xll.ohTrigger(trigger,$X$24))</f>
        <v>1.5749938997190991E-3</v>
      </c>
      <c r="AF905" s="90">
        <f>_xll.qlTenorBasisForwardRate(TenorBasis3M,AC905,_xll.ohTrigger(trigger,$X$24))</f>
        <v>1.8867217328021772E-2</v>
      </c>
      <c r="AG905" s="90">
        <f>_xll.qlIndexFixing(TenorBasisIndex6M,$AB905,TRUE,_xll.ohTrigger(trigger,$X$24))</f>
        <v>1.8767052923239415E-2</v>
      </c>
      <c r="AH905" s="43">
        <f>_xll.qlIndexFixing($X$9,$AB905,TRUE,trigger)</f>
        <v>1.8785631084880836E-2</v>
      </c>
      <c r="AI905" s="45">
        <f t="shared" si="28"/>
        <v>-0.18578161641420732</v>
      </c>
    </row>
    <row r="906" spans="27:35" x14ac:dyDescent="0.2">
      <c r="AA906" s="122" t="s">
        <v>88</v>
      </c>
      <c r="AB906" s="40">
        <f>_xll.qlInterestRateIndexFixingDate($X$9,AC906)</f>
        <v>45728</v>
      </c>
      <c r="AC906" s="40">
        <f>_xll.qlCalendarAdvance(calendar,$AC905,AA906,,,trigger)</f>
        <v>45730</v>
      </c>
      <c r="AD906" s="40">
        <f>_xll.qlInterestRateIndexMaturity($X$9,AC906,)</f>
        <v>45824</v>
      </c>
      <c r="AE906" s="43">
        <f>_xll.qlTenorBasisValue(TenorBasis3M,AC906,_xll.ohTrigger(trigger,$X$24))</f>
        <v>1.5734838399814486E-3</v>
      </c>
      <c r="AF906" s="90">
        <f>_xll.qlTenorBasisForwardRate(TenorBasis3M,AC906,_xll.ohTrigger(trigger,$X$24))</f>
        <v>1.8891083726761626E-2</v>
      </c>
      <c r="AG906" s="90">
        <f>_xll.qlIndexFixing(TenorBasisIndex6M,$AB906,TRUE,_xll.ohTrigger(trigger,$X$24))</f>
        <v>1.8587737741028624E-2</v>
      </c>
      <c r="AH906" s="43">
        <f>_xll.qlIndexFixing($X$9,$AB906,TRUE,trigger)</f>
        <v>1.8807495281304407E-2</v>
      </c>
      <c r="AI906" s="45">
        <f t="shared" si="28"/>
        <v>-2.1975754027578343</v>
      </c>
    </row>
    <row r="907" spans="27:35" x14ac:dyDescent="0.2">
      <c r="AA907" s="122" t="s">
        <v>88</v>
      </c>
      <c r="AB907" s="40">
        <f>_xll.qlInterestRateIndexFixingDate($X$9,AC907)</f>
        <v>45735</v>
      </c>
      <c r="AC907" s="40">
        <f>_xll.qlCalendarAdvance(calendar,$AC906,AA907,,,trigger)</f>
        <v>45737</v>
      </c>
      <c r="AD907" s="40">
        <f>_xll.qlInterestRateIndexMaturity($X$9,AC907,)</f>
        <v>45831</v>
      </c>
      <c r="AE907" s="43">
        <f>_xll.qlTenorBasisValue(TenorBasis3M,AC907,_xll.ohTrigger(trigger,$X$24))</f>
        <v>1.5719709955267325E-3</v>
      </c>
      <c r="AF907" s="90">
        <f>_xll.qlTenorBasisForwardRate(TenorBasis3M,AC907,_xll.ohTrigger(trigger,$X$24))</f>
        <v>1.8915167880680477E-2</v>
      </c>
      <c r="AG907" s="90">
        <f>_xll.qlIndexFixing(TenorBasisIndex6M,$AB907,TRUE,_xll.ohTrigger(trigger,$X$24))</f>
        <v>1.8815002616203676E-2</v>
      </c>
      <c r="AH907" s="43">
        <f>_xll.qlIndexFixing($X$9,$AB907,TRUE,trigger)</f>
        <v>1.8829356407618705E-2</v>
      </c>
      <c r="AI907" s="45">
        <f t="shared" si="28"/>
        <v>-0.14353791415028933</v>
      </c>
    </row>
    <row r="908" spans="27:35" x14ac:dyDescent="0.2">
      <c r="AA908" s="122" t="s">
        <v>88</v>
      </c>
      <c r="AB908" s="40">
        <f>_xll.qlInterestRateIndexFixingDate($X$9,AC908)</f>
        <v>45742</v>
      </c>
      <c r="AC908" s="40">
        <f>_xll.qlCalendarAdvance(calendar,$AC907,AA908,,,trigger)</f>
        <v>45744</v>
      </c>
      <c r="AD908" s="40">
        <f>_xll.qlInterestRateIndexMaturity($X$9,AC908,)</f>
        <v>45838</v>
      </c>
      <c r="AE908" s="43">
        <f>_xll.qlTenorBasisValue(TenorBasis3M,AC908,_xll.ohTrigger(trigger,$X$24))</f>
        <v>1.5704553910486354E-3</v>
      </c>
      <c r="AF908" s="90">
        <f>_xll.qlTenorBasisForwardRate(TenorBasis3M,AC908,_xll.ohTrigger(trigger,$X$24))</f>
        <v>1.893946981834781E-2</v>
      </c>
      <c r="AG908" s="90">
        <f>_xll.qlIndexFixing(TenorBasisIndex6M,$AB908,TRUE,_xll.ohTrigger(trigger,$X$24))</f>
        <v>1.8839304115525479E-2</v>
      </c>
      <c r="AH908" s="43">
        <f>_xll.qlIndexFixing($X$9,$AB908,TRUE,trigger)</f>
        <v>1.8851214463768459E-2</v>
      </c>
      <c r="AI908" s="45">
        <f t="shared" si="28"/>
        <v>-0.11910348242979985</v>
      </c>
    </row>
    <row r="909" spans="27:35" x14ac:dyDescent="0.2">
      <c r="AA909" s="122" t="s">
        <v>88</v>
      </c>
      <c r="AB909" s="40">
        <f>_xll.qlInterestRateIndexFixingDate($X$9,AC909)</f>
        <v>45749</v>
      </c>
      <c r="AC909" s="40">
        <f>_xll.qlCalendarAdvance(calendar,$AC908,AA909,,,trigger)</f>
        <v>45751</v>
      </c>
      <c r="AD909" s="40">
        <f>_xll.qlInterestRateIndexMaturity($X$9,AC909,)</f>
        <v>45842</v>
      </c>
      <c r="AE909" s="43">
        <f>_xll.qlTenorBasisValue(TenorBasis3M,AC909,_xll.ohTrigger(trigger,$X$24))</f>
        <v>1.568937051131246E-3</v>
      </c>
      <c r="AF909" s="90">
        <f>_xll.qlTenorBasisForwardRate(TenorBasis3M,AC909,_xll.ohTrigger(trigger,$X$24))</f>
        <v>1.8957119190464465E-2</v>
      </c>
      <c r="AG909" s="90">
        <f>_xll.qlIndexFixing(TenorBasisIndex6M,$AB909,TRUE,_xll.ohTrigger(trigger,$X$24))</f>
        <v>1.8646392577939888E-2</v>
      </c>
      <c r="AH909" s="43">
        <f>_xll.qlIndexFixing($X$9,$AB909,TRUE,trigger)</f>
        <v>1.8866907111747398E-2</v>
      </c>
      <c r="AI909" s="45">
        <f t="shared" si="28"/>
        <v>-2.2051453380751012</v>
      </c>
    </row>
    <row r="910" spans="27:35" x14ac:dyDescent="0.2">
      <c r="AA910" s="122" t="s">
        <v>88</v>
      </c>
      <c r="AB910" s="40">
        <f>_xll.qlInterestRateIndexFixingDate($X$9,AC910)</f>
        <v>45756</v>
      </c>
      <c r="AC910" s="40">
        <f>_xll.qlCalendarAdvance(calendar,$AC909,AA910,,,trigger)</f>
        <v>45758</v>
      </c>
      <c r="AD910" s="40">
        <f>_xll.qlInterestRateIndexMaturity($X$9,AC910,)</f>
        <v>45849</v>
      </c>
      <c r="AE910" s="43">
        <f>_xll.qlTenorBasisValue(TenorBasis3M,AC910,_xll.ohTrigger(trigger,$X$24))</f>
        <v>1.567416000249459E-3</v>
      </c>
      <c r="AF910" s="90">
        <f>_xll.qlTenorBasisForwardRate(TenorBasis3M,AC910,_xll.ohTrigger(trigger,$X$24))</f>
        <v>1.8981806192984937E-2</v>
      </c>
      <c r="AG910" s="90">
        <f>_xll.qlIndexFixing(TenorBasisIndex6M,$AB910,TRUE,_xll.ohTrigger(trigger,$X$24))</f>
        <v>1.8670791200905399E-2</v>
      </c>
      <c r="AH910" s="43">
        <f>_xll.qlIndexFixing($X$9,$AB910,TRUE,trigger)</f>
        <v>1.8888756256039019E-2</v>
      </c>
      <c r="AI910" s="45">
        <f t="shared" si="28"/>
        <v>-2.1796505513362039</v>
      </c>
    </row>
    <row r="911" spans="27:35" x14ac:dyDescent="0.2">
      <c r="AA911" s="122" t="s">
        <v>88</v>
      </c>
      <c r="AB911" s="40">
        <f>_xll.qlInterestRateIndexFixingDate($X$9,AC911)</f>
        <v>45763</v>
      </c>
      <c r="AC911" s="40">
        <f>_xll.qlCalendarAdvance(calendar,$AC910,AA911,,,trigger)</f>
        <v>45769</v>
      </c>
      <c r="AD911" s="40">
        <f>_xll.qlInterestRateIndexMaturity($X$9,AC911,)</f>
        <v>45860</v>
      </c>
      <c r="AE911" s="43">
        <f>_xll.qlTenorBasisValue(TenorBasis3M,AC911,_xll.ohTrigger(trigger,$X$24))</f>
        <v>1.5650203587498862E-3</v>
      </c>
      <c r="AF911" s="90">
        <f>_xll.qlTenorBasisForwardRate(TenorBasis3M,AC911,_xll.ohTrigger(trigger,$X$24))</f>
        <v>1.9021040157384005E-2</v>
      </c>
      <c r="AG911" s="90">
        <f>_xll.qlIndexFixing(TenorBasisIndex6M,$AB911,TRUE,_xll.ohTrigger(trigger,$X$24))</f>
        <v>1.870956711988046E-2</v>
      </c>
      <c r="AH911" s="43">
        <f>_xll.qlIndexFixing($X$9,$AB911,TRUE,trigger)</f>
        <v>1.8923084415308926E-2</v>
      </c>
      <c r="AI911" s="45">
        <f t="shared" si="28"/>
        <v>-2.1351729542846627</v>
      </c>
    </row>
    <row r="912" spans="27:35" x14ac:dyDescent="0.2">
      <c r="AA912" s="122" t="s">
        <v>88</v>
      </c>
      <c r="AB912" s="40">
        <f>_xll.qlInterestRateIndexFixingDate($X$9,AC912)</f>
        <v>45772</v>
      </c>
      <c r="AC912" s="40">
        <f>_xll.qlCalendarAdvance(calendar,$AC911,AA912,,,trigger)</f>
        <v>45776</v>
      </c>
      <c r="AD912" s="40">
        <f>_xll.qlInterestRateIndexMaturity($X$9,AC912,)</f>
        <v>45867</v>
      </c>
      <c r="AE912" s="43">
        <f>_xll.qlTenorBasisValue(TenorBasis3M,AC912,_xll.ohTrigger(trigger,$X$24))</f>
        <v>1.5634924484413933E-3</v>
      </c>
      <c r="AF912" s="90">
        <f>_xll.qlTenorBasisForwardRate(TenorBasis3M,AC912,_xll.ohTrigger(trigger,$X$24))</f>
        <v>1.9046287334452103E-2</v>
      </c>
      <c r="AG912" s="90">
        <f>_xll.qlIndexFixing(TenorBasisIndex6M,$AB912,TRUE,_xll.ohTrigger(trigger,$X$24))</f>
        <v>1.8734519709057776E-2</v>
      </c>
      <c r="AH912" s="43">
        <f>_xll.qlIndexFixing($X$9,$AB912,TRUE,trigger)</f>
        <v>1.8944925655462543E-2</v>
      </c>
      <c r="AI912" s="45">
        <f t="shared" si="28"/>
        <v>-2.1040594640476735</v>
      </c>
    </row>
    <row r="913" spans="27:35" x14ac:dyDescent="0.2">
      <c r="AA913" s="122" t="s">
        <v>88</v>
      </c>
      <c r="AB913" s="40">
        <f>_xll.qlInterestRateIndexFixingDate($X$9,AC913)</f>
        <v>45779</v>
      </c>
      <c r="AC913" s="40">
        <f>_xll.qlCalendarAdvance(calendar,$AC912,AA913,,,trigger)</f>
        <v>45783</v>
      </c>
      <c r="AD913" s="40">
        <f>_xll.qlInterestRateIndexMaturity($X$9,AC913,)</f>
        <v>45875</v>
      </c>
      <c r="AE913" s="43">
        <f>_xll.qlTenorBasisValue(TenorBasis3M,AC913,_xll.ohTrigger(trigger,$X$24))</f>
        <v>1.5619619136935498E-3</v>
      </c>
      <c r="AF913" s="90">
        <f>_xll.qlTenorBasisForwardRate(TenorBasis3M,AC913,_xll.ohTrigger(trigger,$X$24))</f>
        <v>1.9074118046415338E-2</v>
      </c>
      <c r="AG913" s="90">
        <f>_xll.qlIndexFixing(TenorBasisIndex6M,$AB913,TRUE,_xll.ohTrigger(trigger,$X$24))</f>
        <v>1.8973960427371647E-2</v>
      </c>
      <c r="AH913" s="43">
        <f>_xll.qlIndexFixing($X$9,$AB913,TRUE,trigger)</f>
        <v>1.8968822006488945E-2</v>
      </c>
      <c r="AI913" s="45">
        <f t="shared" si="28"/>
        <v>5.1384208827019717E-2</v>
      </c>
    </row>
    <row r="914" spans="27:35" x14ac:dyDescent="0.2">
      <c r="AA914" s="122" t="s">
        <v>88</v>
      </c>
      <c r="AB914" s="40">
        <f>_xll.qlInterestRateIndexFixingDate($X$9,AC914)</f>
        <v>45786</v>
      </c>
      <c r="AC914" s="40">
        <f>_xll.qlCalendarAdvance(calendar,$AC913,AA914,,,trigger)</f>
        <v>45790</v>
      </c>
      <c r="AD914" s="40">
        <f>_xll.qlInterestRateIndexMaturity($X$9,AC914,)</f>
        <v>45882</v>
      </c>
      <c r="AE914" s="43">
        <f>_xll.qlTenorBasisValue(TenorBasis3M,AC914,_xll.ohTrigger(trigger,$X$24))</f>
        <v>1.5604287784871779E-3</v>
      </c>
      <c r="AF914" s="90">
        <f>_xll.qlTenorBasisForwardRate(TenorBasis3M,AC914,_xll.ohTrigger(trigger,$X$24))</f>
        <v>1.909981797331672E-2</v>
      </c>
      <c r="AG914" s="90">
        <f>_xll.qlIndexFixing(TenorBasisIndex6M,$AB914,TRUE,_xll.ohTrigger(trigger,$X$24))</f>
        <v>1.8999659893766615E-2</v>
      </c>
      <c r="AH914" s="43">
        <f>_xll.qlIndexFixing($X$9,$AB914,TRUE,trigger)</f>
        <v>1.8990658027584581E-2</v>
      </c>
      <c r="AI914" s="45">
        <f t="shared" si="28"/>
        <v>9.0018661820338852E-2</v>
      </c>
    </row>
    <row r="915" spans="27:35" x14ac:dyDescent="0.2">
      <c r="AA915" s="122" t="s">
        <v>88</v>
      </c>
      <c r="AB915" s="40">
        <f>_xll.qlInterestRateIndexFixingDate($X$9,AC915)</f>
        <v>45793</v>
      </c>
      <c r="AC915" s="40">
        <f>_xll.qlCalendarAdvance(calendar,$AC914,AA915,,,trigger)</f>
        <v>45797</v>
      </c>
      <c r="AD915" s="40">
        <f>_xll.qlInterestRateIndexMaturity($X$9,AC915,)</f>
        <v>45889</v>
      </c>
      <c r="AE915" s="43">
        <f>_xll.qlTenorBasisValue(TenorBasis3M,AC915,_xll.ohTrigger(trigger,$X$24))</f>
        <v>1.5588930666961271E-3</v>
      </c>
      <c r="AF915" s="90">
        <f>_xll.qlTenorBasisForwardRate(TenorBasis3M,AC915,_xll.ohTrigger(trigger,$X$24))</f>
        <v>1.9125735867293797E-2</v>
      </c>
      <c r="AG915" s="90">
        <f>_xll.qlIndexFixing(TenorBasisIndex6M,$AB915,TRUE,_xll.ohTrigger(trigger,$X$24))</f>
        <v>1.9232129069644579E-2</v>
      </c>
      <c r="AH915" s="43">
        <f>_xll.qlIndexFixing($X$9,$AB915,TRUE,trigger)</f>
        <v>1.9012490975803483E-2</v>
      </c>
      <c r="AI915" s="45">
        <f t="shared" si="28"/>
        <v>2.1963809384109578</v>
      </c>
    </row>
    <row r="916" spans="27:35" x14ac:dyDescent="0.2">
      <c r="AA916" s="122" t="s">
        <v>88</v>
      </c>
      <c r="AB916" s="40">
        <f>_xll.qlInterestRateIndexFixingDate($X$9,AC916)</f>
        <v>45800</v>
      </c>
      <c r="AC916" s="40">
        <f>_xll.qlCalendarAdvance(calendar,$AC915,AA916,,,trigger)</f>
        <v>45804</v>
      </c>
      <c r="AD916" s="40">
        <f>_xll.qlInterestRateIndexMaturity($X$9,AC916,)</f>
        <v>45896</v>
      </c>
      <c r="AE916" s="43">
        <f>_xll.qlTenorBasisValue(TenorBasis3M,AC916,_xll.ohTrigger(trigger,$X$24))</f>
        <v>1.5573548020876707E-3</v>
      </c>
      <c r="AF916" s="90">
        <f>_xll.qlTenorBasisForwardRate(TenorBasis3M,AC916,_xll.ohTrigger(trigger,$X$24))</f>
        <v>1.9151871756234694E-2</v>
      </c>
      <c r="AG916" s="90">
        <f>_xll.qlIndexFixing(TenorBasisIndex6M,$AB916,TRUE,_xll.ohTrigger(trigger,$X$24))</f>
        <v>1.8841155373530635E-2</v>
      </c>
      <c r="AH916" s="43">
        <f>_xll.qlIndexFixing($X$9,$AB916,TRUE,trigger)</f>
        <v>1.9034320851094386E-2</v>
      </c>
      <c r="AI916" s="45">
        <f t="shared" si="28"/>
        <v>-1.9316547756375104</v>
      </c>
    </row>
    <row r="917" spans="27:35" x14ac:dyDescent="0.2">
      <c r="AA917" s="122" t="s">
        <v>88</v>
      </c>
      <c r="AB917" s="40">
        <f>_xll.qlInterestRateIndexFixingDate($X$9,AC917)</f>
        <v>45807</v>
      </c>
      <c r="AC917" s="40">
        <f>_xll.qlCalendarAdvance(calendar,$AC916,AA917,,,trigger)</f>
        <v>45811</v>
      </c>
      <c r="AD917" s="40">
        <f>_xll.qlInterestRateIndexMaturity($X$9,AC917,)</f>
        <v>45903</v>
      </c>
      <c r="AE917" s="43">
        <f>_xll.qlTenorBasisValue(TenorBasis3M,AC917,_xll.ohTrigger(trigger,$X$24))</f>
        <v>1.5558140083228944E-3</v>
      </c>
      <c r="AF917" s="90">
        <f>_xll.qlTenorBasisForwardRate(TenorBasis3M,AC917,_xll.ohTrigger(trigger,$X$24))</f>
        <v>1.9178225667958026E-2</v>
      </c>
      <c r="AG917" s="90">
        <f>_xll.qlIndexFixing(TenorBasisIndex6M,$AB917,TRUE,_xll.ohTrigger(trigger,$X$24))</f>
        <v>1.88672055683771E-2</v>
      </c>
      <c r="AH917" s="43">
        <f>_xll.qlIndexFixing($X$9,$AB917,TRUE,trigger)</f>
        <v>1.9056147653406026E-2</v>
      </c>
      <c r="AI917" s="45">
        <f t="shared" si="28"/>
        <v>-1.8894208502892584</v>
      </c>
    </row>
    <row r="918" spans="27:35" x14ac:dyDescent="0.2">
      <c r="AA918" s="122" t="s">
        <v>88</v>
      </c>
      <c r="AB918" s="40">
        <f>_xll.qlInterestRateIndexFixingDate($X$9,AC918)</f>
        <v>45814</v>
      </c>
      <c r="AC918" s="40">
        <f>_xll.qlCalendarAdvance(calendar,$AC917,AA918,,,trigger)</f>
        <v>45818</v>
      </c>
      <c r="AD918" s="40">
        <f>_xll.qlInterestRateIndexMaturity($X$9,AC918,)</f>
        <v>45910</v>
      </c>
      <c r="AE918" s="43">
        <f>_xll.qlTenorBasisValue(TenorBasis3M,AC918,_xll.ohTrigger(trigger,$X$24))</f>
        <v>1.5542707089570924E-3</v>
      </c>
      <c r="AF918" s="90">
        <f>_xll.qlTenorBasisForwardRate(TenorBasis3M,AC918,_xll.ohTrigger(trigger,$X$24))</f>
        <v>1.9204797630219855E-2</v>
      </c>
      <c r="AG918" s="90">
        <f>_xll.qlIndexFixing(TenorBasisIndex6M,$AB918,TRUE,_xll.ohTrigger(trigger,$X$24))</f>
        <v>1.9104637653130231E-2</v>
      </c>
      <c r="AH918" s="43">
        <f>_xll.qlIndexFixing($X$9,$AB918,TRUE,trigger)</f>
        <v>1.9077971382683665E-2</v>
      </c>
      <c r="AI918" s="45">
        <f t="shared" si="28"/>
        <v>0.26666270446566026</v>
      </c>
    </row>
    <row r="919" spans="27:35" x14ac:dyDescent="0.2">
      <c r="AA919" s="122" t="s">
        <v>88</v>
      </c>
      <c r="AB919" s="40">
        <f>_xll.qlInterestRateIndexFixingDate($X$9,AC919)</f>
        <v>45821</v>
      </c>
      <c r="AC919" s="40">
        <f>_xll.qlCalendarAdvance(calendar,$AC918,AA919,,,trigger)</f>
        <v>45825</v>
      </c>
      <c r="AD919" s="40">
        <f>_xll.qlInterestRateIndexMaturity($X$9,AC919,)</f>
        <v>45917</v>
      </c>
      <c r="AE919" s="43">
        <f>_xll.qlTenorBasisValue(TenorBasis3M,AC919,_xll.ohTrigger(trigger,$X$24))</f>
        <v>1.5527249274401552E-3</v>
      </c>
      <c r="AF919" s="90">
        <f>_xll.qlTenorBasisForwardRate(TenorBasis3M,AC919,_xll.ohTrigger(trigger,$X$24))</f>
        <v>1.923158767070238E-2</v>
      </c>
      <c r="AG919" s="90">
        <f>_xll.qlIndexFixing(TenorBasisIndex6M,$AB919,TRUE,_xll.ohTrigger(trigger,$X$24))</f>
        <v>1.9131427205347679E-2</v>
      </c>
      <c r="AH919" s="43">
        <f>_xll.qlIndexFixing($X$9,$AB919,TRUE,trigger)</f>
        <v>1.9099792038876039E-2</v>
      </c>
      <c r="AI919" s="45">
        <f t="shared" si="28"/>
        <v>0.31635166471640636</v>
      </c>
    </row>
    <row r="920" spans="27:35" x14ac:dyDescent="0.2">
      <c r="AA920" s="122" t="s">
        <v>88</v>
      </c>
      <c r="AB920" s="40">
        <f>_xll.qlInterestRateIndexFixingDate($X$9,AC920)</f>
        <v>45828</v>
      </c>
      <c r="AC920" s="40">
        <f>_xll.qlCalendarAdvance(calendar,$AC919,AA920,,,trigger)</f>
        <v>45832</v>
      </c>
      <c r="AD920" s="40">
        <f>_xll.qlInterestRateIndexMaturity($X$9,AC920,)</f>
        <v>45924</v>
      </c>
      <c r="AE920" s="43">
        <f>_xll.qlTenorBasisValue(TenorBasis3M,AC920,_xll.ohTrigger(trigger,$X$24))</f>
        <v>1.5511766871169565E-3</v>
      </c>
      <c r="AF920" s="90">
        <f>_xll.qlTenorBasisForwardRate(TenorBasis3M,AC920,_xll.ohTrigger(trigger,$X$24))</f>
        <v>1.9258595817023515E-2</v>
      </c>
      <c r="AG920" s="90">
        <f>_xll.qlIndexFixing(TenorBasisIndex6M,$AB920,TRUE,_xll.ohTrigger(trigger,$X$24))</f>
        <v>1.9158434857849915E-2</v>
      </c>
      <c r="AH920" s="43">
        <f>_xll.qlIndexFixing($X$9,$AB920,TRUE,trigger)</f>
        <v>1.9121609621930147E-2</v>
      </c>
      <c r="AI920" s="45">
        <f t="shared" si="28"/>
        <v>0.36825235919767108</v>
      </c>
    </row>
    <row r="921" spans="27:35" x14ac:dyDescent="0.2">
      <c r="AA921" s="122" t="s">
        <v>88</v>
      </c>
      <c r="AB921" s="40">
        <f>_xll.qlInterestRateIndexFixingDate($X$9,AC921)</f>
        <v>45835</v>
      </c>
      <c r="AC921" s="40">
        <f>_xll.qlCalendarAdvance(calendar,$AC920,AA921,,,trigger)</f>
        <v>45839</v>
      </c>
      <c r="AD921" s="40">
        <f>_xll.qlInterestRateIndexMaturity($X$9,AC921,)</f>
        <v>45931</v>
      </c>
      <c r="AE921" s="43">
        <f>_xll.qlTenorBasisValue(TenorBasis3M,AC921,_xll.ohTrigger(trigger,$X$24))</f>
        <v>1.5496260112277459E-3</v>
      </c>
      <c r="AF921" s="90">
        <f>_xll.qlTenorBasisForwardRate(TenorBasis3M,AC921,_xll.ohTrigger(trigger,$X$24))</f>
        <v>1.9285822096735128E-2</v>
      </c>
      <c r="AG921" s="90">
        <f>_xll.qlIndexFixing(TenorBasisIndex6M,$AB921,TRUE,_xll.ohTrigger(trigger,$X$24))</f>
        <v>1.918566063818794E-2</v>
      </c>
      <c r="AH921" s="43">
        <f>_xll.qlIndexFixing($X$9,$AB921,TRUE,trigger)</f>
        <v>1.914342413179386E-2</v>
      </c>
      <c r="AI921" s="45">
        <f t="shared" si="28"/>
        <v>0.42236506394080497</v>
      </c>
    </row>
    <row r="922" spans="27:35" x14ac:dyDescent="0.2">
      <c r="AA922" s="122" t="s">
        <v>88</v>
      </c>
      <c r="AB922" s="40">
        <f>_xll.qlInterestRateIndexFixingDate($X$9,AC922)</f>
        <v>45842</v>
      </c>
      <c r="AC922" s="40">
        <f>_xll.qlCalendarAdvance(calendar,$AC921,AA922,,,trigger)</f>
        <v>45846</v>
      </c>
      <c r="AD922" s="40">
        <f>_xll.qlInterestRateIndexMaturity($X$9,AC922,)</f>
        <v>45938</v>
      </c>
      <c r="AE922" s="43">
        <f>_xll.qlTenorBasisValue(TenorBasis3M,AC922,_xll.ohTrigger(trigger,$X$24))</f>
        <v>1.5480729229085297E-3</v>
      </c>
      <c r="AF922" s="90">
        <f>_xll.qlTenorBasisForwardRate(TenorBasis3M,AC922,_xll.ohTrigger(trigger,$X$24))</f>
        <v>1.9313261569449125E-2</v>
      </c>
      <c r="AG922" s="90">
        <f>_xll.qlIndexFixing(TenorBasisIndex6M,$AB922,TRUE,_xll.ohTrigger(trigger,$X$24))</f>
        <v>1.9209435709321505E-2</v>
      </c>
      <c r="AH922" s="43">
        <f>_xll.qlIndexFixing($X$9,$AB922,TRUE,trigger)</f>
        <v>1.9165234588828194E-2</v>
      </c>
      <c r="AI922" s="45">
        <f t="shared" si="28"/>
        <v>0.44201120493310431</v>
      </c>
    </row>
    <row r="923" spans="27:35" x14ac:dyDescent="0.2">
      <c r="AA923" s="122" t="s">
        <v>88</v>
      </c>
      <c r="AB923" s="40">
        <f>_xll.qlInterestRateIndexFixingDate($X$9,AC923)</f>
        <v>45849</v>
      </c>
      <c r="AC923" s="40">
        <f>_xll.qlCalendarAdvance(calendar,$AC922,AA923,,,trigger)</f>
        <v>45853</v>
      </c>
      <c r="AD923" s="40">
        <f>_xll.qlInterestRateIndexMaturity($X$9,AC923,)</f>
        <v>45945</v>
      </c>
      <c r="AE923" s="43">
        <f>_xll.qlTenorBasisValue(TenorBasis3M,AC923,_xll.ohTrigger(trigger,$X$24))</f>
        <v>1.5465174451914608E-3</v>
      </c>
      <c r="AF923" s="90">
        <f>_xll.qlTenorBasisForwardRate(TenorBasis3M,AC923,_xll.ohTrigger(trigger,$X$24))</f>
        <v>1.9340878636154812E-2</v>
      </c>
      <c r="AG923" s="90">
        <f>_xll.qlIndexFixing(TenorBasisIndex6M,$AB923,TRUE,_xll.ohTrigger(trigger,$X$24))</f>
        <v>1.9232777688723897E-2</v>
      </c>
      <c r="AH923" s="43">
        <f>_xll.qlIndexFixing($X$9,$AB923,TRUE,trigger)</f>
        <v>1.9187033968023012E-2</v>
      </c>
      <c r="AI923" s="45">
        <f t="shared" si="28"/>
        <v>0.45743720700885254</v>
      </c>
    </row>
    <row r="924" spans="27:35" x14ac:dyDescent="0.2">
      <c r="AA924" s="122" t="s">
        <v>88</v>
      </c>
      <c r="AB924" s="40">
        <f>_xll.qlInterestRateIndexFixingDate($X$9,AC924)</f>
        <v>45856</v>
      </c>
      <c r="AC924" s="40">
        <f>_xll.qlCalendarAdvance(calendar,$AC923,AA924,,,trigger)</f>
        <v>45860</v>
      </c>
      <c r="AD924" s="40">
        <f>_xll.qlInterestRateIndexMaturity($X$9,AC924,)</f>
        <v>45952</v>
      </c>
      <c r="AE924" s="43">
        <f>_xll.qlTenorBasisValue(TenorBasis3M,AC924,_xll.ohTrigger(trigger,$X$24))</f>
        <v>1.5449596010052192E-3</v>
      </c>
      <c r="AF924" s="90">
        <f>_xll.qlTenorBasisForwardRate(TenorBasis3M,AC924,_xll.ohTrigger(trigger,$X$24))</f>
        <v>1.9368626012904119E-2</v>
      </c>
      <c r="AG924" s="90">
        <f>_xll.qlIndexFixing(TenorBasisIndex6M,$AB924,TRUE,_xll.ohTrigger(trigger,$X$24))</f>
        <v>1.9465314463935818E-2</v>
      </c>
      <c r="AH924" s="43">
        <f>_xll.qlIndexFixing($X$9,$AB924,TRUE,trigger)</f>
        <v>1.9208812940343378E-2</v>
      </c>
      <c r="AI924" s="45">
        <f t="shared" si="28"/>
        <v>2.565015235924395</v>
      </c>
    </row>
    <row r="925" spans="27:35" x14ac:dyDescent="0.2">
      <c r="AA925" s="122" t="s">
        <v>88</v>
      </c>
      <c r="AB925" s="40">
        <f>_xll.qlInterestRateIndexFixingDate($X$9,AC925)</f>
        <v>45863</v>
      </c>
      <c r="AC925" s="40">
        <f>_xll.qlCalendarAdvance(calendar,$AC924,AA925,,,trigger)</f>
        <v>45867</v>
      </c>
      <c r="AD925" s="40">
        <f>_xll.qlInterestRateIndexMaturity($X$9,AC925,)</f>
        <v>45959</v>
      </c>
      <c r="AE925" s="43">
        <f>_xll.qlTenorBasisValue(TenorBasis3M,AC925,_xll.ohTrigger(trigger,$X$24))</f>
        <v>1.5433994131753947E-3</v>
      </c>
      <c r="AF925" s="90">
        <f>_xll.qlTenorBasisForwardRate(TenorBasis3M,AC925,_xll.ohTrigger(trigger,$X$24))</f>
        <v>1.9396456391328525E-2</v>
      </c>
      <c r="AG925" s="90">
        <f>_xll.qlIndexFixing(TenorBasisIndex6M,$AB925,TRUE,_xll.ohTrigger(trigger,$X$24))</f>
        <v>1.9489160624188321E-2</v>
      </c>
      <c r="AH925" s="43">
        <f>_xll.qlIndexFixing($X$9,$AB925,TRUE,trigger)</f>
        <v>1.9230562172015544E-2</v>
      </c>
      <c r="AI925" s="45">
        <f t="shared" si="28"/>
        <v>2.5859845217277715</v>
      </c>
    </row>
    <row r="926" spans="27:35" x14ac:dyDescent="0.2">
      <c r="AA926" s="122" t="s">
        <v>88</v>
      </c>
      <c r="AB926" s="40">
        <f>_xll.qlInterestRateIndexFixingDate($X$9,AC926)</f>
        <v>45870</v>
      </c>
      <c r="AC926" s="40">
        <f>_xll.qlCalendarAdvance(calendar,$AC925,AA926,,,trigger)</f>
        <v>45874</v>
      </c>
      <c r="AD926" s="40">
        <f>_xll.qlInterestRateIndexMaturity($X$9,AC926,)</f>
        <v>45966</v>
      </c>
      <c r="AE926" s="43">
        <f>_xll.qlTenorBasisValue(TenorBasis3M,AC926,_xll.ohTrigger(trigger,$X$24))</f>
        <v>1.5418369044248688E-3</v>
      </c>
      <c r="AF926" s="90">
        <f>_xll.qlTenorBasisForwardRate(TenorBasis3M,AC926,_xll.ohTrigger(trigger,$X$24))</f>
        <v>1.9424322461626738E-2</v>
      </c>
      <c r="AG926" s="90">
        <f>_xll.qlIndexFixing(TenorBasisIndex6M,$AB926,TRUE,_xll.ohTrigger(trigger,$X$24))</f>
        <v>1.9089777495291203E-2</v>
      </c>
      <c r="AH926" s="43">
        <f>_xll.qlIndexFixing($X$9,$AB926,TRUE,trigger)</f>
        <v>1.9252272329055482E-2</v>
      </c>
      <c r="AI926" s="45">
        <f t="shared" si="28"/>
        <v>-1.6249483376427898</v>
      </c>
    </row>
    <row r="927" spans="27:35" x14ac:dyDescent="0.2">
      <c r="AA927" s="122" t="s">
        <v>88</v>
      </c>
      <c r="AB927" s="40">
        <f>_xll.qlInterestRateIndexFixingDate($X$9,AC927)</f>
        <v>45877</v>
      </c>
      <c r="AC927" s="40">
        <f>_xll.qlCalendarAdvance(calendar,$AC926,AA927,,,trigger)</f>
        <v>45881</v>
      </c>
      <c r="AD927" s="40">
        <f>_xll.qlInterestRateIndexMaturity($X$9,AC927,)</f>
        <v>45973</v>
      </c>
      <c r="AE927" s="43">
        <f>_xll.qlTenorBasisValue(TenorBasis3M,AC927,_xll.ohTrigger(trigger,$X$24))</f>
        <v>1.5402720973741947E-3</v>
      </c>
      <c r="AF927" s="90">
        <f>_xll.qlTenorBasisForwardRate(TenorBasis3M,AC927,_xll.ohTrigger(trigger,$X$24))</f>
        <v>1.9452176912559477E-2</v>
      </c>
      <c r="AG927" s="90">
        <f>_xll.qlIndexFixing(TenorBasisIndex6M,$AB927,TRUE,_xll.ohTrigger(trigger,$X$24))</f>
        <v>1.9326975247726436E-2</v>
      </c>
      <c r="AH927" s="43">
        <f>_xll.qlIndexFixing($X$9,$AB927,TRUE,trigger)</f>
        <v>1.927393407728107E-2</v>
      </c>
      <c r="AI927" s="45">
        <f t="shared" si="28"/>
        <v>0.53041170445366359</v>
      </c>
    </row>
    <row r="928" spans="27:35" x14ac:dyDescent="0.2">
      <c r="AA928" s="122" t="s">
        <v>88</v>
      </c>
      <c r="AB928" s="40">
        <f>_xll.qlInterestRateIndexFixingDate($X$9,AC928)</f>
        <v>45884</v>
      </c>
      <c r="AC928" s="40">
        <f>_xll.qlCalendarAdvance(calendar,$AC927,AA928,,,trigger)</f>
        <v>45888</v>
      </c>
      <c r="AD928" s="40">
        <f>_xll.qlInterestRateIndexMaturity($X$9,AC928,)</f>
        <v>45980</v>
      </c>
      <c r="AE928" s="43">
        <f>_xll.qlTenorBasisValue(TenorBasis3M,AC928,_xll.ohTrigger(trigger,$X$24))</f>
        <v>1.5387050145419755E-3</v>
      </c>
      <c r="AF928" s="90">
        <f>_xll.qlTenorBasisForwardRate(TenorBasis3M,AC928,_xll.ohTrigger(trigger,$X$24))</f>
        <v>1.9479972431442547E-2</v>
      </c>
      <c r="AG928" s="90">
        <f>_xll.qlIndexFixing(TenorBasisIndex6M,$AB928,TRUE,_xll.ohTrigger(trigger,$X$24))</f>
        <v>1.9350495501645713E-2</v>
      </c>
      <c r="AH928" s="43">
        <f>_xll.qlIndexFixing($X$9,$AB928,TRUE,trigger)</f>
        <v>1.929553808229905E-2</v>
      </c>
      <c r="AI928" s="45">
        <f t="shared" si="28"/>
        <v>0.54957419346662872</v>
      </c>
    </row>
    <row r="929" spans="27:35" x14ac:dyDescent="0.2">
      <c r="AA929" s="122" t="s">
        <v>88</v>
      </c>
      <c r="AB929" s="40">
        <f>_xll.qlInterestRateIndexFixingDate($X$9,AC929)</f>
        <v>45891</v>
      </c>
      <c r="AC929" s="40">
        <f>_xll.qlCalendarAdvance(calendar,$AC928,AA929,,,trigger)</f>
        <v>45895</v>
      </c>
      <c r="AD929" s="40">
        <f>_xll.qlInterestRateIndexMaturity($X$9,AC929,)</f>
        <v>45987</v>
      </c>
      <c r="AE929" s="43">
        <f>_xll.qlTenorBasisValue(TenorBasis3M,AC929,_xll.ohTrigger(trigger,$X$24))</f>
        <v>1.5371356783452402E-3</v>
      </c>
      <c r="AF929" s="90">
        <f>_xll.qlTenorBasisForwardRate(TenorBasis3M,AC929,_xll.ohTrigger(trigger,$X$24))</f>
        <v>1.9507661704156357E-2</v>
      </c>
      <c r="AG929" s="90">
        <f>_xll.qlIndexFixing(TenorBasisIndex6M,$AB929,TRUE,_xll.ohTrigger(trigger,$X$24))</f>
        <v>1.937390947844745E-2</v>
      </c>
      <c r="AH929" s="43">
        <f>_xll.qlIndexFixing($X$9,$AB929,TRUE,trigger)</f>
        <v>1.9317075009517199E-2</v>
      </c>
      <c r="AI929" s="45">
        <f t="shared" si="28"/>
        <v>0.56834468930250925</v>
      </c>
    </row>
    <row r="930" spans="27:35" x14ac:dyDescent="0.2">
      <c r="AA930" s="122" t="s">
        <v>88</v>
      </c>
      <c r="AB930" s="40">
        <f>_xll.qlInterestRateIndexFixingDate($X$9,AC930)</f>
        <v>45898</v>
      </c>
      <c r="AC930" s="40">
        <f>_xll.qlCalendarAdvance(calendar,$AC929,AA930,,,trigger)</f>
        <v>45902</v>
      </c>
      <c r="AD930" s="40">
        <f>_xll.qlInterestRateIndexMaturity($X$9,AC930,)</f>
        <v>45993</v>
      </c>
      <c r="AE930" s="43">
        <f>_xll.qlTenorBasisValue(TenorBasis3M,AC930,_xll.ohTrigger(trigger,$X$24))</f>
        <v>1.5355641110998235E-3</v>
      </c>
      <c r="AF930" s="90">
        <f>_xll.qlTenorBasisForwardRate(TenorBasis3M,AC930,_xll.ohTrigger(trigger,$X$24))</f>
        <v>1.9532745750873881E-2</v>
      </c>
      <c r="AG930" s="90">
        <f>_xll.qlIndexFixing(TenorBasisIndex6M,$AB930,TRUE,_xll.ohTrigger(trigger,$X$24))</f>
        <v>1.9177861895477859E-2</v>
      </c>
      <c r="AH930" s="43">
        <f>_xll.qlIndexFixing($X$9,$AB930,TRUE,trigger)</f>
        <v>1.9336501598747037E-2</v>
      </c>
      <c r="AI930" s="45">
        <f t="shared" si="28"/>
        <v>-1.5863970326917762</v>
      </c>
    </row>
    <row r="931" spans="27:35" x14ac:dyDescent="0.2">
      <c r="AA931" s="122" t="s">
        <v>88</v>
      </c>
      <c r="AB931" s="40">
        <f>_xll.qlInterestRateIndexFixingDate($X$9,AC931)</f>
        <v>45905</v>
      </c>
      <c r="AC931" s="40">
        <f>_xll.qlCalendarAdvance(calendar,$AC930,AA931,,,trigger)</f>
        <v>45909</v>
      </c>
      <c r="AD931" s="40">
        <f>_xll.qlInterestRateIndexMaturity($X$9,AC931,)</f>
        <v>46000</v>
      </c>
      <c r="AE931" s="43">
        <f>_xll.qlTenorBasisValue(TenorBasis3M,AC931,_xll.ohTrigger(trigger,$X$24))</f>
        <v>1.5339903350207343E-3</v>
      </c>
      <c r="AF931" s="90">
        <f>_xll.qlTenorBasisForwardRate(TenorBasis3M,AC931,_xll.ohTrigger(trigger,$X$24))</f>
        <v>1.9560104187506516E-2</v>
      </c>
      <c r="AG931" s="90">
        <f>_xll.qlIndexFixing(TenorBasisIndex6M,$AB931,TRUE,_xll.ohTrigger(trigger,$X$24))</f>
        <v>1.9417963346215948E-2</v>
      </c>
      <c r="AH931" s="43">
        <f>_xll.qlIndexFixing($X$9,$AB931,TRUE,trigger)</f>
        <v>1.9357883462401616E-2</v>
      </c>
      <c r="AI931" s="45">
        <f t="shared" si="28"/>
        <v>0.60079883814331825</v>
      </c>
    </row>
    <row r="932" spans="27:35" x14ac:dyDescent="0.2">
      <c r="AA932" s="122" t="s">
        <v>88</v>
      </c>
      <c r="AB932" s="40">
        <f>_xll.qlInterestRateIndexFixingDate($X$9,AC932)</f>
        <v>45912</v>
      </c>
      <c r="AC932" s="40">
        <f>_xll.qlCalendarAdvance(calendar,$AC931,AA932,,,trigger)</f>
        <v>45916</v>
      </c>
      <c r="AD932" s="40">
        <f>_xll.qlInterestRateIndexMaturity($X$9,AC932,)</f>
        <v>46007</v>
      </c>
      <c r="AE932" s="43">
        <f>_xll.qlTenorBasisValue(TenorBasis3M,AC932,_xll.ohTrigger(trigger,$X$24))</f>
        <v>1.5324143722225353E-3</v>
      </c>
      <c r="AF932" s="90">
        <f>_xll.qlTenorBasisForwardRate(TenorBasis3M,AC932,_xll.ohTrigger(trigger,$X$24))</f>
        <v>1.9587216146503487E-2</v>
      </c>
      <c r="AG932" s="90">
        <f>_xll.qlIndexFixing(TenorBasisIndex6M,$AB932,TRUE,_xll.ohTrigger(trigger,$X$24))</f>
        <v>1.9440753198261898E-2</v>
      </c>
      <c r="AH932" s="43">
        <f>_xll.qlIndexFixing($X$9,$AB932,TRUE,trigger)</f>
        <v>1.937917058423741E-2</v>
      </c>
      <c r="AI932" s="45">
        <f t="shared" si="28"/>
        <v>0.61582614024488502</v>
      </c>
    </row>
    <row r="933" spans="27:35" x14ac:dyDescent="0.2">
      <c r="AA933" s="122" t="s">
        <v>88</v>
      </c>
      <c r="AB933" s="40">
        <f>_xll.qlInterestRateIndexFixingDate($X$9,AC933)</f>
        <v>45919</v>
      </c>
      <c r="AC933" s="40">
        <f>_xll.qlCalendarAdvance(calendar,$AC932,AA933,,,trigger)</f>
        <v>45923</v>
      </c>
      <c r="AD933" s="40">
        <f>_xll.qlInterestRateIndexMaturity($X$9,AC933,)</f>
        <v>46014</v>
      </c>
      <c r="AE933" s="43">
        <f>_xll.qlTenorBasisValue(TenorBasis3M,AC933,_xll.ohTrigger(trigger,$X$24))</f>
        <v>1.5308362447197116E-3</v>
      </c>
      <c r="AF933" s="90">
        <f>_xll.qlTenorBasisForwardRate(TenorBasis3M,AC933,_xll.ohTrigger(trigger,$X$24))</f>
        <v>1.9614033790693208E-2</v>
      </c>
      <c r="AG933" s="90">
        <f>_xll.qlIndexFixing(TenorBasisIndex6M,$AB933,TRUE,_xll.ohTrigger(trigger,$X$24))</f>
        <v>1.946324871387043E-2</v>
      </c>
      <c r="AH933" s="43">
        <f>_xll.qlIndexFixing($X$9,$AB933,TRUE,trigger)</f>
        <v>1.9400353526831268E-2</v>
      </c>
      <c r="AI933" s="45">
        <f t="shared" si="28"/>
        <v>0.62895187039162248</v>
      </c>
    </row>
    <row r="934" spans="27:35" x14ac:dyDescent="0.2">
      <c r="AA934" s="122" t="s">
        <v>88</v>
      </c>
      <c r="AB934" s="40">
        <f>_xll.qlInterestRateIndexFixingDate($X$9,AC934)</f>
        <v>45926</v>
      </c>
      <c r="AC934" s="40">
        <f>_xll.qlCalendarAdvance(calendar,$AC933,AA934,,,trigger)</f>
        <v>45930</v>
      </c>
      <c r="AD934" s="40">
        <f>_xll.qlInterestRateIndexMaturity($X$9,AC934,)</f>
        <v>46022</v>
      </c>
      <c r="AE934" s="43">
        <f>_xll.qlTenorBasisValue(TenorBasis3M,AC934,_xll.ohTrigger(trigger,$X$24))</f>
        <v>1.5292559744270432E-3</v>
      </c>
      <c r="AF934" s="90">
        <f>_xll.qlTenorBasisForwardRate(TenorBasis3M,AC934,_xll.ohTrigger(trigger,$X$24))</f>
        <v>1.9642858282231668E-2</v>
      </c>
      <c r="AG934" s="90">
        <f>_xll.qlIndexFixing(TenorBasisIndex6M,$AB934,TRUE,_xll.ohTrigger(trigger,$X$24))</f>
        <v>1.9699809718889599E-2</v>
      </c>
      <c r="AH934" s="43">
        <f>_xll.qlIndexFixing($X$9,$AB934,TRUE,trigger)</f>
        <v>1.9423426753844009E-2</v>
      </c>
      <c r="AI934" s="45">
        <f t="shared" si="28"/>
        <v>2.7638296504559068</v>
      </c>
    </row>
    <row r="935" spans="27:35" x14ac:dyDescent="0.2">
      <c r="AA935" s="122" t="s">
        <v>88</v>
      </c>
      <c r="AB935" s="40">
        <f>_xll.qlInterestRateIndexFixingDate($X$9,AC935)</f>
        <v>45933</v>
      </c>
      <c r="AC935" s="40">
        <f>_xll.qlCalendarAdvance(calendar,$AC934,AA935,,,trigger)</f>
        <v>45937</v>
      </c>
      <c r="AD935" s="40">
        <f>_xll.qlInterestRateIndexMaturity($X$9,AC935,)</f>
        <v>46029</v>
      </c>
      <c r="AE935" s="43">
        <f>_xll.qlTenorBasisValue(TenorBasis3M,AC935,_xll.ohTrigger(trigger,$X$24))</f>
        <v>1.5276735831599739E-3</v>
      </c>
      <c r="AF935" s="90">
        <f>_xll.qlTenorBasisForwardRate(TenorBasis3M,AC935,_xll.ohTrigger(trigger,$X$24))</f>
        <v>1.9668919278179018E-2</v>
      </c>
      <c r="AG935" s="90">
        <f>_xll.qlIndexFixing(TenorBasisIndex6M,$AB935,TRUE,_xll.ohTrigger(trigger,$X$24))</f>
        <v>1.9296487867515612E-2</v>
      </c>
      <c r="AH935" s="43">
        <f>_xll.qlIndexFixing($X$9,$AB935,TRUE,trigger)</f>
        <v>1.944436574358871E-2</v>
      </c>
      <c r="AI935" s="45">
        <f t="shared" si="28"/>
        <v>-1.4787787607309713</v>
      </c>
    </row>
    <row r="936" spans="27:35" x14ac:dyDescent="0.2">
      <c r="AA936" s="122" t="s">
        <v>88</v>
      </c>
      <c r="AB936" s="40">
        <f>_xll.qlInterestRateIndexFixingDate($X$9,AC936)</f>
        <v>45940</v>
      </c>
      <c r="AC936" s="40">
        <f>_xll.qlCalendarAdvance(calendar,$AC935,AA936,,,trigger)</f>
        <v>45944</v>
      </c>
      <c r="AD936" s="40">
        <f>_xll.qlInterestRateIndexMaturity($X$9,AC936,)</f>
        <v>46036</v>
      </c>
      <c r="AE936" s="43">
        <f>_xll.qlTenorBasisValue(TenorBasis3M,AC936,_xll.ohTrigger(trigger,$X$24))</f>
        <v>1.52608909263498E-3</v>
      </c>
      <c r="AF936" s="90">
        <f>_xll.qlTenorBasisForwardRate(TenorBasis3M,AC936,_xll.ohTrigger(trigger,$X$24))</f>
        <v>1.969457678693054E-2</v>
      </c>
      <c r="AG936" s="90">
        <f>_xll.qlIndexFixing(TenorBasisIndex6M,$AB936,TRUE,_xll.ohTrigger(trigger,$X$24))</f>
        <v>1.9321893084692548E-2</v>
      </c>
      <c r="AH936" s="43">
        <f>_xll.qlIndexFixing($X$9,$AB936,TRUE,trigger)</f>
        <v>1.9465179011279771E-2</v>
      </c>
      <c r="AI936" s="45">
        <f t="shared" si="28"/>
        <v>-1.4328592658722354</v>
      </c>
    </row>
    <row r="937" spans="27:35" x14ac:dyDescent="0.2">
      <c r="AA937" s="122" t="s">
        <v>88</v>
      </c>
      <c r="AB937" s="40">
        <f>_xll.qlInterestRateIndexFixingDate($X$9,AC937)</f>
        <v>45947</v>
      </c>
      <c r="AC937" s="40">
        <f>_xll.qlCalendarAdvance(calendar,$AC936,AA937,,,trigger)</f>
        <v>45951</v>
      </c>
      <c r="AD937" s="40">
        <f>_xll.qlInterestRateIndexMaturity($X$9,AC937,)</f>
        <v>46043</v>
      </c>
      <c r="AE937" s="43">
        <f>_xll.qlTenorBasisValue(TenorBasis3M,AC937,_xll.ohTrigger(trigger,$X$24))</f>
        <v>1.5245025244699369E-3</v>
      </c>
      <c r="AF937" s="90">
        <f>_xll.qlTenorBasisForwardRate(TenorBasis3M,AC937,_xll.ohTrigger(trigger,$X$24))</f>
        <v>1.9719830638026934E-2</v>
      </c>
      <c r="AG937" s="90">
        <f>_xll.qlIndexFixing(TenorBasisIndex6M,$AB937,TRUE,_xll.ohTrigger(trigger,$X$24))</f>
        <v>1.9563478516624901E-2</v>
      </c>
      <c r="AH937" s="43">
        <f>_xll.qlIndexFixing($X$9,$AB937,TRUE,trigger)</f>
        <v>1.9485866518637381E-2</v>
      </c>
      <c r="AI937" s="45">
        <f t="shared" si="28"/>
        <v>0.77611997987520742</v>
      </c>
    </row>
    <row r="938" spans="27:35" x14ac:dyDescent="0.2">
      <c r="AA938" s="122" t="s">
        <v>88</v>
      </c>
      <c r="AB938" s="40">
        <f>_xll.qlInterestRateIndexFixingDate($X$9,AC938)</f>
        <v>45954</v>
      </c>
      <c r="AC938" s="40">
        <f>_xll.qlCalendarAdvance(calendar,$AC937,AA938,,,trigger)</f>
        <v>45958</v>
      </c>
      <c r="AD938" s="40">
        <f>_xll.qlInterestRateIndexMaturity($X$9,AC938,)</f>
        <v>46050</v>
      </c>
      <c r="AE938" s="43">
        <f>_xll.qlTenorBasisValue(TenorBasis3M,AC938,_xll.ohTrigger(trigger,$X$24))</f>
        <v>1.5229139001844869E-3</v>
      </c>
      <c r="AF938" s="90">
        <f>_xll.qlTenorBasisForwardRate(TenorBasis3M,AC938,_xll.ohTrigger(trigger,$X$24))</f>
        <v>1.9744680845041693E-2</v>
      </c>
      <c r="AG938" s="90">
        <f>_xll.qlIndexFixing(TenorBasisIndex6M,$AB938,TRUE,_xll.ohTrigger(trigger,$X$24))</f>
        <v>1.9588328208644656E-2</v>
      </c>
      <c r="AH938" s="43">
        <f>_xll.qlIndexFixing($X$9,$AB938,TRUE,trigger)</f>
        <v>1.9506428263673565E-2</v>
      </c>
      <c r="AI938" s="45">
        <f t="shared" si="28"/>
        <v>0.81899944971090821</v>
      </c>
    </row>
    <row r="939" spans="27:35" x14ac:dyDescent="0.2">
      <c r="AA939" s="122" t="s">
        <v>88</v>
      </c>
      <c r="AB939" s="40">
        <f>_xll.qlInterestRateIndexFixingDate($X$9,AC939)</f>
        <v>45961</v>
      </c>
      <c r="AC939" s="40">
        <f>_xll.qlCalendarAdvance(calendar,$AC938,AA939,,,trigger)</f>
        <v>45965</v>
      </c>
      <c r="AD939" s="40">
        <f>_xll.qlInterestRateIndexMaturity($X$9,AC939,)</f>
        <v>46057</v>
      </c>
      <c r="AE939" s="43">
        <f>_xll.qlTenorBasisValue(TenorBasis3M,AC939,_xll.ohTrigger(trigger,$X$24))</f>
        <v>1.5213232412004017E-3</v>
      </c>
      <c r="AF939" s="90">
        <f>_xll.qlTenorBasisForwardRate(TenorBasis3M,AC939,_xll.ohTrigger(trigger,$X$24))</f>
        <v>1.9769127421580452E-2</v>
      </c>
      <c r="AG939" s="90">
        <f>_xll.qlIndexFixing(TenorBasisIndex6M,$AB939,TRUE,_xll.ohTrigger(trigger,$X$24))</f>
        <v>1.9612774286238182E-2</v>
      </c>
      <c r="AH939" s="43">
        <f>_xll.qlIndexFixing($X$9,$AB939,TRUE,trigger)</f>
        <v>1.9526864244416853E-2</v>
      </c>
      <c r="AI939" s="45">
        <f t="shared" si="28"/>
        <v>0.85910041821329197</v>
      </c>
    </row>
    <row r="940" spans="27:35" x14ac:dyDescent="0.2">
      <c r="AA940" s="122" t="s">
        <v>88</v>
      </c>
      <c r="AB940" s="40">
        <f>_xll.qlInterestRateIndexFixingDate($X$9,AC940)</f>
        <v>45968</v>
      </c>
      <c r="AC940" s="40">
        <f>_xll.qlCalendarAdvance(calendar,$AC939,AA940,,,trigger)</f>
        <v>45972</v>
      </c>
      <c r="AD940" s="40">
        <f>_xll.qlInterestRateIndexMaturity($X$9,AC940,)</f>
        <v>46064</v>
      </c>
      <c r="AE940" s="43">
        <f>_xll.qlTenorBasisValue(TenorBasis3M,AC940,_xll.ohTrigger(trigger,$X$24))</f>
        <v>1.5197305688419468E-3</v>
      </c>
      <c r="AF940" s="90">
        <f>_xll.qlTenorBasisForwardRate(TenorBasis3M,AC940,_xll.ohTrigger(trigger,$X$24))</f>
        <v>1.9793170381275784E-2</v>
      </c>
      <c r="AG940" s="90">
        <f>_xll.qlIndexFixing(TenorBasisIndex6M,$AB940,TRUE,_xll.ohTrigger(trigger,$X$24))</f>
        <v>1.9636816763036313E-2</v>
      </c>
      <c r="AH940" s="43">
        <f>_xll.qlIndexFixing($X$9,$AB940,TRUE,trigger)</f>
        <v>1.9547174458903607E-2</v>
      </c>
      <c r="AI940" s="45">
        <f t="shared" si="28"/>
        <v>0.89642304132706019</v>
      </c>
    </row>
    <row r="941" spans="27:35" x14ac:dyDescent="0.2">
      <c r="AA941" s="122" t="s">
        <v>88</v>
      </c>
      <c r="AB941" s="40">
        <f>_xll.qlInterestRateIndexFixingDate($X$9,AC941)</f>
        <v>45975</v>
      </c>
      <c r="AC941" s="40">
        <f>_xll.qlCalendarAdvance(calendar,$AC940,AA941,,,trigger)</f>
        <v>45979</v>
      </c>
      <c r="AD941" s="40">
        <f>_xll.qlInterestRateIndexMaturity($X$9,AC941,)</f>
        <v>46071</v>
      </c>
      <c r="AE941" s="43">
        <f>_xll.qlTenorBasisValue(TenorBasis3M,AC941,_xll.ohTrigger(trigger,$X$24))</f>
        <v>1.518135904336244E-3</v>
      </c>
      <c r="AF941" s="90">
        <f>_xll.qlTenorBasisForwardRate(TenorBasis3M,AC941,_xll.ohTrigger(trigger,$X$24))</f>
        <v>1.981680973778633E-2</v>
      </c>
      <c r="AG941" s="90">
        <f>_xll.qlIndexFixing(TenorBasisIndex6M,$AB941,TRUE,_xll.ohTrigger(trigger,$X$24))</f>
        <v>1.9660455652697691E-2</v>
      </c>
      <c r="AH941" s="43">
        <f>_xll.qlIndexFixing($X$9,$AB941,TRUE,trigger)</f>
        <v>1.9567358905184941E-2</v>
      </c>
      <c r="AI941" s="45">
        <f t="shared" si="28"/>
        <v>0.93096747512750455</v>
      </c>
    </row>
    <row r="942" spans="27:35" x14ac:dyDescent="0.2">
      <c r="AA942" s="122" t="s">
        <v>88</v>
      </c>
      <c r="AB942" s="40">
        <f>_xll.qlInterestRateIndexFixingDate($X$9,AC942)</f>
        <v>45982</v>
      </c>
      <c r="AC942" s="40">
        <f>_xll.qlCalendarAdvance(calendar,$AC941,AA942,,,trigger)</f>
        <v>45986</v>
      </c>
      <c r="AD942" s="40">
        <f>_xll.qlInterestRateIndexMaturity($X$9,AC942,)</f>
        <v>46078</v>
      </c>
      <c r="AE942" s="43">
        <f>_xll.qlTenorBasisValue(TenorBasis3M,AC942,_xll.ohTrigger(trigger,$X$24))</f>
        <v>1.5165392688136325E-3</v>
      </c>
      <c r="AF942" s="90">
        <f>_xll.qlTenorBasisForwardRate(TenorBasis3M,AC942,_xll.ohTrigger(trigger,$X$24))</f>
        <v>1.9840045504802877E-2</v>
      </c>
      <c r="AG942" s="90">
        <f>_xll.qlIndexFixing(TenorBasisIndex6M,$AB942,TRUE,_xll.ohTrigger(trigger,$X$24))</f>
        <v>1.9683690968916579E-2</v>
      </c>
      <c r="AH942" s="43">
        <f>_xll.qlIndexFixing($X$9,$AB942,TRUE,trigger)</f>
        <v>1.9587417581323281E-2</v>
      </c>
      <c r="AI942" s="45">
        <f t="shared" si="28"/>
        <v>0.96273387593298621</v>
      </c>
    </row>
    <row r="943" spans="27:35" x14ac:dyDescent="0.2">
      <c r="AA943" s="122" t="s">
        <v>88</v>
      </c>
      <c r="AB943" s="40">
        <f>_xll.qlInterestRateIndexFixingDate($X$9,AC943)</f>
        <v>45989</v>
      </c>
      <c r="AC943" s="40">
        <f>_xll.qlCalendarAdvance(calendar,$AC942,AA943,,,trigger)</f>
        <v>45993</v>
      </c>
      <c r="AD943" s="40">
        <f>_xll.qlInterestRateIndexMaturity($X$9,AC943,)</f>
        <v>46083</v>
      </c>
      <c r="AE943" s="43">
        <f>_xll.qlTenorBasisValue(TenorBasis3M,AC943,_xll.ohTrigger(trigger,$X$24))</f>
        <v>1.514940683308028E-3</v>
      </c>
      <c r="AF943" s="90">
        <f>_xll.qlTenorBasisForwardRate(TenorBasis3M,AC943,_xll.ohTrigger(trigger,$X$24))</f>
        <v>1.9858671920501614E-2</v>
      </c>
      <c r="AG943" s="90">
        <f>_xll.qlIndexFixing(TenorBasisIndex6M,$AB943,TRUE,_xll.ohTrigger(trigger,$X$24))</f>
        <v>1.9921828079078274E-2</v>
      </c>
      <c r="AH943" s="43">
        <f>_xll.qlIndexFixing($X$9,$AB943,TRUE,trigger)</f>
        <v>1.9603483799674137E-2</v>
      </c>
      <c r="AI943" s="45">
        <f t="shared" si="28"/>
        <v>3.183442794041369</v>
      </c>
    </row>
    <row r="944" spans="27:35" x14ac:dyDescent="0.2">
      <c r="AA944" s="122" t="s">
        <v>88</v>
      </c>
      <c r="AB944" s="40">
        <f>_xll.qlInterestRateIndexFixingDate($X$9,AC944)</f>
        <v>45996</v>
      </c>
      <c r="AC944" s="40">
        <f>_xll.qlCalendarAdvance(calendar,$AC943,AA944,,,trigger)</f>
        <v>46000</v>
      </c>
      <c r="AD944" s="40">
        <f>_xll.qlInterestRateIndexMaturity($X$9,AC944,)</f>
        <v>46090</v>
      </c>
      <c r="AE944" s="43">
        <f>_xll.qlTenorBasisValue(TenorBasis3M,AC944,_xll.ohTrigger(trigger,$X$24))</f>
        <v>1.5133401687572813E-3</v>
      </c>
      <c r="AF944" s="90">
        <f>_xll.qlTenorBasisForwardRate(TenorBasis3M,AC944,_xll.ohTrigger(trigger,$X$24))</f>
        <v>1.9881155718955767E-2</v>
      </c>
      <c r="AG944" s="90">
        <f>_xll.qlIndexFixing(TenorBasisIndex6M,$AB944,TRUE,_xll.ohTrigger(trigger,$X$24))</f>
        <v>1.9501868446723414E-2</v>
      </c>
      <c r="AH944" s="43">
        <f>_xll.qlIndexFixing($X$9,$AB944,TRUE,trigger)</f>
        <v>1.9623306742973412E-2</v>
      </c>
      <c r="AI944" s="45">
        <f t="shared" si="28"/>
        <v>-1.2143829624999825</v>
      </c>
    </row>
    <row r="945" spans="27:35" x14ac:dyDescent="0.2">
      <c r="AA945" s="122" t="s">
        <v>88</v>
      </c>
      <c r="AB945" s="40">
        <f>_xll.qlInterestRateIndexFixingDate($X$9,AC945)</f>
        <v>46003</v>
      </c>
      <c r="AC945" s="40">
        <f>_xll.qlCalendarAdvance(calendar,$AC944,AA945,,,trigger)</f>
        <v>46007</v>
      </c>
      <c r="AD945" s="40">
        <f>_xll.qlInterestRateIndexMaturity($X$9,AC945,)</f>
        <v>46097</v>
      </c>
      <c r="AE945" s="43">
        <f>_xll.qlTenorBasisValue(TenorBasis3M,AC945,_xll.ohTrigger(trigger,$X$24))</f>
        <v>1.5117377460035376E-3</v>
      </c>
      <c r="AF945" s="90">
        <f>_xll.qlTenorBasisForwardRate(TenorBasis3M,AC945,_xll.ohTrigger(trigger,$X$24))</f>
        <v>1.9903236008921077E-2</v>
      </c>
      <c r="AG945" s="90">
        <f>_xll.qlIndexFixing(TenorBasisIndex6M,$AB945,TRUE,_xll.ohTrigger(trigger,$X$24))</f>
        <v>1.9746897445913625E-2</v>
      </c>
      <c r="AH945" s="43">
        <f>_xll.qlIndexFixing($X$9,$AB945,TRUE,trigger)</f>
        <v>1.9643003922179325E-2</v>
      </c>
      <c r="AI945" s="45">
        <f t="shared" si="28"/>
        <v>1.0389352373429972</v>
      </c>
    </row>
    <row r="946" spans="27:35" x14ac:dyDescent="0.2">
      <c r="AA946" s="122" t="s">
        <v>88</v>
      </c>
      <c r="AB946" s="40">
        <f>_xll.qlInterestRateIndexFixingDate($X$9,AC946)</f>
        <v>46010</v>
      </c>
      <c r="AC946" s="40">
        <f>_xll.qlCalendarAdvance(calendar,$AC945,AA946,,,trigger)</f>
        <v>46014</v>
      </c>
      <c r="AD946" s="40">
        <f>_xll.qlInterestRateIndexMaturity($X$9,AC946,)</f>
        <v>46104</v>
      </c>
      <c r="AE946" s="43">
        <f>_xll.qlTenorBasisValue(TenorBasis3M,AC946,_xll.ohTrigger(trigger,$X$24))</f>
        <v>1.5101334357935895E-3</v>
      </c>
      <c r="AF946" s="90">
        <f>_xll.qlTenorBasisForwardRate(TenorBasis3M,AC946,_xll.ohTrigger(trigger,$X$24))</f>
        <v>1.9924912804346384E-2</v>
      </c>
      <c r="AG946" s="90">
        <f>_xll.qlIndexFixing(TenorBasisIndex6M,$AB946,TRUE,_xll.ohTrigger(trigger,$X$24))</f>
        <v>1.9768573871209227E-2</v>
      </c>
      <c r="AH946" s="43">
        <f>_xll.qlIndexFixing($X$9,$AB946,TRUE,trigger)</f>
        <v>1.9662575335439136E-2</v>
      </c>
      <c r="AI946" s="45">
        <f t="shared" si="28"/>
        <v>1.05998535770091</v>
      </c>
    </row>
    <row r="947" spans="27:35" x14ac:dyDescent="0.2">
      <c r="AA947" s="122" t="s">
        <v>88</v>
      </c>
      <c r="AB947" s="40">
        <f>_xll.qlInterestRateIndexFixingDate($X$9,AC947)</f>
        <v>46015</v>
      </c>
      <c r="AC947" s="40">
        <f>_xll.qlCalendarAdvance(calendar,$AC946,AA947,,,trigger)</f>
        <v>46021</v>
      </c>
      <c r="AD947" s="40">
        <f>_xll.qlInterestRateIndexMaturity($X$9,AC947,)</f>
        <v>46111</v>
      </c>
      <c r="AE947" s="43">
        <f>_xll.qlTenorBasisValue(TenorBasis3M,AC947,_xll.ohTrigger(trigger,$X$24))</f>
        <v>1.5085272587792343E-3</v>
      </c>
      <c r="AF947" s="90">
        <f>_xll.qlTenorBasisForwardRate(TenorBasis3M,AC947,_xll.ohTrigger(trigger,$X$24))</f>
        <v>1.9946186119208953E-2</v>
      </c>
      <c r="AG947" s="90">
        <f>_xll.qlIndexFixing(TenorBasisIndex6M,$AB947,TRUE,_xll.ohTrigger(trigger,$X$24))</f>
        <v>1.978984683163354E-2</v>
      </c>
      <c r="AH947" s="43">
        <f>_xll.qlIndexFixing($X$9,$AB947,TRUE,trigger)</f>
        <v>1.9682020980916093E-2</v>
      </c>
      <c r="AI947" s="45">
        <f t="shared" si="28"/>
        <v>1.0782585071744677</v>
      </c>
    </row>
    <row r="948" spans="27:35" x14ac:dyDescent="0.2">
      <c r="AA948" s="122" t="s">
        <v>88</v>
      </c>
      <c r="AB948" s="40">
        <f>_xll.qlInterestRateIndexFixingDate($X$9,AC948)</f>
        <v>46024</v>
      </c>
      <c r="AC948" s="40">
        <f>_xll.qlCalendarAdvance(calendar,$AC947,AA948,,,trigger)</f>
        <v>46028</v>
      </c>
      <c r="AD948" s="40">
        <f>_xll.qlInterestRateIndexMaturity($X$9,AC948,)</f>
        <v>46119</v>
      </c>
      <c r="AE948" s="43">
        <f>_xll.qlTenorBasisValue(TenorBasis3M,AC948,_xll.ohTrigger(trigger,$X$24))</f>
        <v>1.5069192355176269E-3</v>
      </c>
      <c r="AF948" s="90">
        <f>_xll.qlTenorBasisForwardRate(TenorBasis3M,AC948,_xll.ohTrigger(trigger,$X$24))</f>
        <v>1.9969022016600581E-2</v>
      </c>
      <c r="AG948" s="90">
        <f>_xll.qlIndexFixing(TenorBasisIndex6M,$AB948,TRUE,_xll.ohTrigger(trigger,$X$24))</f>
        <v>1.9812673752375189E-2</v>
      </c>
      <c r="AH948" s="43">
        <f>_xll.qlIndexFixing($X$9,$AB948,TRUE,trigger)</f>
        <v>1.9703234951571166E-2</v>
      </c>
      <c r="AI948" s="45">
        <f t="shared" si="28"/>
        <v>1.0943880080402368</v>
      </c>
    </row>
    <row r="949" spans="27:35" x14ac:dyDescent="0.2">
      <c r="AA949" s="122" t="s">
        <v>88</v>
      </c>
      <c r="AB949" s="40">
        <f>_xll.qlInterestRateIndexFixingDate($X$9,AC949)</f>
        <v>46031</v>
      </c>
      <c r="AC949" s="40">
        <f>_xll.qlCalendarAdvance(calendar,$AC948,AA949,,,trigger)</f>
        <v>46035</v>
      </c>
      <c r="AD949" s="40">
        <f>_xll.qlInterestRateIndexMaturity($X$9,AC949,)</f>
        <v>46125</v>
      </c>
      <c r="AE949" s="43">
        <f>_xll.qlTenorBasisValue(TenorBasis3M,AC949,_xll.ohTrigger(trigger,$X$24))</f>
        <v>1.5053093864716332E-3</v>
      </c>
      <c r="AF949" s="90">
        <f>_xll.qlTenorBasisForwardRate(TenorBasis3M,AC949,_xll.ohTrigger(trigger,$X$24))</f>
        <v>1.9987522363295263E-2</v>
      </c>
      <c r="AG949" s="90">
        <f>_xll.qlIndexFixing(TenorBasisIndex6M,$AB949,TRUE,_xll.ohTrigger(trigger,$X$24))</f>
        <v>1.9831182413923898E-2</v>
      </c>
      <c r="AH949" s="43">
        <f>_xll.qlIndexFixing($X$9,$AB949,TRUE,trigger)</f>
        <v>1.9720534961229497E-2</v>
      </c>
      <c r="AI949" s="45">
        <f t="shared" si="28"/>
        <v>1.1064745269440124</v>
      </c>
    </row>
    <row r="950" spans="27:35" x14ac:dyDescent="0.2">
      <c r="AA950" s="122" t="s">
        <v>88</v>
      </c>
      <c r="AB950" s="40">
        <f>_xll.qlInterestRateIndexFixingDate($X$9,AC950)</f>
        <v>46038</v>
      </c>
      <c r="AC950" s="40">
        <f>_xll.qlCalendarAdvance(calendar,$AC949,AA950,,,trigger)</f>
        <v>46042</v>
      </c>
      <c r="AD950" s="40">
        <f>_xll.qlInterestRateIndexMaturity($X$9,AC950,)</f>
        <v>46132</v>
      </c>
      <c r="AE950" s="43">
        <f>_xll.qlTenorBasisValue(TenorBasis3M,AC950,_xll.ohTrigger(trigger,$X$24))</f>
        <v>1.5036977320101795E-3</v>
      </c>
      <c r="AF950" s="90">
        <f>_xll.qlTenorBasisForwardRate(TenorBasis3M,AC950,_xll.ohTrigger(trigger,$X$24))</f>
        <v>2.0007585320614751E-2</v>
      </c>
      <c r="AG950" s="90">
        <f>_xll.qlIndexFixing(TenorBasisIndex6M,$AB950,TRUE,_xll.ohTrigger(trigger,$X$24))</f>
        <v>1.9851245063884804E-2</v>
      </c>
      <c r="AH950" s="43">
        <f>_xll.qlIndexFixing($X$9,$AB950,TRUE,trigger)</f>
        <v>1.9739603292448393E-2</v>
      </c>
      <c r="AI950" s="45">
        <f t="shared" si="28"/>
        <v>1.1164177143641041</v>
      </c>
    </row>
    <row r="951" spans="27:35" x14ac:dyDescent="0.2">
      <c r="AA951" s="122" t="s">
        <v>88</v>
      </c>
      <c r="AB951" s="40">
        <f>_xll.qlInterestRateIndexFixingDate($X$9,AC951)</f>
        <v>46045</v>
      </c>
      <c r="AC951" s="40">
        <f>_xll.qlCalendarAdvance(calendar,$AC950,AA951,,,trigger)</f>
        <v>46049</v>
      </c>
      <c r="AD951" s="40">
        <f>_xll.qlInterestRateIndexMaturity($X$9,AC951,)</f>
        <v>46139</v>
      </c>
      <c r="AE951" s="43">
        <f>_xll.qlTenorBasisValue(TenorBasis3M,AC951,_xll.ohTrigger(trigger,$X$24))</f>
        <v>1.5020842924086052E-3</v>
      </c>
      <c r="AF951" s="90">
        <f>_xll.qlTenorBasisForwardRate(TenorBasis3M,AC951,_xll.ohTrigger(trigger,$X$24))</f>
        <v>2.0027244853562109E-2</v>
      </c>
      <c r="AG951" s="90">
        <f>_xll.qlIndexFixing(TenorBasisIndex6M,$AB951,TRUE,_xll.ohTrigger(trigger,$X$24))</f>
        <v>1.9870904305165027E-2</v>
      </c>
      <c r="AH951" s="43">
        <f>_xll.qlIndexFixing($X$9,$AB951,TRUE,trigger)</f>
        <v>1.9758545848650222E-2</v>
      </c>
      <c r="AI951" s="45">
        <f t="shared" si="28"/>
        <v>1.1235845651480503</v>
      </c>
    </row>
    <row r="952" spans="27:35" x14ac:dyDescent="0.2">
      <c r="AA952" s="122" t="s">
        <v>88</v>
      </c>
      <c r="AB952" s="40">
        <f>_xll.qlInterestRateIndexFixingDate($X$9,AC952)</f>
        <v>46052</v>
      </c>
      <c r="AC952" s="40">
        <f>_xll.qlCalendarAdvance(calendar,$AC951,AA952,,,trigger)</f>
        <v>46056</v>
      </c>
      <c r="AD952" s="40">
        <f>_xll.qlInterestRateIndexMaturity($X$9,AC952,)</f>
        <v>46146</v>
      </c>
      <c r="AE952" s="43">
        <f>_xll.qlTenorBasisValue(TenorBasis3M,AC952,_xll.ohTrigger(trigger,$X$24))</f>
        <v>1.5004690878490101E-3</v>
      </c>
      <c r="AF952" s="90">
        <f>_xll.qlTenorBasisForwardRate(TenorBasis3M,AC952,_xll.ohTrigger(trigger,$X$24))</f>
        <v>2.0046500976259374E-2</v>
      </c>
      <c r="AG952" s="90">
        <f>_xll.qlIndexFixing(TenorBasisIndex6M,$AB952,TRUE,_xll.ohTrigger(trigger,$X$24))</f>
        <v>2.0112013772275894E-2</v>
      </c>
      <c r="AH952" s="43">
        <f>_xll.qlIndexFixing($X$9,$AB952,TRUE,trigger)</f>
        <v>1.9777362628057737E-2</v>
      </c>
      <c r="AI952" s="45">
        <f t="shared" si="28"/>
        <v>3.3465114421815656</v>
      </c>
    </row>
    <row r="953" spans="27:35" x14ac:dyDescent="0.2">
      <c r="AA953" s="122" t="s">
        <v>88</v>
      </c>
      <c r="AB953" s="40">
        <f>_xll.qlInterestRateIndexFixingDate($X$9,AC953)</f>
        <v>46059</v>
      </c>
      <c r="AC953" s="40">
        <f>_xll.qlCalendarAdvance(calendar,$AC952,AA953,,,trigger)</f>
        <v>46063</v>
      </c>
      <c r="AD953" s="40">
        <f>_xll.qlInterestRateIndexMaturity($X$9,AC953,)</f>
        <v>46153</v>
      </c>
      <c r="AE953" s="43">
        <f>_xll.qlTenorBasisValue(TenorBasis3M,AC953,_xll.ohTrigger(trigger,$X$24))</f>
        <v>1.4988521384206028E-3</v>
      </c>
      <c r="AF953" s="90">
        <f>_xll.qlTenorBasisForwardRate(TenorBasis3M,AC953,_xll.ohTrigger(trigger,$X$24))</f>
        <v>2.0065353702857003E-2</v>
      </c>
      <c r="AG953" s="90">
        <f>_xll.qlIndexFixing(TenorBasisIndex6M,$AB953,TRUE,_xll.ohTrigger(trigger,$X$24))</f>
        <v>1.9906344172502699E-2</v>
      </c>
      <c r="AH953" s="43">
        <f>_xll.qlIndexFixing($X$9,$AB953,TRUE,trigger)</f>
        <v>1.97960536289008E-2</v>
      </c>
      <c r="AI953" s="45">
        <f t="shared" si="28"/>
        <v>1.1029054360189861</v>
      </c>
    </row>
    <row r="954" spans="27:35" x14ac:dyDescent="0.2">
      <c r="AA954" s="122" t="s">
        <v>88</v>
      </c>
      <c r="AB954" s="40">
        <f>_xll.qlInterestRateIndexFixingDate($X$9,AC954)</f>
        <v>46066</v>
      </c>
      <c r="AC954" s="40">
        <f>_xll.qlCalendarAdvance(calendar,$AC953,AA954,,,trigger)</f>
        <v>46070</v>
      </c>
      <c r="AD954" s="40">
        <f>_xll.qlInterestRateIndexMaturity($X$9,AC954,)</f>
        <v>46160</v>
      </c>
      <c r="AE954" s="43">
        <f>_xll.qlTenorBasisValue(TenorBasis3M,AC954,_xll.ohTrigger(trigger,$X$24))</f>
        <v>1.4972334641200472E-3</v>
      </c>
      <c r="AF954" s="90">
        <f>_xll.qlTenorBasisForwardRate(TenorBasis3M,AC954,_xll.ohTrigger(trigger,$X$24))</f>
        <v>2.0083803047534765E-2</v>
      </c>
      <c r="AG954" s="90">
        <f>_xll.qlIndexFixing(TenorBasisIndex6M,$AB954,TRUE,_xll.ohTrigger(trigger,$X$24))</f>
        <v>1.9927461718274309E-2</v>
      </c>
      <c r="AH954" s="43">
        <f>_xll.qlIndexFixing($X$9,$AB954,TRUE,trigger)</f>
        <v>1.9814618849427035E-2</v>
      </c>
      <c r="AI954" s="45">
        <f t="shared" si="28"/>
        <v>1.1284286884727379</v>
      </c>
    </row>
    <row r="955" spans="27:35" x14ac:dyDescent="0.2">
      <c r="AA955" s="122" t="s">
        <v>88</v>
      </c>
      <c r="AB955" s="40">
        <f>_xll.qlInterestRateIndexFixingDate($X$9,AC955)</f>
        <v>46073</v>
      </c>
      <c r="AC955" s="40">
        <f>_xll.qlCalendarAdvance(calendar,$AC954,AA955,,,trigger)</f>
        <v>46077</v>
      </c>
      <c r="AD955" s="40">
        <f>_xll.qlInterestRateIndexMaturity($X$9,AC955,)</f>
        <v>46167</v>
      </c>
      <c r="AE955" s="43">
        <f>_xll.qlTenorBasisValue(TenorBasis3M,AC955,_xll.ohTrigger(trigger,$X$24))</f>
        <v>1.4956130848518075E-3</v>
      </c>
      <c r="AF955" s="90">
        <f>_xll.qlTenorBasisForwardRate(TenorBasis3M,AC955,_xll.ohTrigger(trigger,$X$24))</f>
        <v>2.0101849024500851E-2</v>
      </c>
      <c r="AG955" s="90">
        <f>_xll.qlIndexFixing(TenorBasisIndex6M,$AB955,TRUE,_xll.ohTrigger(trigger,$X$24))</f>
        <v>1.9945507466331058E-2</v>
      </c>
      <c r="AH955" s="43">
        <f>_xll.qlIndexFixing($X$9,$AB955,TRUE,trigger)</f>
        <v>1.983305828789117E-2</v>
      </c>
      <c r="AI955" s="45">
        <f t="shared" si="28"/>
        <v>1.1244917843988844</v>
      </c>
    </row>
    <row r="956" spans="27:35" x14ac:dyDescent="0.2">
      <c r="AA956" s="122" t="s">
        <v>88</v>
      </c>
      <c r="AB956" s="40">
        <f>_xll.qlInterestRateIndexFixingDate($X$9,AC956)</f>
        <v>46080</v>
      </c>
      <c r="AC956" s="40">
        <f>_xll.qlCalendarAdvance(calendar,$AC955,AA956,,,trigger)</f>
        <v>46084</v>
      </c>
      <c r="AD956" s="40">
        <f>_xll.qlInterestRateIndexMaturity($X$9,AC956,)</f>
        <v>46176</v>
      </c>
      <c r="AE956" s="43">
        <f>_xll.qlTenorBasisValue(TenorBasis3M,AC956,_xll.ohTrigger(trigger,$X$24))</f>
        <v>1.493991020428494E-3</v>
      </c>
      <c r="AF956" s="90">
        <f>_xll.qlTenorBasisForwardRate(TenorBasis3M,AC956,_xll.ohTrigger(trigger,$X$24))</f>
        <v>2.012297708344855E-2</v>
      </c>
      <c r="AG956" s="90">
        <f>_xll.qlIndexFixing(TenorBasisIndex6M,$AB956,TRUE,_xll.ohTrigger(trigger,$X$24))</f>
        <v>1.9966617920986609E-2</v>
      </c>
      <c r="AH956" s="43">
        <f>_xll.qlIndexFixing($X$9,$AB956,TRUE,trigger)</f>
        <v>1.9855032125876575E-2</v>
      </c>
      <c r="AI956" s="45">
        <f t="shared" si="28"/>
        <v>1.1158579511003421</v>
      </c>
    </row>
    <row r="957" spans="27:35" x14ac:dyDescent="0.2">
      <c r="AA957" s="122" t="s">
        <v>88</v>
      </c>
      <c r="AB957" s="40">
        <f>_xll.qlInterestRateIndexFixingDate($X$9,AC957)</f>
        <v>46087</v>
      </c>
      <c r="AC957" s="40">
        <f>_xll.qlCalendarAdvance(calendar,$AC956,AA957,,,trigger)</f>
        <v>46091</v>
      </c>
      <c r="AD957" s="40">
        <f>_xll.qlInterestRateIndexMaturity($X$9,AC957,)</f>
        <v>46183</v>
      </c>
      <c r="AE957" s="43">
        <f>_xll.qlTenorBasisValue(TenorBasis3M,AC957,_xll.ohTrigger(trigger,$X$24))</f>
        <v>1.4923672905712048E-3</v>
      </c>
      <c r="AF957" s="90">
        <f>_xll.qlTenorBasisForwardRate(TenorBasis3M,AC957,_xll.ohTrigger(trigger,$X$24))</f>
        <v>2.0140160671337674E-2</v>
      </c>
      <c r="AG957" s="90">
        <f>_xll.qlIndexFixing(TenorBasisIndex6M,$AB957,TRUE,_xll.ohTrigger(trigger,$X$24))</f>
        <v>1.9983801298709934E-2</v>
      </c>
      <c r="AH957" s="43">
        <f>_xll.qlIndexFixing($X$9,$AB957,TRUE,trigger)</f>
        <v>1.9873204025558103E-2</v>
      </c>
      <c r="AI957" s="45">
        <f t="shared" si="28"/>
        <v>1.1059727315183148</v>
      </c>
    </row>
    <row r="958" spans="27:35" x14ac:dyDescent="0.2">
      <c r="AA958" s="122" t="s">
        <v>88</v>
      </c>
      <c r="AB958" s="40">
        <f>_xll.qlInterestRateIndexFixingDate($X$9,AC958)</f>
        <v>46094</v>
      </c>
      <c r="AC958" s="40">
        <f>_xll.qlCalendarAdvance(calendar,$AC957,AA958,,,trigger)</f>
        <v>46098</v>
      </c>
      <c r="AD958" s="40">
        <f>_xll.qlInterestRateIndexMaturity($X$9,AC958,)</f>
        <v>46190</v>
      </c>
      <c r="AE958" s="43">
        <f>_xll.qlTenorBasisValue(TenorBasis3M,AC958,_xll.ohTrigger(trigger,$X$24))</f>
        <v>1.4907419149098673E-3</v>
      </c>
      <c r="AF958" s="90">
        <f>_xll.qlTenorBasisForwardRate(TenorBasis3M,AC958,_xll.ohTrigger(trigger,$X$24))</f>
        <v>2.0156940892942947E-2</v>
      </c>
      <c r="AG958" s="90">
        <f>_xll.qlIndexFixing(TenorBasisIndex6M,$AB958,TRUE,_xll.ohTrigger(trigger,$X$24))</f>
        <v>2.0000581326187882E-2</v>
      </c>
      <c r="AH958" s="43">
        <f>_xll.qlIndexFixing($X$9,$AB958,TRUE,trigger)</f>
        <v>1.9891250125736643E-2</v>
      </c>
      <c r="AI958" s="45">
        <f t="shared" si="28"/>
        <v>1.0933120045123965</v>
      </c>
    </row>
    <row r="959" spans="27:35" x14ac:dyDescent="0.2">
      <c r="AA959" s="122" t="s">
        <v>88</v>
      </c>
      <c r="AB959" s="40">
        <f>_xll.qlInterestRateIndexFixingDate($X$9,AC959)</f>
        <v>46101</v>
      </c>
      <c r="AC959" s="40">
        <f>_xll.qlCalendarAdvance(calendar,$AC958,AA959,,,trigger)</f>
        <v>46105</v>
      </c>
      <c r="AD959" s="40">
        <f>_xll.qlInterestRateIndexMaturity($X$9,AC959,)</f>
        <v>46197</v>
      </c>
      <c r="AE959" s="43">
        <f>_xll.qlTenorBasisValue(TenorBasis3M,AC959,_xll.ohTrigger(trigger,$X$24))</f>
        <v>1.4891149129835815E-3</v>
      </c>
      <c r="AF959" s="90">
        <f>_xll.qlTenorBasisForwardRate(TenorBasis3M,AC959,_xll.ohTrigger(trigger,$X$24))</f>
        <v>2.0173317762493852E-2</v>
      </c>
      <c r="AG959" s="90">
        <f>_xll.qlIndexFixing(TenorBasisIndex6M,$AB959,TRUE,_xll.ohTrigger(trigger,$X$24))</f>
        <v>2.0016958017642989E-2</v>
      </c>
      <c r="AH959" s="43">
        <f>_xll.qlIndexFixing($X$9,$AB959,TRUE,trigger)</f>
        <v>1.9909170424677929E-2</v>
      </c>
      <c r="AI959" s="45">
        <f t="shared" si="28"/>
        <v>1.0778759296506055</v>
      </c>
    </row>
    <row r="960" spans="27:35" x14ac:dyDescent="0.2">
      <c r="AA960" s="122" t="s">
        <v>88</v>
      </c>
      <c r="AB960" s="40">
        <f>_xll.qlInterestRateIndexFixingDate($X$9,AC960)</f>
        <v>46108</v>
      </c>
      <c r="AC960" s="40">
        <f>_xll.qlCalendarAdvance(calendar,$AC959,AA960,,,trigger)</f>
        <v>46112</v>
      </c>
      <c r="AD960" s="40">
        <f>_xll.qlInterestRateIndexMaturity($X$9,AC960,)</f>
        <v>46203</v>
      </c>
      <c r="AE960" s="43">
        <f>_xll.qlTenorBasisValue(TenorBasis3M,AC960,_xll.ohTrigger(trigger,$X$24))</f>
        <v>1.4874863042409559E-3</v>
      </c>
      <c r="AF960" s="90">
        <f>_xll.qlTenorBasisForwardRate(TenorBasis3M,AC960,_xll.ohTrigger(trigger,$X$24))</f>
        <v>2.0187661395184905E-2</v>
      </c>
      <c r="AG960" s="90">
        <f>_xll.qlIndexFixing(TenorBasisIndex6M,$AB960,TRUE,_xll.ohTrigger(trigger,$X$24))</f>
        <v>2.0031310208672048E-2</v>
      </c>
      <c r="AH960" s="43">
        <f>_xll.qlIndexFixing($X$9,$AB960,TRUE,trigger)</f>
        <v>1.9925167153820214E-2</v>
      </c>
      <c r="AI960" s="45">
        <f t="shared" si="28"/>
        <v>1.061430548518344</v>
      </c>
    </row>
    <row r="961" spans="27:35" x14ac:dyDescent="0.2">
      <c r="AA961" s="122" t="s">
        <v>88</v>
      </c>
      <c r="AB961" s="40">
        <f>_xll.qlInterestRateIndexFixingDate($X$9,AC961)</f>
        <v>46113</v>
      </c>
      <c r="AC961" s="40">
        <f>_xll.qlCalendarAdvance(calendar,$AC960,AA961,,,trigger)</f>
        <v>46119</v>
      </c>
      <c r="AD961" s="40">
        <f>_xll.qlInterestRateIndexMaturity($X$9,AC961,)</f>
        <v>46210</v>
      </c>
      <c r="AE961" s="43">
        <f>_xll.qlTenorBasisValue(TenorBasis3M,AC961,_xll.ohTrigger(trigger,$X$24))</f>
        <v>1.4858561080404503E-3</v>
      </c>
      <c r="AF961" s="90">
        <f>_xll.qlTenorBasisForwardRate(TenorBasis3M,AC961,_xll.ohTrigger(trigger,$X$24))</f>
        <v>2.0203259536235342E-2</v>
      </c>
      <c r="AG961" s="90">
        <f>_xll.qlIndexFixing(TenorBasisIndex6M,$AB961,TRUE,_xll.ohTrigger(trigger,$X$24))</f>
        <v>2.0046908209299427E-2</v>
      </c>
      <c r="AH961" s="43">
        <f>_xll.qlIndexFixing($X$9,$AB961,TRUE,trigger)</f>
        <v>1.9942843854963924E-2</v>
      </c>
      <c r="AI961" s="45">
        <f t="shared" si="28"/>
        <v>1.0406435433550285</v>
      </c>
    </row>
    <row r="962" spans="27:35" x14ac:dyDescent="0.2">
      <c r="AA962" s="122" t="s">
        <v>88</v>
      </c>
      <c r="AB962" s="40">
        <f>_xll.qlInterestRateIndexFixingDate($X$9,AC962)</f>
        <v>46122</v>
      </c>
      <c r="AC962" s="40">
        <f>_xll.qlCalendarAdvance(calendar,$AC961,AA962,,,trigger)</f>
        <v>46126</v>
      </c>
      <c r="AD962" s="40">
        <f>_xll.qlInterestRateIndexMaturity($X$9,AC962,)</f>
        <v>46217</v>
      </c>
      <c r="AE962" s="43">
        <f>_xll.qlTenorBasisValue(TenorBasis3M,AC962,_xll.ohTrigger(trigger,$X$24))</f>
        <v>1.4842243436507098E-3</v>
      </c>
      <c r="AF962" s="90">
        <f>_xll.qlTenorBasisForwardRate(TenorBasis3M,AC962,_xll.ohTrigger(trigger,$X$24))</f>
        <v>2.0218454389025847E-2</v>
      </c>
      <c r="AG962" s="90">
        <f>_xll.qlIndexFixing(TenorBasisIndex6M,$AB962,TRUE,_xll.ohTrigger(trigger,$X$24))</f>
        <v>2.0283700804011415E-2</v>
      </c>
      <c r="AH962" s="43">
        <f>_xll.qlIndexFixing($X$9,$AB962,TRUE,trigger)</f>
        <v>1.9960394755961074E-2</v>
      </c>
      <c r="AI962" s="45">
        <f t="shared" si="28"/>
        <v>3.2330604805034038</v>
      </c>
    </row>
    <row r="963" spans="27:35" x14ac:dyDescent="0.2">
      <c r="AA963" s="122" t="s">
        <v>88</v>
      </c>
      <c r="AB963" s="40">
        <f>_xll.qlInterestRateIndexFixingDate($X$9,AC963)</f>
        <v>46129</v>
      </c>
      <c r="AC963" s="40">
        <f>_xll.qlCalendarAdvance(calendar,$AC962,AA963,,,trigger)</f>
        <v>46133</v>
      </c>
      <c r="AD963" s="40">
        <f>_xll.qlInterestRateIndexMaturity($X$9,AC963,)</f>
        <v>46224</v>
      </c>
      <c r="AE963" s="43">
        <f>_xll.qlTenorBasisValue(TenorBasis3M,AC963,_xll.ohTrigger(trigger,$X$24))</f>
        <v>1.4825910302509017E-3</v>
      </c>
      <c r="AF963" s="90">
        <f>_xll.qlTenorBasisForwardRate(TenorBasis3M,AC963,_xll.ohTrigger(trigger,$X$24))</f>
        <v>2.0233245967974781E-2</v>
      </c>
      <c r="AG963" s="90">
        <f>_xll.qlIndexFixing(TenorBasisIndex6M,$AB963,TRUE,_xll.ohTrigger(trigger,$X$24))</f>
        <v>2.007689440777315E-2</v>
      </c>
      <c r="AH963" s="43">
        <f>_xll.qlIndexFixing($X$9,$AB963,TRUE,trigger)</f>
        <v>1.997781985514354E-2</v>
      </c>
      <c r="AI963" s="45">
        <f t="shared" si="28"/>
        <v>0.99074552629609824</v>
      </c>
    </row>
    <row r="964" spans="27:35" x14ac:dyDescent="0.2">
      <c r="AA964" s="122" t="s">
        <v>88</v>
      </c>
      <c r="AB964" s="40">
        <f>_xll.qlInterestRateIndexFixingDate($X$9,AC964)</f>
        <v>46136</v>
      </c>
      <c r="AC964" s="40">
        <f>_xll.qlCalendarAdvance(calendar,$AC963,AA964,,,trigger)</f>
        <v>46140</v>
      </c>
      <c r="AD964" s="40">
        <f>_xll.qlInterestRateIndexMaturity($X$9,AC964,)</f>
        <v>46231</v>
      </c>
      <c r="AE964" s="43">
        <f>_xll.qlTenorBasisValue(TenorBasis3M,AC964,_xll.ohTrigger(trigger,$X$24))</f>
        <v>1.4809561869310521E-3</v>
      </c>
      <c r="AF964" s="90">
        <f>_xll.qlTenorBasisForwardRate(TenorBasis3M,AC964,_xll.ohTrigger(trigger,$X$24))</f>
        <v>2.024763428753212E-2</v>
      </c>
      <c r="AG964" s="90">
        <f>_xll.qlIndexFixing(TenorBasisIndex6M,$AB964,TRUE,_xll.ohTrigger(trigger,$X$24))</f>
        <v>2.0091282634479929E-2</v>
      </c>
      <c r="AH964" s="43">
        <f>_xll.qlIndexFixing($X$9,$AB964,TRUE,trigger)</f>
        <v>1.9995119150858144E-2</v>
      </c>
      <c r="AI964" s="45">
        <f t="shared" ref="AI964:AI1027" si="29">(AG964-AH964)*10000</f>
        <v>0.96163483621784784</v>
      </c>
    </row>
    <row r="965" spans="27:35" x14ac:dyDescent="0.2">
      <c r="AA965" s="122" t="s">
        <v>88</v>
      </c>
      <c r="AB965" s="40">
        <f>_xll.qlInterestRateIndexFixingDate($X$9,AC965)</f>
        <v>46142</v>
      </c>
      <c r="AC965" s="40">
        <f>_xll.qlCalendarAdvance(calendar,$AC964,AA965,,,trigger)</f>
        <v>46147</v>
      </c>
      <c r="AD965" s="40">
        <f>_xll.qlInterestRateIndexMaturity($X$9,AC965,)</f>
        <v>46239</v>
      </c>
      <c r="AE965" s="43">
        <f>_xll.qlTenorBasisValue(TenorBasis3M,AC965,_xll.ohTrigger(trigger,$X$24))</f>
        <v>1.4793198326923784E-3</v>
      </c>
      <c r="AF965" s="90">
        <f>_xll.qlTenorBasisForwardRate(TenorBasis3M,AC965,_xll.ohTrigger(trigger,$X$24))</f>
        <v>2.0263109387815018E-2</v>
      </c>
      <c r="AG965" s="90">
        <f>_xll.qlIndexFixing(TenorBasisIndex6M,$AB965,TRUE,_xll.ohTrigger(trigger,$X$24))</f>
        <v>2.0106748911111316E-2</v>
      </c>
      <c r="AH965" s="43">
        <f>_xll.qlIndexFixing($X$9,$AB965,TRUE,trigger)</f>
        <v>2.0014050296865791E-2</v>
      </c>
      <c r="AI965" s="45">
        <f t="shared" si="29"/>
        <v>0.92698614245524669</v>
      </c>
    </row>
    <row r="966" spans="27:35" x14ac:dyDescent="0.2">
      <c r="AA966" s="122" t="s">
        <v>88</v>
      </c>
      <c r="AB966" s="40">
        <f>_xll.qlInterestRateIndexFixingDate($X$9,AC966)</f>
        <v>46150</v>
      </c>
      <c r="AC966" s="40">
        <f>_xll.qlCalendarAdvance(calendar,$AC965,AA966,,,trigger)</f>
        <v>46154</v>
      </c>
      <c r="AD966" s="40">
        <f>_xll.qlInterestRateIndexMaturity($X$9,AC966,)</f>
        <v>46246</v>
      </c>
      <c r="AE966" s="43">
        <f>_xll.qlTenorBasisValue(TenorBasis3M,AC966,_xll.ohTrigger(trigger,$X$24))</f>
        <v>1.4776819864476213E-3</v>
      </c>
      <c r="AF966" s="90">
        <f>_xll.qlTenorBasisForwardRate(TenorBasis3M,AC966,_xll.ohTrigger(trigger,$X$24))</f>
        <v>2.0276663194319984E-2</v>
      </c>
      <c r="AG966" s="90">
        <f>_xll.qlIndexFixing(TenorBasisIndex6M,$AB966,TRUE,_xll.ohTrigger(trigger,$X$24))</f>
        <v>2.0120302651754185E-2</v>
      </c>
      <c r="AH966" s="43">
        <f>_xll.qlIndexFixing($X$9,$AB966,TRUE,trigger)</f>
        <v>2.0031089939657333E-2</v>
      </c>
      <c r="AI966" s="45">
        <f t="shared" si="29"/>
        <v>0.89212712096851943</v>
      </c>
    </row>
    <row r="967" spans="27:35" x14ac:dyDescent="0.2">
      <c r="AA967" s="122" t="s">
        <v>88</v>
      </c>
      <c r="AB967" s="40">
        <f>_xll.qlInterestRateIndexFixingDate($X$9,AC967)</f>
        <v>46157</v>
      </c>
      <c r="AC967" s="40">
        <f>_xll.qlCalendarAdvance(calendar,$AC966,AA967,,,trigger)</f>
        <v>46161</v>
      </c>
      <c r="AD967" s="40">
        <f>_xll.qlInterestRateIndexMaturity($X$9,AC967,)</f>
        <v>46253</v>
      </c>
      <c r="AE967" s="43">
        <f>_xll.qlTenorBasisValue(TenorBasis3M,AC967,_xll.ohTrigger(trigger,$X$24))</f>
        <v>1.476042667021379E-3</v>
      </c>
      <c r="AF967" s="90">
        <f>_xll.qlTenorBasisForwardRate(TenorBasis3M,AC967,_xll.ohTrigger(trigger,$X$24))</f>
        <v>2.0289813763871557E-2</v>
      </c>
      <c r="AG967" s="90">
        <f>_xll.qlIndexFixing(TenorBasisIndex6M,$AB967,TRUE,_xll.ohTrigger(trigger,$X$24))</f>
        <v>2.0133453171471707E-2</v>
      </c>
      <c r="AH967" s="43">
        <f>_xll.qlIndexFixing($X$9,$AB967,TRUE,trigger)</f>
        <v>2.0048003767787578E-2</v>
      </c>
      <c r="AI967" s="45">
        <f t="shared" si="29"/>
        <v>0.85449403684129122</v>
      </c>
    </row>
    <row r="968" spans="27:35" x14ac:dyDescent="0.2">
      <c r="AA968" s="122" t="s">
        <v>88</v>
      </c>
      <c r="AB968" s="40">
        <f>_xll.qlInterestRateIndexFixingDate($X$9,AC968)</f>
        <v>46164</v>
      </c>
      <c r="AC968" s="40">
        <f>_xll.qlCalendarAdvance(calendar,$AC967,AA968,,,trigger)</f>
        <v>46168</v>
      </c>
      <c r="AD968" s="40">
        <f>_xll.qlInterestRateIndexMaturity($X$9,AC968,)</f>
        <v>46260</v>
      </c>
      <c r="AE968" s="43">
        <f>_xll.qlTenorBasisValue(TenorBasis3M,AC968,_xll.ohTrigger(trigger,$X$24))</f>
        <v>1.4744018931504357E-3</v>
      </c>
      <c r="AF968" s="90">
        <f>_xll.qlTenorBasisForwardRate(TenorBasis3M,AC968,_xll.ohTrigger(trigger,$X$24))</f>
        <v>2.0302561111018098E-2</v>
      </c>
      <c r="AG968" s="90">
        <f>_xll.qlIndexFixing(TenorBasisIndex6M,$AB968,TRUE,_xll.ohTrigger(trigger,$X$24))</f>
        <v>2.0146200484816593E-2</v>
      </c>
      <c r="AH968" s="43">
        <f>_xll.qlIndexFixing($X$9,$AB968,TRUE,trigger)</f>
        <v>2.0064791779633478E-2</v>
      </c>
      <c r="AI968" s="45">
        <f t="shared" si="29"/>
        <v>0.81408705183114849</v>
      </c>
    </row>
    <row r="969" spans="27:35" x14ac:dyDescent="0.2">
      <c r="AA969" s="122" t="s">
        <v>88</v>
      </c>
      <c r="AB969" s="40">
        <f>_xll.qlInterestRateIndexFixingDate($X$9,AC969)</f>
        <v>46171</v>
      </c>
      <c r="AC969" s="40">
        <f>_xll.qlCalendarAdvance(calendar,$AC968,AA969,,,trigger)</f>
        <v>46175</v>
      </c>
      <c r="AD969" s="40">
        <f>_xll.qlInterestRateIndexMaturity($X$9,AC969,)</f>
        <v>46267</v>
      </c>
      <c r="AE969" s="43">
        <f>_xll.qlTenorBasisValue(TenorBasis3M,AC969,_xll.ohTrigger(trigger,$X$24))</f>
        <v>1.4727596834840915E-3</v>
      </c>
      <c r="AF969" s="90">
        <f>_xll.qlTenorBasisForwardRate(TenorBasis3M,AC969,_xll.ohTrigger(trigger,$X$24))</f>
        <v>2.0314905250352285E-2</v>
      </c>
      <c r="AG969" s="90">
        <f>_xll.qlIndexFixing(TenorBasisIndex6M,$AB969,TRUE,_xll.ohTrigger(trigger,$X$24))</f>
        <v>2.0158544606375433E-2</v>
      </c>
      <c r="AH969" s="43">
        <f>_xll.qlIndexFixing($X$9,$AB969,TRUE,trigger)</f>
        <v>2.0081453973582405E-2</v>
      </c>
      <c r="AI969" s="45">
        <f t="shared" si="29"/>
        <v>0.77090632793028191</v>
      </c>
    </row>
    <row r="970" spans="27:35" x14ac:dyDescent="0.2">
      <c r="AA970" s="122" t="s">
        <v>88</v>
      </c>
      <c r="AB970" s="40">
        <f>_xll.qlInterestRateIndexFixingDate($X$9,AC970)</f>
        <v>46178</v>
      </c>
      <c r="AC970" s="40">
        <f>_xll.qlCalendarAdvance(calendar,$AC969,AA970,,,trigger)</f>
        <v>46182</v>
      </c>
      <c r="AD970" s="40">
        <f>_xll.qlInterestRateIndexMaturity($X$9,AC970,)</f>
        <v>46274</v>
      </c>
      <c r="AE970" s="43">
        <f>_xll.qlTenorBasisValue(TenorBasis3M,AC970,_xll.ohTrigger(trigger,$X$24))</f>
        <v>1.4711160565844912E-3</v>
      </c>
      <c r="AF970" s="90">
        <f>_xll.qlTenorBasisForwardRate(TenorBasis3M,AC970,_xll.ohTrigger(trigger,$X$24))</f>
        <v>2.0326846196498938E-2</v>
      </c>
      <c r="AG970" s="90">
        <f>_xll.qlIndexFixing(TenorBasisIndex6M,$AB970,TRUE,_xll.ohTrigger(trigger,$X$24))</f>
        <v>2.0170485550774789E-2</v>
      </c>
      <c r="AH970" s="43">
        <f>_xll.qlIndexFixing($X$9,$AB970,TRUE,trigger)</f>
        <v>2.0097990348033903E-2</v>
      </c>
      <c r="AI970" s="45">
        <f t="shared" si="29"/>
        <v>0.72495202740885389</v>
      </c>
    </row>
    <row r="971" spans="27:35" x14ac:dyDescent="0.2">
      <c r="AA971" s="122" t="s">
        <v>88</v>
      </c>
      <c r="AB971" s="40">
        <f>_xll.qlInterestRateIndexFixingDate($X$9,AC971)</f>
        <v>46185</v>
      </c>
      <c r="AC971" s="40">
        <f>_xll.qlCalendarAdvance(calendar,$AC970,AA971,,,trigger)</f>
        <v>46189</v>
      </c>
      <c r="AD971" s="40">
        <f>_xll.qlInterestRateIndexMaturity($X$9,AC971,)</f>
        <v>46281</v>
      </c>
      <c r="AE971" s="43">
        <f>_xll.qlTenorBasisValue(TenorBasis3M,AC971,_xll.ohTrigger(trigger,$X$24))</f>
        <v>1.4694710309269502E-3</v>
      </c>
      <c r="AF971" s="90">
        <f>_xll.qlTenorBasisForwardRate(TenorBasis3M,AC971,_xll.ohTrigger(trigger,$X$24))</f>
        <v>2.0338383964122853E-2</v>
      </c>
      <c r="AG971" s="90">
        <f>_xll.qlIndexFixing(TenorBasisIndex6M,$AB971,TRUE,_xll.ohTrigger(trigger,$X$24))</f>
        <v>2.0402779977588839E-2</v>
      </c>
      <c r="AH971" s="43">
        <f>_xll.qlIndexFixing($X$9,$AB971,TRUE,trigger)</f>
        <v>2.0114400901402284E-2</v>
      </c>
      <c r="AI971" s="45">
        <f t="shared" si="29"/>
        <v>2.8837907618655541</v>
      </c>
    </row>
    <row r="972" spans="27:35" x14ac:dyDescent="0.2">
      <c r="AA972" s="122" t="s">
        <v>88</v>
      </c>
      <c r="AB972" s="40">
        <f>_xll.qlInterestRateIndexFixingDate($X$9,AC972)</f>
        <v>46192</v>
      </c>
      <c r="AC972" s="40">
        <f>_xll.qlCalendarAdvance(calendar,$AC971,AA972,,,trigger)</f>
        <v>46196</v>
      </c>
      <c r="AD972" s="40">
        <f>_xll.qlInterestRateIndexMaturity($X$9,AC972,)</f>
        <v>46288</v>
      </c>
      <c r="AE972" s="43">
        <f>_xll.qlTenorBasisValue(TenorBasis3M,AC972,_xll.ohTrigger(trigger,$X$24))</f>
        <v>1.4678246249002816E-3</v>
      </c>
      <c r="AF972" s="90">
        <f>_xll.qlTenorBasisForwardRate(TenorBasis3M,AC972,_xll.ohTrigger(trigger,$X$24))</f>
        <v>2.0349518567927043E-2</v>
      </c>
      <c r="AG972" s="90">
        <f>_xll.qlIndexFixing(TenorBasisIndex6M,$AB972,TRUE,_xll.ohTrigger(trigger,$X$24))</f>
        <v>2.0193157966789835E-2</v>
      </c>
      <c r="AH972" s="43">
        <f>_xll.qlIndexFixing($X$9,$AB972,TRUE,trigger)</f>
        <v>2.0130685632109679E-2</v>
      </c>
      <c r="AI972" s="45">
        <f t="shared" si="29"/>
        <v>0.62472334680156028</v>
      </c>
    </row>
    <row r="973" spans="27:35" x14ac:dyDescent="0.2">
      <c r="AA973" s="122" t="s">
        <v>88</v>
      </c>
      <c r="AB973" s="40">
        <f>_xll.qlInterestRateIndexFixingDate($X$9,AC973)</f>
        <v>46199</v>
      </c>
      <c r="AC973" s="40">
        <f>_xll.qlCalendarAdvance(calendar,$AC972,AA973,,,trigger)</f>
        <v>46203</v>
      </c>
      <c r="AD973" s="40">
        <f>_xll.qlInterestRateIndexMaturity($X$9,AC973,)</f>
        <v>46295</v>
      </c>
      <c r="AE973" s="43">
        <f>_xll.qlTenorBasisValue(TenorBasis3M,AC973,_xll.ohTrigger(trigger,$X$24))</f>
        <v>1.4661768568071225E-3</v>
      </c>
      <c r="AF973" s="90">
        <f>_xll.qlTenorBasisForwardRate(TenorBasis3M,AC973,_xll.ohTrigger(trigger,$X$24))</f>
        <v>2.0360250022654507E-2</v>
      </c>
      <c r="AG973" s="90">
        <f>_xll.qlIndexFixing(TenorBasisIndex6M,$AB973,TRUE,_xll.ohTrigger(trigger,$X$24))</f>
        <v>1.9981339871095159E-2</v>
      </c>
      <c r="AH973" s="43">
        <f>_xll.qlIndexFixing($X$9,$AB973,TRUE,trigger)</f>
        <v>2.0146844538594728E-2</v>
      </c>
      <c r="AI973" s="45">
        <f t="shared" si="29"/>
        <v>-1.6550466749956985</v>
      </c>
    </row>
    <row r="974" spans="27:35" x14ac:dyDescent="0.2">
      <c r="AA974" s="122" t="s">
        <v>88</v>
      </c>
      <c r="AB974" s="40">
        <f>_xll.qlInterestRateIndexFixingDate($X$9,AC974)</f>
        <v>46206</v>
      </c>
      <c r="AC974" s="40">
        <f>_xll.qlCalendarAdvance(calendar,$AC973,AA974,,,trigger)</f>
        <v>46210</v>
      </c>
      <c r="AD974" s="40">
        <f>_xll.qlInterestRateIndexMaturity($X$9,AC974,)</f>
        <v>46302</v>
      </c>
      <c r="AE974" s="43">
        <f>_xll.qlTenorBasisValue(TenorBasis3M,AC974,_xll.ohTrigger(trigger,$X$24))</f>
        <v>1.464527744864254E-3</v>
      </c>
      <c r="AF974" s="90">
        <f>_xll.qlTenorBasisForwardRate(TenorBasis3M,AC974,_xll.ohTrigger(trigger,$X$24))</f>
        <v>2.0370580594836547E-2</v>
      </c>
      <c r="AG974" s="90">
        <f>_xll.qlIndexFixing(TenorBasisIndex6M,$AB974,TRUE,_xll.ohTrigger(trigger,$X$24))</f>
        <v>2.0214220102301162E-2</v>
      </c>
      <c r="AH974" s="43">
        <f>_xll.qlIndexFixing($X$9,$AB974,TRUE,trigger)</f>
        <v>2.0162877619306498E-2</v>
      </c>
      <c r="AI974" s="45">
        <f t="shared" si="29"/>
        <v>0.51342482994664462</v>
      </c>
    </row>
    <row r="975" spans="27:35" x14ac:dyDescent="0.2">
      <c r="AA975" s="122" t="s">
        <v>88</v>
      </c>
      <c r="AB975" s="40">
        <f>_xll.qlInterestRateIndexFixingDate($X$9,AC975)</f>
        <v>46213</v>
      </c>
      <c r="AC975" s="40">
        <f>_xll.qlCalendarAdvance(calendar,$AC974,AA975,,,trigger)</f>
        <v>46217</v>
      </c>
      <c r="AD975" s="40">
        <f>_xll.qlInterestRateIndexMaturity($X$9,AC975,)</f>
        <v>46309</v>
      </c>
      <c r="AE975" s="43">
        <f>_xll.qlTenorBasisValue(TenorBasis3M,AC975,_xll.ohTrigger(trigger,$X$24))</f>
        <v>1.4628773072029278E-3</v>
      </c>
      <c r="AF975" s="90">
        <f>_xll.qlTenorBasisForwardRate(TenorBasis3M,AC975,_xll.ohTrigger(trigger,$X$24))</f>
        <v>2.0380534672336203E-2</v>
      </c>
      <c r="AG975" s="90">
        <f>_xll.qlIndexFixing(TenorBasisIndex6M,$AB975,TRUE,_xll.ohTrigger(trigger,$X$24))</f>
        <v>2.0224174257035557E-2</v>
      </c>
      <c r="AH975" s="43">
        <f>_xll.qlIndexFixing($X$9,$AB975,TRUE,trigger)</f>
        <v>2.0178784872702745E-2</v>
      </c>
      <c r="AI975" s="45">
        <f t="shared" si="29"/>
        <v>0.4538938433281195</v>
      </c>
    </row>
    <row r="976" spans="27:35" x14ac:dyDescent="0.2">
      <c r="AA976" s="122" t="s">
        <v>88</v>
      </c>
      <c r="AB976" s="40">
        <f>_xll.qlInterestRateIndexFixingDate($X$9,AC976)</f>
        <v>46220</v>
      </c>
      <c r="AC976" s="40">
        <f>_xll.qlCalendarAdvance(calendar,$AC975,AA976,,,trigger)</f>
        <v>46224</v>
      </c>
      <c r="AD976" s="40">
        <f>_xll.qlInterestRateIndexMaturity($X$9,AC976,)</f>
        <v>46316</v>
      </c>
      <c r="AE976" s="43">
        <f>_xll.qlTenorBasisValue(TenorBasis3M,AC976,_xll.ohTrigger(trigger,$X$24))</f>
        <v>1.4612255618691855E-3</v>
      </c>
      <c r="AF976" s="90">
        <f>_xll.qlTenorBasisForwardRate(TenorBasis3M,AC976,_xll.ohTrigger(trigger,$X$24))</f>
        <v>2.0390149199122222E-2</v>
      </c>
      <c r="AG976" s="90">
        <f>_xll.qlIndexFixing(TenorBasisIndex6M,$AB976,TRUE,_xll.ohTrigger(trigger,$X$24))</f>
        <v>2.023378887455074E-2</v>
      </c>
      <c r="AH976" s="43">
        <f>_xll.qlIndexFixing($X$9,$AB976,TRUE,trigger)</f>
        <v>2.0194566297259471E-2</v>
      </c>
      <c r="AI976" s="45">
        <f t="shared" si="29"/>
        <v>0.39222577291268823</v>
      </c>
    </row>
    <row r="977" spans="27:35" x14ac:dyDescent="0.2">
      <c r="AA977" s="122" t="s">
        <v>88</v>
      </c>
      <c r="AB977" s="40">
        <f>_xll.qlInterestRateIndexFixingDate($X$9,AC977)</f>
        <v>46227</v>
      </c>
      <c r="AC977" s="40">
        <f>_xll.qlCalendarAdvance(calendar,$AC976,AA977,,,trigger)</f>
        <v>46231</v>
      </c>
      <c r="AD977" s="40">
        <f>_xll.qlInterestRateIndexMaturity($X$9,AC977,)</f>
        <v>46323</v>
      </c>
      <c r="AE977" s="43">
        <f>_xll.qlTenorBasisValue(TenorBasis3M,AC977,_xll.ohTrigger(trigger,$X$24))</f>
        <v>1.4595725268241801E-3</v>
      </c>
      <c r="AF977" s="90">
        <f>_xll.qlTenorBasisForwardRate(TenorBasis3M,AC977,_xll.ohTrigger(trigger,$X$24))</f>
        <v>2.0399461263646921E-2</v>
      </c>
      <c r="AG977" s="90">
        <f>_xll.qlIndexFixing(TenorBasisIndex6M,$AB977,TRUE,_xll.ohTrigger(trigger,$X$24))</f>
        <v>2.0243101041832374E-2</v>
      </c>
      <c r="AH977" s="43">
        <f>_xll.qlIndexFixing($X$9,$AB977,TRUE,trigger)</f>
        <v>2.0210221891459625E-2</v>
      </c>
      <c r="AI977" s="45">
        <f t="shared" si="29"/>
        <v>0.32879150372748522</v>
      </c>
    </row>
    <row r="978" spans="27:35" x14ac:dyDescent="0.2">
      <c r="AA978" s="122" t="s">
        <v>88</v>
      </c>
      <c r="AB978" s="40">
        <f>_xll.qlInterestRateIndexFixingDate($X$9,AC978)</f>
        <v>46234</v>
      </c>
      <c r="AC978" s="40">
        <f>_xll.qlCalendarAdvance(calendar,$AC977,AA978,,,trigger)</f>
        <v>46238</v>
      </c>
      <c r="AD978" s="40">
        <f>_xll.qlInterestRateIndexMaturity($X$9,AC978,)</f>
        <v>46330</v>
      </c>
      <c r="AE978" s="43">
        <f>_xll.qlTenorBasisValue(TenorBasis3M,AC978,_xll.ohTrigger(trigger,$X$24))</f>
        <v>1.4579182199444963E-3</v>
      </c>
      <c r="AF978" s="90">
        <f>_xll.qlTenorBasisForwardRate(TenorBasis3M,AC978,_xll.ohTrigger(trigger,$X$24))</f>
        <v>2.0408507954709283E-2</v>
      </c>
      <c r="AG978" s="90">
        <f>_xll.qlIndexFixing(TenorBasisIndex6M,$AB978,TRUE,_xll.ohTrigger(trigger,$X$24))</f>
        <v>2.0252147846198016E-2</v>
      </c>
      <c r="AH978" s="43">
        <f>_xll.qlIndexFixing($X$9,$AB978,TRUE,trigger)</f>
        <v>2.0225751653800937E-2</v>
      </c>
      <c r="AI978" s="45">
        <f t="shared" si="29"/>
        <v>0.26396192397078883</v>
      </c>
    </row>
    <row r="979" spans="27:35" x14ac:dyDescent="0.2">
      <c r="AA979" s="122" t="s">
        <v>88</v>
      </c>
      <c r="AB979" s="40">
        <f>_xll.qlInterestRateIndexFixingDate($X$9,AC979)</f>
        <v>46241</v>
      </c>
      <c r="AC979" s="40">
        <f>_xll.qlCalendarAdvance(calendar,$AC978,AA979,,,trigger)</f>
        <v>46245</v>
      </c>
      <c r="AD979" s="40">
        <f>_xll.qlInterestRateIndexMaturity($X$9,AC979,)</f>
        <v>46337</v>
      </c>
      <c r="AE979" s="43">
        <f>_xll.qlTenorBasisValue(TenorBasis3M,AC979,_xll.ohTrigger(trigger,$X$24))</f>
        <v>1.4562626590224656E-3</v>
      </c>
      <c r="AF979" s="90">
        <f>_xll.qlTenorBasisForwardRate(TenorBasis3M,AC979,_xll.ohTrigger(trigger,$X$24))</f>
        <v>2.0417326361421091E-2</v>
      </c>
      <c r="AG979" s="90">
        <f>_xll.qlIndexFixing(TenorBasisIndex6M,$AB979,TRUE,_xll.ohTrigger(trigger,$X$24))</f>
        <v>2.0260966375285846E-2</v>
      </c>
      <c r="AH979" s="43">
        <f>_xll.qlIndexFixing($X$9,$AB979,TRUE,trigger)</f>
        <v>2.0241155582791551E-2</v>
      </c>
      <c r="AI979" s="45">
        <f t="shared" si="29"/>
        <v>0.1981079249429446</v>
      </c>
    </row>
    <row r="980" spans="27:35" x14ac:dyDescent="0.2">
      <c r="AA980" s="122" t="s">
        <v>88</v>
      </c>
      <c r="AB980" s="40">
        <f>_xll.qlInterestRateIndexFixingDate($X$9,AC980)</f>
        <v>46248</v>
      </c>
      <c r="AC980" s="40">
        <f>_xll.qlCalendarAdvance(calendar,$AC979,AA980,,,trigger)</f>
        <v>46252</v>
      </c>
      <c r="AD980" s="40">
        <f>_xll.qlInterestRateIndexMaturity($X$9,AC980,)</f>
        <v>46344</v>
      </c>
      <c r="AE980" s="43">
        <f>_xll.qlTenorBasisValue(TenorBasis3M,AC980,_xll.ohTrigger(trigger,$X$24))</f>
        <v>1.4546058617664879E-3</v>
      </c>
      <c r="AF980" s="90">
        <f>_xll.qlTenorBasisForwardRate(TenorBasis3M,AC980,_xll.ohTrigger(trigger,$X$24))</f>
        <v>2.0425953573190412E-2</v>
      </c>
      <c r="AG980" s="90">
        <f>_xll.qlIndexFixing(TenorBasisIndex6M,$AB980,TRUE,_xll.ohTrigger(trigger,$X$24))</f>
        <v>2.0491548815897528E-2</v>
      </c>
      <c r="AH980" s="43">
        <f>_xll.qlIndexFixing($X$9,$AB980,TRUE,trigger)</f>
        <v>2.0256433676954393E-2</v>
      </c>
      <c r="AI980" s="45">
        <f t="shared" si="29"/>
        <v>2.351151389431358</v>
      </c>
    </row>
    <row r="981" spans="27:35" x14ac:dyDescent="0.2">
      <c r="AA981" s="122" t="s">
        <v>88</v>
      </c>
      <c r="AB981" s="40">
        <f>_xll.qlInterestRateIndexFixingDate($X$9,AC981)</f>
        <v>46255</v>
      </c>
      <c r="AC981" s="40">
        <f>_xll.qlCalendarAdvance(calendar,$AC980,AA981,,,trigger)</f>
        <v>46259</v>
      </c>
      <c r="AD981" s="40">
        <f>_xll.qlInterestRateIndexMaturity($X$9,AC981,)</f>
        <v>46351</v>
      </c>
      <c r="AE981" s="43">
        <f>_xll.qlTenorBasisValue(TenorBasis3M,AC981,_xll.ohTrigger(trigger,$X$24))</f>
        <v>1.4529478458013459E-3</v>
      </c>
      <c r="AF981" s="90">
        <f>_xll.qlTenorBasisForwardRate(TenorBasis3M,AC981,_xll.ohTrigger(trigger,$X$24))</f>
        <v>2.0434426679697273E-2</v>
      </c>
      <c r="AG981" s="90">
        <f>_xll.qlIndexFixing(TenorBasisIndex6M,$AB981,TRUE,_xll.ohTrigger(trigger,$X$24))</f>
        <v>2.0500133238360838E-2</v>
      </c>
      <c r="AH981" s="43">
        <f>_xll.qlIndexFixing($X$9,$AB981,TRUE,trigger)</f>
        <v>2.0271585934821066E-2</v>
      </c>
      <c r="AI981" s="45">
        <f t="shared" si="29"/>
        <v>2.2854730353977226</v>
      </c>
    </row>
    <row r="982" spans="27:35" x14ac:dyDescent="0.2">
      <c r="AA982" s="122" t="s">
        <v>88</v>
      </c>
      <c r="AB982" s="40">
        <f>_xll.qlInterestRateIndexFixingDate($X$9,AC982)</f>
        <v>46262</v>
      </c>
      <c r="AC982" s="40">
        <f>_xll.qlCalendarAdvance(calendar,$AC981,AA982,,,trigger)</f>
        <v>46266</v>
      </c>
      <c r="AD982" s="40">
        <f>_xll.qlInterestRateIndexMaturity($X$9,AC982,)</f>
        <v>46357</v>
      </c>
      <c r="AE982" s="43">
        <f>_xll.qlTenorBasisValue(TenorBasis3M,AC982,_xll.ohTrigger(trigger,$X$24))</f>
        <v>1.451288628668517E-3</v>
      </c>
      <c r="AF982" s="90">
        <f>_xll.qlTenorBasisForwardRate(TenorBasis3M,AC982,_xll.ohTrigger(trigger,$X$24))</f>
        <v>2.0441617005212666E-2</v>
      </c>
      <c r="AG982" s="90">
        <f>_xll.qlIndexFixing(TenorBasisIndex6M,$AB982,TRUE,_xll.ohTrigger(trigger,$X$24))</f>
        <v>2.0285266237000808E-2</v>
      </c>
      <c r="AH982" s="43">
        <f>_xll.qlIndexFixing($X$9,$AB982,TRUE,trigger)</f>
        <v>2.0284992265763021E-2</v>
      </c>
      <c r="AI982" s="45">
        <f t="shared" si="29"/>
        <v>2.7397123778666321E-3</v>
      </c>
    </row>
    <row r="983" spans="27:35" x14ac:dyDescent="0.2">
      <c r="AA983" s="122" t="s">
        <v>88</v>
      </c>
      <c r="AB983" s="40">
        <f>_xll.qlInterestRateIndexFixingDate($X$9,AC983)</f>
        <v>46269</v>
      </c>
      <c r="AC983" s="40">
        <f>_xll.qlCalendarAdvance(calendar,$AC982,AA983,,,trigger)</f>
        <v>46273</v>
      </c>
      <c r="AD983" s="40">
        <f>_xll.qlInterestRateIndexMaturity($X$9,AC983,)</f>
        <v>46364</v>
      </c>
      <c r="AE983" s="43">
        <f>_xll.qlTenorBasisValue(TenorBasis3M,AC983,_xll.ohTrigger(trigger,$X$24))</f>
        <v>1.4496282278264939E-3</v>
      </c>
      <c r="AF983" s="90">
        <f>_xll.qlTenorBasisForwardRate(TenorBasis3M,AC983,_xll.ohTrigger(trigger,$X$24))</f>
        <v>2.0449889841797235E-2</v>
      </c>
      <c r="AG983" s="90">
        <f>_xll.qlIndexFixing(TenorBasisIndex6M,$AB983,TRUE,_xll.ohTrigger(trigger,$X$24))</f>
        <v>2.0293539221193015E-2</v>
      </c>
      <c r="AH983" s="43">
        <f>_xll.qlIndexFixing($X$9,$AB983,TRUE,trigger)</f>
        <v>2.0299900997071855E-2</v>
      </c>
      <c r="AI983" s="45">
        <f t="shared" si="29"/>
        <v>-6.361775878840209E-2</v>
      </c>
    </row>
    <row r="984" spans="27:35" x14ac:dyDescent="0.2">
      <c r="AA984" s="122" t="s">
        <v>88</v>
      </c>
      <c r="AB984" s="40">
        <f>_xll.qlInterestRateIndexFixingDate($X$9,AC984)</f>
        <v>46276</v>
      </c>
      <c r="AC984" s="40">
        <f>_xll.qlCalendarAdvance(calendar,$AC983,AA984,,,trigger)</f>
        <v>46280</v>
      </c>
      <c r="AD984" s="40">
        <f>_xll.qlInterestRateIndexMaturity($X$9,AC984,)</f>
        <v>46371</v>
      </c>
      <c r="AE984" s="43">
        <f>_xll.qlTenorBasisValue(TenorBasis3M,AC984,_xll.ohTrigger(trigger,$X$24))</f>
        <v>1.4479666606510926E-3</v>
      </c>
      <c r="AF984" s="90">
        <f>_xll.qlTenorBasisForwardRate(TenorBasis3M,AC984,_xll.ohTrigger(trigger,$X$24))</f>
        <v>2.0458118447953252E-2</v>
      </c>
      <c r="AG984" s="90">
        <f>_xll.qlIndexFixing(TenorBasisIndex6M,$AB984,TRUE,_xll.ohTrigger(trigger,$X$24))</f>
        <v>2.0301767976695941E-2</v>
      </c>
      <c r="AH984" s="43">
        <f>_xll.qlIndexFixing($X$9,$AB984,TRUE,trigger)</f>
        <v>2.0314683894327185E-2</v>
      </c>
      <c r="AI984" s="45">
        <f t="shared" si="29"/>
        <v>-0.12915917631244056</v>
      </c>
    </row>
    <row r="985" spans="27:35" x14ac:dyDescent="0.2">
      <c r="AA985" s="122" t="s">
        <v>88</v>
      </c>
      <c r="AB985" s="40">
        <f>_xll.qlInterestRateIndexFixingDate($X$9,AC985)</f>
        <v>46283</v>
      </c>
      <c r="AC985" s="40">
        <f>_xll.qlCalendarAdvance(calendar,$AC984,AA985,,,trigger)</f>
        <v>46287</v>
      </c>
      <c r="AD985" s="40">
        <f>_xll.qlInterestRateIndexMaturity($X$9,AC985,)</f>
        <v>46378</v>
      </c>
      <c r="AE985" s="43">
        <f>_xll.qlTenorBasisValue(TenorBasis3M,AC985,_xll.ohTrigger(trigger,$X$24))</f>
        <v>1.446303944435765E-3</v>
      </c>
      <c r="AF985" s="90">
        <f>_xll.qlTenorBasisForwardRate(TenorBasis3M,AC985,_xll.ohTrigger(trigger,$X$24))</f>
        <v>2.0466340319608842E-2</v>
      </c>
      <c r="AG985" s="90">
        <f>_xll.qlIndexFixing(TenorBasisIndex6M,$AB985,TRUE,_xll.ohTrigger(trigger,$X$24))</f>
        <v>2.0309989997961964E-2</v>
      </c>
      <c r="AH985" s="43">
        <f>_xll.qlIndexFixing($X$9,$AB985,TRUE,trigger)</f>
        <v>2.0329340956125291E-2</v>
      </c>
      <c r="AI985" s="45">
        <f t="shared" si="29"/>
        <v>-0.19350958163327769</v>
      </c>
    </row>
    <row r="986" spans="27:35" x14ac:dyDescent="0.2">
      <c r="AA986" s="122" t="s">
        <v>88</v>
      </c>
      <c r="AB986" s="40">
        <f>_xll.qlInterestRateIndexFixingDate($X$9,AC986)</f>
        <v>46290</v>
      </c>
      <c r="AC986" s="40">
        <f>_xll.qlCalendarAdvance(calendar,$AC985,AA986,,,trigger)</f>
        <v>46294</v>
      </c>
      <c r="AD986" s="40">
        <f>_xll.qlInterestRateIndexMaturity($X$9,AC986,)</f>
        <v>46385</v>
      </c>
      <c r="AE986" s="43">
        <f>_xll.qlTenorBasisValue(TenorBasis3M,AC986,_xll.ohTrigger(trigger,$X$24))</f>
        <v>1.4446400963919119E-3</v>
      </c>
      <c r="AF986" s="90">
        <f>_xll.qlTenorBasisForwardRate(TenorBasis3M,AC986,_xll.ohTrigger(trigger,$X$24))</f>
        <v>2.0474592952917873E-2</v>
      </c>
      <c r="AG986" s="90">
        <f>_xll.qlIndexFixing(TenorBasisIndex6M,$AB986,TRUE,_xll.ohTrigger(trigger,$X$24))</f>
        <v>2.0318242779670093E-2</v>
      </c>
      <c r="AH986" s="43">
        <f>_xll.qlIndexFixing($X$9,$AB986,TRUE,trigger)</f>
        <v>2.0343872181072132E-2</v>
      </c>
      <c r="AI986" s="45">
        <f t="shared" si="29"/>
        <v>-0.25629401402039315</v>
      </c>
    </row>
    <row r="987" spans="27:35" x14ac:dyDescent="0.2">
      <c r="AA987" s="122" t="s">
        <v>88</v>
      </c>
      <c r="AB987" s="40">
        <f>_xll.qlInterestRateIndexFixingDate($X$9,AC987)</f>
        <v>46297</v>
      </c>
      <c r="AC987" s="40">
        <f>_xll.qlCalendarAdvance(calendar,$AC986,AA987,,,trigger)</f>
        <v>46301</v>
      </c>
      <c r="AD987" s="40">
        <f>_xll.qlInterestRateIndexMaturity($X$9,AC987,)</f>
        <v>46393</v>
      </c>
      <c r="AE987" s="43">
        <f>_xll.qlTenorBasisValue(TenorBasis3M,AC987,_xll.ohTrigger(trigger,$X$24))</f>
        <v>1.44297513364919E-3</v>
      </c>
      <c r="AF987" s="90">
        <f>_xll.qlTenorBasisForwardRate(TenorBasis3M,AC987,_xll.ohTrigger(trigger,$X$24))</f>
        <v>2.0484105008761626E-2</v>
      </c>
      <c r="AG987" s="90">
        <f>_xll.qlIndexFixing(TenorBasisIndex6M,$AB987,TRUE,_xll.ohTrigger(trigger,$X$24))</f>
        <v>2.0327746151415613E-2</v>
      </c>
      <c r="AH987" s="43">
        <f>_xll.qlIndexFixing($X$9,$AB987,TRUE,trigger)</f>
        <v>2.0359856839192194E-2</v>
      </c>
      <c r="AI987" s="45">
        <f t="shared" si="29"/>
        <v>-0.32110687776580604</v>
      </c>
    </row>
    <row r="988" spans="27:35" x14ac:dyDescent="0.2">
      <c r="AA988" s="122" t="s">
        <v>88</v>
      </c>
      <c r="AB988" s="40">
        <f>_xll.qlInterestRateIndexFixingDate($X$9,AC988)</f>
        <v>46304</v>
      </c>
      <c r="AC988" s="40">
        <f>_xll.qlCalendarAdvance(calendar,$AC987,AA988,,,trigger)</f>
        <v>46308</v>
      </c>
      <c r="AD988" s="40">
        <f>_xll.qlInterestRateIndexMaturity($X$9,AC988,)</f>
        <v>46400</v>
      </c>
      <c r="AE988" s="43">
        <f>_xll.qlTenorBasisValue(TenorBasis3M,AC988,_xll.ohTrigger(trigger,$X$24))</f>
        <v>1.4413090732558233E-3</v>
      </c>
      <c r="AF988" s="90">
        <f>_xll.qlTenorBasisForwardRate(TenorBasis3M,AC988,_xll.ohTrigger(trigger,$X$24))</f>
        <v>2.0492515085621762E-2</v>
      </c>
      <c r="AG988" s="90">
        <f>_xll.qlIndexFixing(TenorBasisIndex6M,$AB988,TRUE,_xll.ohTrigger(trigger,$X$24))</f>
        <v>2.0336156366875319E-2</v>
      </c>
      <c r="AH988" s="43">
        <f>_xll.qlIndexFixing($X$9,$AB988,TRUE,trigger)</f>
        <v>2.0374128202933401E-2</v>
      </c>
      <c r="AI988" s="45">
        <f t="shared" si="29"/>
        <v>-0.37971836058081632</v>
      </c>
    </row>
    <row r="989" spans="27:35" x14ac:dyDescent="0.2">
      <c r="AA989" s="122" t="s">
        <v>88</v>
      </c>
      <c r="AB989" s="40">
        <f>_xll.qlInterestRateIndexFixingDate($X$9,AC989)</f>
        <v>46311</v>
      </c>
      <c r="AC989" s="40">
        <f>_xll.qlCalendarAdvance(calendar,$AC988,AA989,,,trigger)</f>
        <v>46315</v>
      </c>
      <c r="AD989" s="40">
        <f>_xll.qlInterestRateIndexMaturity($X$9,AC989,)</f>
        <v>46407</v>
      </c>
      <c r="AE989" s="43">
        <f>_xll.qlTenorBasisValue(TenorBasis3M,AC989,_xll.ohTrigger(trigger,$X$24))</f>
        <v>1.4396419321789091E-3</v>
      </c>
      <c r="AF989" s="90">
        <f>_xll.qlTenorBasisForwardRate(TenorBasis3M,AC989,_xll.ohTrigger(trigger,$X$24))</f>
        <v>2.0501009524004885E-2</v>
      </c>
      <c r="AG989" s="90">
        <f>_xll.qlIndexFixing(TenorBasisIndex6M,$AB989,TRUE,_xll.ohTrigger(trigger,$X$24))</f>
        <v>2.034465094050417E-2</v>
      </c>
      <c r="AH989" s="43">
        <f>_xll.qlIndexFixing($X$9,$AB989,TRUE,trigger)</f>
        <v>2.0388273719078781E-2</v>
      </c>
      <c r="AI989" s="45">
        <f t="shared" si="29"/>
        <v>-0.43622778574611137</v>
      </c>
    </row>
    <row r="990" spans="27:35" x14ac:dyDescent="0.2">
      <c r="AA990" s="122" t="s">
        <v>88</v>
      </c>
      <c r="AB990" s="40">
        <f>_xll.qlInterestRateIndexFixingDate($X$9,AC990)</f>
        <v>46318</v>
      </c>
      <c r="AC990" s="40">
        <f>_xll.qlCalendarAdvance(calendar,$AC989,AA990,,,trigger)</f>
        <v>46322</v>
      </c>
      <c r="AD990" s="40">
        <f>_xll.qlInterestRateIndexMaturity($X$9,AC990,)</f>
        <v>46414</v>
      </c>
      <c r="AE990" s="43">
        <f>_xll.qlTenorBasisValue(TenorBasis3M,AC990,_xll.ohTrigger(trigger,$X$24))</f>
        <v>1.4379737273047246E-3</v>
      </c>
      <c r="AF990" s="90">
        <f>_xll.qlTenorBasisForwardRate(TenorBasis3M,AC990,_xll.ohTrigger(trigger,$X$24))</f>
        <v>2.0509588341218889E-2</v>
      </c>
      <c r="AG990" s="90">
        <f>_xll.qlIndexFixing(TenorBasisIndex6M,$AB990,TRUE,_xll.ohTrigger(trigger,$X$24))</f>
        <v>2.0576132016860801E-2</v>
      </c>
      <c r="AH990" s="43">
        <f>_xll.qlIndexFixing($X$9,$AB990,TRUE,trigger)</f>
        <v>2.0402293386271166E-2</v>
      </c>
      <c r="AI990" s="45">
        <f t="shared" si="29"/>
        <v>1.7383863058963513</v>
      </c>
    </row>
    <row r="991" spans="27:35" x14ac:dyDescent="0.2">
      <c r="AA991" s="122" t="s">
        <v>88</v>
      </c>
      <c r="AB991" s="40">
        <f>_xll.qlInterestRateIndexFixingDate($X$9,AC991)</f>
        <v>46325</v>
      </c>
      <c r="AC991" s="40">
        <f>_xll.qlCalendarAdvance(calendar,$AC990,AA991,,,trigger)</f>
        <v>46329</v>
      </c>
      <c r="AD991" s="40">
        <f>_xll.qlInterestRateIndexMaturity($X$9,AC991,)</f>
        <v>46421</v>
      </c>
      <c r="AE991" s="43">
        <f>_xll.qlTenorBasisValue(TenorBasis3M,AC991,_xll.ohTrigger(trigger,$X$24))</f>
        <v>1.4363044754390332E-3</v>
      </c>
      <c r="AF991" s="90">
        <f>_xll.qlTenorBasisForwardRate(TenorBasis3M,AC991,_xll.ohTrigger(trigger,$X$24))</f>
        <v>2.0518251554496943E-2</v>
      </c>
      <c r="AG991" s="90">
        <f>_xll.qlIndexFixing(TenorBasisIndex6M,$AB991,TRUE,_xll.ohTrigger(trigger,$X$24))</f>
        <v>2.0361893231425298E-2</v>
      </c>
      <c r="AH991" s="43">
        <f>_xll.qlIndexFixing($X$9,$AB991,TRUE,trigger)</f>
        <v>2.0416187203162933E-2</v>
      </c>
      <c r="AI991" s="45">
        <f t="shared" si="29"/>
        <v>-0.54293971737635194</v>
      </c>
    </row>
    <row r="992" spans="27:35" x14ac:dyDescent="0.2">
      <c r="AA992" s="122" t="s">
        <v>88</v>
      </c>
      <c r="AB992" s="40">
        <f>_xll.qlInterestRateIndexFixingDate($X$9,AC992)</f>
        <v>46332</v>
      </c>
      <c r="AC992" s="40">
        <f>_xll.qlCalendarAdvance(calendar,$AC991,AA992,,,trigger)</f>
        <v>46336</v>
      </c>
      <c r="AD992" s="40">
        <f>_xll.qlInterestRateIndexMaturity($X$9,AC992,)</f>
        <v>46428</v>
      </c>
      <c r="AE992" s="43">
        <f>_xll.qlTenorBasisValue(TenorBasis3M,AC992,_xll.ohTrigger(trigger,$X$24))</f>
        <v>1.4346341933073902E-3</v>
      </c>
      <c r="AF992" s="90">
        <f>_xll.qlTenorBasisForwardRate(TenorBasis3M,AC992,_xll.ohTrigger(trigger,$X$24))</f>
        <v>2.0526999180997495E-2</v>
      </c>
      <c r="AG992" s="90">
        <f>_xll.qlIndexFixing(TenorBasisIndex6M,$AB992,TRUE,_xll.ohTrigger(trigger,$X$24))</f>
        <v>2.0370640983103976E-2</v>
      </c>
      <c r="AH992" s="43">
        <f>_xll.qlIndexFixing($X$9,$AB992,TRUE,trigger)</f>
        <v>2.0429955168422109E-2</v>
      </c>
      <c r="AI992" s="45">
        <f t="shared" si="29"/>
        <v>-0.5931418531813365</v>
      </c>
    </row>
    <row r="993" spans="27:35" x14ac:dyDescent="0.2">
      <c r="AA993" s="122" t="s">
        <v>88</v>
      </c>
      <c r="AB993" s="40">
        <f>_xll.qlInterestRateIndexFixingDate($X$9,AC993)</f>
        <v>46339</v>
      </c>
      <c r="AC993" s="40">
        <f>_xll.qlCalendarAdvance(calendar,$AC992,AA993,,,trigger)</f>
        <v>46343</v>
      </c>
      <c r="AD993" s="40">
        <f>_xll.qlInterestRateIndexMaturity($X$9,AC993,)</f>
        <v>46435</v>
      </c>
      <c r="AE993" s="43">
        <f>_xll.qlTenorBasisValue(TenorBasis3M,AC993,_xll.ohTrigger(trigger,$X$24))</f>
        <v>1.4329628975554424E-3</v>
      </c>
      <c r="AF993" s="90">
        <f>_xll.qlTenorBasisForwardRate(TenorBasis3M,AC993,_xll.ohTrigger(trigger,$X$24))</f>
        <v>2.0535831237806876E-2</v>
      </c>
      <c r="AG993" s="90">
        <f>_xll.qlIndexFixing(TenorBasisIndex6M,$AB993,TRUE,_xll.ohTrigger(trigger,$X$24))</f>
        <v>2.037947316173765E-2</v>
      </c>
      <c r="AH993" s="43">
        <f>_xll.qlIndexFixing($X$9,$AB993,TRUE,trigger)</f>
        <v>2.0443597280725399E-2</v>
      </c>
      <c r="AI993" s="45">
        <f t="shared" si="29"/>
        <v>-0.64124118987748946</v>
      </c>
    </row>
    <row r="994" spans="27:35" x14ac:dyDescent="0.2">
      <c r="AA994" s="122" t="s">
        <v>88</v>
      </c>
      <c r="AB994" s="40">
        <f>_xll.qlInterestRateIndexFixingDate($X$9,AC994)</f>
        <v>46346</v>
      </c>
      <c r="AC994" s="40">
        <f>_xll.qlCalendarAdvance(calendar,$AC993,AA994,,,trigger)</f>
        <v>46350</v>
      </c>
      <c r="AD994" s="40">
        <f>_xll.qlInterestRateIndexMaturity($X$9,AC994,)</f>
        <v>46442</v>
      </c>
      <c r="AE994" s="43">
        <f>_xll.qlTenorBasisValue(TenorBasis3M,AC994,_xll.ohTrigger(trigger,$X$24))</f>
        <v>1.4312906047492348E-3</v>
      </c>
      <c r="AF994" s="90">
        <f>_xll.qlTenorBasisForwardRate(TenorBasis3M,AC994,_xll.ohTrigger(trigger,$X$24))</f>
        <v>2.0544747741939307E-2</v>
      </c>
      <c r="AG994" s="90">
        <f>_xll.qlIndexFixing(TenorBasisIndex6M,$AB994,TRUE,_xll.ohTrigger(trigger,$X$24))</f>
        <v>2.0388389784334448E-2</v>
      </c>
      <c r="AH994" s="43">
        <f>_xll.qlIndexFixing($X$9,$AB994,TRUE,trigger)</f>
        <v>2.0457113538764293E-2</v>
      </c>
      <c r="AI994" s="45">
        <f t="shared" si="29"/>
        <v>-0.68723754429844686</v>
      </c>
    </row>
    <row r="995" spans="27:35" x14ac:dyDescent="0.2">
      <c r="AA995" s="122" t="s">
        <v>88</v>
      </c>
      <c r="AB995" s="40">
        <f>_xll.qlInterestRateIndexFixingDate($X$9,AC995)</f>
        <v>46353</v>
      </c>
      <c r="AC995" s="40">
        <f>_xll.qlCalendarAdvance(calendar,$AC994,AA995,,,trigger)</f>
        <v>46357</v>
      </c>
      <c r="AD995" s="40">
        <f>_xll.qlInterestRateIndexMaturity($X$9,AC995,)</f>
        <v>46447</v>
      </c>
      <c r="AE995" s="43">
        <f>_xll.qlTenorBasisValue(TenorBasis3M,AC995,_xll.ohTrigger(trigger,$X$24))</f>
        <v>1.4296173313755108E-3</v>
      </c>
      <c r="AF995" s="90">
        <f>_xll.qlTenorBasisForwardRate(TenorBasis3M,AC995,_xll.ohTrigger(trigger,$X$24))</f>
        <v>2.0551260297173357E-2</v>
      </c>
      <c r="AG995" s="90">
        <f>_xll.qlIndexFixing(TenorBasisIndex6M,$AB995,TRUE,_xll.ohTrigger(trigger,$X$24))</f>
        <v>2.0394920177161602E-2</v>
      </c>
      <c r="AH995" s="43">
        <f>_xll.qlIndexFixing($X$9,$AB995,TRUE,trigger)</f>
        <v>2.0467475977580918E-2</v>
      </c>
      <c r="AI995" s="45">
        <f t="shared" si="29"/>
        <v>-0.72555800419316085</v>
      </c>
    </row>
    <row r="996" spans="27:35" x14ac:dyDescent="0.2">
      <c r="AA996" s="122" t="s">
        <v>88</v>
      </c>
      <c r="AB996" s="40">
        <f>_xll.qlInterestRateIndexFixingDate($X$9,AC996)</f>
        <v>46360</v>
      </c>
      <c r="AC996" s="40">
        <f>_xll.qlCalendarAdvance(calendar,$AC995,AA996,,,trigger)</f>
        <v>46364</v>
      </c>
      <c r="AD996" s="40">
        <f>_xll.qlInterestRateIndexMaturity($X$9,AC996,)</f>
        <v>46454</v>
      </c>
      <c r="AE996" s="43">
        <f>_xll.qlTenorBasisValue(TenorBasis3M,AC996,_xll.ohTrigger(trigger,$X$24))</f>
        <v>1.4279430938420102E-3</v>
      </c>
      <c r="AF996" s="90">
        <f>_xll.qlTenorBasisForwardRate(TenorBasis3M,AC996,_xll.ohTrigger(trigger,$X$24))</f>
        <v>2.0560332638389411E-2</v>
      </c>
      <c r="AG996" s="90">
        <f>_xll.qlIndexFixing(TenorBasisIndex6M,$AB996,TRUE,_xll.ohTrigger(trigger,$X$24))</f>
        <v>2.0403992638434509E-2</v>
      </c>
      <c r="AH996" s="43">
        <f>_xll.qlIndexFixing($X$9,$AB996,TRUE,trigger)</f>
        <v>2.0480756996085425E-2</v>
      </c>
      <c r="AI996" s="45">
        <f t="shared" si="29"/>
        <v>-0.76764357650915827</v>
      </c>
    </row>
    <row r="997" spans="27:35" x14ac:dyDescent="0.2">
      <c r="AA997" s="122" t="s">
        <v>88</v>
      </c>
      <c r="AB997" s="40">
        <f>_xll.qlInterestRateIndexFixingDate($X$9,AC997)</f>
        <v>46367</v>
      </c>
      <c r="AC997" s="40">
        <f>_xll.qlCalendarAdvance(calendar,$AC996,AA997,,,trigger)</f>
        <v>46371</v>
      </c>
      <c r="AD997" s="40">
        <f>_xll.qlInterestRateIndexMaturity($X$9,AC997,)</f>
        <v>46461</v>
      </c>
      <c r="AE997" s="43">
        <f>_xll.qlTenorBasisValue(TenorBasis3M,AC997,_xll.ohTrigger(trigger,$X$24))</f>
        <v>1.4262679084777726E-3</v>
      </c>
      <c r="AF997" s="90">
        <f>_xll.qlTenorBasisForwardRate(TenorBasis3M,AC997,_xll.ohTrigger(trigger,$X$24))</f>
        <v>2.0569489465068536E-2</v>
      </c>
      <c r="AG997" s="90">
        <f>_xll.qlIndexFixing(TenorBasisIndex6M,$AB997,TRUE,_xll.ohTrigger(trigger,$X$24))</f>
        <v>2.0413149581883339E-2</v>
      </c>
      <c r="AH997" s="43">
        <f>_xll.qlIndexFixing($X$9,$AB997,TRUE,trigger)</f>
        <v>2.0493912169964545E-2</v>
      </c>
      <c r="AI997" s="45">
        <f t="shared" si="29"/>
        <v>-0.80762588081206843</v>
      </c>
    </row>
    <row r="998" spans="27:35" x14ac:dyDescent="0.2">
      <c r="AA998" s="122" t="s">
        <v>88</v>
      </c>
      <c r="AB998" s="40">
        <f>_xll.qlInterestRateIndexFixingDate($X$9,AC998)</f>
        <v>46374</v>
      </c>
      <c r="AC998" s="40">
        <f>_xll.qlCalendarAdvance(calendar,$AC997,AA998,,,trigger)</f>
        <v>46378</v>
      </c>
      <c r="AD998" s="40">
        <f>_xll.qlInterestRateIndexMaturity($X$9,AC998,)</f>
        <v>46468</v>
      </c>
      <c r="AE998" s="43">
        <f>_xll.qlTenorBasisValue(TenorBasis3M,AC998,_xll.ohTrigger(trigger,$X$24))</f>
        <v>1.4245917915334319E-3</v>
      </c>
      <c r="AF998" s="90">
        <f>_xll.qlTenorBasisForwardRate(TenorBasis3M,AC998,_xll.ohTrigger(trigger,$X$24))</f>
        <v>2.0578730793926248E-2</v>
      </c>
      <c r="AG998" s="90">
        <f>_xll.qlIndexFixing(TenorBasisIndex6M,$AB998,TRUE,_xll.ohTrigger(trigger,$X$24))</f>
        <v>2.0422391024224495E-2</v>
      </c>
      <c r="AH998" s="43">
        <f>_xll.qlIndexFixing($X$9,$AB998,TRUE,trigger)</f>
        <v>2.0506941497982822E-2</v>
      </c>
      <c r="AI998" s="45">
        <f t="shared" si="29"/>
        <v>-0.84550473758326916</v>
      </c>
    </row>
    <row r="999" spans="27:35" x14ac:dyDescent="0.2">
      <c r="AA999" s="122" t="s">
        <v>88</v>
      </c>
      <c r="AB999" s="40">
        <f>_xll.qlInterestRateIndexFixingDate($X$9,AC999)</f>
        <v>46380</v>
      </c>
      <c r="AC999" s="40">
        <f>_xll.qlCalendarAdvance(calendar,$AC998,AA999,,,trigger)</f>
        <v>46385</v>
      </c>
      <c r="AD999" s="40">
        <f>_xll.qlInterestRateIndexMaturity($X$9,AC999,)</f>
        <v>46476</v>
      </c>
      <c r="AE999" s="43">
        <f>_xll.qlTenorBasisValue(TenorBasis3M,AC999,_xll.ohTrigger(trigger,$X$24))</f>
        <v>1.4229147591815166E-3</v>
      </c>
      <c r="AF999" s="90">
        <f>_xll.qlTenorBasisForwardRate(TenorBasis3M,AC999,_xll.ohTrigger(trigger,$X$24))</f>
        <v>2.0589326764321552E-2</v>
      </c>
      <c r="AG999" s="90">
        <f>_xll.qlIndexFixing(TenorBasisIndex6M,$AB999,TRUE,_xll.ohTrigger(trigger,$X$24))</f>
        <v>2.0432978227297234E-2</v>
      </c>
      <c r="AH999" s="43">
        <f>_xll.qlIndexFixing($X$9,$AB999,TRUE,trigger)</f>
        <v>2.0521326340491711E-2</v>
      </c>
      <c r="AI999" s="45">
        <f t="shared" si="29"/>
        <v>-0.88348113194476607</v>
      </c>
    </row>
    <row r="1000" spans="27:35" x14ac:dyDescent="0.2">
      <c r="AA1000" s="122" t="s">
        <v>88</v>
      </c>
      <c r="AB1000" s="40">
        <f>_xll.qlInterestRateIndexFixingDate($X$9,AC1000)</f>
        <v>46387</v>
      </c>
      <c r="AC1000" s="40">
        <f>_xll.qlCalendarAdvance(calendar,$AC999,AA1000,,,trigger)</f>
        <v>46392</v>
      </c>
      <c r="AD1000" s="40">
        <f>_xll.qlInterestRateIndexMaturity($X$9,AC1000,)</f>
        <v>46482</v>
      </c>
      <c r="AE1000" s="43">
        <f>_xll.qlTenorBasisValue(TenorBasis3M,AC1000,_xll.ohTrigger(trigger,$X$24))</f>
        <v>1.4212368275167456E-3</v>
      </c>
      <c r="AF1000" s="90">
        <f>_xll.qlTenorBasisForwardRate(TenorBasis3M,AC1000,_xll.ohTrigger(trigger,$X$24))</f>
        <v>2.0597467024687788E-2</v>
      </c>
      <c r="AG1000" s="90">
        <f>_xll.qlIndexFixing(TenorBasisIndex6M,$AB1000,TRUE,_xll.ohTrigger(trigger,$X$24))</f>
        <v>2.0441127472090592E-2</v>
      </c>
      <c r="AH1000" s="43">
        <f>_xll.qlIndexFixing($X$9,$AB1000,TRUE,trigger)</f>
        <v>2.0532622611556306E-2</v>
      </c>
      <c r="AI1000" s="45">
        <f t="shared" si="29"/>
        <v>-0.91495139465713748</v>
      </c>
    </row>
    <row r="1001" spans="27:35" x14ac:dyDescent="0.2">
      <c r="AA1001" s="122" t="s">
        <v>88</v>
      </c>
      <c r="AB1001" s="40">
        <f>_xll.qlInterestRateIndexFixingDate($X$9,AC1001)</f>
        <v>46395</v>
      </c>
      <c r="AC1001" s="40">
        <f>_xll.qlCalendarAdvance(calendar,$AC1000,AA1001,,,trigger)</f>
        <v>46399</v>
      </c>
      <c r="AD1001" s="40">
        <f>_xll.qlInterestRateIndexMaturity($X$9,AC1001,)</f>
        <v>46489</v>
      </c>
      <c r="AE1001" s="43">
        <f>_xll.qlTenorBasisValue(TenorBasis3M,AC1001,_xll.ohTrigger(trigger,$X$24))</f>
        <v>1.419558012556321E-3</v>
      </c>
      <c r="AF1001" s="90">
        <f>_xll.qlTenorBasisForwardRate(TenorBasis3M,AC1001,_xll.ohTrigger(trigger,$X$24))</f>
        <v>2.0606961959665604E-2</v>
      </c>
      <c r="AG1001" s="90">
        <f>_xll.qlIndexFixing(TenorBasisIndex6M,$AB1001,TRUE,_xll.ohTrigger(trigger,$X$24))</f>
        <v>2.0450622510686856E-2</v>
      </c>
      <c r="AH1001" s="43">
        <f>_xll.qlIndexFixing($X$9,$AB1001,TRUE,trigger)</f>
        <v>2.0545274394698332E-2</v>
      </c>
      <c r="AI1001" s="45">
        <f t="shared" si="29"/>
        <v>-0.94651884011476284</v>
      </c>
    </row>
    <row r="1002" spans="27:35" x14ac:dyDescent="0.2">
      <c r="AA1002" s="122" t="s">
        <v>88</v>
      </c>
      <c r="AB1002" s="40">
        <f>_xll.qlInterestRateIndexFixingDate($X$9,AC1002)</f>
        <v>46402</v>
      </c>
      <c r="AC1002" s="40">
        <f>_xll.qlCalendarAdvance(calendar,$AC1001,AA1002,,,trigger)</f>
        <v>46406</v>
      </c>
      <c r="AD1002" s="40">
        <f>_xll.qlInterestRateIndexMaturity($X$9,AC1002,)</f>
        <v>46496</v>
      </c>
      <c r="AE1002" s="43">
        <f>_xll.qlTenorBasisValue(TenorBasis3M,AC1002,_xll.ohTrigger(trigger,$X$24))</f>
        <v>1.4178783302402258E-3</v>
      </c>
      <c r="AF1002" s="90">
        <f>_xll.qlTenorBasisForwardRate(TenorBasis3M,AC1002,_xll.ohTrigger(trigger,$X$24))</f>
        <v>2.0616541462970872E-2</v>
      </c>
      <c r="AG1002" s="90">
        <f>_xll.qlIndexFixing(TenorBasisIndex6M,$AB1002,TRUE,_xll.ohTrigger(trigger,$X$24))</f>
        <v>2.0460202114324311E-2</v>
      </c>
      <c r="AH1002" s="43">
        <f>_xll.qlIndexFixing($X$9,$AB1002,TRUE,trigger)</f>
        <v>2.0557800327155817E-2</v>
      </c>
      <c r="AI1002" s="45">
        <f t="shared" si="29"/>
        <v>-0.97598212831506714</v>
      </c>
    </row>
    <row r="1003" spans="27:35" x14ac:dyDescent="0.2">
      <c r="AA1003" s="122" t="s">
        <v>88</v>
      </c>
      <c r="AB1003" s="40">
        <f>_xll.qlInterestRateIndexFixingDate($X$9,AC1003)</f>
        <v>46409</v>
      </c>
      <c r="AC1003" s="40">
        <f>_xll.qlCalendarAdvance(calendar,$AC1002,AA1003,,,trigger)</f>
        <v>46413</v>
      </c>
      <c r="AD1003" s="40">
        <f>_xll.qlInterestRateIndexMaturity($X$9,AC1003,)</f>
        <v>46503</v>
      </c>
      <c r="AE1003" s="43">
        <f>_xll.qlTenorBasisValue(TenorBasis3M,AC1003,_xll.ohTrigger(trigger,$X$24))</f>
        <v>1.4161977964315155E-3</v>
      </c>
      <c r="AF1003" s="90">
        <f>_xll.qlTenorBasisForwardRate(TenorBasis3M,AC1003,_xll.ohTrigger(trigger,$X$24))</f>
        <v>2.062620555096828E-2</v>
      </c>
      <c r="AG1003" s="90">
        <f>_xll.qlIndexFixing(TenorBasisIndex6M,$AB1003,TRUE,_xll.ohTrigger(trigger,$X$24))</f>
        <v>2.0469866299362316E-2</v>
      </c>
      <c r="AH1003" s="43">
        <f>_xll.qlIndexFixing($X$9,$AB1003,TRUE,trigger)</f>
        <v>2.0570200407752814E-2</v>
      </c>
      <c r="AI1003" s="45">
        <f t="shared" si="29"/>
        <v>-1.003341083904985</v>
      </c>
    </row>
    <row r="1004" spans="27:35" x14ac:dyDescent="0.2">
      <c r="AA1004" s="122" t="s">
        <v>88</v>
      </c>
      <c r="AB1004" s="40">
        <f>_xll.qlInterestRateIndexFixingDate($X$9,AC1004)</f>
        <v>46416</v>
      </c>
      <c r="AC1004" s="40">
        <f>_xll.qlCalendarAdvance(calendar,$AC1003,AA1004,,,trigger)</f>
        <v>46420</v>
      </c>
      <c r="AD1004" s="40">
        <f>_xll.qlInterestRateIndexMaturity($X$9,AC1004,)</f>
        <v>46510</v>
      </c>
      <c r="AE1004" s="43">
        <f>_xll.qlTenorBasisValue(TenorBasis3M,AC1004,_xll.ohTrigger(trigger,$X$24))</f>
        <v>1.4145164269166095E-3</v>
      </c>
      <c r="AF1004" s="90">
        <f>_xll.qlTenorBasisForwardRate(TenorBasis3M,AC1004,_xll.ohTrigger(trigger,$X$24))</f>
        <v>2.0635954239939025E-2</v>
      </c>
      <c r="AG1004" s="90">
        <f>_xll.qlIndexFixing(TenorBasisIndex6M,$AB1004,TRUE,_xll.ohTrigger(trigger,$X$24))</f>
        <v>2.0479615082082958E-2</v>
      </c>
      <c r="AH1004" s="43">
        <f>_xll.qlIndexFixing($X$9,$AB1004,TRUE,trigger)</f>
        <v>2.0582474635324033E-2</v>
      </c>
      <c r="AI1004" s="45">
        <f t="shared" si="29"/>
        <v>-1.0285955324107476</v>
      </c>
    </row>
    <row r="1005" spans="27:35" x14ac:dyDescent="0.2">
      <c r="AA1005" s="122" t="s">
        <v>88</v>
      </c>
      <c r="AB1005" s="40">
        <f>_xll.qlInterestRateIndexFixingDate($X$9,AC1005)</f>
        <v>46423</v>
      </c>
      <c r="AC1005" s="40">
        <f>_xll.qlCalendarAdvance(calendar,$AC1004,AA1005,,,trigger)</f>
        <v>46427</v>
      </c>
      <c r="AD1005" s="40">
        <f>_xll.qlInterestRateIndexMaturity($X$9,AC1005,)</f>
        <v>46517</v>
      </c>
      <c r="AE1005" s="43">
        <f>_xll.qlTenorBasisValue(TenorBasis3M,AC1005,_xll.ohTrigger(trigger,$X$24))</f>
        <v>1.412834237405585E-3</v>
      </c>
      <c r="AF1005" s="90">
        <f>_xll.qlTenorBasisForwardRate(TenorBasis3M,AC1005,_xll.ohTrigger(trigger,$X$24))</f>
        <v>2.0645787546106575E-2</v>
      </c>
      <c r="AG1005" s="90">
        <f>_xll.qlIndexFixing(TenorBasisIndex6M,$AB1005,TRUE,_xll.ohTrigger(trigger,$X$24))</f>
        <v>2.0489448478711481E-2</v>
      </c>
      <c r="AH1005" s="43">
        <f>_xll.qlIndexFixing($X$9,$AB1005,TRUE,trigger)</f>
        <v>2.0594623008717505E-2</v>
      </c>
      <c r="AI1005" s="45">
        <f t="shared" si="29"/>
        <v>-1.0517453000602472</v>
      </c>
    </row>
    <row r="1006" spans="27:35" x14ac:dyDescent="0.2">
      <c r="AA1006" s="122" t="s">
        <v>88</v>
      </c>
      <c r="AB1006" s="40">
        <f>_xll.qlInterestRateIndexFixingDate($X$9,AC1006)</f>
        <v>46430</v>
      </c>
      <c r="AC1006" s="40">
        <f>_xll.qlCalendarAdvance(calendar,$AC1005,AA1006,,,trigger)</f>
        <v>46434</v>
      </c>
      <c r="AD1006" s="40">
        <f>_xll.qlInterestRateIndexMaturity($X$9,AC1006,)</f>
        <v>46524</v>
      </c>
      <c r="AE1006" s="43">
        <f>_xll.qlTenorBasisValue(TenorBasis3M,AC1006,_xll.ohTrigger(trigger,$X$24))</f>
        <v>1.4111512435324648E-3</v>
      </c>
      <c r="AF1006" s="90">
        <f>_xll.qlTenorBasisForwardRate(TenorBasis3M,AC1006,_xll.ohTrigger(trigger,$X$24))</f>
        <v>2.0655705485618903E-2</v>
      </c>
      <c r="AG1006" s="90">
        <f>_xll.qlIndexFixing(TenorBasisIndex6M,$AB1006,TRUE,_xll.ohTrigger(trigger,$X$24))</f>
        <v>2.0499366505394079E-2</v>
      </c>
      <c r="AH1006" s="43">
        <f>_xll.qlIndexFixing($X$9,$AB1006,TRUE,trigger)</f>
        <v>2.0606645526790146E-2</v>
      </c>
      <c r="AI1006" s="45">
        <f t="shared" si="29"/>
        <v>-1.0727902139606726</v>
      </c>
    </row>
    <row r="1007" spans="27:35" x14ac:dyDescent="0.2">
      <c r="AA1007" s="122" t="s">
        <v>88</v>
      </c>
      <c r="AB1007" s="40">
        <f>_xll.qlInterestRateIndexFixingDate($X$9,AC1007)</f>
        <v>46437</v>
      </c>
      <c r="AC1007" s="40">
        <f>_xll.qlCalendarAdvance(calendar,$AC1006,AA1007,,,trigger)</f>
        <v>46441</v>
      </c>
      <c r="AD1007" s="40">
        <f>_xll.qlInterestRateIndexMaturity($X$9,AC1007,)</f>
        <v>46531</v>
      </c>
      <c r="AE1007" s="43">
        <f>_xll.qlTenorBasisValue(TenorBasis3M,AC1007,_xll.ohTrigger(trigger,$X$24))</f>
        <v>1.4094674608555076E-3</v>
      </c>
      <c r="AF1007" s="90">
        <f>_xll.qlTenorBasisForwardRate(TenorBasis3M,AC1007,_xll.ohTrigger(trigger,$X$24))</f>
        <v>2.0665708074553812E-2</v>
      </c>
      <c r="AG1007" s="90">
        <f>_xll.qlIndexFixing(TenorBasisIndex6M,$AB1007,TRUE,_xll.ohTrigger(trigger,$X$24))</f>
        <v>2.0509369178203229E-2</v>
      </c>
      <c r="AH1007" s="43">
        <f>_xll.qlIndexFixing($X$9,$AB1007,TRUE,trigger)</f>
        <v>2.061854218841308E-2</v>
      </c>
      <c r="AI1007" s="45">
        <f t="shared" si="29"/>
        <v>-1.0917301020985093</v>
      </c>
    </row>
    <row r="1008" spans="27:35" x14ac:dyDescent="0.2">
      <c r="AA1008" s="122" t="s">
        <v>88</v>
      </c>
      <c r="AB1008" s="40">
        <f>_xll.qlInterestRateIndexFixingDate($X$9,AC1008)</f>
        <v>46444</v>
      </c>
      <c r="AC1008" s="40">
        <f>_xll.qlCalendarAdvance(calendar,$AC1007,AA1008,,,trigger)</f>
        <v>46448</v>
      </c>
      <c r="AD1008" s="40">
        <f>_xll.qlInterestRateIndexMaturity($X$9,AC1008,)</f>
        <v>46540</v>
      </c>
      <c r="AE1008" s="43">
        <f>_xll.qlTenorBasisValue(TenorBasis3M,AC1008,_xll.ohTrigger(trigger,$X$24))</f>
        <v>1.4077829048574975E-3</v>
      </c>
      <c r="AF1008" s="90">
        <f>_xll.qlTenorBasisForwardRate(TenorBasis3M,AC1008,_xll.ohTrigger(trigger,$X$24))</f>
        <v>2.0678455122978497E-2</v>
      </c>
      <c r="AG1008" s="90">
        <f>_xll.qlIndexFixing(TenorBasisIndex6M,$AB1008,TRUE,_xll.ohTrigger(trigger,$X$24))</f>
        <v>2.0522098471002288E-2</v>
      </c>
      <c r="AH1008" s="43">
        <f>_xll.qlIndexFixing($X$9,$AB1008,TRUE,trigger)</f>
        <v>2.0633125748740839E-2</v>
      </c>
      <c r="AI1008" s="45">
        <f t="shared" si="29"/>
        <v>-1.1102727773855057</v>
      </c>
    </row>
    <row r="1009" spans="27:35" x14ac:dyDescent="0.2">
      <c r="AA1009" s="122" t="s">
        <v>88</v>
      </c>
      <c r="AB1009" s="40">
        <f>_xll.qlInterestRateIndexFixingDate($X$9,AC1009)</f>
        <v>46451</v>
      </c>
      <c r="AC1009" s="40">
        <f>_xll.qlCalendarAdvance(calendar,$AC1008,AA1009,,,trigger)</f>
        <v>46455</v>
      </c>
      <c r="AD1009" s="40">
        <f>_xll.qlInterestRateIndexMaturity($X$9,AC1009,)</f>
        <v>46547</v>
      </c>
      <c r="AE1009" s="43">
        <f>_xll.qlTenorBasisValue(TenorBasis3M,AC1009,_xll.ohTrigger(trigger,$X$24))</f>
        <v>1.4060975909460283E-3</v>
      </c>
      <c r="AF1009" s="90">
        <f>_xll.qlTenorBasisForwardRate(TenorBasis3M,AC1009,_xll.ohTrigger(trigger,$X$24))</f>
        <v>2.0688640329349847E-2</v>
      </c>
      <c r="AG1009" s="90">
        <f>_xll.qlIndexFixing(TenorBasisIndex6M,$AB1009,TRUE,_xll.ohTrigger(trigger,$X$24))</f>
        <v>2.0532283745401829E-2</v>
      </c>
      <c r="AH1009" s="43">
        <f>_xll.qlIndexFixing($X$9,$AB1009,TRUE,trigger)</f>
        <v>2.064475404384418E-2</v>
      </c>
      <c r="AI1009" s="45">
        <f t="shared" si="29"/>
        <v>-1.1247029844235064</v>
      </c>
    </row>
    <row r="1010" spans="27:35" x14ac:dyDescent="0.2">
      <c r="AA1010" s="122" t="s">
        <v>88</v>
      </c>
      <c r="AB1010" s="40">
        <f>_xll.qlInterestRateIndexFixingDate($X$9,AC1010)</f>
        <v>46458</v>
      </c>
      <c r="AC1010" s="40">
        <f>_xll.qlCalendarAdvance(calendar,$AC1009,AA1010,,,trigger)</f>
        <v>46462</v>
      </c>
      <c r="AD1010" s="40">
        <f>_xll.qlInterestRateIndexMaturity($X$9,AC1010,)</f>
        <v>46554</v>
      </c>
      <c r="AE1010" s="43">
        <f>_xll.qlTenorBasisValue(TenorBasis3M,AC1010,_xll.ohTrigger(trigger,$X$24))</f>
        <v>1.4044115344537928E-3</v>
      </c>
      <c r="AF1010" s="90">
        <f>_xll.qlTenorBasisForwardRate(TenorBasis3M,AC1010,_xll.ohTrigger(trigger,$X$24))</f>
        <v>2.0698910245491697E-2</v>
      </c>
      <c r="AG1010" s="90">
        <f>_xll.qlIndexFixing(TenorBasisIndex6M,$AB1010,TRUE,_xll.ohTrigger(trigger,$X$24))</f>
        <v>2.0542553726204997E-2</v>
      </c>
      <c r="AH1010" s="43">
        <f>_xll.qlIndexFixing($X$9,$AB1010,TRUE,trigger)</f>
        <v>2.0656256465368131E-2</v>
      </c>
      <c r="AI1010" s="45">
        <f t="shared" si="29"/>
        <v>-1.1370273916313374</v>
      </c>
    </row>
    <row r="1011" spans="27:35" x14ac:dyDescent="0.2">
      <c r="AA1011" s="122" t="s">
        <v>88</v>
      </c>
      <c r="AB1011" s="40">
        <f>_xll.qlInterestRateIndexFixingDate($X$9,AC1011)</f>
        <v>46465</v>
      </c>
      <c r="AC1011" s="40">
        <f>_xll.qlCalendarAdvance(calendar,$AC1010,AA1011,,,trigger)</f>
        <v>46469</v>
      </c>
      <c r="AD1011" s="40">
        <f>_xll.qlInterestRateIndexMaturity($X$9,AC1011,)</f>
        <v>46561</v>
      </c>
      <c r="AE1011" s="43">
        <f>_xll.qlTenorBasisValue(TenorBasis3M,AC1011,_xll.ohTrigger(trigger,$X$24))</f>
        <v>1.402724750638867E-3</v>
      </c>
      <c r="AF1011" s="90">
        <f>_xll.qlTenorBasisForwardRate(TenorBasis3M,AC1011,_xll.ohTrigger(trigger,$X$24))</f>
        <v>2.0709264887214879E-2</v>
      </c>
      <c r="AG1011" s="90">
        <f>_xll.qlIndexFixing(TenorBasisIndex6M,$AB1011,TRUE,_xll.ohTrigger(trigger,$X$24))</f>
        <v>2.0552908429219155E-2</v>
      </c>
      <c r="AH1011" s="43">
        <f>_xll.qlIndexFixing($X$9,$AB1011,TRUE,trigger)</f>
        <v>2.0667633012209231E-2</v>
      </c>
      <c r="AI1011" s="45">
        <f t="shared" si="29"/>
        <v>-1.1472458299007644</v>
      </c>
    </row>
    <row r="1012" spans="27:35" x14ac:dyDescent="0.2">
      <c r="AA1012" s="122" t="s">
        <v>88</v>
      </c>
      <c r="AB1012" s="40">
        <f>_xll.qlInterestRateIndexFixingDate($X$9,AC1012)</f>
        <v>46470</v>
      </c>
      <c r="AC1012" s="40">
        <f>_xll.qlCalendarAdvance(calendar,$AC1011,AA1012,,,trigger)</f>
        <v>46476</v>
      </c>
      <c r="AD1012" s="40">
        <f>_xll.qlInterestRateIndexMaturity($X$9,AC1012,)</f>
        <v>46568</v>
      </c>
      <c r="AE1012" s="43">
        <f>_xll.qlTenorBasisValue(TenorBasis3M,AC1012,_xll.ohTrigger(trigger,$X$24))</f>
        <v>1.4010372546849942E-3</v>
      </c>
      <c r="AF1012" s="90">
        <f>_xll.qlTenorBasisForwardRate(TenorBasis3M,AC1012,_xll.ohTrigger(trigger,$X$24))</f>
        <v>2.0719704270260719E-2</v>
      </c>
      <c r="AG1012" s="90">
        <f>_xll.qlIndexFixing(TenorBasisIndex6M,$AB1012,TRUE,_xll.ohTrigger(trigger,$X$24))</f>
        <v>2.0563347870189094E-2</v>
      </c>
      <c r="AH1012" s="43">
        <f>_xll.qlIndexFixing($X$9,$AB1012,TRUE,trigger)</f>
        <v>2.0678883683275313E-2</v>
      </c>
      <c r="AI1012" s="45">
        <f t="shared" si="29"/>
        <v>-1.1553581308621983</v>
      </c>
    </row>
    <row r="1013" spans="27:35" x14ac:dyDescent="0.2">
      <c r="AA1013" s="122" t="s">
        <v>88</v>
      </c>
      <c r="AB1013" s="40">
        <f>_xll.qlInterestRateIndexFixingDate($X$9,AC1013)</f>
        <v>46479</v>
      </c>
      <c r="AC1013" s="40">
        <f>_xll.qlCalendarAdvance(calendar,$AC1012,AA1013,,,trigger)</f>
        <v>46483</v>
      </c>
      <c r="AD1013" s="40">
        <f>_xll.qlInterestRateIndexMaturity($X$9,AC1013,)</f>
        <v>46574</v>
      </c>
      <c r="AE1013" s="43">
        <f>_xll.qlTenorBasisValue(TenorBasis3M,AC1013,_xll.ohTrigger(trigger,$X$24))</f>
        <v>1.3993490617018689E-3</v>
      </c>
      <c r="AF1013" s="90">
        <f>_xll.qlTenorBasisForwardRate(TenorBasis3M,AC1013,_xll.ohTrigger(trigger,$X$24))</f>
        <v>2.0728864930080321E-2</v>
      </c>
      <c r="AG1013" s="90">
        <f>_xll.qlIndexFixing(TenorBasisIndex6M,$AB1013,TRUE,_xll.ohTrigger(trigger,$X$24))</f>
        <v>2.0572517526791748E-2</v>
      </c>
      <c r="AH1013" s="43">
        <f>_xll.qlIndexFixing($X$9,$AB1013,TRUE,trigger)</f>
        <v>2.0688644166847837E-2</v>
      </c>
      <c r="AI1013" s="45">
        <f t="shared" si="29"/>
        <v>-1.161266400560891</v>
      </c>
    </row>
    <row r="1014" spans="27:35" x14ac:dyDescent="0.2">
      <c r="AA1014" s="122" t="s">
        <v>88</v>
      </c>
      <c r="AB1014" s="40">
        <f>_xll.qlInterestRateIndexFixingDate($X$9,AC1014)</f>
        <v>46486</v>
      </c>
      <c r="AC1014" s="40">
        <f>_xll.qlCalendarAdvance(calendar,$AC1013,AA1014,,,trigger)</f>
        <v>46490</v>
      </c>
      <c r="AD1014" s="40">
        <f>_xll.qlInterestRateIndexMaturity($X$9,AC1014,)</f>
        <v>46581</v>
      </c>
      <c r="AE1014" s="43">
        <f>_xll.qlTenorBasisValue(TenorBasis3M,AC1014,_xll.ohTrigger(trigger,$X$24))</f>
        <v>1.3976601867254196E-3</v>
      </c>
      <c r="AF1014" s="90">
        <f>_xll.qlTenorBasisForwardRate(TenorBasis3M,AC1014,_xll.ohTrigger(trigger,$X$24))</f>
        <v>2.0739467175613698E-2</v>
      </c>
      <c r="AG1014" s="90">
        <f>_xll.qlIndexFixing(TenorBasisIndex6M,$AB1014,TRUE,_xll.ohTrigger(trigger,$X$24))</f>
        <v>2.0583119828330436E-2</v>
      </c>
      <c r="AH1014" s="43">
        <f>_xll.qlIndexFixing($X$9,$AB1014,TRUE,trigger)</f>
        <v>2.0699651443396534E-2</v>
      </c>
      <c r="AI1014" s="45">
        <f t="shared" si="29"/>
        <v>-1.1653161506609833</v>
      </c>
    </row>
    <row r="1015" spans="27:35" x14ac:dyDescent="0.2">
      <c r="AA1015" s="122" t="s">
        <v>88</v>
      </c>
      <c r="AB1015" s="40">
        <f>_xll.qlInterestRateIndexFixingDate($X$9,AC1015)</f>
        <v>46493</v>
      </c>
      <c r="AC1015" s="40">
        <f>_xll.qlCalendarAdvance(calendar,$AC1014,AA1015,,,trigger)</f>
        <v>46497</v>
      </c>
      <c r="AD1015" s="40">
        <f>_xll.qlInterestRateIndexMaturity($X$9,AC1015,)</f>
        <v>46588</v>
      </c>
      <c r="AE1015" s="43">
        <f>_xll.qlTenorBasisValue(TenorBasis3M,AC1015,_xll.ohTrigger(trigger,$X$24))</f>
        <v>1.395970644718088E-3</v>
      </c>
      <c r="AF1015" s="90">
        <f>_xll.qlTenorBasisForwardRate(TenorBasis3M,AC1015,_xll.ohTrigger(trigger,$X$24))</f>
        <v>2.0750154203005973E-2</v>
      </c>
      <c r="AG1015" s="90">
        <f>_xll.qlIndexFixing(TenorBasisIndex6M,$AB1015,TRUE,_xll.ohTrigger(trigger,$X$24))</f>
        <v>2.0593806908391785E-2</v>
      </c>
      <c r="AH1015" s="43">
        <f>_xll.qlIndexFixing($X$9,$AB1015,TRUE,trigger)</f>
        <v>2.0710532847928245E-2</v>
      </c>
      <c r="AI1015" s="45">
        <f t="shared" si="29"/>
        <v>-1.167259395364606</v>
      </c>
    </row>
    <row r="1016" spans="27:35" x14ac:dyDescent="0.2">
      <c r="AA1016" s="122" t="s">
        <v>88</v>
      </c>
      <c r="AB1016" s="40">
        <f>_xll.qlInterestRateIndexFixingDate($X$9,AC1016)</f>
        <v>46500</v>
      </c>
      <c r="AC1016" s="40">
        <f>_xll.qlCalendarAdvance(calendar,$AC1015,AA1016,,,trigger)</f>
        <v>46504</v>
      </c>
      <c r="AD1016" s="40">
        <f>_xll.qlInterestRateIndexMaturity($X$9,AC1016,)</f>
        <v>46595</v>
      </c>
      <c r="AE1016" s="43">
        <f>_xll.qlTenorBasisValue(TenorBasis3M,AC1016,_xll.ohTrigger(trigger,$X$24))</f>
        <v>1.3942804505691136E-3</v>
      </c>
      <c r="AF1016" s="90">
        <f>_xll.qlTenorBasisForwardRate(TenorBasis3M,AC1016,_xll.ohTrigger(trigger,$X$24))</f>
        <v>2.0760926027723451E-2</v>
      </c>
      <c r="AG1016" s="90">
        <f>_xll.qlIndexFixing(TenorBasisIndex6M,$AB1016,TRUE,_xll.ohTrigger(trigger,$X$24))</f>
        <v>2.0604578782444743E-2</v>
      </c>
      <c r="AH1016" s="43">
        <f>_xll.qlIndexFixing($X$9,$AB1016,TRUE,trigger)</f>
        <v>2.0721288379408197E-2</v>
      </c>
      <c r="AI1016" s="45">
        <f t="shared" si="29"/>
        <v>-1.1670959696345393</v>
      </c>
    </row>
    <row r="1017" spans="27:35" x14ac:dyDescent="0.2">
      <c r="AA1017" s="122" t="s">
        <v>88</v>
      </c>
      <c r="AB1017" s="40">
        <f>_xll.qlInterestRateIndexFixingDate($X$9,AC1017)</f>
        <v>46507</v>
      </c>
      <c r="AC1017" s="40">
        <f>_xll.qlCalendarAdvance(calendar,$AC1016,AA1017,,,trigger)</f>
        <v>46511</v>
      </c>
      <c r="AD1017" s="40">
        <f>_xll.qlInterestRateIndexMaturity($X$9,AC1017,)</f>
        <v>46603</v>
      </c>
      <c r="AE1017" s="43">
        <f>_xll.qlTenorBasisValue(TenorBasis3M,AC1017,_xll.ohTrigger(trigger,$X$24))</f>
        <v>1.3925896190948089E-3</v>
      </c>
      <c r="AF1017" s="90">
        <f>_xll.qlTenorBasisForwardRate(TenorBasis3M,AC1017,_xll.ohTrigger(trigger,$X$24))</f>
        <v>2.0773172851524128E-2</v>
      </c>
      <c r="AG1017" s="90">
        <f>_xll.qlIndexFixing(TenorBasisIndex6M,$AB1017,TRUE,_xll.ohTrigger(trigger,$X$24))</f>
        <v>2.0616816690522136E-2</v>
      </c>
      <c r="AH1017" s="43">
        <f>_xll.qlIndexFixing($X$9,$AB1017,TRUE,trigger)</f>
        <v>2.0733248864590315E-2</v>
      </c>
      <c r="AI1017" s="45">
        <f t="shared" si="29"/>
        <v>-1.1643217406817965</v>
      </c>
    </row>
    <row r="1018" spans="27:35" x14ac:dyDescent="0.2">
      <c r="AA1018" s="122" t="s">
        <v>88</v>
      </c>
      <c r="AB1018" s="40">
        <f>_xll.qlInterestRateIndexFixingDate($X$9,AC1018)</f>
        <v>46514</v>
      </c>
      <c r="AC1018" s="40">
        <f>_xll.qlCalendarAdvance(calendar,$AC1017,AA1018,,,trigger)</f>
        <v>46518</v>
      </c>
      <c r="AD1018" s="40">
        <f>_xll.qlInterestRateIndexMaturity($X$9,AC1018,)</f>
        <v>46610</v>
      </c>
      <c r="AE1018" s="43">
        <f>_xll.qlTenorBasisValue(TenorBasis3M,AC1018,_xll.ohTrigger(trigger,$X$24))</f>
        <v>1.3908981650388411E-3</v>
      </c>
      <c r="AF1018" s="90">
        <f>_xll.qlTenorBasisForwardRate(TenorBasis3M,AC1018,_xll.ohTrigger(trigger,$X$24))</f>
        <v>2.0784121009287105E-2</v>
      </c>
      <c r="AG1018" s="90">
        <f>_xll.qlIndexFixing(TenorBasisIndex6M,$AB1018,TRUE,_xll.ohTrigger(trigger,$X$24))</f>
        <v>2.0627764885985389E-2</v>
      </c>
      <c r="AH1018" s="43">
        <f>_xll.qlIndexFixing($X$9,$AB1018,TRUE,trigger)</f>
        <v>2.0743744258743212E-2</v>
      </c>
      <c r="AI1018" s="45">
        <f t="shared" si="29"/>
        <v>-1.1597937275782331</v>
      </c>
    </row>
    <row r="1019" spans="27:35" x14ac:dyDescent="0.2">
      <c r="AA1019" s="122" t="s">
        <v>88</v>
      </c>
      <c r="AB1019" s="40">
        <f>_xll.qlInterestRateIndexFixingDate($X$9,AC1019)</f>
        <v>46521</v>
      </c>
      <c r="AC1019" s="40">
        <f>_xll.qlCalendarAdvance(calendar,$AC1018,AA1019,,,trigger)</f>
        <v>46525</v>
      </c>
      <c r="AD1019" s="40">
        <f>_xll.qlInterestRateIndexMaturity($X$9,AC1019,)</f>
        <v>46617</v>
      </c>
      <c r="AE1019" s="43">
        <f>_xll.qlTenorBasisValue(TenorBasis3M,AC1019,_xll.ohTrigger(trigger,$X$24))</f>
        <v>1.3892061030725087E-3</v>
      </c>
      <c r="AF1019" s="90">
        <f>_xll.qlTenorBasisForwardRate(TenorBasis3M,AC1019,_xll.ohTrigger(trigger,$X$24))</f>
        <v>2.0795154016673062E-2</v>
      </c>
      <c r="AG1019" s="90">
        <f>_xll.qlIndexFixing(TenorBasisIndex6M,$AB1019,TRUE,_xll.ohTrigger(trigger,$X$24))</f>
        <v>2.0638797927697804E-2</v>
      </c>
      <c r="AH1019" s="43">
        <f>_xll.qlIndexFixing($X$9,$AB1019,TRUE,trigger)</f>
        <v>2.0754113769812149E-2</v>
      </c>
      <c r="AI1019" s="45">
        <f t="shared" si="29"/>
        <v>-1.1531584211434478</v>
      </c>
    </row>
    <row r="1020" spans="27:35" x14ac:dyDescent="0.2">
      <c r="AA1020" s="122" t="s">
        <v>88</v>
      </c>
      <c r="AB1020" s="40">
        <f>_xll.qlInterestRateIndexFixingDate($X$9,AC1020)</f>
        <v>46528</v>
      </c>
      <c r="AC1020" s="40">
        <f>_xll.qlCalendarAdvance(calendar,$AC1019,AA1020,,,trigger)</f>
        <v>46532</v>
      </c>
      <c r="AD1020" s="40">
        <f>_xll.qlInterestRateIndexMaturity($X$9,AC1020,)</f>
        <v>46624</v>
      </c>
      <c r="AE1020" s="43">
        <f>_xll.qlTenorBasisValue(TenorBasis3M,AC1020,_xll.ohTrigger(trigger,$X$24))</f>
        <v>1.3875134477950169E-3</v>
      </c>
      <c r="AF1020" s="90">
        <f>_xll.qlTenorBasisForwardRate(TenorBasis3M,AC1020,_xll.ohTrigger(trigger,$X$24))</f>
        <v>2.0806271888894178E-2</v>
      </c>
      <c r="AG1020" s="90">
        <f>_xll.qlIndexFixing(TenorBasisIndex6M,$AB1020,TRUE,_xll.ohTrigger(trigger,$X$24))</f>
        <v>2.0649915830872421E-2</v>
      </c>
      <c r="AH1020" s="43">
        <f>_xll.qlIndexFixing($X$9,$AB1020,TRUE,trigger)</f>
        <v>2.0764357396802276E-2</v>
      </c>
      <c r="AI1020" s="45">
        <f t="shared" si="29"/>
        <v>-1.144415659298549</v>
      </c>
    </row>
    <row r="1021" spans="27:35" x14ac:dyDescent="0.2">
      <c r="AA1021" s="122" t="s">
        <v>88</v>
      </c>
      <c r="AB1021" s="40">
        <f>_xll.qlInterestRateIndexFixingDate($X$9,AC1021)</f>
        <v>46535</v>
      </c>
      <c r="AC1021" s="40">
        <f>_xll.qlCalendarAdvance(calendar,$AC1020,AA1021,,,trigger)</f>
        <v>46539</v>
      </c>
      <c r="AD1021" s="40">
        <f>_xll.qlInterestRateIndexMaturity($X$9,AC1021,)</f>
        <v>46631</v>
      </c>
      <c r="AE1021" s="43">
        <f>_xll.qlTenorBasisValue(TenorBasis3M,AC1021,_xll.ohTrigger(trigger,$X$24))</f>
        <v>1.3858202137337558E-3</v>
      </c>
      <c r="AF1021" s="90">
        <f>_xll.qlTenorBasisForwardRate(TenorBasis3M,AC1021,_xll.ohTrigger(trigger,$X$24))</f>
        <v>2.0817474641087911E-2</v>
      </c>
      <c r="AG1021" s="90">
        <f>_xll.qlIndexFixing(TenorBasisIndex6M,$AB1021,TRUE,_xll.ohTrigger(trigger,$X$24))</f>
        <v>2.0661118610647566E-2</v>
      </c>
      <c r="AH1021" s="43">
        <f>_xll.qlIndexFixing($X$9,$AB1021,TRUE,trigger)</f>
        <v>2.0774475138730028E-2</v>
      </c>
      <c r="AI1021" s="45">
        <f t="shared" si="29"/>
        <v>-1.1335652808246166</v>
      </c>
    </row>
    <row r="1022" spans="27:35" x14ac:dyDescent="0.2">
      <c r="AA1022" s="122" t="s">
        <v>88</v>
      </c>
      <c r="AB1022" s="40">
        <f>_xll.qlInterestRateIndexFixingDate($X$9,AC1022)</f>
        <v>46542</v>
      </c>
      <c r="AC1022" s="40">
        <f>_xll.qlCalendarAdvance(calendar,$AC1021,AA1022,,,trigger)</f>
        <v>46546</v>
      </c>
      <c r="AD1022" s="40">
        <f>_xll.qlInterestRateIndexMaturity($X$9,AC1022,)</f>
        <v>46638</v>
      </c>
      <c r="AE1022" s="43">
        <f>_xll.qlTenorBasisValue(TenorBasis3M,AC1022,_xll.ohTrigger(trigger,$X$24))</f>
        <v>1.3841264153445737E-3</v>
      </c>
      <c r="AF1022" s="90">
        <f>_xll.qlTenorBasisForwardRate(TenorBasis3M,AC1022,_xll.ohTrigger(trigger,$X$24))</f>
        <v>2.0828762288330027E-2</v>
      </c>
      <c r="AG1022" s="90">
        <f>_xll.qlIndexFixing(TenorBasisIndex6M,$AB1022,TRUE,_xll.ohTrigger(trigger,$X$24))</f>
        <v>2.0672406282094668E-2</v>
      </c>
      <c r="AH1022" s="43">
        <f>_xll.qlIndexFixing($X$9,$AB1022,TRUE,trigger)</f>
        <v>2.0784466994624877E-2</v>
      </c>
      <c r="AI1022" s="45">
        <f t="shared" si="29"/>
        <v>-1.1206071253020908</v>
      </c>
    </row>
    <row r="1023" spans="27:35" x14ac:dyDescent="0.2">
      <c r="AA1023" s="122" t="s">
        <v>88</v>
      </c>
      <c r="AB1023" s="40">
        <f>_xll.qlInterestRateIndexFixingDate($X$9,AC1023)</f>
        <v>46549</v>
      </c>
      <c r="AC1023" s="40">
        <f>_xll.qlCalendarAdvance(calendar,$AC1022,AA1023,,,trigger)</f>
        <v>46553</v>
      </c>
      <c r="AD1023" s="40">
        <f>_xll.qlInterestRateIndexMaturity($X$9,AC1023,)</f>
        <v>46645</v>
      </c>
      <c r="AE1023" s="43">
        <f>_xll.qlTenorBasisValue(TenorBasis3M,AC1023,_xll.ohTrigger(trigger,$X$24))</f>
        <v>1.3824320670120501E-3</v>
      </c>
      <c r="AF1023" s="90">
        <f>_xll.qlTenorBasisForwardRate(TenorBasis3M,AC1023,_xll.ohTrigger(trigger,$X$24))</f>
        <v>2.0840134845631124E-2</v>
      </c>
      <c r="AG1023" s="90">
        <f>_xll.qlIndexFixing(TenorBasisIndex6M,$AB1023,TRUE,_xll.ohTrigger(trigger,$X$24))</f>
        <v>2.068377886022606E-2</v>
      </c>
      <c r="AH1023" s="43">
        <f>_xll.qlIndexFixing($X$9,$AB1023,TRUE,trigger)</f>
        <v>2.0794332963525852E-2</v>
      </c>
      <c r="AI1023" s="45">
        <f t="shared" si="29"/>
        <v>-1.1055410329979116</v>
      </c>
    </row>
    <row r="1024" spans="27:35" x14ac:dyDescent="0.2">
      <c r="AA1024" s="122" t="s">
        <v>88</v>
      </c>
      <c r="AB1024" s="40">
        <f>_xll.qlInterestRateIndexFixingDate($X$9,AC1024)</f>
        <v>46556</v>
      </c>
      <c r="AC1024" s="40">
        <f>_xll.qlCalendarAdvance(calendar,$AC1023,AA1024,,,trigger)</f>
        <v>46560</v>
      </c>
      <c r="AD1024" s="40">
        <f>_xll.qlInterestRateIndexMaturity($X$9,AC1024,)</f>
        <v>46652</v>
      </c>
      <c r="AE1024" s="43">
        <f>_xll.qlTenorBasisValue(TenorBasis3M,AC1024,_xll.ohTrigger(trigger,$X$24))</f>
        <v>1.380737183049771E-3</v>
      </c>
      <c r="AF1024" s="90">
        <f>_xll.qlTenorBasisForwardRate(TenorBasis3M,AC1024,_xll.ohTrigger(trigger,$X$24))</f>
        <v>2.0851592327934907E-2</v>
      </c>
      <c r="AG1024" s="90">
        <f>_xll.qlIndexFixing(TenorBasisIndex6M,$AB1024,TRUE,_xll.ohTrigger(trigger,$X$24))</f>
        <v>2.0695236359986314E-2</v>
      </c>
      <c r="AH1024" s="43">
        <f>_xll.qlIndexFixing($X$9,$AB1024,TRUE,trigger)</f>
        <v>2.0804073044486757E-2</v>
      </c>
      <c r="AI1024" s="45">
        <f t="shared" si="29"/>
        <v>-1.0883668450044348</v>
      </c>
    </row>
    <row r="1025" spans="27:35" x14ac:dyDescent="0.2">
      <c r="AA1025" s="122" t="s">
        <v>88</v>
      </c>
      <c r="AB1025" s="40">
        <f>_xll.qlInterestRateIndexFixingDate($X$9,AC1025)</f>
        <v>46563</v>
      </c>
      <c r="AC1025" s="40">
        <f>_xll.qlCalendarAdvance(calendar,$AC1024,AA1025,,,trigger)</f>
        <v>46567</v>
      </c>
      <c r="AD1025" s="40">
        <f>_xll.qlInterestRateIndexMaturity($X$9,AC1025,)</f>
        <v>46659</v>
      </c>
      <c r="AE1025" s="43">
        <f>_xll.qlTenorBasisValue(TenorBasis3M,AC1025,_xll.ohTrigger(trigger,$X$24))</f>
        <v>1.3790417777005985E-3</v>
      </c>
      <c r="AF1025" s="90">
        <f>_xll.qlTenorBasisForwardRate(TenorBasis3M,AC1025,_xll.ohTrigger(trigger,$X$24))</f>
        <v>2.0863134750123379E-2</v>
      </c>
      <c r="AG1025" s="90">
        <f>_xll.qlIndexFixing(TenorBasisIndex6M,$AB1025,TRUE,_xll.ohTrigger(trigger,$X$24))</f>
        <v>2.0706778796254828E-2</v>
      </c>
      <c r="AH1025" s="43">
        <f>_xll.qlIndexFixing($X$9,$AB1025,TRUE,trigger)</f>
        <v>2.0813687236571815E-2</v>
      </c>
      <c r="AI1025" s="45">
        <f t="shared" si="29"/>
        <v>-1.0690844031698705</v>
      </c>
    </row>
    <row r="1026" spans="27:35" x14ac:dyDescent="0.2">
      <c r="AA1026" s="122" t="s">
        <v>88</v>
      </c>
      <c r="AB1026" s="40">
        <f>_xll.qlInterestRateIndexFixingDate($X$9,AC1026)</f>
        <v>46570</v>
      </c>
      <c r="AC1026" s="40">
        <f>_xll.qlCalendarAdvance(calendar,$AC1025,AA1026,,,trigger)</f>
        <v>46574</v>
      </c>
      <c r="AD1026" s="40">
        <f>_xll.qlInterestRateIndexMaturity($X$9,AC1026,)</f>
        <v>46666</v>
      </c>
      <c r="AE1026" s="43">
        <f>_xll.qlTenorBasisValue(TenorBasis3M,AC1026,_xll.ohTrigger(trigger,$X$24))</f>
        <v>1.3773458651369429E-3</v>
      </c>
      <c r="AF1026" s="90">
        <f>_xll.qlTenorBasisForwardRate(TenorBasis3M,AC1026,_xll.ohTrigger(trigger,$X$24))</f>
        <v>2.087476206566246E-2</v>
      </c>
      <c r="AG1026" s="90">
        <f>_xll.qlIndexFixing(TenorBasisIndex6M,$AB1026,TRUE,_xll.ohTrigger(trigger,$X$24))</f>
        <v>2.071660782490321E-2</v>
      </c>
      <c r="AH1026" s="43">
        <f>_xll.qlIndexFixing($X$9,$AB1026,TRUE,trigger)</f>
        <v>2.0823175547861523E-2</v>
      </c>
      <c r="AI1026" s="45">
        <f t="shared" si="29"/>
        <v>-1.0656772295831312</v>
      </c>
    </row>
    <row r="1027" spans="27:35" x14ac:dyDescent="0.2">
      <c r="AA1027" s="122" t="s">
        <v>88</v>
      </c>
      <c r="AB1027" s="40">
        <f>_xll.qlInterestRateIndexFixingDate($X$9,AC1027)</f>
        <v>46577</v>
      </c>
      <c r="AC1027" s="40">
        <f>_xll.qlCalendarAdvance(calendar,$AC1026,AA1027,,,trigger)</f>
        <v>46581</v>
      </c>
      <c r="AD1027" s="40">
        <f>_xll.qlInterestRateIndexMaturity($X$9,AC1027,)</f>
        <v>46673</v>
      </c>
      <c r="AE1027" s="43">
        <f>_xll.qlTenorBasisValue(TenorBasis3M,AC1027,_xll.ohTrigger(trigger,$X$24))</f>
        <v>1.3756494594610335E-3</v>
      </c>
      <c r="AF1027" s="90">
        <f>_xll.qlTenorBasisForwardRate(TenorBasis3M,AC1027,_xll.ohTrigger(trigger,$X$24))</f>
        <v>2.0886468882617429E-2</v>
      </c>
      <c r="AG1027" s="90">
        <f>_xll.qlIndexFixing(TenorBasisIndex6M,$AB1027,TRUE,_xll.ohTrigger(trigger,$X$24))</f>
        <v>2.0722020621161373E-2</v>
      </c>
      <c r="AH1027" s="43">
        <f>_xll.qlIndexFixing($X$9,$AB1027,TRUE,trigger)</f>
        <v>2.0832538770885395E-2</v>
      </c>
      <c r="AI1027" s="45">
        <f t="shared" si="29"/>
        <v>-1.1051814972402179</v>
      </c>
    </row>
    <row r="1028" spans="27:35" x14ac:dyDescent="0.2">
      <c r="AA1028" s="122" t="s">
        <v>88</v>
      </c>
      <c r="AB1028" s="40">
        <f>_xll.qlInterestRateIndexFixingDate($X$9,AC1028)</f>
        <v>46584</v>
      </c>
      <c r="AC1028" s="40">
        <f>_xll.qlCalendarAdvance(calendar,$AC1027,AA1028,,,trigger)</f>
        <v>46588</v>
      </c>
      <c r="AD1028" s="40">
        <f>_xll.qlInterestRateIndexMaturity($X$9,AC1028,)</f>
        <v>46680</v>
      </c>
      <c r="AE1028" s="43">
        <f>_xll.qlTenorBasisValue(TenorBasis3M,AC1028,_xll.ohTrigger(trigger,$X$24))</f>
        <v>1.3739525747051859E-3</v>
      </c>
      <c r="AF1028" s="90">
        <f>_xll.qlTenorBasisForwardRate(TenorBasis3M,AC1028,_xll.ohTrigger(trigger,$X$24))</f>
        <v>2.0898240391293073E-2</v>
      </c>
      <c r="AG1028" s="90">
        <f>_xll.qlIndexFixing(TenorBasisIndex6M,$AB1028,TRUE,_xll.ohTrigger(trigger,$X$24))</f>
        <v>2.0727498127080645E-2</v>
      </c>
      <c r="AH1028" s="43">
        <f>_xll.qlIndexFixing($X$9,$AB1028,TRUE,trigger)</f>
        <v>2.0841779080240461E-2</v>
      </c>
      <c r="AI1028" s="45">
        <f t="shared" ref="AI1028:AI1091" si="30">(AG1028-AH1028)*10000</f>
        <v>-1.142809531598163</v>
      </c>
    </row>
    <row r="1029" spans="27:35" x14ac:dyDescent="0.2">
      <c r="AA1029" s="122" t="s">
        <v>88</v>
      </c>
      <c r="AB1029" s="40">
        <f>_xll.qlInterestRateIndexFixingDate($X$9,AC1029)</f>
        <v>46591</v>
      </c>
      <c r="AC1029" s="40">
        <f>_xll.qlCalendarAdvance(calendar,$AC1028,AA1029,,,trigger)</f>
        <v>46595</v>
      </c>
      <c r="AD1029" s="40">
        <f>_xll.qlInterestRateIndexMaturity($X$9,AC1029,)</f>
        <v>46687</v>
      </c>
      <c r="AE1029" s="43">
        <f>_xll.qlTenorBasisValue(TenorBasis3M,AC1029,_xll.ohTrigger(trigger,$X$24))</f>
        <v>1.3722552248320718E-3</v>
      </c>
      <c r="AF1029" s="90">
        <f>_xll.qlTenorBasisForwardRate(TenorBasis3M,AC1029,_xll.ohTrigger(trigger,$X$24))</f>
        <v>2.0910060823117728E-2</v>
      </c>
      <c r="AG1029" s="90">
        <f>_xll.qlIndexFixing(TenorBasisIndex6M,$AB1029,TRUE,_xll.ohTrigger(trigger,$X$24))</f>
        <v>2.0733024574486433E-2</v>
      </c>
      <c r="AH1029" s="43">
        <f>_xll.qlIndexFixing($X$9,$AB1029,TRUE,trigger)</f>
        <v>2.0850898791240746E-2</v>
      </c>
      <c r="AI1029" s="45">
        <f t="shared" si="30"/>
        <v>-1.1787421675431287</v>
      </c>
    </row>
    <row r="1030" spans="27:35" x14ac:dyDescent="0.2">
      <c r="AA1030" s="122" t="s">
        <v>88</v>
      </c>
      <c r="AB1030" s="40">
        <f>_xll.qlInterestRateIndexFixingDate($X$9,AC1030)</f>
        <v>46598</v>
      </c>
      <c r="AC1030" s="40">
        <f>_xll.qlCalendarAdvance(calendar,$AC1029,AA1030,,,trigger)</f>
        <v>46602</v>
      </c>
      <c r="AD1030" s="40">
        <f>_xll.qlInterestRateIndexMaturity($X$9,AC1030,)</f>
        <v>46694</v>
      </c>
      <c r="AE1030" s="43">
        <f>_xll.qlTenorBasisValue(TenorBasis3M,AC1030,_xll.ohTrigger(trigger,$X$24))</f>
        <v>1.3705574237349864E-3</v>
      </c>
      <c r="AF1030" s="90">
        <f>_xll.qlTenorBasisForwardRate(TenorBasis3M,AC1030,_xll.ohTrigger(trigger,$X$24))</f>
        <v>2.0921914409261669E-2</v>
      </c>
      <c r="AG1030" s="90">
        <f>_xll.qlIndexFixing(TenorBasisIndex6M,$AB1030,TRUE,_xll.ohTrigger(trigger,$X$24))</f>
        <v>2.073858419504775E-2</v>
      </c>
      <c r="AH1030" s="43">
        <f>_xll.qlIndexFixing($X$9,$AB1030,TRUE,trigger)</f>
        <v>2.0859900219230686E-2</v>
      </c>
      <c r="AI1030" s="45">
        <f t="shared" si="30"/>
        <v>-1.213160241829367</v>
      </c>
    </row>
    <row r="1031" spans="27:35" x14ac:dyDescent="0.2">
      <c r="AA1031" s="122" t="s">
        <v>88</v>
      </c>
      <c r="AB1031" s="40">
        <f>_xll.qlInterestRateIndexFixingDate($X$9,AC1031)</f>
        <v>46605</v>
      </c>
      <c r="AC1031" s="40">
        <f>_xll.qlCalendarAdvance(calendar,$AC1030,AA1031,,,trigger)</f>
        <v>46609</v>
      </c>
      <c r="AD1031" s="40">
        <f>_xll.qlInterestRateIndexMaturity($X$9,AC1031,)</f>
        <v>46701</v>
      </c>
      <c r="AE1031" s="43">
        <f>_xll.qlTenorBasisValue(TenorBasis3M,AC1031,_xll.ohTrigger(trigger,$X$24))</f>
        <v>1.3688591852381133E-3</v>
      </c>
      <c r="AF1031" s="90">
        <f>_xll.qlTenorBasisForwardRate(TenorBasis3M,AC1031,_xll.ohTrigger(trigger,$X$24))</f>
        <v>2.0933785380637997E-2</v>
      </c>
      <c r="AG1031" s="90">
        <f>_xll.qlIndexFixing(TenorBasisIndex6M,$AB1031,TRUE,_xll.ohTrigger(trigger,$X$24))</f>
        <v>2.0744161220280683E-2</v>
      </c>
      <c r="AH1031" s="43">
        <f>_xll.qlIndexFixing($X$9,$AB1031,TRUE,trigger)</f>
        <v>2.0868785679589479E-2</v>
      </c>
      <c r="AI1031" s="45">
        <f t="shared" si="30"/>
        <v>-1.2462445930879613</v>
      </c>
    </row>
    <row r="1032" spans="27:35" x14ac:dyDescent="0.2">
      <c r="AA1032" s="122" t="s">
        <v>88</v>
      </c>
      <c r="AB1032" s="40">
        <f>_xll.qlInterestRateIndexFixingDate($X$9,AC1032)</f>
        <v>46612</v>
      </c>
      <c r="AC1032" s="40">
        <f>_xll.qlCalendarAdvance(calendar,$AC1031,AA1032,,,trigger)</f>
        <v>46616</v>
      </c>
      <c r="AD1032" s="40">
        <f>_xll.qlInterestRateIndexMaturity($X$9,AC1032,)</f>
        <v>46708</v>
      </c>
      <c r="AE1032" s="43">
        <f>_xll.qlTenorBasisValue(TenorBasis3M,AC1032,_xll.ohTrigger(trigger,$X$24))</f>
        <v>1.367160523096791E-3</v>
      </c>
      <c r="AF1032" s="90">
        <f>_xll.qlTenorBasisForwardRate(TenorBasis3M,AC1032,_xll.ohTrigger(trigger,$X$24))</f>
        <v>2.094565796790088E-2</v>
      </c>
      <c r="AG1032" s="90">
        <f>_xll.qlIndexFixing(TenorBasisIndex6M,$AB1032,TRUE,_xll.ohTrigger(trigger,$X$24))</f>
        <v>2.0749739881537974E-2</v>
      </c>
      <c r="AH1032" s="43">
        <f>_xll.qlIndexFixing($X$9,$AB1032,TRUE,trigger)</f>
        <v>2.0877557487723249E-2</v>
      </c>
      <c r="AI1032" s="45">
        <f t="shared" si="30"/>
        <v>-1.278176061852744</v>
      </c>
    </row>
    <row r="1033" spans="27:35" x14ac:dyDescent="0.2">
      <c r="AA1033" s="122" t="s">
        <v>88</v>
      </c>
      <c r="AB1033" s="40">
        <f>_xll.qlInterestRateIndexFixingDate($X$9,AC1033)</f>
        <v>46619</v>
      </c>
      <c r="AC1033" s="40">
        <f>_xll.qlCalendarAdvance(calendar,$AC1032,AA1033,,,trigger)</f>
        <v>46623</v>
      </c>
      <c r="AD1033" s="40">
        <f>_xll.qlInterestRateIndexMaturity($X$9,AC1033,)</f>
        <v>46715</v>
      </c>
      <c r="AE1033" s="43">
        <f>_xll.qlTenorBasisValue(TenorBasis3M,AC1033,_xll.ohTrigger(trigger,$X$24))</f>
        <v>1.3654614509977785E-3</v>
      </c>
      <c r="AF1033" s="90">
        <f>_xll.qlTenorBasisForwardRate(TenorBasis3M,AC1033,_xll.ohTrigger(trigger,$X$24))</f>
        <v>2.0957516401445567E-2</v>
      </c>
      <c r="AG1033" s="90">
        <f>_xll.qlIndexFixing(TenorBasisIndex6M,$AB1033,TRUE,_xll.ohTrigger(trigger,$X$24))</f>
        <v>2.0755304410021182E-2</v>
      </c>
      <c r="AH1033" s="43">
        <f>_xll.qlIndexFixing($X$9,$AB1033,TRUE,trigger)</f>
        <v>2.0886217959072879E-2</v>
      </c>
      <c r="AI1033" s="45">
        <f t="shared" si="30"/>
        <v>-1.3091354905169634</v>
      </c>
    </row>
    <row r="1034" spans="27:35" x14ac:dyDescent="0.2">
      <c r="AA1034" s="122" t="s">
        <v>88</v>
      </c>
      <c r="AB1034" s="40">
        <f>_xll.qlInterestRateIndexFixingDate($X$9,AC1034)</f>
        <v>46626</v>
      </c>
      <c r="AC1034" s="40">
        <f>_xll.qlCalendarAdvance(calendar,$AC1033,AA1034,,,trigger)</f>
        <v>46630</v>
      </c>
      <c r="AD1034" s="40">
        <f>_xll.qlInterestRateIndexMaturity($X$9,AC1034,)</f>
        <v>46721</v>
      </c>
      <c r="AE1034" s="43">
        <f>_xll.qlTenorBasisValue(TenorBasis3M,AC1034,_xll.ohTrigger(trigger,$X$24))</f>
        <v>1.363761982559516E-3</v>
      </c>
      <c r="AF1034" s="90">
        <f>_xll.qlTenorBasisForwardRate(TenorBasis3M,AC1034,_xll.ohTrigger(trigger,$X$24))</f>
        <v>2.0967900644683464E-2</v>
      </c>
      <c r="AG1034" s="90">
        <f>_xll.qlIndexFixing(TenorBasisIndex6M,$AB1034,TRUE,_xll.ohTrigger(trigger,$X$24))</f>
        <v>2.0759742723728002E-2</v>
      </c>
      <c r="AH1034" s="43">
        <f>_xll.qlIndexFixing($X$9,$AB1034,TRUE,trigger)</f>
        <v>2.0893573253999018E-2</v>
      </c>
      <c r="AI1034" s="45">
        <f t="shared" si="30"/>
        <v>-1.3383053027101606</v>
      </c>
    </row>
    <row r="1035" spans="27:35" x14ac:dyDescent="0.2">
      <c r="AA1035" s="122" t="s">
        <v>88</v>
      </c>
      <c r="AB1035" s="40">
        <f>_xll.qlInterestRateIndexFixingDate($X$9,AC1035)</f>
        <v>46633</v>
      </c>
      <c r="AC1035" s="40">
        <f>_xll.qlCalendarAdvance(calendar,$AC1034,AA1035,,,trigger)</f>
        <v>46637</v>
      </c>
      <c r="AD1035" s="40">
        <f>_xll.qlInterestRateIndexMaturity($X$9,AC1035,)</f>
        <v>46728</v>
      </c>
      <c r="AE1035" s="43">
        <f>_xll.qlTenorBasisValue(TenorBasis3M,AC1035,_xll.ohTrigger(trigger,$X$24))</f>
        <v>1.3620621313323912E-3</v>
      </c>
      <c r="AF1035" s="90">
        <f>_xll.qlTenorBasisForwardRate(TenorBasis3M,AC1035,_xll.ohTrigger(trigger,$X$24))</f>
        <v>2.0979689859478182E-2</v>
      </c>
      <c r="AG1035" s="90">
        <f>_xll.qlIndexFixing(TenorBasisIndex6M,$AB1035,TRUE,_xll.ohTrigger(trigger,$X$24))</f>
        <v>2.0765169283945447E-2</v>
      </c>
      <c r="AH1035" s="43">
        <f>_xll.qlIndexFixing($X$9,$AB1035,TRUE,trigger)</f>
        <v>2.0902024569886133E-2</v>
      </c>
      <c r="AI1035" s="45">
        <f t="shared" si="30"/>
        <v>-1.3685528594068601</v>
      </c>
    </row>
    <row r="1036" spans="27:35" x14ac:dyDescent="0.2">
      <c r="AA1036" s="122" t="s">
        <v>88</v>
      </c>
      <c r="AB1036" s="40">
        <f>_xll.qlInterestRateIndexFixingDate($X$9,AC1036)</f>
        <v>46640</v>
      </c>
      <c r="AC1036" s="40">
        <f>_xll.qlCalendarAdvance(calendar,$AC1035,AA1036,,,trigger)</f>
        <v>46644</v>
      </c>
      <c r="AD1036" s="40">
        <f>_xll.qlInterestRateIndexMaturity($X$9,AC1036,)</f>
        <v>46735</v>
      </c>
      <c r="AE1036" s="43">
        <f>_xll.qlTenorBasisValue(TenorBasis3M,AC1036,_xll.ohTrigger(trigger,$X$24))</f>
        <v>1.3603619107989981E-3</v>
      </c>
      <c r="AF1036" s="90">
        <f>_xll.qlTenorBasisForwardRate(TenorBasis3M,AC1036,_xll.ohTrigger(trigger,$X$24))</f>
        <v>2.0991418281460356E-2</v>
      </c>
      <c r="AG1036" s="90">
        <f>_xll.qlIndexFixing(TenorBasisIndex6M,$AB1036,TRUE,_xll.ohTrigger(trigger,$X$24))</f>
        <v>2.0770535075843283E-2</v>
      </c>
      <c r="AH1036" s="43">
        <f>_xll.qlIndexFixing($X$9,$AB1036,TRUE,trigger)</f>
        <v>2.0910371403209109E-2</v>
      </c>
      <c r="AI1036" s="45">
        <f t="shared" si="30"/>
        <v>-1.3983632736582625</v>
      </c>
    </row>
    <row r="1037" spans="27:35" x14ac:dyDescent="0.2">
      <c r="AA1037" s="122" t="s">
        <v>88</v>
      </c>
      <c r="AB1037" s="40">
        <f>_xll.qlInterestRateIndexFixingDate($X$9,AC1037)</f>
        <v>46647</v>
      </c>
      <c r="AC1037" s="40">
        <f>_xll.qlCalendarAdvance(calendar,$AC1036,AA1037,,,trigger)</f>
        <v>46651</v>
      </c>
      <c r="AD1037" s="40">
        <f>_xll.qlInterestRateIndexMaturity($X$9,AC1037,)</f>
        <v>46742</v>
      </c>
      <c r="AE1037" s="43">
        <f>_xll.qlTenorBasisValue(TenorBasis3M,AC1037,_xll.ohTrigger(trigger,$X$24))</f>
        <v>1.3586613343744001E-3</v>
      </c>
      <c r="AF1037" s="90">
        <f>_xll.qlTenorBasisForwardRate(TenorBasis3M,AC1037,_xll.ohTrigger(trigger,$X$24))</f>
        <v>2.1003069967508881E-2</v>
      </c>
      <c r="AG1037" s="90">
        <f>_xll.qlIndexFixing(TenorBasisIndex6M,$AB1037,TRUE,_xll.ohTrigger(trigger,$X$24))</f>
        <v>2.0775824157504716E-2</v>
      </c>
      <c r="AH1037" s="43">
        <f>_xll.qlIndexFixing($X$9,$AB1037,TRUE,trigger)</f>
        <v>2.0918616094847083E-2</v>
      </c>
      <c r="AI1037" s="45">
        <f t="shared" si="30"/>
        <v>-1.4279193734236668</v>
      </c>
    </row>
    <row r="1038" spans="27:35" x14ac:dyDescent="0.2">
      <c r="AA1038" s="122" t="s">
        <v>88</v>
      </c>
      <c r="AB1038" s="40">
        <f>_xll.qlInterestRateIndexFixingDate($X$9,AC1038)</f>
        <v>46654</v>
      </c>
      <c r="AC1038" s="40">
        <f>_xll.qlCalendarAdvance(calendar,$AC1037,AA1038,,,trigger)</f>
        <v>46658</v>
      </c>
      <c r="AD1038" s="40">
        <f>_xll.qlInterestRateIndexMaturity($X$9,AC1038,)</f>
        <v>46749</v>
      </c>
      <c r="AE1038" s="43">
        <f>_xll.qlTenorBasisValue(TenorBasis3M,AC1038,_xll.ohTrigger(trigger,$X$24))</f>
        <v>1.3569604154063893E-3</v>
      </c>
      <c r="AF1038" s="90">
        <f>_xll.qlTenorBasisForwardRate(TenorBasis3M,AC1038,_xll.ohTrigger(trigger,$X$24))</f>
        <v>2.1014628974249661E-2</v>
      </c>
      <c r="AG1038" s="90">
        <f>_xll.qlIndexFixing(TenorBasisIndex6M,$AB1038,TRUE,_xll.ohTrigger(trigger,$X$24))</f>
        <v>2.0781020586858344E-2</v>
      </c>
      <c r="AH1038" s="43">
        <f>_xll.qlIndexFixing($X$9,$AB1038,TRUE,trigger)</f>
        <v>2.0926760985705551E-2</v>
      </c>
      <c r="AI1038" s="45">
        <f t="shared" si="30"/>
        <v>-1.4574039884720711</v>
      </c>
    </row>
    <row r="1039" spans="27:35" x14ac:dyDescent="0.2">
      <c r="AA1039" s="122" t="s">
        <v>88</v>
      </c>
      <c r="AB1039" s="40">
        <f>_xll.qlInterestRateIndexFixingDate($X$9,AC1039)</f>
        <v>46661</v>
      </c>
      <c r="AC1039" s="40">
        <f>_xll.qlCalendarAdvance(calendar,$AC1038,AA1039,,,trigger)</f>
        <v>46665</v>
      </c>
      <c r="AD1039" s="40">
        <f>_xll.qlInterestRateIndexMaturity($X$9,AC1039,)</f>
        <v>46757</v>
      </c>
      <c r="AE1039" s="43">
        <f>_xll.qlTenorBasisValue(TenorBasis3M,AC1039,_xll.ohTrigger(trigger,$X$24))</f>
        <v>1.3552591671757448E-3</v>
      </c>
      <c r="AF1039" s="90">
        <f>_xll.qlTenorBasisForwardRate(TenorBasis3M,AC1039,_xll.ohTrigger(trigger,$X$24))</f>
        <v>2.1027486652205041E-2</v>
      </c>
      <c r="AG1039" s="90">
        <f>_xll.qlIndexFixing(TenorBasisIndex6M,$AB1039,TRUE,_xll.ohTrigger(trigger,$X$24))</f>
        <v>2.0788410893246474E-2</v>
      </c>
      <c r="AH1039" s="43">
        <f>_xll.qlIndexFixing($X$9,$AB1039,TRUE,trigger)</f>
        <v>2.0935972381862466E-2</v>
      </c>
      <c r="AI1039" s="45">
        <f t="shared" si="30"/>
        <v>-1.4756148861599234</v>
      </c>
    </row>
    <row r="1040" spans="27:35" x14ac:dyDescent="0.2">
      <c r="AA1040" s="122" t="s">
        <v>88</v>
      </c>
      <c r="AB1040" s="40">
        <f>_xll.qlInterestRateIndexFixingDate($X$9,AC1040)</f>
        <v>46668</v>
      </c>
      <c r="AC1040" s="40">
        <f>_xll.qlCalendarAdvance(calendar,$AC1039,AA1040,,,trigger)</f>
        <v>46672</v>
      </c>
      <c r="AD1040" s="40">
        <f>_xll.qlInterestRateIndexMaturity($X$9,AC1040,)</f>
        <v>46764</v>
      </c>
      <c r="AE1040" s="43">
        <f>_xll.qlTenorBasisValue(TenorBasis3M,AC1040,_xll.ohTrigger(trigger,$X$24))</f>
        <v>1.3535576028964925E-3</v>
      </c>
      <c r="AF1040" s="90">
        <f>_xll.qlTenorBasisForwardRate(TenorBasis3M,AC1040,_xll.ohTrigger(trigger,$X$24))</f>
        <v>2.1038808358423665E-2</v>
      </c>
      <c r="AG1040" s="90">
        <f>_xll.qlIndexFixing(TenorBasisIndex6M,$AB1040,TRUE,_xll.ohTrigger(trigger,$X$24))</f>
        <v>2.0799733016886847E-2</v>
      </c>
      <c r="AH1040" s="43">
        <f>_xll.qlIndexFixing($X$9,$AB1040,TRUE,trigger)</f>
        <v>2.0943917755338135E-2</v>
      </c>
      <c r="AI1040" s="45">
        <f t="shared" si="30"/>
        <v>-1.441847384512883</v>
      </c>
    </row>
    <row r="1041" spans="27:35" x14ac:dyDescent="0.2">
      <c r="AA1041" s="122" t="s">
        <v>88</v>
      </c>
      <c r="AB1041" s="40">
        <f>_xll.qlInterestRateIndexFixingDate($X$9,AC1041)</f>
        <v>46675</v>
      </c>
      <c r="AC1041" s="40">
        <f>_xll.qlCalendarAdvance(calendar,$AC1040,AA1041,,,trigger)</f>
        <v>46679</v>
      </c>
      <c r="AD1041" s="40">
        <f>_xll.qlInterestRateIndexMaturity($X$9,AC1041,)</f>
        <v>46771</v>
      </c>
      <c r="AE1041" s="43">
        <f>_xll.qlTenorBasisValue(TenorBasis3M,AC1041,_xll.ohTrigger(trigger,$X$24))</f>
        <v>1.3518557357161613E-3</v>
      </c>
      <c r="AF1041" s="90">
        <f>_xll.qlTenorBasisForwardRate(TenorBasis3M,AC1041,_xll.ohTrigger(trigger,$X$24))</f>
        <v>2.1050007783383257E-2</v>
      </c>
      <c r="AG1041" s="90">
        <f>_xll.qlIndexFixing(TenorBasisIndex6M,$AB1041,TRUE,_xll.ohTrigger(trigger,$X$24))</f>
        <v>2.0810932866692684E-2</v>
      </c>
      <c r="AH1041" s="43">
        <f>_xll.qlIndexFixing($X$9,$AB1041,TRUE,trigger)</f>
        <v>2.0951767669437748E-2</v>
      </c>
      <c r="AI1041" s="45">
        <f t="shared" si="30"/>
        <v>-1.4083480274506428</v>
      </c>
    </row>
    <row r="1042" spans="27:35" x14ac:dyDescent="0.2">
      <c r="AA1042" s="122" t="s">
        <v>88</v>
      </c>
      <c r="AB1042" s="40">
        <f>_xll.qlInterestRateIndexFixingDate($X$9,AC1042)</f>
        <v>46682</v>
      </c>
      <c r="AC1042" s="40">
        <f>_xll.qlCalendarAdvance(calendar,$AC1041,AA1042,,,trigger)</f>
        <v>46686</v>
      </c>
      <c r="AD1042" s="40">
        <f>_xll.qlInterestRateIndexMaturity($X$9,AC1042,)</f>
        <v>46778</v>
      </c>
      <c r="AE1042" s="43">
        <f>_xll.qlTenorBasisValue(TenorBasis3M,AC1042,_xll.ohTrigger(trigger,$X$24))</f>
        <v>1.3501535787160401E-3</v>
      </c>
      <c r="AF1042" s="90">
        <f>_xll.qlTenorBasisForwardRate(TenorBasis3M,AC1042,_xll.ohTrigger(trigger,$X$24))</f>
        <v>2.106108493902557E-2</v>
      </c>
      <c r="AG1042" s="90">
        <f>_xll.qlIndexFixing(TenorBasisIndex6M,$AB1042,TRUE,_xll.ohTrigger(trigger,$X$24))</f>
        <v>2.0822010454610948E-2</v>
      </c>
      <c r="AH1042" s="43">
        <f>_xll.qlIndexFixing($X$9,$AB1042,TRUE,trigger)</f>
        <v>2.0959522123590459E-2</v>
      </c>
      <c r="AI1042" s="45">
        <f t="shared" si="30"/>
        <v>-1.3751166897951057</v>
      </c>
    </row>
    <row r="1043" spans="27:35" x14ac:dyDescent="0.2">
      <c r="AA1043" s="122" t="s">
        <v>88</v>
      </c>
      <c r="AB1043" s="40">
        <f>_xll.qlInterestRateIndexFixingDate($X$9,AC1043)</f>
        <v>46689</v>
      </c>
      <c r="AC1043" s="40">
        <f>_xll.qlCalendarAdvance(calendar,$AC1042,AA1043,,,trigger)</f>
        <v>46693</v>
      </c>
      <c r="AD1043" s="40">
        <f>_xll.qlInterestRateIndexMaturity($X$9,AC1043,)</f>
        <v>46785</v>
      </c>
      <c r="AE1043" s="43">
        <f>_xll.qlTenorBasisValue(TenorBasis3M,AC1043,_xll.ohTrigger(trigger,$X$24))</f>
        <v>1.3484511449114334E-3</v>
      </c>
      <c r="AF1043" s="90">
        <f>_xll.qlTenorBasisForwardRate(TenorBasis3M,AC1043,_xll.ohTrigger(trigger,$X$24))</f>
        <v>2.1072039837238484E-2</v>
      </c>
      <c r="AG1043" s="90">
        <f>_xll.qlIndexFixing(TenorBasisIndex6M,$AB1043,TRUE,_xll.ohTrigger(trigger,$X$24))</f>
        <v>2.0832965792524315E-2</v>
      </c>
      <c r="AH1043" s="43">
        <f>_xll.qlIndexFixing($X$9,$AB1043,TRUE,trigger)</f>
        <v>2.0967181117232371E-2</v>
      </c>
      <c r="AI1043" s="45">
        <f t="shared" si="30"/>
        <v>-1.3421532470805562</v>
      </c>
    </row>
    <row r="1044" spans="27:35" x14ac:dyDescent="0.2">
      <c r="AA1044" s="122" t="s">
        <v>88</v>
      </c>
      <c r="AB1044" s="40">
        <f>_xll.qlInterestRateIndexFixingDate($X$9,AC1044)</f>
        <v>46696</v>
      </c>
      <c r="AC1044" s="40">
        <f>_xll.qlCalendarAdvance(calendar,$AC1043,AA1044,,,trigger)</f>
        <v>46700</v>
      </c>
      <c r="AD1044" s="40">
        <f>_xll.qlInterestRateIndexMaturity($X$9,AC1044,)</f>
        <v>46792</v>
      </c>
      <c r="AE1044" s="43">
        <f>_xll.qlTenorBasisValue(TenorBasis3M,AC1044,_xll.ohTrigger(trigger,$X$24))</f>
        <v>1.346748447251915E-3</v>
      </c>
      <c r="AF1044" s="90">
        <f>_xll.qlTenorBasisForwardRate(TenorBasis3M,AC1044,_xll.ohTrigger(trigger,$X$24))</f>
        <v>2.1082872489858621E-2</v>
      </c>
      <c r="AG1044" s="90">
        <f>_xll.qlIndexFixing(TenorBasisIndex6M,$AB1044,TRUE,_xll.ohTrigger(trigger,$X$24))</f>
        <v>2.0843798892269394E-2</v>
      </c>
      <c r="AH1044" s="43">
        <f>_xll.qlIndexFixing($X$9,$AB1044,TRUE,trigger)</f>
        <v>2.0974744649803926E-2</v>
      </c>
      <c r="AI1044" s="45">
        <f t="shared" si="30"/>
        <v>-1.3094575753453199</v>
      </c>
    </row>
    <row r="1045" spans="27:35" x14ac:dyDescent="0.2">
      <c r="AA1045" s="122" t="s">
        <v>88</v>
      </c>
      <c r="AB1045" s="40">
        <f>_xll.qlInterestRateIndexFixingDate($X$9,AC1045)</f>
        <v>46703</v>
      </c>
      <c r="AC1045" s="40">
        <f>_xll.qlCalendarAdvance(calendar,$AC1044,AA1045,,,trigger)</f>
        <v>46707</v>
      </c>
      <c r="AD1045" s="40">
        <f>_xll.qlInterestRateIndexMaturity($X$9,AC1045,)</f>
        <v>46799</v>
      </c>
      <c r="AE1045" s="43">
        <f>_xll.qlTenorBasisValue(TenorBasis3M,AC1045,_xll.ohTrigger(trigger,$X$24))</f>
        <v>1.3450454986215841E-3</v>
      </c>
      <c r="AF1045" s="90">
        <f>_xll.qlTenorBasisForwardRate(TenorBasis3M,AC1045,_xll.ohTrigger(trigger,$X$24))</f>
        <v>2.1093582908663512E-2</v>
      </c>
      <c r="AG1045" s="90">
        <f>_xll.qlIndexFixing(TenorBasisIndex6M,$AB1045,TRUE,_xll.ohTrigger(trigger,$X$24))</f>
        <v>2.0854509765626337E-2</v>
      </c>
      <c r="AH1045" s="43">
        <f>_xll.qlIndexFixing($X$9,$AB1045,TRUE,trigger)</f>
        <v>2.0982212720756004E-2</v>
      </c>
      <c r="AI1045" s="45">
        <f t="shared" si="30"/>
        <v>-1.277029551296667</v>
      </c>
    </row>
    <row r="1046" spans="27:35" x14ac:dyDescent="0.2">
      <c r="AA1046" s="122" t="s">
        <v>88</v>
      </c>
      <c r="AB1046" s="40">
        <f>_xll.qlInterestRateIndexFixingDate($X$9,AC1046)</f>
        <v>46710</v>
      </c>
      <c r="AC1046" s="40">
        <f>_xll.qlCalendarAdvance(calendar,$AC1045,AA1046,,,trigger)</f>
        <v>46714</v>
      </c>
      <c r="AD1046" s="40">
        <f>_xll.qlInterestRateIndexMaturity($X$9,AC1046,)</f>
        <v>46806</v>
      </c>
      <c r="AE1046" s="43">
        <f>_xll.qlTenorBasisValue(TenorBasis3M,AC1046,_xll.ohTrigger(trigger,$X$24))</f>
        <v>1.3433423118393165E-3</v>
      </c>
      <c r="AF1046" s="90">
        <f>_xll.qlTenorBasisForwardRate(TenorBasis3M,AC1046,_xll.ohTrigger(trigger,$X$24))</f>
        <v>2.1104171105385518E-2</v>
      </c>
      <c r="AG1046" s="90">
        <f>_xll.qlIndexFixing(TenorBasisIndex6M,$AB1046,TRUE,_xll.ohTrigger(trigger,$X$24))</f>
        <v>2.0865098424317934E-2</v>
      </c>
      <c r="AH1046" s="43">
        <f>_xll.qlIndexFixing($X$9,$AB1046,TRUE,trigger)</f>
        <v>2.0989585329542954E-2</v>
      </c>
      <c r="AI1046" s="45">
        <f t="shared" si="30"/>
        <v>-1.2448690522501997</v>
      </c>
    </row>
    <row r="1047" spans="27:35" x14ac:dyDescent="0.2">
      <c r="AA1047" s="122" t="s">
        <v>88</v>
      </c>
      <c r="AB1047" s="40">
        <f>_xll.qlInterestRateIndexFixingDate($X$9,AC1047)</f>
        <v>46717</v>
      </c>
      <c r="AC1047" s="40">
        <f>_xll.qlCalendarAdvance(calendar,$AC1046,AA1047,,,trigger)</f>
        <v>46721</v>
      </c>
      <c r="AD1047" s="40">
        <f>_xll.qlInterestRateIndexMaturity($X$9,AC1047,)</f>
        <v>46812</v>
      </c>
      <c r="AE1047" s="43">
        <f>_xll.qlTenorBasisValue(TenorBasis3M,AC1047,_xll.ohTrigger(trigger,$X$24))</f>
        <v>1.3416388996590159E-3</v>
      </c>
      <c r="AF1047" s="90">
        <f>_xll.qlTenorBasisForwardRate(TenorBasis3M,AC1047,_xll.ohTrigger(trigger,$X$24))</f>
        <v>2.1113294553671447E-2</v>
      </c>
      <c r="AG1047" s="90">
        <f>_xll.qlIndexFixing(TenorBasisIndex6M,$AB1047,TRUE,_xll.ohTrigger(trigger,$X$24))</f>
        <v>2.0874236211542958E-2</v>
      </c>
      <c r="AH1047" s="43">
        <f>_xll.qlIndexFixing($X$9,$AB1047,TRUE,trigger)</f>
        <v>2.0995749518987233E-2</v>
      </c>
      <c r="AI1047" s="45">
        <f t="shared" si="30"/>
        <v>-1.2151330744427509</v>
      </c>
    </row>
    <row r="1048" spans="27:35" x14ac:dyDescent="0.2">
      <c r="AA1048" s="122" t="s">
        <v>88</v>
      </c>
      <c r="AB1048" s="40">
        <f>_xll.qlInterestRateIndexFixingDate($X$9,AC1048)</f>
        <v>46724</v>
      </c>
      <c r="AC1048" s="40">
        <f>_xll.qlCalendarAdvance(calendar,$AC1047,AA1048,,,trigger)</f>
        <v>46728</v>
      </c>
      <c r="AD1048" s="40">
        <f>_xll.qlInterestRateIndexMaturity($X$9,AC1048,)</f>
        <v>46819</v>
      </c>
      <c r="AE1048" s="43">
        <f>_xll.qlTenorBasisValue(TenorBasis3M,AC1048,_xll.ohTrigger(trigger,$X$24))</f>
        <v>1.3399352747698679E-3</v>
      </c>
      <c r="AF1048" s="90">
        <f>_xll.qlTenorBasisForwardRate(TenorBasis3M,AC1048,_xll.ohTrigger(trigger,$X$24))</f>
        <v>2.1123646461723967E-2</v>
      </c>
      <c r="AG1048" s="90">
        <f>_xll.qlIndexFixing(TenorBasisIndex6M,$AB1048,TRUE,_xll.ohTrigger(trigger,$X$24))</f>
        <v>2.0884588602692999E-2</v>
      </c>
      <c r="AH1048" s="43">
        <f>_xll.qlIndexFixing($X$9,$AB1048,TRUE,trigger)</f>
        <v>2.1002937602495865E-2</v>
      </c>
      <c r="AI1048" s="45">
        <f t="shared" si="30"/>
        <v>-1.1834899980286626</v>
      </c>
    </row>
    <row r="1049" spans="27:35" x14ac:dyDescent="0.2">
      <c r="AA1049" s="122" t="s">
        <v>88</v>
      </c>
      <c r="AB1049" s="40">
        <f>_xll.qlInterestRateIndexFixingDate($X$9,AC1049)</f>
        <v>46731</v>
      </c>
      <c r="AC1049" s="40">
        <f>_xll.qlCalendarAdvance(calendar,$AC1048,AA1049,,,trigger)</f>
        <v>46735</v>
      </c>
      <c r="AD1049" s="40">
        <f>_xll.qlInterestRateIndexMaturity($X$9,AC1049,)</f>
        <v>46826</v>
      </c>
      <c r="AE1049" s="43">
        <f>_xll.qlTenorBasisValue(TenorBasis3M,AC1049,_xll.ohTrigger(trigger,$X$24))</f>
        <v>1.3382314497965881E-3</v>
      </c>
      <c r="AF1049" s="90">
        <f>_xll.qlTenorBasisForwardRate(TenorBasis3M,AC1049,_xll.ohTrigger(trigger,$X$24))</f>
        <v>2.1133876188604059E-2</v>
      </c>
      <c r="AG1049" s="90">
        <f>_xll.qlIndexFixing(TenorBasisIndex6M,$AB1049,TRUE,_xll.ohTrigger(trigger,$X$24))</f>
        <v>2.089481882000891E-2</v>
      </c>
      <c r="AH1049" s="43">
        <f>_xll.qlIndexFixing($X$9,$AB1049,TRUE,trigger)</f>
        <v>2.1010030227703015E-2</v>
      </c>
      <c r="AI1049" s="45">
        <f t="shared" si="30"/>
        <v>-1.1521140769410465</v>
      </c>
    </row>
    <row r="1050" spans="27:35" x14ac:dyDescent="0.2">
      <c r="AA1050" s="122" t="s">
        <v>88</v>
      </c>
      <c r="AB1050" s="40">
        <f>_xll.qlInterestRateIndexFixingDate($X$9,AC1050)</f>
        <v>46738</v>
      </c>
      <c r="AC1050" s="40">
        <f>_xll.qlCalendarAdvance(calendar,$AC1049,AA1050,,,trigger)</f>
        <v>46742</v>
      </c>
      <c r="AD1050" s="40">
        <f>_xll.qlInterestRateIndexMaturity($X$9,AC1050,)</f>
        <v>46833</v>
      </c>
      <c r="AE1050" s="43">
        <f>_xll.qlTenorBasisValue(TenorBasis3M,AC1050,_xll.ohTrigger(trigger,$X$24))</f>
        <v>1.3365274372996712E-3</v>
      </c>
      <c r="AF1050" s="90">
        <f>_xll.qlTenorBasisForwardRate(TenorBasis3M,AC1050,_xll.ohTrigger(trigger,$X$24))</f>
        <v>2.1143983745840953E-2</v>
      </c>
      <c r="AG1050" s="90">
        <f>_xll.qlIndexFixing(TenorBasisIndex6M,$AB1050,TRUE,_xll.ohTrigger(trigger,$X$24))</f>
        <v>2.0904926875019058E-2</v>
      </c>
      <c r="AH1050" s="43">
        <f>_xll.qlIndexFixing($X$9,$AB1050,TRUE,trigger)</f>
        <v>2.1017027394096565E-2</v>
      </c>
      <c r="AI1050" s="45">
        <f t="shared" si="30"/>
        <v>-1.1210051907750707</v>
      </c>
    </row>
    <row r="1051" spans="27:35" x14ac:dyDescent="0.2">
      <c r="AA1051" s="122" t="s">
        <v>88</v>
      </c>
      <c r="AB1051" s="40">
        <f>_xll.qlInterestRateIndexFixingDate($X$9,AC1051)</f>
        <v>46745</v>
      </c>
      <c r="AC1051" s="40">
        <f>_xll.qlCalendarAdvance(calendar,$AC1050,AA1051,,,trigger)</f>
        <v>46749</v>
      </c>
      <c r="AD1051" s="40">
        <f>_xll.qlInterestRateIndexMaturity($X$9,AC1051,)</f>
        <v>46840</v>
      </c>
      <c r="AE1051" s="43">
        <f>_xll.qlTenorBasisValue(TenorBasis3M,AC1051,_xll.ohTrigger(trigger,$X$24))</f>
        <v>1.3348232497756426E-3</v>
      </c>
      <c r="AF1051" s="90">
        <f>_xll.qlTenorBasisForwardRate(TenorBasis3M,AC1051,_xll.ohTrigger(trigger,$X$24))</f>
        <v>2.115396914491207E-2</v>
      </c>
      <c r="AG1051" s="90">
        <f>_xll.qlIndexFixing(TenorBasisIndex6M,$AB1051,TRUE,_xll.ohTrigger(trigger,$X$24))</f>
        <v>2.0914912779202609E-2</v>
      </c>
      <c r="AH1051" s="43">
        <f>_xll.qlIndexFixing($X$9,$AB1051,TRUE,trigger)</f>
        <v>2.1023929101171422E-2</v>
      </c>
      <c r="AI1051" s="45">
        <f t="shared" si="30"/>
        <v>-1.090163219688127</v>
      </c>
    </row>
    <row r="1052" spans="27:35" x14ac:dyDescent="0.2">
      <c r="AA1052" s="122" t="s">
        <v>88</v>
      </c>
      <c r="AB1052" s="40">
        <f>_xll.qlInterestRateIndexFixingDate($X$9,AC1052)</f>
        <v>46752</v>
      </c>
      <c r="AC1052" s="40">
        <f>_xll.qlCalendarAdvance(calendar,$AC1051,AA1052,,,trigger)</f>
        <v>46756</v>
      </c>
      <c r="AD1052" s="40">
        <f>_xll.qlInterestRateIndexMaturity($X$9,AC1052,)</f>
        <v>46847</v>
      </c>
      <c r="AE1052" s="43">
        <f>_xll.qlTenorBasisValue(TenorBasis3M,AC1052,_xll.ohTrigger(trigger,$X$24))</f>
        <v>1.3331188996573032E-3</v>
      </c>
      <c r="AF1052" s="90">
        <f>_xll.qlTenorBasisForwardRate(TenorBasis3M,AC1052,_xll.ohTrigger(trigger,$X$24))</f>
        <v>2.1163832397245626E-2</v>
      </c>
      <c r="AG1052" s="90">
        <f>_xll.qlIndexFixing(TenorBasisIndex6M,$AB1052,TRUE,_xll.ohTrigger(trigger,$X$24))</f>
        <v>2.0924776543985151E-2</v>
      </c>
      <c r="AH1052" s="43">
        <f>_xll.qlIndexFixing($X$9,$AB1052,TRUE,trigger)</f>
        <v>2.103073534843216E-2</v>
      </c>
      <c r="AI1052" s="45">
        <f t="shared" si="30"/>
        <v>-1.0595880444700876</v>
      </c>
    </row>
    <row r="1053" spans="27:35" x14ac:dyDescent="0.2">
      <c r="AA1053" s="122" t="s">
        <v>88</v>
      </c>
      <c r="AB1053" s="40">
        <f>_xll.qlInterestRateIndexFixingDate($X$9,AC1053)</f>
        <v>46759</v>
      </c>
      <c r="AC1053" s="40">
        <f>_xll.qlCalendarAdvance(calendar,$AC1052,AA1053,,,trigger)</f>
        <v>46763</v>
      </c>
      <c r="AD1053" s="40">
        <f>_xll.qlInterestRateIndexMaturity($X$9,AC1053,)</f>
        <v>46854</v>
      </c>
      <c r="AE1053" s="43">
        <f>_xll.qlTenorBasisValue(TenorBasis3M,AC1053,_xll.ohTrigger(trigger,$X$24))</f>
        <v>1.3314143993139768E-3</v>
      </c>
      <c r="AF1053" s="90">
        <f>_xll.qlTenorBasisForwardRate(TenorBasis3M,AC1053,_xll.ohTrigger(trigger,$X$24))</f>
        <v>2.1173573514217139E-2</v>
      </c>
      <c r="AG1053" s="90">
        <f>_xll.qlIndexFixing(TenorBasisIndex6M,$AB1053,TRUE,_xll.ohTrigger(trigger,$X$24))</f>
        <v>2.0934518180743954E-2</v>
      </c>
      <c r="AH1053" s="43">
        <f>_xll.qlIndexFixing($X$9,$AB1053,TRUE,trigger)</f>
        <v>2.10374461353895E-2</v>
      </c>
      <c r="AI1053" s="45">
        <f t="shared" si="30"/>
        <v>-1.0292795464554583</v>
      </c>
    </row>
    <row r="1054" spans="27:35" x14ac:dyDescent="0.2">
      <c r="AA1054" s="122" t="s">
        <v>88</v>
      </c>
      <c r="AB1054" s="40">
        <f>_xll.qlInterestRateIndexFixingDate($X$9,AC1054)</f>
        <v>46766</v>
      </c>
      <c r="AC1054" s="40">
        <f>_xll.qlCalendarAdvance(calendar,$AC1053,AA1054,,,trigger)</f>
        <v>46770</v>
      </c>
      <c r="AD1054" s="40">
        <f>_xll.qlInterestRateIndexMaturity($X$9,AC1054,)</f>
        <v>46861</v>
      </c>
      <c r="AE1054" s="43">
        <f>_xll.qlTenorBasisValue(TenorBasis3M,AC1054,_xll.ohTrigger(trigger,$X$24))</f>
        <v>1.3297097610517577E-3</v>
      </c>
      <c r="AF1054" s="90">
        <f>_xll.qlTenorBasisForwardRate(TenorBasis3M,AC1054,_xll.ohTrigger(trigger,$X$24))</f>
        <v>2.1183192507152053E-2</v>
      </c>
      <c r="AG1054" s="90">
        <f>_xll.qlIndexFixing(TenorBasisIndex6M,$AB1054,TRUE,_xll.ohTrigger(trigger,$X$24))</f>
        <v>2.094413770080095E-2</v>
      </c>
      <c r="AH1054" s="43">
        <f>_xll.qlIndexFixing($X$9,$AB1054,TRUE,trigger)</f>
        <v>2.1044061461558555E-2</v>
      </c>
      <c r="AI1054" s="45">
        <f t="shared" si="30"/>
        <v>-0.99923760757604507</v>
      </c>
    </row>
    <row r="1055" spans="27:35" x14ac:dyDescent="0.2">
      <c r="AA1055" s="122" t="s">
        <v>88</v>
      </c>
      <c r="AB1055" s="40">
        <f>_xll.qlInterestRateIndexFixingDate($X$9,AC1055)</f>
        <v>46773</v>
      </c>
      <c r="AC1055" s="40">
        <f>_xll.qlCalendarAdvance(calendar,$AC1054,AA1055,,,trigger)</f>
        <v>46777</v>
      </c>
      <c r="AD1055" s="40">
        <f>_xll.qlInterestRateIndexMaturity($X$9,AC1055,)</f>
        <v>46868</v>
      </c>
      <c r="AE1055" s="43">
        <f>_xll.qlTenorBasisValue(TenorBasis3M,AC1055,_xll.ohTrigger(trigger,$X$24))</f>
        <v>1.3280049971137538E-3</v>
      </c>
      <c r="AF1055" s="90">
        <f>_xll.qlTenorBasisForwardRate(TenorBasis3M,AC1055,_xll.ohTrigger(trigger,$X$24))</f>
        <v>2.1192689387320478E-2</v>
      </c>
      <c r="AG1055" s="90">
        <f>_xll.qlIndexFixing(TenorBasisIndex6M,$AB1055,TRUE,_xll.ohTrigger(trigger,$X$24))</f>
        <v>2.0953635115424491E-2</v>
      </c>
      <c r="AH1055" s="43">
        <f>_xll.qlIndexFixing($X$9,$AB1055,TRUE,trigger)</f>
        <v>2.1050581326464101E-2</v>
      </c>
      <c r="AI1055" s="45">
        <f t="shared" si="30"/>
        <v>-0.96946211039609931</v>
      </c>
    </row>
    <row r="1056" spans="27:35" x14ac:dyDescent="0.2">
      <c r="AA1056" s="122" t="s">
        <v>88</v>
      </c>
      <c r="AB1056" s="40">
        <f>_xll.qlInterestRateIndexFixingDate($X$9,AC1056)</f>
        <v>46780</v>
      </c>
      <c r="AC1056" s="40">
        <f>_xll.qlCalendarAdvance(calendar,$AC1055,AA1056,,,trigger)</f>
        <v>46784</v>
      </c>
      <c r="AD1056" s="40">
        <f>_xll.qlInterestRateIndexMaturity($X$9,AC1056,)</f>
        <v>46875</v>
      </c>
      <c r="AE1056" s="43">
        <f>_xll.qlTenorBasisValue(TenorBasis3M,AC1056,_xll.ohTrigger(trigger,$X$24))</f>
        <v>1.3263001196803328E-3</v>
      </c>
      <c r="AF1056" s="90">
        <f>_xll.qlTenorBasisForwardRate(TenorBasis3M,AC1056,_xll.ohTrigger(trigger,$X$24))</f>
        <v>2.1202064165945958E-2</v>
      </c>
      <c r="AG1056" s="90">
        <f>_xll.qlIndexFixing(TenorBasisIndex6M,$AB1056,TRUE,_xll.ohTrigger(trigger,$X$24))</f>
        <v>2.0963010435839882E-2</v>
      </c>
      <c r="AH1056" s="43">
        <f>_xll.qlIndexFixing($X$9,$AB1056,TRUE,trigger)</f>
        <v>2.1057005729636185E-2</v>
      </c>
      <c r="AI1056" s="45">
        <f t="shared" si="30"/>
        <v>-0.93995293796302759</v>
      </c>
    </row>
    <row r="1057" spans="27:35" x14ac:dyDescent="0.2">
      <c r="AA1057" s="122" t="s">
        <v>88</v>
      </c>
      <c r="AB1057" s="40">
        <f>_xll.qlInterestRateIndexFixingDate($X$9,AC1057)</f>
        <v>46787</v>
      </c>
      <c r="AC1057" s="40">
        <f>_xll.qlCalendarAdvance(calendar,$AC1056,AA1057,,,trigger)</f>
        <v>46791</v>
      </c>
      <c r="AD1057" s="40">
        <f>_xll.qlInterestRateIndexMaturity($X$9,AC1057,)</f>
        <v>46881</v>
      </c>
      <c r="AE1057" s="43">
        <f>_xll.qlTenorBasisValue(TenorBasis3M,AC1057,_xll.ohTrigger(trigger,$X$24))</f>
        <v>1.3245951408693655E-3</v>
      </c>
      <c r="AF1057" s="90">
        <f>_xll.qlTenorBasisForwardRate(TenorBasis3M,AC1057,_xll.ohTrigger(trigger,$X$24))</f>
        <v>2.1210055064080358E-2</v>
      </c>
      <c r="AG1057" s="90">
        <f>_xll.qlIndexFixing(TenorBasisIndex6M,$AB1057,TRUE,_xll.ohTrigger(trigger,$X$24))</f>
        <v>2.097101581019345E-2</v>
      </c>
      <c r="AH1057" s="43">
        <f>_xll.qlIndexFixing($X$9,$AB1057,TRUE,trigger)</f>
        <v>2.1062285391509228E-2</v>
      </c>
      <c r="AI1057" s="45">
        <f t="shared" si="30"/>
        <v>-0.91269581315778225</v>
      </c>
    </row>
    <row r="1058" spans="27:35" x14ac:dyDescent="0.2">
      <c r="AA1058" s="122" t="s">
        <v>88</v>
      </c>
      <c r="AB1058" s="40">
        <f>_xll.qlInterestRateIndexFixingDate($X$9,AC1058)</f>
        <v>46794</v>
      </c>
      <c r="AC1058" s="40">
        <f>_xll.qlCalendarAdvance(calendar,$AC1057,AA1058,,,trigger)</f>
        <v>46798</v>
      </c>
      <c r="AD1058" s="40">
        <f>_xll.qlInterestRateIndexMaturity($X$9,AC1058,)</f>
        <v>46888</v>
      </c>
      <c r="AE1058" s="43">
        <f>_xll.qlTenorBasisValue(TenorBasis3M,AC1058,_xll.ohTrigger(trigger,$X$24))</f>
        <v>1.3228900727364665E-3</v>
      </c>
      <c r="AF1058" s="90">
        <f>_xll.qlTenorBasisForwardRate(TenorBasis3M,AC1058,_xll.ohTrigger(trigger,$X$24))</f>
        <v>2.1219193853733387E-2</v>
      </c>
      <c r="AG1058" s="90">
        <f>_xll.qlIndexFixing(TenorBasisIndex6M,$AB1058,TRUE,_xll.ohTrigger(trigger,$X$24))</f>
        <v>2.0980155161783642E-2</v>
      </c>
      <c r="AH1058" s="43">
        <f>_xll.qlIndexFixing($X$9,$AB1058,TRUE,trigger)</f>
        <v>2.1068525324449361E-2</v>
      </c>
      <c r="AI1058" s="45">
        <f t="shared" si="30"/>
        <v>-0.8837016266571851</v>
      </c>
    </row>
    <row r="1059" spans="27:35" x14ac:dyDescent="0.2">
      <c r="AA1059" s="122" t="s">
        <v>88</v>
      </c>
      <c r="AB1059" s="40">
        <f>_xll.qlInterestRateIndexFixingDate($X$9,AC1059)</f>
        <v>46801</v>
      </c>
      <c r="AC1059" s="40">
        <f>_xll.qlCalendarAdvance(calendar,$AC1058,AA1059,,,trigger)</f>
        <v>46805</v>
      </c>
      <c r="AD1059" s="40">
        <f>_xll.qlInterestRateIndexMaturity($X$9,AC1059,)</f>
        <v>46895</v>
      </c>
      <c r="AE1059" s="43">
        <f>_xll.qlTenorBasisValue(TenorBasis3M,AC1059,_xll.ohTrigger(trigger,$X$24))</f>
        <v>1.3211849272752386E-3</v>
      </c>
      <c r="AF1059" s="90">
        <f>_xll.qlTenorBasisForwardRate(TenorBasis3M,AC1059,_xll.ohTrigger(trigger,$X$24))</f>
        <v>2.1228210581376139E-2</v>
      </c>
      <c r="AG1059" s="90">
        <f>_xll.qlIndexFixing(TenorBasisIndex6M,$AB1059,TRUE,_xll.ohTrigger(trigger,$X$24))</f>
        <v>2.0989172458611982E-2</v>
      </c>
      <c r="AH1059" s="43">
        <f>_xll.qlIndexFixing($X$9,$AB1059,TRUE,trigger)</f>
        <v>2.1074669799785006E-2</v>
      </c>
      <c r="AI1059" s="45">
        <f t="shared" si="30"/>
        <v>-0.85497341173024211</v>
      </c>
    </row>
    <row r="1060" spans="27:35" x14ac:dyDescent="0.2">
      <c r="AA1060" s="122" t="s">
        <v>88</v>
      </c>
      <c r="AB1060" s="40">
        <f>_xll.qlInterestRateIndexFixingDate($X$9,AC1060)</f>
        <v>46808</v>
      </c>
      <c r="AC1060" s="40">
        <f>_xll.qlCalendarAdvance(calendar,$AC1059,AA1060,,,trigger)</f>
        <v>46812</v>
      </c>
      <c r="AD1060" s="40">
        <f>_xll.qlInterestRateIndexMaturity($X$9,AC1060,)</f>
        <v>46904</v>
      </c>
      <c r="AE1060" s="43">
        <f>_xll.qlTenorBasisValue(TenorBasis3M,AC1060,_xll.ohTrigger(trigger,$X$24))</f>
        <v>1.3194797164175125E-3</v>
      </c>
      <c r="AF1060" s="90">
        <f>_xll.qlTenorBasisForwardRate(TenorBasis3M,AC1060,_xll.ohTrigger(trigger,$X$24))</f>
        <v>2.1239578983813696E-2</v>
      </c>
      <c r="AG1060" s="90">
        <f>_xll.qlIndexFixing(TenorBasisIndex6M,$AB1060,TRUE,_xll.ohTrigger(trigger,$X$24))</f>
        <v>2.1000513549329445E-2</v>
      </c>
      <c r="AH1060" s="43">
        <f>_xll.qlIndexFixing($X$9,$AB1060,TRUE,trigger)</f>
        <v>2.1082778037452725E-2</v>
      </c>
      <c r="AI1060" s="45">
        <f t="shared" si="30"/>
        <v>-0.82264488123279933</v>
      </c>
    </row>
    <row r="1061" spans="27:35" x14ac:dyDescent="0.2">
      <c r="AA1061" s="122" t="s">
        <v>88</v>
      </c>
      <c r="AB1061" s="40">
        <f>_xll.qlInterestRateIndexFixingDate($X$9,AC1061)</f>
        <v>46815</v>
      </c>
      <c r="AC1061" s="40">
        <f>_xll.qlCalendarAdvance(calendar,$AC1060,AA1061,,,trigger)</f>
        <v>46819</v>
      </c>
      <c r="AD1061" s="40">
        <f>_xll.qlInterestRateIndexMaturity($X$9,AC1061,)</f>
        <v>46911</v>
      </c>
      <c r="AE1061" s="43">
        <f>_xll.qlTenorBasisValue(TenorBasis3M,AC1061,_xll.ohTrigger(trigger,$X$24))</f>
        <v>1.317774452033586E-3</v>
      </c>
      <c r="AF1061" s="90">
        <f>_xll.qlTenorBasisForwardRate(TenorBasis3M,AC1061,_xll.ohTrigger(trigger,$X$24))</f>
        <v>2.1248335221206244E-2</v>
      </c>
      <c r="AG1061" s="90">
        <f>_xll.qlIndexFixing(TenorBasisIndex6M,$AB1061,TRUE,_xll.ohTrigger(trigger,$X$24))</f>
        <v>2.1009270359942597E-2</v>
      </c>
      <c r="AH1061" s="43">
        <f>_xll.qlIndexFixing($X$9,$AB1061,TRUE,trigger)</f>
        <v>2.1088718653265909E-2</v>
      </c>
      <c r="AI1061" s="45">
        <f t="shared" si="30"/>
        <v>-0.7944829332331288</v>
      </c>
    </row>
    <row r="1062" spans="27:35" x14ac:dyDescent="0.2">
      <c r="AA1062" s="122" t="s">
        <v>88</v>
      </c>
      <c r="AB1062" s="40">
        <f>_xll.qlInterestRateIndexFixingDate($X$9,AC1062)</f>
        <v>46822</v>
      </c>
      <c r="AC1062" s="40">
        <f>_xll.qlCalendarAdvance(calendar,$AC1061,AA1062,,,trigger)</f>
        <v>46826</v>
      </c>
      <c r="AD1062" s="40">
        <f>_xll.qlInterestRateIndexMaturity($X$9,AC1062,)</f>
        <v>46918</v>
      </c>
      <c r="AE1062" s="43">
        <f>_xll.qlTenorBasisValue(TenorBasis3M,AC1062,_xll.ohTrigger(trigger,$X$24))</f>
        <v>1.3160691459324662E-3</v>
      </c>
      <c r="AF1062" s="90">
        <f>_xll.qlTenorBasisForwardRate(TenorBasis3M,AC1062,_xll.ohTrigger(trigger,$X$24))</f>
        <v>2.1256969417126216E-2</v>
      </c>
      <c r="AG1062" s="90">
        <f>_xll.qlIndexFixing(TenorBasisIndex6M,$AB1062,TRUE,_xll.ohTrigger(trigger,$X$24))</f>
        <v>2.1017905136494631E-2</v>
      </c>
      <c r="AH1062" s="43">
        <f>_xll.qlIndexFixing($X$9,$AB1062,TRUE,trigger)</f>
        <v>2.1094563799161904E-2</v>
      </c>
      <c r="AI1062" s="45">
        <f t="shared" si="30"/>
        <v>-0.76658662667272037</v>
      </c>
    </row>
    <row r="1063" spans="27:35" x14ac:dyDescent="0.2">
      <c r="AA1063" s="122" t="s">
        <v>88</v>
      </c>
      <c r="AB1063" s="40">
        <f>_xll.qlInterestRateIndexFixingDate($X$9,AC1063)</f>
        <v>46829</v>
      </c>
      <c r="AC1063" s="40">
        <f>_xll.qlCalendarAdvance(calendar,$AC1062,AA1063,,,trigger)</f>
        <v>46833</v>
      </c>
      <c r="AD1063" s="40">
        <f>_xll.qlInterestRateIndexMaturity($X$9,AC1063,)</f>
        <v>46925</v>
      </c>
      <c r="AE1063" s="43">
        <f>_xll.qlTenorBasisValue(TenorBasis3M,AC1063,_xll.ohTrigger(trigger,$X$24))</f>
        <v>1.3143638098621045E-3</v>
      </c>
      <c r="AF1063" s="90">
        <f>_xll.qlTenorBasisForwardRate(TenorBasis3M,AC1063,_xll.ohTrigger(trigger,$X$24))</f>
        <v>2.1265481582432747E-2</v>
      </c>
      <c r="AG1063" s="90">
        <f>_xll.qlIndexFixing(TenorBasisIndex6M,$AB1063,TRUE,_xll.ohTrigger(trigger,$X$24))</f>
        <v>2.1026417889846428E-2</v>
      </c>
      <c r="AH1063" s="43">
        <f>_xll.qlIndexFixing($X$9,$AB1063,TRUE,trigger)</f>
        <v>2.1100313474714093E-2</v>
      </c>
      <c r="AI1063" s="45">
        <f t="shared" si="30"/>
        <v>-0.7389558486766562</v>
      </c>
    </row>
    <row r="1064" spans="27:35" x14ac:dyDescent="0.2">
      <c r="AA1064" s="122" t="s">
        <v>88</v>
      </c>
      <c r="AB1064" s="40">
        <f>_xll.qlInterestRateIndexFixingDate($X$9,AC1064)</f>
        <v>46836</v>
      </c>
      <c r="AC1064" s="40">
        <f>_xll.qlCalendarAdvance(calendar,$AC1063,AA1064,,,trigger)</f>
        <v>46840</v>
      </c>
      <c r="AD1064" s="40">
        <f>_xll.qlInterestRateIndexMaturity($X$9,AC1064,)</f>
        <v>46932</v>
      </c>
      <c r="AE1064" s="43">
        <f>_xll.qlTenorBasisValue(TenorBasis3M,AC1064,_xll.ohTrigger(trigger,$X$24))</f>
        <v>1.3126584555096378E-3</v>
      </c>
      <c r="AF1064" s="90">
        <f>_xll.qlTenorBasisForwardRate(TenorBasis3M,AC1064,_xll.ohTrigger(trigger,$X$24))</f>
        <v>2.1273871727939798E-2</v>
      </c>
      <c r="AG1064" s="90">
        <f>_xll.qlIndexFixing(TenorBasisIndex6M,$AB1064,TRUE,_xll.ohTrigger(trigger,$X$24))</f>
        <v>2.1034808630804123E-2</v>
      </c>
      <c r="AH1064" s="43">
        <f>_xll.qlIndexFixing($X$9,$AB1064,TRUE,trigger)</f>
        <v>2.1105967679504553E-2</v>
      </c>
      <c r="AI1064" s="45">
        <f t="shared" si="30"/>
        <v>-0.71159048700430305</v>
      </c>
    </row>
    <row r="1065" spans="27:35" x14ac:dyDescent="0.2">
      <c r="AA1065" s="122" t="s">
        <v>88</v>
      </c>
      <c r="AB1065" s="40">
        <f>_xll.qlInterestRateIndexFixingDate($X$9,AC1065)</f>
        <v>46843</v>
      </c>
      <c r="AC1065" s="40">
        <f>_xll.qlCalendarAdvance(calendar,$AC1064,AA1065,,,trigger)</f>
        <v>46847</v>
      </c>
      <c r="AD1065" s="40">
        <f>_xll.qlInterestRateIndexMaturity($X$9,AC1065,)</f>
        <v>46938</v>
      </c>
      <c r="AE1065" s="43">
        <f>_xll.qlTenorBasisValue(TenorBasis3M,AC1065,_xll.ohTrigger(trigger,$X$24))</f>
        <v>1.3109530945016221E-3</v>
      </c>
      <c r="AF1065" s="90">
        <f>_xll.qlTenorBasisForwardRate(TenorBasis3M,AC1065,_xll.ohTrigger(trigger,$X$24))</f>
        <v>2.1280944430863629E-2</v>
      </c>
      <c r="AG1065" s="90">
        <f>_xll.qlIndexFixing(TenorBasisIndex6M,$AB1065,TRUE,_xll.ohTrigger(trigger,$X$24))</f>
        <v>2.1041895906775149E-2</v>
      </c>
      <c r="AH1065" s="43">
        <f>_xll.qlIndexFixing($X$9,$AB1065,TRUE,trigger)</f>
        <v>2.1110529506097684E-2</v>
      </c>
      <c r="AI1065" s="45">
        <f t="shared" si="30"/>
        <v>-0.68633599322534544</v>
      </c>
    </row>
    <row r="1066" spans="27:35" x14ac:dyDescent="0.2">
      <c r="AA1066" s="122" t="s">
        <v>88</v>
      </c>
      <c r="AB1066" s="40">
        <f>_xll.qlInterestRateIndexFixingDate($X$9,AC1066)</f>
        <v>46850</v>
      </c>
      <c r="AC1066" s="40">
        <f>_xll.qlCalendarAdvance(calendar,$AC1065,AA1066,,,trigger)</f>
        <v>46854</v>
      </c>
      <c r="AD1066" s="40">
        <f>_xll.qlInterestRateIndexMaturity($X$9,AC1066,)</f>
        <v>46945</v>
      </c>
      <c r="AE1066" s="43">
        <f>_xll.qlTenorBasisValue(TenorBasis3M,AC1066,_xll.ohTrigger(trigger,$X$24))</f>
        <v>1.3092477384042706E-3</v>
      </c>
      <c r="AF1066" s="90">
        <f>_xll.qlTenorBasisForwardRate(TenorBasis3M,AC1066,_xll.ohTrigger(trigger,$X$24))</f>
        <v>2.1289098800233257E-2</v>
      </c>
      <c r="AG1066" s="90">
        <f>_xll.qlIndexFixing(TenorBasisIndex6M,$AB1066,TRUE,_xll.ohTrigger(trigger,$X$24))</f>
        <v>2.105005089123254E-2</v>
      </c>
      <c r="AH1066" s="43">
        <f>_xll.qlIndexFixing($X$9,$AB1066,TRUE,trigger)</f>
        <v>2.1115999267621397E-2</v>
      </c>
      <c r="AI1066" s="45">
        <f t="shared" si="30"/>
        <v>-0.65948376388857288</v>
      </c>
    </row>
    <row r="1067" spans="27:35" x14ac:dyDescent="0.2">
      <c r="AA1067" s="122" t="s">
        <v>88</v>
      </c>
      <c r="AB1067" s="40">
        <f>_xll.qlInterestRateIndexFixingDate($X$9,AC1067)</f>
        <v>46855</v>
      </c>
      <c r="AC1067" s="40">
        <f>_xll.qlCalendarAdvance(calendar,$AC1066,AA1067,,,trigger)</f>
        <v>46861</v>
      </c>
      <c r="AD1067" s="40">
        <f>_xll.qlInterestRateIndexMaturity($X$9,AC1067,)</f>
        <v>46952</v>
      </c>
      <c r="AE1067" s="43">
        <f>_xll.qlTenorBasisValue(TenorBasis3M,AC1067,_xll.ohTrigger(trigger,$X$24))</f>
        <v>1.3075423987236883E-3</v>
      </c>
      <c r="AF1067" s="90">
        <f>_xll.qlTenorBasisForwardRate(TenorBasis3M,AC1067,_xll.ohTrigger(trigger,$X$24))</f>
        <v>2.1297131188207356E-2</v>
      </c>
      <c r="AG1067" s="90">
        <f>_xll.qlIndexFixing(TenorBasisIndex6M,$AB1067,TRUE,_xll.ohTrigger(trigger,$X$24))</f>
        <v>2.1058083901619524E-2</v>
      </c>
      <c r="AH1067" s="43">
        <f>_xll.qlIndexFixing($X$9,$AB1067,TRUE,trigger)</f>
        <v>2.112137356270069E-2</v>
      </c>
      <c r="AI1067" s="45">
        <f t="shared" si="30"/>
        <v>-0.63289661081166604</v>
      </c>
    </row>
    <row r="1068" spans="27:35" x14ac:dyDescent="0.2">
      <c r="AA1068" s="122" t="s">
        <v>88</v>
      </c>
      <c r="AB1068" s="40">
        <f>_xll.qlInterestRateIndexFixingDate($X$9,AC1068)</f>
        <v>46864</v>
      </c>
      <c r="AC1068" s="40">
        <f>_xll.qlCalendarAdvance(calendar,$AC1067,AA1068,,,trigger)</f>
        <v>46868</v>
      </c>
      <c r="AD1068" s="40">
        <f>_xll.qlInterestRateIndexMaturity($X$9,AC1068,)</f>
        <v>46959</v>
      </c>
      <c r="AE1068" s="43">
        <f>_xll.qlTenorBasisValue(TenorBasis3M,AC1068,_xll.ohTrigger(trigger,$X$24))</f>
        <v>1.3058370869061069E-3</v>
      </c>
      <c r="AF1068" s="90">
        <f>_xll.qlTenorBasisForwardRate(TenorBasis3M,AC1068,_xll.ohTrigger(trigger,$X$24))</f>
        <v>2.1305041605418292E-2</v>
      </c>
      <c r="AG1068" s="90">
        <f>_xll.qlIndexFixing(TenorBasisIndex6M,$AB1068,TRUE,_xll.ohTrigger(trigger,$X$24))</f>
        <v>2.1065994948570237E-2</v>
      </c>
      <c r="AH1068" s="43">
        <f>_xll.qlIndexFixing($X$9,$AB1068,TRUE,trigger)</f>
        <v>2.1126652390947302E-2</v>
      </c>
      <c r="AI1068" s="45">
        <f t="shared" si="30"/>
        <v>-0.60657442377064219</v>
      </c>
    </row>
    <row r="1069" spans="27:35" x14ac:dyDescent="0.2">
      <c r="AA1069" s="122" t="s">
        <v>88</v>
      </c>
      <c r="AB1069" s="40">
        <f>_xll.qlInterestRateIndexFixingDate($X$9,AC1069)</f>
        <v>46870</v>
      </c>
      <c r="AC1069" s="40">
        <f>_xll.qlCalendarAdvance(calendar,$AC1068,AA1069,,,trigger)</f>
        <v>46875</v>
      </c>
      <c r="AD1069" s="40">
        <f>_xll.qlInterestRateIndexMaturity($X$9,AC1069,)</f>
        <v>46967</v>
      </c>
      <c r="AE1069" s="43">
        <f>_xll.qlTenorBasisValue(TenorBasis3M,AC1069,_xll.ohTrigger(trigger,$X$24))</f>
        <v>1.3041318143381169E-3</v>
      </c>
      <c r="AF1069" s="90">
        <f>_xll.qlTenorBasisForwardRate(TenorBasis3M,AC1069,_xll.ohTrigger(trigger,$X$24))</f>
        <v>2.131399253348024E-2</v>
      </c>
      <c r="AG1069" s="90">
        <f>_xll.qlIndexFixing(TenorBasisIndex6M,$AB1069,TRUE,_xll.ohTrigger(trigger,$X$24))</f>
        <v>2.107493252470978E-2</v>
      </c>
      <c r="AH1069" s="43">
        <f>_xll.qlIndexFixing($X$9,$AB1069,TRUE,trigger)</f>
        <v>2.1132806627859616E-2</v>
      </c>
      <c r="AI1069" s="45">
        <f t="shared" si="30"/>
        <v>-0.57874103149835321</v>
      </c>
    </row>
    <row r="1070" spans="27:35" x14ac:dyDescent="0.2">
      <c r="AA1070" s="122" t="s">
        <v>88</v>
      </c>
      <c r="AB1070" s="40">
        <f>_xll.qlInterestRateIndexFixingDate($X$9,AC1070)</f>
        <v>46878</v>
      </c>
      <c r="AC1070" s="40">
        <f>_xll.qlCalendarAdvance(calendar,$AC1069,AA1070,,,trigger)</f>
        <v>46882</v>
      </c>
      <c r="AD1070" s="40">
        <f>_xll.qlInterestRateIndexMaturity($X$9,AC1070,)</f>
        <v>46974</v>
      </c>
      <c r="AE1070" s="43">
        <f>_xll.qlTenorBasisValue(TenorBasis3M,AC1070,_xll.ohTrigger(trigger,$X$24))</f>
        <v>1.3024265923469018E-3</v>
      </c>
      <c r="AF1070" s="90">
        <f>_xll.qlTenorBasisForwardRate(TenorBasis3M,AC1070,_xll.ohTrigger(trigger,$X$24))</f>
        <v>2.1321650784518777E-2</v>
      </c>
      <c r="AG1070" s="90">
        <f>_xll.qlIndexFixing(TenorBasisIndex6M,$AB1070,TRUE,_xll.ohTrigger(trigger,$X$24))</f>
        <v>2.1082591415637331E-2</v>
      </c>
      <c r="AH1070" s="43">
        <f>_xll.qlIndexFixing($X$9,$AB1070,TRUE,trigger)</f>
        <v>2.1137887999676846E-2</v>
      </c>
      <c r="AI1070" s="45">
        <f t="shared" si="30"/>
        <v>-0.55296584039514485</v>
      </c>
    </row>
    <row r="1071" spans="27:35" x14ac:dyDescent="0.2">
      <c r="AA1071" s="122" t="s">
        <v>88</v>
      </c>
      <c r="AB1071" s="40">
        <f>_xll.qlInterestRateIndexFixingDate($X$9,AC1071)</f>
        <v>46885</v>
      </c>
      <c r="AC1071" s="40">
        <f>_xll.qlCalendarAdvance(calendar,$AC1070,AA1071,,,trigger)</f>
        <v>46889</v>
      </c>
      <c r="AD1071" s="40">
        <f>_xll.qlInterestRateIndexMaturity($X$9,AC1071,)</f>
        <v>46981</v>
      </c>
      <c r="AE1071" s="43">
        <f>_xll.qlTenorBasisValue(TenorBasis3M,AC1071,_xll.ohTrigger(trigger,$X$24))</f>
        <v>1.30072143220047E-3</v>
      </c>
      <c r="AF1071" s="90">
        <f>_xll.qlTenorBasisForwardRate(TenorBasis3M,AC1071,_xll.ohTrigger(trigger,$X$24))</f>
        <v>2.1329187090089682E-2</v>
      </c>
      <c r="AG1071" s="90">
        <f>_xll.qlIndexFixing(TenorBasisIndex6M,$AB1071,TRUE,_xll.ohTrigger(trigger,$X$24))</f>
        <v>2.1090128368499151E-2</v>
      </c>
      <c r="AH1071" s="43">
        <f>_xll.qlIndexFixing($X$9,$AB1071,TRUE,trigger)</f>
        <v>2.1142873897995403E-2</v>
      </c>
      <c r="AI1071" s="45">
        <f t="shared" si="30"/>
        <v>-0.52745529496252275</v>
      </c>
    </row>
    <row r="1072" spans="27:35" x14ac:dyDescent="0.2">
      <c r="AA1072" s="122" t="s">
        <v>88</v>
      </c>
      <c r="AB1072" s="40">
        <f>_xll.qlInterestRateIndexFixingDate($X$9,AC1072)</f>
        <v>46892</v>
      </c>
      <c r="AC1072" s="40">
        <f>_xll.qlCalendarAdvance(calendar,$AC1071,AA1072,,,trigger)</f>
        <v>46896</v>
      </c>
      <c r="AD1072" s="40">
        <f>_xll.qlInterestRateIndexMaturity($X$9,AC1072,)</f>
        <v>46988</v>
      </c>
      <c r="AE1072" s="43">
        <f>_xll.qlTenorBasisValue(TenorBasis3M,AC1072,_xll.ohTrigger(trigger,$X$24))</f>
        <v>1.299016345107885E-3</v>
      </c>
      <c r="AF1072" s="90">
        <f>_xll.qlTenorBasisForwardRate(TenorBasis3M,AC1072,_xll.ohTrigger(trigger,$X$24))</f>
        <v>2.1336601460618523E-2</v>
      </c>
      <c r="AG1072" s="90">
        <f>_xll.qlIndexFixing(TenorBasisIndex6M,$AB1072,TRUE,_xll.ohTrigger(trigger,$X$24))</f>
        <v>2.1097543393726027E-2</v>
      </c>
      <c r="AH1072" s="43">
        <f>_xll.qlIndexFixing($X$9,$AB1072,TRUE,trigger)</f>
        <v>2.1147764322453841E-2</v>
      </c>
      <c r="AI1072" s="45">
        <f t="shared" si="30"/>
        <v>-0.5022092872781353</v>
      </c>
    </row>
    <row r="1073" spans="27:35" x14ac:dyDescent="0.2">
      <c r="AA1073" s="122" t="s">
        <v>88</v>
      </c>
      <c r="AB1073" s="40">
        <f>_xll.qlInterestRateIndexFixingDate($X$9,AC1073)</f>
        <v>46899</v>
      </c>
      <c r="AC1073" s="40">
        <f>_xll.qlCalendarAdvance(calendar,$AC1072,AA1073,,,trigger)</f>
        <v>46903</v>
      </c>
      <c r="AD1073" s="40">
        <f>_xll.qlInterestRateIndexMaturity($X$9,AC1073,)</f>
        <v>46995</v>
      </c>
      <c r="AE1073" s="43">
        <f>_xll.qlTenorBasisValue(TenorBasis3M,AC1073,_xll.ohTrigger(trigger,$X$24))</f>
        <v>1.2973113422194975E-3</v>
      </c>
      <c r="AF1073" s="90">
        <f>_xll.qlTenorBasisForwardRate(TenorBasis3M,AC1073,_xll.ohTrigger(trigger,$X$24))</f>
        <v>2.1343893906489164E-2</v>
      </c>
      <c r="AG1073" s="90">
        <f>_xll.qlIndexFixing(TenorBasisIndex6M,$AB1073,TRUE,_xll.ohTrigger(trigger,$X$24))</f>
        <v>2.1104836501694871E-2</v>
      </c>
      <c r="AH1073" s="43">
        <f>_xll.qlIndexFixing($X$9,$AB1073,TRUE,trigger)</f>
        <v>2.1152559272695048E-2</v>
      </c>
      <c r="AI1073" s="45">
        <f t="shared" si="30"/>
        <v>-0.47722771000176939</v>
      </c>
    </row>
    <row r="1074" spans="27:35" x14ac:dyDescent="0.2">
      <c r="AA1074" s="122" t="s">
        <v>88</v>
      </c>
      <c r="AB1074" s="40">
        <f>_xll.qlInterestRateIndexFixingDate($X$9,AC1074)</f>
        <v>46906</v>
      </c>
      <c r="AC1074" s="40">
        <f>_xll.qlCalendarAdvance(calendar,$AC1073,AA1074,,,trigger)</f>
        <v>46910</v>
      </c>
      <c r="AD1074" s="40">
        <f>_xll.qlInterestRateIndexMaturity($X$9,AC1074,)</f>
        <v>47002</v>
      </c>
      <c r="AE1074" s="43">
        <f>_xll.qlTenorBasisValue(TenorBasis3M,AC1074,_xll.ohTrigger(trigger,$X$24))</f>
        <v>1.2956064346271721E-3</v>
      </c>
      <c r="AF1074" s="90">
        <f>_xll.qlTenorBasisForwardRate(TenorBasis3M,AC1074,_xll.ohTrigger(trigger,$X$24))</f>
        <v>2.1351064438038563E-2</v>
      </c>
      <c r="AG1074" s="90">
        <f>_xll.qlIndexFixing(TenorBasisIndex6M,$AB1074,TRUE,_xll.ohTrigger(trigger,$X$24))</f>
        <v>2.111200770274177E-2</v>
      </c>
      <c r="AH1074" s="43">
        <f>_xll.qlIndexFixing($X$9,$AB1074,TRUE,trigger)</f>
        <v>2.1157258748369743E-2</v>
      </c>
      <c r="AI1074" s="45">
        <f t="shared" si="30"/>
        <v>-0.45251045627973246</v>
      </c>
    </row>
    <row r="1075" spans="27:35" x14ac:dyDescent="0.2">
      <c r="AA1075" s="122" t="s">
        <v>88</v>
      </c>
      <c r="AB1075" s="40">
        <f>_xll.qlInterestRateIndexFixingDate($X$9,AC1075)</f>
        <v>46913</v>
      </c>
      <c r="AC1075" s="40">
        <f>_xll.qlCalendarAdvance(calendar,$AC1074,AA1075,,,trigger)</f>
        <v>46917</v>
      </c>
      <c r="AD1075" s="40">
        <f>_xll.qlInterestRateIndexMaturity($X$9,AC1075,)</f>
        <v>47009</v>
      </c>
      <c r="AE1075" s="43">
        <f>_xll.qlTenorBasisValue(TenorBasis3M,AC1075,_xll.ohTrigger(trigger,$X$24))</f>
        <v>1.2939016333645189E-3</v>
      </c>
      <c r="AF1075" s="90">
        <f>_xll.qlTenorBasisForwardRate(TenorBasis3M,AC1075,_xll.ohTrigger(trigger,$X$24))</f>
        <v>2.1358113065551531E-2</v>
      </c>
      <c r="AG1075" s="90">
        <f>_xll.qlIndexFixing(TenorBasisIndex6M,$AB1075,TRUE,_xll.ohTrigger(trigger,$X$24))</f>
        <v>2.111905700715588E-2</v>
      </c>
      <c r="AH1075" s="43">
        <f>_xll.qlIndexFixing($X$9,$AB1075,TRUE,trigger)</f>
        <v>2.1161862749137325E-2</v>
      </c>
      <c r="AI1075" s="45">
        <f t="shared" si="30"/>
        <v>-0.42805741981444961</v>
      </c>
    </row>
    <row r="1076" spans="27:35" x14ac:dyDescent="0.2">
      <c r="AA1076" s="122" t="s">
        <v>88</v>
      </c>
      <c r="AB1076" s="40">
        <f>_xll.qlInterestRateIndexFixingDate($X$9,AC1076)</f>
        <v>46920</v>
      </c>
      <c r="AC1076" s="40">
        <f>_xll.qlCalendarAdvance(calendar,$AC1075,AA1076,,,trigger)</f>
        <v>46924</v>
      </c>
      <c r="AD1076" s="40">
        <f>_xll.qlInterestRateIndexMaturity($X$9,AC1076,)</f>
        <v>47016</v>
      </c>
      <c r="AE1076" s="43">
        <f>_xll.qlTenorBasisValue(TenorBasis3M,AC1076,_xll.ohTrigger(trigger,$X$24))</f>
        <v>1.2921969494071211E-3</v>
      </c>
      <c r="AF1076" s="90">
        <f>_xll.qlTenorBasisForwardRate(TenorBasis3M,AC1076,_xll.ohTrigger(trigger,$X$24))</f>
        <v>2.1365039799271176E-2</v>
      </c>
      <c r="AG1076" s="90">
        <f>_xll.qlIndexFixing(TenorBasisIndex6M,$AB1076,TRUE,_xll.ohTrigger(trigger,$X$24))</f>
        <v>2.1125984425175971E-2</v>
      </c>
      <c r="AH1076" s="43">
        <f>_xll.qlIndexFixing($X$9,$AB1076,TRUE,trigger)</f>
        <v>2.1166371274661547E-2</v>
      </c>
      <c r="AI1076" s="45">
        <f t="shared" si="30"/>
        <v>-0.40386849485575527</v>
      </c>
    </row>
    <row r="1077" spans="27:35" x14ac:dyDescent="0.2">
      <c r="AA1077" s="122" t="s">
        <v>88</v>
      </c>
      <c r="AB1077" s="40">
        <f>_xll.qlInterestRateIndexFixingDate($X$9,AC1077)</f>
        <v>46927</v>
      </c>
      <c r="AC1077" s="40">
        <f>_xll.qlCalendarAdvance(calendar,$AC1076,AA1077,,,trigger)</f>
        <v>46931</v>
      </c>
      <c r="AD1077" s="40">
        <f>_xll.qlInterestRateIndexMaturity($X$9,AC1077,)</f>
        <v>47023</v>
      </c>
      <c r="AE1077" s="43">
        <f>_xll.qlTenorBasisValue(TenorBasis3M,AC1077,_xll.ohTrigger(trigger,$X$24))</f>
        <v>1.290492393672759E-3</v>
      </c>
      <c r="AF1077" s="90">
        <f>_xll.qlTenorBasisForwardRate(TenorBasis3M,AC1077,_xll.ohTrigger(trigger,$X$24))</f>
        <v>2.1371844649397169E-2</v>
      </c>
      <c r="AG1077" s="90">
        <f>_xll.qlIndexFixing(TenorBasisIndex6M,$AB1077,TRUE,_xll.ohTrigger(trigger,$X$24))</f>
        <v>2.1132789967001703E-2</v>
      </c>
      <c r="AH1077" s="43">
        <f>_xll.qlIndexFixing($X$9,$AB1077,TRUE,trigger)</f>
        <v>2.117078432461484E-2</v>
      </c>
      <c r="AI1077" s="45">
        <f t="shared" si="30"/>
        <v>-0.37994357613136548</v>
      </c>
    </row>
    <row r="1078" spans="27:35" x14ac:dyDescent="0.2">
      <c r="AA1078" s="122" t="s">
        <v>88</v>
      </c>
      <c r="AB1078" s="40">
        <f>_xll.qlInterestRateIndexFixingDate($X$9,AC1078)</f>
        <v>46934</v>
      </c>
      <c r="AC1078" s="40">
        <f>_xll.qlCalendarAdvance(calendar,$AC1077,AA1078,,,trigger)</f>
        <v>46938</v>
      </c>
      <c r="AD1078" s="40">
        <f>_xll.qlInterestRateIndexMaturity($X$9,AC1078,)</f>
        <v>47030</v>
      </c>
      <c r="AE1078" s="43">
        <f>_xll.qlTenorBasisValue(TenorBasis3M,AC1078,_xll.ohTrigger(trigger,$X$24))</f>
        <v>1.2887879770216415E-3</v>
      </c>
      <c r="AF1078" s="90">
        <f>_xll.qlTenorBasisForwardRate(TenorBasis3M,AC1078,_xll.ohTrigger(trigger,$X$24))</f>
        <v>2.1378527626077917E-2</v>
      </c>
      <c r="AG1078" s="90">
        <f>_xll.qlIndexFixing(TenorBasisIndex6M,$AB1078,TRUE,_xll.ohTrigger(trigger,$X$24))</f>
        <v>2.113947364278149E-2</v>
      </c>
      <c r="AH1078" s="43">
        <f>_xll.qlIndexFixing($X$9,$AB1078,TRUE,trigger)</f>
        <v>2.1175101898674855E-2</v>
      </c>
      <c r="AI1078" s="45">
        <f t="shared" si="30"/>
        <v>-0.3562825589336488</v>
      </c>
    </row>
    <row r="1079" spans="27:35" x14ac:dyDescent="0.2">
      <c r="AA1079" s="122" t="s">
        <v>88</v>
      </c>
      <c r="AB1079" s="40">
        <f>_xll.qlInterestRateIndexFixingDate($X$9,AC1079)</f>
        <v>46941</v>
      </c>
      <c r="AC1079" s="40">
        <f>_xll.qlCalendarAdvance(calendar,$AC1078,AA1079,,,trigger)</f>
        <v>46945</v>
      </c>
      <c r="AD1079" s="40">
        <f>_xll.qlInterestRateIndexMaturity($X$9,AC1079,)</f>
        <v>47037</v>
      </c>
      <c r="AE1079" s="43">
        <f>_xll.qlTenorBasisValue(TenorBasis3M,AC1079,_xll.ohTrigger(trigger,$X$24))</f>
        <v>1.2870837102566279E-3</v>
      </c>
      <c r="AF1079" s="90">
        <f>_xll.qlTenorBasisForwardRate(TenorBasis3M,AC1079,_xll.ohTrigger(trigger,$X$24))</f>
        <v>2.1385088739418374E-2</v>
      </c>
      <c r="AG1079" s="90">
        <f>_xll.qlIndexFixing(TenorBasisIndex6M,$AB1079,TRUE,_xll.ohTrigger(trigger,$X$24))</f>
        <v>2.1146035462617677E-2</v>
      </c>
      <c r="AH1079" s="43">
        <f>_xll.qlIndexFixing($X$9,$AB1079,TRUE,trigger)</f>
        <v>2.1179323996527059E-2</v>
      </c>
      <c r="AI1079" s="45">
        <f t="shared" si="30"/>
        <v>-0.33288533909381357</v>
      </c>
    </row>
    <row r="1080" spans="27:35" x14ac:dyDescent="0.2">
      <c r="AA1080" s="122" t="s">
        <v>88</v>
      </c>
      <c r="AB1080" s="40">
        <f>_xll.qlInterestRateIndexFixingDate($X$9,AC1080)</f>
        <v>46948</v>
      </c>
      <c r="AC1080" s="40">
        <f>_xll.qlCalendarAdvance(calendar,$AC1079,AA1080,,,trigger)</f>
        <v>46952</v>
      </c>
      <c r="AD1080" s="40">
        <f>_xll.qlInterestRateIndexMaturity($X$9,AC1080,)</f>
        <v>47044</v>
      </c>
      <c r="AE1080" s="43">
        <f>_xll.qlTenorBasisValue(TenorBasis3M,AC1080,_xll.ohTrigger(trigger,$X$24))</f>
        <v>1.2853796041234536E-3</v>
      </c>
      <c r="AF1080" s="90">
        <f>_xll.qlTenorBasisForwardRate(TenorBasis3M,AC1080,_xll.ohTrigger(trigger,$X$24))</f>
        <v>2.1391527999480926E-2</v>
      </c>
      <c r="AG1080" s="90">
        <f>_xll.qlIndexFixing(TenorBasisIndex6M,$AB1080,TRUE,_xll.ohTrigger(trigger,$X$24))</f>
        <v>2.1152475436572657E-2</v>
      </c>
      <c r="AH1080" s="43">
        <f>_xll.qlIndexFixing($X$9,$AB1080,TRUE,trigger)</f>
        <v>2.1183450617866483E-2</v>
      </c>
      <c r="AI1080" s="45">
        <f t="shared" si="30"/>
        <v>-0.30975181293826232</v>
      </c>
    </row>
    <row r="1081" spans="27:35" x14ac:dyDescent="0.2">
      <c r="AA1081" s="122" t="s">
        <v>88</v>
      </c>
      <c r="AB1081" s="40">
        <f>_xll.qlInterestRateIndexFixingDate($X$9,AC1081)</f>
        <v>46955</v>
      </c>
      <c r="AC1081" s="40">
        <f>_xll.qlCalendarAdvance(calendar,$AC1080,AA1081,,,trigger)</f>
        <v>46959</v>
      </c>
      <c r="AD1081" s="40">
        <f>_xll.qlInterestRateIndexMaturity($X$9,AC1081,)</f>
        <v>47051</v>
      </c>
      <c r="AE1081" s="43">
        <f>_xll.qlTenorBasisValue(TenorBasis3M,AC1081,_xll.ohTrigger(trigger,$X$24))</f>
        <v>1.2836756693109547E-3</v>
      </c>
      <c r="AF1081" s="90">
        <f>_xll.qlTenorBasisForwardRate(TenorBasis3M,AC1081,_xll.ohTrigger(trigger,$X$24))</f>
        <v>2.139784541627757E-2</v>
      </c>
      <c r="AG1081" s="90">
        <f>_xll.qlIndexFixing(TenorBasisIndex6M,$AB1081,TRUE,_xll.ohTrigger(trigger,$X$24))</f>
        <v>2.1158793574658413E-2</v>
      </c>
      <c r="AH1081" s="43">
        <f>_xll.qlIndexFixing($X$9,$AB1081,TRUE,trigger)</f>
        <v>2.1187481762389885E-2</v>
      </c>
      <c r="AI1081" s="45">
        <f t="shared" si="30"/>
        <v>-0.28688187731471665</v>
      </c>
    </row>
    <row r="1082" spans="27:35" x14ac:dyDescent="0.2">
      <c r="AA1082" s="122" t="s">
        <v>88</v>
      </c>
      <c r="AB1082" s="40">
        <f>_xll.qlInterestRateIndexFixingDate($X$9,AC1082)</f>
        <v>46962</v>
      </c>
      <c r="AC1082" s="40">
        <f>_xll.qlCalendarAdvance(calendar,$AC1081,AA1082,,,trigger)</f>
        <v>46966</v>
      </c>
      <c r="AD1082" s="40">
        <f>_xll.qlInterestRateIndexMaturity($X$9,AC1082,)</f>
        <v>47058</v>
      </c>
      <c r="AE1082" s="43">
        <f>_xll.qlTenorBasisValue(TenorBasis3M,AC1082,_xll.ohTrigger(trigger,$X$24))</f>
        <v>1.2819719164512905E-3</v>
      </c>
      <c r="AF1082" s="90">
        <f>_xll.qlTenorBasisForwardRate(TenorBasis3M,AC1082,_xll.ohTrigger(trigger,$X$24))</f>
        <v>2.1404040999780324E-2</v>
      </c>
      <c r="AG1082" s="90">
        <f>_xll.qlIndexFixing(TenorBasisIndex6M,$AB1082,TRUE,_xll.ohTrigger(trigger,$X$24))</f>
        <v>2.1164989886847844E-2</v>
      </c>
      <c r="AH1082" s="43">
        <f>_xll.qlIndexFixing($X$9,$AB1082,TRUE,trigger)</f>
        <v>2.1191417429805331E-2</v>
      </c>
      <c r="AI1082" s="45">
        <f t="shared" si="30"/>
        <v>-0.26427542957487005</v>
      </c>
    </row>
    <row r="1083" spans="27:35" x14ac:dyDescent="0.2">
      <c r="AA1083" s="122" t="s">
        <v>88</v>
      </c>
      <c r="AB1083" s="40">
        <f>_xll.qlInterestRateIndexFixingDate($X$9,AC1083)</f>
        <v>46969</v>
      </c>
      <c r="AC1083" s="40">
        <f>_xll.qlCalendarAdvance(calendar,$AC1082,AA1083,,,trigger)</f>
        <v>46973</v>
      </c>
      <c r="AD1083" s="40">
        <f>_xll.qlInterestRateIndexMaturity($X$9,AC1083,)</f>
        <v>47065</v>
      </c>
      <c r="AE1083" s="43">
        <f>_xll.qlTenorBasisValue(TenorBasis3M,AC1083,_xll.ohTrigger(trigger,$X$24))</f>
        <v>1.2802683561201676E-3</v>
      </c>
      <c r="AF1083" s="90">
        <f>_xll.qlTenorBasisForwardRate(TenorBasis3M,AC1083,_xll.ohTrigger(trigger,$X$24))</f>
        <v>2.1410114759915163E-2</v>
      </c>
      <c r="AG1083" s="90">
        <f>_xll.qlIndexFixing(TenorBasisIndex6M,$AB1083,TRUE,_xll.ohTrigger(trigger,$X$24))</f>
        <v>2.1171064383062578E-2</v>
      </c>
      <c r="AH1083" s="43">
        <f>_xll.qlIndexFixing($X$9,$AB1083,TRUE,trigger)</f>
        <v>2.1195257619825221E-2</v>
      </c>
      <c r="AI1083" s="45">
        <f t="shared" si="30"/>
        <v>-0.24193236762642956</v>
      </c>
    </row>
    <row r="1084" spans="27:35" x14ac:dyDescent="0.2">
      <c r="AA1084" s="122" t="s">
        <v>88</v>
      </c>
      <c r="AB1084" s="40">
        <f>_xll.qlInterestRateIndexFixingDate($X$9,AC1084)</f>
        <v>46976</v>
      </c>
      <c r="AC1084" s="40">
        <f>_xll.qlCalendarAdvance(calendar,$AC1083,AA1084,,,trigger)</f>
        <v>46980</v>
      </c>
      <c r="AD1084" s="40">
        <f>_xll.qlInterestRateIndexMaturity($X$9,AC1084,)</f>
        <v>47072</v>
      </c>
      <c r="AE1084" s="43">
        <f>_xll.qlTenorBasisValue(TenorBasis3M,AC1084,_xll.ohTrigger(trigger,$X$24))</f>
        <v>1.2785649988370595E-3</v>
      </c>
      <c r="AF1084" s="90">
        <f>_xll.qlTenorBasisForwardRate(TenorBasis3M,AC1084,_xll.ohTrigger(trigger,$X$24))</f>
        <v>2.1416066706562011E-2</v>
      </c>
      <c r="AG1084" s="90">
        <f>_xll.qlIndexFixing(TenorBasisIndex6M,$AB1084,TRUE,_xll.ohTrigger(trigger,$X$24))</f>
        <v>2.1177017073183403E-2</v>
      </c>
      <c r="AH1084" s="43">
        <f>_xll.qlIndexFixing($X$9,$AB1084,TRUE,trigger)</f>
        <v>2.1199002332170647E-2</v>
      </c>
      <c r="AI1084" s="45">
        <f t="shared" si="30"/>
        <v>-0.21985258987243517</v>
      </c>
    </row>
    <row r="1085" spans="27:35" x14ac:dyDescent="0.2">
      <c r="AA1085" s="122" t="s">
        <v>88</v>
      </c>
      <c r="AB1085" s="40">
        <f>_xll.qlInterestRateIndexFixingDate($X$9,AC1085)</f>
        <v>46983</v>
      </c>
      <c r="AC1085" s="40">
        <f>_xll.qlCalendarAdvance(calendar,$AC1084,AA1085,,,trigger)</f>
        <v>46987</v>
      </c>
      <c r="AD1085" s="40">
        <f>_xll.qlInterestRateIndexMaturity($X$9,AC1085,)</f>
        <v>47079</v>
      </c>
      <c r="AE1085" s="43">
        <f>_xll.qlTenorBasisValue(TenorBasis3M,AC1085,_xll.ohTrigger(trigger,$X$24))</f>
        <v>1.2768618550654282E-3</v>
      </c>
      <c r="AF1085" s="90">
        <f>_xll.qlTenorBasisForwardRate(TenorBasis3M,AC1085,_xll.ohTrigger(trigger,$X$24))</f>
        <v>2.1421896849555606E-2</v>
      </c>
      <c r="AG1085" s="90">
        <f>_xll.qlIndexFixing(TenorBasisIndex6M,$AB1085,TRUE,_xll.ohTrigger(trigger,$X$24))</f>
        <v>2.118284796704506E-2</v>
      </c>
      <c r="AH1085" s="43">
        <f>_xll.qlIndexFixing($X$9,$AB1085,TRUE,trigger)</f>
        <v>2.120265156656792E-2</v>
      </c>
      <c r="AI1085" s="45">
        <f t="shared" si="30"/>
        <v>-0.19803599522860704</v>
      </c>
    </row>
    <row r="1086" spans="27:35" x14ac:dyDescent="0.2">
      <c r="AA1086" s="122" t="s">
        <v>88</v>
      </c>
      <c r="AB1086" s="40">
        <f>_xll.qlInterestRateIndexFixingDate($X$9,AC1086)</f>
        <v>46990</v>
      </c>
      <c r="AC1086" s="40">
        <f>_xll.qlCalendarAdvance(calendar,$AC1085,AA1086,,,trigger)</f>
        <v>46994</v>
      </c>
      <c r="AD1086" s="40">
        <f>_xll.qlInterestRateIndexMaturity($X$9,AC1086,)</f>
        <v>47086</v>
      </c>
      <c r="AE1086" s="43">
        <f>_xll.qlTenorBasisValue(TenorBasis3M,AC1086,_xll.ohTrigger(trigger,$X$24))</f>
        <v>1.2751589352129461E-3</v>
      </c>
      <c r="AF1086" s="90">
        <f>_xll.qlTenorBasisForwardRate(TenorBasis3M,AC1086,_xll.ohTrigger(trigger,$X$24))</f>
        <v>2.1427605198690726E-2</v>
      </c>
      <c r="AG1086" s="90">
        <f>_xll.qlIndexFixing(TenorBasisIndex6M,$AB1086,TRUE,_xll.ohTrigger(trigger,$X$24))</f>
        <v>2.1188557074442331E-2</v>
      </c>
      <c r="AH1086" s="43">
        <f>_xll.qlIndexFixing($X$9,$AB1086,TRUE,trigger)</f>
        <v>2.1206205322753767E-2</v>
      </c>
      <c r="AI1086" s="45">
        <f t="shared" si="30"/>
        <v>-0.17648248311435966</v>
      </c>
    </row>
    <row r="1087" spans="27:35" x14ac:dyDescent="0.2">
      <c r="AA1087" s="122" t="s">
        <v>88</v>
      </c>
      <c r="AB1087" s="40">
        <f>_xll.qlInterestRateIndexFixingDate($X$9,AC1087)</f>
        <v>46997</v>
      </c>
      <c r="AC1087" s="40">
        <f>_xll.qlCalendarAdvance(calendar,$AC1086,AA1087,,,trigger)</f>
        <v>47001</v>
      </c>
      <c r="AD1087" s="40">
        <f>_xll.qlInterestRateIndexMaturity($X$9,AC1087,)</f>
        <v>47092</v>
      </c>
      <c r="AE1087" s="43">
        <f>_xll.qlTenorBasisValue(TenorBasis3M,AC1087,_xll.ohTrigger(trigger,$X$24))</f>
        <v>1.2734562496317123E-3</v>
      </c>
      <c r="AF1087" s="90">
        <f>_xll.qlTenorBasisForwardRate(TenorBasis3M,AC1087,_xll.ohTrigger(trigger,$X$24))</f>
        <v>2.143217887930764E-2</v>
      </c>
      <c r="AG1087" s="90">
        <f>_xll.qlIndexFixing(TenorBasisIndex6M,$AB1087,TRUE,_xll.ohTrigger(trigger,$X$24))</f>
        <v>2.1193145578274501E-2</v>
      </c>
      <c r="AH1087" s="43">
        <f>_xll.qlIndexFixing($X$9,$AB1087,TRUE,trigger)</f>
        <v>2.1208810965168995E-2</v>
      </c>
      <c r="AI1087" s="45">
        <f t="shared" si="30"/>
        <v>-0.15665386894493649</v>
      </c>
    </row>
    <row r="1088" spans="27:35" x14ac:dyDescent="0.2">
      <c r="AA1088" s="122" t="s">
        <v>88</v>
      </c>
      <c r="AB1088" s="40">
        <f>_xll.qlInterestRateIndexFixingDate($X$9,AC1088)</f>
        <v>47004</v>
      </c>
      <c r="AC1088" s="40">
        <f>_xll.qlCalendarAdvance(calendar,$AC1087,AA1088,,,trigger)</f>
        <v>47008</v>
      </c>
      <c r="AD1088" s="40">
        <f>_xll.qlInterestRateIndexMaturity($X$9,AC1088,)</f>
        <v>47099</v>
      </c>
      <c r="AE1088" s="43">
        <f>_xll.qlTenorBasisValue(TenorBasis3M,AC1088,_xll.ohTrigger(trigger,$X$24))</f>
        <v>1.2717538086184736E-3</v>
      </c>
      <c r="AF1088" s="90">
        <f>_xll.qlTenorBasisForwardRate(TenorBasis3M,AC1088,_xll.ohTrigger(trigger,$X$24))</f>
        <v>2.1437652041215501E-2</v>
      </c>
      <c r="AG1088" s="90">
        <f>_xll.qlIndexFixing(TenorBasisIndex6M,$AB1088,TRUE,_xll.ohTrigger(trigger,$X$24))</f>
        <v>2.1198619516266615E-2</v>
      </c>
      <c r="AH1088" s="43">
        <f>_xll.qlIndexFixing($X$9,$AB1088,TRUE,trigger)</f>
        <v>2.1212180386093245E-2</v>
      </c>
      <c r="AI1088" s="45">
        <f t="shared" si="30"/>
        <v>-0.13560869826630129</v>
      </c>
    </row>
    <row r="1089" spans="27:35" x14ac:dyDescent="0.2">
      <c r="AA1089" s="122" t="s">
        <v>88</v>
      </c>
      <c r="AB1089" s="40">
        <f>_xll.qlInterestRateIndexFixingDate($X$9,AC1089)</f>
        <v>47011</v>
      </c>
      <c r="AC1089" s="40">
        <f>_xll.qlCalendarAdvance(calendar,$AC1088,AA1089,,,trigger)</f>
        <v>47015</v>
      </c>
      <c r="AD1089" s="40">
        <f>_xll.qlInterestRateIndexMaturity($X$9,AC1089,)</f>
        <v>47106</v>
      </c>
      <c r="AE1089" s="43">
        <f>_xll.qlTenorBasisValue(TenorBasis3M,AC1089,_xll.ohTrigger(trigger,$X$24))</f>
        <v>1.270051622414842E-3</v>
      </c>
      <c r="AF1089" s="90">
        <f>_xll.qlTenorBasisForwardRate(TenorBasis3M,AC1089,_xll.ohTrigger(trigger,$X$24))</f>
        <v>2.1443003444849573E-2</v>
      </c>
      <c r="AG1089" s="90">
        <f>_xll.qlIndexFixing(TenorBasisIndex6M,$AB1089,TRUE,_xll.ohTrigger(trigger,$X$24))</f>
        <v>2.1203971703296014E-2</v>
      </c>
      <c r="AH1089" s="43">
        <f>_xll.qlIndexFixing($X$9,$AB1089,TRUE,trigger)</f>
        <v>2.1215454333646744E-2</v>
      </c>
      <c r="AI1089" s="45">
        <f t="shared" si="30"/>
        <v>-0.11482630350730105</v>
      </c>
    </row>
    <row r="1090" spans="27:35" x14ac:dyDescent="0.2">
      <c r="AA1090" s="122" t="s">
        <v>88</v>
      </c>
      <c r="AB1090" s="40">
        <f>_xll.qlInterestRateIndexFixingDate($X$9,AC1090)</f>
        <v>47018</v>
      </c>
      <c r="AC1090" s="40">
        <f>_xll.qlCalendarAdvance(calendar,$AC1089,AA1090,,,trigger)</f>
        <v>47022</v>
      </c>
      <c r="AD1090" s="40">
        <f>_xll.qlInterestRateIndexMaturity($X$9,AC1090,)</f>
        <v>47114</v>
      </c>
      <c r="AE1090" s="43">
        <f>_xll.qlTenorBasisValue(TenorBasis3M,AC1090,_xll.ohTrigger(trigger,$X$24))</f>
        <v>1.2683497012075109E-3</v>
      </c>
      <c r="AF1090" s="90">
        <f>_xll.qlTenorBasisForwardRate(TenorBasis3M,AC1090,_xll.ohTrigger(trigger,$X$24))</f>
        <v>2.1449220850977946E-2</v>
      </c>
      <c r="AG1090" s="90">
        <f>_xll.qlIndexFixing(TenorBasisIndex6M,$AB1090,TRUE,_xll.ohTrigger(trigger,$X$24))</f>
        <v>2.1210175833688585E-2</v>
      </c>
      <c r="AH1090" s="43">
        <f>_xll.qlIndexFixing($X$9,$AB1090,TRUE,trigger)</f>
        <v>2.1219465560295681E-2</v>
      </c>
      <c r="AI1090" s="45">
        <f t="shared" si="30"/>
        <v>-9.2897266070965379E-2</v>
      </c>
    </row>
    <row r="1091" spans="27:35" x14ac:dyDescent="0.2">
      <c r="AA1091" s="122" t="s">
        <v>88</v>
      </c>
      <c r="AB1091" s="40">
        <f>_xll.qlInterestRateIndexFixingDate($X$9,AC1091)</f>
        <v>47025</v>
      </c>
      <c r="AC1091" s="40">
        <f>_xll.qlCalendarAdvance(calendar,$AC1090,AA1091,,,trigger)</f>
        <v>47029</v>
      </c>
      <c r="AD1091" s="40">
        <f>_xll.qlInterestRateIndexMaturity($X$9,AC1091,)</f>
        <v>47121</v>
      </c>
      <c r="AE1091" s="43">
        <f>_xll.qlTenorBasisValue(TenorBasis3M,AC1091,_xll.ohTrigger(trigger,$X$24))</f>
        <v>1.2666480551284725E-3</v>
      </c>
      <c r="AF1091" s="90">
        <f>_xll.qlTenorBasisForwardRate(TenorBasis3M,AC1091,_xll.ohTrigger(trigger,$X$24))</f>
        <v>2.1454320376187008E-2</v>
      </c>
      <c r="AG1091" s="90">
        <f>_xll.qlIndexFixing(TenorBasisIndex6M,$AB1091,TRUE,_xll.ohTrigger(trigger,$X$24))</f>
        <v>2.1215276154114584E-2</v>
      </c>
      <c r="AH1091" s="43">
        <f>_xll.qlIndexFixing($X$9,$AB1091,TRUE,trigger)</f>
        <v>2.1222541921675234E-2</v>
      </c>
      <c r="AI1091" s="45">
        <f t="shared" si="30"/>
        <v>-7.2657675606498107E-2</v>
      </c>
    </row>
    <row r="1092" spans="27:35" x14ac:dyDescent="0.2">
      <c r="AA1092" s="122" t="s">
        <v>88</v>
      </c>
      <c r="AB1092" s="40">
        <f>_xll.qlInterestRateIndexFixingDate($X$9,AC1092)</f>
        <v>47032</v>
      </c>
      <c r="AC1092" s="40">
        <f>_xll.qlCalendarAdvance(calendar,$AC1091,AA1092,,,trigger)</f>
        <v>47036</v>
      </c>
      <c r="AD1092" s="40">
        <f>_xll.qlInterestRateIndexMaturity($X$9,AC1092,)</f>
        <v>47128</v>
      </c>
      <c r="AE1092" s="43">
        <f>_xll.qlTenorBasisValue(TenorBasis3M,AC1092,_xll.ohTrigger(trigger,$X$24))</f>
        <v>1.264946694255233E-3</v>
      </c>
      <c r="AF1092" s="90">
        <f>_xll.qlTenorBasisForwardRate(TenorBasis3M,AC1092,_xll.ohTrigger(trigger,$X$24))</f>
        <v>2.1459298165382629E-2</v>
      </c>
      <c r="AG1092" s="90">
        <f>_xll.qlIndexFixing(TenorBasisIndex6M,$AB1092,TRUE,_xll.ohTrigger(trigger,$X$24))</f>
        <v>2.1220254745916014E-2</v>
      </c>
      <c r="AH1092" s="43">
        <f>_xll.qlIndexFixing($X$9,$AB1092,TRUE,trigger)</f>
        <v>2.1225522803392349E-2</v>
      </c>
      <c r="AI1092" s="45">
        <f t="shared" ref="AI1092:AI1155" si="31">(AG1092-AH1092)*10000</f>
        <v>-5.268057476335436E-2</v>
      </c>
    </row>
    <row r="1093" spans="27:35" x14ac:dyDescent="0.2">
      <c r="AA1093" s="122" t="s">
        <v>88</v>
      </c>
      <c r="AB1093" s="40">
        <f>_xll.qlInterestRateIndexFixingDate($X$9,AC1093)</f>
        <v>47039</v>
      </c>
      <c r="AC1093" s="40">
        <f>_xll.qlCalendarAdvance(calendar,$AC1092,AA1093,,,trigger)</f>
        <v>47043</v>
      </c>
      <c r="AD1093" s="40">
        <f>_xll.qlInterestRateIndexMaturity($X$9,AC1093,)</f>
        <v>47135</v>
      </c>
      <c r="AE1093" s="43">
        <f>_xll.qlTenorBasisValue(TenorBasis3M,AC1093,_xll.ohTrigger(trigger,$X$24))</f>
        <v>1.2632456286110268E-3</v>
      </c>
      <c r="AF1093" s="90">
        <f>_xll.qlTenorBasisForwardRate(TenorBasis3M,AC1093,_xll.ohTrigger(trigger,$X$24))</f>
        <v>2.1464154228053735E-2</v>
      </c>
      <c r="AG1093" s="90">
        <f>_xll.qlIndexFixing(TenorBasisIndex6M,$AB1093,TRUE,_xll.ohTrigger(trigger,$X$24))</f>
        <v>2.1225111618578325E-2</v>
      </c>
      <c r="AH1093" s="43">
        <f>_xll.qlIndexFixing($X$9,$AB1093,TRUE,trigger)</f>
        <v>2.1228408205232415E-2</v>
      </c>
      <c r="AI1093" s="45">
        <f t="shared" si="31"/>
        <v>-3.2965866540897448E-2</v>
      </c>
    </row>
    <row r="1094" spans="27:35" x14ac:dyDescent="0.2">
      <c r="AA1094" s="122" t="s">
        <v>88</v>
      </c>
      <c r="AB1094" s="40">
        <f>_xll.qlInterestRateIndexFixingDate($X$9,AC1094)</f>
        <v>47046</v>
      </c>
      <c r="AC1094" s="40">
        <f>_xll.qlCalendarAdvance(calendar,$AC1093,AA1094,,,trigger)</f>
        <v>47050</v>
      </c>
      <c r="AD1094" s="40">
        <f>_xll.qlInterestRateIndexMaturity($X$9,AC1094,)</f>
        <v>47142</v>
      </c>
      <c r="AE1094" s="43">
        <f>_xll.qlTenorBasisValue(TenorBasis3M,AC1094,_xll.ohTrigger(trigger,$X$24))</f>
        <v>1.2615448681650313E-3</v>
      </c>
      <c r="AF1094" s="90">
        <f>_xll.qlTenorBasisForwardRate(TenorBasis3M,AC1094,_xll.ohTrigger(trigger,$X$24))</f>
        <v>2.1468888573650164E-2</v>
      </c>
      <c r="AG1094" s="90">
        <f>_xll.qlIndexFixing(TenorBasisIndex6M,$AB1094,TRUE,_xll.ohTrigger(trigger,$X$24))</f>
        <v>2.1229846781554828E-2</v>
      </c>
      <c r="AH1094" s="43">
        <f>_xll.qlIndexFixing($X$9,$AB1094,TRUE,trigger)</f>
        <v>2.123119812698343E-2</v>
      </c>
      <c r="AI1094" s="45">
        <f t="shared" si="31"/>
        <v>-1.3513454286025184E-2</v>
      </c>
    </row>
    <row r="1095" spans="27:35" x14ac:dyDescent="0.2">
      <c r="AA1095" s="122" t="s">
        <v>88</v>
      </c>
      <c r="AB1095" s="40">
        <f>_xll.qlInterestRateIndexFixingDate($X$9,AC1095)</f>
        <v>47053</v>
      </c>
      <c r="AC1095" s="40">
        <f>_xll.qlCalendarAdvance(calendar,$AC1094,AA1095,,,trigger)</f>
        <v>47057</v>
      </c>
      <c r="AD1095" s="40">
        <f>_xll.qlInterestRateIndexMaturity($X$9,AC1095,)</f>
        <v>47149</v>
      </c>
      <c r="AE1095" s="43">
        <f>_xll.qlTenorBasisValue(TenorBasis3M,AC1095,_xll.ohTrigger(trigger,$X$24))</f>
        <v>1.2598444228325812E-3</v>
      </c>
      <c r="AF1095" s="90">
        <f>_xll.qlTenorBasisForwardRate(TenorBasis3M,AC1095,_xll.ohTrigger(trigger,$X$24))</f>
        <v>2.1473501211578299E-2</v>
      </c>
      <c r="AG1095" s="90">
        <f>_xll.qlIndexFixing(TenorBasisIndex6M,$AB1095,TRUE,_xll.ohTrigger(trigger,$X$24))</f>
        <v>2.123446024424757E-2</v>
      </c>
      <c r="AH1095" s="43">
        <f>_xll.qlIndexFixing($X$9,$AB1095,TRUE,trigger)</f>
        <v>2.1233892568443814E-2</v>
      </c>
      <c r="AI1095" s="45">
        <f t="shared" si="31"/>
        <v>5.6767580375663429E-3</v>
      </c>
    </row>
    <row r="1096" spans="27:35" x14ac:dyDescent="0.2">
      <c r="AA1096" s="122" t="s">
        <v>88</v>
      </c>
      <c r="AB1096" s="40">
        <f>_xll.qlInterestRateIndexFixingDate($X$9,AC1096)</f>
        <v>47060</v>
      </c>
      <c r="AC1096" s="40">
        <f>_xll.qlCalendarAdvance(calendar,$AC1095,AA1096,,,trigger)</f>
        <v>47064</v>
      </c>
      <c r="AD1096" s="40">
        <f>_xll.qlInterestRateIndexMaturity($X$9,AC1096,)</f>
        <v>47156</v>
      </c>
      <c r="AE1096" s="43">
        <f>_xll.qlTenorBasisValue(TenorBasis3M,AC1096,_xll.ohTrigger(trigger,$X$24))</f>
        <v>1.258144302475379E-3</v>
      </c>
      <c r="AF1096" s="90">
        <f>_xll.qlTenorBasisForwardRate(TenorBasis3M,AC1096,_xll.ohTrigger(trigger,$X$24))</f>
        <v>2.147799215120022E-2</v>
      </c>
      <c r="AG1096" s="90">
        <f>_xll.qlIndexFixing(TenorBasisIndex6M,$AB1096,TRUE,_xll.ohTrigger(trigger,$X$24))</f>
        <v>2.1238952016025572E-2</v>
      </c>
      <c r="AH1096" s="43">
        <f>_xll.qlIndexFixing($X$9,$AB1096,TRUE,trigger)</f>
        <v>2.1236491529417201E-2</v>
      </c>
      <c r="AI1096" s="45">
        <f t="shared" si="31"/>
        <v>2.4604866083709209E-2</v>
      </c>
    </row>
    <row r="1097" spans="27:35" x14ac:dyDescent="0.2">
      <c r="AA1097" s="122" t="s">
        <v>88</v>
      </c>
      <c r="AB1097" s="40">
        <f>_xll.qlInterestRateIndexFixingDate($X$9,AC1097)</f>
        <v>47067</v>
      </c>
      <c r="AC1097" s="40">
        <f>_xll.qlCalendarAdvance(calendar,$AC1096,AA1097,,,trigger)</f>
        <v>47071</v>
      </c>
      <c r="AD1097" s="40">
        <f>_xll.qlInterestRateIndexMaturity($X$9,AC1097,)</f>
        <v>47163</v>
      </c>
      <c r="AE1097" s="43">
        <f>_xll.qlTenorBasisValue(TenorBasis3M,AC1097,_xll.ohTrigger(trigger,$X$24))</f>
        <v>1.2564445169017087E-3</v>
      </c>
      <c r="AF1097" s="90">
        <f>_xll.qlTenorBasisForwardRate(TenorBasis3M,AC1097,_xll.ohTrigger(trigger,$X$24))</f>
        <v>2.148236140184151E-2</v>
      </c>
      <c r="AG1097" s="90">
        <f>_xll.qlIndexFixing(TenorBasisIndex6M,$AB1097,TRUE,_xll.ohTrigger(trigger,$X$24))</f>
        <v>2.1243322106204866E-2</v>
      </c>
      <c r="AH1097" s="43">
        <f>_xll.qlIndexFixing($X$9,$AB1097,TRUE,trigger)</f>
        <v>2.1238995009712446E-2</v>
      </c>
      <c r="AI1097" s="45">
        <f t="shared" si="31"/>
        <v>4.3270964924201072E-2</v>
      </c>
    </row>
    <row r="1098" spans="27:35" x14ac:dyDescent="0.2">
      <c r="AA1098" s="122" t="s">
        <v>88</v>
      </c>
      <c r="AB1098" s="40">
        <f>_xll.qlInterestRateIndexFixingDate($X$9,AC1098)</f>
        <v>47074</v>
      </c>
      <c r="AC1098" s="40">
        <f>_xll.qlCalendarAdvance(calendar,$AC1097,AA1098,,,trigger)</f>
        <v>47078</v>
      </c>
      <c r="AD1098" s="40">
        <f>_xll.qlInterestRateIndexMaturity($X$9,AC1098,)</f>
        <v>47170</v>
      </c>
      <c r="AE1098" s="43">
        <f>_xll.qlTenorBasisValue(TenorBasis3M,AC1098,_xll.ohTrigger(trigger,$X$24))</f>
        <v>1.2547450758666459E-3</v>
      </c>
      <c r="AF1098" s="90">
        <f>_xll.qlTenorBasisForwardRate(TenorBasis3M,AC1098,_xll.ohTrigger(trigger,$X$24))</f>
        <v>2.14866089727817E-2</v>
      </c>
      <c r="AG1098" s="90">
        <f>_xll.qlIndexFixing(TenorBasisIndex6M,$AB1098,TRUE,_xll.ohTrigger(trigger,$X$24))</f>
        <v>2.1247570524068459E-2</v>
      </c>
      <c r="AH1098" s="43">
        <f>_xll.qlIndexFixing($X$9,$AB1098,TRUE,trigger)</f>
        <v>2.1241403009149683E-2</v>
      </c>
      <c r="AI1098" s="45">
        <f t="shared" si="31"/>
        <v>6.1675149187756517E-2</v>
      </c>
    </row>
    <row r="1099" spans="27:35" x14ac:dyDescent="0.2">
      <c r="AA1099" s="122" t="s">
        <v>88</v>
      </c>
      <c r="AB1099" s="40">
        <f>_xll.qlInterestRateIndexFixingDate($X$9,AC1099)</f>
        <v>47081</v>
      </c>
      <c r="AC1099" s="40">
        <f>_xll.qlCalendarAdvance(calendar,$AC1098,AA1099,,,trigger)</f>
        <v>47085</v>
      </c>
      <c r="AD1099" s="40">
        <f>_xll.qlInterestRateIndexMaturity($X$9,AC1099,)</f>
        <v>47177</v>
      </c>
      <c r="AE1099" s="43">
        <f>_xll.qlTenorBasisValue(TenorBasis3M,AC1099,_xll.ohTrigger(trigger,$X$24))</f>
        <v>1.253045989072268E-3</v>
      </c>
      <c r="AF1099" s="90">
        <f>_xll.qlTenorBasisForwardRate(TenorBasis3M,AC1099,_xll.ohTrigger(trigger,$X$24))</f>
        <v>2.1490734873262099E-2</v>
      </c>
      <c r="AG1099" s="90">
        <f>_xll.qlIndexFixing(TenorBasisIndex6M,$AB1099,TRUE,_xll.ohTrigger(trigger,$X$24))</f>
        <v>2.125169727885505E-2</v>
      </c>
      <c r="AH1099" s="43">
        <f>_xll.qlIndexFixing($X$9,$AB1099,TRUE,trigger)</f>
        <v>2.1243715527551672E-2</v>
      </c>
      <c r="AI1099" s="45">
        <f t="shared" si="31"/>
        <v>7.9817513033778043E-2</v>
      </c>
    </row>
    <row r="1100" spans="27:35" x14ac:dyDescent="0.2">
      <c r="AA1100" s="122" t="s">
        <v>88</v>
      </c>
      <c r="AB1100" s="40">
        <f>_xll.qlInterestRateIndexFixingDate($X$9,AC1100)</f>
        <v>47088</v>
      </c>
      <c r="AC1100" s="40">
        <f>_xll.qlCalendarAdvance(calendar,$AC1099,AA1100,,,trigger)</f>
        <v>47092</v>
      </c>
      <c r="AD1100" s="40">
        <f>_xll.qlInterestRateIndexMaturity($X$9,AC1100,)</f>
        <v>47182</v>
      </c>
      <c r="AE1100" s="43">
        <f>_xll.qlTenorBasisValue(TenorBasis3M,AC1100,_xll.ohTrigger(trigger,$X$24))</f>
        <v>1.2513472661678656E-3</v>
      </c>
      <c r="AF1100" s="90">
        <f>_xll.qlTenorBasisForwardRate(TenorBasis3M,AC1100,_xll.ohTrigger(trigger,$X$24))</f>
        <v>2.1492931240083557E-2</v>
      </c>
      <c r="AG1100" s="90">
        <f>_xll.qlIndexFixing(TenorBasisIndex6M,$AB1100,TRUE,_xll.ohTrigger(trigger,$X$24))</f>
        <v>2.125392268782722E-2</v>
      </c>
      <c r="AH1100" s="43">
        <f>_xll.qlIndexFixing($X$9,$AB1100,TRUE,trigger)</f>
        <v>2.1244399730317554E-2</v>
      </c>
      <c r="AI1100" s="45">
        <f t="shared" si="31"/>
        <v>9.5229575096666963E-2</v>
      </c>
    </row>
    <row r="1101" spans="27:35" x14ac:dyDescent="0.2">
      <c r="AA1101" s="122" t="s">
        <v>88</v>
      </c>
      <c r="AB1101" s="40">
        <f>_xll.qlInterestRateIndexFixingDate($X$9,AC1101)</f>
        <v>47095</v>
      </c>
      <c r="AC1101" s="40">
        <f>_xll.qlCalendarAdvance(calendar,$AC1100,AA1101,,,trigger)</f>
        <v>47099</v>
      </c>
      <c r="AD1101" s="40">
        <f>_xll.qlInterestRateIndexMaturity($X$9,AC1101,)</f>
        <v>47189</v>
      </c>
      <c r="AE1101" s="43">
        <f>_xll.qlTenorBasisValue(TenorBasis3M,AC1101,_xll.ohTrigger(trigger,$X$24))</f>
        <v>1.2496489167501486E-3</v>
      </c>
      <c r="AF1101" s="90">
        <f>_xll.qlTenorBasisForwardRate(TenorBasis3M,AC1101,_xll.ohTrigger(trigger,$X$24))</f>
        <v>2.1496830738167105E-2</v>
      </c>
      <c r="AG1101" s="90">
        <f>_xll.qlIndexFixing(TenorBasisIndex6M,$AB1101,TRUE,_xll.ohTrigger(trigger,$X$24))</f>
        <v>2.1257823058981273E-2</v>
      </c>
      <c r="AH1101" s="43">
        <f>_xll.qlIndexFixing($X$9,$AB1101,TRUE,trigger)</f>
        <v>2.1246534675037232E-2</v>
      </c>
      <c r="AI1101" s="45">
        <f t="shared" si="31"/>
        <v>0.11288383944041414</v>
      </c>
    </row>
    <row r="1102" spans="27:35" x14ac:dyDescent="0.2">
      <c r="AA1102" s="122" t="s">
        <v>88</v>
      </c>
      <c r="AB1102" s="40">
        <f>_xll.qlInterestRateIndexFixingDate($X$9,AC1102)</f>
        <v>47102</v>
      </c>
      <c r="AC1102" s="40">
        <f>_xll.qlCalendarAdvance(calendar,$AC1101,AA1102,,,trigger)</f>
        <v>47106</v>
      </c>
      <c r="AD1102" s="40">
        <f>_xll.qlInterestRateIndexMaturity($X$9,AC1102,)</f>
        <v>47196</v>
      </c>
      <c r="AE1102" s="43">
        <f>_xll.qlTenorBasisValue(TenorBasis3M,AC1102,_xll.ohTrigger(trigger,$X$24))</f>
        <v>1.2479509503634577E-3</v>
      </c>
      <c r="AF1102" s="90">
        <f>_xll.qlTenorBasisForwardRate(TenorBasis3M,AC1102,_xll.ohTrigger(trigger,$X$24))</f>
        <v>2.1500608606386251E-2</v>
      </c>
      <c r="AG1102" s="90">
        <f>_xll.qlIndexFixing(TenorBasisIndex6M,$AB1102,TRUE,_xll.ohTrigger(trigger,$X$24))</f>
        <v>2.1261601807487374E-2</v>
      </c>
      <c r="AH1102" s="43">
        <f>_xll.qlIndexFixing($X$9,$AB1102,TRUE,trigger)</f>
        <v>2.1248574149475452E-2</v>
      </c>
      <c r="AI1102" s="45">
        <f t="shared" si="31"/>
        <v>0.13027658011921517</v>
      </c>
    </row>
    <row r="1103" spans="27:35" x14ac:dyDescent="0.2">
      <c r="AA1103" s="122" t="s">
        <v>88</v>
      </c>
      <c r="AB1103" s="40">
        <f>_xll.qlInterestRateIndexFixingDate($X$9,AC1103)</f>
        <v>47108</v>
      </c>
      <c r="AC1103" s="40">
        <f>_xll.qlCalendarAdvance(calendar,$AC1102,AA1103,,,trigger)</f>
        <v>47114</v>
      </c>
      <c r="AD1103" s="40">
        <f>_xll.qlInterestRateIndexMaturity($X$9,AC1103,)</f>
        <v>47204</v>
      </c>
      <c r="AE1103" s="43">
        <f>_xll.qlTenorBasisValue(TenorBasis3M,AC1103,_xll.ohTrigger(trigger,$X$24))</f>
        <v>1.2460108985418506E-3</v>
      </c>
      <c r="AF1103" s="90">
        <f>_xll.qlTenorBasisForwardRate(TenorBasis3M,AC1103,_xll.ohTrigger(trigger,$X$24))</f>
        <v>2.1504777247194795E-2</v>
      </c>
      <c r="AG1103" s="90">
        <f>_xll.qlIndexFixing(TenorBasisIndex6M,$AB1103,TRUE,_xll.ohTrigger(trigger,$X$24))</f>
        <v>2.1265771463180982E-2</v>
      </c>
      <c r="AH1103" s="43">
        <f>_xll.qlIndexFixing($X$9,$AB1103,TRUE,trigger)</f>
        <v>2.125078807483316E-2</v>
      </c>
      <c r="AI1103" s="45">
        <f t="shared" si="31"/>
        <v>0.14983388347822313</v>
      </c>
    </row>
    <row r="1104" spans="27:35" x14ac:dyDescent="0.2">
      <c r="AA1104" s="122" t="s">
        <v>88</v>
      </c>
      <c r="AB1104" s="40">
        <f>_xll.qlInterestRateIndexFixingDate($X$9,AC1104)</f>
        <v>47116</v>
      </c>
      <c r="AC1104" s="40">
        <f>_xll.qlCalendarAdvance(calendar,$AC1103,AA1104,,,trigger)</f>
        <v>47121</v>
      </c>
      <c r="AD1104" s="40">
        <f>_xll.qlInterestRateIndexMaturity($X$9,AC1104,)</f>
        <v>47211</v>
      </c>
      <c r="AE1104" s="43">
        <f>_xll.qlTenorBasisValue(TenorBasis3M,AC1104,_xll.ohTrigger(trigger,$X$24))</f>
        <v>1.2443137848327404E-3</v>
      </c>
      <c r="AF1104" s="90">
        <f>_xll.qlTenorBasisForwardRate(TenorBasis3M,AC1104,_xll.ohTrigger(trigger,$X$24))</f>
        <v>2.1508294510542036E-2</v>
      </c>
      <c r="AG1104" s="90">
        <f>_xll.qlIndexFixing(TenorBasisIndex6M,$AB1104,TRUE,_xll.ohTrigger(trigger,$X$24))</f>
        <v>2.1269289622284582E-2</v>
      </c>
      <c r="AH1104" s="43">
        <f>_xll.qlIndexFixing($X$9,$AB1104,TRUE,trigger)</f>
        <v>2.1252622969615054E-2</v>
      </c>
      <c r="AI1104" s="45">
        <f t="shared" si="31"/>
        <v>0.16666652669528048</v>
      </c>
    </row>
    <row r="1105" spans="27:35" x14ac:dyDescent="0.2">
      <c r="AA1105" s="122" t="s">
        <v>88</v>
      </c>
      <c r="AB1105" s="40">
        <f>_xll.qlInterestRateIndexFixingDate($X$9,AC1105)</f>
        <v>47126</v>
      </c>
      <c r="AC1105" s="40">
        <f>_xll.qlCalendarAdvance(calendar,$AC1104,AA1105,,,trigger)</f>
        <v>47128</v>
      </c>
      <c r="AD1105" s="40">
        <f>_xll.qlInterestRateIndexMaturity($X$9,AC1105,)</f>
        <v>47218</v>
      </c>
      <c r="AE1105" s="43">
        <f>_xll.qlTenorBasisValue(TenorBasis3M,AC1105,_xll.ohTrigger(trigger,$X$24))</f>
        <v>1.2426170838125191E-3</v>
      </c>
      <c r="AF1105" s="90">
        <f>_xll.qlTenorBasisForwardRate(TenorBasis3M,AC1105,_xll.ohTrigger(trigger,$X$24))</f>
        <v>2.1511690172452802E-2</v>
      </c>
      <c r="AG1105" s="90">
        <f>_xll.qlIndexFixing(TenorBasisIndex6M,$AB1105,TRUE,_xll.ohTrigger(trigger,$X$24))</f>
        <v>2.1272686187173484E-2</v>
      </c>
      <c r="AH1105" s="43">
        <f>_xll.qlIndexFixing($X$9,$AB1105,TRUE,trigger)</f>
        <v>2.1254362393682058E-2</v>
      </c>
      <c r="AI1105" s="45">
        <f t="shared" si="31"/>
        <v>0.18323793491425988</v>
      </c>
    </row>
    <row r="1106" spans="27:35" x14ac:dyDescent="0.2">
      <c r="AA1106" s="122" t="s">
        <v>88</v>
      </c>
      <c r="AB1106" s="40">
        <f>_xll.qlInterestRateIndexFixingDate($X$9,AC1106)</f>
        <v>47133</v>
      </c>
      <c r="AC1106" s="40">
        <f>_xll.qlCalendarAdvance(calendar,$AC1105,AA1106,,,trigger)</f>
        <v>47135</v>
      </c>
      <c r="AD1106" s="40">
        <f>_xll.qlInterestRateIndexMaturity($X$9,AC1106,)</f>
        <v>47225</v>
      </c>
      <c r="AE1106" s="43">
        <f>_xll.qlTenorBasisValue(TenorBasis3M,AC1106,_xll.ohTrigger(trigger,$X$24))</f>
        <v>1.2409208048107636E-3</v>
      </c>
      <c r="AF1106" s="90">
        <f>_xll.qlTenorBasisForwardRate(TenorBasis3M,AC1106,_xll.ohTrigger(trigger,$X$24))</f>
        <v>2.1514964241891477E-2</v>
      </c>
      <c r="AG1106" s="90">
        <f>_xll.qlIndexFixing(TenorBasisIndex6M,$AB1106,TRUE,_xll.ohTrigger(trigger,$X$24))</f>
        <v>2.1275961166805857E-2</v>
      </c>
      <c r="AH1106" s="43">
        <f>_xll.qlIndexFixing($X$9,$AB1106,TRUE,trigger)</f>
        <v>2.125600634690894E-2</v>
      </c>
      <c r="AI1106" s="45">
        <f t="shared" si="31"/>
        <v>0.19954819896916831</v>
      </c>
    </row>
    <row r="1107" spans="27:35" x14ac:dyDescent="0.2">
      <c r="AA1107" s="122" t="s">
        <v>88</v>
      </c>
      <c r="AB1107" s="40">
        <f>_xll.qlInterestRateIndexFixingDate($X$9,AC1107)</f>
        <v>47140</v>
      </c>
      <c r="AC1107" s="40">
        <f>_xll.qlCalendarAdvance(calendar,$AC1106,AA1107,,,trigger)</f>
        <v>47142</v>
      </c>
      <c r="AD1107" s="40">
        <f>_xll.qlInterestRateIndexMaturity($X$9,AC1107,)</f>
        <v>47232</v>
      </c>
      <c r="AE1107" s="43">
        <f>_xll.qlTenorBasisValue(TenorBasis3M,AC1107,_xll.ohTrigger(trigger,$X$24))</f>
        <v>1.239224957105739E-3</v>
      </c>
      <c r="AF1107" s="90">
        <f>_xll.qlTenorBasisForwardRate(TenorBasis3M,AC1107,_xll.ohTrigger(trigger,$X$24))</f>
        <v>2.1518116727778036E-2</v>
      </c>
      <c r="AG1107" s="90">
        <f>_xll.qlIndexFixing(TenorBasisIndex6M,$AB1107,TRUE,_xll.ohTrigger(trigger,$X$24))</f>
        <v>2.1279114570107005E-2</v>
      </c>
      <c r="AH1107" s="43">
        <f>_xll.qlIndexFixing($X$9,$AB1107,TRUE,trigger)</f>
        <v>2.1257554829180236E-2</v>
      </c>
      <c r="AI1107" s="45">
        <f t="shared" si="31"/>
        <v>0.21559740926768711</v>
      </c>
    </row>
    <row r="1108" spans="27:35" x14ac:dyDescent="0.2">
      <c r="AA1108" s="122" t="s">
        <v>88</v>
      </c>
      <c r="AB1108" s="40">
        <f>_xll.qlInterestRateIndexFixingDate($X$9,AC1108)</f>
        <v>47147</v>
      </c>
      <c r="AC1108" s="40">
        <f>_xll.qlCalendarAdvance(calendar,$AC1107,AA1108,,,trigger)</f>
        <v>47149</v>
      </c>
      <c r="AD1108" s="40">
        <f>_xll.qlInterestRateIndexMaturity($X$9,AC1108,)</f>
        <v>47238</v>
      </c>
      <c r="AE1108" s="43">
        <f>_xll.qlTenorBasisValue(TenorBasis3M,AC1108,_xll.ohTrigger(trigger,$X$24))</f>
        <v>1.2375295499246035E-3</v>
      </c>
      <c r="AF1108" s="90">
        <f>_xll.qlTenorBasisForwardRate(TenorBasis3M,AC1108,_xll.ohTrigger(trigger,$X$24))</f>
        <v>2.1520311578430262E-2</v>
      </c>
      <c r="AG1108" s="90">
        <f>_xll.qlIndexFixing(TenorBasisIndex6M,$AB1108,TRUE,_xll.ohTrigger(trigger,$X$24))</f>
        <v>2.1281324447974589E-2</v>
      </c>
      <c r="AH1108" s="43">
        <f>_xll.qlIndexFixing($X$9,$AB1108,TRUE,trigger)</f>
        <v>2.1258295176322689E-2</v>
      </c>
      <c r="AI1108" s="45">
        <f t="shared" si="31"/>
        <v>0.23029271651899691</v>
      </c>
    </row>
    <row r="1109" spans="27:35" x14ac:dyDescent="0.2">
      <c r="AA1109" s="122" t="s">
        <v>88</v>
      </c>
      <c r="AB1109" s="40">
        <f>_xll.qlInterestRateIndexFixingDate($X$9,AC1109)</f>
        <v>47154</v>
      </c>
      <c r="AC1109" s="40">
        <f>_xll.qlCalendarAdvance(calendar,$AC1108,AA1109,,,trigger)</f>
        <v>47156</v>
      </c>
      <c r="AD1109" s="40">
        <f>_xll.qlInterestRateIndexMaturity($X$9,AC1109,)</f>
        <v>47245</v>
      </c>
      <c r="AE1109" s="43">
        <f>_xll.qlTenorBasisValue(TenorBasis3M,AC1109,_xll.ohTrigger(trigger,$X$24))</f>
        <v>1.2358345924436095E-3</v>
      </c>
      <c r="AF1109" s="90">
        <f>_xll.qlTenorBasisForwardRate(TenorBasis3M,AC1109,_xll.ohTrigger(trigger,$X$24))</f>
        <v>2.1523229431456424E-2</v>
      </c>
      <c r="AG1109" s="90">
        <f>_xll.qlIndexFixing(TenorBasisIndex6M,$AB1109,TRUE,_xll.ohTrigger(trigger,$X$24))</f>
        <v>2.1284243234202131E-2</v>
      </c>
      <c r="AH1109" s="43">
        <f>_xll.qlIndexFixing($X$9,$AB1109,TRUE,trigger)</f>
        <v>2.125965945537826E-2</v>
      </c>
      <c r="AI1109" s="45">
        <f t="shared" si="31"/>
        <v>0.2458377882387161</v>
      </c>
    </row>
    <row r="1110" spans="27:35" x14ac:dyDescent="0.2">
      <c r="AA1110" s="122" t="s">
        <v>88</v>
      </c>
      <c r="AB1110" s="40">
        <f>_xll.qlInterestRateIndexFixingDate($X$9,AC1110)</f>
        <v>47161</v>
      </c>
      <c r="AC1110" s="40">
        <f>_xll.qlCalendarAdvance(calendar,$AC1109,AA1110,,,trigger)</f>
        <v>47163</v>
      </c>
      <c r="AD1110" s="40">
        <f>_xll.qlInterestRateIndexMaturity($X$9,AC1110,)</f>
        <v>47252</v>
      </c>
      <c r="AE1110" s="43">
        <f>_xll.qlTenorBasisValue(TenorBasis3M,AC1110,_xll.ohTrigger(trigger,$X$24))</f>
        <v>1.2341400937883082E-3</v>
      </c>
      <c r="AF1110" s="90">
        <f>_xll.qlTenorBasisForwardRate(TenorBasis3M,AC1110,_xll.ohTrigger(trigger,$X$24))</f>
        <v>2.152602573406881E-2</v>
      </c>
      <c r="AG1110" s="90">
        <f>_xll.qlIndexFixing(TenorBasisIndex6M,$AB1110,TRUE,_xll.ohTrigger(trigger,$X$24))</f>
        <v>2.1287040477149966E-2</v>
      </c>
      <c r="AH1110" s="43">
        <f>_xll.qlIndexFixing($X$9,$AB1110,TRUE,trigger)</f>
        <v>2.1260928268791245E-2</v>
      </c>
      <c r="AI1110" s="45">
        <f t="shared" si="31"/>
        <v>0.26112208358720912</v>
      </c>
    </row>
    <row r="1111" spans="27:35" x14ac:dyDescent="0.2">
      <c r="AA1111" s="122" t="s">
        <v>88</v>
      </c>
      <c r="AB1111" s="40">
        <f>_xll.qlInterestRateIndexFixingDate($X$9,AC1111)</f>
        <v>47168</v>
      </c>
      <c r="AC1111" s="40">
        <f>_xll.qlCalendarAdvance(calendar,$AC1110,AA1111,,,trigger)</f>
        <v>47170</v>
      </c>
      <c r="AD1111" s="40">
        <f>_xll.qlInterestRateIndexMaturity($X$9,AC1111,)</f>
        <v>47259</v>
      </c>
      <c r="AE1111" s="43">
        <f>_xll.qlTenorBasisValue(TenorBasis3M,AC1111,_xll.ohTrigger(trigger,$X$24))</f>
        <v>1.2324460630337489E-3</v>
      </c>
      <c r="AF1111" s="90">
        <f>_xll.qlTenorBasisForwardRate(TenorBasis3M,AC1111,_xll.ohTrigger(trigger,$X$24))</f>
        <v>2.1528700495034334E-2</v>
      </c>
      <c r="AG1111" s="90">
        <f>_xll.qlIndexFixing(TenorBasisIndex6M,$AB1111,TRUE,_xll.ohTrigger(trigger,$X$24))</f>
        <v>2.1289716185586807E-2</v>
      </c>
      <c r="AH1111" s="43">
        <f>_xll.qlIndexFixing($X$9,$AB1111,TRUE,trigger)</f>
        <v>2.1262101616472733E-2</v>
      </c>
      <c r="AI1111" s="45">
        <f t="shared" si="31"/>
        <v>0.27614569114074033</v>
      </c>
    </row>
    <row r="1112" spans="27:35" x14ac:dyDescent="0.2">
      <c r="AA1112" s="122" t="s">
        <v>88</v>
      </c>
      <c r="AB1112" s="40">
        <f>_xll.qlInterestRateIndexFixingDate($X$9,AC1112)</f>
        <v>47175</v>
      </c>
      <c r="AC1112" s="40">
        <f>_xll.qlCalendarAdvance(calendar,$AC1111,AA1112,,,trigger)</f>
        <v>47177</v>
      </c>
      <c r="AD1112" s="40">
        <f>_xll.qlInterestRateIndexMaturity($X$9,AC1112,)</f>
        <v>47269</v>
      </c>
      <c r="AE1112" s="43">
        <f>_xll.qlTenorBasisValue(TenorBasis3M,AC1112,_xll.ohTrigger(trigger,$X$24))</f>
        <v>1.2307525092046818E-3</v>
      </c>
      <c r="AF1112" s="90">
        <f>_xll.qlTenorBasisForwardRate(TenorBasis3M,AC1112,_xll.ohTrigger(trigger,$X$24))</f>
        <v>2.1533657348005261E-2</v>
      </c>
      <c r="AG1112" s="90">
        <f>_xll.qlIndexFixing(TenorBasisIndex6M,$AB1112,TRUE,_xll.ohTrigger(trigger,$X$24))</f>
        <v>2.1294631667596695E-2</v>
      </c>
      <c r="AH1112" s="43">
        <f>_xll.qlIndexFixing($X$9,$AB1112,TRUE,trigger)</f>
        <v>2.1265234667061119E-2</v>
      </c>
      <c r="AI1112" s="45">
        <f t="shared" si="31"/>
        <v>0.29397000535575507</v>
      </c>
    </row>
    <row r="1113" spans="27:35" x14ac:dyDescent="0.2">
      <c r="AA1113" s="122" t="s">
        <v>88</v>
      </c>
      <c r="AB1113" s="40">
        <f>_xll.qlInterestRateIndexFixingDate($X$9,AC1113)</f>
        <v>47182</v>
      </c>
      <c r="AC1113" s="40">
        <f>_xll.qlCalendarAdvance(calendar,$AC1112,AA1113,,,trigger)</f>
        <v>47184</v>
      </c>
      <c r="AD1113" s="40">
        <f>_xll.qlInterestRateIndexMaturity($X$9,AC1113,)</f>
        <v>47276</v>
      </c>
      <c r="AE1113" s="43">
        <f>_xll.qlTenorBasisValue(TenorBasis3M,AC1113,_xll.ohTrigger(trigger,$X$24))</f>
        <v>1.229059441275757E-3</v>
      </c>
      <c r="AF1113" s="90">
        <f>_xll.qlTenorBasisForwardRate(TenorBasis3M,AC1113,_xll.ohTrigger(trigger,$X$24))</f>
        <v>2.1536063446682085E-2</v>
      </c>
      <c r="AG1113" s="90">
        <f>_xll.qlIndexFixing(TenorBasisIndex6M,$AB1113,TRUE,_xll.ohTrigger(trigger,$X$24))</f>
        <v>2.1297038724943183E-2</v>
      </c>
      <c r="AH1113" s="43">
        <f>_xll.qlIndexFixing($X$9,$AB1113,TRUE,trigger)</f>
        <v>2.1266196796068022E-2</v>
      </c>
      <c r="AI1113" s="45">
        <f t="shared" si="31"/>
        <v>0.30841928875161018</v>
      </c>
    </row>
    <row r="1114" spans="27:35" x14ac:dyDescent="0.2">
      <c r="AA1114" s="122" t="s">
        <v>88</v>
      </c>
      <c r="AB1114" s="40">
        <f>_xll.qlInterestRateIndexFixingDate($X$9,AC1114)</f>
        <v>47189</v>
      </c>
      <c r="AC1114" s="40">
        <f>_xll.qlCalendarAdvance(calendar,$AC1113,AA1114,,,trigger)</f>
        <v>47191</v>
      </c>
      <c r="AD1114" s="40">
        <f>_xll.qlInterestRateIndexMaturity($X$9,AC1114,)</f>
        <v>47283</v>
      </c>
      <c r="AE1114" s="43">
        <f>_xll.qlTenorBasisValue(TenorBasis3M,AC1114,_xll.ohTrigger(trigger,$X$24))</f>
        <v>1.2273668681717252E-3</v>
      </c>
      <c r="AF1114" s="90">
        <f>_xll.qlTenorBasisForwardRate(TenorBasis3M,AC1114,_xll.ohTrigger(trigger,$X$24))</f>
        <v>2.1538348009913718E-2</v>
      </c>
      <c r="AG1114" s="90">
        <f>_xll.qlIndexFixing(TenorBasisIndex6M,$AB1114,TRUE,_xll.ohTrigger(trigger,$X$24))</f>
        <v>2.1299324254218585E-2</v>
      </c>
      <c r="AH1114" s="43">
        <f>_xll.qlIndexFixing($X$9,$AB1114,TRUE,trigger)</f>
        <v>2.1267063442235026E-2</v>
      </c>
      <c r="AI1114" s="45">
        <f t="shared" si="31"/>
        <v>0.32260811983559484</v>
      </c>
    </row>
    <row r="1115" spans="27:35" x14ac:dyDescent="0.2">
      <c r="AA1115" s="122" t="s">
        <v>88</v>
      </c>
      <c r="AB1115" s="40">
        <f>_xll.qlInterestRateIndexFixingDate($X$9,AC1115)</f>
        <v>47196</v>
      </c>
      <c r="AC1115" s="40">
        <f>_xll.qlCalendarAdvance(calendar,$AC1114,AA1115,,,trigger)</f>
        <v>47198</v>
      </c>
      <c r="AD1115" s="40">
        <f>_xll.qlInterestRateIndexMaturity($X$9,AC1115,)</f>
        <v>47290</v>
      </c>
      <c r="AE1115" s="43">
        <f>_xll.qlTenorBasisValue(TenorBasis3M,AC1115,_xll.ohTrigger(trigger,$X$24))</f>
        <v>1.2256747987676355E-3</v>
      </c>
      <c r="AF1115" s="90">
        <f>_xll.qlTenorBasisForwardRate(TenorBasis3M,AC1115,_xll.ohTrigger(trigger,$X$24))</f>
        <v>2.1540511046301114E-2</v>
      </c>
      <c r="AG1115" s="90">
        <f>_xll.qlIndexFixing(TenorBasisIndex6M,$AB1115,TRUE,_xll.ohTrigger(trigger,$X$24))</f>
        <v>2.1301488264024716E-2</v>
      </c>
      <c r="AH1115" s="43">
        <f>_xll.qlIndexFixing($X$9,$AB1115,TRUE,trigger)</f>
        <v>2.1267834605499573E-2</v>
      </c>
      <c r="AI1115" s="45">
        <f t="shared" si="31"/>
        <v>0.3365365852514221</v>
      </c>
    </row>
    <row r="1116" spans="27:35" x14ac:dyDescent="0.2">
      <c r="AA1116" s="122" t="s">
        <v>88</v>
      </c>
      <c r="AB1116" s="40">
        <f>_xll.qlInterestRateIndexFixingDate($X$9,AC1116)</f>
        <v>47203</v>
      </c>
      <c r="AC1116" s="40">
        <f>_xll.qlCalendarAdvance(calendar,$AC1115,AA1116,,,trigger)</f>
        <v>47205</v>
      </c>
      <c r="AD1116" s="40">
        <f>_xll.qlInterestRateIndexMaturity($X$9,AC1116,)</f>
        <v>47297</v>
      </c>
      <c r="AE1116" s="43">
        <f>_xll.qlTenorBasisValue(TenorBasis3M,AC1116,_xll.ohTrigger(trigger,$X$24))</f>
        <v>1.2239832418890343E-3</v>
      </c>
      <c r="AF1116" s="90">
        <f>_xll.qlTenorBasisForwardRate(TenorBasis3M,AC1116,_xll.ohTrigger(trigger,$X$24))</f>
        <v>2.1542552564408721E-2</v>
      </c>
      <c r="AG1116" s="90">
        <f>_xll.qlIndexFixing(TenorBasisIndex6M,$AB1116,TRUE,_xll.ohTrigger(trigger,$X$24))</f>
        <v>2.1303530762923423E-2</v>
      </c>
      <c r="AH1116" s="43">
        <f>_xll.qlIndexFixing($X$9,$AB1116,TRUE,trigger)</f>
        <v>2.1268510285805193E-2</v>
      </c>
      <c r="AI1116" s="45">
        <f t="shared" si="31"/>
        <v>0.35020477118230531</v>
      </c>
    </row>
    <row r="1117" spans="27:35" x14ac:dyDescent="0.2">
      <c r="AA1117" s="122" t="s">
        <v>88</v>
      </c>
      <c r="AB1117" s="40">
        <f>_xll.qlInterestRateIndexFixingDate($X$9,AC1117)</f>
        <v>47206</v>
      </c>
      <c r="AC1117" s="40">
        <f>_xll.qlCalendarAdvance(calendar,$AC1116,AA1117,,,trigger)</f>
        <v>47212</v>
      </c>
      <c r="AD1117" s="40">
        <f>_xll.qlInterestRateIndexMaturity($X$9,AC1117,)</f>
        <v>47303</v>
      </c>
      <c r="AE1117" s="43">
        <f>_xll.qlTenorBasisValue(TenorBasis3M,AC1117,_xll.ohTrigger(trigger,$X$24))</f>
        <v>1.2222922063121614E-3</v>
      </c>
      <c r="AF1117" s="90">
        <f>_xll.qlTenorBasisForwardRate(TenorBasis3M,AC1117,_xll.ohTrigger(trigger,$X$24))</f>
        <v>2.1543714892967789E-2</v>
      </c>
      <c r="AG1117" s="90">
        <f>_xll.qlIndexFixing(TenorBasisIndex6M,$AB1117,TRUE,_xll.ohTrigger(trigger,$X$24))</f>
        <v>2.1304708193410838E-2</v>
      </c>
      <c r="AH1117" s="43">
        <f>_xll.qlIndexFixing($X$9,$AB1117,TRUE,trigger)</f>
        <v>2.1268439916773074E-2</v>
      </c>
      <c r="AI1117" s="45">
        <f t="shared" si="31"/>
        <v>0.36268276637763802</v>
      </c>
    </row>
    <row r="1118" spans="27:35" x14ac:dyDescent="0.2">
      <c r="AA1118" s="122" t="s">
        <v>88</v>
      </c>
      <c r="AB1118" s="40">
        <f>_xll.qlInterestRateIndexFixingDate($X$9,AC1118)</f>
        <v>47217</v>
      </c>
      <c r="AC1118" s="40">
        <f>_xll.qlCalendarAdvance(calendar,$AC1117,AA1118,,,trigger)</f>
        <v>47219</v>
      </c>
      <c r="AD1118" s="40">
        <f>_xll.qlInterestRateIndexMaturity($X$9,AC1118,)</f>
        <v>47310</v>
      </c>
      <c r="AE1118" s="43">
        <f>_xll.qlTenorBasisValue(TenorBasis3M,AC1118,_xll.ohTrigger(trigger,$X$24))</f>
        <v>1.2206017007641489E-3</v>
      </c>
      <c r="AF1118" s="90">
        <f>_xll.qlTenorBasisForwardRate(TenorBasis3M,AC1118,_xll.ohTrigger(trigger,$X$24))</f>
        <v>2.1545521969245415E-2</v>
      </c>
      <c r="AG1118" s="90">
        <f>_xll.qlIndexFixing(TenorBasisIndex6M,$AB1118,TRUE,_xll.ohTrigger(trigger,$X$24))</f>
        <v>2.1306516265831413E-2</v>
      </c>
      <c r="AH1118" s="43">
        <f>_xll.qlIndexFixing($X$9,$AB1118,TRUE,trigger)</f>
        <v>2.1268931422280136E-2</v>
      </c>
      <c r="AI1118" s="45">
        <f t="shared" si="31"/>
        <v>0.37584843551277669</v>
      </c>
    </row>
    <row r="1119" spans="27:35" x14ac:dyDescent="0.2">
      <c r="AA1119" s="122" t="s">
        <v>88</v>
      </c>
      <c r="AB1119" s="40">
        <f>_xll.qlInterestRateIndexFixingDate($X$9,AC1119)</f>
        <v>47224</v>
      </c>
      <c r="AC1119" s="40">
        <f>_xll.qlCalendarAdvance(calendar,$AC1118,AA1119,,,trigger)</f>
        <v>47226</v>
      </c>
      <c r="AD1119" s="40">
        <f>_xll.qlInterestRateIndexMaturity($X$9,AC1119,)</f>
        <v>47317</v>
      </c>
      <c r="AE1119" s="43">
        <f>_xll.qlTenorBasisValue(TenorBasis3M,AC1119,_xll.ohTrigger(trigger,$X$24))</f>
        <v>1.2189117339232156E-3</v>
      </c>
      <c r="AF1119" s="90">
        <f>_xll.qlTenorBasisForwardRate(TenorBasis3M,AC1119,_xll.ohTrigger(trigger,$X$24))</f>
        <v>2.154720755935598E-2</v>
      </c>
      <c r="AG1119" s="90">
        <f>_xll.qlIndexFixing(TenorBasisIndex6M,$AB1119,TRUE,_xll.ohTrigger(trigger,$X$24))</f>
        <v>2.1308202859375798E-2</v>
      </c>
      <c r="AH1119" s="43">
        <f>_xll.qlIndexFixing($X$9,$AB1119,TRUE,trigger)</f>
        <v>2.1269327450330049E-2</v>
      </c>
      <c r="AI1119" s="45">
        <f t="shared" si="31"/>
        <v>0.38875409045749376</v>
      </c>
    </row>
    <row r="1120" spans="27:35" x14ac:dyDescent="0.2">
      <c r="AA1120" s="122" t="s">
        <v>88</v>
      </c>
      <c r="AB1120" s="40">
        <f>_xll.qlInterestRateIndexFixingDate($X$9,AC1120)</f>
        <v>47231</v>
      </c>
      <c r="AC1120" s="40">
        <f>_xll.qlCalendarAdvance(calendar,$AC1119,AA1120,,,trigger)</f>
        <v>47233</v>
      </c>
      <c r="AD1120" s="40">
        <f>_xll.qlInterestRateIndexMaturity($X$9,AC1120,)</f>
        <v>47324</v>
      </c>
      <c r="AE1120" s="43">
        <f>_xll.qlTenorBasisValue(TenorBasis3M,AC1120,_xll.ohTrigger(trigger,$X$24))</f>
        <v>1.2172223144188627E-3</v>
      </c>
      <c r="AF1120" s="90">
        <f>_xll.qlTenorBasisForwardRate(TenorBasis3M,AC1120,_xll.ohTrigger(trigger,$X$24))</f>
        <v>2.1548771671717371E-2</v>
      </c>
      <c r="AG1120" s="90">
        <f>_xll.qlIndexFixing(TenorBasisIndex6M,$AB1120,TRUE,_xll.ohTrigger(trigger,$X$24))</f>
        <v>2.1309767982460998E-2</v>
      </c>
      <c r="AH1120" s="43">
        <f>_xll.qlIndexFixing($X$9,$AB1120,TRUE,trigger)</f>
        <v>2.1269628000892948E-2</v>
      </c>
      <c r="AI1120" s="45">
        <f t="shared" si="31"/>
        <v>0.40139981568050598</v>
      </c>
    </row>
    <row r="1121" spans="27:35" x14ac:dyDescent="0.2">
      <c r="AA1121" s="122" t="s">
        <v>88</v>
      </c>
      <c r="AB1121" s="40">
        <f>_xll.qlInterestRateIndexFixingDate($X$9,AC1121)</f>
        <v>47235</v>
      </c>
      <c r="AC1121" s="40">
        <f>_xll.qlCalendarAdvance(calendar,$AC1120,AA1121,,,trigger)</f>
        <v>47240</v>
      </c>
      <c r="AD1121" s="40">
        <f>_xll.qlInterestRateIndexMaturity($X$9,AC1121,)</f>
        <v>47332</v>
      </c>
      <c r="AE1121" s="43">
        <f>_xll.qlTenorBasisValue(TenorBasis3M,AC1121,_xll.ohTrigger(trigger,$X$24))</f>
        <v>1.2155334508320687E-3</v>
      </c>
      <c r="AF1121" s="90">
        <f>_xll.qlTenorBasisForwardRate(TenorBasis3M,AC1121,_xll.ohTrigger(trigger,$X$24))</f>
        <v>2.1550937677834062E-2</v>
      </c>
      <c r="AG1121" s="90">
        <f>_xll.qlIndexFixing(TenorBasisIndex6M,$AB1121,TRUE,_xll.ohTrigger(trigger,$X$24))</f>
        <v>2.1311920890878428E-2</v>
      </c>
      <c r="AH1121" s="43">
        <f>_xll.qlIndexFixing($X$9,$AB1121,TRUE,trigger)</f>
        <v>2.1270456441474857E-2</v>
      </c>
      <c r="AI1121" s="45">
        <f t="shared" si="31"/>
        <v>0.41464449403571385</v>
      </c>
    </row>
    <row r="1122" spans="27:35" x14ac:dyDescent="0.2">
      <c r="AA1122" s="122" t="s">
        <v>88</v>
      </c>
      <c r="AB1122" s="40">
        <f>_xll.qlInterestRateIndexFixingDate($X$9,AC1122)</f>
        <v>47245</v>
      </c>
      <c r="AC1122" s="40">
        <f>_xll.qlCalendarAdvance(calendar,$AC1121,AA1122,,,trigger)</f>
        <v>47247</v>
      </c>
      <c r="AD1122" s="40">
        <f>_xll.qlInterestRateIndexMaturity($X$9,AC1122,)</f>
        <v>47339</v>
      </c>
      <c r="AE1122" s="43">
        <f>_xll.qlTenorBasisValue(TenorBasis3M,AC1122,_xll.ohTrigger(trigger,$X$24))</f>
        <v>1.2138451516954833E-3</v>
      </c>
      <c r="AF1122" s="90">
        <f>_xll.qlTenorBasisForwardRate(TenorBasis3M,AC1122,_xll.ohTrigger(trigger,$X$24))</f>
        <v>2.1552250263997302E-2</v>
      </c>
      <c r="AG1122" s="90">
        <f>_xll.qlIndexFixing(TenorBasisIndex6M,$AB1122,TRUE,_xll.ohTrigger(trigger,$X$24))</f>
        <v>2.1313234502059127E-2</v>
      </c>
      <c r="AH1122" s="43">
        <f>_xll.qlIndexFixing($X$9,$AB1122,TRUE,trigger)</f>
        <v>2.1270559223238825E-2</v>
      </c>
      <c r="AI1122" s="45">
        <f t="shared" si="31"/>
        <v>0.42675278820302615</v>
      </c>
    </row>
    <row r="1123" spans="27:35" x14ac:dyDescent="0.2">
      <c r="AA1123" s="122" t="s">
        <v>88</v>
      </c>
      <c r="AB1123" s="40">
        <f>_xll.qlInterestRateIndexFixingDate($X$9,AC1123)</f>
        <v>47252</v>
      </c>
      <c r="AC1123" s="40">
        <f>_xll.qlCalendarAdvance(calendar,$AC1122,AA1123,,,trigger)</f>
        <v>47254</v>
      </c>
      <c r="AD1123" s="40">
        <f>_xll.qlInterestRateIndexMaturity($X$9,AC1123,)</f>
        <v>47346</v>
      </c>
      <c r="AE1123" s="43">
        <f>_xll.qlTenorBasisValue(TenorBasis3M,AC1123,_xll.ohTrigger(trigger,$X$24))</f>
        <v>1.2121574254936212E-3</v>
      </c>
      <c r="AF1123" s="90">
        <f>_xll.qlTenorBasisForwardRate(TenorBasis3M,AC1123,_xll.ohTrigger(trigger,$X$24))</f>
        <v>2.1553441390781462E-2</v>
      </c>
      <c r="AG1123" s="90">
        <f>_xll.qlIndexFixing(TenorBasisIndex6M,$AB1123,TRUE,_xll.ohTrigger(trigger,$X$24))</f>
        <v>2.1314426661228771E-2</v>
      </c>
      <c r="AH1123" s="43">
        <f>_xll.qlIndexFixing($X$9,$AB1123,TRUE,trigger)</f>
        <v>2.1270566521844891E-2</v>
      </c>
      <c r="AI1123" s="45">
        <f t="shared" si="31"/>
        <v>0.43860139383879171</v>
      </c>
    </row>
    <row r="1124" spans="27:35" x14ac:dyDescent="0.2">
      <c r="AA1124" s="122" t="s">
        <v>88</v>
      </c>
      <c r="AB1124" s="40">
        <f>_xll.qlInterestRateIndexFixingDate($X$9,AC1124)</f>
        <v>47259</v>
      </c>
      <c r="AC1124" s="40">
        <f>_xll.qlCalendarAdvance(calendar,$AC1123,AA1124,,,trigger)</f>
        <v>47261</v>
      </c>
      <c r="AD1124" s="40">
        <f>_xll.qlInterestRateIndexMaturity($X$9,AC1124,)</f>
        <v>47353</v>
      </c>
      <c r="AE1124" s="43">
        <f>_xll.qlTenorBasisValue(TenorBasis3M,AC1124,_xll.ohTrigger(trigger,$X$24))</f>
        <v>1.2104702806630539E-3</v>
      </c>
      <c r="AF1124" s="90">
        <f>_xll.qlTenorBasisForwardRate(TenorBasis3M,AC1124,_xll.ohTrigger(trigger,$X$24))</f>
        <v>2.155451106645298E-2</v>
      </c>
      <c r="AG1124" s="90">
        <f>_xll.qlIndexFixing(TenorBasisIndex6M,$AB1124,TRUE,_xll.ohTrigger(trigger,$X$24))</f>
        <v>2.131549737665292E-2</v>
      </c>
      <c r="AH1124" s="43">
        <f>_xll.qlIndexFixing($X$9,$AB1124,TRUE,trigger)</f>
        <v>2.1270478337294795E-2</v>
      </c>
      <c r="AI1124" s="45">
        <f t="shared" si="31"/>
        <v>0.45019039358124707</v>
      </c>
    </row>
    <row r="1125" spans="27:35" x14ac:dyDescent="0.2">
      <c r="AA1125" s="122" t="s">
        <v>88</v>
      </c>
      <c r="AB1125" s="40">
        <f>_xll.qlInterestRateIndexFixingDate($X$9,AC1125)</f>
        <v>47266</v>
      </c>
      <c r="AC1125" s="40">
        <f>_xll.qlCalendarAdvance(calendar,$AC1124,AA1125,,,trigger)</f>
        <v>47268</v>
      </c>
      <c r="AD1125" s="40">
        <f>_xll.qlInterestRateIndexMaturity($X$9,AC1125,)</f>
        <v>47360</v>
      </c>
      <c r="AE1125" s="43">
        <f>_xll.qlTenorBasisValue(TenorBasis3M,AC1125,_xll.ohTrigger(trigger,$X$24))</f>
        <v>1.2087837255926016E-3</v>
      </c>
      <c r="AF1125" s="90">
        <f>_xll.qlTenorBasisForwardRate(TenorBasis3M,AC1125,_xll.ohTrigger(trigger,$X$24))</f>
        <v>2.1555459299246137E-2</v>
      </c>
      <c r="AG1125" s="90">
        <f>_xll.qlIndexFixing(TenorBasisIndex6M,$AB1125,TRUE,_xll.ohTrigger(trigger,$X$24))</f>
        <v>2.1316446656569333E-2</v>
      </c>
      <c r="AH1125" s="43">
        <f>_xll.qlIndexFixing($X$9,$AB1125,TRUE,trigger)</f>
        <v>2.127029466959288E-2</v>
      </c>
      <c r="AI1125" s="45">
        <f t="shared" si="31"/>
        <v>0.46151986976453174</v>
      </c>
    </row>
    <row r="1126" spans="27:35" x14ac:dyDescent="0.2">
      <c r="AA1126" s="122" t="s">
        <v>88</v>
      </c>
      <c r="AB1126" s="40">
        <f>_xll.qlInterestRateIndexFixingDate($X$9,AC1126)</f>
        <v>47273</v>
      </c>
      <c r="AC1126" s="40">
        <f>_xll.qlCalendarAdvance(calendar,$AC1125,AA1126,,,trigger)</f>
        <v>47275</v>
      </c>
      <c r="AD1126" s="40">
        <f>_xll.qlInterestRateIndexMaturity($X$9,AC1126,)</f>
        <v>47367</v>
      </c>
      <c r="AE1126" s="43">
        <f>_xll.qlTenorBasisValue(TenorBasis3M,AC1126,_xll.ohTrigger(trigger,$X$24))</f>
        <v>1.2070977686235256E-3</v>
      </c>
      <c r="AF1126" s="90">
        <f>_xll.qlTenorBasisForwardRate(TenorBasis3M,AC1126,_xll.ohTrigger(trigger,$X$24))</f>
        <v>2.1556286097356114E-2</v>
      </c>
      <c r="AG1126" s="90">
        <f>_xll.qlIndexFixing(TenorBasisIndex6M,$AB1126,TRUE,_xll.ohTrigger(trigger,$X$24))</f>
        <v>2.1317274509165374E-2</v>
      </c>
      <c r="AH1126" s="43">
        <f>_xll.qlIndexFixing($X$9,$AB1126,TRUE,trigger)</f>
        <v>2.1270015518752176E-2</v>
      </c>
      <c r="AI1126" s="45">
        <f t="shared" si="31"/>
        <v>0.4725899041319731</v>
      </c>
    </row>
    <row r="1127" spans="27:35" x14ac:dyDescent="0.2">
      <c r="AA1127" s="122" t="s">
        <v>88</v>
      </c>
      <c r="AB1127" s="40">
        <f>_xll.qlInterestRateIndexFixingDate($X$9,AC1127)</f>
        <v>47280</v>
      </c>
      <c r="AC1127" s="40">
        <f>_xll.qlCalendarAdvance(calendar,$AC1126,AA1127,,,trigger)</f>
        <v>47282</v>
      </c>
      <c r="AD1127" s="40">
        <f>_xll.qlInterestRateIndexMaturity($X$9,AC1127,)</f>
        <v>47374</v>
      </c>
      <c r="AE1127" s="43">
        <f>_xll.qlTenorBasisValue(TenorBasis3M,AC1127,_xll.ohTrigger(trigger,$X$24))</f>
        <v>1.2054124180497189E-3</v>
      </c>
      <c r="AF1127" s="90">
        <f>_xll.qlTenorBasisForwardRate(TenorBasis3M,AC1127,_xll.ohTrigger(trigger,$X$24))</f>
        <v>2.1556991468938125E-2</v>
      </c>
      <c r="AG1127" s="90">
        <f>_xll.qlIndexFixing(TenorBasisIndex6M,$AB1127,TRUE,_xll.ohTrigger(trigger,$X$24))</f>
        <v>2.1317980942603208E-2</v>
      </c>
      <c r="AH1127" s="43">
        <f>_xll.qlIndexFixing($X$9,$AB1127,TRUE,trigger)</f>
        <v>2.1269640884794407E-2</v>
      </c>
      <c r="AI1127" s="45">
        <f t="shared" si="31"/>
        <v>0.48340057808800296</v>
      </c>
    </row>
    <row r="1128" spans="27:35" x14ac:dyDescent="0.2">
      <c r="AA1128" s="122" t="s">
        <v>88</v>
      </c>
      <c r="AB1128" s="40">
        <f>_xll.qlInterestRateIndexFixingDate($X$9,AC1128)</f>
        <v>47287</v>
      </c>
      <c r="AC1128" s="40">
        <f>_xll.qlCalendarAdvance(calendar,$AC1127,AA1128,,,trigger)</f>
        <v>47289</v>
      </c>
      <c r="AD1128" s="40">
        <f>_xll.qlInterestRateIndexMaturity($X$9,AC1128,)</f>
        <v>47381</v>
      </c>
      <c r="AE1128" s="43">
        <f>_xll.qlTenorBasisValue(TenorBasis3M,AC1128,_xll.ohTrigger(trigger,$X$24))</f>
        <v>1.203727682117894E-3</v>
      </c>
      <c r="AF1128" s="90">
        <f>_xll.qlTenorBasisForwardRate(TenorBasis3M,AC1128,_xll.ohTrigger(trigger,$X$24))</f>
        <v>2.1557575422122194E-2</v>
      </c>
      <c r="AG1128" s="90">
        <f>_xll.qlIndexFixing(TenorBasisIndex6M,$AB1128,TRUE,_xll.ohTrigger(trigger,$X$24))</f>
        <v>2.1318565965007641E-2</v>
      </c>
      <c r="AH1128" s="43">
        <f>_xll.qlIndexFixing($X$9,$AB1128,TRUE,trigger)</f>
        <v>2.1269170767746506E-2</v>
      </c>
      <c r="AI1128" s="45">
        <f t="shared" si="31"/>
        <v>0.49395197261135199</v>
      </c>
    </row>
    <row r="1129" spans="27:35" x14ac:dyDescent="0.2">
      <c r="AA1129" s="122" t="s">
        <v>88</v>
      </c>
      <c r="AB1129" s="40">
        <f>_xll.qlInterestRateIndexFixingDate($X$9,AC1129)</f>
        <v>47294</v>
      </c>
      <c r="AC1129" s="40">
        <f>_xll.qlCalendarAdvance(calendar,$AC1128,AA1129,,,trigger)</f>
        <v>47296</v>
      </c>
      <c r="AD1129" s="40">
        <f>_xll.qlInterestRateIndexMaturity($X$9,AC1129,)</f>
        <v>47388</v>
      </c>
      <c r="AE1129" s="43">
        <f>_xll.qlTenorBasisValue(TenorBasis3M,AC1129,_xll.ohTrigger(trigger,$X$24))</f>
        <v>1.2020435690277753E-3</v>
      </c>
      <c r="AF1129" s="90">
        <f>_xll.qlTenorBasisForwardRate(TenorBasis3M,AC1129,_xll.ohTrigger(trigger,$X$24))</f>
        <v>2.1558037964992286E-2</v>
      </c>
      <c r="AG1129" s="90">
        <f>_xll.qlIndexFixing(TenorBasisIndex6M,$AB1129,TRUE,_xll.ohTrigger(trigger,$X$24))</f>
        <v>2.131902958446177E-2</v>
      </c>
      <c r="AH1129" s="43">
        <f>_xll.qlIndexFixing($X$9,$AB1129,TRUE,trigger)</f>
        <v>2.1268605167643232E-2</v>
      </c>
      <c r="AI1129" s="45">
        <f t="shared" si="31"/>
        <v>0.5042441681853832</v>
      </c>
    </row>
    <row r="1130" spans="27:35" x14ac:dyDescent="0.2">
      <c r="AA1130" s="122" t="s">
        <v>88</v>
      </c>
      <c r="AB1130" s="40">
        <f>_xll.qlInterestRateIndexFixingDate($X$9,AC1130)</f>
        <v>47301</v>
      </c>
      <c r="AC1130" s="40">
        <f>_xll.qlCalendarAdvance(calendar,$AC1129,AA1130,,,trigger)</f>
        <v>47303</v>
      </c>
      <c r="AD1130" s="40">
        <f>_xll.qlInterestRateIndexMaturity($X$9,AC1130,)</f>
        <v>47395</v>
      </c>
      <c r="AE1130" s="43">
        <f>_xll.qlTenorBasisValue(TenorBasis3M,AC1130,_xll.ohTrigger(trigger,$X$24))</f>
        <v>1.2003600869322844E-3</v>
      </c>
      <c r="AF1130" s="90">
        <f>_xll.qlTenorBasisForwardRate(TenorBasis3M,AC1130,_xll.ohTrigger(trigger,$X$24))</f>
        <v>2.1558379105605437E-2</v>
      </c>
      <c r="AG1130" s="90">
        <f>_xll.qlIndexFixing(TenorBasisIndex6M,$AB1130,TRUE,_xll.ohTrigger(trigger,$X$24))</f>
        <v>2.1319371809026981E-2</v>
      </c>
      <c r="AH1130" s="43">
        <f>_xll.qlIndexFixing($X$9,$AB1130,TRUE,trigger)</f>
        <v>2.1267944084524551E-2</v>
      </c>
      <c r="AI1130" s="45">
        <f t="shared" si="31"/>
        <v>0.51427724502429994</v>
      </c>
    </row>
    <row r="1131" spans="27:35" x14ac:dyDescent="0.2">
      <c r="AA1131" s="122" t="s">
        <v>88</v>
      </c>
      <c r="AB1131" s="40">
        <f>_xll.qlInterestRateIndexFixingDate($X$9,AC1131)</f>
        <v>47308</v>
      </c>
      <c r="AC1131" s="40">
        <f>_xll.qlCalendarAdvance(calendar,$AC1130,AA1131,,,trigger)</f>
        <v>47310</v>
      </c>
      <c r="AD1131" s="40">
        <f>_xll.qlInterestRateIndexMaturity($X$9,AC1131,)</f>
        <v>47402</v>
      </c>
      <c r="AE1131" s="43">
        <f>_xll.qlTenorBasisValue(TenorBasis3M,AC1131,_xll.ohTrigger(trigger,$X$24))</f>
        <v>1.1986772439377311E-3</v>
      </c>
      <c r="AF1131" s="90">
        <f>_xll.qlTenorBasisForwardRate(TenorBasis3M,AC1131,_xll.ohTrigger(trigger,$X$24))</f>
        <v>2.1558598851978708E-2</v>
      </c>
      <c r="AG1131" s="90">
        <f>_xll.qlIndexFixing(TenorBasisIndex6M,$AB1131,TRUE,_xll.ohTrigger(trigger,$X$24))</f>
        <v>2.1319592646714246E-2</v>
      </c>
      <c r="AH1131" s="43">
        <f>_xll.qlIndexFixing($X$9,$AB1131,TRUE,trigger)</f>
        <v>2.1267187518439118E-2</v>
      </c>
      <c r="AI1131" s="45">
        <f t="shared" si="31"/>
        <v>0.52405128275128532</v>
      </c>
    </row>
    <row r="1132" spans="27:35" x14ac:dyDescent="0.2">
      <c r="AA1132" s="122" t="s">
        <v>88</v>
      </c>
      <c r="AB1132" s="40">
        <f>_xll.qlInterestRateIndexFixingDate($X$9,AC1132)</f>
        <v>47315</v>
      </c>
      <c r="AC1132" s="40">
        <f>_xll.qlCalendarAdvance(calendar,$AC1131,AA1132,,,trigger)</f>
        <v>47317</v>
      </c>
      <c r="AD1132" s="40">
        <f>_xll.qlInterestRateIndexMaturity($X$9,AC1132,)</f>
        <v>47409</v>
      </c>
      <c r="AE1132" s="43">
        <f>_xll.qlTenorBasisValue(TenorBasis3M,AC1132,_xll.ohTrigger(trigger,$X$24))</f>
        <v>1.1969950481039997E-3</v>
      </c>
      <c r="AF1132" s="90">
        <f>_xll.qlTenorBasisForwardRate(TenorBasis3M,AC1132,_xll.ohTrigger(trigger,$X$24))</f>
        <v>2.1558697212094413E-2</v>
      </c>
      <c r="AG1132" s="90">
        <f>_xll.qlIndexFixing(TenorBasisIndex6M,$AB1132,TRUE,_xll.ohTrigger(trigger,$X$24))</f>
        <v>2.1319692105508492E-2</v>
      </c>
      <c r="AH1132" s="43">
        <f>_xll.qlIndexFixing($X$9,$AB1132,TRUE,trigger)</f>
        <v>2.1266335469442545E-2</v>
      </c>
      <c r="AI1132" s="45">
        <f t="shared" si="31"/>
        <v>0.53356636065947372</v>
      </c>
    </row>
    <row r="1133" spans="27:35" x14ac:dyDescent="0.2">
      <c r="AA1133" s="122" t="s">
        <v>88</v>
      </c>
      <c r="AB1133" s="40">
        <f>_xll.qlInterestRateIndexFixingDate($X$9,AC1133)</f>
        <v>47322</v>
      </c>
      <c r="AC1133" s="40">
        <f>_xll.qlCalendarAdvance(calendar,$AC1132,AA1133,,,trigger)</f>
        <v>47324</v>
      </c>
      <c r="AD1133" s="40">
        <f>_xll.qlInterestRateIndexMaturity($X$9,AC1133,)</f>
        <v>47416</v>
      </c>
      <c r="AE1133" s="43">
        <f>_xll.qlTenorBasisValue(TenorBasis3M,AC1133,_xll.ohTrigger(trigger,$X$24))</f>
        <v>1.195313507444734E-3</v>
      </c>
      <c r="AF1133" s="90">
        <f>_xll.qlTenorBasisForwardRate(TenorBasis3M,AC1133,_xll.ohTrigger(trigger,$X$24))</f>
        <v>2.1558674193906186E-2</v>
      </c>
      <c r="AG1133" s="90">
        <f>_xll.qlIndexFixing(TenorBasisIndex6M,$AB1133,TRUE,_xll.ohTrigger(trigger,$X$24))</f>
        <v>2.1319670193359876E-2</v>
      </c>
      <c r="AH1133" s="43">
        <f>_xll.qlIndexFixing($X$9,$AB1133,TRUE,trigger)</f>
        <v>2.1265387937595647E-2</v>
      </c>
      <c r="AI1133" s="45">
        <f t="shared" si="31"/>
        <v>0.54282255764228493</v>
      </c>
    </row>
    <row r="1134" spans="27:35" x14ac:dyDescent="0.2">
      <c r="AA1134" s="122" t="s">
        <v>88</v>
      </c>
      <c r="AB1134" s="40">
        <f>_xll.qlInterestRateIndexFixingDate($X$9,AC1134)</f>
        <v>47329</v>
      </c>
      <c r="AC1134" s="40">
        <f>_xll.qlCalendarAdvance(calendar,$AC1133,AA1134,,,trigger)</f>
        <v>47331</v>
      </c>
      <c r="AD1134" s="40">
        <f>_xll.qlInterestRateIndexMaturity($X$9,AC1134,)</f>
        <v>47423</v>
      </c>
      <c r="AE1134" s="43">
        <f>_xll.qlTenorBasisValue(TenorBasis3M,AC1134,_xll.ohTrigger(trigger,$X$24))</f>
        <v>1.1936326299275251E-3</v>
      </c>
      <c r="AF1134" s="90">
        <f>_xll.qlTenorBasisForwardRate(TenorBasis3M,AC1134,_xll.ohTrigger(trigger,$X$24))</f>
        <v>2.1558529805323356E-2</v>
      </c>
      <c r="AG1134" s="90">
        <f>_xll.qlIndexFixing(TenorBasisIndex6M,$AB1134,TRUE,_xll.ohTrigger(trigger,$X$24))</f>
        <v>2.1319526918178591E-2</v>
      </c>
      <c r="AH1134" s="43">
        <f>_xll.qlIndexFixing($X$9,$AB1134,TRUE,trigger)</f>
        <v>2.1264344922968803E-2</v>
      </c>
      <c r="AI1134" s="45">
        <f t="shared" si="31"/>
        <v>0.55181995209787482</v>
      </c>
    </row>
    <row r="1135" spans="27:35" x14ac:dyDescent="0.2">
      <c r="AA1135" s="122" t="s">
        <v>88</v>
      </c>
      <c r="AB1135" s="40">
        <f>_xll.qlInterestRateIndexFixingDate($X$9,AC1135)</f>
        <v>47336</v>
      </c>
      <c r="AC1135" s="40">
        <f>_xll.qlCalendarAdvance(calendar,$AC1134,AA1135,,,trigger)</f>
        <v>47338</v>
      </c>
      <c r="AD1135" s="40">
        <f>_xll.qlInterestRateIndexMaturity($X$9,AC1135,)</f>
        <v>47430</v>
      </c>
      <c r="AE1135" s="43">
        <f>_xll.qlTenorBasisValue(TenorBasis3M,AC1135,_xll.ohTrigger(trigger,$X$24))</f>
        <v>1.1919524234740972E-3</v>
      </c>
      <c r="AF1135" s="90">
        <f>_xll.qlTenorBasisForwardRate(TenorBasis3M,AC1135,_xll.ohTrigger(trigger,$X$24))</f>
        <v>2.1558264054228317E-2</v>
      </c>
      <c r="AG1135" s="90">
        <f>_xll.qlIndexFixing(TenorBasisIndex6M,$AB1135,TRUE,_xll.ohTrigger(trigger,$X$24))</f>
        <v>2.1319262287850506E-2</v>
      </c>
      <c r="AH1135" s="43">
        <f>_xll.qlIndexFixing($X$9,$AB1135,TRUE,trigger)</f>
        <v>2.1263206425637612E-2</v>
      </c>
      <c r="AI1135" s="45">
        <f t="shared" si="31"/>
        <v>0.56055862212894136</v>
      </c>
    </row>
    <row r="1136" spans="27:35" x14ac:dyDescent="0.2">
      <c r="AA1136" s="122" t="s">
        <v>88</v>
      </c>
      <c r="AB1136" s="40">
        <f>_xll.qlInterestRateIndexFixingDate($X$9,AC1136)</f>
        <v>47343</v>
      </c>
      <c r="AC1136" s="40">
        <f>_xll.qlCalendarAdvance(calendar,$AC1135,AA1136,,,trigger)</f>
        <v>47345</v>
      </c>
      <c r="AD1136" s="40">
        <f>_xll.qlInterestRateIndexMaturity($X$9,AC1136,)</f>
        <v>47437</v>
      </c>
      <c r="AE1136" s="43">
        <f>_xll.qlTenorBasisValue(TenorBasis3M,AC1136,_xll.ohTrigger(trigger,$X$24))</f>
        <v>1.1902728959604892E-3</v>
      </c>
      <c r="AF1136" s="90">
        <f>_xll.qlTenorBasisForwardRate(TenorBasis3M,AC1136,_xll.ohTrigger(trigger,$X$24))</f>
        <v>2.1557876948468693E-2</v>
      </c>
      <c r="AG1136" s="90">
        <f>_xll.qlIndexFixing(TenorBasisIndex6M,$AB1136,TRUE,_xll.ohTrigger(trigger,$X$24))</f>
        <v>2.1318876310216301E-2</v>
      </c>
      <c r="AH1136" s="43">
        <f>_xll.qlIndexFixing($X$9,$AB1136,TRUE,trigger)</f>
        <v>2.126197244568374E-2</v>
      </c>
      <c r="AI1136" s="45">
        <f t="shared" si="31"/>
        <v>0.56903864532560633</v>
      </c>
    </row>
    <row r="1137" spans="27:35" x14ac:dyDescent="0.2">
      <c r="AA1137" s="122" t="s">
        <v>88</v>
      </c>
      <c r="AB1137" s="40">
        <f>_xll.qlInterestRateIndexFixingDate($X$9,AC1137)</f>
        <v>47350</v>
      </c>
      <c r="AC1137" s="40">
        <f>_xll.qlCalendarAdvance(calendar,$AC1136,AA1137,,,trigger)</f>
        <v>47352</v>
      </c>
      <c r="AD1137" s="40">
        <f>_xll.qlInterestRateIndexMaturity($X$9,AC1137,)</f>
        <v>47444</v>
      </c>
      <c r="AE1137" s="43">
        <f>_xll.qlTenorBasisValue(TenorBasis3M,AC1137,_xll.ohTrigger(trigger,$X$24))</f>
        <v>1.1885940552172427E-3</v>
      </c>
      <c r="AF1137" s="90">
        <f>_xll.qlTenorBasisForwardRate(TenorBasis3M,AC1137,_xll.ohTrigger(trigger,$X$24))</f>
        <v>2.1557368495854767E-2</v>
      </c>
      <c r="AG1137" s="90">
        <f>_xll.qlIndexFixing(TenorBasisIndex6M,$AB1137,TRUE,_xll.ohTrigger(trigger,$X$24))</f>
        <v>2.1318368993088865E-2</v>
      </c>
      <c r="AH1137" s="43">
        <f>_xll.qlIndexFixing($X$9,$AB1137,TRUE,trigger)</f>
        <v>2.1260642983197554E-2</v>
      </c>
      <c r="AI1137" s="45">
        <f t="shared" si="31"/>
        <v>0.57726009891310992</v>
      </c>
    </row>
    <row r="1138" spans="27:35" x14ac:dyDescent="0.2">
      <c r="AA1138" s="122" t="s">
        <v>88</v>
      </c>
      <c r="AB1138" s="40">
        <f>_xll.qlInterestRateIndexFixingDate($X$9,AC1138)</f>
        <v>47357</v>
      </c>
      <c r="AC1138" s="40">
        <f>_xll.qlCalendarAdvance(calendar,$AC1137,AA1138,,,trigger)</f>
        <v>47359</v>
      </c>
      <c r="AD1138" s="40">
        <f>_xll.qlInterestRateIndexMaturity($X$9,AC1138,)</f>
        <v>47451</v>
      </c>
      <c r="AE1138" s="43">
        <f>_xll.qlTenorBasisValue(TenorBasis3M,AC1138,_xll.ohTrigger(trigger,$X$24))</f>
        <v>1.1869159090295836E-3</v>
      </c>
      <c r="AF1138" s="90">
        <f>_xll.qlTenorBasisForwardRate(TenorBasis3M,AC1138,_xll.ohTrigger(trigger,$X$24))</f>
        <v>2.1556738704163796E-2</v>
      </c>
      <c r="AG1138" s="90">
        <f>_xll.qlIndexFixing(TenorBasisIndex6M,$AB1138,TRUE,_xll.ohTrigger(trigger,$X$24))</f>
        <v>2.1317740344242841E-2</v>
      </c>
      <c r="AH1138" s="43">
        <f>_xll.qlIndexFixing($X$9,$AB1138,TRUE,trigger)</f>
        <v>2.1259218038277235E-2</v>
      </c>
      <c r="AI1138" s="45">
        <f t="shared" si="31"/>
        <v>0.5852230596560537</v>
      </c>
    </row>
    <row r="1139" spans="27:35" x14ac:dyDescent="0.2">
      <c r="AA1139" s="122" t="s">
        <v>88</v>
      </c>
      <c r="AB1139" s="40">
        <f>_xll.qlInterestRateIndexFixingDate($X$9,AC1139)</f>
        <v>47364</v>
      </c>
      <c r="AC1139" s="40">
        <f>_xll.qlCalendarAdvance(calendar,$AC1138,AA1139,,,trigger)</f>
        <v>47366</v>
      </c>
      <c r="AD1139" s="40">
        <f>_xll.qlInterestRateIndexMaturity($X$9,AC1139,)</f>
        <v>47457</v>
      </c>
      <c r="AE1139" s="43">
        <f>_xll.qlTenorBasisValue(TenorBasis3M,AC1139,_xll.ohTrigger(trigger,$X$24))</f>
        <v>1.1852384651376033E-3</v>
      </c>
      <c r="AF1139" s="90">
        <f>_xll.qlTenorBasisForwardRate(TenorBasis3M,AC1139,_xll.ohTrigger(trigger,$X$24))</f>
        <v>2.1555419964002415E-2</v>
      </c>
      <c r="AG1139" s="90">
        <f>_xll.qlIndexFixing(TenorBasisIndex6M,$AB1139,TRUE,_xll.ohTrigger(trigger,$X$24))</f>
        <v>2.1316436862815317E-2</v>
      </c>
      <c r="AH1139" s="43">
        <f>_xll.qlIndexFixing($X$9,$AB1139,TRUE,trigger)</f>
        <v>2.1257197751479436E-2</v>
      </c>
      <c r="AI1139" s="45">
        <f t="shared" si="31"/>
        <v>0.59239111335880612</v>
      </c>
    </row>
    <row r="1140" spans="27:35" x14ac:dyDescent="0.2">
      <c r="AA1140" s="122" t="s">
        <v>88</v>
      </c>
      <c r="AB1140" s="40">
        <f>_xll.qlInterestRateIndexFixingDate($X$9,AC1140)</f>
        <v>47371</v>
      </c>
      <c r="AC1140" s="40">
        <f>_xll.qlCalendarAdvance(calendar,$AC1139,AA1140,,,trigger)</f>
        <v>47373</v>
      </c>
      <c r="AD1140" s="40">
        <f>_xll.qlInterestRateIndexMaturity($X$9,AC1140,)</f>
        <v>47464</v>
      </c>
      <c r="AE1140" s="43">
        <f>_xll.qlTenorBasisValue(TenorBasis3M,AC1140,_xll.ohTrigger(trigger,$X$24))</f>
        <v>1.183561731236443E-3</v>
      </c>
      <c r="AF1140" s="90">
        <f>_xll.qlTenorBasisForwardRate(TenorBasis3M,AC1140,_xll.ohTrigger(trigger,$X$24))</f>
        <v>2.1554556233470044E-2</v>
      </c>
      <c r="AG1140" s="90">
        <f>_xll.qlIndexFixing(TenorBasisIndex6M,$AB1140,TRUE,_xll.ohTrigger(trigger,$X$24))</f>
        <v>2.1315574288683633E-2</v>
      </c>
      <c r="AH1140" s="43">
        <f>_xll.qlIndexFixing($X$9,$AB1140,TRUE,trigger)</f>
        <v>2.1255588756908451E-2</v>
      </c>
      <c r="AI1140" s="45">
        <f t="shared" si="31"/>
        <v>0.59985531775181422</v>
      </c>
    </row>
    <row r="1141" spans="27:35" x14ac:dyDescent="0.2">
      <c r="AA1141" s="122" t="s">
        <v>88</v>
      </c>
      <c r="AB1141" s="40">
        <f>_xll.qlInterestRateIndexFixingDate($X$9,AC1141)</f>
        <v>47378</v>
      </c>
      <c r="AC1141" s="40">
        <f>_xll.qlCalendarAdvance(calendar,$AC1140,AA1141,,,trigger)</f>
        <v>47380</v>
      </c>
      <c r="AD1141" s="40">
        <f>_xll.qlInterestRateIndexMaturity($X$9,AC1141,)</f>
        <v>47471</v>
      </c>
      <c r="AE1141" s="43">
        <f>_xll.qlTenorBasisValue(TenorBasis3M,AC1141,_xll.ohTrigger(trigger,$X$24))</f>
        <v>1.181885714976474E-3</v>
      </c>
      <c r="AF1141" s="90">
        <f>_xll.qlTenorBasisForwardRate(TenorBasis3M,AC1141,_xll.ohTrigger(trigger,$X$24))</f>
        <v>2.1553571193698096E-2</v>
      </c>
      <c r="AG1141" s="90">
        <f>_xll.qlIndexFixing(TenorBasisIndex6M,$AB1141,TRUE,_xll.ohTrigger(trigger,$X$24))</f>
        <v>2.1314590412590949E-2</v>
      </c>
      <c r="AH1141" s="43">
        <f>_xll.qlIndexFixing($X$9,$AB1141,TRUE,trigger)</f>
        <v>2.1253884285839551E-2</v>
      </c>
      <c r="AI1141" s="45">
        <f t="shared" si="31"/>
        <v>0.60706126751398215</v>
      </c>
    </row>
    <row r="1142" spans="27:35" x14ac:dyDescent="0.2">
      <c r="AA1142" s="122" t="s">
        <v>88</v>
      </c>
      <c r="AB1142" s="40">
        <f>_xll.qlInterestRateIndexFixingDate($X$9,AC1142)</f>
        <v>47385</v>
      </c>
      <c r="AC1142" s="40">
        <f>_xll.qlCalendarAdvance(calendar,$AC1141,AA1142,,,trigger)</f>
        <v>47387</v>
      </c>
      <c r="AD1142" s="40">
        <f>_xll.qlInterestRateIndexMaturity($X$9,AC1142,)</f>
        <v>47479</v>
      </c>
      <c r="AE1142" s="43">
        <f>_xll.qlTenorBasisValue(TenorBasis3M,AC1142,_xll.ohTrigger(trigger,$X$24))</f>
        <v>1.180210423963479E-3</v>
      </c>
      <c r="AF1142" s="90">
        <f>_xll.qlTenorBasisForwardRate(TenorBasis3M,AC1142,_xll.ohTrigger(trigger,$X$24))</f>
        <v>2.1553006301046788E-2</v>
      </c>
      <c r="AG1142" s="90">
        <f>_xll.qlIndexFixing(TenorBasisIndex6M,$AB1142,TRUE,_xll.ohTrigger(trigger,$X$24))</f>
        <v>2.1314012586099804E-2</v>
      </c>
      <c r="AH1142" s="43">
        <f>_xll.qlIndexFixing($X$9,$AB1142,TRUE,trigger)</f>
        <v>2.1252563436422456E-2</v>
      </c>
      <c r="AI1142" s="45">
        <f t="shared" si="31"/>
        <v>0.61449149677348514</v>
      </c>
    </row>
    <row r="1143" spans="27:35" x14ac:dyDescent="0.2">
      <c r="AA1143" s="122" t="s">
        <v>88</v>
      </c>
      <c r="AB1143" s="40">
        <f>_xll.qlInterestRateIndexFixingDate($X$9,AC1143)</f>
        <v>47392</v>
      </c>
      <c r="AC1143" s="40">
        <f>_xll.qlCalendarAdvance(calendar,$AC1142,AA1143,,,trigger)</f>
        <v>47394</v>
      </c>
      <c r="AD1143" s="40">
        <f>_xll.qlInterestRateIndexMaturity($X$9,AC1143,)</f>
        <v>47486</v>
      </c>
      <c r="AE1143" s="43">
        <f>_xll.qlTenorBasisValue(TenorBasis3M,AC1143,_xll.ohTrigger(trigger,$X$24))</f>
        <v>1.1785358657588325E-3</v>
      </c>
      <c r="AF1143" s="90">
        <f>_xll.qlTenorBasisForwardRate(TenorBasis3M,AC1143,_xll.ohTrigger(trigger,$X$24))</f>
        <v>2.1551769929486875E-2</v>
      </c>
      <c r="AG1143" s="90">
        <f>_xll.qlIndexFixing(TenorBasisIndex6M,$AB1143,TRUE,_xll.ohTrigger(trigger,$X$24))</f>
        <v>2.1312777394178015E-2</v>
      </c>
      <c r="AH1143" s="43">
        <f>_xll.qlIndexFixing($X$9,$AB1143,TRUE,trigger)</f>
        <v>2.1250661081022294E-2</v>
      </c>
      <c r="AI1143" s="45">
        <f t="shared" si="31"/>
        <v>0.62116313155721059</v>
      </c>
    </row>
    <row r="1144" spans="27:35" x14ac:dyDescent="0.2">
      <c r="AA1144" s="122" t="s">
        <v>88</v>
      </c>
      <c r="AB1144" s="40">
        <f>_xll.qlInterestRateIndexFixingDate($X$9,AC1144)</f>
        <v>47399</v>
      </c>
      <c r="AC1144" s="40">
        <f>_xll.qlCalendarAdvance(calendar,$AC1143,AA1144,,,trigger)</f>
        <v>47401</v>
      </c>
      <c r="AD1144" s="40">
        <f>_xll.qlInterestRateIndexMaturity($X$9,AC1144,)</f>
        <v>47493</v>
      </c>
      <c r="AE1144" s="43">
        <f>_xll.qlTenorBasisValue(TenorBasis3M,AC1144,_xll.ohTrigger(trigger,$X$24))</f>
        <v>1.1768620478796797E-3</v>
      </c>
      <c r="AF1144" s="90">
        <f>_xll.qlTenorBasisForwardRate(TenorBasis3M,AC1144,_xll.ohTrigger(trigger,$X$24))</f>
        <v>2.1550412264821836E-2</v>
      </c>
      <c r="AG1144" s="90">
        <f>_xll.qlIndexFixing(TenorBasisIndex6M,$AB1144,TRUE,_xll.ohTrigger(trigger,$X$24))</f>
        <v>2.1311420916506087E-2</v>
      </c>
      <c r="AH1144" s="43">
        <f>_xll.qlIndexFixing($X$9,$AB1144,TRUE,trigger)</f>
        <v>2.1248663243912634E-2</v>
      </c>
      <c r="AI1144" s="45">
        <f t="shared" si="31"/>
        <v>0.6275767259345324</v>
      </c>
    </row>
    <row r="1145" spans="27:35" x14ac:dyDescent="0.2">
      <c r="AA1145" s="122" t="s">
        <v>88</v>
      </c>
      <c r="AB1145" s="40">
        <f>_xll.qlInterestRateIndexFixingDate($X$9,AC1145)</f>
        <v>47406</v>
      </c>
      <c r="AC1145" s="40">
        <f>_xll.qlCalendarAdvance(calendar,$AC1144,AA1145,,,trigger)</f>
        <v>47408</v>
      </c>
      <c r="AD1145" s="40">
        <f>_xll.qlInterestRateIndexMaturity($X$9,AC1145,)</f>
        <v>47500</v>
      </c>
      <c r="AE1145" s="43">
        <f>_xll.qlTenorBasisValue(TenorBasis3M,AC1145,_xll.ohTrigger(trigger,$X$24))</f>
        <v>1.1751889777991153E-3</v>
      </c>
      <c r="AF1145" s="90">
        <f>_xll.qlTenorBasisForwardRate(TenorBasis3M,AC1145,_xll.ohTrigger(trigger,$X$24))</f>
        <v>2.1548933314601282E-2</v>
      </c>
      <c r="AG1145" s="90">
        <f>_xll.qlIndexFixing(TenorBasisIndex6M,$AB1145,TRUE,_xll.ohTrigger(trigger,$X$24))</f>
        <v>2.1309943160637113E-2</v>
      </c>
      <c r="AH1145" s="43">
        <f>_xll.qlIndexFixing($X$9,$AB1145,TRUE,trigger)</f>
        <v>2.1246569925240318E-2</v>
      </c>
      <c r="AI1145" s="45">
        <f t="shared" si="31"/>
        <v>0.63373235396794314</v>
      </c>
    </row>
    <row r="1146" spans="27:35" x14ac:dyDescent="0.2">
      <c r="AA1146" s="122" t="s">
        <v>88</v>
      </c>
      <c r="AB1146" s="40">
        <f>_xll.qlInterestRateIndexFixingDate($X$9,AC1146)</f>
        <v>47413</v>
      </c>
      <c r="AC1146" s="40">
        <f>_xll.qlCalendarAdvance(calendar,$AC1145,AA1146,,,trigger)</f>
        <v>47415</v>
      </c>
      <c r="AD1146" s="40">
        <f>_xll.qlInterestRateIndexMaturity($X$9,AC1146,)</f>
        <v>47507</v>
      </c>
      <c r="AE1146" s="43">
        <f>_xll.qlTenorBasisValue(TenorBasis3M,AC1146,_xll.ohTrigger(trigger,$X$24))</f>
        <v>1.1735166629463624E-3</v>
      </c>
      <c r="AF1146" s="90">
        <f>_xll.qlTenorBasisForwardRate(TenorBasis3M,AC1146,_xll.ohTrigger(trigger,$X$24))</f>
        <v>2.1547333086338341E-2</v>
      </c>
      <c r="AG1146" s="90">
        <f>_xll.qlIndexFixing(TenorBasisIndex6M,$AB1146,TRUE,_xll.ohTrigger(trigger,$X$24))</f>
        <v>2.1308344134080729E-2</v>
      </c>
      <c r="AH1146" s="43">
        <f>_xll.qlIndexFixing($X$9,$AB1146,TRUE,trigger)</f>
        <v>2.1244381125157398E-2</v>
      </c>
      <c r="AI1146" s="45">
        <f t="shared" si="31"/>
        <v>0.63963008923331044</v>
      </c>
    </row>
    <row r="1147" spans="27:35" x14ac:dyDescent="0.2">
      <c r="AA1147" s="122" t="s">
        <v>88</v>
      </c>
      <c r="AB1147" s="40">
        <f>_xll.qlInterestRateIndexFixingDate($X$9,AC1147)</f>
        <v>47420</v>
      </c>
      <c r="AC1147" s="40">
        <f>_xll.qlCalendarAdvance(calendar,$AC1146,AA1147,,,trigger)</f>
        <v>47422</v>
      </c>
      <c r="AD1147" s="40">
        <f>_xll.qlInterestRateIndexMaturity($X$9,AC1147,)</f>
        <v>47514</v>
      </c>
      <c r="AE1147" s="43">
        <f>_xll.qlTenorBasisValue(TenorBasis3M,AC1147,_xll.ohTrigger(trigger,$X$24))</f>
        <v>1.1718451107069496E-3</v>
      </c>
      <c r="AF1147" s="90">
        <f>_xll.qlTenorBasisForwardRate(TenorBasis3M,AC1147,_xll.ohTrigger(trigger,$X$24))</f>
        <v>2.1545611587516587E-2</v>
      </c>
      <c r="AG1147" s="90">
        <f>_xll.qlIndexFixing(TenorBasisIndex6M,$AB1147,TRUE,_xll.ohTrigger(trigger,$X$24))</f>
        <v>2.1306623844317914E-2</v>
      </c>
      <c r="AH1147" s="43">
        <f>_xll.qlIndexFixing($X$9,$AB1147,TRUE,trigger)</f>
        <v>2.1242096843824616E-2</v>
      </c>
      <c r="AI1147" s="45">
        <f t="shared" si="31"/>
        <v>0.64527000493298092</v>
      </c>
    </row>
    <row r="1148" spans="27:35" x14ac:dyDescent="0.2">
      <c r="AA1148" s="122" t="s">
        <v>88</v>
      </c>
      <c r="AB1148" s="40">
        <f>_xll.qlInterestRateIndexFixingDate($X$9,AC1148)</f>
        <v>47427</v>
      </c>
      <c r="AC1148" s="40">
        <f>_xll.qlCalendarAdvance(calendar,$AC1147,AA1148,,,trigger)</f>
        <v>47429</v>
      </c>
      <c r="AD1148" s="40">
        <f>_xll.qlInterestRateIndexMaturity($X$9,AC1148,)</f>
        <v>47521</v>
      </c>
      <c r="AE1148" s="43">
        <f>_xll.qlTenorBasisValue(TenorBasis3M,AC1148,_xll.ohTrigger(trigger,$X$24))</f>
        <v>1.1701743284228882E-3</v>
      </c>
      <c r="AF1148" s="90">
        <f>_xll.qlTenorBasisForwardRate(TenorBasis3M,AC1148,_xll.ohTrigger(trigger,$X$24))</f>
        <v>2.1543768825585712E-2</v>
      </c>
      <c r="AG1148" s="90">
        <f>_xll.qlIndexFixing(TenorBasisIndex6M,$AB1148,TRUE,_xll.ohTrigger(trigger,$X$24))</f>
        <v>2.1304782298801835E-2</v>
      </c>
      <c r="AH1148" s="43">
        <f>_xll.qlIndexFixing($X$9,$AB1148,TRUE,trigger)</f>
        <v>2.1239717081406186E-2</v>
      </c>
      <c r="AI1148" s="45">
        <f t="shared" si="31"/>
        <v>0.65065217395649655</v>
      </c>
    </row>
    <row r="1149" spans="27:35" x14ac:dyDescent="0.2">
      <c r="AA1149" s="122" t="s">
        <v>88</v>
      </c>
      <c r="AB1149" s="40">
        <f>_xll.qlInterestRateIndexFixingDate($X$9,AC1149)</f>
        <v>47434</v>
      </c>
      <c r="AC1149" s="40">
        <f>_xll.qlCalendarAdvance(calendar,$AC1148,AA1149,,,trigger)</f>
        <v>47436</v>
      </c>
      <c r="AD1149" s="40">
        <f>_xll.qlInterestRateIndexMaturity($X$9,AC1149,)</f>
        <v>47528</v>
      </c>
      <c r="AE1149" s="43">
        <f>_xll.qlTenorBasisValue(TenorBasis3M,AC1149,_xll.ohTrigger(trigger,$X$24))</f>
        <v>1.1685043233928493E-3</v>
      </c>
      <c r="AF1149" s="90">
        <f>_xll.qlTenorBasisForwardRate(TenorBasis3M,AC1149,_xll.ohTrigger(trigger,$X$24))</f>
        <v>2.1541804807963263E-2</v>
      </c>
      <c r="AG1149" s="90">
        <f>_xll.qlIndexFixing(TenorBasisIndex6M,$AB1149,TRUE,_xll.ohTrigger(trigger,$X$24))</f>
        <v>2.1302819504947432E-2</v>
      </c>
      <c r="AH1149" s="43">
        <f>_xll.qlIndexFixing($X$9,$AB1149,TRUE,trigger)</f>
        <v>2.1237241838075883E-2</v>
      </c>
      <c r="AI1149" s="45">
        <f t="shared" si="31"/>
        <v>0.65577666871548257</v>
      </c>
    </row>
    <row r="1150" spans="27:35" x14ac:dyDescent="0.2">
      <c r="AA1150" s="122" t="s">
        <v>88</v>
      </c>
      <c r="AB1150" s="40">
        <f>_xll.qlInterestRateIndexFixingDate($X$9,AC1150)</f>
        <v>47441</v>
      </c>
      <c r="AC1150" s="40">
        <f>_xll.qlCalendarAdvance(calendar,$AC1149,AA1150,,,trigger)</f>
        <v>47443</v>
      </c>
      <c r="AD1150" s="40">
        <f>_xll.qlInterestRateIndexMaturity($X$9,AC1150,)</f>
        <v>47535</v>
      </c>
      <c r="AE1150" s="43">
        <f>_xll.qlTenorBasisValue(TenorBasis3M,AC1150,_xll.ohTrigger(trigger,$X$24))</f>
        <v>1.1668351028723382E-3</v>
      </c>
      <c r="AF1150" s="90">
        <f>_xll.qlTenorBasisForwardRate(TenorBasis3M,AC1150,_xll.ohTrigger(trigger,$X$24))</f>
        <v>2.1539719542038982E-2</v>
      </c>
      <c r="AG1150" s="90">
        <f>_xll.qlIndexFixing(TenorBasisIndex6M,$AB1150,TRUE,_xll.ohTrigger(trigger,$X$24))</f>
        <v>2.1300735470147047E-2</v>
      </c>
      <c r="AH1150" s="43">
        <f>_xll.qlIndexFixing($X$9,$AB1150,TRUE,trigger)</f>
        <v>2.1234671114013566E-2</v>
      </c>
      <c r="AI1150" s="45">
        <f t="shared" si="31"/>
        <v>0.66064356133481439</v>
      </c>
    </row>
    <row r="1151" spans="27:35" x14ac:dyDescent="0.2">
      <c r="AA1151" s="122" t="s">
        <v>88</v>
      </c>
      <c r="AB1151" s="40">
        <f>_xll.qlInterestRateIndexFixingDate($X$9,AC1151)</f>
        <v>47448</v>
      </c>
      <c r="AC1151" s="40">
        <f>_xll.qlCalendarAdvance(calendar,$AC1150,AA1151,,,trigger)</f>
        <v>47450</v>
      </c>
      <c r="AD1151" s="40">
        <f>_xll.qlInterestRateIndexMaturity($X$9,AC1151,)</f>
        <v>47542</v>
      </c>
      <c r="AE1151" s="43">
        <f>_xll.qlTenorBasisValue(TenorBasis3M,AC1151,_xll.ohTrigger(trigger,$X$24))</f>
        <v>1.1651666740738705E-3</v>
      </c>
      <c r="AF1151" s="90">
        <f>_xll.qlTenorBasisForwardRate(TenorBasis3M,AC1151,_xll.ohTrigger(trigger,$X$24))</f>
        <v>2.1537513035166114E-2</v>
      </c>
      <c r="AG1151" s="90">
        <f>_xll.qlIndexFixing(TenorBasisIndex6M,$AB1151,TRUE,_xll.ohTrigger(trigger,$X$24))</f>
        <v>2.1298530201748721E-2</v>
      </c>
      <c r="AH1151" s="43">
        <f>_xll.qlIndexFixing($X$9,$AB1151,TRUE,trigger)</f>
        <v>2.1232004909407777E-2</v>
      </c>
      <c r="AI1151" s="45">
        <f t="shared" si="31"/>
        <v>0.6652529234094442</v>
      </c>
    </row>
    <row r="1152" spans="27:35" x14ac:dyDescent="0.2">
      <c r="AA1152" s="122" t="s">
        <v>88</v>
      </c>
      <c r="AB1152" s="40">
        <f>_xll.qlInterestRateIndexFixingDate($X$9,AC1152)</f>
        <v>47455</v>
      </c>
      <c r="AC1152" s="40">
        <f>_xll.qlCalendarAdvance(calendar,$AC1151,AA1152,,,trigger)</f>
        <v>47457</v>
      </c>
      <c r="AD1152" s="40">
        <f>_xll.qlInterestRateIndexMaturity($X$9,AC1152,)</f>
        <v>47547</v>
      </c>
      <c r="AE1152" s="43">
        <f>_xll.qlTenorBasisValue(TenorBasis3M,AC1152,_xll.ohTrigger(trigger,$X$24))</f>
        <v>1.1634990441671458E-3</v>
      </c>
      <c r="AF1152" s="90">
        <f>_xll.qlTenorBasisForwardRate(TenorBasis3M,AC1152,_xll.ohTrigger(trigger,$X$24))</f>
        <v>2.1534276903355298E-2</v>
      </c>
      <c r="AG1152" s="90">
        <f>_xll.qlIndexFixing(TenorBasisIndex6M,$AB1152,TRUE,_xll.ohTrigger(trigger,$X$24))</f>
        <v>2.1295323489469276E-2</v>
      </c>
      <c r="AH1152" s="43">
        <f>_xll.qlIndexFixing($X$9,$AB1152,TRUE,trigger)</f>
        <v>2.1228423515854189E-2</v>
      </c>
      <c r="AI1152" s="45">
        <f t="shared" si="31"/>
        <v>0.66899973615086594</v>
      </c>
    </row>
    <row r="1153" spans="27:35" x14ac:dyDescent="0.2">
      <c r="AA1153" s="122" t="s">
        <v>88</v>
      </c>
      <c r="AB1153" s="40">
        <f>_xll.qlInterestRateIndexFixingDate($X$9,AC1153)</f>
        <v>47462</v>
      </c>
      <c r="AC1153" s="40">
        <f>_xll.qlCalendarAdvance(calendar,$AC1152,AA1153,,,trigger)</f>
        <v>47464</v>
      </c>
      <c r="AD1153" s="40">
        <f>_xll.qlInterestRateIndexMaturity($X$9,AC1153,)</f>
        <v>47554</v>
      </c>
      <c r="AE1153" s="43">
        <f>_xll.qlTenorBasisValue(TenorBasis3M,AC1153,_xll.ohTrigger(trigger,$X$24))</f>
        <v>1.1618322202792226E-3</v>
      </c>
      <c r="AF1153" s="90">
        <f>_xll.qlTenorBasisForwardRate(TenorBasis3M,AC1153,_xll.ohTrigger(trigger,$X$24))</f>
        <v>2.1531845542024364E-2</v>
      </c>
      <c r="AG1153" s="90">
        <f>_xll.qlIndexFixing(TenorBasisIndex6M,$AB1153,TRUE,_xll.ohTrigger(trigger,$X$24))</f>
        <v>2.1292893376909205E-2</v>
      </c>
      <c r="AH1153" s="43">
        <f>_xll.qlIndexFixing($X$9,$AB1153,TRUE,trigger)</f>
        <v>2.1225580325160642E-2</v>
      </c>
      <c r="AI1153" s="45">
        <f t="shared" si="31"/>
        <v>0.67313051748563169</v>
      </c>
    </row>
    <row r="1154" spans="27:35" x14ac:dyDescent="0.2">
      <c r="AA1154" s="122" t="s">
        <v>88</v>
      </c>
      <c r="AB1154" s="40">
        <f>_xll.qlInterestRateIndexFixingDate($X$9,AC1154)</f>
        <v>47469</v>
      </c>
      <c r="AC1154" s="40">
        <f>_xll.qlCalendarAdvance(calendar,$AC1153,AA1154,,,trigger)</f>
        <v>47471</v>
      </c>
      <c r="AD1154" s="40">
        <f>_xll.qlInterestRateIndexMaturity($X$9,AC1154,)</f>
        <v>47561</v>
      </c>
      <c r="AE1154" s="43">
        <f>_xll.qlTenorBasisValue(TenorBasis3M,AC1154,_xll.ohTrigger(trigger,$X$24))</f>
        <v>1.1601662094946916E-3</v>
      </c>
      <c r="AF1154" s="90">
        <f>_xll.qlTenorBasisForwardRate(TenorBasis3M,AC1154,_xll.ohTrigger(trigger,$X$24))</f>
        <v>2.1529292975030145E-2</v>
      </c>
      <c r="AG1154" s="90">
        <f>_xll.qlIndexFixing(TenorBasisIndex6M,$AB1154,TRUE,_xll.ohTrigger(trigger,$X$24))</f>
        <v>2.1290342065872103E-2</v>
      </c>
      <c r="AH1154" s="43">
        <f>_xll.qlIndexFixing($X$9,$AB1154,TRUE,trigger)</f>
        <v>2.1222641665677777E-2</v>
      </c>
      <c r="AI1154" s="45">
        <f t="shared" si="31"/>
        <v>0.67700400194325994</v>
      </c>
    </row>
    <row r="1155" spans="27:35" x14ac:dyDescent="0.2">
      <c r="AA1155" s="122" t="s">
        <v>88</v>
      </c>
      <c r="AB1155" s="40">
        <f>_xll.qlInterestRateIndexFixingDate($X$9,AC1155)</f>
        <v>47473</v>
      </c>
      <c r="AC1155" s="40">
        <f>_xll.qlCalendarAdvance(calendar,$AC1154,AA1155,,,trigger)</f>
        <v>47479</v>
      </c>
      <c r="AD1155" s="40">
        <f>_xll.qlInterestRateIndexMaturity($X$9,AC1155,)</f>
        <v>47569</v>
      </c>
      <c r="AE1155" s="43">
        <f>_xll.qlTenorBasisValue(TenorBasis3M,AC1155,_xll.ohTrigger(trigger,$X$24))</f>
        <v>1.1582632018382357E-3</v>
      </c>
      <c r="AF1155" s="90">
        <f>_xll.qlTenorBasisForwardRate(TenorBasis3M,AC1155,_xll.ohTrigger(trigger,$X$24))</f>
        <v>2.1526227349779603E-2</v>
      </c>
      <c r="AG1155" s="90">
        <f>_xll.qlIndexFixing(TenorBasisIndex6M,$AB1155,TRUE,_xll.ohTrigger(trigger,$X$24))</f>
        <v>2.1287277884810329E-2</v>
      </c>
      <c r="AH1155" s="43">
        <f>_xll.qlIndexFixing($X$9,$AB1155,TRUE,trigger)</f>
        <v>2.1219166297409053E-2</v>
      </c>
      <c r="AI1155" s="45">
        <f t="shared" si="31"/>
        <v>0.68111587401276097</v>
      </c>
    </row>
    <row r="1156" spans="27:35" x14ac:dyDescent="0.2">
      <c r="AA1156" s="122" t="s">
        <v>88</v>
      </c>
      <c r="AB1156" s="40">
        <f>_xll.qlInterestRateIndexFixingDate($X$9,AC1156)</f>
        <v>47483</v>
      </c>
      <c r="AC1156" s="40">
        <f>_xll.qlCalendarAdvance(calendar,$AC1155,AA1156,,,trigger)</f>
        <v>47486</v>
      </c>
      <c r="AD1156" s="40">
        <f>_xll.qlInterestRateIndexMaturity($X$9,AC1156,)</f>
        <v>47576</v>
      </c>
      <c r="AE1156" s="43">
        <f>_xll.qlTenorBasisValue(TenorBasis3M,AC1156,_xll.ohTrigger(trigger,$X$24))</f>
        <v>1.1565989570779369E-3</v>
      </c>
      <c r="AF1156" s="90">
        <f>_xll.qlTenorBasisForwardRate(TenorBasis3M,AC1156,_xll.ohTrigger(trigger,$X$24))</f>
        <v>2.1523415080664243E-2</v>
      </c>
      <c r="AG1156" s="90">
        <f>_xll.qlIndexFixing(TenorBasisIndex6M,$AB1156,TRUE,_xll.ohTrigger(trigger,$X$24))</f>
        <v>2.1284466887062869E-2</v>
      </c>
      <c r="AH1156" s="43">
        <f>_xll.qlIndexFixing($X$9,$AB1156,TRUE,trigger)</f>
        <v>2.1216023062661904E-2</v>
      </c>
      <c r="AI1156" s="45">
        <f t="shared" ref="AI1156:AI1219" si="32">(AG1156-AH1156)*10000</f>
        <v>0.68443824400965525</v>
      </c>
    </row>
    <row r="1157" spans="27:35" x14ac:dyDescent="0.2">
      <c r="AA1157" s="122" t="s">
        <v>88</v>
      </c>
      <c r="AB1157" s="40">
        <f>_xll.qlInterestRateIndexFixingDate($X$9,AC1157)</f>
        <v>47491</v>
      </c>
      <c r="AC1157" s="40">
        <f>_xll.qlCalendarAdvance(calendar,$AC1156,AA1157,,,trigger)</f>
        <v>47493</v>
      </c>
      <c r="AD1157" s="40">
        <f>_xll.qlInterestRateIndexMaturity($X$9,AC1157,)</f>
        <v>47583</v>
      </c>
      <c r="AE1157" s="43">
        <f>_xll.qlTenorBasisValue(TenorBasis3M,AC1157,_xll.ohTrigger(trigger,$X$24))</f>
        <v>1.1549355474123307E-3</v>
      </c>
      <c r="AF1157" s="90">
        <f>_xll.qlTenorBasisForwardRate(TenorBasis3M,AC1157,_xll.ohTrigger(trigger,$X$24))</f>
        <v>2.1520481628501287E-2</v>
      </c>
      <c r="AG1157" s="90">
        <f>_xll.qlIndexFixing(TenorBasisIndex6M,$AB1157,TRUE,_xll.ohTrigger(trigger,$X$24))</f>
        <v>2.1281534713455841E-2</v>
      </c>
      <c r="AH1157" s="43">
        <f>_xll.qlIndexFixing($X$9,$AB1157,TRUE,trigger)</f>
        <v>2.1212784359806669E-2</v>
      </c>
      <c r="AI1157" s="45">
        <f t="shared" si="32"/>
        <v>0.68750353649171814</v>
      </c>
    </row>
    <row r="1158" spans="27:35" x14ac:dyDescent="0.2">
      <c r="AA1158" s="122" t="s">
        <v>88</v>
      </c>
      <c r="AB1158" s="40">
        <f>_xll.qlInterestRateIndexFixingDate($X$9,AC1158)</f>
        <v>47498</v>
      </c>
      <c r="AC1158" s="40">
        <f>_xll.qlCalendarAdvance(calendar,$AC1157,AA1158,,,trigger)</f>
        <v>47500</v>
      </c>
      <c r="AD1158" s="40">
        <f>_xll.qlInterestRateIndexMaturity($X$9,AC1158,)</f>
        <v>47590</v>
      </c>
      <c r="AE1158" s="43">
        <f>_xll.qlTenorBasisValue(TenorBasis3M,AC1158,_xll.ohTrigger(trigger,$X$24))</f>
        <v>1.1532729797519008E-3</v>
      </c>
      <c r="AF1158" s="90">
        <f>_xll.qlTenorBasisForwardRate(TenorBasis3M,AC1158,_xll.ohTrigger(trigger,$X$24))</f>
        <v>2.1517427000425471E-2</v>
      </c>
      <c r="AG1158" s="90">
        <f>_xll.qlIndexFixing(TenorBasisIndex6M,$AB1158,TRUE,_xll.ohTrigger(trigger,$X$24))</f>
        <v>2.1278481371121316E-2</v>
      </c>
      <c r="AH1158" s="43">
        <f>_xll.qlIndexFixing($X$9,$AB1158,TRUE,trigger)</f>
        <v>2.1209450189073387E-2</v>
      </c>
      <c r="AI1158" s="45">
        <f t="shared" si="32"/>
        <v>0.69031182047929462</v>
      </c>
    </row>
    <row r="1159" spans="27:35" x14ac:dyDescent="0.2">
      <c r="AA1159" s="122" t="s">
        <v>88</v>
      </c>
      <c r="AB1159" s="40">
        <f>_xll.qlInterestRateIndexFixingDate($X$9,AC1159)</f>
        <v>47505</v>
      </c>
      <c r="AC1159" s="40">
        <f>_xll.qlCalendarAdvance(calendar,$AC1158,AA1159,,,trigger)</f>
        <v>47507</v>
      </c>
      <c r="AD1159" s="40">
        <f>_xll.qlInterestRateIndexMaturity($X$9,AC1159,)</f>
        <v>47597</v>
      </c>
      <c r="AE1159" s="43">
        <f>_xll.qlTenorBasisValue(TenorBasis3M,AC1159,_xll.ohTrigger(trigger,$X$24))</f>
        <v>1.1516112609655429E-3</v>
      </c>
      <c r="AF1159" s="90">
        <f>_xll.qlTenorBasisForwardRate(TenorBasis3M,AC1159,_xll.ohTrigger(trigger,$X$24))</f>
        <v>2.1514251203539558E-2</v>
      </c>
      <c r="AG1159" s="90">
        <f>_xll.qlIndexFixing(TenorBasisIndex6M,$AB1159,TRUE,_xll.ohTrigger(trigger,$X$24))</f>
        <v>2.1275306867164723E-2</v>
      </c>
      <c r="AH1159" s="43">
        <f>_xll.qlIndexFixing($X$9,$AB1159,TRUE,trigger)</f>
        <v>2.1206020550700977E-2</v>
      </c>
      <c r="AI1159" s="45">
        <f t="shared" si="32"/>
        <v>0.69286316463745834</v>
      </c>
    </row>
    <row r="1160" spans="27:35" x14ac:dyDescent="0.2">
      <c r="AA1160" s="122" t="s">
        <v>88</v>
      </c>
      <c r="AB1160" s="40">
        <f>_xll.qlInterestRateIndexFixingDate($X$9,AC1160)</f>
        <v>47512</v>
      </c>
      <c r="AC1160" s="40">
        <f>_xll.qlCalendarAdvance(calendar,$AC1159,AA1160,,,trigger)</f>
        <v>47514</v>
      </c>
      <c r="AD1160" s="40">
        <f>_xll.qlInterestRateIndexMaturity($X$9,AC1160,)</f>
        <v>47603</v>
      </c>
      <c r="AE1160" s="43">
        <f>_xll.qlTenorBasisValue(TenorBasis3M,AC1160,_xll.ohTrigger(trigger,$X$24))</f>
        <v>1.1499503978807358E-3</v>
      </c>
      <c r="AF1160" s="90">
        <f>_xll.qlTenorBasisForwardRate(TenorBasis3M,AC1160,_xll.ohTrigger(trigger,$X$24))</f>
        <v>2.1510570679530189E-2</v>
      </c>
      <c r="AG1160" s="90">
        <f>_xll.qlIndexFixing(TenorBasisIndex6M,$AB1160,TRUE,_xll.ohTrigger(trigger,$X$24))</f>
        <v>2.1271641709183154E-2</v>
      </c>
      <c r="AH1160" s="43">
        <f>_xll.qlIndexFixing($X$9,$AB1160,TRUE,trigger)</f>
        <v>2.1202141663289528E-2</v>
      </c>
      <c r="AI1160" s="45">
        <f t="shared" si="32"/>
        <v>0.69500045893625817</v>
      </c>
    </row>
    <row r="1161" spans="27:35" x14ac:dyDescent="0.2">
      <c r="AA1161" s="122" t="s">
        <v>88</v>
      </c>
      <c r="AB1161" s="40">
        <f>_xll.qlInterestRateIndexFixingDate($X$9,AC1161)</f>
        <v>47519</v>
      </c>
      <c r="AC1161" s="40">
        <f>_xll.qlCalendarAdvance(calendar,$AC1160,AA1161,,,trigger)</f>
        <v>47521</v>
      </c>
      <c r="AD1161" s="40">
        <f>_xll.qlInterestRateIndexMaturity($X$9,AC1161,)</f>
        <v>47610</v>
      </c>
      <c r="AE1161" s="43">
        <f>_xll.qlTenorBasisValue(TenorBasis3M,AC1161,_xll.ohTrigger(trigger,$X$24))</f>
        <v>1.1482903972837109E-3</v>
      </c>
      <c r="AF1161" s="90">
        <f>_xll.qlTenorBasisForwardRate(TenorBasis3M,AC1161,_xll.ohTrigger(trigger,$X$24))</f>
        <v>2.1507161422004911E-2</v>
      </c>
      <c r="AG1161" s="90">
        <f>_xll.qlIndexFixing(TenorBasisIndex6M,$AB1161,TRUE,_xll.ohTrigger(trigger,$X$24))</f>
        <v>2.1268233756120931E-2</v>
      </c>
      <c r="AH1161" s="43">
        <f>_xll.qlIndexFixing($X$9,$AB1161,TRUE,trigger)</f>
        <v>2.1198528121686058E-2</v>
      </c>
      <c r="AI1161" s="45">
        <f t="shared" si="32"/>
        <v>0.69705634434872454</v>
      </c>
    </row>
    <row r="1162" spans="27:35" x14ac:dyDescent="0.2">
      <c r="AA1162" s="122" t="s">
        <v>88</v>
      </c>
      <c r="AB1162" s="40">
        <f>_xll.qlInterestRateIndexFixingDate($X$9,AC1162)</f>
        <v>47526</v>
      </c>
      <c r="AC1162" s="40">
        <f>_xll.qlCalendarAdvance(calendar,$AC1161,AA1162,,,trigger)</f>
        <v>47528</v>
      </c>
      <c r="AD1162" s="40">
        <f>_xll.qlInterestRateIndexMaturity($X$9,AC1162,)</f>
        <v>47617</v>
      </c>
      <c r="AE1162" s="43">
        <f>_xll.qlTenorBasisValue(TenorBasis3M,AC1162,_xll.ohTrigger(trigger,$X$24))</f>
        <v>1.1466312659196185E-3</v>
      </c>
      <c r="AF1162" s="90">
        <f>_xll.qlTenorBasisForwardRate(TenorBasis3M,AC1162,_xll.ohTrigger(trigger,$X$24))</f>
        <v>2.1503631023488463E-2</v>
      </c>
      <c r="AG1162" s="90">
        <f>_xll.qlIndexFixing(TenorBasisIndex6M,$AB1162,TRUE,_xll.ohTrigger(trigger,$X$24))</f>
        <v>2.1264704669173764E-2</v>
      </c>
      <c r="AH1162" s="43">
        <f>_xll.qlIndexFixing($X$9,$AB1162,TRUE,trigger)</f>
        <v>2.1194819118744875E-2</v>
      </c>
      <c r="AI1162" s="45">
        <f t="shared" si="32"/>
        <v>0.69885550428888665</v>
      </c>
    </row>
    <row r="1163" spans="27:35" x14ac:dyDescent="0.2">
      <c r="AA1163" s="122" t="s">
        <v>88</v>
      </c>
      <c r="AB1163" s="40">
        <f>_xll.qlInterestRateIndexFixingDate($X$9,AC1163)</f>
        <v>47533</v>
      </c>
      <c r="AC1163" s="40">
        <f>_xll.qlCalendarAdvance(calendar,$AC1162,AA1163,,,trigger)</f>
        <v>47535</v>
      </c>
      <c r="AD1163" s="40">
        <f>_xll.qlInterestRateIndexMaturity($X$9,AC1163,)</f>
        <v>47624</v>
      </c>
      <c r="AE1163" s="43">
        <f>_xll.qlTenorBasisValue(TenorBasis3M,AC1163,_xll.ohTrigger(trigger,$X$24))</f>
        <v>1.1449730104926973E-3</v>
      </c>
      <c r="AF1163" s="90">
        <f>_xll.qlTenorBasisForwardRate(TenorBasis3M,AC1163,_xll.ohTrigger(trigger,$X$24))</f>
        <v>2.1499979490959529E-2</v>
      </c>
      <c r="AG1163" s="90">
        <f>_xll.qlIndexFixing(TenorBasisIndex6M,$AB1163,TRUE,_xll.ohTrigger(trigger,$X$24))</f>
        <v>2.1261054455317643E-2</v>
      </c>
      <c r="AH1163" s="43">
        <f>_xll.qlIndexFixing($X$9,$AB1163,TRUE,trigger)</f>
        <v>2.1191014654729144E-2</v>
      </c>
      <c r="AI1163" s="45">
        <f t="shared" si="32"/>
        <v>0.70039800588499179</v>
      </c>
    </row>
    <row r="1164" spans="27:35" x14ac:dyDescent="0.2">
      <c r="AA1164" s="122" t="s">
        <v>88</v>
      </c>
      <c r="AB1164" s="40">
        <f>_xll.qlInterestRateIndexFixingDate($X$9,AC1164)</f>
        <v>47540</v>
      </c>
      <c r="AC1164" s="40">
        <f>_xll.qlCalendarAdvance(calendar,$AC1163,AA1164,,,trigger)</f>
        <v>47542</v>
      </c>
      <c r="AD1164" s="40">
        <f>_xll.qlInterestRateIndexMaturity($X$9,AC1164,)</f>
        <v>47634</v>
      </c>
      <c r="AE1164" s="43">
        <f>_xll.qlTenorBasisValue(TenorBasis3M,AC1164,_xll.ohTrigger(trigger,$X$24))</f>
        <v>1.143315637666442E-3</v>
      </c>
      <c r="AF1164" s="90">
        <f>_xll.qlTenorBasisForwardRate(TenorBasis3M,AC1164,_xll.ohTrigger(trigger,$X$24))</f>
        <v>2.1497248637514427E-2</v>
      </c>
      <c r="AG1164" s="90">
        <f>_xll.qlIndexFixing(TenorBasisIndex6M,$AB1164,TRUE,_xll.ohTrigger(trigger,$X$24))</f>
        <v>2.125828276428594E-2</v>
      </c>
      <c r="AH1164" s="43">
        <f>_xll.qlIndexFixing($X$9,$AB1164,TRUE,trigger)</f>
        <v>2.1188089619267762E-2</v>
      </c>
      <c r="AI1164" s="45">
        <f t="shared" si="32"/>
        <v>0.70193145018177661</v>
      </c>
    </row>
    <row r="1165" spans="27:35" x14ac:dyDescent="0.2">
      <c r="AA1165" s="122" t="s">
        <v>88</v>
      </c>
      <c r="AB1165" s="40">
        <f>_xll.qlInterestRateIndexFixingDate($X$9,AC1165)</f>
        <v>47547</v>
      </c>
      <c r="AC1165" s="40">
        <f>_xll.qlCalendarAdvance(calendar,$AC1164,AA1165,,,trigger)</f>
        <v>47549</v>
      </c>
      <c r="AD1165" s="40">
        <f>_xll.qlInterestRateIndexMaturity($X$9,AC1165,)</f>
        <v>47641</v>
      </c>
      <c r="AE1165" s="43">
        <f>_xll.qlTenorBasisValue(TenorBasis3M,AC1165,_xll.ohTrigger(trigger,$X$24))</f>
        <v>1.1416591540637673E-3</v>
      </c>
      <c r="AF1165" s="90">
        <f>_xll.qlTenorBasisForwardRate(TenorBasis3M,AC1165,_xll.ohTrigger(trigger,$X$24))</f>
        <v>2.1493328207171456E-2</v>
      </c>
      <c r="AG1165" s="90">
        <f>_xll.qlIndexFixing(TenorBasisIndex6M,$AB1165,TRUE,_xll.ohTrigger(trigger,$X$24))</f>
        <v>2.1254363676349152E-2</v>
      </c>
      <c r="AH1165" s="43">
        <f>_xll.qlIndexFixing($X$9,$AB1165,TRUE,trigger)</f>
        <v>2.1184073071012898E-2</v>
      </c>
      <c r="AI1165" s="45">
        <f t="shared" si="32"/>
        <v>0.70290605336253975</v>
      </c>
    </row>
    <row r="1166" spans="27:35" x14ac:dyDescent="0.2">
      <c r="AA1166" s="122" t="s">
        <v>88</v>
      </c>
      <c r="AB1166" s="40">
        <f>_xll.qlInterestRateIndexFixingDate($X$9,AC1166)</f>
        <v>47554</v>
      </c>
      <c r="AC1166" s="40">
        <f>_xll.qlCalendarAdvance(calendar,$AC1165,AA1166,,,trigger)</f>
        <v>47556</v>
      </c>
      <c r="AD1166" s="40">
        <f>_xll.qlInterestRateIndexMaturity($X$9,AC1166,)</f>
        <v>47648</v>
      </c>
      <c r="AE1166" s="43">
        <f>_xll.qlTenorBasisValue(TenorBasis3M,AC1166,_xll.ohTrigger(trigger,$X$24))</f>
        <v>1.1400035662671774E-3</v>
      </c>
      <c r="AF1166" s="90">
        <f>_xll.qlTenorBasisForwardRate(TenorBasis3M,AC1166,_xll.ohTrigger(trigger,$X$24))</f>
        <v>2.1489286643536391E-2</v>
      </c>
      <c r="AG1166" s="90">
        <f>_xll.qlIndexFixing(TenorBasisIndex6M,$AB1166,TRUE,_xll.ohTrigger(trigger,$X$24))</f>
        <v>2.1250323462461359E-2</v>
      </c>
      <c r="AH1166" s="43">
        <f>_xll.qlIndexFixing($X$9,$AB1166,TRUE,trigger)</f>
        <v>2.1179961045899445E-2</v>
      </c>
      <c r="AI1166" s="45">
        <f t="shared" si="32"/>
        <v>0.70362416561914332</v>
      </c>
    </row>
    <row r="1167" spans="27:35" x14ac:dyDescent="0.2">
      <c r="AA1167" s="122" t="s">
        <v>88</v>
      </c>
      <c r="AB1167" s="40">
        <f>_xll.qlInterestRateIndexFixingDate($X$9,AC1167)</f>
        <v>47561</v>
      </c>
      <c r="AC1167" s="40">
        <f>_xll.qlCalendarAdvance(calendar,$AC1166,AA1167,,,trigger)</f>
        <v>47563</v>
      </c>
      <c r="AD1167" s="40">
        <f>_xll.qlInterestRateIndexMaturity($X$9,AC1167,)</f>
        <v>47655</v>
      </c>
      <c r="AE1167" s="43">
        <f>_xll.qlTenorBasisValue(TenorBasis3M,AC1167,_xll.ohTrigger(trigger,$X$24))</f>
        <v>1.1383488808189269E-3</v>
      </c>
      <c r="AF1167" s="90">
        <f>_xll.qlTenorBasisForwardRate(TenorBasis3M,AC1167,_xll.ohTrigger(trigger,$X$24))</f>
        <v>2.1485123953478524E-2</v>
      </c>
      <c r="AG1167" s="90">
        <f>_xll.qlIndexFixing(TenorBasisIndex6M,$AB1167,TRUE,_xll.ohTrigger(trigger,$X$24))</f>
        <v>2.1246162129498796E-2</v>
      </c>
      <c r="AH1167" s="43">
        <f>_xll.qlIndexFixing($X$9,$AB1167,TRUE,trigger)</f>
        <v>2.1175753544224549E-2</v>
      </c>
      <c r="AI1167" s="45">
        <f t="shared" si="32"/>
        <v>0.70408585274246704</v>
      </c>
    </row>
    <row r="1168" spans="27:35" x14ac:dyDescent="0.2">
      <c r="AA1168" s="122" t="s">
        <v>88</v>
      </c>
      <c r="AB1168" s="40">
        <f>_xll.qlInterestRateIndexFixingDate($X$9,AC1168)</f>
        <v>47568</v>
      </c>
      <c r="AC1168" s="40">
        <f>_xll.qlCalendarAdvance(calendar,$AC1167,AA1168,,,trigger)</f>
        <v>47570</v>
      </c>
      <c r="AD1168" s="40">
        <f>_xll.qlInterestRateIndexMaturity($X$9,AC1168,)</f>
        <v>47662</v>
      </c>
      <c r="AE1168" s="43">
        <f>_xll.qlTenorBasisValue(TenorBasis3M,AC1168,_xll.ohTrigger(trigger,$X$24))</f>
        <v>1.1366951042211903E-3</v>
      </c>
      <c r="AF1168" s="90">
        <f>_xll.qlTenorBasisForwardRate(TenorBasis3M,AC1168,_xll.ohTrigger(trigger,$X$24))</f>
        <v>2.1480840143842807E-2</v>
      </c>
      <c r="AG1168" s="90">
        <f>_xll.qlIndexFixing(TenorBasisIndex6M,$AB1168,TRUE,_xll.ohTrigger(trigger,$X$24))</f>
        <v>2.1241879684298602E-2</v>
      </c>
      <c r="AH1168" s="43">
        <f>_xll.qlIndexFixing($X$9,$AB1168,TRUE,trigger)</f>
        <v>2.1171450566294058E-2</v>
      </c>
      <c r="AI1168" s="45">
        <f t="shared" si="32"/>
        <v>0.70429118004543967</v>
      </c>
    </row>
    <row r="1169" spans="27:35" x14ac:dyDescent="0.2">
      <c r="AA1169" s="122" t="s">
        <v>88</v>
      </c>
      <c r="AB1169" s="40">
        <f>_xll.qlInterestRateIndexFixingDate($X$9,AC1169)</f>
        <v>47575</v>
      </c>
      <c r="AC1169" s="40">
        <f>_xll.qlCalendarAdvance(calendar,$AC1168,AA1169,,,trigger)</f>
        <v>47577</v>
      </c>
      <c r="AD1169" s="40">
        <f>_xll.qlInterestRateIndexMaturity($X$9,AC1169,)</f>
        <v>47668</v>
      </c>
      <c r="AE1169" s="43">
        <f>_xll.qlTenorBasisValue(TenorBasis3M,AC1169,_xll.ohTrigger(trigger,$X$24))</f>
        <v>1.1350422429362243E-3</v>
      </c>
      <c r="AF1169" s="90">
        <f>_xll.qlTenorBasisForwardRate(TenorBasis3M,AC1169,_xll.ohTrigger(trigger,$X$24))</f>
        <v>2.1476133275577149E-2</v>
      </c>
      <c r="AG1169" s="90">
        <f>_xll.qlIndexFixing(TenorBasisIndex6M,$AB1169,TRUE,_xll.ohTrigger(trigger,$X$24))</f>
        <v>2.1237188225927354E-2</v>
      </c>
      <c r="AH1169" s="43">
        <f>_xll.qlIndexFixing($X$9,$AB1169,TRUE,trigger)</f>
        <v>2.1166763140173968E-2</v>
      </c>
      <c r="AI1169" s="45">
        <f t="shared" si="32"/>
        <v>0.70425085753385996</v>
      </c>
    </row>
    <row r="1170" spans="27:35" x14ac:dyDescent="0.2">
      <c r="AA1170" s="122" t="s">
        <v>88</v>
      </c>
      <c r="AB1170" s="40">
        <f>_xll.qlInterestRateIndexFixingDate($X$9,AC1170)</f>
        <v>47582</v>
      </c>
      <c r="AC1170" s="40">
        <f>_xll.qlCalendarAdvance(calendar,$AC1169,AA1170,,,trigger)</f>
        <v>47584</v>
      </c>
      <c r="AD1170" s="40">
        <f>_xll.qlInterestRateIndexMaturity($X$9,AC1170,)</f>
        <v>47675</v>
      </c>
      <c r="AE1170" s="43">
        <f>_xll.qlTenorBasisValue(TenorBasis3M,AC1170,_xll.ohTrigger(trigger,$X$24))</f>
        <v>1.1333903033865296E-3</v>
      </c>
      <c r="AF1170" s="90">
        <f>_xll.qlTenorBasisForwardRate(TenorBasis3M,AC1170,_xll.ohTrigger(trigger,$X$24))</f>
        <v>2.1471616165111253E-2</v>
      </c>
      <c r="AG1170" s="90">
        <f>_xll.qlIndexFixing(TenorBasisIndex6M,$AB1170,TRUE,_xll.ohTrigger(trigger,$X$24))</f>
        <v>2.1232672490994996E-2</v>
      </c>
      <c r="AH1170" s="43">
        <f>_xll.qlIndexFixing($X$9,$AB1170,TRUE,trigger)</f>
        <v>2.1162276293429275E-2</v>
      </c>
      <c r="AI1170" s="45">
        <f t="shared" si="32"/>
        <v>0.70396197565721075</v>
      </c>
    </row>
    <row r="1171" spans="27:35" x14ac:dyDescent="0.2">
      <c r="AA1171" s="122" t="s">
        <v>88</v>
      </c>
      <c r="AB1171" s="40">
        <f>_xll.qlInterestRateIndexFixingDate($X$9,AC1171)</f>
        <v>47589</v>
      </c>
      <c r="AC1171" s="40">
        <f>_xll.qlCalendarAdvance(calendar,$AC1170,AA1171,,,trigger)</f>
        <v>47591</v>
      </c>
      <c r="AD1171" s="40">
        <f>_xll.qlInterestRateIndexMaturity($X$9,AC1171,)</f>
        <v>47682</v>
      </c>
      <c r="AE1171" s="43">
        <f>_xll.qlTenorBasisValue(TenorBasis3M,AC1171,_xll.ohTrigger(trigger,$X$24))</f>
        <v>1.1317392919550173E-3</v>
      </c>
      <c r="AF1171" s="90">
        <f>_xll.qlTenorBasisForwardRate(TenorBasis3M,AC1171,_xll.ohTrigger(trigger,$X$24))</f>
        <v>2.1466977962091356E-2</v>
      </c>
      <c r="AG1171" s="90">
        <f>_xll.qlIndexFixing(TenorBasisIndex6M,$AB1171,TRUE,_xll.ohTrigger(trigger,$X$24))</f>
        <v>2.1228035670771389E-2</v>
      </c>
      <c r="AH1171" s="43">
        <f>_xll.qlIndexFixing($X$9,$AB1171,TRUE,trigger)</f>
        <v>2.1157693976906564E-2</v>
      </c>
      <c r="AI1171" s="45">
        <f t="shared" si="32"/>
        <v>0.70341693864824784</v>
      </c>
    </row>
    <row r="1172" spans="27:35" x14ac:dyDescent="0.2">
      <c r="AA1172" s="122" t="s">
        <v>88</v>
      </c>
      <c r="AB1172" s="40">
        <f>_xll.qlInterestRateIndexFixingDate($X$9,AC1172)</f>
        <v>47596</v>
      </c>
      <c r="AC1172" s="40">
        <f>_xll.qlCalendarAdvance(calendar,$AC1171,AA1172,,,trigger)</f>
        <v>47598</v>
      </c>
      <c r="AD1172" s="40">
        <f>_xll.qlInterestRateIndexMaturity($X$9,AC1172,)</f>
        <v>47689</v>
      </c>
      <c r="AE1172" s="43">
        <f>_xll.qlTenorBasisValue(TenorBasis3M,AC1172,_xll.ohTrigger(trigger,$X$24))</f>
        <v>1.1300892149851687E-3</v>
      </c>
      <c r="AF1172" s="90">
        <f>_xll.qlTenorBasisForwardRate(TenorBasis3M,AC1172,_xll.ohTrigger(trigger,$X$24))</f>
        <v>2.146221867324262E-2</v>
      </c>
      <c r="AG1172" s="90">
        <f>_xll.qlIndexFixing(TenorBasisIndex6M,$AB1172,TRUE,_xll.ohTrigger(trigger,$X$24))</f>
        <v>2.122327777198171E-2</v>
      </c>
      <c r="AH1172" s="43">
        <f>_xll.qlIndexFixing($X$9,$AB1172,TRUE,trigger)</f>
        <v>2.1153016190938755E-2</v>
      </c>
      <c r="AI1172" s="45">
        <f t="shared" si="32"/>
        <v>0.70261581042955346</v>
      </c>
    </row>
    <row r="1173" spans="27:35" x14ac:dyDescent="0.2">
      <c r="AA1173" s="122" t="s">
        <v>88</v>
      </c>
      <c r="AB1173" s="40">
        <f>_xll.qlInterestRateIndexFixingDate($X$9,AC1173)</f>
        <v>47602</v>
      </c>
      <c r="AC1173" s="40">
        <f>_xll.qlCalendarAdvance(calendar,$AC1172,AA1173,,,trigger)</f>
        <v>47605</v>
      </c>
      <c r="AD1173" s="40">
        <f>_xll.qlInterestRateIndexMaturity($X$9,AC1173,)</f>
        <v>47697</v>
      </c>
      <c r="AE1173" s="43">
        <f>_xll.qlTenorBasisValue(TenorBasis3M,AC1173,_xll.ohTrigger(trigger,$X$24))</f>
        <v>1.128440078781198E-3</v>
      </c>
      <c r="AF1173" s="90">
        <f>_xll.qlTenorBasisForwardRate(TenorBasis3M,AC1173,_xll.ohTrigger(trigger,$X$24))</f>
        <v>2.1457604539453563E-2</v>
      </c>
      <c r="AG1173" s="90">
        <f>_xll.qlIndexFixing(TenorBasisIndex6M,$AB1173,TRUE,_xll.ohTrigger(trigger,$X$24))</f>
        <v>2.121865101223103E-2</v>
      </c>
      <c r="AH1173" s="43">
        <f>_xll.qlIndexFixing($X$9,$AB1173,TRUE,trigger)</f>
        <v>2.1148503544036048E-2</v>
      </c>
      <c r="AI1173" s="45">
        <f t="shared" si="32"/>
        <v>0.70147468194982354</v>
      </c>
    </row>
    <row r="1174" spans="27:35" x14ac:dyDescent="0.2">
      <c r="AA1174" s="122" t="s">
        <v>88</v>
      </c>
      <c r="AB1174" s="40">
        <f>_xll.qlInterestRateIndexFixingDate($X$9,AC1174)</f>
        <v>47610</v>
      </c>
      <c r="AC1174" s="40">
        <f>_xll.qlCalendarAdvance(calendar,$AC1173,AA1174,,,trigger)</f>
        <v>47612</v>
      </c>
      <c r="AD1174" s="40">
        <f>_xll.qlInterestRateIndexMaturity($X$9,AC1174,)</f>
        <v>47704</v>
      </c>
      <c r="AE1174" s="43">
        <f>_xll.qlTenorBasisValue(TenorBasis3M,AC1174,_xll.ohTrigger(trigger,$X$24))</f>
        <v>1.1267918896082144E-3</v>
      </c>
      <c r="AF1174" s="90">
        <f>_xll.qlTenorBasisForwardRate(TenorBasis3M,AC1174,_xll.ohTrigger(trigger,$X$24))</f>
        <v>2.1452594154438856E-2</v>
      </c>
      <c r="AG1174" s="90">
        <f>_xll.qlIndexFixing(TenorBasisIndex6M,$AB1174,TRUE,_xll.ohTrigger(trigger,$X$24))</f>
        <v>2.1213642035705301E-2</v>
      </c>
      <c r="AH1174" s="43">
        <f>_xll.qlIndexFixing($X$9,$AB1174,TRUE,trigger)</f>
        <v>2.1143627715401292E-2</v>
      </c>
      <c r="AI1174" s="45">
        <f t="shared" si="32"/>
        <v>0.70014320304009203</v>
      </c>
    </row>
    <row r="1175" spans="27:35" x14ac:dyDescent="0.2">
      <c r="AA1175" s="122" t="s">
        <v>88</v>
      </c>
      <c r="AB1175" s="40">
        <f>_xll.qlInterestRateIndexFixingDate($X$9,AC1175)</f>
        <v>47617</v>
      </c>
      <c r="AC1175" s="40">
        <f>_xll.qlCalendarAdvance(calendar,$AC1174,AA1175,,,trigger)</f>
        <v>47619</v>
      </c>
      <c r="AD1175" s="40">
        <f>_xll.qlInterestRateIndexMaturity($X$9,AC1175,)</f>
        <v>47711</v>
      </c>
      <c r="AE1175" s="43">
        <f>_xll.qlTenorBasisValue(TenorBasis3M,AC1175,_xll.ohTrigger(trigger,$X$24))</f>
        <v>1.1251446536923826E-3</v>
      </c>
      <c r="AF1175" s="90">
        <f>_xll.qlTenorBasisForwardRate(TenorBasis3M,AC1175,_xll.ohTrigger(trigger,$X$24))</f>
        <v>2.1447462696952101E-2</v>
      </c>
      <c r="AG1175" s="90">
        <f>_xll.qlIndexFixing(TenorBasisIndex6M,$AB1175,TRUE,_xll.ohTrigger(trigger,$X$24))</f>
        <v>2.1208511994044263E-2</v>
      </c>
      <c r="AH1175" s="43">
        <f>_xll.qlIndexFixing($X$9,$AB1175,TRUE,trigger)</f>
        <v>2.1138656412850804E-2</v>
      </c>
      <c r="AI1175" s="45">
        <f t="shared" si="32"/>
        <v>0.6985558119345856</v>
      </c>
    </row>
    <row r="1176" spans="27:35" x14ac:dyDescent="0.2">
      <c r="AA1176" s="122" t="s">
        <v>88</v>
      </c>
      <c r="AB1176" s="40">
        <f>_xll.qlInterestRateIndexFixingDate($X$9,AC1176)</f>
        <v>47624</v>
      </c>
      <c r="AC1176" s="40">
        <f>_xll.qlCalendarAdvance(calendar,$AC1175,AA1176,,,trigger)</f>
        <v>47626</v>
      </c>
      <c r="AD1176" s="40">
        <f>_xll.qlInterestRateIndexMaturity($X$9,AC1176,)</f>
        <v>47718</v>
      </c>
      <c r="AE1176" s="43">
        <f>_xll.qlTenorBasisValue(TenorBasis3M,AC1176,_xll.ohTrigger(trigger,$X$24))</f>
        <v>1.1234983772210817E-3</v>
      </c>
      <c r="AF1176" s="90">
        <f>_xll.qlTenorBasisForwardRate(TenorBasis3M,AC1176,_xll.ohTrigger(trigger,$X$24))</f>
        <v>2.1442210173608877E-2</v>
      </c>
      <c r="AG1176" s="90">
        <f>_xll.qlIndexFixing(TenorBasisIndex6M,$AB1176,TRUE,_xll.ohTrigger(trigger,$X$24))</f>
        <v>2.1203260893870448E-2</v>
      </c>
      <c r="AH1176" s="43">
        <f>_xll.qlIndexFixing($X$9,$AB1176,TRUE,trigger)</f>
        <v>2.1133589636746039E-2</v>
      </c>
      <c r="AI1176" s="45">
        <f t="shared" si="32"/>
        <v>0.69671257124408892</v>
      </c>
    </row>
    <row r="1177" spans="27:35" x14ac:dyDescent="0.2">
      <c r="AA1177" s="122" t="s">
        <v>88</v>
      </c>
      <c r="AB1177" s="40">
        <f>_xll.qlInterestRateIndexFixingDate($X$9,AC1177)</f>
        <v>47631</v>
      </c>
      <c r="AC1177" s="40">
        <f>_xll.qlCalendarAdvance(calendar,$AC1176,AA1177,,,trigger)</f>
        <v>47633</v>
      </c>
      <c r="AD1177" s="40">
        <f>_xll.qlInterestRateIndexMaturity($X$9,AC1177,)</f>
        <v>47725</v>
      </c>
      <c r="AE1177" s="43">
        <f>_xll.qlTenorBasisValue(TenorBasis3M,AC1177,_xll.ohTrigger(trigger,$X$24))</f>
        <v>1.1218530663430668E-3</v>
      </c>
      <c r="AF1177" s="90">
        <f>_xll.qlTenorBasisForwardRate(TenorBasis3M,AC1177,_xll.ohTrigger(trigger,$X$24))</f>
        <v>2.1436836591004774E-2</v>
      </c>
      <c r="AG1177" s="90">
        <f>_xll.qlIndexFixing(TenorBasisIndex6M,$AB1177,TRUE,_xll.ohTrigger(trigger,$X$24))</f>
        <v>2.1197888741771625E-2</v>
      </c>
      <c r="AH1177" s="43">
        <f>_xll.qlIndexFixing($X$9,$AB1177,TRUE,trigger)</f>
        <v>2.1128427387458001E-2</v>
      </c>
      <c r="AI1177" s="45">
        <f t="shared" si="32"/>
        <v>0.69461354313623414</v>
      </c>
    </row>
    <row r="1178" spans="27:35" x14ac:dyDescent="0.2">
      <c r="AA1178" s="122" t="s">
        <v>88</v>
      </c>
      <c r="AB1178" s="40">
        <f>_xll.qlInterestRateIndexFixingDate($X$9,AC1178)</f>
        <v>47638</v>
      </c>
      <c r="AC1178" s="40">
        <f>_xll.qlCalendarAdvance(calendar,$AC1177,AA1178,,,trigger)</f>
        <v>47640</v>
      </c>
      <c r="AD1178" s="40">
        <f>_xll.qlInterestRateIndexMaturity($X$9,AC1178,)</f>
        <v>47732</v>
      </c>
      <c r="AE1178" s="43">
        <f>_xll.qlTenorBasisValue(TenorBasis3M,AC1178,_xll.ohTrigger(trigger,$X$24))</f>
        <v>1.1202087271686258E-3</v>
      </c>
      <c r="AF1178" s="90">
        <f>_xll.qlTenorBasisForwardRate(TenorBasis3M,AC1178,_xll.ohTrigger(trigger,$X$24))</f>
        <v>2.1431341955702371E-2</v>
      </c>
      <c r="AG1178" s="90">
        <f>_xll.qlIndexFixing(TenorBasisIndex6M,$AB1178,TRUE,_xll.ohTrigger(trigger,$X$24))</f>
        <v>2.1192395544313847E-2</v>
      </c>
      <c r="AH1178" s="43">
        <f>_xll.qlIndexFixing($X$9,$AB1178,TRUE,trigger)</f>
        <v>2.1123169665361177E-2</v>
      </c>
      <c r="AI1178" s="45">
        <f t="shared" si="32"/>
        <v>0.69225878952670206</v>
      </c>
    </row>
    <row r="1179" spans="27:35" x14ac:dyDescent="0.2">
      <c r="AA1179" s="122" t="s">
        <v>88</v>
      </c>
      <c r="AB1179" s="40">
        <f>_xll.qlInterestRateIndexFixingDate($X$9,AC1179)</f>
        <v>47645</v>
      </c>
      <c r="AC1179" s="40">
        <f>_xll.qlCalendarAdvance(calendar,$AC1178,AA1179,,,trigger)</f>
        <v>47647</v>
      </c>
      <c r="AD1179" s="40">
        <f>_xll.qlInterestRateIndexMaturity($X$9,AC1179,)</f>
        <v>47739</v>
      </c>
      <c r="AE1179" s="43">
        <f>_xll.qlTenorBasisValue(TenorBasis3M,AC1179,_xll.ohTrigger(trigger,$X$24))</f>
        <v>1.1185653657697396E-3</v>
      </c>
      <c r="AF1179" s="90">
        <f>_xll.qlTenorBasisForwardRate(TenorBasis3M,AC1179,_xll.ohTrigger(trigger,$X$24))</f>
        <v>2.1425726274237313E-2</v>
      </c>
      <c r="AG1179" s="90">
        <f>_xll.qlIndexFixing(TenorBasisIndex6M,$AB1179,TRUE,_xll.ohTrigger(trigger,$X$24))</f>
        <v>2.1186781308031023E-2</v>
      </c>
      <c r="AH1179" s="43">
        <f>_xll.qlIndexFixing($X$9,$AB1179,TRUE,trigger)</f>
        <v>2.1117816470836992E-2</v>
      </c>
      <c r="AI1179" s="45">
        <f t="shared" si="32"/>
        <v>0.68964837194030593</v>
      </c>
    </row>
    <row r="1180" spans="27:35" x14ac:dyDescent="0.2">
      <c r="AA1180" s="122" t="s">
        <v>88</v>
      </c>
      <c r="AB1180" s="40">
        <f>_xll.qlInterestRateIndexFixingDate($X$9,AC1180)</f>
        <v>47652</v>
      </c>
      <c r="AC1180" s="40">
        <f>_xll.qlCalendarAdvance(calendar,$AC1179,AA1180,,,trigger)</f>
        <v>47654</v>
      </c>
      <c r="AD1180" s="40">
        <f>_xll.qlInterestRateIndexMaturity($X$9,AC1180,)</f>
        <v>47746</v>
      </c>
      <c r="AE1180" s="43">
        <f>_xll.qlTenorBasisValue(TenorBasis3M,AC1180,_xll.ohTrigger(trigger,$X$24))</f>
        <v>1.1169229881802401E-3</v>
      </c>
      <c r="AF1180" s="90">
        <f>_xll.qlTenorBasisForwardRate(TenorBasis3M,AC1180,_xll.ohTrigger(trigger,$X$24))</f>
        <v>2.1419989553123513E-2</v>
      </c>
      <c r="AG1180" s="90">
        <f>_xll.qlIndexFixing(TenorBasisIndex6M,$AB1180,TRUE,_xll.ohTrigger(trigger,$X$24))</f>
        <v>2.1181046039438805E-2</v>
      </c>
      <c r="AH1180" s="43">
        <f>_xll.qlIndexFixing($X$9,$AB1180,TRUE,trigger)</f>
        <v>2.1112367804277318E-2</v>
      </c>
      <c r="AI1180" s="45">
        <f t="shared" si="32"/>
        <v>0.68678235161486612</v>
      </c>
    </row>
    <row r="1181" spans="27:35" x14ac:dyDescent="0.2">
      <c r="AA1181" s="122" t="s">
        <v>88</v>
      </c>
      <c r="AB1181" s="40">
        <f>_xll.qlInterestRateIndexFixingDate($X$9,AC1181)</f>
        <v>47659</v>
      </c>
      <c r="AC1181" s="40">
        <f>_xll.qlCalendarAdvance(calendar,$AC1180,AA1181,,,trigger)</f>
        <v>47661</v>
      </c>
      <c r="AD1181" s="40">
        <f>_xll.qlInterestRateIndexMaturity($X$9,AC1181,)</f>
        <v>47753</v>
      </c>
      <c r="AE1181" s="43">
        <f>_xll.qlTenorBasisValue(TenorBasis3M,AC1181,_xll.ohTrigger(trigger,$X$24))</f>
        <v>1.1152816003959659E-3</v>
      </c>
      <c r="AF1181" s="90">
        <f>_xll.qlTenorBasisForwardRate(TenorBasis3M,AC1181,_xll.ohTrigger(trigger,$X$24))</f>
        <v>2.1414131798844483E-2</v>
      </c>
      <c r="AG1181" s="90">
        <f>_xll.qlIndexFixing(TenorBasisIndex6M,$AB1181,TRUE,_xll.ohTrigger(trigger,$X$24))</f>
        <v>2.1175189745015491E-2</v>
      </c>
      <c r="AH1181" s="43">
        <f>_xll.qlIndexFixing($X$9,$AB1181,TRUE,trigger)</f>
        <v>2.1106823666076614E-2</v>
      </c>
      <c r="AI1181" s="45">
        <f t="shared" si="32"/>
        <v>0.68366078938876529</v>
      </c>
    </row>
    <row r="1182" spans="27:35" x14ac:dyDescent="0.2">
      <c r="AA1182" s="122" t="s">
        <v>88</v>
      </c>
      <c r="AB1182" s="40">
        <f>_xll.qlInterestRateIndexFixingDate($X$9,AC1182)</f>
        <v>47666</v>
      </c>
      <c r="AC1182" s="40">
        <f>_xll.qlCalendarAdvance(calendar,$AC1181,AA1182,,,trigger)</f>
        <v>47668</v>
      </c>
      <c r="AD1182" s="40">
        <f>_xll.qlInterestRateIndexMaturity($X$9,AC1182,)</f>
        <v>47760</v>
      </c>
      <c r="AE1182" s="43">
        <f>_xll.qlTenorBasisValue(TenorBasis3M,AC1182,_xll.ohTrigger(trigger,$X$24))</f>
        <v>1.1136412083749213E-3</v>
      </c>
      <c r="AF1182" s="90">
        <f>_xll.qlTenorBasisForwardRate(TenorBasis3M,AC1182,_xll.ohTrigger(trigger,$X$24))</f>
        <v>2.1408153042484057E-2</v>
      </c>
      <c r="AG1182" s="90">
        <f>_xll.qlIndexFixing(TenorBasisIndex6M,$AB1182,TRUE,_xll.ohTrigger(trigger,$X$24))</f>
        <v>2.1168812722886874E-2</v>
      </c>
      <c r="AH1182" s="43">
        <f>_xll.qlIndexFixing($X$9,$AB1182,TRUE,trigger)</f>
        <v>2.1101184073346411E-2</v>
      </c>
      <c r="AI1182" s="45">
        <f t="shared" si="32"/>
        <v>0.67628649540463215</v>
      </c>
    </row>
    <row r="1183" spans="27:35" x14ac:dyDescent="0.2">
      <c r="AA1183" s="122" t="s">
        <v>88</v>
      </c>
      <c r="AB1183" s="40">
        <f>_xll.qlInterestRateIndexFixingDate($X$9,AC1183)</f>
        <v>47673</v>
      </c>
      <c r="AC1183" s="40">
        <f>_xll.qlCalendarAdvance(calendar,$AC1182,AA1183,,,trigger)</f>
        <v>47675</v>
      </c>
      <c r="AD1183" s="40">
        <f>_xll.qlInterestRateIndexMaturity($X$9,AC1183,)</f>
        <v>47767</v>
      </c>
      <c r="AE1183" s="43">
        <f>_xll.qlTenorBasisValue(TenorBasis3M,AC1183,_xll.ohTrigger(trigger,$X$24))</f>
        <v>1.1120018180374306E-3</v>
      </c>
      <c r="AF1183" s="90">
        <f>_xll.qlTenorBasisForwardRate(TenorBasis3M,AC1183,_xll.ohTrigger(trigger,$X$24))</f>
        <v>2.1402055460870515E-2</v>
      </c>
      <c r="AG1183" s="90">
        <f>_xll.qlIndexFixing(TenorBasisIndex6M,$AB1183,TRUE,_xll.ohTrigger(trigger,$X$24))</f>
        <v>2.1161317562041856E-2</v>
      </c>
      <c r="AH1183" s="43">
        <f>_xll.qlIndexFixing($X$9,$AB1183,TRUE,trigger)</f>
        <v>2.1095450498534962E-2</v>
      </c>
      <c r="AI1183" s="45">
        <f t="shared" si="32"/>
        <v>0.65867063506894885</v>
      </c>
    </row>
    <row r="1184" spans="27:35" x14ac:dyDescent="0.2">
      <c r="AA1184" s="122" t="s">
        <v>88</v>
      </c>
      <c r="AB1184" s="40">
        <f>_xll.qlInterestRateIndexFixingDate($X$9,AC1184)</f>
        <v>47680</v>
      </c>
      <c r="AC1184" s="40">
        <f>_xll.qlCalendarAdvance(calendar,$AC1183,AA1184,,,trigger)</f>
        <v>47682</v>
      </c>
      <c r="AD1184" s="40">
        <f>_xll.qlInterestRateIndexMaturity($X$9,AC1184,)</f>
        <v>47774</v>
      </c>
      <c r="AE1184" s="43">
        <f>_xll.qlTenorBasisValue(TenorBasis3M,AC1184,_xll.ohTrigger(trigger,$X$24))</f>
        <v>1.1103634352662946E-3</v>
      </c>
      <c r="AF1184" s="90">
        <f>_xll.qlTenorBasisForwardRate(TenorBasis3M,AC1184,_xll.ohTrigger(trigger,$X$24))</f>
        <v>2.1395845011261152E-2</v>
      </c>
      <c r="AG1184" s="90">
        <f>_xll.qlIndexFixing(TenorBasisIndex6M,$AB1184,TRUE,_xll.ohTrigger(trigger,$X$24))</f>
        <v>2.1153709558393914E-2</v>
      </c>
      <c r="AH1184" s="43">
        <f>_xll.qlIndexFixing($X$9,$AB1184,TRUE,trigger)</f>
        <v>2.1089626978155127E-2</v>
      </c>
      <c r="AI1184" s="45">
        <f t="shared" si="32"/>
        <v>0.64082580238787601</v>
      </c>
    </row>
    <row r="1185" spans="27:35" x14ac:dyDescent="0.2">
      <c r="AA1185" s="122" t="s">
        <v>88</v>
      </c>
      <c r="AB1185" s="40">
        <f>_xll.qlInterestRateIndexFixingDate($X$9,AC1185)</f>
        <v>47687</v>
      </c>
      <c r="AC1185" s="40">
        <f>_xll.qlCalendarAdvance(calendar,$AC1184,AA1185,,,trigger)</f>
        <v>47689</v>
      </c>
      <c r="AD1185" s="40">
        <f>_xll.qlInterestRateIndexMaturity($X$9,AC1185,)</f>
        <v>47781</v>
      </c>
      <c r="AE1185" s="43">
        <f>_xll.qlTenorBasisValue(TenorBasis3M,AC1185,_xll.ohTrigger(trigger,$X$24))</f>
        <v>1.1087260659069444E-3</v>
      </c>
      <c r="AF1185" s="90">
        <f>_xll.qlTenorBasisForwardRate(TenorBasis3M,AC1185,_xll.ohTrigger(trigger,$X$24))</f>
        <v>2.1389528035670714E-2</v>
      </c>
      <c r="AG1185" s="90">
        <f>_xll.qlIndexFixing(TenorBasisIndex6M,$AB1185,TRUE,_xll.ohTrigger(trigger,$X$24))</f>
        <v>2.1145995053684957E-2</v>
      </c>
      <c r="AH1185" s="43">
        <f>_xll.qlIndexFixing($X$9,$AB1185,TRUE,trigger)</f>
        <v>2.1083717809704045E-2</v>
      </c>
      <c r="AI1185" s="45">
        <f t="shared" si="32"/>
        <v>0.62277243980911334</v>
      </c>
    </row>
    <row r="1186" spans="27:35" x14ac:dyDescent="0.2">
      <c r="AA1186" s="122" t="s">
        <v>88</v>
      </c>
      <c r="AB1186" s="40">
        <f>_xll.qlInterestRateIndexFixingDate($X$9,AC1186)</f>
        <v>47694</v>
      </c>
      <c r="AC1186" s="40">
        <f>_xll.qlCalendarAdvance(calendar,$AC1185,AA1186,,,trigger)</f>
        <v>47696</v>
      </c>
      <c r="AD1186" s="40">
        <f>_xll.qlInterestRateIndexMaturity($X$9,AC1186,)</f>
        <v>47788</v>
      </c>
      <c r="AE1186" s="43">
        <f>_xll.qlTenorBasisValue(TenorBasis3M,AC1186,_xll.ohTrigger(trigger,$X$24))</f>
        <v>1.1070897157675996E-3</v>
      </c>
      <c r="AF1186" s="90">
        <f>_xll.qlTenorBasisForwardRate(TenorBasis3M,AC1186,_xll.ohTrigger(trigger,$X$24))</f>
        <v>2.1383110876049636E-2</v>
      </c>
      <c r="AG1186" s="90">
        <f>_xll.qlIndexFixing(TenorBasisIndex6M,$AB1186,TRUE,_xll.ohTrigger(trigger,$X$24))</f>
        <v>2.1138180389584784E-2</v>
      </c>
      <c r="AH1186" s="43">
        <f>_xll.qlIndexFixing($X$9,$AB1186,TRUE,trigger)</f>
        <v>2.1077727290655403E-2</v>
      </c>
      <c r="AI1186" s="45">
        <f t="shared" si="32"/>
        <v>0.60453098929380555</v>
      </c>
    </row>
    <row r="1187" spans="27:35" x14ac:dyDescent="0.2">
      <c r="AA1187" s="122" t="s">
        <v>88</v>
      </c>
      <c r="AB1187" s="40">
        <f>_xll.qlInterestRateIndexFixingDate($X$9,AC1187)</f>
        <v>47701</v>
      </c>
      <c r="AC1187" s="40">
        <f>_xll.qlCalendarAdvance(calendar,$AC1186,AA1187,,,trigger)</f>
        <v>47703</v>
      </c>
      <c r="AD1187" s="40">
        <f>_xll.qlInterestRateIndexMaturity($X$9,AC1187,)</f>
        <v>47795</v>
      </c>
      <c r="AE1187" s="43">
        <f>_xll.qlTenorBasisValue(TenorBasis3M,AC1187,_xll.ohTrigger(trigger,$X$24))</f>
        <v>1.1054543906194186E-3</v>
      </c>
      <c r="AF1187" s="90">
        <f>_xll.qlTenorBasisForwardRate(TenorBasis3M,AC1187,_xll.ohTrigger(trigger,$X$24))</f>
        <v>2.1376599874271904E-2</v>
      </c>
      <c r="AG1187" s="90">
        <f>_xll.qlIndexFixing(TenorBasisIndex6M,$AB1187,TRUE,_xll.ohTrigger(trigger,$X$24))</f>
        <v>2.1130271907671961E-2</v>
      </c>
      <c r="AH1187" s="43">
        <f>_xll.qlIndexFixing($X$9,$AB1187,TRUE,trigger)</f>
        <v>2.10716597184629E-2</v>
      </c>
      <c r="AI1187" s="45">
        <f t="shared" si="32"/>
        <v>0.58612189209061172</v>
      </c>
    </row>
    <row r="1188" spans="27:35" x14ac:dyDescent="0.2">
      <c r="AA1188" s="122" t="s">
        <v>88</v>
      </c>
      <c r="AB1188" s="40">
        <f>_xll.qlInterestRateIndexFixingDate($X$9,AC1188)</f>
        <v>47708</v>
      </c>
      <c r="AC1188" s="40">
        <f>_xll.qlCalendarAdvance(calendar,$AC1187,AA1188,,,trigger)</f>
        <v>47710</v>
      </c>
      <c r="AD1188" s="40">
        <f>_xll.qlInterestRateIndexMaturity($X$9,AC1188,)</f>
        <v>47802</v>
      </c>
      <c r="AE1188" s="43">
        <f>_xll.qlTenorBasisValue(TenorBasis3M,AC1188,_xll.ohTrigger(trigger,$X$24))</f>
        <v>1.1038200961966539E-3</v>
      </c>
      <c r="AF1188" s="90">
        <f>_xll.qlTenorBasisForwardRate(TenorBasis3M,AC1188,_xll.ohTrigger(trigger,$X$24))</f>
        <v>2.1370001372145467E-2</v>
      </c>
      <c r="AG1188" s="90">
        <f>_xll.qlIndexFixing(TenorBasisIndex6M,$AB1188,TRUE,_xll.ohTrigger(trigger,$X$24))</f>
        <v>2.1122275949462498E-2</v>
      </c>
      <c r="AH1188" s="43">
        <f>_xll.qlIndexFixing($X$9,$AB1188,TRUE,trigger)</f>
        <v>2.1065519390557633E-2</v>
      </c>
      <c r="AI1188" s="45">
        <f t="shared" si="32"/>
        <v>0.56756558904864918</v>
      </c>
    </row>
    <row r="1189" spans="27:35" x14ac:dyDescent="0.2">
      <c r="AA1189" s="122" t="s">
        <v>88</v>
      </c>
      <c r="AB1189" s="40">
        <f>_xll.qlInterestRateIndexFixingDate($X$9,AC1189)</f>
        <v>47715</v>
      </c>
      <c r="AC1189" s="40">
        <f>_xll.qlCalendarAdvance(calendar,$AC1188,AA1189,,,trigger)</f>
        <v>47717</v>
      </c>
      <c r="AD1189" s="40">
        <f>_xll.qlInterestRateIndexMaturity($X$9,AC1189,)</f>
        <v>47809</v>
      </c>
      <c r="AE1189" s="43">
        <f>_xll.qlTenorBasisValue(TenorBasis3M,AC1189,_xll.ohTrigger(trigger,$X$24))</f>
        <v>1.1021868381968036E-3</v>
      </c>
      <c r="AF1189" s="90">
        <f>_xll.qlTenorBasisForwardRate(TenorBasis3M,AC1189,_xll.ohTrigger(trigger,$X$24))</f>
        <v>2.1363321711400075E-2</v>
      </c>
      <c r="AG1189" s="90">
        <f>_xll.qlIndexFixing(TenorBasisIndex6M,$AB1189,TRUE,_xll.ohTrigger(trigger,$X$24))</f>
        <v>2.1114198856373351E-2</v>
      </c>
      <c r="AH1189" s="43">
        <f>_xll.qlIndexFixing($X$9,$AB1189,TRUE,trigger)</f>
        <v>2.1059310604349863E-2</v>
      </c>
      <c r="AI1189" s="45">
        <f t="shared" si="32"/>
        <v>0.54888252023488349</v>
      </c>
    </row>
    <row r="1190" spans="27:35" x14ac:dyDescent="0.2">
      <c r="AA1190" s="122" t="s">
        <v>88</v>
      </c>
      <c r="AB1190" s="40">
        <f>_xll.qlInterestRateIndexFixingDate($X$9,AC1190)</f>
        <v>47722</v>
      </c>
      <c r="AC1190" s="40">
        <f>_xll.qlCalendarAdvance(calendar,$AC1189,AA1190,,,trigger)</f>
        <v>47724</v>
      </c>
      <c r="AD1190" s="40">
        <f>_xll.qlInterestRateIndexMaturity($X$9,AC1190,)</f>
        <v>47816</v>
      </c>
      <c r="AE1190" s="43">
        <f>_xll.qlTenorBasisValue(TenorBasis3M,AC1190,_xll.ohTrigger(trigger,$X$24))</f>
        <v>1.1005546222807654E-3</v>
      </c>
      <c r="AF1190" s="90">
        <f>_xll.qlTenorBasisForwardRate(TenorBasis3M,AC1190,_xll.ohTrigger(trigger,$X$24))</f>
        <v>2.1356567233696833E-2</v>
      </c>
      <c r="AG1190" s="90">
        <f>_xll.qlIndexFixing(TenorBasisIndex6M,$AB1190,TRUE,_xll.ohTrigger(trigger,$X$24))</f>
        <v>2.1106046969750228E-2</v>
      </c>
      <c r="AH1190" s="43">
        <f>_xll.qlIndexFixing($X$9,$AB1190,TRUE,trigger)</f>
        <v>2.1053037657226381E-2</v>
      </c>
      <c r="AI1190" s="45">
        <f t="shared" si="32"/>
        <v>0.53009312523846774</v>
      </c>
    </row>
    <row r="1191" spans="27:35" x14ac:dyDescent="0.2">
      <c r="AA1191" s="122" t="s">
        <v>88</v>
      </c>
      <c r="AB1191" s="40">
        <f>_xll.qlInterestRateIndexFixingDate($X$9,AC1191)</f>
        <v>47729</v>
      </c>
      <c r="AC1191" s="40">
        <f>_xll.qlCalendarAdvance(calendar,$AC1190,AA1191,,,trigger)</f>
        <v>47731</v>
      </c>
      <c r="AD1191" s="40">
        <f>_xll.qlInterestRateIndexMaturity($X$9,AC1191,)</f>
        <v>47822</v>
      </c>
      <c r="AE1191" s="43">
        <f>_xll.qlTenorBasisValue(TenorBasis3M,AC1191,_xll.ohTrigger(trigger,$X$24))</f>
        <v>1.0989234540729872E-3</v>
      </c>
      <c r="AF1191" s="90">
        <f>_xll.qlTenorBasisForwardRate(TenorBasis3M,AC1191,_xll.ohTrigger(trigger,$X$24))</f>
        <v>2.1349610460830708E-2</v>
      </c>
      <c r="AG1191" s="90">
        <f>_xll.qlIndexFixing(TenorBasisIndex6M,$AB1191,TRUE,_xll.ohTrigger(trigger,$X$24))</f>
        <v>2.1097766796977814E-2</v>
      </c>
      <c r="AH1191" s="43">
        <f>_xll.qlIndexFixing($X$9,$AB1191,TRUE,trigger)</f>
        <v>2.1046552884736211E-2</v>
      </c>
      <c r="AI1191" s="45">
        <f t="shared" si="32"/>
        <v>0.51213912241603043</v>
      </c>
    </row>
    <row r="1192" spans="27:35" x14ac:dyDescent="0.2">
      <c r="AA1192" s="122" t="s">
        <v>88</v>
      </c>
      <c r="AB1192" s="40">
        <f>_xll.qlInterestRateIndexFixingDate($X$9,AC1192)</f>
        <v>47736</v>
      </c>
      <c r="AC1192" s="40">
        <f>_xll.qlCalendarAdvance(calendar,$AC1191,AA1192,,,trigger)</f>
        <v>47738</v>
      </c>
      <c r="AD1192" s="40">
        <f>_xll.qlInterestRateIndexMaturity($X$9,AC1192,)</f>
        <v>47829</v>
      </c>
      <c r="AE1192" s="43">
        <f>_xll.qlTenorBasisValue(TenorBasis3M,AC1192,_xll.ohTrigger(trigger,$X$24))</f>
        <v>1.0972933391616201E-3</v>
      </c>
      <c r="AF1192" s="90">
        <f>_xll.qlTenorBasisForwardRate(TenorBasis3M,AC1192,_xll.ohTrigger(trigger,$X$24))</f>
        <v>2.134272886762071E-2</v>
      </c>
      <c r="AG1192" s="90">
        <f>_xll.qlIndexFixing(TenorBasisIndex6M,$AB1192,TRUE,_xll.ohTrigger(trigger,$X$24))</f>
        <v>2.1089472543402866E-2</v>
      </c>
      <c r="AH1192" s="43">
        <f>_xll.qlIndexFixing($X$9,$AB1192,TRUE,trigger)</f>
        <v>2.1040167933262299E-2</v>
      </c>
      <c r="AI1192" s="45">
        <f t="shared" si="32"/>
        <v>0.49304610140566557</v>
      </c>
    </row>
    <row r="1193" spans="27:35" x14ac:dyDescent="0.2">
      <c r="AA1193" s="122" t="s">
        <v>88</v>
      </c>
      <c r="AB1193" s="40">
        <f>_xll.qlInterestRateIndexFixingDate($X$9,AC1193)</f>
        <v>47743</v>
      </c>
      <c r="AC1193" s="40">
        <f>_xll.qlCalendarAdvance(calendar,$AC1192,AA1193,,,trigger)</f>
        <v>47745</v>
      </c>
      <c r="AD1193" s="40">
        <f>_xll.qlInterestRateIndexMaturity($X$9,AC1193,)</f>
        <v>47836</v>
      </c>
      <c r="AE1193" s="43">
        <f>_xll.qlTenorBasisValue(TenorBasis3M,AC1193,_xll.ohTrigger(trigger,$X$24))</f>
        <v>1.0956642830986661E-3</v>
      </c>
      <c r="AF1193" s="90">
        <f>_xll.qlTenorBasisForwardRate(TenorBasis3M,AC1193,_xll.ohTrigger(trigger,$X$24))</f>
        <v>2.1335791285822879E-2</v>
      </c>
      <c r="AG1193" s="90">
        <f>_xll.qlIndexFixing(TenorBasisIndex6M,$AB1193,TRUE,_xll.ohTrigger(trigger,$X$24))</f>
        <v>2.1081122323778543E-2</v>
      </c>
      <c r="AH1193" s="43">
        <f>_xll.qlIndexFixing($X$9,$AB1193,TRUE,trigger)</f>
        <v>2.1033731580833687E-2</v>
      </c>
      <c r="AI1193" s="45">
        <f t="shared" si="32"/>
        <v>0.47390742944856262</v>
      </c>
    </row>
    <row r="1194" spans="27:35" x14ac:dyDescent="0.2">
      <c r="AA1194" s="122" t="s">
        <v>88</v>
      </c>
      <c r="AB1194" s="40">
        <f>_xll.qlInterestRateIndexFixingDate($X$9,AC1194)</f>
        <v>47750</v>
      </c>
      <c r="AC1194" s="40">
        <f>_xll.qlCalendarAdvance(calendar,$AC1193,AA1194,,,trigger)</f>
        <v>47752</v>
      </c>
      <c r="AD1194" s="40">
        <f>_xll.qlInterestRateIndexMaturity($X$9,AC1194,)</f>
        <v>47844</v>
      </c>
      <c r="AE1194" s="43">
        <f>_xll.qlTenorBasisValue(TenorBasis3M,AC1194,_xll.ohTrigger(trigger,$X$24))</f>
        <v>1.0940362914001315E-3</v>
      </c>
      <c r="AF1194" s="90">
        <f>_xll.qlTenorBasisForwardRate(TenorBasis3M,AC1194,_xll.ohTrigger(trigger,$X$24))</f>
        <v>2.1328927983810642E-2</v>
      </c>
      <c r="AG1194" s="90">
        <f>_xll.qlIndexFixing(TenorBasisIndex6M,$AB1194,TRUE,_xll.ohTrigger(trigger,$X$24))</f>
        <v>2.1072818311734656E-2</v>
      </c>
      <c r="AH1194" s="43">
        <f>_xll.qlIndexFixing($X$9,$AB1194,TRUE,trigger)</f>
        <v>2.1027390206424985E-2</v>
      </c>
      <c r="AI1194" s="45">
        <f t="shared" si="32"/>
        <v>0.45428105309670841</v>
      </c>
    </row>
    <row r="1195" spans="27:35" x14ac:dyDescent="0.2">
      <c r="AA1195" s="122" t="s">
        <v>88</v>
      </c>
      <c r="AB1195" s="40">
        <f>_xll.qlInterestRateIndexFixingDate($X$9,AC1195)</f>
        <v>47757</v>
      </c>
      <c r="AC1195" s="40">
        <f>_xll.qlCalendarAdvance(calendar,$AC1194,AA1195,,,trigger)</f>
        <v>47759</v>
      </c>
      <c r="AD1195" s="40">
        <f>_xll.qlInterestRateIndexMaturity($X$9,AC1195,)</f>
        <v>47851</v>
      </c>
      <c r="AE1195" s="43">
        <f>_xll.qlTenorBasisValue(TenorBasis3M,AC1195,_xll.ohTrigger(trigger,$X$24))</f>
        <v>1.0924093695461748E-3</v>
      </c>
      <c r="AF1195" s="90">
        <f>_xll.qlTenorBasisForwardRate(TenorBasis3M,AC1195,_xll.ohTrigger(trigger,$X$24))</f>
        <v>2.1321894540444659E-2</v>
      </c>
      <c r="AG1195" s="90">
        <f>_xll.qlIndexFixing(TenorBasisIndex6M,$AB1195,TRUE,_xll.ohTrigger(trigger,$X$24))</f>
        <v>2.1064587432786677E-2</v>
      </c>
      <c r="AH1195" s="43">
        <f>_xll.qlIndexFixing($X$9,$AB1195,TRUE,trigger)</f>
        <v>2.1020860912552456E-2</v>
      </c>
      <c r="AI1195" s="45">
        <f t="shared" si="32"/>
        <v>0.43726520234221161</v>
      </c>
    </row>
    <row r="1196" spans="27:35" x14ac:dyDescent="0.2">
      <c r="AA1196" s="122" t="s">
        <v>88</v>
      </c>
      <c r="AB1196" s="40">
        <f>_xll.qlInterestRateIndexFixingDate($X$9,AC1196)</f>
        <v>47764</v>
      </c>
      <c r="AC1196" s="40">
        <f>_xll.qlCalendarAdvance(calendar,$AC1195,AA1196,,,trigger)</f>
        <v>47766</v>
      </c>
      <c r="AD1196" s="40">
        <f>_xll.qlInterestRateIndexMaturity($X$9,AC1196,)</f>
        <v>47858</v>
      </c>
      <c r="AE1196" s="43">
        <f>_xll.qlTenorBasisValue(TenorBasis3M,AC1196,_xll.ohTrigger(trigger,$X$24))</f>
        <v>1.0907835229812559E-3</v>
      </c>
      <c r="AF1196" s="90">
        <f>_xll.qlTenorBasisForwardRate(TenorBasis3M,AC1196,_xll.ohTrigger(trigger,$X$24))</f>
        <v>2.1314822758423814E-2</v>
      </c>
      <c r="AG1196" s="90">
        <f>_xll.qlIndexFixing(TenorBasisIndex6M,$AB1196,TRUE,_xll.ohTrigger(trigger,$X$24))</f>
        <v>2.1057517393631688E-2</v>
      </c>
      <c r="AH1196" s="43">
        <f>_xll.qlIndexFixing($X$9,$AB1196,TRUE,trigger)</f>
        <v>2.1014292176691124E-2</v>
      </c>
      <c r="AI1196" s="45">
        <f t="shared" si="32"/>
        <v>0.43225216940563638</v>
      </c>
    </row>
    <row r="1197" spans="27:35" x14ac:dyDescent="0.2">
      <c r="AA1197" s="122" t="s">
        <v>88</v>
      </c>
      <c r="AB1197" s="40">
        <f>_xll.qlInterestRateIndexFixingDate($X$9,AC1197)</f>
        <v>47771</v>
      </c>
      <c r="AC1197" s="40">
        <f>_xll.qlCalendarAdvance(calendar,$AC1196,AA1197,,,trigger)</f>
        <v>47773</v>
      </c>
      <c r="AD1197" s="40">
        <f>_xll.qlInterestRateIndexMaturity($X$9,AC1197,)</f>
        <v>47865</v>
      </c>
      <c r="AE1197" s="43">
        <f>_xll.qlTenorBasisValue(TenorBasis3M,AC1197,_xll.ohTrigger(trigger,$X$24))</f>
        <v>1.0891587571142856E-3</v>
      </c>
      <c r="AF1197" s="90">
        <f>_xll.qlTenorBasisForwardRate(TenorBasis3M,AC1197,_xll.ohTrigger(trigger,$X$24))</f>
        <v>2.1307713308282177E-2</v>
      </c>
      <c r="AG1197" s="90">
        <f>_xll.qlIndexFixing(TenorBasisIndex6M,$AB1197,TRUE,_xll.ohTrigger(trigger,$X$24))</f>
        <v>2.1050409688802636E-2</v>
      </c>
      <c r="AH1197" s="43">
        <f>_xll.qlIndexFixing($X$9,$AB1197,TRUE,trigger)</f>
        <v>2.1007684450037457E-2</v>
      </c>
      <c r="AI1197" s="45">
        <f t="shared" si="32"/>
        <v>0.4272523876517817</v>
      </c>
    </row>
    <row r="1198" spans="27:35" x14ac:dyDescent="0.2">
      <c r="AA1198" s="122" t="s">
        <v>88</v>
      </c>
      <c r="AB1198" s="40">
        <f>_xll.qlInterestRateIndexFixingDate($X$9,AC1198)</f>
        <v>47778</v>
      </c>
      <c r="AC1198" s="40">
        <f>_xll.qlCalendarAdvance(calendar,$AC1197,AA1198,,,trigger)</f>
        <v>47780</v>
      </c>
      <c r="AD1198" s="40">
        <f>_xll.qlInterestRateIndexMaturity($X$9,AC1198,)</f>
        <v>47872</v>
      </c>
      <c r="AE1198" s="43">
        <f>_xll.qlTenorBasisValue(TenorBasis3M,AC1198,_xll.ohTrigger(trigger,$X$24))</f>
        <v>1.0875350773187728E-3</v>
      </c>
      <c r="AF1198" s="90">
        <f>_xll.qlTenorBasisForwardRate(TenorBasis3M,AC1198,_xll.ohTrigger(trigger,$X$24))</f>
        <v>2.1300566195560526E-2</v>
      </c>
      <c r="AG1198" s="90">
        <f>_xll.qlIndexFixing(TenorBasisIndex6M,$AB1198,TRUE,_xll.ohTrigger(trigger,$X$24))</f>
        <v>2.1043264323839447E-2</v>
      </c>
      <c r="AH1198" s="43">
        <f>_xll.qlIndexFixing($X$9,$AB1198,TRUE,trigger)</f>
        <v>2.1001037732786953E-2</v>
      </c>
      <c r="AI1198" s="45">
        <f t="shared" si="32"/>
        <v>0.42226591052494516</v>
      </c>
    </row>
    <row r="1199" spans="27:35" x14ac:dyDescent="0.2">
      <c r="AA1199" s="122" t="s">
        <v>88</v>
      </c>
      <c r="AB1199" s="40">
        <f>_xll.qlInterestRateIndexFixingDate($X$9,AC1199)</f>
        <v>47785</v>
      </c>
      <c r="AC1199" s="40">
        <f>_xll.qlCalendarAdvance(calendar,$AC1198,AA1199,,,trigger)</f>
        <v>47787</v>
      </c>
      <c r="AD1199" s="40">
        <f>_xll.qlInterestRateIndexMaturity($X$9,AC1199,)</f>
        <v>47879</v>
      </c>
      <c r="AE1199" s="43">
        <f>_xll.qlTenorBasisValue(TenorBasis3M,AC1199,_xll.ohTrigger(trigger,$X$24))</f>
        <v>1.0859124889329727E-3</v>
      </c>
      <c r="AF1199" s="90">
        <f>_xll.qlTenorBasisForwardRate(TenorBasis3M,AC1199,_xll.ohTrigger(trigger,$X$24))</f>
        <v>2.129338142576663E-2</v>
      </c>
      <c r="AG1199" s="90">
        <f>_xll.qlIndexFixing(TenorBasisIndex6M,$AB1199,TRUE,_xll.ohTrigger(trigger,$X$24))</f>
        <v>2.1036081304248146E-2</v>
      </c>
      <c r="AH1199" s="43">
        <f>_xll.qlIndexFixing($X$9,$AB1199,TRUE,trigger)</f>
        <v>2.0994352025137712E-2</v>
      </c>
      <c r="AI1199" s="45">
        <f t="shared" si="32"/>
        <v>0.41729279110433448</v>
      </c>
    </row>
    <row r="1200" spans="27:35" x14ac:dyDescent="0.2">
      <c r="AA1200" s="122" t="s">
        <v>88</v>
      </c>
      <c r="AB1200" s="40">
        <f>_xll.qlInterestRateIndexFixingDate($X$9,AC1200)</f>
        <v>47792</v>
      </c>
      <c r="AC1200" s="40">
        <f>_xll.qlCalendarAdvance(calendar,$AC1199,AA1200,,,trigger)</f>
        <v>47794</v>
      </c>
      <c r="AD1200" s="40">
        <f>_xll.qlInterestRateIndexMaturity($X$9,AC1200,)</f>
        <v>47886</v>
      </c>
      <c r="AE1200" s="43">
        <f>_xll.qlTenorBasisValue(TenorBasis3M,AC1200,_xll.ohTrigger(trigger,$X$24))</f>
        <v>1.0842909972600336E-3</v>
      </c>
      <c r="AF1200" s="90">
        <f>_xll.qlTenorBasisForwardRate(TenorBasis3M,AC1200,_xll.ohTrigger(trigger,$X$24))</f>
        <v>2.1286159004375246E-2</v>
      </c>
      <c r="AG1200" s="90">
        <f>_xll.qlIndexFixing(TenorBasisIndex6M,$AB1200,TRUE,_xll.ohTrigger(trigger,$X$24))</f>
        <v>2.1028860635503483E-2</v>
      </c>
      <c r="AH1200" s="43">
        <f>_xll.qlIndexFixing($X$9,$AB1200,TRUE,trigger)</f>
        <v>2.0987627327290446E-2</v>
      </c>
      <c r="AI1200" s="45">
        <f t="shared" si="32"/>
        <v>0.41233308213036585</v>
      </c>
    </row>
    <row r="1201" spans="27:35" x14ac:dyDescent="0.2">
      <c r="AA1201" s="122" t="s">
        <v>88</v>
      </c>
      <c r="AB1201" s="40">
        <f>_xll.qlInterestRateIndexFixingDate($X$9,AC1201)</f>
        <v>47799</v>
      </c>
      <c r="AC1201" s="40">
        <f>_xll.qlCalendarAdvance(calendar,$AC1200,AA1201,,,trigger)</f>
        <v>47801</v>
      </c>
      <c r="AD1201" s="40">
        <f>_xll.qlInterestRateIndexMaturity($X$9,AC1201,)</f>
        <v>47893</v>
      </c>
      <c r="AE1201" s="43">
        <f>_xll.qlTenorBasisValue(TenorBasis3M,AC1201,_xll.ohTrigger(trigger,$X$24))</f>
        <v>1.0826706075681418E-3</v>
      </c>
      <c r="AF1201" s="90">
        <f>_xll.qlTenorBasisForwardRate(TenorBasis3M,AC1201,_xll.ohTrigger(trigger,$X$24))</f>
        <v>2.1278898936822888E-2</v>
      </c>
      <c r="AG1201" s="90">
        <f>_xll.qlIndexFixing(TenorBasisIndex6M,$AB1201,TRUE,_xll.ohTrigger(trigger,$X$24))</f>
        <v>2.1021602323044588E-2</v>
      </c>
      <c r="AH1201" s="43">
        <f>_xll.qlIndexFixing($X$9,$AB1201,TRUE,trigger)</f>
        <v>2.0980863639443254E-2</v>
      </c>
      <c r="AI1201" s="45">
        <f t="shared" si="32"/>
        <v>0.40738683601333758</v>
      </c>
    </row>
    <row r="1202" spans="27:35" x14ac:dyDescent="0.2">
      <c r="AA1202" s="122" t="s">
        <v>88</v>
      </c>
      <c r="AB1202" s="40">
        <f>_xll.qlInterestRateIndexFixingDate($X$9,AC1202)</f>
        <v>47806</v>
      </c>
      <c r="AC1202" s="40">
        <f>_xll.qlCalendarAdvance(calendar,$AC1201,AA1202,,,trigger)</f>
        <v>47808</v>
      </c>
      <c r="AD1202" s="40">
        <f>_xll.qlInterestRateIndexMaturity($X$9,AC1202,)</f>
        <v>47900</v>
      </c>
      <c r="AE1202" s="43">
        <f>_xll.qlTenorBasisValue(TenorBasis3M,AC1202,_xll.ohTrigger(trigger,$X$24))</f>
        <v>1.0810513250906701E-3</v>
      </c>
      <c r="AF1202" s="90">
        <f>_xll.qlTenorBasisForwardRate(TenorBasis3M,AC1202,_xll.ohTrigger(trigger,$X$24))</f>
        <v>2.1271601228519146E-2</v>
      </c>
      <c r="AG1202" s="90">
        <f>_xll.qlIndexFixing(TenorBasisIndex6M,$AB1202,TRUE,_xll.ohTrigger(trigger,$X$24))</f>
        <v>2.1014306372276702E-2</v>
      </c>
      <c r="AH1202" s="43">
        <f>_xll.qlIndexFixing($X$9,$AB1202,TRUE,trigger)</f>
        <v>2.0974060961795979E-2</v>
      </c>
      <c r="AI1202" s="45">
        <f t="shared" si="32"/>
        <v>0.40245410480723581</v>
      </c>
    </row>
    <row r="1203" spans="27:35" x14ac:dyDescent="0.2">
      <c r="AA1203" s="122" t="s">
        <v>88</v>
      </c>
      <c r="AB1203" s="40">
        <f>_xll.qlInterestRateIndexFixingDate($X$9,AC1203)</f>
        <v>47813</v>
      </c>
      <c r="AC1203" s="40">
        <f>_xll.qlCalendarAdvance(calendar,$AC1202,AA1203,,,trigger)</f>
        <v>47815</v>
      </c>
      <c r="AD1203" s="40">
        <f>_xll.qlInterestRateIndexMaturity($X$9,AC1203,)</f>
        <v>47907</v>
      </c>
      <c r="AE1203" s="43">
        <f>_xll.qlTenorBasisValue(TenorBasis3M,AC1203,_xll.ohTrigger(trigger,$X$24))</f>
        <v>1.0794331550263228E-3</v>
      </c>
      <c r="AF1203" s="90">
        <f>_xll.qlTenorBasisForwardRate(TenorBasis3M,AC1203,_xll.ohTrigger(trigger,$X$24))</f>
        <v>2.1264265884833638E-2</v>
      </c>
      <c r="AG1203" s="90">
        <f>_xll.qlIndexFixing(TenorBasisIndex6M,$AB1203,TRUE,_xll.ohTrigger(trigger,$X$24))</f>
        <v>2.1006972788572918E-2</v>
      </c>
      <c r="AH1203" s="43">
        <f>_xll.qlIndexFixing($X$9,$AB1203,TRUE,trigger)</f>
        <v>2.0967219294554543E-2</v>
      </c>
      <c r="AI1203" s="45">
        <f t="shared" si="32"/>
        <v>0.3975349401837483</v>
      </c>
    </row>
    <row r="1204" spans="27:35" x14ac:dyDescent="0.2">
      <c r="AA1204" s="122" t="s">
        <v>88</v>
      </c>
      <c r="AB1204" s="40">
        <f>_xll.qlInterestRateIndexFixingDate($X$9,AC1204)</f>
        <v>47820</v>
      </c>
      <c r="AC1204" s="40">
        <f>_xll.qlCalendarAdvance(calendar,$AC1203,AA1204,,,trigger)</f>
        <v>47822</v>
      </c>
      <c r="AD1204" s="40">
        <f>_xll.qlInterestRateIndexMaturity($X$9,AC1204,)</f>
        <v>47912</v>
      </c>
      <c r="AE1204" s="43">
        <f>_xll.qlTenorBasisValue(TenorBasis3M,AC1204,_xll.ohTrigger(trigger,$X$24))</f>
        <v>1.0778161025392788E-3</v>
      </c>
      <c r="AF1204" s="90">
        <f>_xll.qlTenorBasisForwardRate(TenorBasis3M,AC1204,_xll.ohTrigger(trigger,$X$24))</f>
        <v>2.1256707183000323E-2</v>
      </c>
      <c r="AG1204" s="90">
        <f>_xll.qlIndexFixing(TenorBasisIndex6M,$AB1204,TRUE,_xll.ohTrigger(trigger,$X$24))</f>
        <v>2.0999445715659704E-2</v>
      </c>
      <c r="AH1204" s="43">
        <f>_xll.qlIndexFixing($X$9,$AB1204,TRUE,trigger)</f>
        <v>2.0960117775111975E-2</v>
      </c>
      <c r="AI1204" s="45">
        <f t="shared" si="32"/>
        <v>0.39327940547728701</v>
      </c>
    </row>
    <row r="1205" spans="27:35" x14ac:dyDescent="0.2">
      <c r="AA1205" s="122" t="s">
        <v>88</v>
      </c>
      <c r="AB1205" s="40">
        <f>_xll.qlInterestRateIndexFixingDate($X$9,AC1205)</f>
        <v>47827</v>
      </c>
      <c r="AC1205" s="40">
        <f>_xll.qlCalendarAdvance(calendar,$AC1204,AA1205,,,trigger)</f>
        <v>47829</v>
      </c>
      <c r="AD1205" s="40">
        <f>_xll.qlInterestRateIndexMaturity($X$9,AC1205,)</f>
        <v>47919</v>
      </c>
      <c r="AE1205" s="43">
        <f>_xll.qlTenorBasisValue(TenorBasis3M,AC1205,_xll.ohTrigger(trigger,$X$24))</f>
        <v>1.0762001727593383E-3</v>
      </c>
      <c r="AF1205" s="90">
        <f>_xll.qlTenorBasisForwardRate(TenorBasis3M,AC1205,_xll.ohTrigger(trigger,$X$24))</f>
        <v>2.1249302829574823E-2</v>
      </c>
      <c r="AG1205" s="90">
        <f>_xll.qlIndexFixing(TenorBasisIndex6M,$AB1205,TRUE,_xll.ohTrigger(trigger,$X$24))</f>
        <v>2.0992043116019765E-2</v>
      </c>
      <c r="AH1205" s="43">
        <f>_xll.qlIndexFixing($X$9,$AB1205,TRUE,trigger)</f>
        <v>2.0953204501968692E-2</v>
      </c>
      <c r="AI1205" s="45">
        <f t="shared" si="32"/>
        <v>0.3883861405107325</v>
      </c>
    </row>
    <row r="1206" spans="27:35" x14ac:dyDescent="0.2">
      <c r="AA1206" s="122" t="s">
        <v>88</v>
      </c>
      <c r="AB1206" s="40">
        <f>_xll.qlInterestRateIndexFixingDate($X$9,AC1206)</f>
        <v>47834</v>
      </c>
      <c r="AC1206" s="40">
        <f>_xll.qlCalendarAdvance(calendar,$AC1205,AA1206,,,trigger)</f>
        <v>47836</v>
      </c>
      <c r="AD1206" s="40">
        <f>_xll.qlInterestRateIndexMaturity($X$9,AC1206,)</f>
        <v>47926</v>
      </c>
      <c r="AE1206" s="43">
        <f>_xll.qlTenorBasisValue(TenorBasis3M,AC1206,_xll.ohTrigger(trigger,$X$24))</f>
        <v>1.0745853707820649E-3</v>
      </c>
      <c r="AF1206" s="90">
        <f>_xll.qlTenorBasisForwardRate(TenorBasis3M,AC1206,_xll.ohTrigger(trigger,$X$24))</f>
        <v>2.1241860860073736E-2</v>
      </c>
      <c r="AG1206" s="90">
        <f>_xll.qlIndexFixing(TenorBasisIndex6M,$AB1206,TRUE,_xll.ohTrigger(trigger,$X$24))</f>
        <v>2.0984602902692551E-2</v>
      </c>
      <c r="AH1206" s="43">
        <f>_xll.qlIndexFixing($X$9,$AB1206,TRUE,trigger)</f>
        <v>2.0946252244073982E-2</v>
      </c>
      <c r="AI1206" s="45">
        <f t="shared" si="32"/>
        <v>0.383506586185689</v>
      </c>
    </row>
    <row r="1207" spans="27:35" x14ac:dyDescent="0.2">
      <c r="AA1207" s="122" t="s">
        <v>88</v>
      </c>
      <c r="AB1207" s="40">
        <f>_xll.qlInterestRateIndexFixingDate($X$9,AC1207)</f>
        <v>47840</v>
      </c>
      <c r="AC1207" s="40">
        <f>_xll.qlCalendarAdvance(calendar,$AC1206,AA1207,,,trigger)</f>
        <v>47844</v>
      </c>
      <c r="AD1207" s="40">
        <f>_xll.qlInterestRateIndexMaturity($X$9,AC1207,)</f>
        <v>47934</v>
      </c>
      <c r="AE1207" s="43">
        <f>_xll.qlTenorBasisValue(TenorBasis3M,AC1207,_xll.ohTrigger(trigger,$X$24))</f>
        <v>1.0727412702821869E-3</v>
      </c>
      <c r="AF1207" s="90">
        <f>_xll.qlTenorBasisForwardRate(TenorBasis3M,AC1207,_xll.ohTrigger(trigger,$X$24))</f>
        <v>2.1233309698289737E-2</v>
      </c>
      <c r="AG1207" s="90">
        <f>_xll.qlIndexFixing(TenorBasisIndex6M,$AB1207,TRUE,_xll.ohTrigger(trigger,$X$24))</f>
        <v>2.0976053750892731E-2</v>
      </c>
      <c r="AH1207" s="43">
        <f>_xll.qlIndexFixing($X$9,$AB1207,TRUE,trigger)</f>
        <v>2.0938259070310217E-2</v>
      </c>
      <c r="AI1207" s="45">
        <f t="shared" si="32"/>
        <v>0.37794680582514673</v>
      </c>
    </row>
    <row r="1208" spans="27:35" x14ac:dyDescent="0.2">
      <c r="AA1208" s="122" t="s">
        <v>88</v>
      </c>
      <c r="AB1208" s="40">
        <f>_xll.qlInterestRateIndexFixingDate($X$9,AC1208)</f>
        <v>47848</v>
      </c>
      <c r="AC1208" s="40">
        <f>_xll.qlCalendarAdvance(calendar,$AC1207,AA1208,,,trigger)</f>
        <v>47851</v>
      </c>
      <c r="AD1208" s="40">
        <f>_xll.qlInterestRateIndexMaturity($X$9,AC1208,)</f>
        <v>47941</v>
      </c>
      <c r="AE1208" s="43">
        <f>_xll.qlTenorBasisValue(TenorBasis3M,AC1208,_xll.ohTrigger(trigger,$X$24))</f>
        <v>1.0711289020250976E-3</v>
      </c>
      <c r="AF1208" s="90">
        <f>_xll.qlTenorBasisForwardRate(TenorBasis3M,AC1208,_xll.ohTrigger(trigger,$X$24))</f>
        <v>2.1225787140513042E-2</v>
      </c>
      <c r="AG1208" s="90">
        <f>_xll.qlIndexFixing(TenorBasisIndex6M,$AB1208,TRUE,_xll.ohTrigger(trigger,$X$24))</f>
        <v>2.0968532954407593E-2</v>
      </c>
      <c r="AH1208" s="43">
        <f>_xll.qlIndexFixing($X$9,$AB1208,TRUE,trigger)</f>
        <v>2.0931223274345712E-2</v>
      </c>
      <c r="AI1208" s="45">
        <f t="shared" si="32"/>
        <v>0.37309680061881068</v>
      </c>
    </row>
    <row r="1209" spans="27:35" x14ac:dyDescent="0.2">
      <c r="AA1209" s="122" t="s">
        <v>88</v>
      </c>
      <c r="AB1209" s="40">
        <f>_xll.qlInterestRateIndexFixingDate($X$9,AC1209)</f>
        <v>47856</v>
      </c>
      <c r="AC1209" s="40">
        <f>_xll.qlCalendarAdvance(calendar,$AC1208,AA1209,,,trigger)</f>
        <v>47858</v>
      </c>
      <c r="AD1209" s="40">
        <f>_xll.qlInterestRateIndexMaturity($X$9,AC1209,)</f>
        <v>47948</v>
      </c>
      <c r="AE1209" s="43">
        <f>_xll.qlTenorBasisValue(TenorBasis3M,AC1209,_xll.ohTrigger(trigger,$X$24))</f>
        <v>1.0695176773640178E-3</v>
      </c>
      <c r="AF1209" s="90">
        <f>_xll.qlTenorBasisForwardRate(TenorBasis3M,AC1209,_xll.ohTrigger(trigger,$X$24))</f>
        <v>2.1218226983019228E-2</v>
      </c>
      <c r="AG1209" s="90">
        <f>_xll.qlIndexFixing(TenorBasisIndex6M,$AB1209,TRUE,_xll.ohTrigger(trigger,$X$24))</f>
        <v>2.0960974560593648E-2</v>
      </c>
      <c r="AH1209" s="43">
        <f>_xll.qlIndexFixing($X$9,$AB1209,TRUE,trigger)</f>
        <v>2.0924148494270156E-2</v>
      </c>
      <c r="AI1209" s="45">
        <f t="shared" si="32"/>
        <v>0.36826066323492057</v>
      </c>
    </row>
    <row r="1210" spans="27:35" x14ac:dyDescent="0.2">
      <c r="AA1210" s="122" t="s">
        <v>88</v>
      </c>
      <c r="AB1210" s="40">
        <f>_xll.qlInterestRateIndexFixingDate($X$9,AC1210)</f>
        <v>47863</v>
      </c>
      <c r="AC1210" s="40">
        <f>_xll.qlCalendarAdvance(calendar,$AC1209,AA1210,,,trigger)</f>
        <v>47865</v>
      </c>
      <c r="AD1210" s="40">
        <f>_xll.qlInterestRateIndexMaturity($X$9,AC1210,)</f>
        <v>47955</v>
      </c>
      <c r="AE1210" s="43">
        <f>_xll.qlTenorBasisValue(TenorBasis3M,AC1210,_xll.ohTrigger(trigger,$X$24))</f>
        <v>1.067907601254198E-3</v>
      </c>
      <c r="AF1210" s="90">
        <f>_xll.qlTenorBasisForwardRate(TenorBasis3M,AC1210,_xll.ohTrigger(trigger,$X$24))</f>
        <v>2.1210629230945521E-2</v>
      </c>
      <c r="AG1210" s="90">
        <f>_xll.qlIndexFixing(TenorBasisIndex6M,$AB1210,TRUE,_xll.ohTrigger(trigger,$X$24))</f>
        <v>2.095337857458901E-2</v>
      </c>
      <c r="AH1210" s="43">
        <f>_xll.qlIndexFixing($X$9,$AB1210,TRUE,trigger)</f>
        <v>2.0917034730287831E-2</v>
      </c>
      <c r="AI1210" s="45">
        <f t="shared" si="32"/>
        <v>0.36343844301178763</v>
      </c>
    </row>
    <row r="1211" spans="27:35" x14ac:dyDescent="0.2">
      <c r="AA1211" s="122" t="s">
        <v>88</v>
      </c>
      <c r="AB1211" s="40">
        <f>_xll.qlInterestRateIndexFixingDate($X$9,AC1211)</f>
        <v>47870</v>
      </c>
      <c r="AC1211" s="40">
        <f>_xll.qlCalendarAdvance(calendar,$AC1210,AA1211,,,trigger)</f>
        <v>47872</v>
      </c>
      <c r="AD1211" s="40">
        <f>_xll.qlInterestRateIndexMaturity($X$9,AC1211,)</f>
        <v>47962</v>
      </c>
      <c r="AE1211" s="43">
        <f>_xll.qlTenorBasisValue(TenorBasis3M,AC1211,_xll.ohTrigger(trigger,$X$24))</f>
        <v>1.0662986786173835E-3</v>
      </c>
      <c r="AF1211" s="90">
        <f>_xll.qlTenorBasisForwardRate(TenorBasis3M,AC1211,_xll.ohTrigger(trigger,$X$24))</f>
        <v>2.120299388939717E-2</v>
      </c>
      <c r="AG1211" s="90">
        <f>_xll.qlIndexFixing(TenorBasisIndex6M,$AB1211,TRUE,_xll.ohTrigger(trigger,$X$24))</f>
        <v>2.0945745001496263E-2</v>
      </c>
      <c r="AH1211" s="43">
        <f>_xll.qlIndexFixing($X$9,$AB1211,TRUE,trigger)</f>
        <v>2.0909881982607459E-2</v>
      </c>
      <c r="AI1211" s="45">
        <f t="shared" si="32"/>
        <v>0.35863018888804277</v>
      </c>
    </row>
    <row r="1212" spans="27:35" x14ac:dyDescent="0.2">
      <c r="AA1212" s="122" t="s">
        <v>88</v>
      </c>
      <c r="AB1212" s="40">
        <f>_xll.qlInterestRateIndexFixingDate($X$9,AC1212)</f>
        <v>47877</v>
      </c>
      <c r="AC1212" s="40">
        <f>_xll.qlCalendarAdvance(calendar,$AC1211,AA1212,,,trigger)</f>
        <v>47879</v>
      </c>
      <c r="AD1212" s="40">
        <f>_xll.qlInterestRateIndexMaturity($X$9,AC1212,)</f>
        <v>47968</v>
      </c>
      <c r="AE1212" s="43">
        <f>_xll.qlTenorBasisValue(TenorBasis3M,AC1212,_xll.ohTrigger(trigger,$X$24))</f>
        <v>1.0646909143419581E-3</v>
      </c>
      <c r="AF1212" s="90">
        <f>_xll.qlTenorBasisForwardRate(TenorBasis3M,AC1212,_xll.ohTrigger(trigger,$X$24))</f>
        <v>2.1195253130217931E-2</v>
      </c>
      <c r="AG1212" s="90">
        <f>_xll.qlIndexFixing(TenorBasisIndex6M,$AB1212,TRUE,_xll.ohTrigger(trigger,$X$24))</f>
        <v>2.0938020900427089E-2</v>
      </c>
      <c r="AH1212" s="43">
        <f>_xll.qlIndexFixing($X$9,$AB1212,TRUE,trigger)</f>
        <v>2.0902605374057571E-2</v>
      </c>
      <c r="AI1212" s="45">
        <f t="shared" si="32"/>
        <v>0.35415526369517863</v>
      </c>
    </row>
    <row r="1213" spans="27:35" x14ac:dyDescent="0.2">
      <c r="AA1213" s="122" t="s">
        <v>88</v>
      </c>
      <c r="AB1213" s="40">
        <f>_xll.qlInterestRateIndexFixingDate($X$9,AC1213)</f>
        <v>47884</v>
      </c>
      <c r="AC1213" s="40">
        <f>_xll.qlCalendarAdvance(calendar,$AC1212,AA1213,,,trigger)</f>
        <v>47886</v>
      </c>
      <c r="AD1213" s="40">
        <f>_xll.qlInterestRateIndexMaturity($X$9,AC1213,)</f>
        <v>47975</v>
      </c>
      <c r="AE1213" s="43">
        <f>_xll.qlTenorBasisValue(TenorBasis3M,AC1213,_xll.ohTrigger(trigger,$X$24))</f>
        <v>1.0630843132830819E-3</v>
      </c>
      <c r="AF1213" s="90">
        <f>_xll.qlTenorBasisForwardRate(TenorBasis3M,AC1213,_xll.ohTrigger(trigger,$X$24))</f>
        <v>2.1187545760766955E-2</v>
      </c>
      <c r="AG1213" s="90">
        <f>_xll.qlIndexFixing(TenorBasisIndex6M,$AB1213,TRUE,_xll.ohTrigger(trigger,$X$24))</f>
        <v>2.0930315298453066E-2</v>
      </c>
      <c r="AH1213" s="43">
        <f>_xll.qlIndexFixing($X$9,$AB1213,TRUE,trigger)</f>
        <v>2.0895377862616103E-2</v>
      </c>
      <c r="AI1213" s="45">
        <f t="shared" si="32"/>
        <v>0.34937435836962516</v>
      </c>
    </row>
    <row r="1214" spans="27:35" x14ac:dyDescent="0.2">
      <c r="AA1214" s="122" t="s">
        <v>88</v>
      </c>
      <c r="AB1214" s="40">
        <f>_xll.qlInterestRateIndexFixingDate($X$9,AC1214)</f>
        <v>47891</v>
      </c>
      <c r="AC1214" s="40">
        <f>_xll.qlCalendarAdvance(calendar,$AC1213,AA1214,,,trigger)</f>
        <v>47893</v>
      </c>
      <c r="AD1214" s="40">
        <f>_xll.qlInterestRateIndexMaturity($X$9,AC1214,)</f>
        <v>47982</v>
      </c>
      <c r="AE1214" s="43">
        <f>_xll.qlTenorBasisValue(TenorBasis3M,AC1214,_xll.ohTrigger(trigger,$X$24))</f>
        <v>1.0614788802628316E-3</v>
      </c>
      <c r="AF1214" s="90">
        <f>_xll.qlTenorBasisForwardRate(TenorBasis3M,AC1214,_xll.ohTrigger(trigger,$X$24))</f>
        <v>2.1179800818657286E-2</v>
      </c>
      <c r="AG1214" s="90">
        <f>_xll.qlIndexFixing(TenorBasisIndex6M,$AB1214,TRUE,_xll.ohTrigger(trigger,$X$24))</f>
        <v>2.0922572126180709E-2</v>
      </c>
      <c r="AH1214" s="43">
        <f>_xll.qlIndexFixing($X$9,$AB1214,TRUE,trigger)</f>
        <v>2.0888111370199785E-2</v>
      </c>
      <c r="AI1214" s="45">
        <f t="shared" si="32"/>
        <v>0.34460755980923741</v>
      </c>
    </row>
    <row r="1215" spans="27:35" x14ac:dyDescent="0.2">
      <c r="AA1215" s="122" t="s">
        <v>88</v>
      </c>
      <c r="AB1215" s="40">
        <f>_xll.qlInterestRateIndexFixingDate($X$9,AC1215)</f>
        <v>47898</v>
      </c>
      <c r="AC1215" s="40">
        <f>_xll.qlCalendarAdvance(calendar,$AC1214,AA1215,,,trigger)</f>
        <v>47900</v>
      </c>
      <c r="AD1215" s="40">
        <f>_xll.qlInterestRateIndexMaturity($X$9,AC1215,)</f>
        <v>47989</v>
      </c>
      <c r="AE1215" s="43">
        <f>_xll.qlTenorBasisValue(TenorBasis3M,AC1215,_xll.ohTrigger(trigger,$X$24))</f>
        <v>1.0598746200703392E-3</v>
      </c>
      <c r="AF1215" s="90">
        <f>_xll.qlTenorBasisForwardRate(TenorBasis3M,AC1215,_xll.ohTrigger(trigger,$X$24))</f>
        <v>2.1172018308862929E-2</v>
      </c>
      <c r="AG1215" s="90">
        <f>_xll.qlIndexFixing(TenorBasisIndex6M,$AB1215,TRUE,_xll.ohTrigger(trigger,$X$24))</f>
        <v>2.0914791388582224E-2</v>
      </c>
      <c r="AH1215" s="43">
        <f>_xll.qlIndexFixing($X$9,$AB1215,TRUE,trigger)</f>
        <v>2.0880805897017882E-2</v>
      </c>
      <c r="AI1215" s="45">
        <f t="shared" si="32"/>
        <v>0.3398549156434158</v>
      </c>
    </row>
    <row r="1216" spans="27:35" x14ac:dyDescent="0.2">
      <c r="AA1216" s="122" t="s">
        <v>88</v>
      </c>
      <c r="AB1216" s="40">
        <f>_xll.qlInterestRateIndexFixingDate($X$9,AC1216)</f>
        <v>47905</v>
      </c>
      <c r="AC1216" s="40">
        <f>_xll.qlCalendarAdvance(calendar,$AC1215,AA1216,,,trigger)</f>
        <v>47907</v>
      </c>
      <c r="AD1216" s="40">
        <f>_xll.qlInterestRateIndexMaturity($X$9,AC1216,)</f>
        <v>47998</v>
      </c>
      <c r="AE1216" s="43">
        <f>_xll.qlTenorBasisValue(TenorBasis3M,AC1216,_xll.ohTrigger(trigger,$X$24))</f>
        <v>1.0582715374619315E-3</v>
      </c>
      <c r="AF1216" s="90">
        <f>_xll.qlTenorBasisForwardRate(TenorBasis3M,AC1216,_xll.ohTrigger(trigger,$X$24))</f>
        <v>2.1164308498188913E-2</v>
      </c>
      <c r="AG1216" s="90">
        <f>_xll.qlIndexFixing(TenorBasisIndex6M,$AB1216,TRUE,_xll.ohTrigger(trigger,$X$24))</f>
        <v>2.0907053624217787E-2</v>
      </c>
      <c r="AH1216" s="43">
        <f>_xll.qlIndexFixing($X$9,$AB1216,TRUE,trigger)</f>
        <v>2.0873605245348498E-2</v>
      </c>
      <c r="AI1216" s="45">
        <f t="shared" si="32"/>
        <v>0.33448378869288531</v>
      </c>
    </row>
    <row r="1217" spans="27:35" x14ac:dyDescent="0.2">
      <c r="AA1217" s="122" t="s">
        <v>88</v>
      </c>
      <c r="AB1217" s="40">
        <f>_xll.qlInterestRateIndexFixingDate($X$9,AC1217)</f>
        <v>47912</v>
      </c>
      <c r="AC1217" s="40">
        <f>_xll.qlCalendarAdvance(calendar,$AC1216,AA1217,,,trigger)</f>
        <v>47914</v>
      </c>
      <c r="AD1217" s="40">
        <f>_xll.qlInterestRateIndexMaturity($X$9,AC1217,)</f>
        <v>48008</v>
      </c>
      <c r="AE1217" s="43">
        <f>_xll.qlTenorBasisValue(TenorBasis3M,AC1217,_xll.ohTrigger(trigger,$X$24))</f>
        <v>1.0566696371612683E-3</v>
      </c>
      <c r="AF1217" s="90">
        <f>_xll.qlTenorBasisForwardRate(TenorBasis3M,AC1217,_xll.ohTrigger(trigger,$X$24))</f>
        <v>2.1156598313012087E-2</v>
      </c>
      <c r="AG1217" s="90">
        <f>_xll.qlIndexFixing(TenorBasisIndex6M,$AB1217,TRUE,_xll.ohTrigger(trigger,$X$24))</f>
        <v>2.0899300652648913E-2</v>
      </c>
      <c r="AH1217" s="43">
        <f>_xll.qlIndexFixing($X$9,$AB1217,TRUE,trigger)</f>
        <v>2.0866419177770695E-2</v>
      </c>
      <c r="AI1217" s="45">
        <f t="shared" si="32"/>
        <v>0.32881474878218575</v>
      </c>
    </row>
    <row r="1218" spans="27:35" x14ac:dyDescent="0.2">
      <c r="AA1218" s="122" t="s">
        <v>88</v>
      </c>
      <c r="AB1218" s="40">
        <f>_xll.qlInterestRateIndexFixingDate($X$9,AC1218)</f>
        <v>47919</v>
      </c>
      <c r="AC1218" s="40">
        <f>_xll.qlCalendarAdvance(calendar,$AC1217,AA1218,,,trigger)</f>
        <v>47921</v>
      </c>
      <c r="AD1218" s="40">
        <f>_xll.qlInterestRateIndexMaturity($X$9,AC1218,)</f>
        <v>48015</v>
      </c>
      <c r="AE1218" s="43">
        <f>_xll.qlTenorBasisValue(TenorBasis3M,AC1218,_xll.ohTrigger(trigger,$X$24))</f>
        <v>1.0550689238594806E-3</v>
      </c>
      <c r="AF1218" s="90">
        <f>_xll.qlTenorBasisForwardRate(TenorBasis3M,AC1218,_xll.ohTrigger(trigger,$X$24))</f>
        <v>2.1148687405402249E-2</v>
      </c>
      <c r="AG1218" s="90">
        <f>_xll.qlIndexFixing(TenorBasisIndex6M,$AB1218,TRUE,_xll.ohTrigger(trigger,$X$24))</f>
        <v>2.0891391553781169E-2</v>
      </c>
      <c r="AH1218" s="43">
        <f>_xll.qlIndexFixing($X$9,$AB1218,TRUE,trigger)</f>
        <v>2.0858980692976616E-2</v>
      </c>
      <c r="AI1218" s="45">
        <f t="shared" si="32"/>
        <v>0.32410860804552716</v>
      </c>
    </row>
    <row r="1219" spans="27:35" x14ac:dyDescent="0.2">
      <c r="AA1219" s="122" t="s">
        <v>88</v>
      </c>
      <c r="AB1219" s="40">
        <f>_xll.qlInterestRateIndexFixingDate($X$9,AC1219)</f>
        <v>47926</v>
      </c>
      <c r="AC1219" s="40">
        <f>_xll.qlCalendarAdvance(calendar,$AC1218,AA1219,,,trigger)</f>
        <v>47928</v>
      </c>
      <c r="AD1219" s="40">
        <f>_xll.qlInterestRateIndexMaturity($X$9,AC1219,)</f>
        <v>48022</v>
      </c>
      <c r="AE1219" s="43">
        <f>_xll.qlTenorBasisValue(TenorBasis3M,AC1219,_xll.ohTrigger(trigger,$X$24))</f>
        <v>1.0534694022153056E-3</v>
      </c>
      <c r="AF1219" s="90">
        <f>_xll.qlTenorBasisForwardRate(TenorBasis3M,AC1219,_xll.ohTrigger(trigger,$X$24))</f>
        <v>2.1140738941274516E-2</v>
      </c>
      <c r="AG1219" s="90">
        <f>_xll.qlIndexFixing(TenorBasisIndex6M,$AB1219,TRUE,_xll.ohTrigger(trigger,$X$24))</f>
        <v>2.0883444900887151E-2</v>
      </c>
      <c r="AH1219" s="43">
        <f>_xll.qlIndexFixing($X$9,$AB1219,TRUE,trigger)</f>
        <v>2.0851503217845624E-2</v>
      </c>
      <c r="AI1219" s="45">
        <f t="shared" si="32"/>
        <v>0.31941683041526725</v>
      </c>
    </row>
    <row r="1220" spans="27:35" x14ac:dyDescent="0.2">
      <c r="AA1220" s="122" t="s">
        <v>88</v>
      </c>
      <c r="AB1220" s="40">
        <f>_xll.qlInterestRateIndexFixingDate($X$9,AC1220)</f>
        <v>47933</v>
      </c>
      <c r="AC1220" s="40">
        <f>_xll.qlCalendarAdvance(calendar,$AC1219,AA1220,,,trigger)</f>
        <v>47935</v>
      </c>
      <c r="AD1220" s="40">
        <f>_xll.qlInterestRateIndexMaturity($X$9,AC1220,)</f>
        <v>48029</v>
      </c>
      <c r="AE1220" s="43">
        <f>_xll.qlTenorBasisValue(TenorBasis3M,AC1220,_xll.ohTrigger(trigger,$X$24))</f>
        <v>1.051871076855226E-3</v>
      </c>
      <c r="AF1220" s="90">
        <f>_xll.qlTenorBasisForwardRate(TenorBasis3M,AC1220,_xll.ohTrigger(trigger,$X$24))</f>
        <v>2.1132752925455665E-2</v>
      </c>
      <c r="AG1220" s="90">
        <f>_xll.qlIndexFixing(TenorBasisIndex6M,$AB1220,TRUE,_xll.ohTrigger(trigger,$X$24))</f>
        <v>2.0875460698791936E-2</v>
      </c>
      <c r="AH1220" s="43">
        <f>_xll.qlIndexFixing($X$9,$AB1220,TRUE,trigger)</f>
        <v>2.0843986752604765E-2</v>
      </c>
      <c r="AI1220" s="45">
        <f t="shared" ref="AI1220:AI1283" si="33">(AG1220-AH1220)*10000</f>
        <v>0.31473946187170893</v>
      </c>
    </row>
    <row r="1221" spans="27:35" x14ac:dyDescent="0.2">
      <c r="AA1221" s="122" t="s">
        <v>88</v>
      </c>
      <c r="AB1221" s="40">
        <f>_xll.qlInterestRateIndexFixingDate($X$9,AC1221)</f>
        <v>47940</v>
      </c>
      <c r="AC1221" s="40">
        <f>_xll.qlCalendarAdvance(calendar,$AC1220,AA1221,,,trigger)</f>
        <v>47942</v>
      </c>
      <c r="AD1221" s="40">
        <f>_xll.qlInterestRateIndexMaturity($X$9,AC1221,)</f>
        <v>48033</v>
      </c>
      <c r="AE1221" s="43">
        <f>_xll.qlTenorBasisValue(TenorBasis3M,AC1221,_xll.ohTrigger(trigger,$X$24))</f>
        <v>1.0502739523736051E-3</v>
      </c>
      <c r="AF1221" s="90">
        <f>_xll.qlTenorBasisForwardRate(TenorBasis3M,AC1221,_xll.ohTrigger(trigger,$X$24))</f>
        <v>2.112461340418062E-2</v>
      </c>
      <c r="AG1221" s="90">
        <f>_xll.qlIndexFixing(TenorBasisIndex6M,$AB1221,TRUE,_xll.ohTrigger(trigger,$X$24))</f>
        <v>2.086736749749004E-2</v>
      </c>
      <c r="AH1221" s="43">
        <f>_xll.qlIndexFixing($X$9,$AB1221,TRUE,trigger)</f>
        <v>2.0836266118640139E-2</v>
      </c>
      <c r="AI1221" s="45">
        <f t="shared" si="33"/>
        <v>0.31101378849901495</v>
      </c>
    </row>
    <row r="1222" spans="27:35" x14ac:dyDescent="0.2">
      <c r="AA1222" s="122" t="s">
        <v>88</v>
      </c>
      <c r="AB1222" s="40">
        <f>_xll.qlInterestRateIndexFixingDate($X$9,AC1222)</f>
        <v>47947</v>
      </c>
      <c r="AC1222" s="40">
        <f>_xll.qlCalendarAdvance(calendar,$AC1221,AA1222,,,trigger)</f>
        <v>47953</v>
      </c>
      <c r="AD1222" s="40">
        <f>_xll.qlInterestRateIndexMaturity($X$9,AC1222,)</f>
        <v>48044</v>
      </c>
      <c r="AE1222" s="43">
        <f>_xll.qlTenorBasisValue(TenorBasis3M,AC1222,_xll.ohTrigger(trigger,$X$24))</f>
        <v>1.0477666225584055E-3</v>
      </c>
      <c r="AF1222" s="90">
        <f>_xll.qlTenorBasisForwardRate(TenorBasis3M,AC1222,_xll.ohTrigger(trigger,$X$24))</f>
        <v>2.1111943961028886E-2</v>
      </c>
      <c r="AG1222" s="90">
        <f>_xll.qlIndexFixing(TenorBasisIndex6M,$AB1222,TRUE,_xll.ohTrigger(trigger,$X$24))</f>
        <v>2.0854700885070878E-2</v>
      </c>
      <c r="AH1222" s="43">
        <f>_xll.qlIndexFixing($X$9,$AB1222,TRUE,trigger)</f>
        <v>2.0824329681467836E-2</v>
      </c>
      <c r="AI1222" s="45">
        <f t="shared" si="33"/>
        <v>0.30371203603041935</v>
      </c>
    </row>
    <row r="1223" spans="27:35" x14ac:dyDescent="0.2">
      <c r="AA1223" s="122" t="s">
        <v>88</v>
      </c>
      <c r="AB1223" s="40">
        <f>_xll.qlInterestRateIndexFixingDate($X$9,AC1223)</f>
        <v>47956</v>
      </c>
      <c r="AC1223" s="40">
        <f>_xll.qlCalendarAdvance(calendar,$AC1222,AA1223,,,trigger)</f>
        <v>47960</v>
      </c>
      <c r="AD1223" s="40">
        <f>_xll.qlInterestRateIndexMaturity($X$9,AC1223,)</f>
        <v>48051</v>
      </c>
      <c r="AE1223" s="43">
        <f>_xll.qlTenorBasisValue(TenorBasis3M,AC1223,_xll.ohTrigger(trigger,$X$24))</f>
        <v>1.0461726069231111E-3</v>
      </c>
      <c r="AF1223" s="90">
        <f>_xll.qlTenorBasisForwardRate(TenorBasis3M,AC1223,_xll.ohTrigger(trigger,$X$24))</f>
        <v>2.1103833334532317E-2</v>
      </c>
      <c r="AG1223" s="90">
        <f>_xll.qlIndexFixing(TenorBasisIndex6M,$AB1223,TRUE,_xll.ohTrigger(trigger,$X$24))</f>
        <v>2.0846592063048241E-2</v>
      </c>
      <c r="AH1223" s="43">
        <f>_xll.qlIndexFixing($X$9,$AB1223,TRUE,trigger)</f>
        <v>2.0816683645755573E-2</v>
      </c>
      <c r="AI1223" s="45">
        <f t="shared" si="33"/>
        <v>0.29908417292667799</v>
      </c>
    </row>
    <row r="1224" spans="27:35" x14ac:dyDescent="0.2">
      <c r="AA1224" s="122" t="s">
        <v>88</v>
      </c>
      <c r="AB1224" s="40">
        <f>_xll.qlInterestRateIndexFixingDate($X$9,AC1224)</f>
        <v>47963</v>
      </c>
      <c r="AC1224" s="40">
        <f>_xll.qlCalendarAdvance(calendar,$AC1223,AA1224,,,trigger)</f>
        <v>47967</v>
      </c>
      <c r="AD1224" s="40">
        <f>_xll.qlInterestRateIndexMaturity($X$9,AC1224,)</f>
        <v>48058</v>
      </c>
      <c r="AE1224" s="43">
        <f>_xll.qlTenorBasisValue(TenorBasis3M,AC1224,_xll.ohTrigger(trigger,$X$24))</f>
        <v>1.044579808314571E-3</v>
      </c>
      <c r="AF1224" s="90">
        <f>_xll.qlTenorBasisForwardRate(TenorBasis3M,AC1224,_xll.ohTrigger(trigger,$X$24))</f>
        <v>2.1095685183052187E-2</v>
      </c>
      <c r="AG1224" s="90">
        <f>_xll.qlIndexFixing(TenorBasisIndex6M,$AB1224,TRUE,_xll.ohTrigger(trigger,$X$24))</f>
        <v>2.0838445718452423E-2</v>
      </c>
      <c r="AH1224" s="43">
        <f>_xll.qlIndexFixing($X$9,$AB1224,TRUE,trigger)</f>
        <v>2.080899862719383E-2</v>
      </c>
      <c r="AI1224" s="45">
        <f t="shared" si="33"/>
        <v>0.2944709125859285</v>
      </c>
    </row>
    <row r="1225" spans="27:35" x14ac:dyDescent="0.2">
      <c r="AA1225" s="122" t="s">
        <v>88</v>
      </c>
      <c r="AB1225" s="40">
        <f>_xll.qlInterestRateIndexFixingDate($X$9,AC1225)</f>
        <v>47970</v>
      </c>
      <c r="AC1225" s="40">
        <f>_xll.qlCalendarAdvance(calendar,$AC1224,AA1225,,,trigger)</f>
        <v>47974</v>
      </c>
      <c r="AD1225" s="40">
        <f>_xll.qlInterestRateIndexMaturity($X$9,AC1225,)</f>
        <v>48066</v>
      </c>
      <c r="AE1225" s="43">
        <f>_xll.qlTenorBasisValue(TenorBasis3M,AC1225,_xll.ohTrigger(trigger,$X$24))</f>
        <v>1.0429882311820396E-3</v>
      </c>
      <c r="AF1225" s="90">
        <f>_xll.qlTenorBasisForwardRate(TenorBasis3M,AC1225,_xll.ohTrigger(trigger,$X$24))</f>
        <v>2.1087524042044659E-2</v>
      </c>
      <c r="AG1225" s="90">
        <f>_xll.qlIndexFixing(TenorBasisIndex6M,$AB1225,TRUE,_xll.ohTrigger(trigger,$X$24))</f>
        <v>2.0830271579819204E-2</v>
      </c>
      <c r="AH1225" s="43">
        <f>_xll.qlIndexFixing($X$9,$AB1225,TRUE,trigger)</f>
        <v>2.0801315242770201E-2</v>
      </c>
      <c r="AI1225" s="45">
        <f t="shared" si="33"/>
        <v>0.28956337049003411</v>
      </c>
    </row>
    <row r="1226" spans="27:35" x14ac:dyDescent="0.2">
      <c r="AA1226" s="122" t="s">
        <v>88</v>
      </c>
      <c r="AB1226" s="40">
        <f>_xll.qlInterestRateIndexFixingDate($X$9,AC1226)</f>
        <v>47977</v>
      </c>
      <c r="AC1226" s="40">
        <f>_xll.qlCalendarAdvance(calendar,$AC1225,AA1226,,,trigger)</f>
        <v>47981</v>
      </c>
      <c r="AD1226" s="40">
        <f>_xll.qlInterestRateIndexMaturity($X$9,AC1226,)</f>
        <v>48073</v>
      </c>
      <c r="AE1226" s="43">
        <f>_xll.qlTenorBasisValue(TenorBasis3M,AC1226,_xll.ohTrigger(trigger,$X$24))</f>
        <v>1.0413978799434012E-3</v>
      </c>
      <c r="AF1226" s="90">
        <f>_xll.qlTenorBasisForwardRate(TenorBasis3M,AC1226,_xll.ohTrigger(trigger,$X$24))</f>
        <v>2.1079297695226137E-2</v>
      </c>
      <c r="AG1226" s="90">
        <f>_xll.qlIndexFixing(TenorBasisIndex6M,$AB1226,TRUE,_xll.ohTrigger(trigger,$X$24))</f>
        <v>2.0822047050823966E-2</v>
      </c>
      <c r="AH1226" s="43">
        <f>_xll.qlIndexFixing($X$9,$AB1226,TRUE,trigger)</f>
        <v>2.0793549027299484E-2</v>
      </c>
      <c r="AI1226" s="45">
        <f t="shared" si="33"/>
        <v>0.28498023524482774</v>
      </c>
    </row>
    <row r="1227" spans="27:35" x14ac:dyDescent="0.2">
      <c r="AA1227" s="122" t="s">
        <v>88</v>
      </c>
      <c r="AB1227" s="40">
        <f>_xll.qlInterestRateIndexFixingDate($X$9,AC1227)</f>
        <v>47984</v>
      </c>
      <c r="AC1227" s="40">
        <f>_xll.qlCalendarAdvance(calendar,$AC1226,AA1227,,,trigger)</f>
        <v>47988</v>
      </c>
      <c r="AD1227" s="40">
        <f>_xll.qlInterestRateIndexMaturity($X$9,AC1227,)</f>
        <v>48080</v>
      </c>
      <c r="AE1227" s="43">
        <f>_xll.qlTenorBasisValue(TenorBasis3M,AC1227,_xll.ohTrigger(trigger,$X$24))</f>
        <v>1.0398087589853051E-3</v>
      </c>
      <c r="AF1227" s="90">
        <f>_xll.qlTenorBasisForwardRate(TenorBasis3M,AC1227,_xll.ohTrigger(trigger,$X$24))</f>
        <v>2.1071033835608658E-2</v>
      </c>
      <c r="AG1227" s="90">
        <f>_xll.qlIndexFixing(TenorBasisIndex6M,$AB1227,TRUE,_xll.ohTrigger(trigger,$X$24))</f>
        <v>2.0813785011466083E-2</v>
      </c>
      <c r="AH1227" s="43">
        <f>_xll.qlIndexFixing($X$9,$AB1227,TRUE,trigger)</f>
        <v>2.0785743827599009E-2</v>
      </c>
      <c r="AI1227" s="45">
        <f t="shared" si="33"/>
        <v>0.28041183867073827</v>
      </c>
    </row>
    <row r="1228" spans="27:35" x14ac:dyDescent="0.2">
      <c r="AA1228" s="122" t="s">
        <v>88</v>
      </c>
      <c r="AB1228" s="40">
        <f>_xll.qlInterestRateIndexFixingDate($X$9,AC1228)</f>
        <v>47991</v>
      </c>
      <c r="AC1228" s="40">
        <f>_xll.qlCalendarAdvance(calendar,$AC1227,AA1228,,,trigger)</f>
        <v>47995</v>
      </c>
      <c r="AD1228" s="40">
        <f>_xll.qlInterestRateIndexMaturity($X$9,AC1228,)</f>
        <v>48087</v>
      </c>
      <c r="AE1228" s="43">
        <f>_xll.qlTenorBasisValue(TenorBasis3M,AC1228,_xll.ohTrigger(trigger,$X$24))</f>
        <v>1.0382208726632967E-3</v>
      </c>
      <c r="AF1228" s="90">
        <f>_xll.qlTenorBasisForwardRate(TenorBasis3M,AC1228,_xll.ohTrigger(trigger,$X$24))</f>
        <v>2.1062732467754666E-2</v>
      </c>
      <c r="AG1228" s="90">
        <f>_xll.qlIndexFixing(TenorBasisIndex6M,$AB1228,TRUE,_xll.ohTrigger(trigger,$X$24))</f>
        <v>2.0805485466307127E-2</v>
      </c>
      <c r="AH1228" s="43">
        <f>_xll.qlIndexFixing($X$9,$AB1228,TRUE,trigger)</f>
        <v>2.0777899643904241E-2</v>
      </c>
      <c r="AI1228" s="45">
        <f t="shared" si="33"/>
        <v>0.27585822402885485</v>
      </c>
    </row>
    <row r="1229" spans="27:35" x14ac:dyDescent="0.2">
      <c r="AA1229" s="122" t="s">
        <v>88</v>
      </c>
      <c r="AB1229" s="40">
        <f>_xll.qlInterestRateIndexFixingDate($X$9,AC1229)</f>
        <v>47998</v>
      </c>
      <c r="AC1229" s="40">
        <f>_xll.qlCalendarAdvance(calendar,$AC1228,AA1229,,,trigger)</f>
        <v>48002</v>
      </c>
      <c r="AD1229" s="40">
        <f>_xll.qlInterestRateIndexMaturity($X$9,AC1229,)</f>
        <v>48094</v>
      </c>
      <c r="AE1229" s="43">
        <f>_xll.qlTenorBasisValue(TenorBasis3M,AC1229,_xll.ohTrigger(trigger,$X$24))</f>
        <v>1.0366342253019501E-3</v>
      </c>
      <c r="AF1229" s="90">
        <f>_xll.qlTenorBasisForwardRate(TenorBasis3M,AC1229,_xll.ohTrigger(trigger,$X$24))</f>
        <v>2.1054393596197919E-2</v>
      </c>
      <c r="AG1229" s="90">
        <f>_xll.qlIndexFixing(TenorBasisIndex6M,$AB1229,TRUE,_xll.ohTrigger(trigger,$X$24))</f>
        <v>2.079714841987652E-2</v>
      </c>
      <c r="AH1229" s="43">
        <f>_xll.qlIndexFixing($X$9,$AB1229,TRUE,trigger)</f>
        <v>2.0770016476445431E-2</v>
      </c>
      <c r="AI1229" s="45">
        <f t="shared" si="33"/>
        <v>0.27131943431089878</v>
      </c>
    </row>
    <row r="1230" spans="27:35" x14ac:dyDescent="0.2">
      <c r="AA1230" s="122" t="s">
        <v>88</v>
      </c>
      <c r="AB1230" s="40">
        <f>_xll.qlInterestRateIndexFixingDate($X$9,AC1230)</f>
        <v>48005</v>
      </c>
      <c r="AC1230" s="40">
        <f>_xll.qlCalendarAdvance(calendar,$AC1229,AA1230,,,trigger)</f>
        <v>48009</v>
      </c>
      <c r="AD1230" s="40">
        <f>_xll.qlInterestRateIndexMaturity($X$9,AC1230,)</f>
        <v>48101</v>
      </c>
      <c r="AE1230" s="43">
        <f>_xll.qlTenorBasisValue(TenorBasis3M,AC1230,_xll.ohTrigger(trigger,$X$24))</f>
        <v>1.0350488211949994E-3</v>
      </c>
      <c r="AF1230" s="90">
        <f>_xll.qlTenorBasisForwardRate(TenorBasis3M,AC1230,_xll.ohTrigger(trigger,$X$24))</f>
        <v>2.1046017225440906E-2</v>
      </c>
      <c r="AG1230" s="90">
        <f>_xll.qlIndexFixing(TenorBasisIndex6M,$AB1230,TRUE,_xll.ohTrigger(trigger,$X$24))</f>
        <v>2.0788773876680218E-2</v>
      </c>
      <c r="AH1230" s="43">
        <f>_xll.qlIndexFixing($X$9,$AB1230,TRUE,trigger)</f>
        <v>2.0762094325459779E-2</v>
      </c>
      <c r="AI1230" s="45">
        <f t="shared" si="33"/>
        <v>0.26679551220439024</v>
      </c>
    </row>
    <row r="1231" spans="27:35" x14ac:dyDescent="0.2">
      <c r="AA1231" s="122" t="s">
        <v>88</v>
      </c>
      <c r="AB1231" s="40">
        <f>_xll.qlInterestRateIndexFixingDate($X$9,AC1231)</f>
        <v>48012</v>
      </c>
      <c r="AC1231" s="40">
        <f>_xll.qlCalendarAdvance(calendar,$AC1230,AA1231,,,trigger)</f>
        <v>48016</v>
      </c>
      <c r="AD1231" s="40">
        <f>_xll.qlInterestRateIndexMaturity($X$9,AC1231,)</f>
        <v>48108</v>
      </c>
      <c r="AE1231" s="43">
        <f>_xll.qlTenorBasisValue(TenorBasis3M,AC1231,_xll.ohTrigger(trigger,$X$24))</f>
        <v>1.0334646646054705E-3</v>
      </c>
      <c r="AF1231" s="90">
        <f>_xll.qlTenorBasisForwardRate(TenorBasis3M,AC1231,_xll.ohTrigger(trigger,$X$24))</f>
        <v>2.1037603359955703E-2</v>
      </c>
      <c r="AG1231" s="90">
        <f>_xll.qlIndexFixing(TenorBasisIndex6M,$AB1231,TRUE,_xll.ohTrigger(trigger,$X$24))</f>
        <v>2.0780361841191166E-2</v>
      </c>
      <c r="AH1231" s="43">
        <f>_xll.qlIndexFixing($X$9,$AB1231,TRUE,trigger)</f>
        <v>2.0754133191180142E-2</v>
      </c>
      <c r="AI1231" s="45">
        <f t="shared" si="33"/>
        <v>0.26228650011023841</v>
      </c>
    </row>
    <row r="1232" spans="27:35" x14ac:dyDescent="0.2">
      <c r="AA1232" s="122" t="s">
        <v>88</v>
      </c>
      <c r="AB1232" s="40">
        <f>_xll.qlInterestRateIndexFixingDate($X$9,AC1232)</f>
        <v>48019</v>
      </c>
      <c r="AC1232" s="40">
        <f>_xll.qlCalendarAdvance(calendar,$AC1231,AA1232,,,trigger)</f>
        <v>48023</v>
      </c>
      <c r="AD1232" s="40">
        <f>_xll.qlInterestRateIndexMaturity($X$9,AC1232,)</f>
        <v>48115</v>
      </c>
      <c r="AE1232" s="43">
        <f>_xll.qlTenorBasisValue(TenorBasis3M,AC1232,_xll.ohTrigger(trigger,$X$24))</f>
        <v>1.0318817597658114E-3</v>
      </c>
      <c r="AF1232" s="90">
        <f>_xll.qlTenorBasisForwardRate(TenorBasis3M,AC1232,_xll.ohTrigger(trigger,$X$24))</f>
        <v>2.1029152004191788E-2</v>
      </c>
      <c r="AG1232" s="90">
        <f>_xll.qlIndexFixing(TenorBasisIndex6M,$AB1232,TRUE,_xll.ohTrigger(trigger,$X$24))</f>
        <v>2.077191231785451E-2</v>
      </c>
      <c r="AH1232" s="43">
        <f>_xll.qlIndexFixing($X$9,$AB1232,TRUE,trigger)</f>
        <v>2.074613307384459E-2</v>
      </c>
      <c r="AI1232" s="45">
        <f t="shared" si="33"/>
        <v>0.25779244009919988</v>
      </c>
    </row>
    <row r="1233" spans="27:35" x14ac:dyDescent="0.2">
      <c r="AA1233" s="122" t="s">
        <v>88</v>
      </c>
      <c r="AB1233" s="40">
        <f>_xll.qlInterestRateIndexFixingDate($X$9,AC1233)</f>
        <v>48026</v>
      </c>
      <c r="AC1233" s="40">
        <f>_xll.qlCalendarAdvance(calendar,$AC1232,AA1233,,,trigger)</f>
        <v>48030</v>
      </c>
      <c r="AD1233" s="40">
        <f>_xll.qlInterestRateIndexMaturity($X$9,AC1233,)</f>
        <v>48122</v>
      </c>
      <c r="AE1233" s="43">
        <f>_xll.qlTenorBasisValue(TenorBasis3M,AC1233,_xll.ohTrigger(trigger,$X$24))</f>
        <v>1.0303001108780221E-3</v>
      </c>
      <c r="AF1233" s="90">
        <f>_xll.qlTenorBasisForwardRate(TenorBasis3M,AC1233,_xll.ohTrigger(trigger,$X$24))</f>
        <v>2.1020663162561293E-2</v>
      </c>
      <c r="AG1233" s="90">
        <f>_xll.qlIndexFixing(TenorBasisIndex6M,$AB1233,TRUE,_xll.ohTrigger(trigger,$X$24))</f>
        <v>2.0763425311084972E-2</v>
      </c>
      <c r="AH1233" s="43">
        <f>_xll.qlIndexFixing($X$9,$AB1233,TRUE,trigger)</f>
        <v>2.0738093973692067E-2</v>
      </c>
      <c r="AI1233" s="45">
        <f t="shared" si="33"/>
        <v>0.25331337392905245</v>
      </c>
    </row>
    <row r="1234" spans="27:35" x14ac:dyDescent="0.2">
      <c r="AA1234" s="122" t="s">
        <v>88</v>
      </c>
      <c r="AB1234" s="40">
        <f>_xll.qlInterestRateIndexFixingDate($X$9,AC1234)</f>
        <v>48033</v>
      </c>
      <c r="AC1234" s="40">
        <f>_xll.qlCalendarAdvance(calendar,$AC1233,AA1234,,,trigger)</f>
        <v>48037</v>
      </c>
      <c r="AD1234" s="40">
        <f>_xll.qlInterestRateIndexMaturity($X$9,AC1234,)</f>
        <v>48129</v>
      </c>
      <c r="AE1234" s="43">
        <f>_xll.qlTenorBasisValue(TenorBasis3M,AC1234,_xll.ohTrigger(trigger,$X$24))</f>
        <v>1.0287197221137854E-3</v>
      </c>
      <c r="AF1234" s="90">
        <f>_xll.qlTenorBasisForwardRate(TenorBasis3M,AC1234,_xll.ohTrigger(trigger,$X$24))</f>
        <v>2.10121368394494E-2</v>
      </c>
      <c r="AG1234" s="90">
        <f>_xll.qlIndexFixing(TenorBasisIndex6M,$AB1234,TRUE,_xll.ohTrigger(trigger,$X$24))</f>
        <v>2.0754900825267743E-2</v>
      </c>
      <c r="AH1234" s="43">
        <f>_xll.qlIndexFixing($X$9,$AB1234,TRUE,trigger)</f>
        <v>2.0730015890959769E-2</v>
      </c>
      <c r="AI1234" s="45">
        <f t="shared" si="33"/>
        <v>0.2488493430797406</v>
      </c>
    </row>
    <row r="1235" spans="27:35" x14ac:dyDescent="0.2">
      <c r="AA1235" s="122" t="s">
        <v>88</v>
      </c>
      <c r="AB1235" s="40">
        <f>_xll.qlInterestRateIndexFixingDate($X$9,AC1235)</f>
        <v>48040</v>
      </c>
      <c r="AC1235" s="40">
        <f>_xll.qlCalendarAdvance(calendar,$AC1234,AA1235,,,trigger)</f>
        <v>48044</v>
      </c>
      <c r="AD1235" s="40">
        <f>_xll.qlInterestRateIndexMaturity($X$9,AC1235,)</f>
        <v>48136</v>
      </c>
      <c r="AE1235" s="43">
        <f>_xll.qlTenorBasisValue(TenorBasis3M,AC1235,_xll.ohTrigger(trigger,$X$24))</f>
        <v>1.0271405976145947E-3</v>
      </c>
      <c r="AF1235" s="90">
        <f>_xll.qlTenorBasisForwardRate(TenorBasis3M,AC1235,_xll.ohTrigger(trigger,$X$24))</f>
        <v>2.1003573039215229E-2</v>
      </c>
      <c r="AG1235" s="90">
        <f>_xll.qlIndexFixing(TenorBasisIndex6M,$AB1235,TRUE,_xll.ohTrigger(trigger,$X$24))</f>
        <v>2.0746338864759337E-2</v>
      </c>
      <c r="AH1235" s="43">
        <f>_xll.qlIndexFixing($X$9,$AB1235,TRUE,trigger)</f>
        <v>2.0721898825889245E-2</v>
      </c>
      <c r="AI1235" s="45">
        <f t="shared" si="33"/>
        <v>0.24440038870091746</v>
      </c>
    </row>
    <row r="1236" spans="27:35" x14ac:dyDescent="0.2">
      <c r="AA1236" s="122" t="s">
        <v>88</v>
      </c>
      <c r="AB1236" s="40">
        <f>_xll.qlInterestRateIndexFixingDate($X$9,AC1236)</f>
        <v>48047</v>
      </c>
      <c r="AC1236" s="40">
        <f>_xll.qlCalendarAdvance(calendar,$AC1235,AA1236,,,trigger)</f>
        <v>48051</v>
      </c>
      <c r="AD1236" s="40">
        <f>_xll.qlInterestRateIndexMaturity($X$9,AC1236,)</f>
        <v>48143</v>
      </c>
      <c r="AE1236" s="43">
        <f>_xll.qlTenorBasisValue(TenorBasis3M,AC1236,_xll.ohTrigger(trigger,$X$24))</f>
        <v>1.0255627414918836E-3</v>
      </c>
      <c r="AF1236" s="90">
        <f>_xll.qlTenorBasisForwardRate(TenorBasis3M,AC1236,_xll.ohTrigger(trigger,$X$24))</f>
        <v>2.0994971766189235E-2</v>
      </c>
      <c r="AG1236" s="90">
        <f>_xll.qlIndexFixing(TenorBasisIndex6M,$AB1236,TRUE,_xll.ohTrigger(trigger,$X$24))</f>
        <v>2.0737739433890203E-2</v>
      </c>
      <c r="AH1236" s="43">
        <f>_xll.qlIndexFixing($X$9,$AB1236,TRUE,trigger)</f>
        <v>2.0713742778721171E-2</v>
      </c>
      <c r="AI1236" s="45">
        <f t="shared" si="33"/>
        <v>0.23996655169031961</v>
      </c>
    </row>
    <row r="1237" spans="27:35" x14ac:dyDescent="0.2">
      <c r="AA1237" s="122" t="s">
        <v>88</v>
      </c>
      <c r="AB1237" s="40">
        <f>_xll.qlInterestRateIndexFixingDate($X$9,AC1237)</f>
        <v>48054</v>
      </c>
      <c r="AC1237" s="40">
        <f>_xll.qlCalendarAdvance(calendar,$AC1236,AA1237,,,trigger)</f>
        <v>48058</v>
      </c>
      <c r="AD1237" s="40">
        <f>_xll.qlInterestRateIndexMaturity($X$9,AC1237,)</f>
        <v>48150</v>
      </c>
      <c r="AE1237" s="43">
        <f>_xll.qlTenorBasisValue(TenorBasis3M,AC1237,_xll.ohTrigger(trigger,$X$24))</f>
        <v>1.0239861578271547E-3</v>
      </c>
      <c r="AF1237" s="90">
        <f>_xll.qlTenorBasisForwardRate(TenorBasis3M,AC1237,_xll.ohTrigger(trigger,$X$24))</f>
        <v>2.0986333024668846E-2</v>
      </c>
      <c r="AG1237" s="90">
        <f>_xll.qlIndexFixing(TenorBasisIndex6M,$AB1237,TRUE,_xll.ohTrigger(trigger,$X$24))</f>
        <v>2.0729102536960382E-2</v>
      </c>
      <c r="AH1237" s="43">
        <f>_xll.qlIndexFixing($X$9,$AB1237,TRUE,trigger)</f>
        <v>2.0705547749697961E-2</v>
      </c>
      <c r="AI1237" s="45">
        <f t="shared" si="33"/>
        <v>0.23554787262420468</v>
      </c>
    </row>
    <row r="1238" spans="27:35" x14ac:dyDescent="0.2">
      <c r="AA1238" s="122" t="s">
        <v>88</v>
      </c>
      <c r="AB1238" s="40">
        <f>_xll.qlInterestRateIndexFixingDate($X$9,AC1238)</f>
        <v>48061</v>
      </c>
      <c r="AC1238" s="40">
        <f>_xll.qlCalendarAdvance(calendar,$AC1237,AA1238,,,trigger)</f>
        <v>48065</v>
      </c>
      <c r="AD1238" s="40">
        <f>_xll.qlInterestRateIndexMaturity($X$9,AC1238,)</f>
        <v>48157</v>
      </c>
      <c r="AE1238" s="43">
        <f>_xll.qlTenorBasisValue(TenorBasis3M,AC1238,_xll.ohTrigger(trigger,$X$24))</f>
        <v>1.0224108506721055E-3</v>
      </c>
      <c r="AF1238" s="90">
        <f>_xll.qlTenorBasisForwardRate(TenorBasis3M,AC1238,_xll.ohTrigger(trigger,$X$24))</f>
        <v>2.0977656818925428E-2</v>
      </c>
      <c r="AG1238" s="90">
        <f>_xll.qlIndexFixing(TenorBasisIndex6M,$AB1238,TRUE,_xll.ohTrigger(trigger,$X$24))</f>
        <v>2.049244156708268E-2</v>
      </c>
      <c r="AH1238" s="43">
        <f>_xll.qlIndexFixing($X$9,$AB1238,TRUE,trigger)</f>
        <v>2.06973137390629E-2</v>
      </c>
      <c r="AI1238" s="45">
        <f t="shared" si="33"/>
        <v>-2.0487217198022005</v>
      </c>
    </row>
    <row r="1239" spans="27:35" x14ac:dyDescent="0.2">
      <c r="AA1239" s="122" t="s">
        <v>88</v>
      </c>
      <c r="AB1239" s="40">
        <f>_xll.qlInterestRateIndexFixingDate($X$9,AC1239)</f>
        <v>48068</v>
      </c>
      <c r="AC1239" s="40">
        <f>_xll.qlCalendarAdvance(calendar,$AC1238,AA1239,,,trigger)</f>
        <v>48072</v>
      </c>
      <c r="AD1239" s="40">
        <f>_xll.qlInterestRateIndexMaturity($X$9,AC1239,)</f>
        <v>48164</v>
      </c>
      <c r="AE1239" s="43">
        <f>_xll.qlTenorBasisValue(TenorBasis3M,AC1239,_xll.ohTrigger(trigger,$X$24))</f>
        <v>1.0208368240487585E-3</v>
      </c>
      <c r="AF1239" s="90">
        <f>_xll.qlTenorBasisForwardRate(TenorBasis3M,AC1239,_xll.ohTrigger(trigger,$X$24))</f>
        <v>2.0968943153203412E-2</v>
      </c>
      <c r="AG1239" s="90">
        <f>_xll.qlIndexFixing(TenorBasisIndex6M,$AB1239,TRUE,_xll.ohTrigger(trigger,$X$24))</f>
        <v>2.0711716361965903E-2</v>
      </c>
      <c r="AH1239" s="43">
        <f>_xll.qlIndexFixing($X$9,$AB1239,TRUE,trigger)</f>
        <v>2.0689040747063615E-2</v>
      </c>
      <c r="AI1239" s="45">
        <f t="shared" si="33"/>
        <v>0.22675614902288588</v>
      </c>
    </row>
    <row r="1240" spans="27:35" x14ac:dyDescent="0.2">
      <c r="AA1240" s="122" t="s">
        <v>88</v>
      </c>
      <c r="AB1240" s="40">
        <f>_xll.qlInterestRateIndexFixingDate($X$9,AC1240)</f>
        <v>48075</v>
      </c>
      <c r="AC1240" s="40">
        <f>_xll.qlCalendarAdvance(calendar,$AC1239,AA1240,,,trigger)</f>
        <v>48079</v>
      </c>
      <c r="AD1240" s="40">
        <f>_xll.qlInterestRateIndexMaturity($X$9,AC1240,)</f>
        <v>48171</v>
      </c>
      <c r="AE1240" s="43">
        <f>_xll.qlTenorBasisValue(TenorBasis3M,AC1240,_xll.ohTrigger(trigger,$X$24))</f>
        <v>1.0192640819495869E-3</v>
      </c>
      <c r="AF1240" s="90">
        <f>_xll.qlTenorBasisForwardRate(TenorBasis3M,AC1240,_xll.ohTrigger(trigger,$X$24))</f>
        <v>2.096019203171769E-2</v>
      </c>
      <c r="AG1240" s="90">
        <f>_xll.qlIndexFixing(TenorBasisIndex6M,$AB1240,TRUE,_xll.ohTrigger(trigger,$X$24))</f>
        <v>2.0702967092364046E-2</v>
      </c>
      <c r="AH1240" s="43">
        <f>_xll.qlIndexFixing($X$9,$AB1240,TRUE,trigger)</f>
        <v>2.068072877394252E-2</v>
      </c>
      <c r="AI1240" s="45">
        <f t="shared" si="33"/>
        <v>0.22238318421526071</v>
      </c>
    </row>
    <row r="1241" spans="27:35" x14ac:dyDescent="0.2">
      <c r="AA1241" s="122" t="s">
        <v>88</v>
      </c>
      <c r="AB1241" s="40">
        <f>_xll.qlInterestRateIndexFixingDate($X$9,AC1241)</f>
        <v>48082</v>
      </c>
      <c r="AC1241" s="40">
        <f>_xll.qlCalendarAdvance(calendar,$AC1240,AA1241,,,trigger)</f>
        <v>48086</v>
      </c>
      <c r="AD1241" s="40">
        <f>_xll.qlInterestRateIndexMaturity($X$9,AC1241,)</f>
        <v>48178</v>
      </c>
      <c r="AE1241" s="43">
        <f>_xll.qlTenorBasisValue(TenorBasis3M,AC1241,_xll.ohTrigger(trigger,$X$24))</f>
        <v>1.0176926283376403E-3</v>
      </c>
      <c r="AF1241" s="90">
        <f>_xll.qlTenorBasisForwardRate(TenorBasis3M,AC1241,_xll.ohTrigger(trigger,$X$24))</f>
        <v>2.0951403458653609E-2</v>
      </c>
      <c r="AG1241" s="90">
        <f>_xll.qlIndexFixing(TenorBasisIndex6M,$AB1241,TRUE,_xll.ohTrigger(trigger,$X$24))</f>
        <v>2.069418037361145E-2</v>
      </c>
      <c r="AH1241" s="43">
        <f>_xll.qlIndexFixing($X$9,$AB1241,TRUE,trigger)</f>
        <v>2.0672377819948986E-2</v>
      </c>
      <c r="AI1241" s="45">
        <f t="shared" si="33"/>
        <v>0.21802553662464419</v>
      </c>
    </row>
    <row r="1242" spans="27:35" x14ac:dyDescent="0.2">
      <c r="AA1242" s="122" t="s">
        <v>88</v>
      </c>
      <c r="AB1242" s="40">
        <f>_xll.qlInterestRateIndexFixingDate($X$9,AC1242)</f>
        <v>48089</v>
      </c>
      <c r="AC1242" s="40">
        <f>_xll.qlCalendarAdvance(calendar,$AC1241,AA1242,,,trigger)</f>
        <v>48093</v>
      </c>
      <c r="AD1242" s="40">
        <f>_xll.qlInterestRateIndexMaturity($X$9,AC1242,)</f>
        <v>48184</v>
      </c>
      <c r="AE1242" s="43">
        <f>_xll.qlTenorBasisValue(TenorBasis3M,AC1242,_xll.ohTrigger(trigger,$X$24))</f>
        <v>1.0161224671466722E-3</v>
      </c>
      <c r="AF1242" s="90">
        <f>_xll.qlTenorBasisForwardRate(TenorBasis3M,AC1242,_xll.ohTrigger(trigger,$X$24))</f>
        <v>2.0942606843434804E-2</v>
      </c>
      <c r="AG1242" s="90">
        <f>_xll.qlIndexFixing(TenorBasisIndex6M,$AB1242,TRUE,_xll.ohTrigger(trigger,$X$24))</f>
        <v>2.0455305440038738E-2</v>
      </c>
      <c r="AH1242" s="43">
        <f>_xll.qlIndexFixing($X$9,$AB1242,TRUE,trigger)</f>
        <v>2.066400248937306E-2</v>
      </c>
      <c r="AI1242" s="45">
        <f t="shared" si="33"/>
        <v>-2.0869704933432209</v>
      </c>
    </row>
    <row r="1243" spans="27:35" x14ac:dyDescent="0.2">
      <c r="AA1243" s="122" t="s">
        <v>88</v>
      </c>
      <c r="AB1243" s="40">
        <f>_xll.qlInterestRateIndexFixingDate($X$9,AC1243)</f>
        <v>48096</v>
      </c>
      <c r="AC1243" s="40">
        <f>_xll.qlCalendarAdvance(calendar,$AC1242,AA1243,,,trigger)</f>
        <v>48100</v>
      </c>
      <c r="AD1243" s="40">
        <f>_xll.qlInterestRateIndexMaturity($X$9,AC1243,)</f>
        <v>48191</v>
      </c>
      <c r="AE1243" s="43">
        <f>_xll.qlTenorBasisValue(TenorBasis3M,AC1243,_xll.ohTrigger(trigger,$X$24))</f>
        <v>1.0145536022812631E-3</v>
      </c>
      <c r="AF1243" s="90">
        <f>_xll.qlTenorBasisForwardRate(TenorBasis3M,AC1243,_xll.ohTrigger(trigger,$X$24))</f>
        <v>2.0933746567417755E-2</v>
      </c>
      <c r="AG1243" s="90">
        <f>_xll.qlIndexFixing(TenorBasisIndex6M,$AB1243,TRUE,_xll.ohTrigger(trigger,$X$24))</f>
        <v>2.0676541890898976E-2</v>
      </c>
      <c r="AH1243" s="43">
        <f>_xll.qlIndexFixing($X$9,$AB1243,TRUE,trigger)</f>
        <v>2.0655576840959367E-2</v>
      </c>
      <c r="AI1243" s="45">
        <f t="shared" si="33"/>
        <v>0.20965049939609265</v>
      </c>
    </row>
    <row r="1244" spans="27:35" x14ac:dyDescent="0.2">
      <c r="AA1244" s="122" t="s">
        <v>88</v>
      </c>
      <c r="AB1244" s="40">
        <f>_xll.qlInterestRateIndexFixingDate($X$9,AC1244)</f>
        <v>48103</v>
      </c>
      <c r="AC1244" s="40">
        <f>_xll.qlCalendarAdvance(calendar,$AC1243,AA1244,,,trigger)</f>
        <v>48107</v>
      </c>
      <c r="AD1244" s="40">
        <f>_xll.qlInterestRateIndexMaturity($X$9,AC1244,)</f>
        <v>48198</v>
      </c>
      <c r="AE1244" s="43">
        <f>_xll.qlTenorBasisValue(TenorBasis3M,AC1244,_xll.ohTrigger(trigger,$X$24))</f>
        <v>1.0129860376169495E-3</v>
      </c>
      <c r="AF1244" s="90">
        <f>_xll.qlTenorBasisForwardRate(TenorBasis3M,AC1244,_xll.ohTrigger(trigger,$X$24))</f>
        <v>2.0924848853881243E-2</v>
      </c>
      <c r="AG1244" s="90">
        <f>_xll.qlIndexFixing(TenorBasisIndex6M,$AB1244,TRUE,_xll.ohTrigger(trigger,$X$24))</f>
        <v>2.0667646032358624E-2</v>
      </c>
      <c r="AH1244" s="43">
        <f>_xll.qlIndexFixing($X$9,$AB1244,TRUE,trigger)</f>
        <v>2.0647112214437022E-2</v>
      </c>
      <c r="AI1244" s="45">
        <f t="shared" si="33"/>
        <v>0.20533817921601638</v>
      </c>
    </row>
    <row r="1245" spans="27:35" x14ac:dyDescent="0.2">
      <c r="AA1245" s="122" t="s">
        <v>88</v>
      </c>
      <c r="AB1245" s="40">
        <f>_xll.qlInterestRateIndexFixingDate($X$9,AC1245)</f>
        <v>48110</v>
      </c>
      <c r="AC1245" s="40">
        <f>_xll.qlCalendarAdvance(calendar,$AC1244,AA1245,,,trigger)</f>
        <v>48114</v>
      </c>
      <c r="AD1245" s="40">
        <f>_xll.qlInterestRateIndexMaturity($X$9,AC1245,)</f>
        <v>48205</v>
      </c>
      <c r="AE1245" s="43">
        <f>_xll.qlTenorBasisValue(TenorBasis3M,AC1245,_xll.ohTrigger(trigger,$X$24))</f>
        <v>1.0114197770003462E-3</v>
      </c>
      <c r="AF1245" s="90">
        <f>_xll.qlTenorBasisForwardRate(TenorBasis3M,AC1245,_xll.ohTrigger(trigger,$X$24))</f>
        <v>2.0915913706897625E-2</v>
      </c>
      <c r="AG1245" s="90">
        <f>_xll.qlIndexFixing(TenorBasisIndex6M,$AB1245,TRUE,_xll.ohTrigger(trigger,$X$24))</f>
        <v>2.0658712742778904E-2</v>
      </c>
      <c r="AH1245" s="43">
        <f>_xll.qlIndexFixing($X$9,$AB1245,TRUE,trigger)</f>
        <v>2.0638608610054614E-2</v>
      </c>
      <c r="AI1245" s="45">
        <f t="shared" si="33"/>
        <v>0.20104132724289847</v>
      </c>
    </row>
    <row r="1246" spans="27:35" x14ac:dyDescent="0.2">
      <c r="AA1246" s="122" t="s">
        <v>88</v>
      </c>
      <c r="AB1246" s="40">
        <f>_xll.qlInterestRateIndexFixingDate($X$9,AC1246)</f>
        <v>48117</v>
      </c>
      <c r="AC1246" s="40">
        <f>_xll.qlCalendarAdvance(calendar,$AC1245,AA1246,,,trigger)</f>
        <v>48121</v>
      </c>
      <c r="AD1246" s="40">
        <f>_xll.qlInterestRateIndexMaturity($X$9,AC1246,)</f>
        <v>48213</v>
      </c>
      <c r="AE1246" s="43">
        <f>_xll.qlTenorBasisValue(TenorBasis3M,AC1246,_xll.ohTrigger(trigger,$X$24))</f>
        <v>1.0098548242492688E-3</v>
      </c>
      <c r="AF1246" s="90">
        <f>_xll.qlTenorBasisForwardRate(TenorBasis3M,AC1246,_xll.ohTrigger(trigger,$X$24))</f>
        <v>2.090689896423779E-2</v>
      </c>
      <c r="AG1246" s="90">
        <f>_xll.qlIndexFixing(TenorBasisIndex6M,$AB1246,TRUE,_xll.ohTrigger(trigger,$X$24))</f>
        <v>2.087817518237433E-2</v>
      </c>
      <c r="AH1246" s="43">
        <f>_xll.qlIndexFixing($X$9,$AB1246,TRUE,trigger)</f>
        <v>2.0630038345615508E-2</v>
      </c>
      <c r="AI1246" s="45">
        <f t="shared" si="33"/>
        <v>2.4813683675882143</v>
      </c>
    </row>
    <row r="1247" spans="27:35" x14ac:dyDescent="0.2">
      <c r="AA1247" s="122" t="s">
        <v>88</v>
      </c>
      <c r="AB1247" s="40">
        <f>_xll.qlInterestRateIndexFixingDate($X$9,AC1247)</f>
        <v>48124</v>
      </c>
      <c r="AC1247" s="40">
        <f>_xll.qlCalendarAdvance(calendar,$AC1246,AA1247,,,trigger)</f>
        <v>48128</v>
      </c>
      <c r="AD1247" s="40">
        <f>_xll.qlInterestRateIndexMaturity($X$9,AC1247,)</f>
        <v>48220</v>
      </c>
      <c r="AE1247" s="43">
        <f>_xll.qlTenorBasisValue(TenorBasis3M,AC1247,_xll.ohTrigger(trigger,$X$24))</f>
        <v>1.0082911831528611E-3</v>
      </c>
      <c r="AF1247" s="90">
        <f>_xll.qlTenorBasisForwardRate(TenorBasis3M,AC1247,_xll.ohTrigger(trigger,$X$24))</f>
        <v>2.0897885768061421E-2</v>
      </c>
      <c r="AG1247" s="90">
        <f>_xll.qlIndexFixing(TenorBasisIndex6M,$AB1247,TRUE,_xll.ohTrigger(trigger,$X$24))</f>
        <v>2.0413582644110154E-2</v>
      </c>
      <c r="AH1247" s="43">
        <f>_xll.qlIndexFixing($X$9,$AB1247,TRUE,trigger)</f>
        <v>2.0621453511638767E-2</v>
      </c>
      <c r="AI1247" s="45">
        <f t="shared" si="33"/>
        <v>-2.0787086752861379</v>
      </c>
    </row>
    <row r="1248" spans="27:35" x14ac:dyDescent="0.2">
      <c r="AA1248" s="122" t="s">
        <v>88</v>
      </c>
      <c r="AB1248" s="40">
        <f>_xll.qlInterestRateIndexFixingDate($X$9,AC1248)</f>
        <v>48131</v>
      </c>
      <c r="AC1248" s="40">
        <f>_xll.qlCalendarAdvance(calendar,$AC1247,AA1248,,,trigger)</f>
        <v>48135</v>
      </c>
      <c r="AD1248" s="40">
        <f>_xll.qlInterestRateIndexMaturity($X$9,AC1248,)</f>
        <v>48227</v>
      </c>
      <c r="AE1248" s="43">
        <f>_xll.qlTenorBasisValue(TenorBasis3M,AC1248,_xll.ohTrigger(trigger,$X$24))</f>
        <v>1.0067288574717162E-3</v>
      </c>
      <c r="AF1248" s="90">
        <f>_xll.qlTenorBasisForwardRate(TenorBasis3M,AC1248,_xll.ohTrigger(trigger,$X$24))</f>
        <v>2.0888835148835178E-2</v>
      </c>
      <c r="AG1248" s="90">
        <f>_xll.qlIndexFixing(TenorBasisIndex6M,$AB1248,TRUE,_xll.ohTrigger(trigger,$X$24))</f>
        <v>2.0631625112004226E-2</v>
      </c>
      <c r="AH1248" s="43">
        <f>_xll.qlIndexFixing($X$9,$AB1248,TRUE,trigger)</f>
        <v>2.0612829698550782E-2</v>
      </c>
      <c r="AI1248" s="45">
        <f t="shared" si="33"/>
        <v>0.18795413453443627</v>
      </c>
    </row>
    <row r="1249" spans="27:35" x14ac:dyDescent="0.2">
      <c r="AA1249" s="122" t="s">
        <v>88</v>
      </c>
      <c r="AB1249" s="40">
        <f>_xll.qlInterestRateIndexFixingDate($X$9,AC1249)</f>
        <v>48138</v>
      </c>
      <c r="AC1249" s="40">
        <f>_xll.qlCalendarAdvance(calendar,$AC1248,AA1249,,,trigger)</f>
        <v>48142</v>
      </c>
      <c r="AD1249" s="40">
        <f>_xll.qlInterestRateIndexMaturity($X$9,AC1249,)</f>
        <v>48234</v>
      </c>
      <c r="AE1249" s="43">
        <f>_xll.qlTenorBasisValue(TenorBasis3M,AC1249,_xll.ohTrigger(trigger,$X$24))</f>
        <v>1.0051678509379993E-3</v>
      </c>
      <c r="AF1249" s="90">
        <f>_xll.qlTenorBasisForwardRate(TenorBasis3M,AC1249,_xll.ohTrigger(trigger,$X$24))</f>
        <v>2.0879747110524583E-2</v>
      </c>
      <c r="AG1249" s="90">
        <f>_xll.qlIndexFixing(TenorBasisIndex6M,$AB1249,TRUE,_xll.ohTrigger(trigger,$X$24))</f>
        <v>2.0622538947437399E-2</v>
      </c>
      <c r="AH1249" s="43">
        <f>_xll.qlIndexFixing($X$9,$AB1249,TRUE,trigger)</f>
        <v>2.0604166906610474E-2</v>
      </c>
      <c r="AI1249" s="45">
        <f t="shared" si="33"/>
        <v>0.18372040826924313</v>
      </c>
    </row>
    <row r="1250" spans="27:35" x14ac:dyDescent="0.2">
      <c r="AA1250" s="122" t="s">
        <v>88</v>
      </c>
      <c r="AB1250" s="40">
        <f>_xll.qlInterestRateIndexFixingDate($X$9,AC1250)</f>
        <v>48145</v>
      </c>
      <c r="AC1250" s="40">
        <f>_xll.qlCalendarAdvance(calendar,$AC1249,AA1250,,,trigger)</f>
        <v>48149</v>
      </c>
      <c r="AD1250" s="40">
        <f>_xll.qlInterestRateIndexMaturity($X$9,AC1250,)</f>
        <v>48241</v>
      </c>
      <c r="AE1250" s="43">
        <f>_xll.qlTenorBasisValue(TenorBasis3M,AC1250,_xll.ohTrigger(trigger,$X$24))</f>
        <v>1.0036081672555716E-3</v>
      </c>
      <c r="AF1250" s="90">
        <f>_xll.qlTenorBasisForwardRate(TenorBasis3M,AC1250,_xll.ohTrigger(trigger,$X$24))</f>
        <v>2.0870621657068222E-2</v>
      </c>
      <c r="AG1250" s="90">
        <f>_xll.qlIndexFixing(TenorBasisIndex6M,$AB1250,TRUE,_xll.ohTrigger(trigger,$X$24))</f>
        <v>2.0613415370152433E-2</v>
      </c>
      <c r="AH1250" s="43">
        <f>_xll.qlIndexFixing($X$9,$AB1250,TRUE,trigger)</f>
        <v>2.0595465136073299E-2</v>
      </c>
      <c r="AI1250" s="45">
        <f t="shared" si="33"/>
        <v>0.17950234079133764</v>
      </c>
    </row>
    <row r="1251" spans="27:35" x14ac:dyDescent="0.2">
      <c r="AA1251" s="122" t="s">
        <v>88</v>
      </c>
      <c r="AB1251" s="40">
        <f>_xll.qlInterestRateIndexFixingDate($X$9,AC1251)</f>
        <v>48152</v>
      </c>
      <c r="AC1251" s="40">
        <f>_xll.qlCalendarAdvance(calendar,$AC1250,AA1251,,,trigger)</f>
        <v>48156</v>
      </c>
      <c r="AD1251" s="40">
        <f>_xll.qlInterestRateIndexMaturity($X$9,AC1251,)</f>
        <v>48248</v>
      </c>
      <c r="AE1251" s="43">
        <f>_xll.qlTenorBasisValue(TenorBasis3M,AC1251,_xll.ohTrigger(trigger,$X$24))</f>
        <v>1.0020498101001108E-3</v>
      </c>
      <c r="AF1251" s="90">
        <f>_xll.qlTenorBasisForwardRate(TenorBasis3M,AC1251,_xll.ohTrigger(trigger,$X$24))</f>
        <v>2.0861458792375144E-2</v>
      </c>
      <c r="AG1251" s="90">
        <f>_xll.qlIndexFixing(TenorBasisIndex6M,$AB1251,TRUE,_xll.ohTrigger(trigger,$X$24))</f>
        <v>2.0604254384058371E-2</v>
      </c>
      <c r="AH1251" s="43">
        <f>_xll.qlIndexFixing($X$9,$AB1251,TRUE,trigger)</f>
        <v>2.0586724387198174E-2</v>
      </c>
      <c r="AI1251" s="45">
        <f t="shared" si="33"/>
        <v>0.17529996860197322</v>
      </c>
    </row>
    <row r="1252" spans="27:35" x14ac:dyDescent="0.2">
      <c r="AA1252" s="122" t="s">
        <v>88</v>
      </c>
      <c r="AB1252" s="40">
        <f>_xll.qlInterestRateIndexFixingDate($X$9,AC1252)</f>
        <v>48159</v>
      </c>
      <c r="AC1252" s="40">
        <f>_xll.qlCalendarAdvance(calendar,$AC1251,AA1252,,,trigger)</f>
        <v>48163</v>
      </c>
      <c r="AD1252" s="40">
        <f>_xll.qlInterestRateIndexMaturity($X$9,AC1252,)</f>
        <v>48255</v>
      </c>
      <c r="AE1252" s="43">
        <f>_xll.qlTenorBasisValue(TenorBasis3M,AC1252,_xll.ohTrigger(trigger,$X$24))</f>
        <v>1.0004927831192322E-3</v>
      </c>
      <c r="AF1252" s="90">
        <f>_xll.qlTenorBasisForwardRate(TenorBasis3M,AC1252,_xll.ohTrigger(trigger,$X$24))</f>
        <v>2.0852258520333546E-2</v>
      </c>
      <c r="AG1252" s="90">
        <f>_xll.qlIndexFixing(TenorBasisIndex6M,$AB1252,TRUE,_xll.ohTrigger(trigger,$X$24))</f>
        <v>2.0595055993044276E-2</v>
      </c>
      <c r="AH1252" s="43">
        <f>_xll.qlIndexFixing($X$9,$AB1252,TRUE,trigger)</f>
        <v>2.057794466024402E-2</v>
      </c>
      <c r="AI1252" s="45">
        <f t="shared" si="33"/>
        <v>0.17111332800256313</v>
      </c>
    </row>
    <row r="1253" spans="27:35" x14ac:dyDescent="0.2">
      <c r="AA1253" s="122" t="s">
        <v>88</v>
      </c>
      <c r="AB1253" s="40">
        <f>_xll.qlInterestRateIndexFixingDate($X$9,AC1253)</f>
        <v>48166</v>
      </c>
      <c r="AC1253" s="40">
        <f>_xll.qlCalendarAdvance(calendar,$AC1252,AA1253,,,trigger)</f>
        <v>48170</v>
      </c>
      <c r="AD1253" s="40">
        <f>_xll.qlInterestRateIndexMaturity($X$9,AC1253,)</f>
        <v>48262</v>
      </c>
      <c r="AE1253" s="43">
        <f>_xll.qlTenorBasisValue(TenorBasis3M,AC1253,_xll.ohTrigger(trigger,$X$24))</f>
        <v>9.9893708993261309E-4</v>
      </c>
      <c r="AF1253" s="90">
        <f>_xll.qlTenorBasisForwardRate(TenorBasis3M,AC1253,_xll.ohTrigger(trigger,$X$24))</f>
        <v>2.0843020844802072E-2</v>
      </c>
      <c r="AG1253" s="90">
        <f>_xll.qlIndexFixing(TenorBasisIndex6M,$AB1253,TRUE,_xll.ohTrigger(trigger,$X$24))</f>
        <v>2.0585820200965329E-2</v>
      </c>
      <c r="AH1253" s="43">
        <f>_xll.qlIndexFixing($X$9,$AB1253,TRUE,trigger)</f>
        <v>2.0569125955474981E-2</v>
      </c>
      <c r="AI1253" s="45">
        <f t="shared" si="33"/>
        <v>0.16694245490347925</v>
      </c>
    </row>
    <row r="1254" spans="27:35" x14ac:dyDescent="0.2">
      <c r="AA1254" s="122" t="s">
        <v>88</v>
      </c>
      <c r="AB1254" s="40">
        <f>_xll.qlInterestRateIndexFixingDate($X$9,AC1254)</f>
        <v>48173</v>
      </c>
      <c r="AC1254" s="40">
        <f>_xll.qlCalendarAdvance(calendar,$AC1253,AA1254,,,trigger)</f>
        <v>48177</v>
      </c>
      <c r="AD1254" s="40">
        <f>_xll.qlInterestRateIndexMaturity($X$9,AC1254,)</f>
        <v>48269</v>
      </c>
      <c r="AE1254" s="43">
        <f>_xll.qlTenorBasisValue(TenorBasis3M,AC1254,_xll.ohTrigger(trigger,$X$24))</f>
        <v>9.9738273413210884E-4</v>
      </c>
      <c r="AF1254" s="90">
        <f>_xll.qlTenorBasisForwardRate(TenorBasis3M,AC1254,_xll.ohTrigger(trigger,$X$24))</f>
        <v>2.0833745769609842E-2</v>
      </c>
      <c r="AG1254" s="90">
        <f>_xll.qlIndexFixing(TenorBasisIndex6M,$AB1254,TRUE,_xll.ohTrigger(trigger,$X$24))</f>
        <v>2.0576547011652378E-2</v>
      </c>
      <c r="AH1254" s="43">
        <f>_xll.qlIndexFixing($X$9,$AB1254,TRUE,trigger)</f>
        <v>2.0560268273151713E-2</v>
      </c>
      <c r="AI1254" s="45">
        <f t="shared" si="33"/>
        <v>0.16278738500664913</v>
      </c>
    </row>
    <row r="1255" spans="27:35" x14ac:dyDescent="0.2">
      <c r="AA1255" s="122" t="s">
        <v>88</v>
      </c>
      <c r="AB1255" s="40">
        <f>_xll.qlInterestRateIndexFixingDate($X$9,AC1255)</f>
        <v>48180</v>
      </c>
      <c r="AC1255" s="40">
        <f>_xll.qlCalendarAdvance(calendar,$AC1254,AA1255,,,trigger)</f>
        <v>48184</v>
      </c>
      <c r="AD1255" s="40">
        <f>_xll.qlInterestRateIndexMaturity($X$9,AC1255,)</f>
        <v>48275</v>
      </c>
      <c r="AE1255" s="43">
        <f>_xll.qlTenorBasisValue(TenorBasis3M,AC1255,_xll.ohTrigger(trigger,$X$24))</f>
        <v>9.9582971928187619E-4</v>
      </c>
      <c r="AF1255" s="90">
        <f>_xll.qlTenorBasisForwardRate(TenorBasis3M,AC1255,_xll.ohTrigger(trigger,$X$24))</f>
        <v>2.0824504274262561E-2</v>
      </c>
      <c r="AG1255" s="90">
        <f>_xll.qlIndexFixing(TenorBasisIndex6M,$AB1255,TRUE,_xll.ohTrigger(trigger,$X$24))</f>
        <v>2.0797423372188779E-2</v>
      </c>
      <c r="AH1255" s="43">
        <f>_xll.qlIndexFixing($X$9,$AB1255,TRUE,trigger)</f>
        <v>2.0551428839522313E-2</v>
      </c>
      <c r="AI1255" s="45">
        <f t="shared" si="33"/>
        <v>2.4599453266646587</v>
      </c>
    </row>
    <row r="1256" spans="27:35" x14ac:dyDescent="0.2">
      <c r="AA1256" s="122" t="s">
        <v>88</v>
      </c>
      <c r="AB1256" s="40">
        <f>_xll.qlInterestRateIndexFixingDate($X$9,AC1256)</f>
        <v>48187</v>
      </c>
      <c r="AC1256" s="40">
        <f>_xll.qlCalendarAdvance(calendar,$AC1255,AA1256,,,trigger)</f>
        <v>48191</v>
      </c>
      <c r="AD1256" s="40">
        <f>_xll.qlInterestRateIndexMaturity($X$9,AC1256,)</f>
        <v>48282</v>
      </c>
      <c r="AE1256" s="43">
        <f>_xll.qlTenorBasisValue(TenorBasis3M,AC1256,_xll.ohTrigger(trigger,$X$24))</f>
        <v>9.9427804891849135E-4</v>
      </c>
      <c r="AF1256" s="90">
        <f>_xll.qlTenorBasisForwardRate(TenorBasis3M,AC1256,_xll.ohTrigger(trigger,$X$24))</f>
        <v>2.0815157620460871E-2</v>
      </c>
      <c r="AG1256" s="90">
        <f>_xll.qlIndexFixing(TenorBasisIndex6M,$AB1256,TRUE,_xll.ohTrigger(trigger,$X$24))</f>
        <v>2.0557977246222721E-2</v>
      </c>
      <c r="AH1256" s="43">
        <f>_xll.qlIndexFixing($X$9,$AB1256,TRUE,trigger)</f>
        <v>2.0542496495439461E-2</v>
      </c>
      <c r="AI1256" s="45">
        <f t="shared" si="33"/>
        <v>0.15480750783260222</v>
      </c>
    </row>
    <row r="1257" spans="27:35" x14ac:dyDescent="0.2">
      <c r="AA1257" s="122" t="s">
        <v>88</v>
      </c>
      <c r="AB1257" s="40">
        <f>_xll.qlInterestRateIndexFixingDate($X$9,AC1257)</f>
        <v>48194</v>
      </c>
      <c r="AC1257" s="40">
        <f>_xll.qlCalendarAdvance(calendar,$AC1256,AA1257,,,trigger)</f>
        <v>48198</v>
      </c>
      <c r="AD1257" s="40">
        <f>_xll.qlInterestRateIndexMaturity($X$9,AC1257,)</f>
        <v>48289</v>
      </c>
      <c r="AE1257" s="43">
        <f>_xll.qlTenorBasisValue(TenorBasis3M,AC1257,_xll.ohTrigger(trigger,$X$24))</f>
        <v>9.927277265510718E-4</v>
      </c>
      <c r="AF1257" s="90">
        <f>_xll.qlTenorBasisForwardRate(TenorBasis3M,AC1257,_xll.ohTrigger(trigger,$X$24))</f>
        <v>2.0805773579988716E-2</v>
      </c>
      <c r="AG1257" s="90">
        <f>_xll.qlIndexFixing(TenorBasisIndex6M,$AB1257,TRUE,_xll.ohTrigger(trigger,$X$24))</f>
        <v>2.0548595091957802E-2</v>
      </c>
      <c r="AH1257" s="43">
        <f>_xll.qlIndexFixing($X$9,$AB1257,TRUE,trigger)</f>
        <v>2.0533525176573648E-2</v>
      </c>
      <c r="AI1257" s="45">
        <f t="shared" si="33"/>
        <v>0.15069915384153393</v>
      </c>
    </row>
    <row r="1258" spans="27:35" x14ac:dyDescent="0.2">
      <c r="AA1258" s="122" t="s">
        <v>88</v>
      </c>
      <c r="AB1258" s="40">
        <f>_xll.qlInterestRateIndexFixingDate($X$9,AC1258)</f>
        <v>48201</v>
      </c>
      <c r="AC1258" s="40">
        <f>_xll.qlCalendarAdvance(calendar,$AC1257,AA1258,,,trigger)</f>
        <v>48205</v>
      </c>
      <c r="AD1258" s="40">
        <f>_xll.qlInterestRateIndexMaturity($X$9,AC1258,)</f>
        <v>48296</v>
      </c>
      <c r="AE1258" s="43">
        <f>_xll.qlTenorBasisValue(TenorBasis3M,AC1258,_xll.ohTrigger(trigger,$X$24))</f>
        <v>9.9117875566139229E-4</v>
      </c>
      <c r="AF1258" s="90">
        <f>_xll.qlTenorBasisForwardRate(TenorBasis3M,AC1258,_xll.ohTrigger(trigger,$X$24))</f>
        <v>2.0796352156566198E-2</v>
      </c>
      <c r="AG1258" s="90">
        <f>_xll.qlIndexFixing(TenorBasisIndex6M,$AB1258,TRUE,_xll.ohTrigger(trigger,$X$24))</f>
        <v>2.0539175557139723E-2</v>
      </c>
      <c r="AH1258" s="43">
        <f>_xll.qlIndexFixing($X$9,$AB1258,TRUE,trigger)</f>
        <v>2.0524514883188398E-2</v>
      </c>
      <c r="AI1258" s="45">
        <f t="shared" si="33"/>
        <v>0.14660673951324976</v>
      </c>
    </row>
    <row r="1259" spans="27:35" x14ac:dyDescent="0.2">
      <c r="AA1259" s="122" t="s">
        <v>88</v>
      </c>
      <c r="AB1259" s="40">
        <f>_xll.qlInterestRateIndexFixingDate($X$9,AC1259)</f>
        <v>48206</v>
      </c>
      <c r="AC1259" s="40">
        <f>_xll.qlCalendarAdvance(calendar,$AC1258,AA1259,,,trigger)</f>
        <v>48212</v>
      </c>
      <c r="AD1259" s="40">
        <f>_xll.qlInterestRateIndexMaturity($X$9,AC1259,)</f>
        <v>48303</v>
      </c>
      <c r="AE1259" s="43">
        <f>_xll.qlTenorBasisValue(TenorBasis3M,AC1259,_xll.ohTrigger(trigger,$X$24))</f>
        <v>9.8963113970400372E-4</v>
      </c>
      <c r="AF1259" s="90">
        <f>_xll.qlTenorBasisForwardRate(TenorBasis3M,AC1259,_xll.ohTrigger(trigger,$X$24))</f>
        <v>2.0786893353896732E-2</v>
      </c>
      <c r="AG1259" s="90">
        <f>_xll.qlIndexFixing(TenorBasisIndex6M,$AB1259,TRUE,_xll.ohTrigger(trigger,$X$24))</f>
        <v>2.0529718645475408E-2</v>
      </c>
      <c r="AH1259" s="43">
        <f>_xll.qlIndexFixing($X$9,$AB1259,TRUE,trigger)</f>
        <v>2.0515465615549875E-2</v>
      </c>
      <c r="AI1259" s="45">
        <f t="shared" si="33"/>
        <v>0.14253029925533067</v>
      </c>
    </row>
    <row r="1260" spans="27:35" x14ac:dyDescent="0.2">
      <c r="AA1260" s="122" t="s">
        <v>88</v>
      </c>
      <c r="AB1260" s="40">
        <f>_xll.qlInterestRateIndexFixingDate($X$9,AC1260)</f>
        <v>48215</v>
      </c>
      <c r="AC1260" s="40">
        <f>_xll.qlCalendarAdvance(calendar,$AC1259,AA1260,,,trigger)</f>
        <v>48219</v>
      </c>
      <c r="AD1260" s="40">
        <f>_xll.qlInterestRateIndexMaturity($X$9,AC1260,)</f>
        <v>48310</v>
      </c>
      <c r="AE1260" s="43">
        <f>_xll.qlTenorBasisValue(TenorBasis3M,AC1260,_xll.ohTrigger(trigger,$X$24))</f>
        <v>9.8808488210635451E-4</v>
      </c>
      <c r="AF1260" s="90">
        <f>_xll.qlTenorBasisForwardRate(TenorBasis3M,AC1260,_xll.ohTrigger(trigger,$X$24))</f>
        <v>2.0777397175652104E-2</v>
      </c>
      <c r="AG1260" s="90">
        <f>_xll.qlIndexFixing(TenorBasisIndex6M,$AB1260,TRUE,_xll.ohTrigger(trigger,$X$24))</f>
        <v>2.0292001850001785E-2</v>
      </c>
      <c r="AH1260" s="43">
        <f>_xll.qlIndexFixing($X$9,$AB1260,TRUE,trigger)</f>
        <v>2.0506377373923357E-2</v>
      </c>
      <c r="AI1260" s="45">
        <f t="shared" si="33"/>
        <v>-2.1437552392157206</v>
      </c>
    </row>
    <row r="1261" spans="27:35" x14ac:dyDescent="0.2">
      <c r="AA1261" s="122" t="s">
        <v>88</v>
      </c>
      <c r="AB1261" s="40">
        <f>_xll.qlInterestRateIndexFixingDate($X$9,AC1261)</f>
        <v>48222</v>
      </c>
      <c r="AC1261" s="40">
        <f>_xll.qlCalendarAdvance(calendar,$AC1260,AA1261,,,trigger)</f>
        <v>48226</v>
      </c>
      <c r="AD1261" s="40">
        <f>_xll.qlInterestRateIndexMaturity($X$9,AC1261,)</f>
        <v>48317</v>
      </c>
      <c r="AE1261" s="43">
        <f>_xll.qlTenorBasisValue(TenorBasis3M,AC1261,_xll.ohTrigger(trigger,$X$24))</f>
        <v>9.8653998626890317E-4</v>
      </c>
      <c r="AF1261" s="90">
        <f>_xll.qlTenorBasisForwardRate(TenorBasis3M,AC1261,_xll.ohTrigger(trigger,$X$24))</f>
        <v>2.0767863625477747E-2</v>
      </c>
      <c r="AG1261" s="90">
        <f>_xll.qlIndexFixing(TenorBasisIndex6M,$AB1261,TRUE,_xll.ohTrigger(trigger,$X$24))</f>
        <v>2.0510692706259222E-2</v>
      </c>
      <c r="AH1261" s="43">
        <f>_xll.qlIndexFixing($X$9,$AB1261,TRUE,trigger)</f>
        <v>2.0497250158576764E-2</v>
      </c>
      <c r="AI1261" s="45">
        <f t="shared" si="33"/>
        <v>0.1344254768245734</v>
      </c>
    </row>
    <row r="1262" spans="27:35" x14ac:dyDescent="0.2">
      <c r="AA1262" s="122" t="s">
        <v>88</v>
      </c>
      <c r="AB1262" s="40">
        <f>_xll.qlInterestRateIndexFixingDate($X$9,AC1262)</f>
        <v>48229</v>
      </c>
      <c r="AC1262" s="40">
        <f>_xll.qlCalendarAdvance(calendar,$AC1261,AA1262,,,trigger)</f>
        <v>48233</v>
      </c>
      <c r="AD1262" s="40">
        <f>_xll.qlInterestRateIndexMaturity($X$9,AC1262,)</f>
        <v>48324</v>
      </c>
      <c r="AE1262" s="43">
        <f>_xll.qlTenorBasisValue(TenorBasis3M,AC1262,_xll.ohTrigger(trigger,$X$24))</f>
        <v>9.8499645556523888E-4</v>
      </c>
      <c r="AF1262" s="90">
        <f>_xll.qlTenorBasisForwardRate(TenorBasis3M,AC1262,_xll.ohTrigger(trigger,$X$24))</f>
        <v>2.0758292706998017E-2</v>
      </c>
      <c r="AG1262" s="90">
        <f>_xll.qlIndexFixing(TenorBasisIndex6M,$AB1262,TRUE,_xll.ohTrigger(trigger,$X$24))</f>
        <v>2.0273117465915414E-2</v>
      </c>
      <c r="AH1262" s="43">
        <f>_xll.qlIndexFixing($X$9,$AB1262,TRUE,trigger)</f>
        <v>2.0488083969777134E-2</v>
      </c>
      <c r="AI1262" s="45">
        <f t="shared" si="33"/>
        <v>-2.1496650386172016</v>
      </c>
    </row>
    <row r="1263" spans="27:35" x14ac:dyDescent="0.2">
      <c r="AA1263" s="122" t="s">
        <v>88</v>
      </c>
      <c r="AB1263" s="40">
        <f>_xll.qlInterestRateIndexFixingDate($X$9,AC1263)</f>
        <v>48236</v>
      </c>
      <c r="AC1263" s="40">
        <f>_xll.qlCalendarAdvance(calendar,$AC1262,AA1263,,,trigger)</f>
        <v>48240</v>
      </c>
      <c r="AD1263" s="40">
        <f>_xll.qlInterestRateIndexMaturity($X$9,AC1263,)</f>
        <v>48331</v>
      </c>
      <c r="AE1263" s="43">
        <f>_xll.qlTenorBasisValue(TenorBasis3M,AC1263,_xll.ohTrigger(trigger,$X$24))</f>
        <v>9.834542933421979E-4</v>
      </c>
      <c r="AF1263" s="90">
        <f>_xll.qlTenorBasisForwardRate(TenorBasis3M,AC1263,_xll.ohTrigger(trigger,$X$24))</f>
        <v>2.0748684423809161E-2</v>
      </c>
      <c r="AG1263" s="90">
        <f>_xll.qlIndexFixing(TenorBasisIndex6M,$AB1263,TRUE,_xll.ohTrigger(trigger,$X$24))</f>
        <v>2.0491517303385758E-2</v>
      </c>
      <c r="AH1263" s="43">
        <f>_xll.qlIndexFixing($X$9,$AB1263,TRUE,trigger)</f>
        <v>2.0478878807795902E-2</v>
      </c>
      <c r="AI1263" s="45">
        <f t="shared" si="33"/>
        <v>0.12638495589856191</v>
      </c>
    </row>
    <row r="1264" spans="27:35" x14ac:dyDescent="0.2">
      <c r="AA1264" s="122" t="s">
        <v>88</v>
      </c>
      <c r="AB1264" s="40">
        <f>_xll.qlInterestRateIndexFixingDate($X$9,AC1264)</f>
        <v>48243</v>
      </c>
      <c r="AC1264" s="40">
        <f>_xll.qlCalendarAdvance(calendar,$AC1263,AA1264,,,trigger)</f>
        <v>48247</v>
      </c>
      <c r="AD1264" s="40">
        <f>_xll.qlInterestRateIndexMaturity($X$9,AC1264,)</f>
        <v>48337</v>
      </c>
      <c r="AE1264" s="43">
        <f>_xll.qlTenorBasisValue(TenorBasis3M,AC1264,_xll.ohTrigger(trigger,$X$24))</f>
        <v>9.8191350291997894E-4</v>
      </c>
      <c r="AF1264" s="90">
        <f>_xll.qlTenorBasisForwardRate(TenorBasis3M,AC1264,_xll.ohTrigger(trigger,$X$24))</f>
        <v>2.0739138387167344E-2</v>
      </c>
      <c r="AG1264" s="90">
        <f>_xll.qlIndexFixing(TenorBasisIndex6M,$AB1264,TRUE,_xll.ohTrigger(trigger,$X$24))</f>
        <v>2.0483367406066044E-2</v>
      </c>
      <c r="AH1264" s="43">
        <f>_xll.qlIndexFixing($X$9,$AB1264,TRUE,trigger)</f>
        <v>2.0469721283941311E-2</v>
      </c>
      <c r="AI1264" s="45">
        <f t="shared" si="33"/>
        <v>0.1364612212473304</v>
      </c>
    </row>
    <row r="1265" spans="27:35" x14ac:dyDescent="0.2">
      <c r="AA1265" s="122" t="s">
        <v>88</v>
      </c>
      <c r="AB1265" s="40">
        <f>_xll.qlInterestRateIndexFixingDate($X$9,AC1265)</f>
        <v>48250</v>
      </c>
      <c r="AC1265" s="40">
        <f>_xll.qlCalendarAdvance(calendar,$AC1264,AA1265,,,trigger)</f>
        <v>48254</v>
      </c>
      <c r="AD1265" s="40">
        <f>_xll.qlInterestRateIndexMaturity($X$9,AC1265,)</f>
        <v>48344</v>
      </c>
      <c r="AE1265" s="43">
        <f>_xll.qlTenorBasisValue(TenorBasis3M,AC1265,_xll.ohTrigger(trigger,$X$24))</f>
        <v>9.8037408759225875E-4</v>
      </c>
      <c r="AF1265" s="90">
        <f>_xll.qlTenorBasisForwardRate(TenorBasis3M,AC1265,_xll.ohTrigger(trigger,$X$24))</f>
        <v>2.0729458609100249E-2</v>
      </c>
      <c r="AG1265" s="90">
        <f>_xll.qlIndexFixing(TenorBasisIndex6M,$AB1265,TRUE,_xll.ohTrigger(trigger,$X$24))</f>
        <v>2.0472309838417857E-2</v>
      </c>
      <c r="AH1265" s="43">
        <f>_xll.qlIndexFixing($X$9,$AB1265,TRUE,trigger)</f>
        <v>2.0460441486347847E-2</v>
      </c>
      <c r="AI1265" s="45">
        <f t="shared" si="33"/>
        <v>0.11868352070010246</v>
      </c>
    </row>
    <row r="1266" spans="27:35" x14ac:dyDescent="0.2">
      <c r="AA1266" s="122" t="s">
        <v>88</v>
      </c>
      <c r="AB1266" s="40">
        <f>_xll.qlInterestRateIndexFixingDate($X$9,AC1266)</f>
        <v>48257</v>
      </c>
      <c r="AC1266" s="40">
        <f>_xll.qlCalendarAdvance(calendar,$AC1265,AA1266,,,trigger)</f>
        <v>48261</v>
      </c>
      <c r="AD1266" s="40">
        <f>_xll.qlInterestRateIndexMaturity($X$9,AC1266,)</f>
        <v>48351</v>
      </c>
      <c r="AE1266" s="43">
        <f>_xll.qlTenorBasisValue(TenorBasis3M,AC1266,_xll.ohTrigger(trigger,$X$24))</f>
        <v>9.7883605062630964E-4</v>
      </c>
      <c r="AF1266" s="90">
        <f>_xll.qlTenorBasisForwardRate(TenorBasis3M,AC1266,_xll.ohTrigger(trigger,$X$24))</f>
        <v>2.0719741478596454E-2</v>
      </c>
      <c r="AG1266" s="90">
        <f>_xll.qlIndexFixing(TenorBasisIndex6M,$AB1266,TRUE,_xll.ohTrigger(trigger,$X$24))</f>
        <v>2.0232494546179147E-2</v>
      </c>
      <c r="AH1266" s="43">
        <f>_xll.qlIndexFixing($X$9,$AB1266,TRUE,trigger)</f>
        <v>2.0451122718338155E-2</v>
      </c>
      <c r="AI1266" s="45">
        <f t="shared" si="33"/>
        <v>-2.1862817215900776</v>
      </c>
    </row>
    <row r="1267" spans="27:35" x14ac:dyDescent="0.2">
      <c r="AA1267" s="122" t="s">
        <v>88</v>
      </c>
      <c r="AB1267" s="40">
        <f>_xll.qlInterestRateIndexFixingDate($X$9,AC1267)</f>
        <v>48264</v>
      </c>
      <c r="AC1267" s="40">
        <f>_xll.qlCalendarAdvance(calendar,$AC1266,AA1267,,,trigger)</f>
        <v>48268</v>
      </c>
      <c r="AD1267" s="40">
        <f>_xll.qlInterestRateIndexMaturity($X$9,AC1267,)</f>
        <v>48358</v>
      </c>
      <c r="AE1267" s="43">
        <f>_xll.qlTenorBasisValue(TenorBasis3M,AC1267,_xll.ohTrigger(trigger,$X$24))</f>
        <v>9.7729939526311265E-4</v>
      </c>
      <c r="AF1267" s="90">
        <f>_xll.qlTenorBasisForwardRate(TenorBasis3M,AC1267,_xll.ohTrigger(trigger,$X$24))</f>
        <v>2.0709986999154495E-2</v>
      </c>
      <c r="AG1267" s="90">
        <f>_xll.qlIndexFixing(TenorBasisIndex6M,$AB1267,TRUE,_xll.ohTrigger(trigger,$X$24))</f>
        <v>2.0452842032049112E-2</v>
      </c>
      <c r="AH1267" s="43">
        <f>_xll.qlIndexFixing($X$9,$AB1267,TRUE,trigger)</f>
        <v>2.044176498018313E-2</v>
      </c>
      <c r="AI1267" s="45">
        <f t="shared" si="33"/>
        <v>0.11077051865981957</v>
      </c>
    </row>
    <row r="1268" spans="27:35" x14ac:dyDescent="0.2">
      <c r="AA1268" s="122" t="s">
        <v>88</v>
      </c>
      <c r="AB1268" s="40">
        <f>_xll.qlInterestRateIndexFixingDate($X$9,AC1268)</f>
        <v>48271</v>
      </c>
      <c r="AC1268" s="40">
        <f>_xll.qlCalendarAdvance(calendar,$AC1267,AA1268,,,trigger)</f>
        <v>48275</v>
      </c>
      <c r="AD1268" s="40">
        <f>_xll.qlInterestRateIndexMaturity($X$9,AC1268,)</f>
        <v>48367</v>
      </c>
      <c r="AE1268" s="43">
        <f>_xll.qlTenorBasisValue(TenorBasis3M,AC1268,_xll.ohTrigger(trigger,$X$24))</f>
        <v>9.7576412471747133E-4</v>
      </c>
      <c r="AF1268" s="90">
        <f>_xll.qlTenorBasisForwardRate(TenorBasis3M,AC1268,_xll.ohTrigger(trigger,$X$24))</f>
        <v>2.0699969836033959E-2</v>
      </c>
      <c r="AG1268" s="90">
        <f>_xll.qlIndexFixing(TenorBasisIndex6M,$AB1268,TRUE,_xll.ohTrigger(trigger,$X$24))</f>
        <v>2.0442797735010548E-2</v>
      </c>
      <c r="AH1268" s="43">
        <f>_xll.qlIndexFixing($X$9,$AB1268,TRUE,trigger)</f>
        <v>2.0432168227021093E-2</v>
      </c>
      <c r="AI1268" s="45">
        <f t="shared" si="33"/>
        <v>0.10629507989454168</v>
      </c>
    </row>
    <row r="1269" spans="27:35" x14ac:dyDescent="0.2">
      <c r="AA1269" s="122" t="s">
        <v>88</v>
      </c>
      <c r="AB1269" s="40">
        <f>_xll.qlInterestRateIndexFixingDate($X$9,AC1269)</f>
        <v>48278</v>
      </c>
      <c r="AC1269" s="40">
        <f>_xll.qlCalendarAdvance(calendar,$AC1268,AA1269,,,trigger)</f>
        <v>48282</v>
      </c>
      <c r="AD1269" s="40">
        <f>_xll.qlInterestRateIndexMaturity($X$9,AC1269,)</f>
        <v>48374</v>
      </c>
      <c r="AE1269" s="43">
        <f>_xll.qlTenorBasisValue(TenorBasis3M,AC1269,_xll.ohTrigger(trigger,$X$24))</f>
        <v>9.742302421781305E-4</v>
      </c>
      <c r="AF1269" s="90">
        <f>_xll.qlTenorBasisForwardRate(TenorBasis3M,AC1269,_xll.ohTrigger(trigger,$X$24))</f>
        <v>2.0690134208014094E-2</v>
      </c>
      <c r="AG1269" s="90">
        <f>_xll.qlIndexFixing(TenorBasisIndex6M,$AB1269,TRUE,_xll.ohTrigger(trigger,$X$24))</f>
        <v>2.0432964029235653E-2</v>
      </c>
      <c r="AH1269" s="43">
        <f>_xll.qlIndexFixing($X$9,$AB1269,TRUE,trigger)</f>
        <v>2.0422725913638608E-2</v>
      </c>
      <c r="AI1269" s="45">
        <f t="shared" si="33"/>
        <v>0.10238115597045044</v>
      </c>
    </row>
    <row r="1270" spans="27:35" x14ac:dyDescent="0.2">
      <c r="AA1270" s="122" t="s">
        <v>88</v>
      </c>
      <c r="AB1270" s="40">
        <f>_xll.qlInterestRateIndexFixingDate($X$9,AC1270)</f>
        <v>48285</v>
      </c>
      <c r="AC1270" s="40">
        <f>_xll.qlCalendarAdvance(calendar,$AC1269,AA1270,,,trigger)</f>
        <v>48289</v>
      </c>
      <c r="AD1270" s="40">
        <f>_xll.qlInterestRateIndexMaturity($X$9,AC1270,)</f>
        <v>48381</v>
      </c>
      <c r="AE1270" s="43">
        <f>_xll.qlTenorBasisValue(TenorBasis3M,AC1270,_xll.ohTrigger(trigger,$X$24))</f>
        <v>9.7269775080788398E-4</v>
      </c>
      <c r="AF1270" s="90">
        <f>_xll.qlTenorBasisForwardRate(TenorBasis3M,AC1270,_xll.ohTrigger(trigger,$X$24))</f>
        <v>2.0680261238120289E-2</v>
      </c>
      <c r="AG1270" s="90">
        <f>_xll.qlIndexFixing(TenorBasisIndex6M,$AB1270,TRUE,_xll.ohTrigger(trigger,$X$24))</f>
        <v>2.0423092984005756E-2</v>
      </c>
      <c r="AH1270" s="43">
        <f>_xll.qlIndexFixing($X$9,$AB1270,TRUE,trigger)</f>
        <v>2.0413244627054936E-2</v>
      </c>
      <c r="AI1270" s="45">
        <f t="shared" si="33"/>
        <v>9.848356950819398E-2</v>
      </c>
    </row>
    <row r="1271" spans="27:35" x14ac:dyDescent="0.2">
      <c r="AA1271" s="122" t="s">
        <v>88</v>
      </c>
      <c r="AB1271" s="40">
        <f>_xll.qlInterestRateIndexFixingDate($X$9,AC1271)</f>
        <v>48292</v>
      </c>
      <c r="AC1271" s="40">
        <f>_xll.qlCalendarAdvance(calendar,$AC1270,AA1271,,,trigger)</f>
        <v>48296</v>
      </c>
      <c r="AD1271" s="40">
        <f>_xll.qlInterestRateIndexMaturity($X$9,AC1271,)</f>
        <v>48388</v>
      </c>
      <c r="AE1271" s="43">
        <f>_xll.qlTenorBasisValue(TenorBasis3M,AC1271,_xll.ohTrigger(trigger,$X$24))</f>
        <v>9.7116665374369219E-4</v>
      </c>
      <c r="AF1271" s="90">
        <f>_xll.qlTenorBasisForwardRate(TenorBasis3M,AC1271,_xll.ohTrigger(trigger,$X$24))</f>
        <v>2.0670350929750694E-2</v>
      </c>
      <c r="AG1271" s="90">
        <f>_xll.qlIndexFixing(TenorBasisIndex6M,$AB1271,TRUE,_xll.ohTrigger(trigger,$X$24))</f>
        <v>2.0413184602724215E-2</v>
      </c>
      <c r="AH1271" s="43">
        <f>_xll.qlIndexFixing($X$9,$AB1271,TRUE,trigger)</f>
        <v>2.0403724367552462E-2</v>
      </c>
      <c r="AI1271" s="45">
        <f t="shared" si="33"/>
        <v>9.4602351717529287E-2</v>
      </c>
    </row>
    <row r="1272" spans="27:35" x14ac:dyDescent="0.2">
      <c r="AA1272" s="122" t="s">
        <v>88</v>
      </c>
      <c r="AB1272" s="40">
        <f>_xll.qlInterestRateIndexFixingDate($X$9,AC1272)</f>
        <v>48297</v>
      </c>
      <c r="AC1272" s="40">
        <f>_xll.qlCalendarAdvance(calendar,$AC1271,AA1272,,,trigger)</f>
        <v>48303</v>
      </c>
      <c r="AD1272" s="40">
        <f>_xll.qlInterestRateIndexMaturity($X$9,AC1272,)</f>
        <v>48395</v>
      </c>
      <c r="AE1272" s="43">
        <f>_xll.qlTenorBasisValue(TenorBasis3M,AC1272,_xll.ohTrigger(trigger,$X$24))</f>
        <v>9.6963695409679426E-4</v>
      </c>
      <c r="AF1272" s="90">
        <f>_xll.qlTenorBasisForwardRate(TenorBasis3M,AC1272,_xll.ohTrigger(trigger,$X$24))</f>
        <v>2.0660403286277395E-2</v>
      </c>
      <c r="AG1272" s="90">
        <f>_xll.qlIndexFixing(TenorBasisIndex6M,$AB1272,TRUE,_xll.ohTrigger(trigger,$X$24))</f>
        <v>2.0403238888758772E-2</v>
      </c>
      <c r="AH1272" s="43">
        <f>_xll.qlIndexFixing($X$9,$AB1272,TRUE,trigger)</f>
        <v>2.0394165135412694E-2</v>
      </c>
      <c r="AI1272" s="45">
        <f t="shared" si="33"/>
        <v>9.0737533460782949E-2</v>
      </c>
    </row>
    <row r="1273" spans="27:35" x14ac:dyDescent="0.2">
      <c r="AA1273" s="122" t="s">
        <v>88</v>
      </c>
      <c r="AB1273" s="40">
        <f>_xll.qlInterestRateIndexFixingDate($X$9,AC1273)</f>
        <v>48306</v>
      </c>
      <c r="AC1273" s="40">
        <f>_xll.qlCalendarAdvance(calendar,$AC1272,AA1273,,,trigger)</f>
        <v>48310</v>
      </c>
      <c r="AD1273" s="40">
        <f>_xll.qlInterestRateIndexMaturity($X$9,AC1273,)</f>
        <v>48401</v>
      </c>
      <c r="AE1273" s="43">
        <f>_xll.qlTenorBasisValue(TenorBasis3M,AC1273,_xll.ohTrigger(trigger,$X$24))</f>
        <v>9.6810865495281981E-4</v>
      </c>
      <c r="AF1273" s="90">
        <f>_xll.qlTenorBasisForwardRate(TenorBasis3M,AC1273,_xll.ohTrigger(trigger,$X$24))</f>
        <v>2.0650547306027538E-2</v>
      </c>
      <c r="AG1273" s="90">
        <f>_xll.qlIndexFixing(TenorBasisIndex6M,$AB1273,TRUE,_xll.ohTrigger(trigger,$X$24))</f>
        <v>2.0621627653712456E-2</v>
      </c>
      <c r="AH1273" s="43">
        <f>_xll.qlIndexFixing($X$9,$AB1273,TRUE,trigger)</f>
        <v>2.0384683723073817E-2</v>
      </c>
      <c r="AI1273" s="45">
        <f t="shared" si="33"/>
        <v>2.3694393063863894</v>
      </c>
    </row>
    <row r="1274" spans="27:35" x14ac:dyDescent="0.2">
      <c r="AA1274" s="122" t="s">
        <v>88</v>
      </c>
      <c r="AB1274" s="40">
        <f>_xll.qlInterestRateIndexFixingDate($X$9,AC1274)</f>
        <v>48313</v>
      </c>
      <c r="AC1274" s="40">
        <f>_xll.qlCalendarAdvance(calendar,$AC1273,AA1274,,,trigger)</f>
        <v>48317</v>
      </c>
      <c r="AD1274" s="40">
        <f>_xll.qlInterestRateIndexMaturity($X$9,AC1274,)</f>
        <v>48408</v>
      </c>
      <c r="AE1274" s="43">
        <f>_xll.qlTenorBasisValue(TenorBasis3M,AC1274,_xll.ohTrigger(trigger,$X$24))</f>
        <v>9.6658175937190032E-4</v>
      </c>
      <c r="AF1274" s="90">
        <f>_xll.qlTenorBasisForwardRate(TenorBasis3M,AC1274,_xll.ohTrigger(trigger,$X$24))</f>
        <v>2.0640528241195253E-2</v>
      </c>
      <c r="AG1274" s="90">
        <f>_xll.qlIndexFixing(TenorBasisIndex6M,$AB1274,TRUE,_xll.ohTrigger(trigger,$X$24))</f>
        <v>2.0383382185472608E-2</v>
      </c>
      <c r="AH1274" s="43">
        <f>_xll.qlIndexFixing($X$9,$AB1274,TRUE,trigger)</f>
        <v>2.0375049874206155E-2</v>
      </c>
      <c r="AI1274" s="45">
        <f t="shared" si="33"/>
        <v>8.3323112664533683E-2</v>
      </c>
    </row>
    <row r="1275" spans="27:35" x14ac:dyDescent="0.2">
      <c r="AA1275" s="122" t="s">
        <v>88</v>
      </c>
      <c r="AB1275" s="40">
        <f>_xll.qlInterestRateIndexFixingDate($X$9,AC1275)</f>
        <v>48320</v>
      </c>
      <c r="AC1275" s="40">
        <f>_xll.qlCalendarAdvance(calendar,$AC1274,AA1275,,,trigger)</f>
        <v>48324</v>
      </c>
      <c r="AD1275" s="40">
        <f>_xll.qlInterestRateIndexMaturity($X$9,AC1275,)</f>
        <v>48415</v>
      </c>
      <c r="AE1275" s="43">
        <f>_xll.qlTenorBasisValue(TenorBasis3M,AC1275,_xll.ohTrigger(trigger,$X$24))</f>
        <v>9.6505627038878444E-4</v>
      </c>
      <c r="AF1275" s="90">
        <f>_xll.qlTenorBasisForwardRate(TenorBasis3M,AC1275,_xll.ohTrigger(trigger,$X$24))</f>
        <v>2.0630471852856925E-2</v>
      </c>
      <c r="AG1275" s="90">
        <f>_xll.qlIndexFixing(TenorBasisIndex6M,$AB1275,TRUE,_xll.ohTrigger(trigger,$X$24))</f>
        <v>2.0601339692703703E-2</v>
      </c>
      <c r="AH1275" s="43">
        <f>_xll.qlIndexFixing($X$9,$AB1275,TRUE,trigger)</f>
        <v>2.03653770554817E-2</v>
      </c>
      <c r="AI1275" s="45">
        <f t="shared" si="33"/>
        <v>2.3596263722200361</v>
      </c>
    </row>
    <row r="1276" spans="27:35" x14ac:dyDescent="0.2">
      <c r="AA1276" s="122" t="s">
        <v>88</v>
      </c>
      <c r="AB1276" s="40">
        <f>_xll.qlInterestRateIndexFixingDate($X$9,AC1276)</f>
        <v>48327</v>
      </c>
      <c r="AC1276" s="40">
        <f>_xll.qlCalendarAdvance(calendar,$AC1275,AA1276,,,trigger)</f>
        <v>48331</v>
      </c>
      <c r="AD1276" s="40">
        <f>_xll.qlInterestRateIndexMaturity($X$9,AC1276,)</f>
        <v>48422</v>
      </c>
      <c r="AE1276" s="43">
        <f>_xll.qlTenorBasisValue(TenorBasis3M,AC1276,_xll.ohTrigger(trigger,$X$24))</f>
        <v>9.6353219101294506E-4</v>
      </c>
      <c r="AF1276" s="90">
        <f>_xll.qlTenorBasisForwardRate(TenorBasis3M,AC1276,_xll.ohTrigger(trigger,$X$24))</f>
        <v>2.0620378144289932E-2</v>
      </c>
      <c r="AG1276" s="90">
        <f>_xll.qlIndexFixing(TenorBasisIndex6M,$AB1276,TRUE,_xll.ohTrigger(trigger,$X$24))</f>
        <v>2.0363235949650168E-2</v>
      </c>
      <c r="AH1276" s="43">
        <f>_xll.qlIndexFixing($X$9,$AB1276,TRUE,trigger)</f>
        <v>2.0355665267183305E-2</v>
      </c>
      <c r="AI1276" s="45">
        <f t="shared" si="33"/>
        <v>7.5706824668626826E-2</v>
      </c>
    </row>
    <row r="1277" spans="27:35" x14ac:dyDescent="0.2">
      <c r="AA1277" s="122" t="s">
        <v>88</v>
      </c>
      <c r="AB1277" s="40">
        <f>_xll.qlInterestRateIndexFixingDate($X$9,AC1277)</f>
        <v>48334</v>
      </c>
      <c r="AC1277" s="40">
        <f>_xll.qlCalendarAdvance(calendar,$AC1276,AA1277,,,trigger)</f>
        <v>48338</v>
      </c>
      <c r="AD1277" s="40">
        <f>_xll.qlInterestRateIndexMaturity($X$9,AC1277,)</f>
        <v>48430</v>
      </c>
      <c r="AE1277" s="43">
        <f>_xll.qlTenorBasisValue(TenorBasis3M,AC1277,_xll.ohTrigger(trigger,$X$24))</f>
        <v>9.6200952422869225E-4</v>
      </c>
      <c r="AF1277" s="90">
        <f>_xll.qlTenorBasisForwardRate(TenorBasis3M,AC1277,_xll.ohTrigger(trigger,$X$24))</f>
        <v>2.0610105158721383E-2</v>
      </c>
      <c r="AG1277" s="90">
        <f>_xll.qlIndexFixing(TenorBasisIndex6M,$AB1277,TRUE,_xll.ohTrigger(trigger,$X$24))</f>
        <v>2.03529504450643E-2</v>
      </c>
      <c r="AH1277" s="43">
        <f>_xll.qlIndexFixing($X$9,$AB1277,TRUE,trigger)</f>
        <v>2.0345784395169948E-2</v>
      </c>
      <c r="AI1277" s="45">
        <f t="shared" si="33"/>
        <v>7.1660498943519613E-2</v>
      </c>
    </row>
    <row r="1278" spans="27:35" x14ac:dyDescent="0.2">
      <c r="AA1278" s="122" t="s">
        <v>88</v>
      </c>
      <c r="AB1278" s="40">
        <f>_xll.qlInterestRateIndexFixingDate($X$9,AC1278)</f>
        <v>48341</v>
      </c>
      <c r="AC1278" s="40">
        <f>_xll.qlCalendarAdvance(calendar,$AC1277,AA1278,,,trigger)</f>
        <v>48345</v>
      </c>
      <c r="AD1278" s="40">
        <f>_xll.qlInterestRateIndexMaturity($X$9,AC1278,)</f>
        <v>48437</v>
      </c>
      <c r="AE1278" s="43">
        <f>_xll.qlTenorBasisValue(TenorBasis3M,AC1278,_xll.ohTrigger(trigger,$X$24))</f>
        <v>9.6048827299528416E-4</v>
      </c>
      <c r="AF1278" s="90">
        <f>_xll.qlTenorBasisForwardRate(TenorBasis3M,AC1278,_xll.ohTrigger(trigger,$X$24))</f>
        <v>2.059993357410593E-2</v>
      </c>
      <c r="AG1278" s="90">
        <f>_xll.qlIndexFixing(TenorBasisIndex6M,$AB1278,TRUE,_xll.ohTrigger(trigger,$X$24))</f>
        <v>2.034278080448074E-2</v>
      </c>
      <c r="AH1278" s="43">
        <f>_xll.qlIndexFixing($X$9,$AB1278,TRUE,trigger)</f>
        <v>2.0335991333225965E-2</v>
      </c>
      <c r="AI1278" s="45">
        <f t="shared" si="33"/>
        <v>6.789471254774887E-2</v>
      </c>
    </row>
    <row r="1279" spans="27:35" x14ac:dyDescent="0.2">
      <c r="AA1279" s="122" t="s">
        <v>88</v>
      </c>
      <c r="AB1279" s="40">
        <f>_xll.qlInterestRateIndexFixingDate($X$9,AC1279)</f>
        <v>48348</v>
      </c>
      <c r="AC1279" s="40">
        <f>_xll.qlCalendarAdvance(calendar,$AC1278,AA1279,,,trigger)</f>
        <v>48352</v>
      </c>
      <c r="AD1279" s="40">
        <f>_xll.qlInterestRateIndexMaturity($X$9,AC1279,)</f>
        <v>48444</v>
      </c>
      <c r="AE1279" s="43">
        <f>_xll.qlTenorBasisValue(TenorBasis3M,AC1279,_xll.ohTrigger(trigger,$X$24))</f>
        <v>9.5896844024703678E-4</v>
      </c>
      <c r="AF1279" s="90">
        <f>_xll.qlTenorBasisForwardRate(TenorBasis3M,AC1279,_xll.ohTrigger(trigger,$X$24))</f>
        <v>2.0589724677321473E-2</v>
      </c>
      <c r="AG1279" s="90">
        <f>_xll.qlIndexFixing(TenorBasisIndex6M,$AB1279,TRUE,_xll.ohTrigger(trigger,$X$24))</f>
        <v>2.0332573854149716E-2</v>
      </c>
      <c r="AH1279" s="43">
        <f>_xll.qlIndexFixing($X$9,$AB1279,TRUE,trigger)</f>
        <v>2.032615930065873E-2</v>
      </c>
      <c r="AI1279" s="45">
        <f t="shared" si="33"/>
        <v>6.4145534909854085E-2</v>
      </c>
    </row>
    <row r="1280" spans="27:35" x14ac:dyDescent="0.2">
      <c r="AA1280" s="122" t="s">
        <v>88</v>
      </c>
      <c r="AB1280" s="40">
        <f>_xll.qlInterestRateIndexFixingDate($X$9,AC1280)</f>
        <v>48355</v>
      </c>
      <c r="AC1280" s="40">
        <f>_xll.qlCalendarAdvance(calendar,$AC1279,AA1280,,,trigger)</f>
        <v>48359</v>
      </c>
      <c r="AD1280" s="40">
        <f>_xll.qlInterestRateIndexMaturity($X$9,AC1280,)</f>
        <v>48451</v>
      </c>
      <c r="AE1280" s="43">
        <f>_xll.qlTenorBasisValue(TenorBasis3M,AC1280,_xll.ohTrigger(trigger,$X$24))</f>
        <v>9.574500288934331E-4</v>
      </c>
      <c r="AF1280" s="90">
        <f>_xll.qlTenorBasisForwardRate(TenorBasis3M,AC1280,_xll.ohTrigger(trigger,$X$24))</f>
        <v>2.057947847155155E-2</v>
      </c>
      <c r="AG1280" s="90">
        <f>_xll.qlIndexFixing(TenorBasisIndex6M,$AB1280,TRUE,_xll.ohTrigger(trigger,$X$24))</f>
        <v>2.0322329597250419E-2</v>
      </c>
      <c r="AH1280" s="43">
        <f>_xll.qlIndexFixing($X$9,$AB1280,TRUE,trigger)</f>
        <v>2.0316288297763663E-2</v>
      </c>
      <c r="AI1280" s="45">
        <f t="shared" si="33"/>
        <v>6.0412994867566072E-2</v>
      </c>
    </row>
    <row r="1281" spans="27:35" x14ac:dyDescent="0.2">
      <c r="AA1281" s="122" t="s">
        <v>88</v>
      </c>
      <c r="AB1281" s="40">
        <f>_xll.qlInterestRateIndexFixingDate($X$9,AC1281)</f>
        <v>48362</v>
      </c>
      <c r="AC1281" s="40">
        <f>_xll.qlCalendarAdvance(calendar,$AC1280,AA1281,,,trigger)</f>
        <v>48366</v>
      </c>
      <c r="AD1281" s="40">
        <f>_xll.qlInterestRateIndexMaturity($X$9,AC1281,)</f>
        <v>48458</v>
      </c>
      <c r="AE1281" s="43">
        <f>_xll.qlTenorBasisValue(TenorBasis3M,AC1281,_xll.ohTrigger(trigger,$X$24))</f>
        <v>9.5593304181923184E-4</v>
      </c>
      <c r="AF1281" s="90">
        <f>_xll.qlTenorBasisForwardRate(TenorBasis3M,AC1281,_xll.ohTrigger(trigger,$X$24))</f>
        <v>2.0569194959951027E-2</v>
      </c>
      <c r="AG1281" s="90">
        <f>_xll.qlIndexFixing(TenorBasisIndex6M,$AB1281,TRUE,_xll.ohTrigger(trigger,$X$24))</f>
        <v>2.0312048036943808E-2</v>
      </c>
      <c r="AH1281" s="43">
        <f>_xll.qlIndexFixing($X$9,$AB1281,TRUE,trigger)</f>
        <v>2.0306378324830964E-2</v>
      </c>
      <c r="AI1281" s="45">
        <f t="shared" si="33"/>
        <v>5.6697121128441996E-2</v>
      </c>
    </row>
    <row r="1282" spans="27:35" x14ac:dyDescent="0.2">
      <c r="AA1282" s="122" t="s">
        <v>88</v>
      </c>
      <c r="AB1282" s="40">
        <f>_xll.qlInterestRateIndexFixingDate($X$9,AC1282)</f>
        <v>48369</v>
      </c>
      <c r="AC1282" s="40">
        <f>_xll.qlCalendarAdvance(calendar,$AC1281,AA1282,,,trigger)</f>
        <v>48373</v>
      </c>
      <c r="AD1282" s="40">
        <f>_xll.qlInterestRateIndexMaturity($X$9,AC1282,)</f>
        <v>48465</v>
      </c>
      <c r="AE1282" s="43">
        <f>_xll.qlTenorBasisValue(TenorBasis3M,AC1282,_xll.ohTrigger(trigger,$X$24))</f>
        <v>9.544174818845796E-4</v>
      </c>
      <c r="AF1282" s="90">
        <f>_xll.qlTenorBasisForwardRate(TenorBasis3M,AC1282,_xll.ohTrigger(trigger,$X$24))</f>
        <v>2.0558874145655659E-2</v>
      </c>
      <c r="AG1282" s="90">
        <f>_xll.qlIndexFixing(TenorBasisIndex6M,$AB1282,TRUE,_xll.ohTrigger(trigger,$X$24))</f>
        <v>2.0526513468633253E-2</v>
      </c>
      <c r="AH1282" s="43">
        <f>_xll.qlIndexFixing($X$9,$AB1282,TRUE,trigger)</f>
        <v>2.0296429382157786E-2</v>
      </c>
      <c r="AI1282" s="45">
        <f t="shared" si="33"/>
        <v>2.3008408647546759</v>
      </c>
    </row>
    <row r="1283" spans="27:35" x14ac:dyDescent="0.2">
      <c r="AA1283" s="122" t="s">
        <v>88</v>
      </c>
      <c r="AB1283" s="40">
        <f>_xll.qlInterestRateIndexFixingDate($X$9,AC1283)</f>
        <v>48376</v>
      </c>
      <c r="AC1283" s="40">
        <f>_xll.qlCalendarAdvance(calendar,$AC1282,AA1283,,,trigger)</f>
        <v>48380</v>
      </c>
      <c r="AD1283" s="40">
        <f>_xll.qlInterestRateIndexMaturity($X$9,AC1283,)</f>
        <v>48472</v>
      </c>
      <c r="AE1283" s="43">
        <f>_xll.qlTenorBasisValue(TenorBasis3M,AC1283,_xll.ohTrigger(trigger,$X$24))</f>
        <v>9.5290335192511476E-4</v>
      </c>
      <c r="AF1283" s="90">
        <f>_xll.qlTenorBasisForwardRate(TenorBasis3M,AC1283,_xll.ohTrigger(trigger,$X$24))</f>
        <v>2.0548516031775998E-2</v>
      </c>
      <c r="AG1283" s="90">
        <f>_xll.qlIndexFixing(TenorBasisIndex6M,$AB1283,TRUE,_xll.ohTrigger(trigger,$X$24))</f>
        <v>2.0291373018609924E-2</v>
      </c>
      <c r="AH1283" s="43">
        <f>_xll.qlIndexFixing($X$9,$AB1283,TRUE,trigger)</f>
        <v>2.028644147003868E-2</v>
      </c>
      <c r="AI1283" s="45">
        <f t="shared" si="33"/>
        <v>4.9315485712436713E-2</v>
      </c>
    </row>
    <row r="1284" spans="27:35" x14ac:dyDescent="0.2">
      <c r="AA1284" s="122" t="s">
        <v>88</v>
      </c>
      <c r="AB1284" s="40">
        <f>_xll.qlInterestRateIndexFixingDate($X$9,AC1284)</f>
        <v>48383</v>
      </c>
      <c r="AC1284" s="40">
        <f>_xll.qlCalendarAdvance(calendar,$AC1283,AA1284,,,trigger)</f>
        <v>48387</v>
      </c>
      <c r="AD1284" s="40">
        <f>_xll.qlInterestRateIndexMaturity($X$9,AC1284,)</f>
        <v>48479</v>
      </c>
      <c r="AE1284" s="43">
        <f>_xll.qlTenorBasisValue(TenorBasis3M,AC1284,_xll.ohTrigger(trigger,$X$24))</f>
        <v>9.5139065475207871E-4</v>
      </c>
      <c r="AF1284" s="90">
        <f>_xll.qlTenorBasisForwardRate(TenorBasis3M,AC1284,_xll.ohTrigger(trigger,$X$24))</f>
        <v>2.0538120621399144E-2</v>
      </c>
      <c r="AG1284" s="90">
        <f>_xll.qlIndexFixing(TenorBasisIndex6M,$AB1284,TRUE,_xll.ohTrigger(trigger,$X$24))</f>
        <v>2.0505542484699515E-2</v>
      </c>
      <c r="AH1284" s="43">
        <f>_xll.qlIndexFixing($X$9,$AB1284,TRUE,trigger)</f>
        <v>2.0276414588771663E-2</v>
      </c>
      <c r="AI1284" s="45">
        <f t="shared" ref="AI1284:AI1347" si="34">(AG1284-AH1284)*10000</f>
        <v>2.2912789592785185</v>
      </c>
    </row>
    <row r="1285" spans="27:35" x14ac:dyDescent="0.2">
      <c r="AA1285" s="122" t="s">
        <v>88</v>
      </c>
      <c r="AB1285" s="40">
        <f>_xll.qlInterestRateIndexFixingDate($X$9,AC1285)</f>
        <v>48390</v>
      </c>
      <c r="AC1285" s="40">
        <f>_xll.qlCalendarAdvance(calendar,$AC1284,AA1285,,,trigger)</f>
        <v>48394</v>
      </c>
      <c r="AD1285" s="40">
        <f>_xll.qlInterestRateIndexMaturity($X$9,AC1285,)</f>
        <v>48486</v>
      </c>
      <c r="AE1285" s="43">
        <f>_xll.qlTenorBasisValue(TenorBasis3M,AC1285,_xll.ohTrigger(trigger,$X$24))</f>
        <v>9.4987939315242342E-4</v>
      </c>
      <c r="AF1285" s="90">
        <f>_xll.qlTenorBasisForwardRate(TenorBasis3M,AC1285,_xll.ohTrigger(trigger,$X$24))</f>
        <v>2.0527687917590468E-2</v>
      </c>
      <c r="AG1285" s="90">
        <f>_xll.qlIndexFixing(TenorBasisIndex6M,$AB1285,TRUE,_xll.ohTrigger(trigger,$X$24))</f>
        <v>2.0047602498426364E-2</v>
      </c>
      <c r="AH1285" s="43">
        <f>_xll.qlIndexFixing($X$9,$AB1285,TRUE,trigger)</f>
        <v>2.0266348738654759E-2</v>
      </c>
      <c r="AI1285" s="45">
        <f t="shared" si="34"/>
        <v>-2.1874624022839502</v>
      </c>
    </row>
    <row r="1286" spans="27:35" x14ac:dyDescent="0.2">
      <c r="AA1286" s="122" t="s">
        <v>88</v>
      </c>
      <c r="AB1286" s="40">
        <f>_xll.qlInterestRateIndexFixingDate($X$9,AC1286)</f>
        <v>48397</v>
      </c>
      <c r="AC1286" s="40">
        <f>_xll.qlCalendarAdvance(calendar,$AC1285,AA1286,,,trigger)</f>
        <v>48401</v>
      </c>
      <c r="AD1286" s="40">
        <f>_xll.qlInterestRateIndexMaturity($X$9,AC1286,)</f>
        <v>48493</v>
      </c>
      <c r="AE1286" s="43">
        <f>_xll.qlTenorBasisValue(TenorBasis3M,AC1286,_xll.ohTrigger(trigger,$X$24))</f>
        <v>9.4836956988891721E-4</v>
      </c>
      <c r="AF1286" s="90">
        <f>_xll.qlTenorBasisForwardRate(TenorBasis3M,AC1286,_xll.ohTrigger(trigger,$X$24))</f>
        <v>2.0517217923391888E-2</v>
      </c>
      <c r="AG1286" s="90">
        <f>_xll.qlIndexFixing(TenorBasisIndex6M,$AB1286,TRUE,_xll.ohTrigger(trigger,$X$24))</f>
        <v>2.0260080793125201E-2</v>
      </c>
      <c r="AH1286" s="43">
        <f>_xll.qlIndexFixing($X$9,$AB1286,TRUE,trigger)</f>
        <v>2.0256243919985994E-2</v>
      </c>
      <c r="AI1286" s="45">
        <f t="shared" si="34"/>
        <v>3.8368731392068867E-2</v>
      </c>
    </row>
    <row r="1287" spans="27:35" x14ac:dyDescent="0.2">
      <c r="AA1287" s="122" t="s">
        <v>88</v>
      </c>
      <c r="AB1287" s="40">
        <f>_xll.qlInterestRateIndexFixingDate($X$9,AC1287)</f>
        <v>48404</v>
      </c>
      <c r="AC1287" s="40">
        <f>_xll.qlCalendarAdvance(calendar,$AC1286,AA1287,,,trigger)</f>
        <v>48408</v>
      </c>
      <c r="AD1287" s="40">
        <f>_xll.qlInterestRateIndexMaturity($X$9,AC1287,)</f>
        <v>48500</v>
      </c>
      <c r="AE1287" s="43">
        <f>_xll.qlTenorBasisValue(TenorBasis3M,AC1287,_xll.ohTrigger(trigger,$X$24))</f>
        <v>9.4686118770025271E-4</v>
      </c>
      <c r="AF1287" s="90">
        <f>_xll.qlTenorBasisForwardRate(TenorBasis3M,AC1287,_xll.ohTrigger(trigger,$X$24))</f>
        <v>2.0506710641822721E-2</v>
      </c>
      <c r="AG1287" s="90">
        <f>_xll.qlIndexFixing(TenorBasisIndex6M,$AB1287,TRUE,_xll.ohTrigger(trigger,$X$24))</f>
        <v>2.0249575477359207E-2</v>
      </c>
      <c r="AH1287" s="43">
        <f>_xll.qlIndexFixing($X$9,$AB1287,TRUE,trigger)</f>
        <v>2.0246100133066859E-2</v>
      </c>
      <c r="AI1287" s="45">
        <f t="shared" si="34"/>
        <v>3.4753442923474154E-2</v>
      </c>
    </row>
    <row r="1288" spans="27:35" x14ac:dyDescent="0.2">
      <c r="AA1288" s="122" t="s">
        <v>88</v>
      </c>
      <c r="AB1288" s="40">
        <f>_xll.qlInterestRateIndexFixingDate($X$9,AC1288)</f>
        <v>48411</v>
      </c>
      <c r="AC1288" s="40">
        <f>_xll.qlCalendarAdvance(calendar,$AC1287,AA1288,,,trigger)</f>
        <v>48415</v>
      </c>
      <c r="AD1288" s="40">
        <f>_xll.qlInterestRateIndexMaturity($X$9,AC1288,)</f>
        <v>48507</v>
      </c>
      <c r="AE1288" s="43">
        <f>_xll.qlTenorBasisValue(TenorBasis3M,AC1288,_xll.ohTrigger(trigger,$X$24))</f>
        <v>9.4535424930115343E-4</v>
      </c>
      <c r="AF1288" s="90">
        <f>_xll.qlTenorBasisForwardRate(TenorBasis3M,AC1288,_xll.ohTrigger(trigger,$X$24))</f>
        <v>2.0496166075877103E-2</v>
      </c>
      <c r="AG1288" s="90">
        <f>_xll.qlIndexFixing(TenorBasisIndex6M,$AB1288,TRUE,_xll.ohTrigger(trigger,$X$24))</f>
        <v>2.0239032879634824E-2</v>
      </c>
      <c r="AH1288" s="43">
        <f>_xll.qlIndexFixing($X$9,$AB1288,TRUE,trigger)</f>
        <v>2.023591737819886E-2</v>
      </c>
      <c r="AI1288" s="45">
        <f t="shared" si="34"/>
        <v>3.1155014359636468E-2</v>
      </c>
    </row>
    <row r="1289" spans="27:35" x14ac:dyDescent="0.2">
      <c r="AA1289" s="122" t="s">
        <v>88</v>
      </c>
      <c r="AB1289" s="40">
        <f>_xll.qlInterestRateIndexFixingDate($X$9,AC1289)</f>
        <v>48418</v>
      </c>
      <c r="AC1289" s="40">
        <f>_xll.qlCalendarAdvance(calendar,$AC1288,AA1289,,,trigger)</f>
        <v>48422</v>
      </c>
      <c r="AD1289" s="40">
        <f>_xll.qlInterestRateIndexMaturity($X$9,AC1289,)</f>
        <v>48514</v>
      </c>
      <c r="AE1289" s="43">
        <f>_xll.qlTenorBasisValue(TenorBasis3M,AC1289,_xll.ohTrigger(trigger,$X$24))</f>
        <v>9.4384875738247993E-4</v>
      </c>
      <c r="AF1289" s="90">
        <f>_xll.qlTenorBasisForwardRate(TenorBasis3M,AC1289,_xll.ohTrigger(trigger,$X$24))</f>
        <v>2.0485584228529169E-2</v>
      </c>
      <c r="AG1289" s="90">
        <f>_xll.qlIndexFixing(TenorBasisIndex6M,$AB1289,TRUE,_xll.ohTrigger(trigger,$X$24))</f>
        <v>2.0228453002925327E-2</v>
      </c>
      <c r="AH1289" s="43">
        <f>_xll.qlIndexFixing($X$9,$AB1289,TRUE,trigger)</f>
        <v>2.0225695655684359E-2</v>
      </c>
      <c r="AI1289" s="45">
        <f t="shared" si="34"/>
        <v>2.7573472409676836E-2</v>
      </c>
    </row>
    <row r="1290" spans="27:35" x14ac:dyDescent="0.2">
      <c r="AA1290" s="122" t="s">
        <v>88</v>
      </c>
      <c r="AB1290" s="40">
        <f>_xll.qlInterestRateIndexFixingDate($X$9,AC1290)</f>
        <v>48425</v>
      </c>
      <c r="AC1290" s="40">
        <f>_xll.qlCalendarAdvance(calendar,$AC1289,AA1290,,,trigger)</f>
        <v>48429</v>
      </c>
      <c r="AD1290" s="40">
        <f>_xll.qlInterestRateIndexMaturity($X$9,AC1290,)</f>
        <v>48521</v>
      </c>
      <c r="AE1290" s="43">
        <f>_xll.qlTenorBasisValue(TenorBasis3M,AC1290,_xll.ohTrigger(trigger,$X$24))</f>
        <v>9.4234471461133388E-4</v>
      </c>
      <c r="AF1290" s="90">
        <f>_xll.qlTenorBasisForwardRate(TenorBasis3M,AC1290,_xll.ohTrigger(trigger,$X$24))</f>
        <v>2.0474965102731345E-2</v>
      </c>
      <c r="AG1290" s="90">
        <f>_xll.qlIndexFixing(TenorBasisIndex6M,$AB1290,TRUE,_xll.ohTrigger(trigger,$X$24))</f>
        <v>2.0217835850181397E-2</v>
      </c>
      <c r="AH1290" s="43">
        <f>_xll.qlIndexFixing($X$9,$AB1290,TRUE,trigger)</f>
        <v>2.0215434965827461E-2</v>
      </c>
      <c r="AI1290" s="45">
        <f t="shared" si="34"/>
        <v>2.4008843539369273E-2</v>
      </c>
    </row>
    <row r="1291" spans="27:35" x14ac:dyDescent="0.2">
      <c r="AA1291" s="122" t="s">
        <v>88</v>
      </c>
      <c r="AB1291" s="40">
        <f>_xll.qlInterestRateIndexFixingDate($X$9,AC1291)</f>
        <v>48432</v>
      </c>
      <c r="AC1291" s="40">
        <f>_xll.qlCalendarAdvance(calendar,$AC1290,AA1291,,,trigger)</f>
        <v>48436</v>
      </c>
      <c r="AD1291" s="40">
        <f>_xll.qlInterestRateIndexMaturity($X$9,AC1291,)</f>
        <v>48528</v>
      </c>
      <c r="AE1291" s="43">
        <f>_xll.qlTenorBasisValue(TenorBasis3M,AC1291,_xll.ohTrigger(trigger,$X$24))</f>
        <v>9.4084212363116748E-4</v>
      </c>
      <c r="AF1291" s="90">
        <f>_xll.qlTenorBasisForwardRate(TenorBasis3M,AC1291,_xll.ohTrigger(trigger,$X$24))</f>
        <v>2.0464308701409112E-2</v>
      </c>
      <c r="AG1291" s="90">
        <f>_xll.qlIndexFixing(TenorBasisIndex6M,$AB1291,TRUE,_xll.ohTrigger(trigger,$X$24))</f>
        <v>2.0207181424331994E-2</v>
      </c>
      <c r="AH1291" s="43">
        <f>_xll.qlIndexFixing($X$9,$AB1291,TRUE,trigger)</f>
        <v>2.020513530893488E-2</v>
      </c>
      <c r="AI1291" s="45">
        <f t="shared" si="34"/>
        <v>2.0461153971140789E-2</v>
      </c>
    </row>
    <row r="1292" spans="27:35" x14ac:dyDescent="0.2">
      <c r="AA1292" s="122" t="s">
        <v>88</v>
      </c>
      <c r="AB1292" s="40">
        <f>_xll.qlInterestRateIndexFixingDate($X$9,AC1292)</f>
        <v>48439</v>
      </c>
      <c r="AC1292" s="40">
        <f>_xll.qlCalendarAdvance(calendar,$AC1291,AA1292,,,trigger)</f>
        <v>48443</v>
      </c>
      <c r="AD1292" s="40">
        <f>_xll.qlInterestRateIndexMaturity($X$9,AC1292,)</f>
        <v>48535</v>
      </c>
      <c r="AE1292" s="43">
        <f>_xll.qlTenorBasisValue(TenorBasis3M,AC1292,_xll.ohTrigger(trigger,$X$24))</f>
        <v>9.3934098706188339E-4</v>
      </c>
      <c r="AF1292" s="90">
        <f>_xll.qlTenorBasisForwardRate(TenorBasis3M,AC1292,_xll.ohTrigger(trigger,$X$24))</f>
        <v>2.045361502747145E-2</v>
      </c>
      <c r="AG1292" s="90">
        <f>_xll.qlIndexFixing(TenorBasisIndex6M,$AB1292,TRUE,_xll.ohTrigger(trigger,$X$24))</f>
        <v>2.0196489728284358E-2</v>
      </c>
      <c r="AH1292" s="43">
        <f>_xll.qlIndexFixing($X$9,$AB1292,TRUE,trigger)</f>
        <v>2.0194796685309848E-2</v>
      </c>
      <c r="AI1292" s="45">
        <f t="shared" si="34"/>
        <v>1.6930429745098952E-2</v>
      </c>
    </row>
    <row r="1293" spans="27:35" x14ac:dyDescent="0.2">
      <c r="AA1293" s="122" t="s">
        <v>88</v>
      </c>
      <c r="AB1293" s="40">
        <f>_xll.qlInterestRateIndexFixingDate($X$9,AC1293)</f>
        <v>48446</v>
      </c>
      <c r="AC1293" s="40">
        <f>_xll.qlCalendarAdvance(calendar,$AC1292,AA1293,,,trigger)</f>
        <v>48450</v>
      </c>
      <c r="AD1293" s="40">
        <f>_xll.qlInterestRateIndexMaturity($X$9,AC1293,)</f>
        <v>48542</v>
      </c>
      <c r="AE1293" s="43">
        <f>_xll.qlTenorBasisValue(TenorBasis3M,AC1293,_xll.ohTrigger(trigger,$X$24))</f>
        <v>9.3784130749994328E-4</v>
      </c>
      <c r="AF1293" s="90">
        <f>_xll.qlTenorBasisForwardRate(TenorBasis3M,AC1293,_xll.ohTrigger(trigger,$X$24))</f>
        <v>2.0442884083800406E-2</v>
      </c>
      <c r="AG1293" s="90">
        <f>_xll.qlIndexFixing(TenorBasisIndex6M,$AB1293,TRUE,_xll.ohTrigger(trigger,$X$24))</f>
        <v>2.0409307336115567E-2</v>
      </c>
      <c r="AH1293" s="43">
        <f>_xll.qlIndexFixing($X$9,$AB1293,TRUE,trigger)</f>
        <v>2.0184419095262553E-2</v>
      </c>
      <c r="AI1293" s="45">
        <f t="shared" si="34"/>
        <v>2.2488824085301409</v>
      </c>
    </row>
    <row r="1294" spans="27:35" x14ac:dyDescent="0.2">
      <c r="AA1294" s="122" t="s">
        <v>88</v>
      </c>
      <c r="AB1294" s="40">
        <f>_xll.qlInterestRateIndexFixingDate($X$9,AC1294)</f>
        <v>48453</v>
      </c>
      <c r="AC1294" s="40">
        <f>_xll.qlCalendarAdvance(calendar,$AC1293,AA1294,,,trigger)</f>
        <v>48457</v>
      </c>
      <c r="AD1294" s="40">
        <f>_xll.qlInterestRateIndexMaturity($X$9,AC1294,)</f>
        <v>48548</v>
      </c>
      <c r="AE1294" s="43">
        <f>_xll.qlTenorBasisValue(TenorBasis3M,AC1294,_xll.ohTrigger(trigger,$X$24))</f>
        <v>9.3634308751846889E-4</v>
      </c>
      <c r="AF1294" s="90">
        <f>_xll.qlTenorBasisForwardRate(TenorBasis3M,AC1294,_xll.ohTrigger(trigger,$X$24))</f>
        <v>2.0432313222562878E-2</v>
      </c>
      <c r="AG1294" s="90">
        <f>_xll.qlIndexFixing(TenorBasisIndex6M,$AB1294,TRUE,_xll.ohTrigger(trigger,$X$24))</f>
        <v>2.0175206208308309E-2</v>
      </c>
      <c r="AH1294" s="43">
        <f>_xll.qlIndexFixing($X$9,$AB1294,TRUE,trigger)</f>
        <v>2.0174189611958351E-2</v>
      </c>
      <c r="AI1294" s="45">
        <f t="shared" si="34"/>
        <v>1.0165963499585151E-2</v>
      </c>
    </row>
    <row r="1295" spans="27:35" x14ac:dyDescent="0.2">
      <c r="AA1295" s="122" t="s">
        <v>88</v>
      </c>
      <c r="AB1295" s="40">
        <f>_xll.qlInterestRateIndexFixingDate($X$9,AC1295)</f>
        <v>48460</v>
      </c>
      <c r="AC1295" s="40">
        <f>_xll.qlCalendarAdvance(calendar,$AC1294,AA1295,,,trigger)</f>
        <v>48464</v>
      </c>
      <c r="AD1295" s="40">
        <f>_xll.qlInterestRateIndexMaturity($X$9,AC1295,)</f>
        <v>48555</v>
      </c>
      <c r="AE1295" s="43">
        <f>_xll.qlTenorBasisValue(TenorBasis3M,AC1295,_xll.ohTrigger(trigger,$X$24))</f>
        <v>9.3484632966734954E-4</v>
      </c>
      <c r="AF1295" s="90">
        <f>_xll.qlTenorBasisForwardRate(TenorBasis3M,AC1295,_xll.ohTrigger(trigger,$X$24))</f>
        <v>2.0421511020578105E-2</v>
      </c>
      <c r="AG1295" s="90">
        <f>_xll.qlIndexFixing(TenorBasisIndex6M,$AB1295,TRUE,_xll.ohTrigger(trigger,$X$24))</f>
        <v>2.0164405983503275E-2</v>
      </c>
      <c r="AH1295" s="43">
        <f>_xll.qlIndexFixing($X$9,$AB1295,TRUE,trigger)</f>
        <v>2.0163737457346644E-2</v>
      </c>
      <c r="AI1295" s="45">
        <f t="shared" si="34"/>
        <v>6.6852615663096082E-3</v>
      </c>
    </row>
    <row r="1296" spans="27:35" x14ac:dyDescent="0.2">
      <c r="AA1296" s="122" t="s">
        <v>88</v>
      </c>
      <c r="AB1296" s="40">
        <f>_xll.qlInterestRateIndexFixingDate($X$9,AC1296)</f>
        <v>48467</v>
      </c>
      <c r="AC1296" s="40">
        <f>_xll.qlCalendarAdvance(calendar,$AC1295,AA1296,,,trigger)</f>
        <v>48471</v>
      </c>
      <c r="AD1296" s="40">
        <f>_xll.qlInterestRateIndexMaturity($X$9,AC1296,)</f>
        <v>48562</v>
      </c>
      <c r="AE1296" s="43">
        <f>_xll.qlTenorBasisValue(TenorBasis3M,AC1296,_xll.ohTrigger(trigger,$X$24))</f>
        <v>9.3335103647334248E-4</v>
      </c>
      <c r="AF1296" s="90">
        <f>_xll.qlTenorBasisForwardRate(TenorBasis3M,AC1296,_xll.ohTrigger(trigger,$X$24))</f>
        <v>2.0410671558966736E-2</v>
      </c>
      <c r="AG1296" s="90">
        <f>_xll.qlIndexFixing(TenorBasisIndex6M,$AB1296,TRUE,_xll.ohTrigger(trigger,$X$24))</f>
        <v>2.0153568501462701E-2</v>
      </c>
      <c r="AH1296" s="43">
        <f>_xll.qlIndexFixing($X$9,$AB1296,TRUE,trigger)</f>
        <v>2.0153246339090318E-2</v>
      </c>
      <c r="AI1296" s="45">
        <f t="shared" si="34"/>
        <v>3.2216237238341661E-3</v>
      </c>
    </row>
    <row r="1297" spans="27:35" x14ac:dyDescent="0.2">
      <c r="AA1297" s="122" t="s">
        <v>88</v>
      </c>
      <c r="AB1297" s="40">
        <f>_xll.qlInterestRateIndexFixingDate($X$9,AC1297)</f>
        <v>48474</v>
      </c>
      <c r="AC1297" s="40">
        <f>_xll.qlCalendarAdvance(calendar,$AC1296,AA1297,,,trigger)</f>
        <v>48478</v>
      </c>
      <c r="AD1297" s="40">
        <f>_xll.qlInterestRateIndexMaturity($X$9,AC1297,)</f>
        <v>48569</v>
      </c>
      <c r="AE1297" s="43">
        <f>_xll.qlTenorBasisValue(TenorBasis3M,AC1297,_xll.ohTrigger(trigger,$X$24))</f>
        <v>9.3185721044017583E-4</v>
      </c>
      <c r="AF1297" s="90">
        <f>_xll.qlTenorBasisForwardRate(TenorBasis3M,AC1297,_xll.ohTrigger(trigger,$X$24))</f>
        <v>2.0399794840523906E-2</v>
      </c>
      <c r="AG1297" s="90">
        <f>_xll.qlIndexFixing(TenorBasisIndex6M,$AB1297,TRUE,_xll.ohTrigger(trigger,$X$24))</f>
        <v>2.0142693764978202E-2</v>
      </c>
      <c r="AH1297" s="43">
        <f>_xll.qlIndexFixing($X$9,$AB1297,TRUE,trigger)</f>
        <v>2.0142716257501213E-2</v>
      </c>
      <c r="AI1297" s="45">
        <f t="shared" si="34"/>
        <v>-2.2492523010786414E-4</v>
      </c>
    </row>
    <row r="1298" spans="27:35" x14ac:dyDescent="0.2">
      <c r="AA1298" s="122" t="s">
        <v>88</v>
      </c>
      <c r="AB1298" s="40">
        <f>_xll.qlInterestRateIndexFixingDate($X$9,AC1298)</f>
        <v>48481</v>
      </c>
      <c r="AC1298" s="40">
        <f>_xll.qlCalendarAdvance(calendar,$AC1297,AA1298,,,trigger)</f>
        <v>48485</v>
      </c>
      <c r="AD1298" s="40">
        <f>_xll.qlInterestRateIndexMaturity($X$9,AC1298,)</f>
        <v>48576</v>
      </c>
      <c r="AE1298" s="43">
        <f>_xll.qlTenorBasisValue(TenorBasis3M,AC1298,_xll.ohTrigger(trigger,$X$24))</f>
        <v>9.3036485404865508E-4</v>
      </c>
      <c r="AF1298" s="90">
        <f>_xll.qlTenorBasisForwardRate(TenorBasis3M,AC1298,_xll.ohTrigger(trigger,$X$24))</f>
        <v>2.0388880868021896E-2</v>
      </c>
      <c r="AG1298" s="90">
        <f>_xll.qlIndexFixing(TenorBasisIndex6M,$AB1298,TRUE,_xll.ohTrigger(trigger,$X$24))</f>
        <v>1.9907950433321726E-2</v>
      </c>
      <c r="AH1298" s="43">
        <f>_xll.qlIndexFixing($X$9,$AB1298,TRUE,trigger)</f>
        <v>2.0132147212886774E-2</v>
      </c>
      <c r="AI1298" s="45">
        <f t="shared" si="34"/>
        <v>-2.2419677956504733</v>
      </c>
    </row>
    <row r="1299" spans="27:35" x14ac:dyDescent="0.2">
      <c r="AA1299" s="122" t="s">
        <v>88</v>
      </c>
      <c r="AB1299" s="40">
        <f>_xll.qlInterestRateIndexFixingDate($X$9,AC1299)</f>
        <v>48488</v>
      </c>
      <c r="AC1299" s="40">
        <f>_xll.qlCalendarAdvance(calendar,$AC1298,AA1299,,,trigger)</f>
        <v>48492</v>
      </c>
      <c r="AD1299" s="40">
        <f>_xll.qlInterestRateIndexMaturity($X$9,AC1299,)</f>
        <v>48584</v>
      </c>
      <c r="AE1299" s="43">
        <f>_xll.qlTenorBasisValue(TenorBasis3M,AC1299,_xll.ohTrigger(trigger,$X$24))</f>
        <v>9.2887396975676012E-4</v>
      </c>
      <c r="AF1299" s="90">
        <f>_xll.qlTenorBasisForwardRate(TenorBasis3M,AC1299,_xll.ohTrigger(trigger,$X$24))</f>
        <v>2.0377715916108641E-2</v>
      </c>
      <c r="AG1299" s="90">
        <f>_xll.qlIndexFixing(TenorBasisIndex6M,$AB1299,TRUE,_xll.ohTrigger(trigger,$X$24))</f>
        <v>2.0120604529796748E-2</v>
      </c>
      <c r="AH1299" s="43">
        <f>_xll.qlIndexFixing($X$9,$AB1299,TRUE,trigger)</f>
        <v>2.0121335277446094E-2</v>
      </c>
      <c r="AI1299" s="45">
        <f t="shared" si="34"/>
        <v>-7.3074764934608072E-3</v>
      </c>
    </row>
    <row r="1300" spans="27:35" x14ac:dyDescent="0.2">
      <c r="AA1300" s="122" t="s">
        <v>88</v>
      </c>
      <c r="AB1300" s="40">
        <f>_xll.qlInterestRateIndexFixingDate($X$9,AC1300)</f>
        <v>48495</v>
      </c>
      <c r="AC1300" s="40">
        <f>_xll.qlCalendarAdvance(calendar,$AC1299,AA1300,,,trigger)</f>
        <v>48499</v>
      </c>
      <c r="AD1300" s="40">
        <f>_xll.qlInterestRateIndexMaturity($X$9,AC1300,)</f>
        <v>48591</v>
      </c>
      <c r="AE1300" s="43">
        <f>_xll.qlTenorBasisValue(TenorBasis3M,AC1300,_xll.ohTrigger(trigger,$X$24))</f>
        <v>9.2738455999975074E-4</v>
      </c>
      <c r="AF1300" s="90">
        <f>_xll.qlTenorBasisForwardRate(TenorBasis3M,AC1300,_xll.ohTrigger(trigger,$X$24))</f>
        <v>2.0366724163207728E-2</v>
      </c>
      <c r="AG1300" s="90">
        <f>_xll.qlIndexFixing(TenorBasisIndex6M,$AB1300,TRUE,_xll.ohTrigger(trigger,$X$24))</f>
        <v>2.010961477411214E-2</v>
      </c>
      <c r="AH1300" s="43">
        <f>_xll.qlIndexFixing($X$9,$AB1300,TRUE,trigger)</f>
        <v>2.0110684931139482E-2</v>
      </c>
      <c r="AI1300" s="45">
        <f t="shared" si="34"/>
        <v>-1.0701570273413674E-2</v>
      </c>
    </row>
    <row r="1301" spans="27:35" x14ac:dyDescent="0.2">
      <c r="AA1301" s="122" t="s">
        <v>88</v>
      </c>
      <c r="AB1301" s="40">
        <f>_xll.qlInterestRateIndexFixingDate($X$9,AC1301)</f>
        <v>48502</v>
      </c>
      <c r="AC1301" s="40">
        <f>_xll.qlCalendarAdvance(calendar,$AC1300,AA1301,,,trigger)</f>
        <v>48506</v>
      </c>
      <c r="AD1301" s="40">
        <f>_xll.qlInterestRateIndexMaturity($X$9,AC1301,)</f>
        <v>48598</v>
      </c>
      <c r="AE1301" s="43">
        <f>_xll.qlTenorBasisValue(TenorBasis3M,AC1301,_xll.ohTrigger(trigger,$X$24))</f>
        <v>9.2589662719026744E-4</v>
      </c>
      <c r="AF1301" s="90">
        <f>_xll.qlTenorBasisForwardRate(TenorBasis3M,AC1301,_xll.ohTrigger(trigger,$X$24))</f>
        <v>2.0355695162859084E-2</v>
      </c>
      <c r="AG1301" s="90">
        <f>_xll.qlIndexFixing(TenorBasisIndex6M,$AB1301,TRUE,_xll.ohTrigger(trigger,$X$24))</f>
        <v>2.0098587773394391E-2</v>
      </c>
      <c r="AH1301" s="43">
        <f>_xll.qlIndexFixing($X$9,$AB1301,TRUE,trigger)</f>
        <v>2.0099995620909479E-2</v>
      </c>
      <c r="AI1301" s="45">
        <f t="shared" si="34"/>
        <v>-1.4078475150877678E-2</v>
      </c>
    </row>
    <row r="1302" spans="27:35" x14ac:dyDescent="0.2">
      <c r="AA1302" s="122" t="s">
        <v>88</v>
      </c>
      <c r="AB1302" s="40">
        <f>_xll.qlInterestRateIndexFixingDate($X$9,AC1302)</f>
        <v>48509</v>
      </c>
      <c r="AC1302" s="40">
        <f>_xll.qlCalendarAdvance(calendar,$AC1301,AA1302,,,trigger)</f>
        <v>48513</v>
      </c>
      <c r="AD1302" s="40">
        <f>_xll.qlInterestRateIndexMaturity($X$9,AC1302,)</f>
        <v>48605</v>
      </c>
      <c r="AE1302" s="43">
        <f>_xll.qlTenorBasisValue(TenorBasis3M,AC1302,_xll.ohTrigger(trigger,$X$24))</f>
        <v>9.244101737184324E-4</v>
      </c>
      <c r="AF1302" s="90">
        <f>_xll.qlTenorBasisForwardRate(TenorBasis3M,AC1302,_xll.ohTrigger(trigger,$X$24))</f>
        <v>2.0344628917748377E-2</v>
      </c>
      <c r="AG1302" s="90">
        <f>_xll.qlIndexFixing(TenorBasisIndex6M,$AB1302,TRUE,_xll.ohTrigger(trigger,$X$24))</f>
        <v>2.0310020782097205E-2</v>
      </c>
      <c r="AH1302" s="43">
        <f>_xll.qlIndexFixing($X$9,$AB1302,TRUE,trigger)</f>
        <v>2.0089267347075827E-2</v>
      </c>
      <c r="AI1302" s="45">
        <f t="shared" si="34"/>
        <v>2.2075343502137716</v>
      </c>
    </row>
    <row r="1303" spans="27:35" x14ac:dyDescent="0.2">
      <c r="AA1303" s="122" t="s">
        <v>88</v>
      </c>
      <c r="AB1303" s="40">
        <f>_xll.qlInterestRateIndexFixingDate($X$9,AC1303)</f>
        <v>48516</v>
      </c>
      <c r="AC1303" s="40">
        <f>_xll.qlCalendarAdvance(calendar,$AC1302,AA1303,,,trigger)</f>
        <v>48520</v>
      </c>
      <c r="AD1303" s="40">
        <f>_xll.qlInterestRateIndexMaturity($X$9,AC1303,)</f>
        <v>48612</v>
      </c>
      <c r="AE1303" s="43">
        <f>_xll.qlTenorBasisValue(TenorBasis3M,AC1303,_xll.ohTrigger(trigger,$X$24))</f>
        <v>9.2292520195194898E-4</v>
      </c>
      <c r="AF1303" s="90">
        <f>_xll.qlTenorBasisForwardRate(TenorBasis3M,AC1303,_xll.ohTrigger(trigger,$X$24))</f>
        <v>2.0333525430543051E-2</v>
      </c>
      <c r="AG1303" s="90">
        <f>_xll.qlIndexFixing(TenorBasisIndex6M,$AB1303,TRUE,_xll.ohTrigger(trigger,$X$24))</f>
        <v>1.9855644292517429E-2</v>
      </c>
      <c r="AH1303" s="43">
        <f>_xll.qlIndexFixing($X$9,$AB1303,TRUE,trigger)</f>
        <v>2.0078500109956533E-2</v>
      </c>
      <c r="AI1303" s="45">
        <f t="shared" si="34"/>
        <v>-2.228558174391035</v>
      </c>
    </row>
    <row r="1304" spans="27:35" x14ac:dyDescent="0.2">
      <c r="AA1304" s="122" t="s">
        <v>88</v>
      </c>
      <c r="AB1304" s="40">
        <f>_xll.qlInterestRateIndexFixingDate($X$9,AC1304)</f>
        <v>48523</v>
      </c>
      <c r="AC1304" s="40">
        <f>_xll.qlCalendarAdvance(calendar,$AC1303,AA1304,,,trigger)</f>
        <v>48527</v>
      </c>
      <c r="AD1304" s="40">
        <f>_xll.qlInterestRateIndexMaturity($X$9,AC1304,)</f>
        <v>48619</v>
      </c>
      <c r="AE1304" s="43">
        <f>_xll.qlTenorBasisValue(TenorBasis3M,AC1304,_xll.ohTrigger(trigger,$X$24))</f>
        <v>9.2144171423620528E-4</v>
      </c>
      <c r="AF1304" s="90">
        <f>_xll.qlTenorBasisForwardRate(TenorBasis3M,AC1304,_xll.ohTrigger(trigger,$X$24))</f>
        <v>2.0322384703887066E-2</v>
      </c>
      <c r="AG1304" s="90">
        <f>_xll.qlIndexFixing(TenorBasisIndex6M,$AB1304,TRUE,_xll.ohTrigger(trigger,$X$24))</f>
        <v>2.0065283327801733E-2</v>
      </c>
      <c r="AH1304" s="43">
        <f>_xll.qlIndexFixing($X$9,$AB1304,TRUE,trigger)</f>
        <v>2.006769390987221E-2</v>
      </c>
      <c r="AI1304" s="45">
        <f t="shared" si="34"/>
        <v>-2.4105820704764525E-2</v>
      </c>
    </row>
    <row r="1305" spans="27:35" x14ac:dyDescent="0.2">
      <c r="AA1305" s="122" t="s">
        <v>88</v>
      </c>
      <c r="AB1305" s="40">
        <f>_xll.qlInterestRateIndexFixingDate($X$9,AC1305)</f>
        <v>48530</v>
      </c>
      <c r="AC1305" s="40">
        <f>_xll.qlCalendarAdvance(calendar,$AC1304,AA1305,,,trigger)</f>
        <v>48534</v>
      </c>
      <c r="AD1305" s="40">
        <f>_xll.qlInterestRateIndexMaturity($X$9,AC1305,)</f>
        <v>48626</v>
      </c>
      <c r="AE1305" s="43">
        <f>_xll.qlTenorBasisValue(TenorBasis3M,AC1305,_xll.ohTrigger(trigger,$X$24))</f>
        <v>9.1995971289437106E-4</v>
      </c>
      <c r="AF1305" s="90">
        <f>_xll.qlTenorBasisForwardRate(TenorBasis3M,AC1305,_xll.ohTrigger(trigger,$X$24))</f>
        <v>2.0311206740409631E-2</v>
      </c>
      <c r="AG1305" s="90">
        <f>_xll.qlIndexFixing(TenorBasisIndex6M,$AB1305,TRUE,_xll.ohTrigger(trigger,$X$24))</f>
        <v>2.0054107373610949E-2</v>
      </c>
      <c r="AH1305" s="43">
        <f>_xll.qlIndexFixing($X$9,$AB1305,TRUE,trigger)</f>
        <v>2.0056848747142603E-2</v>
      </c>
      <c r="AI1305" s="45">
        <f t="shared" si="34"/>
        <v>-2.7413735316540733E-2</v>
      </c>
    </row>
    <row r="1306" spans="27:35" x14ac:dyDescent="0.2">
      <c r="AA1306" s="122" t="s">
        <v>88</v>
      </c>
      <c r="AB1306" s="40">
        <f>_xll.qlInterestRateIndexFixingDate($X$9,AC1306)</f>
        <v>48537</v>
      </c>
      <c r="AC1306" s="40">
        <f>_xll.qlCalendarAdvance(calendar,$AC1305,AA1306,,,trigger)</f>
        <v>48541</v>
      </c>
      <c r="AD1306" s="40">
        <f>_xll.qlInterestRateIndexMaturity($X$9,AC1306,)</f>
        <v>48633</v>
      </c>
      <c r="AE1306" s="43">
        <f>_xll.qlTenorBasisValue(TenorBasis3M,AC1306,_xll.ohTrigger(trigger,$X$24))</f>
        <v>9.1847920022749825E-4</v>
      </c>
      <c r="AF1306" s="90">
        <f>_xll.qlTenorBasisForwardRate(TenorBasis3M,AC1306,_xll.ohTrigger(trigger,$X$24))</f>
        <v>2.0299991542712139E-2</v>
      </c>
      <c r="AG1306" s="90">
        <f>_xll.qlIndexFixing(TenorBasisIndex6M,$AB1306,TRUE,_xll.ohTrigger(trigger,$X$24))</f>
        <v>2.0042894187613829E-2</v>
      </c>
      <c r="AH1306" s="43">
        <f>_xll.qlIndexFixing($X$9,$AB1306,TRUE,trigger)</f>
        <v>2.0045964622091805E-2</v>
      </c>
      <c r="AI1306" s="45">
        <f t="shared" si="34"/>
        <v>-3.0704344779752812E-2</v>
      </c>
    </row>
    <row r="1307" spans="27:35" x14ac:dyDescent="0.2">
      <c r="AA1307" s="122" t="s">
        <v>88</v>
      </c>
      <c r="AB1307" s="40">
        <f>_xll.qlInterestRateIndexFixingDate($X$9,AC1307)</f>
        <v>48544</v>
      </c>
      <c r="AC1307" s="40">
        <f>_xll.qlCalendarAdvance(calendar,$AC1306,AA1307,,,trigger)</f>
        <v>48548</v>
      </c>
      <c r="AD1307" s="40">
        <f>_xll.qlInterestRateIndexMaturity($X$9,AC1307,)</f>
        <v>48638</v>
      </c>
      <c r="AE1307" s="43">
        <f>_xll.qlTenorBasisValue(TenorBasis3M,AC1307,_xll.ohTrigger(trigger,$X$24))</f>
        <v>9.1700017851462285E-4</v>
      </c>
      <c r="AF1307" s="90">
        <f>_xll.qlTenorBasisForwardRate(TenorBasis3M,AC1307,_xll.ohTrigger(trigger,$X$24))</f>
        <v>2.0289218822814981E-2</v>
      </c>
      <c r="AG1307" s="90">
        <f>_xll.qlIndexFixing(TenorBasisIndex6M,$AB1307,TRUE,_xll.ohTrigger(trigger,$X$24))</f>
        <v>2.0032151914964658E-2</v>
      </c>
      <c r="AH1307" s="43">
        <f>_xll.qlIndexFixing($X$9,$AB1307,TRUE,trigger)</f>
        <v>2.0035503186914383E-2</v>
      </c>
      <c r="AI1307" s="45">
        <f t="shared" si="34"/>
        <v>-3.3512719497252874E-2</v>
      </c>
    </row>
    <row r="1308" spans="27:35" x14ac:dyDescent="0.2">
      <c r="AA1308" s="122" t="s">
        <v>88</v>
      </c>
      <c r="AB1308" s="40">
        <f>_xll.qlInterestRateIndexFixingDate($X$9,AC1308)</f>
        <v>48551</v>
      </c>
      <c r="AC1308" s="40">
        <f>_xll.qlCalendarAdvance(calendar,$AC1307,AA1308,,,trigger)</f>
        <v>48555</v>
      </c>
      <c r="AD1308" s="40">
        <f>_xll.qlInterestRateIndexMaturity($X$9,AC1308,)</f>
        <v>48645</v>
      </c>
      <c r="AE1308" s="43">
        <f>_xll.qlTenorBasisValue(TenorBasis3M,AC1308,_xll.ohTrigger(trigger,$X$24))</f>
        <v>9.1552265001285885E-4</v>
      </c>
      <c r="AF1308" s="90">
        <f>_xll.qlTenorBasisForwardRate(TenorBasis3M,AC1308,_xll.ohTrigger(trigger,$X$24))</f>
        <v>2.0277935750277365E-2</v>
      </c>
      <c r="AG1308" s="90">
        <f>_xll.qlIndexFixing(TenorBasisIndex6M,$AB1308,TRUE,_xll.ohTrigger(trigger,$X$24))</f>
        <v>2.0020870842354377E-2</v>
      </c>
      <c r="AH1308" s="43">
        <f>_xll.qlIndexFixing($X$9,$AB1308,TRUE,trigger)</f>
        <v>2.0024547920196589E-2</v>
      </c>
      <c r="AI1308" s="45">
        <f t="shared" si="34"/>
        <v>-3.677077842212384E-2</v>
      </c>
    </row>
    <row r="1309" spans="27:35" x14ac:dyDescent="0.2">
      <c r="AA1309" s="122" t="s">
        <v>88</v>
      </c>
      <c r="AB1309" s="40">
        <f>_xll.qlInterestRateIndexFixingDate($X$9,AC1309)</f>
        <v>48558</v>
      </c>
      <c r="AC1309" s="40">
        <f>_xll.qlCalendarAdvance(calendar,$AC1308,AA1309,,,trigger)</f>
        <v>48562</v>
      </c>
      <c r="AD1309" s="40">
        <f>_xll.qlInterestRateIndexMaturity($X$9,AC1309,)</f>
        <v>48652</v>
      </c>
      <c r="AE1309" s="43">
        <f>_xll.qlTenorBasisValue(TenorBasis3M,AC1309,_xll.ohTrigger(trigger,$X$24))</f>
        <v>9.1404661695750154E-4</v>
      </c>
      <c r="AF1309" s="90">
        <f>_xll.qlTenorBasisForwardRate(TenorBasis3M,AC1309,_xll.ohTrigger(trigger,$X$24))</f>
        <v>2.0266615454329617E-2</v>
      </c>
      <c r="AG1309" s="90">
        <f>_xll.qlIndexFixing(TenorBasisIndex6M,$AB1309,TRUE,_xll.ohTrigger(trigger,$X$24))</f>
        <v>2.0009552548692078E-2</v>
      </c>
      <c r="AH1309" s="43">
        <f>_xll.qlIndexFixing($X$9,$AB1309,TRUE,trigger)</f>
        <v>2.001355369574398E-2</v>
      </c>
      <c r="AI1309" s="45">
        <f t="shared" si="34"/>
        <v>-4.0011470519019099E-2</v>
      </c>
    </row>
    <row r="1310" spans="27:35" x14ac:dyDescent="0.2">
      <c r="AA1310" s="122" t="s">
        <v>88</v>
      </c>
      <c r="AB1310" s="40">
        <f>_xll.qlInterestRateIndexFixingDate($X$9,AC1310)</f>
        <v>48565</v>
      </c>
      <c r="AC1310" s="40">
        <f>_xll.qlCalendarAdvance(calendar,$AC1309,AA1310,,,trigger)</f>
        <v>48569</v>
      </c>
      <c r="AD1310" s="40">
        <f>_xll.qlInterestRateIndexMaturity($X$9,AC1310,)</f>
        <v>48659</v>
      </c>
      <c r="AE1310" s="43">
        <f>_xll.qlTenorBasisValue(TenorBasis3M,AC1310,_xll.ohTrigger(trigger,$X$24))</f>
        <v>9.1257208156212365E-4</v>
      </c>
      <c r="AF1310" s="90">
        <f>_xll.qlTenorBasisForwardRate(TenorBasis3M,AC1310,_xll.ohTrigger(trigger,$X$24))</f>
        <v>2.0255257937488835E-2</v>
      </c>
      <c r="AG1310" s="90">
        <f>_xll.qlIndexFixing(TenorBasisIndex6M,$AB1310,TRUE,_xll.ohTrigger(trigger,$X$24))</f>
        <v>1.9998197036496634E-2</v>
      </c>
      <c r="AH1310" s="43">
        <f>_xll.qlIndexFixing($X$9,$AB1310,TRUE,trigger)</f>
        <v>2.0002520513872746E-2</v>
      </c>
      <c r="AI1310" s="45">
        <f t="shared" si="34"/>
        <v>-4.3234773761113843E-2</v>
      </c>
    </row>
    <row r="1311" spans="27:35" x14ac:dyDescent="0.2">
      <c r="AA1311" s="122" t="s">
        <v>88</v>
      </c>
      <c r="AB1311" s="40">
        <f>_xll.qlInterestRateIndexFixingDate($X$9,AC1311)</f>
        <v>48572</v>
      </c>
      <c r="AC1311" s="40">
        <f>_xll.qlCalendarAdvance(calendar,$AC1310,AA1311,,,trigger)</f>
        <v>48576</v>
      </c>
      <c r="AD1311" s="40">
        <f>_xll.qlInterestRateIndexMaturity($X$9,AC1311,)</f>
        <v>48666</v>
      </c>
      <c r="AE1311" s="43">
        <f>_xll.qlTenorBasisValue(TenorBasis3M,AC1311,_xll.ohTrigger(trigger,$X$24))</f>
        <v>9.1109904601867321E-4</v>
      </c>
      <c r="AF1311" s="90">
        <f>_xll.qlTenorBasisForwardRate(TenorBasis3M,AC1311,_xll.ohTrigger(trigger,$X$24))</f>
        <v>2.0243863202249024E-2</v>
      </c>
      <c r="AG1311" s="90">
        <f>_xll.qlIndexFixing(TenorBasisIndex6M,$AB1311,TRUE,_xll.ohTrigger(trigger,$X$24))</f>
        <v>1.9988434301938085E-2</v>
      </c>
      <c r="AH1311" s="43">
        <f>_xll.qlIndexFixing($X$9,$AB1311,TRUE,trigger)</f>
        <v>1.9991448374906184E-2</v>
      </c>
      <c r="AI1311" s="45">
        <f t="shared" si="34"/>
        <v>-3.0140729680994127E-2</v>
      </c>
    </row>
    <row r="1312" spans="27:35" x14ac:dyDescent="0.2">
      <c r="AA1312" s="122" t="s">
        <v>88</v>
      </c>
      <c r="AB1312" s="40">
        <f>_xll.qlInterestRateIndexFixingDate($X$9,AC1312)</f>
        <v>48579</v>
      </c>
      <c r="AC1312" s="40">
        <f>_xll.qlCalendarAdvance(calendar,$AC1311,AA1312,,,trigger)</f>
        <v>48583</v>
      </c>
      <c r="AD1312" s="40">
        <f>_xll.qlInterestRateIndexMaturity($X$9,AC1312,)</f>
        <v>48673</v>
      </c>
      <c r="AE1312" s="43">
        <f>_xll.qlTenorBasisValue(TenorBasis3M,AC1312,_xll.ohTrigger(trigger,$X$24))</f>
        <v>9.0962751249757019E-4</v>
      </c>
      <c r="AF1312" s="90">
        <f>_xll.qlTenorBasisForwardRate(TenorBasis3M,AC1312,_xll.ohTrigger(trigger,$X$24))</f>
        <v>2.0232431251090865E-2</v>
      </c>
      <c r="AG1312" s="90">
        <f>_xll.qlIndexFixing(TenorBasisIndex6M,$AB1312,TRUE,_xll.ohTrigger(trigger,$X$24))</f>
        <v>1.9975374366473453E-2</v>
      </c>
      <c r="AH1312" s="43">
        <f>_xll.qlIndexFixing($X$9,$AB1312,TRUE,trigger)</f>
        <v>1.9980337279165816E-2</v>
      </c>
      <c r="AI1312" s="45">
        <f t="shared" si="34"/>
        <v>-4.9629126923633748E-2</v>
      </c>
    </row>
    <row r="1313" spans="27:35" x14ac:dyDescent="0.2">
      <c r="AA1313" s="122" t="s">
        <v>88</v>
      </c>
      <c r="AB1313" s="40">
        <f>_xll.qlInterestRateIndexFixingDate($X$9,AC1313)</f>
        <v>48586</v>
      </c>
      <c r="AC1313" s="40">
        <f>_xll.qlCalendarAdvance(calendar,$AC1312,AA1313,,,trigger)</f>
        <v>48590</v>
      </c>
      <c r="AD1313" s="40">
        <f>_xll.qlInterestRateIndexMaturity($X$9,AC1313,)</f>
        <v>48680</v>
      </c>
      <c r="AE1313" s="43">
        <f>_xll.qlTenorBasisValue(TenorBasis3M,AC1313,_xll.ohTrigger(trigger,$X$24))</f>
        <v>9.0815748314780728E-4</v>
      </c>
      <c r="AF1313" s="90">
        <f>_xll.qlTenorBasisForwardRate(TenorBasis3M,AC1313,_xll.ohTrigger(trigger,$X$24))</f>
        <v>2.0220962086466621E-2</v>
      </c>
      <c r="AG1313" s="90">
        <f>_xll.qlIndexFixing(TenorBasisIndex6M,$AB1313,TRUE,_xll.ohTrigger(trigger,$X$24))</f>
        <v>1.9739500476079641E-2</v>
      </c>
      <c r="AH1313" s="43">
        <f>_xll.qlIndexFixing($X$9,$AB1313,TRUE,trigger)</f>
        <v>1.9969187226975826E-2</v>
      </c>
      <c r="AI1313" s="45">
        <f t="shared" si="34"/>
        <v>-2.2968675089618529</v>
      </c>
    </row>
    <row r="1314" spans="27:35" x14ac:dyDescent="0.2">
      <c r="AA1314" s="122" t="s">
        <v>88</v>
      </c>
      <c r="AB1314" s="40">
        <f>_xll.qlInterestRateIndexFixingDate($X$9,AC1314)</f>
        <v>48593</v>
      </c>
      <c r="AC1314" s="40">
        <f>_xll.qlCalendarAdvance(calendar,$AC1313,AA1314,,,trigger)</f>
        <v>48597</v>
      </c>
      <c r="AD1314" s="40">
        <f>_xll.qlInterestRateIndexMaturity($X$9,AC1314,)</f>
        <v>48688</v>
      </c>
      <c r="AE1314" s="43">
        <f>_xll.qlTenorBasisValue(TenorBasis3M,AC1314,_xll.ohTrigger(trigger,$X$24))</f>
        <v>9.0668896009704202E-4</v>
      </c>
      <c r="AF1314" s="90">
        <f>_xll.qlTenorBasisForwardRate(TenorBasis3M,AC1314,_xll.ohTrigger(trigger,$X$24))</f>
        <v>2.0209192935274248E-2</v>
      </c>
      <c r="AG1314" s="90">
        <f>_xll.qlIndexFixing(TenorBasisIndex6M,$AB1314,TRUE,_xll.ohTrigger(trigger,$X$24))</f>
        <v>1.9952125918356114E-2</v>
      </c>
      <c r="AH1314" s="43">
        <f>_xll.qlIndexFixing($X$9,$AB1314,TRUE,trigger)</f>
        <v>1.9957743784892915E-2</v>
      </c>
      <c r="AI1314" s="45">
        <f t="shared" si="34"/>
        <v>-5.6178665368000757E-2</v>
      </c>
    </row>
    <row r="1315" spans="27:35" x14ac:dyDescent="0.2">
      <c r="AA1315" s="122" t="s">
        <v>88</v>
      </c>
      <c r="AB1315" s="40">
        <f>_xll.qlInterestRateIndexFixingDate($X$9,AC1315)</f>
        <v>48600</v>
      </c>
      <c r="AC1315" s="40">
        <f>_xll.qlCalendarAdvance(calendar,$AC1314,AA1315,,,trigger)</f>
        <v>48604</v>
      </c>
      <c r="AD1315" s="40">
        <f>_xll.qlInterestRateIndexMaturity($X$9,AC1315,)</f>
        <v>48694</v>
      </c>
      <c r="AE1315" s="43">
        <f>_xll.qlTenorBasisValue(TenorBasis3M,AC1315,_xll.ohTrigger(trigger,$X$24))</f>
        <v>9.0522194545169545E-4</v>
      </c>
      <c r="AF1315" s="90">
        <f>_xll.qlTenorBasisForwardRate(TenorBasis3M,AC1315,_xll.ohTrigger(trigger,$X$24))</f>
        <v>2.0197912126547202E-2</v>
      </c>
      <c r="AG1315" s="90">
        <f>_xll.qlIndexFixing(TenorBasisIndex6M,$AB1315,TRUE,_xll.ohTrigger(trigger,$X$24))</f>
        <v>1.9940861284184486E-2</v>
      </c>
      <c r="AH1315" s="43">
        <f>_xll.qlIndexFixing($X$9,$AB1315,TRUE,trigger)</f>
        <v>1.9946770254541057E-2</v>
      </c>
      <c r="AI1315" s="45">
        <f t="shared" si="34"/>
        <v>-5.9089703565717855E-2</v>
      </c>
    </row>
    <row r="1316" spans="27:35" x14ac:dyDescent="0.2">
      <c r="AA1316" s="122" t="s">
        <v>88</v>
      </c>
      <c r="AB1316" s="40">
        <f>_xll.qlInterestRateIndexFixingDate($X$9,AC1316)</f>
        <v>48607</v>
      </c>
      <c r="AC1316" s="40">
        <f>_xll.qlCalendarAdvance(calendar,$AC1315,AA1316,,,trigger)</f>
        <v>48611</v>
      </c>
      <c r="AD1316" s="40">
        <f>_xll.qlInterestRateIndexMaturity($X$9,AC1316,)</f>
        <v>48701</v>
      </c>
      <c r="AE1316" s="43">
        <f>_xll.qlTenorBasisValue(TenorBasis3M,AC1316,_xll.ohTrigger(trigger,$X$24))</f>
        <v>9.0375644129704873E-4</v>
      </c>
      <c r="AF1316" s="90">
        <f>_xll.qlTenorBasisForwardRate(TenorBasis3M,AC1316,_xll.ohTrigger(trigger,$X$24))</f>
        <v>2.018633133606329E-2</v>
      </c>
      <c r="AG1316" s="90">
        <f>_xll.qlIndexFixing(TenorBasisIndex6M,$AB1316,TRUE,_xll.ohTrigger(trigger,$X$24))</f>
        <v>1.9929282512505253E-2</v>
      </c>
      <c r="AH1316" s="43">
        <f>_xll.qlIndexFixing($X$9,$AB1316,TRUE,trigger)</f>
        <v>1.993550333494909E-2</v>
      </c>
      <c r="AI1316" s="45">
        <f t="shared" si="34"/>
        <v>-6.2208224438364823E-2</v>
      </c>
    </row>
    <row r="1317" spans="27:35" x14ac:dyDescent="0.2">
      <c r="AA1317" s="122" t="s">
        <v>88</v>
      </c>
      <c r="AB1317" s="40">
        <f>_xll.qlInterestRateIndexFixingDate($X$9,AC1317)</f>
        <v>48614</v>
      </c>
      <c r="AC1317" s="40">
        <f>_xll.qlCalendarAdvance(calendar,$AC1316,AA1317,,,trigger)</f>
        <v>48618</v>
      </c>
      <c r="AD1317" s="40">
        <f>_xll.qlInterestRateIndexMaturity($X$9,AC1317,)</f>
        <v>48708</v>
      </c>
      <c r="AE1317" s="43">
        <f>_xll.qlTenorBasisValue(TenorBasis3M,AC1317,_xll.ohTrigger(trigger,$X$24))</f>
        <v>9.0229244969733781E-4</v>
      </c>
      <c r="AF1317" s="90">
        <f>_xll.qlTenorBasisForwardRate(TenorBasis3M,AC1317,_xll.ohTrigger(trigger,$X$24))</f>
        <v>2.0174713341735817E-2</v>
      </c>
      <c r="AG1317" s="90">
        <f>_xll.qlIndexFixing(TenorBasisIndex6M,$AB1317,TRUE,_xll.ohTrigger(trigger,$X$24))</f>
        <v>1.9917666539341461E-2</v>
      </c>
      <c r="AH1317" s="43">
        <f>_xll.qlIndexFixing($X$9,$AB1317,TRUE,trigger)</f>
        <v>1.9924197460211346E-2</v>
      </c>
      <c r="AI1317" s="45">
        <f t="shared" si="34"/>
        <v>-6.5309208698849375E-2</v>
      </c>
    </row>
    <row r="1318" spans="27:35" x14ac:dyDescent="0.2">
      <c r="AA1318" s="122" t="s">
        <v>88</v>
      </c>
      <c r="AB1318" s="40">
        <f>_xll.qlInterestRateIndexFixingDate($X$9,AC1318)</f>
        <v>48621</v>
      </c>
      <c r="AC1318" s="40">
        <f>_xll.qlCalendarAdvance(calendar,$AC1317,AA1318,,,trigger)</f>
        <v>48625</v>
      </c>
      <c r="AD1318" s="40">
        <f>_xll.qlInterestRateIndexMaturity($X$9,AC1318,)</f>
        <v>48715</v>
      </c>
      <c r="AE1318" s="43">
        <f>_xll.qlTenorBasisValue(TenorBasis3M,AC1318,_xll.ohTrigger(trigger,$X$24))</f>
        <v>9.0082997269584966E-4</v>
      </c>
      <c r="AF1318" s="90">
        <f>_xll.qlTenorBasisForwardRate(TenorBasis3M,AC1318,_xll.ohTrigger(trigger,$X$24))</f>
        <v>2.0163058145923785E-2</v>
      </c>
      <c r="AG1318" s="90">
        <f>_xll.qlIndexFixing(TenorBasisIndex6M,$AB1318,TRUE,_xll.ohTrigger(trigger,$X$24))</f>
        <v>1.9906013367048558E-2</v>
      </c>
      <c r="AH1318" s="43">
        <f>_xll.qlIndexFixing($X$9,$AB1318,TRUE,trigger)</f>
        <v>1.9912852630655564E-2</v>
      </c>
      <c r="AI1318" s="45">
        <f t="shared" si="34"/>
        <v>-6.8392636070058188E-2</v>
      </c>
    </row>
    <row r="1319" spans="27:35" x14ac:dyDescent="0.2">
      <c r="AA1319" s="122" t="s">
        <v>88</v>
      </c>
      <c r="AB1319" s="40">
        <f>_xll.qlInterestRateIndexFixingDate($X$9,AC1319)</f>
        <v>48628</v>
      </c>
      <c r="AC1319" s="40">
        <f>_xll.qlCalendarAdvance(calendar,$AC1318,AA1319,,,trigger)</f>
        <v>48632</v>
      </c>
      <c r="AD1319" s="40">
        <f>_xll.qlInterestRateIndexMaturity($X$9,AC1319,)</f>
        <v>48722</v>
      </c>
      <c r="AE1319" s="43">
        <f>_xll.qlTenorBasisValue(TenorBasis3M,AC1319,_xll.ohTrigger(trigger,$X$24))</f>
        <v>8.993690123150148E-4</v>
      </c>
      <c r="AF1319" s="90">
        <f>_xll.qlTenorBasisForwardRate(TenorBasis3M,AC1319,_xll.ohTrigger(trigger,$X$24))</f>
        <v>2.0151365750963102E-2</v>
      </c>
      <c r="AG1319" s="90">
        <f>_xll.qlIndexFixing(TenorBasisIndex6M,$AB1319,TRUE,_xll.ohTrigger(trigger,$X$24))</f>
        <v>1.9894322997966007E-2</v>
      </c>
      <c r="AH1319" s="43">
        <f>_xll.qlIndexFixing($X$9,$AB1319,TRUE,trigger)</f>
        <v>1.9901468846612147E-2</v>
      </c>
      <c r="AI1319" s="45">
        <f t="shared" si="34"/>
        <v>-7.145848646139541E-2</v>
      </c>
    </row>
    <row r="1320" spans="27:35" x14ac:dyDescent="0.2">
      <c r="AA1320" s="122" t="s">
        <v>88</v>
      </c>
      <c r="AB1320" s="40">
        <f>_xll.qlInterestRateIndexFixingDate($X$9,AC1320)</f>
        <v>48635</v>
      </c>
      <c r="AC1320" s="40">
        <f>_xll.qlCalendarAdvance(calendar,$AC1319,AA1320,,,trigger)</f>
        <v>48639</v>
      </c>
      <c r="AD1320" s="40">
        <f>_xll.qlInterestRateIndexMaturity($X$9,AC1320,)</f>
        <v>48731</v>
      </c>
      <c r="AE1320" s="43">
        <f>_xll.qlTenorBasisValue(TenorBasis3M,AC1320,_xll.ohTrigger(trigger,$X$24))</f>
        <v>8.9790957055650667E-4</v>
      </c>
      <c r="AF1320" s="90">
        <f>_xll.qlTenorBasisForwardRate(TenorBasis3M,AC1320,_xll.ohTrigger(trigger,$X$24))</f>
        <v>2.013907059120195E-2</v>
      </c>
      <c r="AG1320" s="90">
        <f>_xll.qlIndexFixing(TenorBasisIndex6M,$AB1320,TRUE,_xll.ohTrigger(trigger,$X$24))</f>
        <v>2.0102301448838074E-2</v>
      </c>
      <c r="AH1320" s="43">
        <f>_xll.qlIndexFixing($X$9,$AB1320,TRUE,trigger)</f>
        <v>1.9889496010954522E-2</v>
      </c>
      <c r="AI1320" s="45">
        <f t="shared" si="34"/>
        <v>2.1280543788355226</v>
      </c>
    </row>
    <row r="1321" spans="27:35" x14ac:dyDescent="0.2">
      <c r="AA1321" s="122" t="s">
        <v>88</v>
      </c>
      <c r="AB1321" s="40">
        <f>_xll.qlInterestRateIndexFixingDate($X$9,AC1321)</f>
        <v>48642</v>
      </c>
      <c r="AC1321" s="40">
        <f>_xll.qlCalendarAdvance(calendar,$AC1320,AA1321,,,trigger)</f>
        <v>48646</v>
      </c>
      <c r="AD1321" s="40">
        <f>_xll.qlInterestRateIndexMaturity($X$9,AC1321,)</f>
        <v>48738</v>
      </c>
      <c r="AE1321" s="43">
        <f>_xll.qlTenorBasisValue(TenorBasis3M,AC1321,_xll.ohTrigger(trigger,$X$24))</f>
        <v>8.9645164940133082E-4</v>
      </c>
      <c r="AF1321" s="90">
        <f>_xll.qlTenorBasisForwardRate(TenorBasis3M,AC1321,_xll.ohTrigger(trigger,$X$24))</f>
        <v>2.0127297178770893E-2</v>
      </c>
      <c r="AG1321" s="90">
        <f>_xll.qlIndexFixing(TenorBasisIndex6M,$AB1321,TRUE,_xll.ohTrigger(trigger,$X$24))</f>
        <v>1.9651752748574246E-2</v>
      </c>
      <c r="AH1321" s="43">
        <f>_xll.qlIndexFixing($X$9,$AB1321,TRUE,trigger)</f>
        <v>1.9878027490563773E-2</v>
      </c>
      <c r="AI1321" s="45">
        <f t="shared" si="34"/>
        <v>-2.2627474198952737</v>
      </c>
    </row>
    <row r="1322" spans="27:35" x14ac:dyDescent="0.2">
      <c r="AA1322" s="122" t="s">
        <v>88</v>
      </c>
      <c r="AB1322" s="40">
        <f>_xll.qlInterestRateIndexFixingDate($X$9,AC1322)</f>
        <v>48649</v>
      </c>
      <c r="AC1322" s="40">
        <f>_xll.qlCalendarAdvance(calendar,$AC1321,AA1322,,,trigger)</f>
        <v>48653</v>
      </c>
      <c r="AD1322" s="40">
        <f>_xll.qlInterestRateIndexMaturity($X$9,AC1322,)</f>
        <v>48745</v>
      </c>
      <c r="AE1322" s="43">
        <f>_xll.qlTenorBasisValue(TenorBasis3M,AC1322,_xll.ohTrigger(trigger,$X$24))</f>
        <v>8.9499525080992154E-4</v>
      </c>
      <c r="AF1322" s="90">
        <f>_xll.qlTenorBasisForwardRate(TenorBasis3M,AC1322,_xll.ohTrigger(trigger,$X$24))</f>
        <v>2.0115486571016493E-2</v>
      </c>
      <c r="AG1322" s="90">
        <f>_xll.qlIndexFixing(TenorBasisIndex6M,$AB1322,TRUE,_xll.ohTrigger(trigger,$X$24))</f>
        <v>1.9858421731251217E-2</v>
      </c>
      <c r="AH1322" s="43">
        <f>_xll.qlIndexFixing($X$9,$AB1322,TRUE,trigger)</f>
        <v>1.9866520013167577E-2</v>
      </c>
      <c r="AI1322" s="45">
        <f t="shared" si="34"/>
        <v>-8.0982819163598341E-2</v>
      </c>
    </row>
    <row r="1323" spans="27:35" x14ac:dyDescent="0.2">
      <c r="AA1323" s="122" t="s">
        <v>88</v>
      </c>
      <c r="AB1323" s="40">
        <f>_xll.qlInterestRateIndexFixingDate($X$9,AC1323)</f>
        <v>48656</v>
      </c>
      <c r="AC1323" s="40">
        <f>_xll.qlCalendarAdvance(calendar,$AC1322,AA1323,,,trigger)</f>
        <v>48660</v>
      </c>
      <c r="AD1323" s="40">
        <f>_xll.qlInterestRateIndexMaturity($X$9,AC1323,)</f>
        <v>48752</v>
      </c>
      <c r="AE1323" s="43">
        <f>_xll.qlTenorBasisValue(TenorBasis3M,AC1323,_xll.ohTrigger(trigger,$X$24))</f>
        <v>8.935403767222367E-4</v>
      </c>
      <c r="AF1323" s="90">
        <f>_xll.qlTenorBasisForwardRate(TenorBasis3M,AC1323,_xll.ohTrigger(trigger,$X$24))</f>
        <v>2.010363877020737E-2</v>
      </c>
      <c r="AG1323" s="90">
        <f>_xll.qlIndexFixing(TenorBasisIndex6M,$AB1323,TRUE,_xll.ohTrigger(trigger,$X$24))</f>
        <v>1.9628362141127655E-2</v>
      </c>
      <c r="AH1323" s="43">
        <f>_xll.qlIndexFixing($X$9,$AB1323,TRUE,trigger)</f>
        <v>1.9854973579109141E-2</v>
      </c>
      <c r="AI1323" s="45">
        <f t="shared" si="34"/>
        <v>-2.2661143798148595</v>
      </c>
    </row>
    <row r="1324" spans="27:35" x14ac:dyDescent="0.2">
      <c r="AA1324" s="122" t="s">
        <v>88</v>
      </c>
      <c r="AB1324" s="40">
        <f>_xll.qlInterestRateIndexFixingDate($X$9,AC1324)</f>
        <v>48663</v>
      </c>
      <c r="AC1324" s="40">
        <f>_xll.qlCalendarAdvance(calendar,$AC1323,AA1324,,,trigger)</f>
        <v>48667</v>
      </c>
      <c r="AD1324" s="40">
        <f>_xll.qlInterestRateIndexMaturity($X$9,AC1324,)</f>
        <v>48759</v>
      </c>
      <c r="AE1324" s="43">
        <f>_xll.qlTenorBasisValue(TenorBasis3M,AC1324,_xll.ohTrigger(trigger,$X$24))</f>
        <v>8.9208702905784712E-4</v>
      </c>
      <c r="AF1324" s="90">
        <f>_xll.qlTenorBasisForwardRate(TenorBasis3M,AC1324,_xll.ohTrigger(trigger,$X$24))</f>
        <v>2.0091753778585207E-2</v>
      </c>
      <c r="AG1324" s="90">
        <f>_xll.qlIndexFixing(TenorBasisIndex6M,$AB1324,TRUE,_xll.ohTrigger(trigger,$X$24))</f>
        <v>1.983469304664184E-2</v>
      </c>
      <c r="AH1324" s="43">
        <f>_xll.qlIndexFixing($X$9,$AB1324,TRUE,trigger)</f>
        <v>1.9843388188731659E-2</v>
      </c>
      <c r="AI1324" s="45">
        <f t="shared" si="34"/>
        <v>-8.6951420898186138E-2</v>
      </c>
    </row>
    <row r="1325" spans="27:35" x14ac:dyDescent="0.2">
      <c r="AA1325" s="122" t="s">
        <v>88</v>
      </c>
      <c r="AB1325" s="40">
        <f>_xll.qlInterestRateIndexFixingDate($X$9,AC1325)</f>
        <v>48670</v>
      </c>
      <c r="AC1325" s="40">
        <f>_xll.qlCalendarAdvance(calendar,$AC1324,AA1325,,,trigger)</f>
        <v>48674</v>
      </c>
      <c r="AD1325" s="40">
        <f>_xll.qlInterestRateIndexMaturity($X$9,AC1325,)</f>
        <v>48765</v>
      </c>
      <c r="AE1325" s="43">
        <f>_xll.qlTenorBasisValue(TenorBasis3M,AC1325,_xll.ohTrigger(trigger,$X$24))</f>
        <v>8.906352097160326E-4</v>
      </c>
      <c r="AF1325" s="90">
        <f>_xll.qlTenorBasisForwardRate(TenorBasis3M,AC1325,_xll.ohTrigger(trigger,$X$24))</f>
        <v>2.0080131126773225E-2</v>
      </c>
      <c r="AG1325" s="90">
        <f>_xll.qlIndexFixing(TenorBasisIndex6M,$AB1325,TRUE,_xll.ohTrigger(trigger,$X$24))</f>
        <v>1.9602735892273328E-2</v>
      </c>
      <c r="AH1325" s="43">
        <f>_xll.qlIndexFixing($X$9,$AB1325,TRUE,trigger)</f>
        <v>1.9832056148109307E-2</v>
      </c>
      <c r="AI1325" s="45">
        <f t="shared" si="34"/>
        <v>-2.2932025583597899</v>
      </c>
    </row>
    <row r="1326" spans="27:35" x14ac:dyDescent="0.2">
      <c r="AA1326" s="122" t="s">
        <v>88</v>
      </c>
      <c r="AB1326" s="40">
        <f>_xll.qlInterestRateIndexFixingDate($X$9,AC1326)</f>
        <v>48677</v>
      </c>
      <c r="AC1326" s="40">
        <f>_xll.qlCalendarAdvance(calendar,$AC1325,AA1326,,,trigger)</f>
        <v>48681</v>
      </c>
      <c r="AD1326" s="40">
        <f>_xll.qlInterestRateIndexMaturity($X$9,AC1326,)</f>
        <v>48772</v>
      </c>
      <c r="AE1326" s="43">
        <f>_xll.qlTenorBasisValue(TenorBasis3M,AC1326,_xll.ohTrigger(trigger,$X$24))</f>
        <v>8.89184920575874E-4</v>
      </c>
      <c r="AF1326" s="90">
        <f>_xll.qlTenorBasisForwardRate(TenorBasis3M,AC1326,_xll.ohTrigger(trigger,$X$24))</f>
        <v>2.0068175080992557E-2</v>
      </c>
      <c r="AG1326" s="90">
        <f>_xll.qlIndexFixing(TenorBasisIndex6M,$AB1326,TRUE,_xll.ohTrigger(trigger,$X$24))</f>
        <v>1.9811132520601776E-2</v>
      </c>
      <c r="AH1326" s="43">
        <f>_xll.qlIndexFixing($X$9,$AB1326,TRUE,trigger)</f>
        <v>1.9820396269199885E-2</v>
      </c>
      <c r="AI1326" s="45">
        <f t="shared" si="34"/>
        <v>-9.2637485981095224E-2</v>
      </c>
    </row>
    <row r="1327" spans="27:35" x14ac:dyDescent="0.2">
      <c r="AA1327" s="122" t="s">
        <v>88</v>
      </c>
      <c r="AB1327" s="40">
        <f>_xll.qlInterestRateIndexFixingDate($X$9,AC1327)</f>
        <v>48682</v>
      </c>
      <c r="AC1327" s="40">
        <f>_xll.qlCalendarAdvance(calendar,$AC1326,AA1327,,,trigger)</f>
        <v>48688</v>
      </c>
      <c r="AD1327" s="40">
        <f>_xll.qlInterestRateIndexMaturity($X$9,AC1327,)</f>
        <v>48779</v>
      </c>
      <c r="AE1327" s="43">
        <f>_xll.qlTenorBasisValue(TenorBasis3M,AC1327,_xll.ohTrigger(trigger,$X$24))</f>
        <v>8.877361634963448E-4</v>
      </c>
      <c r="AF1327" s="90">
        <f>_xll.qlTenorBasisForwardRate(TenorBasis3M,AC1327,_xll.ohTrigger(trigger,$X$24))</f>
        <v>2.0056181852536492E-2</v>
      </c>
      <c r="AG1327" s="90">
        <f>_xll.qlIndexFixing(TenorBasisIndex6M,$AB1327,TRUE,_xll.ohTrigger(trigger,$X$24))</f>
        <v>1.9579060453615859E-2</v>
      </c>
      <c r="AH1327" s="43">
        <f>_xll.qlIndexFixing($X$9,$AB1327,TRUE,trigger)</f>
        <v>1.9808697436746781E-2</v>
      </c>
      <c r="AI1327" s="45">
        <f t="shared" si="34"/>
        <v>-2.2963698313092222</v>
      </c>
    </row>
    <row r="1328" spans="27:35" x14ac:dyDescent="0.2">
      <c r="AA1328" s="122" t="s">
        <v>88</v>
      </c>
      <c r="AB1328" s="40">
        <f>_xll.qlInterestRateIndexFixingDate($X$9,AC1328)</f>
        <v>48691</v>
      </c>
      <c r="AC1328" s="40">
        <f>_xll.qlCalendarAdvance(calendar,$AC1327,AA1328,,,trigger)</f>
        <v>48695</v>
      </c>
      <c r="AD1328" s="40">
        <f>_xll.qlInterestRateIndexMaturity($X$9,AC1328,)</f>
        <v>48786</v>
      </c>
      <c r="AE1328" s="43">
        <f>_xll.qlTenorBasisValue(TenorBasis3M,AC1328,_xll.ohTrigger(trigger,$X$24))</f>
        <v>8.8628894031640194E-4</v>
      </c>
      <c r="AF1328" s="90">
        <f>_xll.qlTenorBasisForwardRate(TenorBasis3M,AC1328,_xll.ohTrigger(trigger,$X$24))</f>
        <v>2.0044151443567689E-2</v>
      </c>
      <c r="AG1328" s="90">
        <f>_xll.qlIndexFixing(TenorBasisIndex6M,$AB1328,TRUE,_xll.ohTrigger(trigger,$X$24))</f>
        <v>1.9787112992641322E-2</v>
      </c>
      <c r="AH1328" s="43">
        <f>_xll.qlIndexFixing($X$9,$AB1328,TRUE,trigger)</f>
        <v>1.9796959651092568E-2</v>
      </c>
      <c r="AI1328" s="45">
        <f t="shared" si="34"/>
        <v>-9.8466584512457711E-2</v>
      </c>
    </row>
    <row r="1329" spans="27:35" x14ac:dyDescent="0.2">
      <c r="AA1329" s="122" t="s">
        <v>88</v>
      </c>
      <c r="AB1329" s="40">
        <f>_xll.qlInterestRateIndexFixingDate($X$9,AC1329)</f>
        <v>48698</v>
      </c>
      <c r="AC1329" s="40">
        <f>_xll.qlCalendarAdvance(calendar,$AC1328,AA1329,,,trigger)</f>
        <v>48702</v>
      </c>
      <c r="AD1329" s="40">
        <f>_xll.qlInterestRateIndexMaturity($X$9,AC1329,)</f>
        <v>48794</v>
      </c>
      <c r="AE1329" s="43">
        <f>_xll.qlTenorBasisValue(TenorBasis3M,AC1329,_xll.ohTrigger(trigger,$X$24))</f>
        <v>8.8484325285508091E-4</v>
      </c>
      <c r="AF1329" s="90">
        <f>_xll.qlTenorBasisForwardRate(TenorBasis3M,AC1329,_xll.ohTrigger(trigger,$X$24))</f>
        <v>2.0031771035487502E-2</v>
      </c>
      <c r="AG1329" s="90">
        <f>_xll.qlIndexFixing(TenorBasisIndex6M,$AB1329,TRUE,_xll.ohTrigger(trigger,$X$24))</f>
        <v>1.9993872320815762E-2</v>
      </c>
      <c r="AH1329" s="43">
        <f>_xll.qlIndexFixing($X$9,$AB1329,TRUE,trigger)</f>
        <v>1.9784876904155074E-2</v>
      </c>
      <c r="AI1329" s="45">
        <f t="shared" si="34"/>
        <v>2.0899541666068862</v>
      </c>
    </row>
    <row r="1330" spans="27:35" x14ac:dyDescent="0.2">
      <c r="AA1330" s="122" t="s">
        <v>88</v>
      </c>
      <c r="AB1330" s="40">
        <f>_xll.qlInterestRateIndexFixingDate($X$9,AC1330)</f>
        <v>48705</v>
      </c>
      <c r="AC1330" s="40">
        <f>_xll.qlCalendarAdvance(calendar,$AC1329,AA1330,,,trigger)</f>
        <v>48709</v>
      </c>
      <c r="AD1330" s="40">
        <f>_xll.qlInterestRateIndexMaturity($X$9,AC1330,)</f>
        <v>48801</v>
      </c>
      <c r="AE1330" s="43">
        <f>_xll.qlTenorBasisValue(TenorBasis3M,AC1330,_xll.ohTrigger(trigger,$X$24))</f>
        <v>8.8339910291158246E-4</v>
      </c>
      <c r="AF1330" s="90">
        <f>_xll.qlTenorBasisForwardRate(TenorBasis3M,AC1330,_xll.ohTrigger(trigger,$X$24))</f>
        <v>2.001966294504853E-2</v>
      </c>
      <c r="AG1330" s="90">
        <f>_xll.qlIndexFixing(TenorBasisIndex6M,$AB1330,TRUE,_xll.ohTrigger(trigger,$X$24))</f>
        <v>1.9762614594404624E-2</v>
      </c>
      <c r="AH1330" s="43">
        <f>_xll.qlIndexFixing($X$9,$AB1330,TRUE,trigger)</f>
        <v>1.9773057783136667E-2</v>
      </c>
      <c r="AI1330" s="45">
        <f t="shared" si="34"/>
        <v>-0.10443188732042752</v>
      </c>
    </row>
    <row r="1331" spans="27:35" x14ac:dyDescent="0.2">
      <c r="AA1331" s="122" t="s">
        <v>88</v>
      </c>
      <c r="AB1331" s="40">
        <f>_xll.qlInterestRateIndexFixingDate($X$9,AC1331)</f>
        <v>48712</v>
      </c>
      <c r="AC1331" s="40">
        <f>_xll.qlCalendarAdvance(calendar,$AC1330,AA1331,,,trigger)</f>
        <v>48716</v>
      </c>
      <c r="AD1331" s="40">
        <f>_xll.qlInterestRateIndexMaturity($X$9,AC1331,)</f>
        <v>48808</v>
      </c>
      <c r="AE1331" s="43">
        <f>_xll.qlTenorBasisValue(TenorBasis3M,AC1331,_xll.ohTrigger(trigger,$X$24))</f>
        <v>8.8195649226536685E-4</v>
      </c>
      <c r="AF1331" s="90">
        <f>_xll.qlTenorBasisForwardRate(TenorBasis3M,AC1331,_xll.ohTrigger(trigger,$X$24))</f>
        <v>2.0007517678973942E-2</v>
      </c>
      <c r="AG1331" s="90">
        <f>_xll.qlIndexFixing(TenorBasisIndex6M,$AB1331,TRUE,_xll.ohTrigger(trigger,$X$24))</f>
        <v>1.9969363508952283E-2</v>
      </c>
      <c r="AH1331" s="43">
        <f>_xll.qlIndexFixing($X$9,$AB1331,TRUE,trigger)</f>
        <v>1.9761199708234662E-2</v>
      </c>
      <c r="AI1331" s="45">
        <f t="shared" si="34"/>
        <v>2.0816380071762146</v>
      </c>
    </row>
    <row r="1332" spans="27:35" x14ac:dyDescent="0.2">
      <c r="AA1332" s="122" t="s">
        <v>88</v>
      </c>
      <c r="AB1332" s="40">
        <f>_xll.qlInterestRateIndexFixingDate($X$9,AC1332)</f>
        <v>48719</v>
      </c>
      <c r="AC1332" s="40">
        <f>_xll.qlCalendarAdvance(calendar,$AC1331,AA1332,,,trigger)</f>
        <v>48723</v>
      </c>
      <c r="AD1332" s="40">
        <f>_xll.qlInterestRateIndexMaturity($X$9,AC1332,)</f>
        <v>48815</v>
      </c>
      <c r="AE1332" s="43">
        <f>_xll.qlTenorBasisValue(TenorBasis3M,AC1332,_xll.ohTrigger(trigger,$X$24))</f>
        <v>8.8051542267624211E-4</v>
      </c>
      <c r="AF1332" s="90">
        <f>_xll.qlTenorBasisForwardRate(TenorBasis3M,AC1332,_xll.ohTrigger(trigger,$X$24))</f>
        <v>1.9995335239359455E-2</v>
      </c>
      <c r="AG1332" s="90">
        <f>_xll.qlIndexFixing(TenorBasisIndex6M,$AB1332,TRUE,_xll.ohTrigger(trigger,$X$24))</f>
        <v>1.9521283915243322E-2</v>
      </c>
      <c r="AH1332" s="43">
        <f>_xll.qlIndexFixing($X$9,$AB1332,TRUE,trigger)</f>
        <v>1.9749302679803557E-2</v>
      </c>
      <c r="AI1332" s="45">
        <f t="shared" si="34"/>
        <v>-2.2801876456023455</v>
      </c>
    </row>
    <row r="1333" spans="27:35" x14ac:dyDescent="0.2">
      <c r="AA1333" s="122" t="s">
        <v>88</v>
      </c>
      <c r="AB1333" s="40">
        <f>_xll.qlInterestRateIndexFixingDate($X$9,AC1333)</f>
        <v>48726</v>
      </c>
      <c r="AC1333" s="40">
        <f>_xll.qlCalendarAdvance(calendar,$AC1332,AA1333,,,trigger)</f>
        <v>48730</v>
      </c>
      <c r="AD1333" s="40">
        <f>_xll.qlInterestRateIndexMaturity($X$9,AC1333,)</f>
        <v>48822</v>
      </c>
      <c r="AE1333" s="43">
        <f>_xll.qlTenorBasisValue(TenorBasis3M,AC1333,_xll.ohTrigger(trigger,$X$24))</f>
        <v>8.7907589588445657E-4</v>
      </c>
      <c r="AF1333" s="90">
        <f>_xll.qlTenorBasisForwardRate(TenorBasis3M,AC1333,_xll.ohTrigger(trigger,$X$24))</f>
        <v>1.9983115628277329E-2</v>
      </c>
      <c r="AG1333" s="90">
        <f>_xll.qlIndexFixing(TenorBasisIndex6M,$AB1333,TRUE,_xll.ohTrigger(trigger,$X$24))</f>
        <v>1.9726073500807573E-2</v>
      </c>
      <c r="AH1333" s="43">
        <f>_xll.qlIndexFixing($X$9,$AB1333,TRUE,trigger)</f>
        <v>1.9737366698193513E-2</v>
      </c>
      <c r="AI1333" s="45">
        <f t="shared" si="34"/>
        <v>-0.11293197385939951</v>
      </c>
    </row>
    <row r="1334" spans="27:35" x14ac:dyDescent="0.2">
      <c r="AA1334" s="122" t="s">
        <v>88</v>
      </c>
      <c r="AB1334" s="40">
        <f>_xll.qlInterestRateIndexFixingDate($X$9,AC1334)</f>
        <v>48733</v>
      </c>
      <c r="AC1334" s="40">
        <f>_xll.qlCalendarAdvance(calendar,$AC1333,AA1334,,,trigger)</f>
        <v>48737</v>
      </c>
      <c r="AD1334" s="40">
        <f>_xll.qlInterestRateIndexMaturity($X$9,AC1334,)</f>
        <v>48829</v>
      </c>
      <c r="AE1334" s="43">
        <f>_xll.qlTenorBasisValue(TenorBasis3M,AC1334,_xll.ohTrigger(trigger,$X$24))</f>
        <v>8.776379136107861E-4</v>
      </c>
      <c r="AF1334" s="90">
        <f>_xll.qlTenorBasisForwardRate(TenorBasis3M,AC1334,_xll.ohTrigger(trigger,$X$24))</f>
        <v>1.9970858847788518E-2</v>
      </c>
      <c r="AG1334" s="90">
        <f>_xll.qlIndexFixing(TenorBasisIndex6M,$AB1334,TRUE,_xll.ohTrigger(trigger,$X$24))</f>
        <v>1.9713818799529478E-2</v>
      </c>
      <c r="AH1334" s="43">
        <f>_xll.qlIndexFixing($X$9,$AB1334,TRUE,trigger)</f>
        <v>1.9725391763760758E-2</v>
      </c>
      <c r="AI1334" s="45">
        <f t="shared" si="34"/>
        <v>-0.11572964231279514</v>
      </c>
    </row>
    <row r="1335" spans="27:35" x14ac:dyDescent="0.2">
      <c r="AA1335" s="122" t="s">
        <v>88</v>
      </c>
      <c r="AB1335" s="40">
        <f>_xll.qlInterestRateIndexFixingDate($X$9,AC1335)</f>
        <v>48740</v>
      </c>
      <c r="AC1335" s="40">
        <f>_xll.qlCalendarAdvance(calendar,$AC1334,AA1335,,,trigger)</f>
        <v>48744</v>
      </c>
      <c r="AD1335" s="40">
        <f>_xll.qlInterestRateIndexMaturity($X$9,AC1335,)</f>
        <v>48836</v>
      </c>
      <c r="AE1335" s="43">
        <f>_xll.qlTenorBasisValue(TenorBasis3M,AC1335,_xll.ohTrigger(trigger,$X$24))</f>
        <v>8.7620147755662463E-4</v>
      </c>
      <c r="AF1335" s="90">
        <f>_xll.qlTenorBasisForwardRate(TenorBasis3M,AC1335,_xll.ohTrigger(trigger,$X$24))</f>
        <v>1.9958564899930524E-2</v>
      </c>
      <c r="AG1335" s="90">
        <f>_xll.qlIndexFixing(TenorBasisIndex6M,$AB1335,TRUE,_xll.ohTrigger(trigger,$X$24))</f>
        <v>1.9701526933287236E-2</v>
      </c>
      <c r="AH1335" s="43">
        <f>_xll.qlIndexFixing($X$9,$AB1335,TRUE,trigger)</f>
        <v>1.9713377876862406E-2</v>
      </c>
      <c r="AI1335" s="45">
        <f t="shared" si="34"/>
        <v>-0.11850943575170136</v>
      </c>
    </row>
    <row r="1336" spans="27:35" x14ac:dyDescent="0.2">
      <c r="AA1336" s="122" t="s">
        <v>88</v>
      </c>
      <c r="AB1336" s="40">
        <f>_xll.qlInterestRateIndexFixingDate($X$9,AC1336)</f>
        <v>48747</v>
      </c>
      <c r="AC1336" s="40">
        <f>_xll.qlCalendarAdvance(calendar,$AC1335,AA1336,,,trigger)</f>
        <v>48751</v>
      </c>
      <c r="AD1336" s="40">
        <f>_xll.qlInterestRateIndexMaturity($X$9,AC1336,)</f>
        <v>48843</v>
      </c>
      <c r="AE1336" s="43">
        <f>_xll.qlTenorBasisValue(TenorBasis3M,AC1336,_xll.ohTrigger(trigger,$X$24))</f>
        <v>8.7476658940407526E-4</v>
      </c>
      <c r="AF1336" s="90">
        <f>_xll.qlTenorBasisForwardRate(TenorBasis3M,AC1336,_xll.ohTrigger(trigger,$X$24))</f>
        <v>1.9946233786722601E-2</v>
      </c>
      <c r="AG1336" s="90">
        <f>_xll.qlIndexFixing(TenorBasisIndex6M,$AB1336,TRUE,_xll.ohTrigger(trigger,$X$24))</f>
        <v>1.9689197904104439E-2</v>
      </c>
      <c r="AH1336" s="43">
        <f>_xll.qlIndexFixing($X$9,$AB1336,TRUE,trigger)</f>
        <v>1.9701325037854687E-2</v>
      </c>
      <c r="AI1336" s="45">
        <f t="shared" si="34"/>
        <v>-0.12127133750247654</v>
      </c>
    </row>
    <row r="1337" spans="27:35" x14ac:dyDescent="0.2">
      <c r="AA1337" s="122" t="s">
        <v>88</v>
      </c>
      <c r="AB1337" s="40">
        <f>_xll.qlInterestRateIndexFixingDate($X$9,AC1337)</f>
        <v>48754</v>
      </c>
      <c r="AC1337" s="40">
        <f>_xll.qlCalendarAdvance(calendar,$AC1336,AA1337,,,trigger)</f>
        <v>48758</v>
      </c>
      <c r="AD1337" s="40">
        <f>_xll.qlInterestRateIndexMaturity($X$9,AC1337,)</f>
        <v>48850</v>
      </c>
      <c r="AE1337" s="43">
        <f>_xll.qlTenorBasisValue(TenorBasis3M,AC1337,_xll.ohTrigger(trigger,$X$24))</f>
        <v>8.7333325081603548E-4</v>
      </c>
      <c r="AF1337" s="90">
        <f>_xll.qlTenorBasisForwardRate(TenorBasis3M,AC1337,_xll.ohTrigger(trigger,$X$24))</f>
        <v>1.9933865510170103E-2</v>
      </c>
      <c r="AG1337" s="90">
        <f>_xll.qlIndexFixing(TenorBasisIndex6M,$AB1337,TRUE,_xll.ohTrigger(trigger,$X$24))</f>
        <v>1.9676831713984707E-2</v>
      </c>
      <c r="AH1337" s="43">
        <f>_xll.qlIndexFixing($X$9,$AB1337,TRUE,trigger)</f>
        <v>1.9689233247096451E-2</v>
      </c>
      <c r="AI1337" s="45">
        <f t="shared" si="34"/>
        <v>-0.12401533111744412</v>
      </c>
    </row>
    <row r="1338" spans="27:35" x14ac:dyDescent="0.2">
      <c r="AA1338" s="122" t="s">
        <v>88</v>
      </c>
      <c r="AB1338" s="40">
        <f>_xll.qlInterestRateIndexFixingDate($X$9,AC1338)</f>
        <v>48761</v>
      </c>
      <c r="AC1338" s="40">
        <f>_xll.qlCalendarAdvance(calendar,$AC1337,AA1338,,,trigger)</f>
        <v>48765</v>
      </c>
      <c r="AD1338" s="40">
        <f>_xll.qlInterestRateIndexMaturity($X$9,AC1338,)</f>
        <v>48857</v>
      </c>
      <c r="AE1338" s="43">
        <f>_xll.qlTenorBasisValue(TenorBasis3M,AC1338,_xll.ohTrigger(trigger,$X$24))</f>
        <v>8.7190146343628827E-4</v>
      </c>
      <c r="AF1338" s="90">
        <f>_xll.qlTenorBasisForwardRate(TenorBasis3M,AC1338,_xll.ohTrigger(trigger,$X$24))</f>
        <v>1.9921460072254055E-2</v>
      </c>
      <c r="AG1338" s="90">
        <f>_xll.qlIndexFixing(TenorBasisIndex6M,$AB1338,TRUE,_xll.ohTrigger(trigger,$X$24))</f>
        <v>1.9882399101312825E-2</v>
      </c>
      <c r="AH1338" s="43">
        <f>_xll.qlIndexFixing($X$9,$AB1338,TRUE,trigger)</f>
        <v>1.9677102504946534E-2</v>
      </c>
      <c r="AI1338" s="45">
        <f t="shared" si="34"/>
        <v>2.0529659636629032</v>
      </c>
    </row>
    <row r="1339" spans="27:35" x14ac:dyDescent="0.2">
      <c r="AA1339" s="122" t="s">
        <v>88</v>
      </c>
      <c r="AB1339" s="40">
        <f>_xll.qlInterestRateIndexFixingDate($X$9,AC1339)</f>
        <v>48768</v>
      </c>
      <c r="AC1339" s="40">
        <f>_xll.qlCalendarAdvance(calendar,$AC1338,AA1339,,,trigger)</f>
        <v>48772</v>
      </c>
      <c r="AD1339" s="40">
        <f>_xll.qlInterestRateIndexMaturity($X$9,AC1339,)</f>
        <v>48864</v>
      </c>
      <c r="AE1339" s="43">
        <f>_xll.qlTenorBasisValue(TenorBasis3M,AC1339,_xll.ohTrigger(trigger,$X$24))</f>
        <v>8.7047122888958973E-4</v>
      </c>
      <c r="AF1339" s="90">
        <f>_xll.qlTenorBasisForwardRate(TenorBasis3M,AC1339,_xll.ohTrigger(trigger,$X$24))</f>
        <v>1.990901747494505E-2</v>
      </c>
      <c r="AG1339" s="90">
        <f>_xll.qlIndexFixing(TenorBasisIndex6M,$AB1339,TRUE,_xll.ohTrigger(trigger,$X$24))</f>
        <v>1.9651987858849841E-2</v>
      </c>
      <c r="AH1339" s="43">
        <f>_xll.qlIndexFixing($X$9,$AB1339,TRUE,trigger)</f>
        <v>1.9664932811766393E-2</v>
      </c>
      <c r="AI1339" s="45">
        <f t="shared" si="34"/>
        <v>-0.12944952916552066</v>
      </c>
    </row>
    <row r="1340" spans="27:35" x14ac:dyDescent="0.2">
      <c r="AA1340" s="122" t="s">
        <v>88</v>
      </c>
      <c r="AB1340" s="40">
        <f>_xll.qlInterestRateIndexFixingDate($X$9,AC1340)</f>
        <v>48775</v>
      </c>
      <c r="AC1340" s="40">
        <f>_xll.qlCalendarAdvance(calendar,$AC1339,AA1340,,,trigger)</f>
        <v>48779</v>
      </c>
      <c r="AD1340" s="40">
        <f>_xll.qlInterestRateIndexMaturity($X$9,AC1340,)</f>
        <v>48871</v>
      </c>
      <c r="AE1340" s="43">
        <f>_xll.qlTenorBasisValue(TenorBasis3M,AC1340,_xll.ohTrigger(trigger,$X$24))</f>
        <v>8.6904254878175647E-4</v>
      </c>
      <c r="AF1340" s="90">
        <f>_xll.qlTenorBasisForwardRate(TenorBasis3M,AC1340,_xll.ohTrigger(trigger,$X$24))</f>
        <v>1.9896537720190233E-2</v>
      </c>
      <c r="AG1340" s="90">
        <f>_xll.qlIndexFixing(TenorBasisIndex6M,$AB1340,TRUE,_xll.ohTrigger(trigger,$X$24))</f>
        <v>1.9857214033538077E-2</v>
      </c>
      <c r="AH1340" s="43">
        <f>_xll.qlIndexFixing($X$9,$AB1340,TRUE,trigger)</f>
        <v>1.9652724167917471E-2</v>
      </c>
      <c r="AI1340" s="45">
        <f t="shared" si="34"/>
        <v>2.0448986562060512</v>
      </c>
    </row>
    <row r="1341" spans="27:35" x14ac:dyDescent="0.2">
      <c r="AA1341" s="122" t="s">
        <v>88</v>
      </c>
      <c r="AB1341" s="40">
        <f>_xll.qlInterestRateIndexFixingDate($X$9,AC1341)</f>
        <v>48782</v>
      </c>
      <c r="AC1341" s="40">
        <f>_xll.qlCalendarAdvance(calendar,$AC1340,AA1341,,,trigger)</f>
        <v>48786</v>
      </c>
      <c r="AD1341" s="40">
        <f>_xll.qlInterestRateIndexMaturity($X$9,AC1341,)</f>
        <v>48878</v>
      </c>
      <c r="AE1341" s="43">
        <f>_xll.qlTenorBasisValue(TenorBasis3M,AC1341,_xll.ohTrigger(trigger,$X$24))</f>
        <v>8.6761542469975276E-4</v>
      </c>
      <c r="AF1341" s="90">
        <f>_xll.qlTenorBasisForwardRate(TenorBasis3M,AC1341,_xll.ohTrigger(trigger,$X$24))</f>
        <v>1.9884020809922832E-2</v>
      </c>
      <c r="AG1341" s="90">
        <f>_xll.qlIndexFixing(TenorBasisIndex6M,$AB1341,TRUE,_xll.ohTrigger(trigger,$X$24))</f>
        <v>1.9411227831344035E-2</v>
      </c>
      <c r="AH1341" s="43">
        <f>_xll.qlIndexFixing($X$9,$AB1341,TRUE,trigger)</f>
        <v>1.9640476573761223E-2</v>
      </c>
      <c r="AI1341" s="45">
        <f t="shared" si="34"/>
        <v>-2.2924874241718811</v>
      </c>
    </row>
    <row r="1342" spans="27:35" x14ac:dyDescent="0.2">
      <c r="AA1342" s="122" t="s">
        <v>88</v>
      </c>
      <c r="AB1342" s="40">
        <f>_xll.qlInterestRateIndexFixingDate($X$9,AC1342)</f>
        <v>48789</v>
      </c>
      <c r="AC1342" s="40">
        <f>_xll.qlCalendarAdvance(calendar,$AC1341,AA1342,,,trigger)</f>
        <v>48793</v>
      </c>
      <c r="AD1342" s="40">
        <f>_xll.qlInterestRateIndexMaturity($X$9,AC1342,)</f>
        <v>48885</v>
      </c>
      <c r="AE1342" s="43">
        <f>_xll.qlTenorBasisValue(TenorBasis3M,AC1342,_xll.ohTrigger(trigger,$X$24))</f>
        <v>8.6618985821177981E-4</v>
      </c>
      <c r="AF1342" s="90">
        <f>_xll.qlTenorBasisForwardRate(TenorBasis3M,AC1342,_xll.ohTrigger(trigger,$X$24))</f>
        <v>1.9871466746053501E-2</v>
      </c>
      <c r="AG1342" s="90">
        <f>_xll.qlIndexFixing(TenorBasisIndex6M,$AB1342,TRUE,_xll.ohTrigger(trigger,$X$24))</f>
        <v>1.9614443418149996E-2</v>
      </c>
      <c r="AH1342" s="43">
        <f>_xll.qlIndexFixing($X$9,$AB1342,TRUE,trigger)</f>
        <v>1.9628190029666051E-2</v>
      </c>
      <c r="AI1342" s="45">
        <f t="shared" si="34"/>
        <v>-0.13746611516055052</v>
      </c>
    </row>
    <row r="1343" spans="27:35" x14ac:dyDescent="0.2">
      <c r="AA1343" s="122" t="s">
        <v>88</v>
      </c>
      <c r="AB1343" s="40">
        <f>_xll.qlInterestRateIndexFixingDate($X$9,AC1343)</f>
        <v>48796</v>
      </c>
      <c r="AC1343" s="40">
        <f>_xll.qlCalendarAdvance(calendar,$AC1342,AA1343,,,trigger)</f>
        <v>48800</v>
      </c>
      <c r="AD1343" s="40">
        <f>_xll.qlInterestRateIndexMaturity($X$9,AC1343,)</f>
        <v>48892</v>
      </c>
      <c r="AE1343" s="43">
        <f>_xll.qlTenorBasisValue(TenorBasis3M,AC1343,_xll.ohTrigger(trigger,$X$24))</f>
        <v>8.6476585086736038E-4</v>
      </c>
      <c r="AF1343" s="90">
        <f>_xll.qlTenorBasisForwardRate(TenorBasis3M,AC1343,_xll.ohTrigger(trigger,$X$24))</f>
        <v>1.9858875530482451E-2</v>
      </c>
      <c r="AG1343" s="90">
        <f>_xll.qlIndexFixing(TenorBasisIndex6M,$AB1343,TRUE,_xll.ohTrigger(trigger,$X$24))</f>
        <v>1.9601854303456682E-2</v>
      </c>
      <c r="AH1343" s="43">
        <f>_xll.qlIndexFixing($X$9,$AB1343,TRUE,trigger)</f>
        <v>1.9615864535992532E-2</v>
      </c>
      <c r="AI1343" s="45">
        <f t="shared" si="34"/>
        <v>-0.14010232535850015</v>
      </c>
    </row>
    <row r="1344" spans="27:35" x14ac:dyDescent="0.2">
      <c r="AA1344" s="122" t="s">
        <v>88</v>
      </c>
      <c r="AB1344" s="40">
        <f>_xll.qlInterestRateIndexFixingDate($X$9,AC1344)</f>
        <v>48803</v>
      </c>
      <c r="AC1344" s="40">
        <f>_xll.qlCalendarAdvance(calendar,$AC1343,AA1344,,,trigger)</f>
        <v>48807</v>
      </c>
      <c r="AD1344" s="40">
        <f>_xll.qlInterestRateIndexMaturity($X$9,AC1344,)</f>
        <v>48899</v>
      </c>
      <c r="AE1344" s="43">
        <f>_xll.qlTenorBasisValue(TenorBasis3M,AC1344,_xll.ohTrigger(trigger,$X$24))</f>
        <v>8.6334340419742459E-4</v>
      </c>
      <c r="AF1344" s="90">
        <f>_xll.qlTenorBasisForwardRate(TenorBasis3M,AC1344,_xll.ohTrigger(trigger,$X$24))</f>
        <v>1.9846247165086449E-2</v>
      </c>
      <c r="AG1344" s="90">
        <f>_xll.qlIndexFixing(TenorBasisIndex6M,$AB1344,TRUE,_xll.ohTrigger(trigger,$X$24))</f>
        <v>1.9589228041346052E-2</v>
      </c>
      <c r="AH1344" s="43">
        <f>_xll.qlIndexFixing($X$9,$AB1344,TRUE,trigger)</f>
        <v>1.9603500093110807E-2</v>
      </c>
      <c r="AI1344" s="45">
        <f t="shared" si="34"/>
        <v>-0.14272051764754878</v>
      </c>
    </row>
    <row r="1345" spans="27:35" x14ac:dyDescent="0.2">
      <c r="AA1345" s="122" t="s">
        <v>88</v>
      </c>
      <c r="AB1345" s="40">
        <f>_xll.qlInterestRateIndexFixingDate($X$9,AC1345)</f>
        <v>48810</v>
      </c>
      <c r="AC1345" s="40">
        <f>_xll.qlCalendarAdvance(calendar,$AC1344,AA1345,,,trigger)</f>
        <v>48814</v>
      </c>
      <c r="AD1345" s="40">
        <f>_xll.qlInterestRateIndexMaturity($X$9,AC1345,)</f>
        <v>48906</v>
      </c>
      <c r="AE1345" s="43">
        <f>_xll.qlTenorBasisValue(TenorBasis3M,AC1345,_xll.ohTrigger(trigger,$X$24))</f>
        <v>8.6192251971440063E-4</v>
      </c>
      <c r="AF1345" s="90">
        <f>_xll.qlTenorBasisForwardRate(TenorBasis3M,AC1345,_xll.ohTrigger(trigger,$X$24))</f>
        <v>1.9833581651728348E-2</v>
      </c>
      <c r="AG1345" s="90">
        <f>_xll.qlIndexFixing(TenorBasisIndex6M,$AB1345,TRUE,_xll.ohTrigger(trigger,$X$24))</f>
        <v>1.9576564633679225E-2</v>
      </c>
      <c r="AH1345" s="43">
        <f>_xll.qlIndexFixing($X$9,$AB1345,TRUE,trigger)</f>
        <v>1.9591096701385799E-2</v>
      </c>
      <c r="AI1345" s="45">
        <f t="shared" si="34"/>
        <v>-0.14532067706574114</v>
      </c>
    </row>
    <row r="1346" spans="27:35" x14ac:dyDescent="0.2">
      <c r="AA1346" s="122" t="s">
        <v>88</v>
      </c>
      <c r="AB1346" s="40">
        <f>_xll.qlInterestRateIndexFixingDate($X$9,AC1346)</f>
        <v>48817</v>
      </c>
      <c r="AC1346" s="40">
        <f>_xll.qlCalendarAdvance(calendar,$AC1345,AA1346,,,trigger)</f>
        <v>48821</v>
      </c>
      <c r="AD1346" s="40">
        <f>_xll.qlInterestRateIndexMaturity($X$9,AC1346,)</f>
        <v>48913</v>
      </c>
      <c r="AE1346" s="43">
        <f>_xll.qlTenorBasisValue(TenorBasis3M,AC1346,_xll.ohTrigger(trigger,$X$24))</f>
        <v>8.6050319891229504E-4</v>
      </c>
      <c r="AF1346" s="90">
        <f>_xll.qlTenorBasisForwardRate(TenorBasis3M,AC1346,_xll.ohTrigger(trigger,$X$24))</f>
        <v>1.9820878992251021E-2</v>
      </c>
      <c r="AG1346" s="90">
        <f>_xll.qlIndexFixing(TenorBasisIndex6M,$AB1346,TRUE,_xll.ohTrigger(trigger,$X$24))</f>
        <v>1.9563864082299941E-2</v>
      </c>
      <c r="AH1346" s="43">
        <f>_xll.qlIndexFixing($X$9,$AB1346,TRUE,trigger)</f>
        <v>1.9578654361186783E-2</v>
      </c>
      <c r="AI1346" s="45">
        <f t="shared" si="34"/>
        <v>-0.1479027888684134</v>
      </c>
    </row>
    <row r="1347" spans="27:35" x14ac:dyDescent="0.2">
      <c r="AA1347" s="122" t="s">
        <v>88</v>
      </c>
      <c r="AB1347" s="40">
        <f>_xll.qlInterestRateIndexFixingDate($X$9,AC1347)</f>
        <v>48824</v>
      </c>
      <c r="AC1347" s="40">
        <f>_xll.qlCalendarAdvance(calendar,$AC1346,AA1347,,,trigger)</f>
        <v>48828</v>
      </c>
      <c r="AD1347" s="40">
        <f>_xll.qlInterestRateIndexMaturity($X$9,AC1347,)</f>
        <v>48919</v>
      </c>
      <c r="AE1347" s="43">
        <f>_xll.qlTenorBasisValue(TenorBasis3M,AC1347,_xll.ohTrigger(trigger,$X$24))</f>
        <v>8.59085443266782E-4</v>
      </c>
      <c r="AF1347" s="90">
        <f>_xll.qlTenorBasisForwardRate(TenorBasis3M,AC1347,_xll.ohTrigger(trigger,$X$24))</f>
        <v>1.9808512121611235E-2</v>
      </c>
      <c r="AG1347" s="90">
        <f>_xll.qlIndexFixing(TenorBasisIndex6M,$AB1347,TRUE,_xll.ohTrigger(trigger,$X$24))</f>
        <v>1.9551513185793418E-2</v>
      </c>
      <c r="AH1347" s="43">
        <f>_xll.qlIndexFixing($X$9,$AB1347,TRUE,trigger)</f>
        <v>1.956654108147908E-2</v>
      </c>
      <c r="AI1347" s="45">
        <f t="shared" si="34"/>
        <v>-0.15027895685661846</v>
      </c>
    </row>
    <row r="1348" spans="27:35" x14ac:dyDescent="0.2">
      <c r="AA1348" s="122" t="s">
        <v>88</v>
      </c>
      <c r="AB1348" s="40">
        <f>_xll.qlInterestRateIndexFixingDate($X$9,AC1348)</f>
        <v>48831</v>
      </c>
      <c r="AC1348" s="40">
        <f>_xll.qlCalendarAdvance(calendar,$AC1347,AA1348,,,trigger)</f>
        <v>48835</v>
      </c>
      <c r="AD1348" s="40">
        <f>_xll.qlInterestRateIndexMaturity($X$9,AC1348,)</f>
        <v>48926</v>
      </c>
      <c r="AE1348" s="43">
        <f>_xll.qlTenorBasisValue(TenorBasis3M,AC1348,_xll.ohTrigger(trigger,$X$24))</f>
        <v>8.5766925423528748E-4</v>
      </c>
      <c r="AF1348" s="90">
        <f>_xll.qlTenorBasisForwardRate(TenorBasis3M,AC1348,_xll.ohTrigger(trigger,$X$24))</f>
        <v>1.9795738528985401E-2</v>
      </c>
      <c r="AG1348" s="90">
        <f>_xll.qlIndexFixing(TenorBasisIndex6M,$AB1348,TRUE,_xll.ohTrigger(trigger,$X$24))</f>
        <v>1.9538741696719202E-2</v>
      </c>
      <c r="AH1348" s="43">
        <f>_xll.qlIndexFixing($X$9,$AB1348,TRUE,trigger)</f>
        <v>1.9554024305824452E-2</v>
      </c>
      <c r="AI1348" s="45">
        <f t="shared" ref="AI1348:AI1411" si="35">(AG1348-AH1348)*10000</f>
        <v>-0.15282609105250755</v>
      </c>
    </row>
    <row r="1349" spans="27:35" x14ac:dyDescent="0.2">
      <c r="AA1349" s="122" t="s">
        <v>88</v>
      </c>
      <c r="AB1349" s="40">
        <f>_xll.qlInterestRateIndexFixingDate($X$9,AC1349)</f>
        <v>48838</v>
      </c>
      <c r="AC1349" s="40">
        <f>_xll.qlCalendarAdvance(calendar,$AC1348,AA1349,,,trigger)</f>
        <v>48842</v>
      </c>
      <c r="AD1349" s="40">
        <f>_xll.qlInterestRateIndexMaturity($X$9,AC1349,)</f>
        <v>48933</v>
      </c>
      <c r="AE1349" s="43">
        <f>_xll.qlTenorBasisValue(TenorBasis3M,AC1349,_xll.ohTrigger(trigger,$X$24))</f>
        <v>8.5625463325707425E-4</v>
      </c>
      <c r="AF1349" s="90">
        <f>_xll.qlTenorBasisForwardRate(TenorBasis3M,AC1349,_xll.ohTrigger(trigger,$X$24))</f>
        <v>1.9782927797131609E-2</v>
      </c>
      <c r="AG1349" s="90">
        <f>_xll.qlIndexFixing(TenorBasisIndex6M,$AB1349,TRUE,_xll.ohTrigger(trigger,$X$24))</f>
        <v>1.974478291980801E-2</v>
      </c>
      <c r="AH1349" s="43">
        <f>_xll.qlIndexFixing($X$9,$AB1349,TRUE,trigger)</f>
        <v>1.9541468584459869E-2</v>
      </c>
      <c r="AI1349" s="45">
        <f t="shared" si="35"/>
        <v>2.0331433534814121</v>
      </c>
    </row>
    <row r="1350" spans="27:35" x14ac:dyDescent="0.2">
      <c r="AA1350" s="122" t="s">
        <v>88</v>
      </c>
      <c r="AB1350" s="40">
        <f>_xll.qlInterestRateIndexFixingDate($X$9,AC1350)</f>
        <v>48845</v>
      </c>
      <c r="AC1350" s="40">
        <f>_xll.qlCalendarAdvance(calendar,$AC1349,AA1350,,,trigger)</f>
        <v>48849</v>
      </c>
      <c r="AD1350" s="40">
        <f>_xll.qlInterestRateIndexMaturity($X$9,AC1350,)</f>
        <v>48940</v>
      </c>
      <c r="AE1350" s="43">
        <f>_xll.qlTenorBasisValue(TenorBasis3M,AC1350,_xll.ohTrigger(trigger,$X$24))</f>
        <v>8.5484158175332516E-4</v>
      </c>
      <c r="AF1350" s="90">
        <f>_xll.qlTenorBasisForwardRate(TenorBasis3M,AC1350,_xll.ohTrigger(trigger,$X$24))</f>
        <v>1.9770079927824268E-2</v>
      </c>
      <c r="AG1350" s="90">
        <f>_xll.qlIndexFixing(TenorBasisIndex6M,$AB1350,TRUE,_xll.ohTrigger(trigger,$X$24))</f>
        <v>1.951308730979933E-2</v>
      </c>
      <c r="AH1350" s="43">
        <f>_xll.qlIndexFixing($X$9,$AB1350,TRUE,trigger)</f>
        <v>1.9528873917751634E-2</v>
      </c>
      <c r="AI1350" s="45">
        <f t="shared" si="35"/>
        <v>-0.15786607952303355</v>
      </c>
    </row>
    <row r="1351" spans="27:35" x14ac:dyDescent="0.2">
      <c r="AA1351" s="122" t="s">
        <v>88</v>
      </c>
      <c r="AB1351" s="40">
        <f>_xll.qlInterestRateIndexFixingDate($X$9,AC1351)</f>
        <v>48852</v>
      </c>
      <c r="AC1351" s="40">
        <f>_xll.qlCalendarAdvance(calendar,$AC1350,AA1351,,,trigger)</f>
        <v>48856</v>
      </c>
      <c r="AD1351" s="40">
        <f>_xll.qlInterestRateIndexMaturity($X$9,AC1351,)</f>
        <v>48948</v>
      </c>
      <c r="AE1351" s="43">
        <f>_xll.qlTenorBasisValue(TenorBasis3M,AC1351,_xll.ohTrigger(trigger,$X$24))</f>
        <v>8.5343010112723036E-4</v>
      </c>
      <c r="AF1351" s="90">
        <f>_xll.qlTenorBasisForwardRate(TenorBasis3M,AC1351,_xll.ohTrigger(trigger,$X$24))</f>
        <v>1.9756808566448823E-2</v>
      </c>
      <c r="AG1351" s="90">
        <f>_xll.qlIndexFixing(TenorBasisIndex6M,$AB1351,TRUE,_xll.ohTrigger(trigger,$X$24))</f>
        <v>1.9499804233083437E-2</v>
      </c>
      <c r="AH1351" s="43">
        <f>_xll.qlIndexFixing($X$9,$AB1351,TRUE,trigger)</f>
        <v>1.9515858446080694E-2</v>
      </c>
      <c r="AI1351" s="45">
        <f t="shared" si="35"/>
        <v>-0.16054212997256706</v>
      </c>
    </row>
    <row r="1352" spans="27:35" x14ac:dyDescent="0.2">
      <c r="AA1352" s="122" t="s">
        <v>88</v>
      </c>
      <c r="AB1352" s="40">
        <f>_xll.qlInterestRateIndexFixingDate($X$9,AC1352)</f>
        <v>48859</v>
      </c>
      <c r="AC1352" s="40">
        <f>_xll.qlCalendarAdvance(calendar,$AC1351,AA1352,,,trigger)</f>
        <v>48863</v>
      </c>
      <c r="AD1352" s="40">
        <f>_xll.qlInterestRateIndexMaturity($X$9,AC1352,)</f>
        <v>48955</v>
      </c>
      <c r="AE1352" s="43">
        <f>_xll.qlTenorBasisValue(TenorBasis3M,AC1352,_xll.ohTrigger(trigger,$X$24))</f>
        <v>8.520201927640687E-4</v>
      </c>
      <c r="AF1352" s="90">
        <f>_xll.qlTenorBasisForwardRate(TenorBasis3M,AC1352,_xll.ohTrigger(trigger,$X$24))</f>
        <v>1.9743883068039841E-2</v>
      </c>
      <c r="AG1352" s="90">
        <f>_xll.qlIndexFixing(TenorBasisIndex6M,$AB1352,TRUE,_xll.ohTrigger(trigger,$X$24))</f>
        <v>1.948688085720704E-2</v>
      </c>
      <c r="AH1352" s="43">
        <f>_xll.qlIndexFixing($X$9,$AB1352,TRUE,trigger)</f>
        <v>1.9503182422849621E-2</v>
      </c>
      <c r="AI1352" s="45">
        <f t="shared" si="35"/>
        <v>-0.16301565642581201</v>
      </c>
    </row>
    <row r="1353" spans="27:35" x14ac:dyDescent="0.2">
      <c r="AA1353" s="122" t="s">
        <v>88</v>
      </c>
      <c r="AB1353" s="40">
        <f>_xll.qlInterestRateIndexFixingDate($X$9,AC1353)</f>
        <v>48866</v>
      </c>
      <c r="AC1353" s="40">
        <f>_xll.qlCalendarAdvance(calendar,$AC1352,AA1353,,,trigger)</f>
        <v>48870</v>
      </c>
      <c r="AD1353" s="40">
        <f>_xll.qlInterestRateIndexMaturity($X$9,AC1353,)</f>
        <v>48962</v>
      </c>
      <c r="AE1353" s="43">
        <f>_xll.qlTenorBasisValue(TenorBasis3M,AC1353,_xll.ohTrigger(trigger,$X$24))</f>
        <v>8.5061185803129199E-4</v>
      </c>
      <c r="AF1353" s="90">
        <f>_xll.qlTenorBasisForwardRate(TenorBasis3M,AC1353,_xll.ohTrigger(trigger,$X$24))</f>
        <v>1.9730920435948644E-2</v>
      </c>
      <c r="AG1353" s="90">
        <f>_xll.qlIndexFixing(TenorBasisIndex6M,$AB1353,TRUE,_xll.ohTrigger(trigger,$X$24))</f>
        <v>1.9473920350056937E-2</v>
      </c>
      <c r="AH1353" s="43">
        <f>_xll.qlIndexFixing($X$9,$AB1353,TRUE,trigger)</f>
        <v>1.9490467453758965E-2</v>
      </c>
      <c r="AI1353" s="45">
        <f t="shared" si="35"/>
        <v>-0.16547103702028304</v>
      </c>
    </row>
    <row r="1354" spans="27:35" x14ac:dyDescent="0.2">
      <c r="AA1354" s="122" t="s">
        <v>88</v>
      </c>
      <c r="AB1354" s="40">
        <f>_xll.qlInterestRateIndexFixingDate($X$9,AC1354)</f>
        <v>48873</v>
      </c>
      <c r="AC1354" s="40">
        <f>_xll.qlCalendarAdvance(calendar,$AC1353,AA1354,,,trigger)</f>
        <v>48877</v>
      </c>
      <c r="AD1354" s="40">
        <f>_xll.qlInterestRateIndexMaturity($X$9,AC1354,)</f>
        <v>48969</v>
      </c>
      <c r="AE1354" s="43">
        <f>_xll.qlTenorBasisValue(TenorBasis3M,AC1354,_xll.ohTrigger(trigger,$X$24))</f>
        <v>8.4920509827860879E-4</v>
      </c>
      <c r="AF1354" s="90">
        <f>_xll.qlTenorBasisForwardRate(TenorBasis3M,AC1354,_xll.ohTrigger(trigger,$X$24))</f>
        <v>1.9717920671883431E-2</v>
      </c>
      <c r="AG1354" s="90">
        <f>_xll.qlIndexFixing(TenorBasisIndex6M,$AB1354,TRUE,_xll.ohTrigger(trigger,$X$24))</f>
        <v>1.9460922713337849E-2</v>
      </c>
      <c r="AH1354" s="43">
        <f>_xll.qlIndexFixing($X$9,$AB1354,TRUE,trigger)</f>
        <v>1.9477713539188427E-2</v>
      </c>
      <c r="AI1354" s="45">
        <f t="shared" si="35"/>
        <v>-0.16790825850578062</v>
      </c>
    </row>
    <row r="1355" spans="27:35" x14ac:dyDescent="0.2">
      <c r="AA1355" s="122" t="s">
        <v>88</v>
      </c>
      <c r="AB1355" s="40">
        <f>_xll.qlInterestRateIndexFixingDate($X$9,AC1355)</f>
        <v>48880</v>
      </c>
      <c r="AC1355" s="40">
        <f>_xll.qlCalendarAdvance(calendar,$AC1354,AA1355,,,trigger)</f>
        <v>48884</v>
      </c>
      <c r="AD1355" s="40">
        <f>_xll.qlInterestRateIndexMaturity($X$9,AC1355,)</f>
        <v>48976</v>
      </c>
      <c r="AE1355" s="43">
        <f>_xll.qlTenorBasisValue(TenorBasis3M,AC1355,_xll.ohTrigger(trigger,$X$24))</f>
        <v>8.4779991483806781E-4</v>
      </c>
      <c r="AF1355" s="90">
        <f>_xll.qlTenorBasisForwardRate(TenorBasis3M,AC1355,_xll.ohTrigger(trigger,$X$24))</f>
        <v>1.970488377753676E-2</v>
      </c>
      <c r="AG1355" s="90">
        <f>_xll.qlIndexFixing(TenorBasisIndex6M,$AB1355,TRUE,_xll.ohTrigger(trigger,$X$24))</f>
        <v>1.9447887948741464E-2</v>
      </c>
      <c r="AH1355" s="43">
        <f>_xll.qlIndexFixing($X$9,$AB1355,TRUE,trigger)</f>
        <v>1.9464920679513355E-2</v>
      </c>
      <c r="AI1355" s="45">
        <f t="shared" si="35"/>
        <v>-0.17032730771891075</v>
      </c>
    </row>
    <row r="1356" spans="27:35" x14ac:dyDescent="0.2">
      <c r="AA1356" s="122" t="s">
        <v>88</v>
      </c>
      <c r="AB1356" s="40">
        <f>_xll.qlInterestRateIndexFixingDate($X$9,AC1356)</f>
        <v>48887</v>
      </c>
      <c r="AC1356" s="40">
        <f>_xll.qlCalendarAdvance(calendar,$AC1355,AA1356,,,trigger)</f>
        <v>48891</v>
      </c>
      <c r="AD1356" s="40">
        <f>_xll.qlInterestRateIndexMaturity($X$9,AC1356,)</f>
        <v>48983</v>
      </c>
      <c r="AE1356" s="43">
        <f>_xll.qlTenorBasisValue(TenorBasis3M,AC1356,_xll.ohTrigger(trigger,$X$24))</f>
        <v>8.4639630902413963E-4</v>
      </c>
      <c r="AF1356" s="90">
        <f>_xll.qlTenorBasisForwardRate(TenorBasis3M,AC1356,_xll.ohTrigger(trigger,$X$24))</f>
        <v>1.9691809754585551E-2</v>
      </c>
      <c r="AG1356" s="90">
        <f>_xll.qlIndexFixing(TenorBasisIndex6M,$AB1356,TRUE,_xll.ohTrigger(trigger,$X$24))</f>
        <v>1.9434816057946447E-2</v>
      </c>
      <c r="AH1356" s="43">
        <f>_xll.qlIndexFixing($X$9,$AB1356,TRUE,trigger)</f>
        <v>1.9452088875118664E-2</v>
      </c>
      <c r="AI1356" s="45">
        <f t="shared" si="35"/>
        <v>-0.17272817172217514</v>
      </c>
    </row>
    <row r="1357" spans="27:35" x14ac:dyDescent="0.2">
      <c r="AA1357" s="122" t="s">
        <v>88</v>
      </c>
      <c r="AB1357" s="40">
        <f>_xll.qlInterestRateIndexFixingDate($X$9,AC1357)</f>
        <v>48894</v>
      </c>
      <c r="AC1357" s="40">
        <f>_xll.qlCalendarAdvance(calendar,$AC1356,AA1357,,,trigger)</f>
        <v>48898</v>
      </c>
      <c r="AD1357" s="40">
        <f>_xll.qlInterestRateIndexMaturity($X$9,AC1357,)</f>
        <v>48990</v>
      </c>
      <c r="AE1357" s="43">
        <f>_xll.qlTenorBasisValue(TenorBasis3M,AC1357,_xll.ohTrigger(trigger,$X$24))</f>
        <v>8.4499428213379881E-4</v>
      </c>
      <c r="AF1357" s="90">
        <f>_xll.qlTenorBasisForwardRate(TenorBasis3M,AC1357,_xll.ohTrigger(trigger,$X$24))</f>
        <v>1.9678698604692818E-2</v>
      </c>
      <c r="AG1357" s="90">
        <f>_xll.qlIndexFixing(TenorBasisIndex6M,$AB1357,TRUE,_xll.ohTrigger(trigger,$X$24))</f>
        <v>1.9421707042614068E-2</v>
      </c>
      <c r="AH1357" s="43">
        <f>_xll.qlIndexFixing($X$9,$AB1357,TRUE,trigger)</f>
        <v>1.9439218126381434E-2</v>
      </c>
      <c r="AI1357" s="45">
        <f t="shared" si="35"/>
        <v>-0.17511083767365876</v>
      </c>
    </row>
    <row r="1358" spans="27:35" x14ac:dyDescent="0.2">
      <c r="AA1358" s="122" t="s">
        <v>88</v>
      </c>
      <c r="AB1358" s="40">
        <f>_xll.qlInterestRateIndexFixingDate($X$9,AC1358)</f>
        <v>48901</v>
      </c>
      <c r="AC1358" s="40">
        <f>_xll.qlCalendarAdvance(calendar,$AC1357,AA1358,,,trigger)</f>
        <v>48905</v>
      </c>
      <c r="AD1358" s="40">
        <f>_xll.qlInterestRateIndexMaturity($X$9,AC1358,)</f>
        <v>48997</v>
      </c>
      <c r="AE1358" s="43">
        <f>_xll.qlTenorBasisValue(TenorBasis3M,AC1358,_xll.ohTrigger(trigger,$X$24))</f>
        <v>8.4359383544660861E-4</v>
      </c>
      <c r="AF1358" s="90">
        <f>_xll.qlTenorBasisForwardRate(TenorBasis3M,AC1358,_xll.ohTrigger(trigger,$X$24))</f>
        <v>1.9665550329498991E-2</v>
      </c>
      <c r="AG1358" s="90">
        <f>_xll.qlIndexFixing(TenorBasisIndex6M,$AB1358,TRUE,_xll.ohTrigger(trigger,$X$24))</f>
        <v>1.9623789648411022E-2</v>
      </c>
      <c r="AH1358" s="43">
        <f>_xll.qlIndexFixing($X$9,$AB1358,TRUE,trigger)</f>
        <v>1.9426308433686583E-2</v>
      </c>
      <c r="AI1358" s="45">
        <f t="shared" si="35"/>
        <v>1.9748121472443896</v>
      </c>
    </row>
    <row r="1359" spans="27:35" x14ac:dyDescent="0.2">
      <c r="AA1359" s="122" t="s">
        <v>88</v>
      </c>
      <c r="AB1359" s="40">
        <f>_xll.qlInterestRateIndexFixingDate($X$9,AC1359)</f>
        <v>48908</v>
      </c>
      <c r="AC1359" s="40">
        <f>_xll.qlCalendarAdvance(calendar,$AC1358,AA1359,,,trigger)</f>
        <v>48912</v>
      </c>
      <c r="AD1359" s="40">
        <f>_xll.qlInterestRateIndexMaturity($X$9,AC1359,)</f>
        <v>49003</v>
      </c>
      <c r="AE1359" s="43">
        <f>_xll.qlTenorBasisValue(TenorBasis3M,AC1359,_xll.ohTrigger(trigger,$X$24))</f>
        <v>8.4219497022479904E-4</v>
      </c>
      <c r="AF1359" s="90">
        <f>_xll.qlTenorBasisForwardRate(TenorBasis3M,AC1359,_xll.ohTrigger(trigger,$X$24))</f>
        <v>1.9652778202961574E-2</v>
      </c>
      <c r="AG1359" s="90">
        <f>_xll.qlIndexFixing(TenorBasisIndex6M,$AB1359,TRUE,_xll.ohTrigger(trigger,$X$24))</f>
        <v>1.939580466678922E-2</v>
      </c>
      <c r="AH1359" s="43">
        <f>_xll.qlIndexFixing($X$9,$AB1359,TRUE,trigger)</f>
        <v>1.9413769438491987E-2</v>
      </c>
      <c r="AI1359" s="45">
        <f t="shared" si="35"/>
        <v>-0.17964771702766447</v>
      </c>
    </row>
    <row r="1360" spans="27:35" x14ac:dyDescent="0.2">
      <c r="AA1360" s="122" t="s">
        <v>88</v>
      </c>
      <c r="AB1360" s="40">
        <f>_xll.qlInterestRateIndexFixingDate($X$9,AC1360)</f>
        <v>48915</v>
      </c>
      <c r="AC1360" s="40">
        <f>_xll.qlCalendarAdvance(calendar,$AC1359,AA1360,,,trigger)</f>
        <v>48919</v>
      </c>
      <c r="AD1360" s="40">
        <f>_xll.qlInterestRateIndexMaturity($X$9,AC1360,)</f>
        <v>49009</v>
      </c>
      <c r="AE1360" s="43">
        <f>_xll.qlTenorBasisValue(TenorBasis3M,AC1360,_xll.ohTrigger(trigger,$X$24))</f>
        <v>8.4079768771335112E-4</v>
      </c>
      <c r="AF1360" s="90">
        <f>_xll.qlTenorBasisForwardRate(TenorBasis3M,AC1360,_xll.ohTrigger(trigger,$X$24))</f>
        <v>1.9639975359586614E-2</v>
      </c>
      <c r="AG1360" s="90">
        <f>_xll.qlIndexFixing(TenorBasisIndex6M,$AB1360,TRUE,_xll.ohTrigger(trigger,$X$24))</f>
        <v>1.9383017696037008E-2</v>
      </c>
      <c r="AH1360" s="43">
        <f>_xll.qlIndexFixing($X$9,$AB1360,TRUE,trigger)</f>
        <v>1.9401198113114582E-2</v>
      </c>
      <c r="AI1360" s="45">
        <f t="shared" si="35"/>
        <v>-0.18180417077573452</v>
      </c>
    </row>
    <row r="1361" spans="27:35" x14ac:dyDescent="0.2">
      <c r="AA1361" s="122" t="s">
        <v>88</v>
      </c>
      <c r="AB1361" s="40">
        <f>_xll.qlInterestRateIndexFixingDate($X$9,AC1361)</f>
        <v>48922</v>
      </c>
      <c r="AC1361" s="40">
        <f>_xll.qlCalendarAdvance(calendar,$AC1360,AA1361,,,trigger)</f>
        <v>48926</v>
      </c>
      <c r="AD1361" s="40">
        <f>_xll.qlInterestRateIndexMaturity($X$9,AC1361,)</f>
        <v>49016</v>
      </c>
      <c r="AE1361" s="43">
        <f>_xll.qlTenorBasisValue(TenorBasis3M,AC1361,_xll.ohTrigger(trigger,$X$24))</f>
        <v>8.3940198914007739E-4</v>
      </c>
      <c r="AF1361" s="90">
        <f>_xll.qlTenorBasisForwardRate(TenorBasis3M,AC1361,_xll.ohTrigger(trigger,$X$24))</f>
        <v>1.9626722462700918E-2</v>
      </c>
      <c r="AG1361" s="90">
        <f>_xll.qlIndexFixing(TenorBasisIndex6M,$AB1361,TRUE,_xll.ohTrigger(trigger,$X$24))</f>
        <v>1.9369766923928999E-2</v>
      </c>
      <c r="AH1361" s="43">
        <f>_xll.qlIndexFixing($X$9,$AB1361,TRUE,trigger)</f>
        <v>1.9388178553568558E-2</v>
      </c>
      <c r="AI1361" s="45">
        <f t="shared" si="35"/>
        <v>-0.18411629639558669</v>
      </c>
    </row>
    <row r="1362" spans="27:35" x14ac:dyDescent="0.2">
      <c r="AA1362" s="122" t="s">
        <v>88</v>
      </c>
      <c r="AB1362" s="40">
        <f>_xll.qlInterestRateIndexFixingDate($X$9,AC1362)</f>
        <v>48929</v>
      </c>
      <c r="AC1362" s="40">
        <f>_xll.qlCalendarAdvance(calendar,$AC1361,AA1362,,,trigger)</f>
        <v>48933</v>
      </c>
      <c r="AD1362" s="40">
        <f>_xll.qlInterestRateIndexMaturity($X$9,AC1362,)</f>
        <v>49023</v>
      </c>
      <c r="AE1362" s="43">
        <f>_xll.qlTenorBasisValue(TenorBasis3M,AC1362,_xll.ohTrigger(trigger,$X$24))</f>
        <v>8.3800787571570187E-4</v>
      </c>
      <c r="AF1362" s="90">
        <f>_xll.qlTenorBasisForwardRate(TenorBasis3M,AC1362,_xll.ohTrigger(trigger,$X$24))</f>
        <v>1.9613432449776091E-2</v>
      </c>
      <c r="AG1362" s="90">
        <f>_xll.qlIndexFixing(TenorBasisIndex6M,$AB1362,TRUE,_xll.ohTrigger(trigger,$X$24))</f>
        <v>1.9356479038132868E-2</v>
      </c>
      <c r="AH1362" s="43">
        <f>_xll.qlIndexFixing($X$9,$AB1362,TRUE,trigger)</f>
        <v>1.9375120054794692E-2</v>
      </c>
      <c r="AI1362" s="45">
        <f t="shared" si="35"/>
        <v>-0.18641016661824494</v>
      </c>
    </row>
    <row r="1363" spans="27:35" x14ac:dyDescent="0.2">
      <c r="AA1363" s="122" t="s">
        <v>88</v>
      </c>
      <c r="AB1363" s="40">
        <f>_xll.qlInterestRateIndexFixingDate($X$9,AC1363)</f>
        <v>48935</v>
      </c>
      <c r="AC1363" s="40">
        <f>_xll.qlCalendarAdvance(calendar,$AC1362,AA1363,,,trigger)</f>
        <v>48940</v>
      </c>
      <c r="AD1363" s="40">
        <f>_xll.qlInterestRateIndexMaturity($X$9,AC1363,)</f>
        <v>49030</v>
      </c>
      <c r="AE1363" s="43">
        <f>_xll.qlTenorBasisValue(TenorBasis3M,AC1363,_xll.ohTrigger(trigger,$X$24))</f>
        <v>8.3661534863394135E-4</v>
      </c>
      <c r="AF1363" s="90">
        <f>_xll.qlTenorBasisForwardRate(TenorBasis3M,AC1363,_xll.ohTrigger(trigger,$X$24))</f>
        <v>1.9600105322368222E-2</v>
      </c>
      <c r="AG1363" s="90">
        <f>_xll.qlIndexFixing(TenorBasisIndex6M,$AB1363,TRUE,_xll.ohTrigger(trigger,$X$24))</f>
        <v>1.934315404020559E-2</v>
      </c>
      <c r="AH1363" s="43">
        <f>_xll.qlIndexFixing($X$9,$AB1363,TRUE,trigger)</f>
        <v>1.9362022617174013E-2</v>
      </c>
      <c r="AI1363" s="45">
        <f t="shared" si="35"/>
        <v>-0.18868576968422701</v>
      </c>
    </row>
    <row r="1364" spans="27:35" x14ac:dyDescent="0.2">
      <c r="AA1364" s="122" t="s">
        <v>88</v>
      </c>
      <c r="AB1364" s="40">
        <f>_xll.qlInterestRateIndexFixingDate($X$9,AC1364)</f>
        <v>48943</v>
      </c>
      <c r="AC1364" s="40">
        <f>_xll.qlCalendarAdvance(calendar,$AC1363,AA1364,,,trigger)</f>
        <v>48947</v>
      </c>
      <c r="AD1364" s="40">
        <f>_xll.qlInterestRateIndexMaturity($X$9,AC1364,)</f>
        <v>49037</v>
      </c>
      <c r="AE1364" s="43">
        <f>_xll.qlTenorBasisValue(TenorBasis3M,AC1364,_xll.ohTrigger(trigger,$X$24))</f>
        <v>8.3522440907158625E-4</v>
      </c>
      <c r="AF1364" s="90">
        <f>_xll.qlTenorBasisForwardRate(TenorBasis3M,AC1364,_xll.ohTrigger(trigger,$X$24))</f>
        <v>1.9586741082019188E-2</v>
      </c>
      <c r="AG1364" s="90">
        <f>_xll.qlIndexFixing(TenorBasisIndex6M,$AB1364,TRUE,_xll.ohTrigger(trigger,$X$24))</f>
        <v>1.9329791931688156E-2</v>
      </c>
      <c r="AH1364" s="43">
        <f>_xll.qlIndexFixing($X$9,$AB1364,TRUE,trigger)</f>
        <v>1.934888624108666E-2</v>
      </c>
      <c r="AI1364" s="45">
        <f t="shared" si="35"/>
        <v>-0.19094309398504095</v>
      </c>
    </row>
    <row r="1365" spans="27:35" x14ac:dyDescent="0.2">
      <c r="AA1365" s="122" t="s">
        <v>88</v>
      </c>
      <c r="AB1365" s="40">
        <f>_xll.qlInterestRateIndexFixingDate($X$9,AC1365)</f>
        <v>48950</v>
      </c>
      <c r="AC1365" s="40">
        <f>_xll.qlCalendarAdvance(calendar,$AC1364,AA1365,,,trigger)</f>
        <v>48954</v>
      </c>
      <c r="AD1365" s="40">
        <f>_xll.qlInterestRateIndexMaturity($X$9,AC1365,)</f>
        <v>49045</v>
      </c>
      <c r="AE1365" s="43">
        <f>_xll.qlTenorBasisValue(TenorBasis3M,AC1365,_xll.ohTrigger(trigger,$X$24))</f>
        <v>8.3383505818857982E-4</v>
      </c>
      <c r="AF1365" s="90">
        <f>_xll.qlTenorBasisForwardRate(TenorBasis3M,AC1365,_xll.ohTrigger(trigger,$X$24))</f>
        <v>1.957290654882176E-2</v>
      </c>
      <c r="AG1365" s="90">
        <f>_xll.qlIndexFixing(TenorBasisIndex6M,$AB1365,TRUE,_xll.ohTrigger(trigger,$X$24))</f>
        <v>1.9101301251221014E-2</v>
      </c>
      <c r="AH1365" s="43">
        <f>_xll.qlIndexFixing($X$9,$AB1365,TRUE,trigger)</f>
        <v>1.9335280730704771E-2</v>
      </c>
      <c r="AI1365" s="45">
        <f t="shared" si="35"/>
        <v>-2.3397947948375699</v>
      </c>
    </row>
    <row r="1366" spans="27:35" x14ac:dyDescent="0.2">
      <c r="AA1366" s="122" t="s">
        <v>88</v>
      </c>
      <c r="AB1366" s="40">
        <f>_xll.qlInterestRateIndexFixingDate($X$9,AC1366)</f>
        <v>48957</v>
      </c>
      <c r="AC1366" s="40">
        <f>_xll.qlCalendarAdvance(calendar,$AC1365,AA1366,,,trigger)</f>
        <v>48961</v>
      </c>
      <c r="AD1366" s="40">
        <f>_xll.qlInterestRateIndexMaturity($X$9,AC1366,)</f>
        <v>49051</v>
      </c>
      <c r="AE1366" s="43">
        <f>_xll.qlTenorBasisValue(TenorBasis3M,AC1366,_xll.ohTrigger(trigger,$X$24))</f>
        <v>8.3244729712809648E-4</v>
      </c>
      <c r="AF1366" s="90">
        <f>_xll.qlTenorBasisForwardRate(TenorBasis3M,AC1366,_xll.ohTrigger(trigger,$X$24))</f>
        <v>1.9559901268587865E-2</v>
      </c>
      <c r="AG1366" s="90">
        <f>_xll.qlIndexFixing(TenorBasisIndex6M,$AB1366,TRUE,_xll.ohTrigger(trigger,$X$24))</f>
        <v>1.9302956388976611E-2</v>
      </c>
      <c r="AH1366" s="43">
        <f>_xll.qlIndexFixing($X$9,$AB1366,TRUE,trigger)</f>
        <v>1.9322496675043155E-2</v>
      </c>
      <c r="AI1366" s="45">
        <f t="shared" si="35"/>
        <v>-0.19540286066543899</v>
      </c>
    </row>
    <row r="1367" spans="27:35" x14ac:dyDescent="0.2">
      <c r="AA1367" s="122" t="s">
        <v>88</v>
      </c>
      <c r="AB1367" s="40">
        <f>_xll.qlInterestRateIndexFixingDate($X$9,AC1367)</f>
        <v>48964</v>
      </c>
      <c r="AC1367" s="40">
        <f>_xll.qlCalendarAdvance(calendar,$AC1366,AA1367,,,trigger)</f>
        <v>48968</v>
      </c>
      <c r="AD1367" s="40">
        <f>_xll.qlInterestRateIndexMaturity($X$9,AC1367,)</f>
        <v>49058</v>
      </c>
      <c r="AE1367" s="43">
        <f>_xll.qlTenorBasisValue(TenorBasis3M,AC1367,_xll.ohTrigger(trigger,$X$24))</f>
        <v>8.3106112701662499E-4</v>
      </c>
      <c r="AF1367" s="90">
        <f>_xll.qlTenorBasisForwardRate(TenorBasis3M,AC1367,_xll.ohTrigger(trigger,$X$24))</f>
        <v>1.9546425698513836E-2</v>
      </c>
      <c r="AG1367" s="90">
        <f>_xll.qlIndexFixing(TenorBasisIndex6M,$AB1367,TRUE,_xll.ohTrigger(trigger,$X$24))</f>
        <v>1.9291410187910252E-2</v>
      </c>
      <c r="AH1367" s="43">
        <f>_xll.qlIndexFixing($X$9,$AB1367,TRUE,trigger)</f>
        <v>1.93092434858535E-2</v>
      </c>
      <c r="AI1367" s="45">
        <f t="shared" si="35"/>
        <v>-0.17833297943248283</v>
      </c>
    </row>
    <row r="1368" spans="27:35" x14ac:dyDescent="0.2">
      <c r="AA1368" s="122" t="s">
        <v>88</v>
      </c>
      <c r="AB1368" s="40">
        <f>_xll.qlInterestRateIndexFixingDate($X$9,AC1368)</f>
        <v>48971</v>
      </c>
      <c r="AC1368" s="40">
        <f>_xll.qlCalendarAdvance(calendar,$AC1367,AA1368,,,trigger)</f>
        <v>48975</v>
      </c>
      <c r="AD1368" s="40">
        <f>_xll.qlInterestRateIndexMaturity($X$9,AC1368,)</f>
        <v>49062</v>
      </c>
      <c r="AE1368" s="43">
        <f>_xll.qlTenorBasisValue(TenorBasis3M,AC1368,_xll.ohTrigger(trigger,$X$24))</f>
        <v>8.2967654896404328E-4</v>
      </c>
      <c r="AF1368" s="90">
        <f>_xll.qlTenorBasisForwardRate(TenorBasis3M,AC1368,_xll.ohTrigger(trigger,$X$24))</f>
        <v>1.9534240959814226E-2</v>
      </c>
      <c r="AG1368" s="90">
        <f>_xll.qlIndexFixing(TenorBasisIndex6M,$AB1368,TRUE,_xll.ohTrigger(trigger,$X$24))</f>
        <v>1.927734135095294E-2</v>
      </c>
      <c r="AH1368" s="43">
        <f>_xll.qlIndexFixing($X$9,$AB1368,TRUE,trigger)</f>
        <v>1.9297271271918909E-2</v>
      </c>
      <c r="AI1368" s="45">
        <f t="shared" si="35"/>
        <v>-0.19929920965968545</v>
      </c>
    </row>
    <row r="1369" spans="27:35" x14ac:dyDescent="0.2">
      <c r="AA1369" s="122" t="s">
        <v>88</v>
      </c>
      <c r="AB1369" s="40">
        <f>_xll.qlInterestRateIndexFixingDate($X$9,AC1369)</f>
        <v>48978</v>
      </c>
      <c r="AC1369" s="40">
        <f>_xll.qlCalendarAdvance(calendar,$AC1368,AA1369,,,trigger)</f>
        <v>48982</v>
      </c>
      <c r="AD1369" s="40">
        <f>_xll.qlInterestRateIndexMaturity($X$9,AC1369,)</f>
        <v>49072</v>
      </c>
      <c r="AE1369" s="43">
        <f>_xll.qlTenorBasisValue(TenorBasis3M,AC1369,_xll.ohTrigger(trigger,$X$24))</f>
        <v>8.2829356406369941E-4</v>
      </c>
      <c r="AF1369" s="90">
        <f>_xll.qlTenorBasisForwardRate(TenorBasis3M,AC1369,_xll.ohTrigger(trigger,$X$24))</f>
        <v>1.9519363239041354E-2</v>
      </c>
      <c r="AG1369" s="90">
        <f>_xll.qlIndexFixing(TenorBasisIndex6M,$AB1369,TRUE,_xll.ohTrigger(trigger,$X$24))</f>
        <v>1.904599821301467E-2</v>
      </c>
      <c r="AH1369" s="43">
        <f>_xll.qlIndexFixing($X$9,$AB1369,TRUE,trigger)</f>
        <v>1.928262029706751E-2</v>
      </c>
      <c r="AI1369" s="45">
        <f t="shared" si="35"/>
        <v>-2.3662208405283991</v>
      </c>
    </row>
    <row r="1370" spans="27:35" x14ac:dyDescent="0.2">
      <c r="AA1370" s="122" t="s">
        <v>88</v>
      </c>
      <c r="AB1370" s="40">
        <f>_xll.qlInterestRateIndexFixingDate($X$9,AC1370)</f>
        <v>48985</v>
      </c>
      <c r="AC1370" s="40">
        <f>_xll.qlCalendarAdvance(calendar,$AC1369,AA1370,,,trigger)</f>
        <v>48989</v>
      </c>
      <c r="AD1370" s="40">
        <f>_xll.qlInterestRateIndexMaturity($X$9,AC1370,)</f>
        <v>49079</v>
      </c>
      <c r="AE1370" s="43">
        <f>_xll.qlTenorBasisValue(TenorBasis3M,AC1370,_xll.ohTrigger(trigger,$X$24))</f>
        <v>8.2691217339249097E-4</v>
      </c>
      <c r="AF1370" s="90">
        <f>_xll.qlTenorBasisForwardRate(TenorBasis3M,AC1370,_xll.ohTrigger(trigger,$X$24))</f>
        <v>1.9505776352557902E-2</v>
      </c>
      <c r="AG1370" s="90">
        <f>_xll.qlIndexFixing(TenorBasisIndex6M,$AB1370,TRUE,_xll.ohTrigger(trigger,$X$24))</f>
        <v>1.9248840042590309E-2</v>
      </c>
      <c r="AH1370" s="43">
        <f>_xll.qlIndexFixing($X$9,$AB1370,TRUE,trigger)</f>
        <v>1.9269250298245666E-2</v>
      </c>
      <c r="AI1370" s="45">
        <f t="shared" si="35"/>
        <v>-0.2041025565535648</v>
      </c>
    </row>
    <row r="1371" spans="27:35" x14ac:dyDescent="0.2">
      <c r="AA1371" s="122" t="s">
        <v>88</v>
      </c>
      <c r="AB1371" s="40">
        <f>_xll.qlInterestRateIndexFixingDate($X$9,AC1371)</f>
        <v>48992</v>
      </c>
      <c r="AC1371" s="40">
        <f>_xll.qlCalendarAdvance(calendar,$AC1370,AA1371,,,trigger)</f>
        <v>48996</v>
      </c>
      <c r="AD1371" s="40">
        <f>_xll.qlInterestRateIndexMaturity($X$9,AC1371,)</f>
        <v>49086</v>
      </c>
      <c r="AE1371" s="43">
        <f>_xll.qlTenorBasisValue(TenorBasis3M,AC1371,_xll.ohTrigger(trigger,$X$24))</f>
        <v>8.2553237801094028E-4</v>
      </c>
      <c r="AF1371" s="90">
        <f>_xll.qlTenorBasisForwardRate(TenorBasis3M,AC1371,_xll.ohTrigger(trigger,$X$24))</f>
        <v>1.9492152363492998E-2</v>
      </c>
      <c r="AG1371" s="90">
        <f>_xll.qlIndexFixing(TenorBasisIndex6M,$AB1371,TRUE,_xll.ohTrigger(trigger,$X$24))</f>
        <v>1.9235218201813176E-2</v>
      </c>
      <c r="AH1371" s="43">
        <f>_xll.qlIndexFixing($X$9,$AB1371,TRUE,trigger)</f>
        <v>1.9255841363656323E-2</v>
      </c>
      <c r="AI1371" s="45">
        <f t="shared" si="35"/>
        <v>-0.20623161843147386</v>
      </c>
    </row>
    <row r="1372" spans="27:35" x14ac:dyDescent="0.2">
      <c r="AA1372" s="122" t="s">
        <v>88</v>
      </c>
      <c r="AB1372" s="40">
        <f>_xll.qlInterestRateIndexFixingDate($X$9,AC1372)</f>
        <v>48999</v>
      </c>
      <c r="AC1372" s="40">
        <f>_xll.qlCalendarAdvance(calendar,$AC1371,AA1372,,,trigger)</f>
        <v>49003</v>
      </c>
      <c r="AD1372" s="40">
        <f>_xll.qlInterestRateIndexMaturity($X$9,AC1372,)</f>
        <v>49095</v>
      </c>
      <c r="AE1372" s="43">
        <f>_xll.qlTenorBasisValue(TenorBasis3M,AC1372,_xll.ohTrigger(trigger,$X$24))</f>
        <v>8.2415417896327509E-4</v>
      </c>
      <c r="AF1372" s="90">
        <f>_xll.qlTenorBasisForwardRate(TenorBasis3M,AC1372,_xll.ohTrigger(trigger,$X$24))</f>
        <v>1.9477577202984361E-2</v>
      </c>
      <c r="AG1372" s="90">
        <f>_xll.qlIndexFixing(TenorBasisIndex6M,$AB1372,TRUE,_xll.ohTrigger(trigger,$X$24))</f>
        <v>1.9220617947812327E-2</v>
      </c>
      <c r="AH1372" s="43">
        <f>_xll.qlIndexFixing($X$9,$AB1372,TRUE,trigger)</f>
        <v>1.9241483837422385E-2</v>
      </c>
      <c r="AI1372" s="45">
        <f t="shared" si="35"/>
        <v>-0.20865889610057614</v>
      </c>
    </row>
    <row r="1373" spans="27:35" x14ac:dyDescent="0.2">
      <c r="AA1373" s="122" t="s">
        <v>88</v>
      </c>
      <c r="AB1373" s="40">
        <f>_xll.qlInterestRateIndexFixingDate($X$9,AC1373)</f>
        <v>49006</v>
      </c>
      <c r="AC1373" s="40">
        <f>_xll.qlCalendarAdvance(calendar,$AC1372,AA1373,,,trigger)</f>
        <v>49010</v>
      </c>
      <c r="AD1373" s="40">
        <f>_xll.qlInterestRateIndexMaturity($X$9,AC1373,)</f>
        <v>49102</v>
      </c>
      <c r="AE1373" s="43">
        <f>_xll.qlTenorBasisValue(TenorBasis3M,AC1373,_xll.ohTrigger(trigger,$X$24))</f>
        <v>8.227775772775037E-4</v>
      </c>
      <c r="AF1373" s="90">
        <f>_xll.qlTenorBasisForwardRate(TenorBasis3M,AC1373,_xll.ohTrigger(trigger,$X$24))</f>
        <v>1.946387223477624E-2</v>
      </c>
      <c r="AG1373" s="90">
        <f>_xll.qlIndexFixing(TenorBasisIndex6M,$AB1373,TRUE,_xll.ohTrigger(trigger,$X$24))</f>
        <v>1.9206915152623363E-2</v>
      </c>
      <c r="AH1373" s="43">
        <f>_xll.qlIndexFixing($X$9,$AB1373,TRUE,trigger)</f>
        <v>1.922799003206321E-2</v>
      </c>
      <c r="AI1373" s="45">
        <f t="shared" si="35"/>
        <v>-0.21074879439846733</v>
      </c>
    </row>
    <row r="1374" spans="27:35" x14ac:dyDescent="0.2">
      <c r="AA1374" s="122" t="s">
        <v>88</v>
      </c>
      <c r="AB1374" s="40">
        <f>_xll.qlInterestRateIndexFixingDate($X$9,AC1374)</f>
        <v>49013</v>
      </c>
      <c r="AC1374" s="40">
        <f>_xll.qlCalendarAdvance(calendar,$AC1373,AA1374,,,trigger)</f>
        <v>49017</v>
      </c>
      <c r="AD1374" s="40">
        <f>_xll.qlInterestRateIndexMaturity($X$9,AC1374,)</f>
        <v>49109</v>
      </c>
      <c r="AE1374" s="43">
        <f>_xll.qlTenorBasisValue(TenorBasis3M,AC1374,_xll.ohTrigger(trigger,$X$24))</f>
        <v>8.2140257396549562E-4</v>
      </c>
      <c r="AF1374" s="90">
        <f>_xll.qlTenorBasisForwardRate(TenorBasis3M,AC1374,_xll.ohTrigger(trigger,$X$24))</f>
        <v>1.9450130165427699E-2</v>
      </c>
      <c r="AG1374" s="90">
        <f>_xll.qlIndexFixing(TenorBasisIndex6M,$AB1374,TRUE,_xll.ohTrigger(trigger,$X$24))</f>
        <v>1.9193175258699877E-2</v>
      </c>
      <c r="AH1374" s="43">
        <f>_xll.qlIndexFixing($X$9,$AB1374,TRUE,trigger)</f>
        <v>1.9214457289027473E-2</v>
      </c>
      <c r="AI1374" s="45">
        <f t="shared" si="35"/>
        <v>-0.21282030327595541</v>
      </c>
    </row>
    <row r="1375" spans="27:35" x14ac:dyDescent="0.2">
      <c r="AA1375" s="122" t="s">
        <v>88</v>
      </c>
      <c r="AB1375" s="40">
        <f>_xll.qlInterestRateIndexFixingDate($X$9,AC1375)</f>
        <v>49020</v>
      </c>
      <c r="AC1375" s="40">
        <f>_xll.qlCalendarAdvance(calendar,$AC1374,AA1375,,,trigger)</f>
        <v>49024</v>
      </c>
      <c r="AD1375" s="40">
        <f>_xll.qlInterestRateIndexMaturity($X$9,AC1375,)</f>
        <v>49116</v>
      </c>
      <c r="AE1375" s="43">
        <f>_xll.qlTenorBasisValue(TenorBasis3M,AC1375,_xll.ohTrigger(trigger,$X$24))</f>
        <v>8.2002917002305467E-4</v>
      </c>
      <c r="AF1375" s="90">
        <f>_xll.qlTenorBasisForwardRate(TenorBasis3M,AC1375,_xll.ohTrigger(trigger,$X$24))</f>
        <v>1.9436350996318505E-2</v>
      </c>
      <c r="AG1375" s="90">
        <f>_xll.qlIndexFixing(TenorBasisIndex6M,$AB1375,TRUE,_xll.ohTrigger(trigger,$X$24))</f>
        <v>1.917939826741643E-2</v>
      </c>
      <c r="AH1375" s="43">
        <f>_xll.qlIndexFixing($X$9,$AB1375,TRUE,trigger)</f>
        <v>1.9200885608715725E-2</v>
      </c>
      <c r="AI1375" s="45">
        <f t="shared" si="35"/>
        <v>-0.21487341299294971</v>
      </c>
    </row>
    <row r="1376" spans="27:35" x14ac:dyDescent="0.2">
      <c r="AA1376" s="122" t="s">
        <v>88</v>
      </c>
      <c r="AB1376" s="40">
        <f>_xll.qlInterestRateIndexFixingDate($X$9,AC1376)</f>
        <v>49027</v>
      </c>
      <c r="AC1376" s="40">
        <f>_xll.qlCalendarAdvance(calendar,$AC1375,AA1376,,,trigger)</f>
        <v>49031</v>
      </c>
      <c r="AD1376" s="40">
        <f>_xll.qlInterestRateIndexMaturity($X$9,AC1376,)</f>
        <v>49123</v>
      </c>
      <c r="AE1376" s="43">
        <f>_xll.qlTenorBasisValue(TenorBasis3M,AC1376,_xll.ohTrigger(trigger,$X$24))</f>
        <v>8.186573664299983E-4</v>
      </c>
      <c r="AF1376" s="90">
        <f>_xll.qlTenorBasisForwardRate(TenorBasis3M,AC1376,_xll.ohTrigger(trigger,$X$24))</f>
        <v>1.9422534728817123E-2</v>
      </c>
      <c r="AG1376" s="90">
        <f>_xll.qlIndexFixing(TenorBasisIndex6M,$AB1376,TRUE,_xll.ohTrigger(trigger,$X$24))</f>
        <v>1.9378206555114116E-2</v>
      </c>
      <c r="AH1376" s="43">
        <f>_xll.qlIndexFixing($X$9,$AB1376,TRUE,trigger)</f>
        <v>1.9187274991533727E-2</v>
      </c>
      <c r="AI1376" s="45">
        <f t="shared" si="35"/>
        <v>1.9093156358038903</v>
      </c>
    </row>
    <row r="1377" spans="27:35" x14ac:dyDescent="0.2">
      <c r="AA1377" s="122" t="s">
        <v>88</v>
      </c>
      <c r="AB1377" s="40">
        <f>_xll.qlInterestRateIndexFixingDate($X$9,AC1377)</f>
        <v>49034</v>
      </c>
      <c r="AC1377" s="40">
        <f>_xll.qlCalendarAdvance(calendar,$AC1376,AA1377,,,trigger)</f>
        <v>49038</v>
      </c>
      <c r="AD1377" s="40">
        <f>_xll.qlInterestRateIndexMaturity($X$9,AC1377,)</f>
        <v>49129</v>
      </c>
      <c r="AE1377" s="43">
        <f>_xll.qlTenorBasisValue(TenorBasis3M,AC1377,_xll.ohTrigger(trigger,$X$24))</f>
        <v>8.1728716415023321E-4</v>
      </c>
      <c r="AF1377" s="90">
        <f>_xll.qlTenorBasisForwardRate(TenorBasis3M,AC1377,_xll.ohTrigger(trigger,$X$24))</f>
        <v>1.9409155529193409E-2</v>
      </c>
      <c r="AG1377" s="90">
        <f>_xll.qlIndexFixing(TenorBasisIndex6M,$AB1377,TRUE,_xll.ohTrigger(trigger,$X$24))</f>
        <v>1.9152220734511071E-2</v>
      </c>
      <c r="AH1377" s="43">
        <f>_xll.qlIndexFixing($X$9,$AB1377,TRUE,trigger)</f>
        <v>1.9174097958013735E-2</v>
      </c>
      <c r="AI1377" s="45">
        <f t="shared" si="35"/>
        <v>-0.218772235026643</v>
      </c>
    </row>
    <row r="1378" spans="27:35" x14ac:dyDescent="0.2">
      <c r="AA1378" s="122" t="s">
        <v>88</v>
      </c>
      <c r="AB1378" s="40">
        <f>_xll.qlInterestRateIndexFixingDate($X$9,AC1378)</f>
        <v>49039</v>
      </c>
      <c r="AC1378" s="40">
        <f>_xll.qlCalendarAdvance(calendar,$AC1377,AA1378,,,trigger)</f>
        <v>49045</v>
      </c>
      <c r="AD1378" s="40">
        <f>_xll.qlInterestRateIndexMaturity($X$9,AC1378,)</f>
        <v>49136</v>
      </c>
      <c r="AE1378" s="43">
        <f>_xll.qlTenorBasisValue(TenorBasis3M,AC1378,_xll.ohTrigger(trigger,$X$24))</f>
        <v>8.1591856413183164E-4</v>
      </c>
      <c r="AF1378" s="90">
        <f>_xll.qlTenorBasisForwardRate(TenorBasis3M,AC1378,_xll.ohTrigger(trigger,$X$24))</f>
        <v>1.9395268465058291E-2</v>
      </c>
      <c r="AG1378" s="90">
        <f>_xll.qlIndexFixing(TenorBasisIndex6M,$AB1378,TRUE,_xll.ohTrigger(trigger,$X$24))</f>
        <v>1.9352982434685206E-2</v>
      </c>
      <c r="AH1378" s="43">
        <f>_xll.qlIndexFixing($X$9,$AB1378,TRUE,trigger)</f>
        <v>1.9160412976294477E-2</v>
      </c>
      <c r="AI1378" s="45">
        <f t="shared" si="35"/>
        <v>1.9256945839072823</v>
      </c>
    </row>
    <row r="1379" spans="27:35" x14ac:dyDescent="0.2">
      <c r="AA1379" s="122" t="s">
        <v>88</v>
      </c>
      <c r="AB1379" s="40">
        <f>_xll.qlInterestRateIndexFixingDate($X$9,AC1379)</f>
        <v>49048</v>
      </c>
      <c r="AC1379" s="40">
        <f>_xll.qlCalendarAdvance(calendar,$AC1378,AA1379,,,trigger)</f>
        <v>49052</v>
      </c>
      <c r="AD1379" s="40">
        <f>_xll.qlInterestRateIndexMaturity($X$9,AC1379,)</f>
        <v>49143</v>
      </c>
      <c r="AE1379" s="43">
        <f>_xll.qlTenorBasisValue(TenorBasis3M,AC1379,_xll.ohTrigger(trigger,$X$24))</f>
        <v>8.1455156730710608E-4</v>
      </c>
      <c r="AF1379" s="90">
        <f>_xll.qlTenorBasisForwardRate(TenorBasis3M,AC1379,_xll.ohTrigger(trigger,$X$24))</f>
        <v>1.9381344307904409E-2</v>
      </c>
      <c r="AG1379" s="90">
        <f>_xll.qlIndexFixing(TenorBasisIndex6M,$AB1379,TRUE,_xll.ohTrigger(trigger,$X$24))</f>
        <v>1.9124413865362698E-2</v>
      </c>
      <c r="AH1379" s="43">
        <f>_xll.qlIndexFixing($X$9,$AB1379,TRUE,trigger)</f>
        <v>1.9146689060438423E-2</v>
      </c>
      <c r="AI1379" s="45">
        <f t="shared" si="35"/>
        <v>-0.2227519507572509</v>
      </c>
    </row>
    <row r="1380" spans="27:35" x14ac:dyDescent="0.2">
      <c r="AA1380" s="122" t="s">
        <v>88</v>
      </c>
      <c r="AB1380" s="40">
        <f>_xll.qlInterestRateIndexFixingDate($X$9,AC1380)</f>
        <v>49055</v>
      </c>
      <c r="AC1380" s="40">
        <f>_xll.qlCalendarAdvance(calendar,$AC1379,AA1380,,,trigger)</f>
        <v>49059</v>
      </c>
      <c r="AD1380" s="40">
        <f>_xll.qlInterestRateIndexMaturity($X$9,AC1380,)</f>
        <v>49150</v>
      </c>
      <c r="AE1380" s="43">
        <f>_xll.qlTenorBasisValue(TenorBasis3M,AC1380,_xll.ohTrigger(trigger,$X$24))</f>
        <v>8.1318617459268745E-4</v>
      </c>
      <c r="AF1380" s="90">
        <f>_xll.qlTenorBasisForwardRate(TenorBasis3M,AC1380,_xll.ohTrigger(trigger,$X$24))</f>
        <v>1.9367383059035334E-2</v>
      </c>
      <c r="AG1380" s="90">
        <f>_xll.qlIndexFixing(TenorBasisIndex6M,$AB1380,TRUE,_xll.ohTrigger(trigger,$X$24))</f>
        <v>1.9110454796126799E-2</v>
      </c>
      <c r="AH1380" s="43">
        <f>_xll.qlIndexFixing($X$9,$AB1380,TRUE,trigger)</f>
        <v>1.9132926210850526E-2</v>
      </c>
      <c r="AI1380" s="45">
        <f t="shared" si="35"/>
        <v>-0.22471414723727184</v>
      </c>
    </row>
    <row r="1381" spans="27:35" x14ac:dyDescent="0.2">
      <c r="AA1381" s="122" t="s">
        <v>88</v>
      </c>
      <c r="AB1381" s="40">
        <f>_xll.qlInterestRateIndexFixingDate($X$9,AC1381)</f>
        <v>49061</v>
      </c>
      <c r="AC1381" s="40">
        <f>_xll.qlCalendarAdvance(calendar,$AC1380,AA1381,,,trigger)</f>
        <v>49066</v>
      </c>
      <c r="AD1381" s="40">
        <f>_xll.qlInterestRateIndexMaturity($X$9,AC1381,)</f>
        <v>49158</v>
      </c>
      <c r="AE1381" s="43">
        <f>_xll.qlTenorBasisValue(TenorBasis3M,AC1381,_xll.ohTrigger(trigger,$X$24))</f>
        <v>8.1182238688959764E-4</v>
      </c>
      <c r="AF1381" s="90">
        <f>_xll.qlTenorBasisForwardRate(TenorBasis3M,AC1381,_xll.ohTrigger(trigger,$X$24))</f>
        <v>1.9352896962149212E-2</v>
      </c>
      <c r="AG1381" s="90">
        <f>_xll.qlIndexFixing(TenorBasisIndex6M,$AB1381,TRUE,_xll.ohTrigger(trigger,$X$24))</f>
        <v>1.9095957350649083E-2</v>
      </c>
      <c r="AH1381" s="43">
        <f>_xll.qlIndexFixing($X$9,$AB1381,TRUE,trigger)</f>
        <v>1.9118637866733443E-2</v>
      </c>
      <c r="AI1381" s="45">
        <f t="shared" si="35"/>
        <v>-0.22680516084359892</v>
      </c>
    </row>
    <row r="1382" spans="27:35" x14ac:dyDescent="0.2">
      <c r="AA1382" s="122" t="s">
        <v>88</v>
      </c>
      <c r="AB1382" s="40">
        <f>_xll.qlInterestRateIndexFixingDate($X$9,AC1382)</f>
        <v>49069</v>
      </c>
      <c r="AC1382" s="40">
        <f>_xll.qlCalendarAdvance(calendar,$AC1381,AA1382,,,trigger)</f>
        <v>49073</v>
      </c>
      <c r="AD1382" s="40">
        <f>_xll.qlInterestRateIndexMaturity($X$9,AC1382,)</f>
        <v>49165</v>
      </c>
      <c r="AE1382" s="43">
        <f>_xll.qlTenorBasisValue(TenorBasis3M,AC1382,_xll.ohTrigger(trigger,$X$24))</f>
        <v>8.1046020508332504E-4</v>
      </c>
      <c r="AF1382" s="90">
        <f>_xll.qlTenorBasisForwardRate(TenorBasis3M,AC1382,_xll.ohTrigger(trigger,$X$24))</f>
        <v>1.9338858132131587E-2</v>
      </c>
      <c r="AG1382" s="90">
        <f>_xll.qlIndexFixing(TenorBasisIndex6M,$AB1382,TRUE,_xll.ohTrigger(trigger,$X$24))</f>
        <v>1.908192071527158E-2</v>
      </c>
      <c r="AH1382" s="43">
        <f>_xll.qlIndexFixing($X$9,$AB1382,TRUE,trigger)</f>
        <v>1.91047936368553E-2</v>
      </c>
      <c r="AI1382" s="45">
        <f t="shared" si="35"/>
        <v>-0.2287292158371923</v>
      </c>
    </row>
    <row r="1383" spans="27:35" x14ac:dyDescent="0.2">
      <c r="AA1383" s="122" t="s">
        <v>88</v>
      </c>
      <c r="AB1383" s="40">
        <f>_xll.qlInterestRateIndexFixingDate($X$9,AC1383)</f>
        <v>49076</v>
      </c>
      <c r="AC1383" s="40">
        <f>_xll.qlCalendarAdvance(calendar,$AC1382,AA1383,,,trigger)</f>
        <v>49080</v>
      </c>
      <c r="AD1383" s="40">
        <f>_xll.qlInterestRateIndexMaturity($X$9,AC1383,)</f>
        <v>49172</v>
      </c>
      <c r="AE1383" s="43">
        <f>_xll.qlTenorBasisValue(TenorBasis3M,AC1383,_xll.ohTrigger(trigger,$X$24))</f>
        <v>8.0909963004390135E-4</v>
      </c>
      <c r="AF1383" s="90">
        <f>_xll.qlTenorBasisForwardRate(TenorBasis3M,AC1383,_xll.ohTrigger(trigger,$X$24))</f>
        <v>1.9324782212865769E-2</v>
      </c>
      <c r="AG1383" s="90">
        <f>_xll.qlIndexFixing(TenorBasisIndex6M,$AB1383,TRUE,_xll.ohTrigger(trigger,$X$24))</f>
        <v>1.9067846993046575E-2</v>
      </c>
      <c r="AH1383" s="43">
        <f>_xll.qlIndexFixing($X$9,$AB1383,TRUE,trigger)</f>
        <v>1.9090910472960274E-2</v>
      </c>
      <c r="AI1383" s="45">
        <f t="shared" si="35"/>
        <v>-0.23063479913699308</v>
      </c>
    </row>
    <row r="1384" spans="27:35" x14ac:dyDescent="0.2">
      <c r="AA1384" s="122" t="s">
        <v>88</v>
      </c>
      <c r="AB1384" s="40">
        <f>_xll.qlInterestRateIndexFixingDate($X$9,AC1384)</f>
        <v>49083</v>
      </c>
      <c r="AC1384" s="40">
        <f>_xll.qlCalendarAdvance(calendar,$AC1383,AA1384,,,trigger)</f>
        <v>49087</v>
      </c>
      <c r="AD1384" s="40">
        <f>_xll.qlInterestRateIndexMaturity($X$9,AC1384,)</f>
        <v>49179</v>
      </c>
      <c r="AE1384" s="43">
        <f>_xll.qlTenorBasisValue(TenorBasis3M,AC1384,_xll.ohTrigger(trigger,$X$24))</f>
        <v>8.0774066262597258E-4</v>
      </c>
      <c r="AF1384" s="90">
        <f>_xll.qlTenorBasisForwardRate(TenorBasis3M,AC1384,_xll.ohTrigger(trigger,$X$24))</f>
        <v>1.9310669205602062E-2</v>
      </c>
      <c r="AG1384" s="90">
        <f>_xll.qlIndexFixing(TenorBasisIndex6M,$AB1384,TRUE,_xll.ohTrigger(trigger,$X$24))</f>
        <v>1.90537361852261E-2</v>
      </c>
      <c r="AH1384" s="43">
        <f>_xll.qlIndexFixing($X$9,$AB1384,TRUE,trigger)</f>
        <v>1.9076988375461956E-2</v>
      </c>
      <c r="AI1384" s="45">
        <f t="shared" si="35"/>
        <v>-0.23252190235856229</v>
      </c>
    </row>
    <row r="1385" spans="27:35" x14ac:dyDescent="0.2">
      <c r="AA1385" s="122" t="s">
        <v>88</v>
      </c>
      <c r="AB1385" s="40">
        <f>_xll.qlInterestRateIndexFixingDate($X$9,AC1385)</f>
        <v>49090</v>
      </c>
      <c r="AC1385" s="40">
        <f>_xll.qlCalendarAdvance(calendar,$AC1384,AA1385,,,trigger)</f>
        <v>49094</v>
      </c>
      <c r="AD1385" s="40">
        <f>_xll.qlInterestRateIndexMaturity($X$9,AC1385,)</f>
        <v>49186</v>
      </c>
      <c r="AE1385" s="43">
        <f>_xll.qlTenorBasisValue(TenorBasis3M,AC1385,_xll.ohTrigger(trigger,$X$24))</f>
        <v>8.063833036688761E-4</v>
      </c>
      <c r="AF1385" s="90">
        <f>_xll.qlTenorBasisForwardRate(TenorBasis3M,AC1385,_xll.ohTrigger(trigger,$X$24))</f>
        <v>1.9296519111578602E-2</v>
      </c>
      <c r="AG1385" s="90">
        <f>_xll.qlIndexFixing(TenorBasisIndex6M,$AB1385,TRUE,_xll.ohTrigger(trigger,$X$24))</f>
        <v>1.9250858294351369E-2</v>
      </c>
      <c r="AH1385" s="43">
        <f>_xll.qlIndexFixing($X$9,$AB1385,TRUE,trigger)</f>
        <v>1.9063027344776527E-2</v>
      </c>
      <c r="AI1385" s="45">
        <f t="shared" si="35"/>
        <v>1.878309495748423</v>
      </c>
    </row>
    <row r="1386" spans="27:35" x14ac:dyDescent="0.2">
      <c r="AA1386" s="122" t="s">
        <v>88</v>
      </c>
      <c r="AB1386" s="40">
        <f>_xll.qlInterestRateIndexFixingDate($X$9,AC1386)</f>
        <v>49097</v>
      </c>
      <c r="AC1386" s="40">
        <f>_xll.qlCalendarAdvance(calendar,$AC1385,AA1386,,,trigger)</f>
        <v>49101</v>
      </c>
      <c r="AD1386" s="40">
        <f>_xll.qlInterestRateIndexMaturity($X$9,AC1386,)</f>
        <v>49193</v>
      </c>
      <c r="AE1386" s="43">
        <f>_xll.qlTenorBasisValue(TenorBasis3M,AC1386,_xll.ohTrigger(trigger,$X$24))</f>
        <v>8.0502755399671346E-4</v>
      </c>
      <c r="AF1386" s="90">
        <f>_xll.qlTenorBasisForwardRate(TenorBasis3M,AC1386,_xll.ohTrigger(trigger,$X$24))</f>
        <v>1.9282331932011811E-2</v>
      </c>
      <c r="AG1386" s="90">
        <f>_xll.qlIndexFixing(TenorBasisIndex6M,$AB1386,TRUE,_xll.ohTrigger(trigger,$X$24))</f>
        <v>1.9025403317725259E-2</v>
      </c>
      <c r="AH1386" s="43">
        <f>_xll.qlIndexFixing($X$9,$AB1386,TRUE,trigger)</f>
        <v>1.9049027381315833E-2</v>
      </c>
      <c r="AI1386" s="45">
        <f t="shared" si="35"/>
        <v>-0.23624063590573646</v>
      </c>
    </row>
    <row r="1387" spans="27:35" x14ac:dyDescent="0.2">
      <c r="AA1387" s="122" t="s">
        <v>88</v>
      </c>
      <c r="AB1387" s="40">
        <f>_xll.qlInterestRateIndexFixingDate($X$9,AC1387)</f>
        <v>49104</v>
      </c>
      <c r="AC1387" s="40">
        <f>_xll.qlCalendarAdvance(calendar,$AC1386,AA1387,,,trigger)</f>
        <v>49108</v>
      </c>
      <c r="AD1387" s="40">
        <f>_xll.qlInterestRateIndexMaturity($X$9,AC1387,)</f>
        <v>49200</v>
      </c>
      <c r="AE1387" s="43">
        <f>_xll.qlTenorBasisValue(TenorBasis3M,AC1387,_xll.ohTrigger(trigger,$X$24))</f>
        <v>8.0367341441842338E-4</v>
      </c>
      <c r="AF1387" s="90">
        <f>_xll.qlTenorBasisForwardRate(TenorBasis3M,AC1387,_xll.ohTrigger(trigger,$X$24))</f>
        <v>1.9268107668112027E-2</v>
      </c>
      <c r="AG1387" s="90">
        <f>_xll.qlIndexFixing(TenorBasisIndex6M,$AB1387,TRUE,_xll.ohTrigger(trigger,$X$24))</f>
        <v>1.9222146283081103E-2</v>
      </c>
      <c r="AH1387" s="43">
        <f>_xll.qlIndexFixing($X$9,$AB1387,TRUE,trigger)</f>
        <v>1.9034988485498668E-2</v>
      </c>
      <c r="AI1387" s="45">
        <f t="shared" si="35"/>
        <v>1.8715779758243443</v>
      </c>
    </row>
    <row r="1388" spans="27:35" x14ac:dyDescent="0.2">
      <c r="AA1388" s="122" t="s">
        <v>88</v>
      </c>
      <c r="AB1388" s="40">
        <f>_xll.qlInterestRateIndexFixingDate($X$9,AC1388)</f>
        <v>49111</v>
      </c>
      <c r="AC1388" s="40">
        <f>_xll.qlCalendarAdvance(calendar,$AC1387,AA1388,,,trigger)</f>
        <v>49115</v>
      </c>
      <c r="AD1388" s="40">
        <f>_xll.qlInterestRateIndexMaturity($X$9,AC1388,)</f>
        <v>49207</v>
      </c>
      <c r="AE1388" s="43">
        <f>_xll.qlTenorBasisValue(TenorBasis3M,AC1388,_xll.ohTrigger(trigger,$X$24))</f>
        <v>8.0232088572785491E-4</v>
      </c>
      <c r="AF1388" s="90">
        <f>_xll.qlTenorBasisForwardRate(TenorBasis3M,AC1388,_xll.ohTrigger(trigger,$X$24))</f>
        <v>1.9253846321071334E-2</v>
      </c>
      <c r="AG1388" s="90">
        <f>_xll.qlIndexFixing(TenorBasisIndex6M,$AB1388,TRUE,_xll.ohTrigger(trigger,$X$24))</f>
        <v>1.878816086096978E-2</v>
      </c>
      <c r="AH1388" s="43">
        <f>_xll.qlIndexFixing($X$9,$AB1388,TRUE,trigger)</f>
        <v>1.9020910657741225E-2</v>
      </c>
      <c r="AI1388" s="45">
        <f t="shared" si="35"/>
        <v>-2.3274979677144483</v>
      </c>
    </row>
    <row r="1389" spans="27:35" x14ac:dyDescent="0.2">
      <c r="AA1389" s="122" t="s">
        <v>88</v>
      </c>
      <c r="AB1389" s="40">
        <f>_xll.qlInterestRateIndexFixingDate($X$9,AC1389)</f>
        <v>49118</v>
      </c>
      <c r="AC1389" s="40">
        <f>_xll.qlCalendarAdvance(calendar,$AC1388,AA1389,,,trigger)</f>
        <v>49122</v>
      </c>
      <c r="AD1389" s="40">
        <f>_xll.qlInterestRateIndexMaturity($X$9,AC1389,)</f>
        <v>49214</v>
      </c>
      <c r="AE1389" s="43">
        <f>_xll.qlTenorBasisValue(TenorBasis3M,AC1389,_xll.ohTrigger(trigger,$X$24))</f>
        <v>8.0096996870384187E-4</v>
      </c>
      <c r="AF1389" s="90">
        <f>_xll.qlTenorBasisForwardRate(TenorBasis3M,AC1389,_xll.ohTrigger(trigger,$X$24))</f>
        <v>1.9239547892070531E-2</v>
      </c>
      <c r="AG1389" s="90">
        <f>_xll.qlIndexFixing(TenorBasisIndex6M,$AB1389,TRUE,_xll.ohTrigger(trigger,$X$24))</f>
        <v>1.8982625904926293E-2</v>
      </c>
      <c r="AH1389" s="43">
        <f>_xll.qlIndexFixing($X$9,$AB1389,TRUE,trigger)</f>
        <v>1.9006793898461428E-2</v>
      </c>
      <c r="AI1389" s="45">
        <f t="shared" si="35"/>
        <v>-0.24167993535134658</v>
      </c>
    </row>
    <row r="1390" spans="27:35" x14ac:dyDescent="0.2">
      <c r="AA1390" s="122" t="s">
        <v>88</v>
      </c>
      <c r="AB1390" s="40">
        <f>_xll.qlInterestRateIndexFixingDate($X$9,AC1390)</f>
        <v>49125</v>
      </c>
      <c r="AC1390" s="40">
        <f>_xll.qlCalendarAdvance(calendar,$AC1389,AA1390,,,trigger)</f>
        <v>49129</v>
      </c>
      <c r="AD1390" s="40">
        <f>_xll.qlInterestRateIndexMaturity($X$9,AC1390,)</f>
        <v>49221</v>
      </c>
      <c r="AE1390" s="43">
        <f>_xll.qlTenorBasisValue(TenorBasis3M,AC1390,_xll.ohTrigger(trigger,$X$24))</f>
        <v>7.9962066411027525E-4</v>
      </c>
      <c r="AF1390" s="90">
        <f>_xll.qlTenorBasisForwardRate(TenorBasis3M,AC1390,_xll.ohTrigger(trigger,$X$24))</f>
        <v>1.9225212382270429E-2</v>
      </c>
      <c r="AG1390" s="90">
        <f>_xll.qlIndexFixing(TenorBasisIndex6M,$AB1390,TRUE,_xll.ohTrigger(trigger,$X$24))</f>
        <v>1.8968292608976162E-2</v>
      </c>
      <c r="AH1390" s="43">
        <f>_xll.qlIndexFixing($X$9,$AB1390,TRUE,trigger)</f>
        <v>1.899263820808068E-2</v>
      </c>
      <c r="AI1390" s="45">
        <f t="shared" si="35"/>
        <v>-0.24345599104518001</v>
      </c>
    </row>
    <row r="1391" spans="27:35" x14ac:dyDescent="0.2">
      <c r="AA1391" s="122" t="s">
        <v>88</v>
      </c>
      <c r="AB1391" s="40">
        <f>_xll.qlInterestRateIndexFixingDate($X$9,AC1391)</f>
        <v>49132</v>
      </c>
      <c r="AC1391" s="40">
        <f>_xll.qlCalendarAdvance(calendar,$AC1390,AA1391,,,trigger)</f>
        <v>49136</v>
      </c>
      <c r="AD1391" s="40">
        <f>_xll.qlInterestRateIndexMaturity($X$9,AC1391,)</f>
        <v>49228</v>
      </c>
      <c r="AE1391" s="43">
        <f>_xll.qlTenorBasisValue(TenorBasis3M,AC1391,_xll.ohTrigger(trigger,$X$24))</f>
        <v>7.9827297269617387E-4</v>
      </c>
      <c r="AF1391" s="90">
        <f>_xll.qlTenorBasisForwardRate(TenorBasis3M,AC1391,_xll.ohTrigger(trigger,$X$24))</f>
        <v>1.9210839792828359E-2</v>
      </c>
      <c r="AG1391" s="90">
        <f>_xll.qlIndexFixing(TenorBasisIndex6M,$AB1391,TRUE,_xll.ohTrigger(trigger,$X$24))</f>
        <v>1.8953922235783016E-2</v>
      </c>
      <c r="AH1391" s="43">
        <f>_xll.qlIndexFixing($X$9,$AB1391,TRUE,trigger)</f>
        <v>1.8978443587016905E-2</v>
      </c>
      <c r="AI1391" s="45">
        <f t="shared" si="35"/>
        <v>-0.24521351233888766</v>
      </c>
    </row>
    <row r="1392" spans="27:35" x14ac:dyDescent="0.2">
      <c r="AA1392" s="122" t="s">
        <v>88</v>
      </c>
      <c r="AB1392" s="40">
        <f>_xll.qlInterestRateIndexFixingDate($X$9,AC1392)</f>
        <v>49139</v>
      </c>
      <c r="AC1392" s="40">
        <f>_xll.qlCalendarAdvance(calendar,$AC1391,AA1392,,,trigger)</f>
        <v>49143</v>
      </c>
      <c r="AD1392" s="40">
        <f>_xll.qlInterestRateIndexMaturity($X$9,AC1392,)</f>
        <v>49235</v>
      </c>
      <c r="AE1392" s="43">
        <f>_xll.qlTenorBasisValue(TenorBasis3M,AC1392,_xll.ohTrigger(trigger,$X$24))</f>
        <v>7.9692689519575833E-4</v>
      </c>
      <c r="AF1392" s="90">
        <f>_xll.qlTenorBasisForwardRate(TenorBasis3M,AC1392,_xll.ohTrigger(trigger,$X$24))</f>
        <v>1.9196430124879937E-2</v>
      </c>
      <c r="AG1392" s="90">
        <f>_xll.qlIndexFixing(TenorBasisIndex6M,$AB1392,TRUE,_xll.ohTrigger(trigger,$X$24))</f>
        <v>1.8939514786484205E-2</v>
      </c>
      <c r="AH1392" s="43">
        <f>_xll.qlIndexFixing($X$9,$AB1392,TRUE,trigger)</f>
        <v>1.8964210035695851E-2</v>
      </c>
      <c r="AI1392" s="45">
        <f t="shared" si="35"/>
        <v>-0.24695249211646036</v>
      </c>
    </row>
    <row r="1393" spans="27:35" x14ac:dyDescent="0.2">
      <c r="AA1393" s="122" t="s">
        <v>88</v>
      </c>
      <c r="AB1393" s="40">
        <f>_xll.qlInterestRateIndexFixingDate($X$9,AC1393)</f>
        <v>49146</v>
      </c>
      <c r="AC1393" s="40">
        <f>_xll.qlCalendarAdvance(calendar,$AC1392,AA1393,,,trigger)</f>
        <v>49150</v>
      </c>
      <c r="AD1393" s="40">
        <f>_xll.qlInterestRateIndexMaturity($X$9,AC1393,)</f>
        <v>49242</v>
      </c>
      <c r="AE1393" s="43">
        <f>_xll.qlTenorBasisValue(TenorBasis3M,AC1393,_xll.ohTrigger(trigger,$X$24))</f>
        <v>7.9558243232852267E-4</v>
      </c>
      <c r="AF1393" s="90">
        <f>_xll.qlTenorBasisForwardRate(TenorBasis3M,AC1393,_xll.ohTrigger(trigger,$X$24))</f>
        <v>1.9181983379547744E-2</v>
      </c>
      <c r="AG1393" s="90">
        <f>_xll.qlIndexFixing(TenorBasisIndex6M,$AB1393,TRUE,_xll.ohTrigger(trigger,$X$24))</f>
        <v>1.8925070262202314E-2</v>
      </c>
      <c r="AH1393" s="43">
        <f>_xll.qlIndexFixing($X$9,$AB1393,TRUE,trigger)</f>
        <v>1.8949937554537184E-2</v>
      </c>
      <c r="AI1393" s="45">
        <f t="shared" si="35"/>
        <v>-0.24867292334869451</v>
      </c>
    </row>
    <row r="1394" spans="27:35" x14ac:dyDescent="0.2">
      <c r="AA1394" s="122" t="s">
        <v>88</v>
      </c>
      <c r="AB1394" s="40">
        <f>_xll.qlInterestRateIndexFixingDate($X$9,AC1394)</f>
        <v>49153</v>
      </c>
      <c r="AC1394" s="40">
        <f>_xll.qlCalendarAdvance(calendar,$AC1393,AA1394,,,trigger)</f>
        <v>49157</v>
      </c>
      <c r="AD1394" s="40">
        <f>_xll.qlInterestRateIndexMaturity($X$9,AC1394,)</f>
        <v>49249</v>
      </c>
      <c r="AE1394" s="43">
        <f>_xll.qlTenorBasisValue(TenorBasis3M,AC1394,_xll.ohTrigger(trigger,$X$24))</f>
        <v>7.9423958479930585E-4</v>
      </c>
      <c r="AF1394" s="90">
        <f>_xll.qlTenorBasisForwardRate(TenorBasis3M,AC1394,_xll.ohTrigger(trigger,$X$24))</f>
        <v>1.9167499557944803E-2</v>
      </c>
      <c r="AG1394" s="90">
        <f>_xll.qlIndexFixing(TenorBasisIndex6M,$AB1394,TRUE,_xll.ohTrigger(trigger,$X$24))</f>
        <v>1.8910588664050359E-2</v>
      </c>
      <c r="AH1394" s="43">
        <f>_xll.qlIndexFixing($X$9,$AB1394,TRUE,trigger)</f>
        <v>1.8935626143967519E-2</v>
      </c>
      <c r="AI1394" s="45">
        <f t="shared" si="35"/>
        <v>-0.25037479917160155</v>
      </c>
    </row>
    <row r="1395" spans="27:35" x14ac:dyDescent="0.2">
      <c r="AA1395" s="122" t="s">
        <v>88</v>
      </c>
      <c r="AB1395" s="40">
        <f>_xll.qlInterestRateIndexFixingDate($X$9,AC1395)</f>
        <v>49160</v>
      </c>
      <c r="AC1395" s="40">
        <f>_xll.qlCalendarAdvance(calendar,$AC1394,AA1395,,,trigger)</f>
        <v>49164</v>
      </c>
      <c r="AD1395" s="40">
        <f>_xll.qlInterestRateIndexMaturity($X$9,AC1395,)</f>
        <v>49256</v>
      </c>
      <c r="AE1395" s="43">
        <f>_xll.qlTenorBasisValue(TenorBasis3M,AC1395,_xll.ohTrigger(trigger,$X$24))</f>
        <v>7.928983532983617E-4</v>
      </c>
      <c r="AF1395" s="90">
        <f>_xll.qlTenorBasisForwardRate(TenorBasis3M,AC1395,_xll.ohTrigger(trigger,$X$24))</f>
        <v>1.9152978661170231E-2</v>
      </c>
      <c r="AG1395" s="90">
        <f>_xll.qlIndexFixing(TenorBasisIndex6M,$AB1395,TRUE,_xll.ohTrigger(trigger,$X$24))</f>
        <v>1.8896069993129202E-2</v>
      </c>
      <c r="AH1395" s="43">
        <f>_xll.qlIndexFixing($X$9,$AB1395,TRUE,trigger)</f>
        <v>1.8921275804411729E-2</v>
      </c>
      <c r="AI1395" s="45">
        <f t="shared" si="35"/>
        <v>-0.25205811282527635</v>
      </c>
    </row>
    <row r="1396" spans="27:35" x14ac:dyDescent="0.2">
      <c r="AA1396" s="122" t="s">
        <v>88</v>
      </c>
      <c r="AB1396" s="40">
        <f>_xll.qlInterestRateIndexFixingDate($X$9,AC1396)</f>
        <v>49167</v>
      </c>
      <c r="AC1396" s="40">
        <f>_xll.qlCalendarAdvance(calendar,$AC1395,AA1396,,,trigger)</f>
        <v>49171</v>
      </c>
      <c r="AD1396" s="40">
        <f>_xll.qlInterestRateIndexMaturity($X$9,AC1396,)</f>
        <v>49263</v>
      </c>
      <c r="AE1396" s="43">
        <f>_xll.qlTenorBasisValue(TenorBasis3M,AC1396,_xll.ohTrigger(trigger,$X$24))</f>
        <v>7.9155873850143344E-4</v>
      </c>
      <c r="AF1396" s="90">
        <f>_xll.qlTenorBasisForwardRate(TenorBasis3M,AC1396,_xll.ohTrigger(trigger,$X$24))</f>
        <v>1.9138420690307512E-2</v>
      </c>
      <c r="AG1396" s="90">
        <f>_xll.qlIndexFixing(TenorBasisIndex6M,$AB1396,TRUE,_xll.ohTrigger(trigger,$X$24))</f>
        <v>1.9091086844659259E-2</v>
      </c>
      <c r="AH1396" s="43">
        <f>_xll.qlIndexFixing($X$9,$AB1396,TRUE,trigger)</f>
        <v>1.8906886536295568E-2</v>
      </c>
      <c r="AI1396" s="45">
        <f t="shared" si="35"/>
        <v>1.8420030836369117</v>
      </c>
    </row>
    <row r="1397" spans="27:35" x14ac:dyDescent="0.2">
      <c r="AA1397" s="122" t="s">
        <v>88</v>
      </c>
      <c r="AB1397" s="40">
        <f>_xll.qlInterestRateIndexFixingDate($X$9,AC1397)</f>
        <v>49174</v>
      </c>
      <c r="AC1397" s="40">
        <f>_xll.qlCalendarAdvance(calendar,$AC1396,AA1397,,,trigger)</f>
        <v>49178</v>
      </c>
      <c r="AD1397" s="40">
        <f>_xll.qlInterestRateIndexMaturity($X$9,AC1397,)</f>
        <v>49270</v>
      </c>
      <c r="AE1397" s="43">
        <f>_xll.qlTenorBasisValue(TenorBasis3M,AC1397,_xll.ohTrigger(trigger,$X$24))</f>
        <v>7.9022074106982032E-4</v>
      </c>
      <c r="AF1397" s="90">
        <f>_xll.qlTenorBasisForwardRate(TenorBasis3M,AC1397,_xll.ohTrigger(trigger,$X$24))</f>
        <v>1.912382564642362E-2</v>
      </c>
      <c r="AG1397" s="90">
        <f>_xll.qlIndexFixing(TenorBasisIndex6M,$AB1397,TRUE,_xll.ohTrigger(trigger,$X$24))</f>
        <v>1.8659603761214647E-2</v>
      </c>
      <c r="AH1397" s="43">
        <f>_xll.qlIndexFixing($X$9,$AB1397,TRUE,trigger)</f>
        <v>1.8892458340048251E-2</v>
      </c>
      <c r="AI1397" s="45">
        <f t="shared" si="35"/>
        <v>-2.3285457883360365</v>
      </c>
    </row>
    <row r="1398" spans="27:35" x14ac:dyDescent="0.2">
      <c r="AA1398" s="122" t="s">
        <v>88</v>
      </c>
      <c r="AB1398" s="40">
        <f>_xll.qlInterestRateIndexFixingDate($X$9,AC1398)</f>
        <v>49181</v>
      </c>
      <c r="AC1398" s="40">
        <f>_xll.qlCalendarAdvance(calendar,$AC1397,AA1398,,,trigger)</f>
        <v>49185</v>
      </c>
      <c r="AD1398" s="40">
        <f>_xll.qlInterestRateIndexMaturity($X$9,AC1398,)</f>
        <v>49277</v>
      </c>
      <c r="AE1398" s="43">
        <f>_xll.qlTenorBasisValue(TenorBasis3M,AC1398,_xll.ohTrigger(trigger,$X$24))</f>
        <v>7.8888436165045113E-4</v>
      </c>
      <c r="AF1398" s="90">
        <f>_xll.qlTenorBasisForwardRate(TenorBasis3M,AC1398,_xll.ohTrigger(trigger,$X$24))</f>
        <v>1.9109193530582918E-2</v>
      </c>
      <c r="AG1398" s="90">
        <f>_xll.qlIndexFixing(TenorBasisIndex6M,$AB1398,TRUE,_xll.ohTrigger(trigger,$X$24))</f>
        <v>1.88522915544941E-2</v>
      </c>
      <c r="AH1398" s="43">
        <f>_xll.qlIndexFixing($X$9,$AB1398,TRUE,trigger)</f>
        <v>1.8877991216097265E-2</v>
      </c>
      <c r="AI1398" s="45">
        <f t="shared" si="35"/>
        <v>-0.25699661603165169</v>
      </c>
    </row>
    <row r="1399" spans="27:35" x14ac:dyDescent="0.2">
      <c r="AA1399" s="122" t="s">
        <v>88</v>
      </c>
      <c r="AB1399" s="40">
        <f>_xll.qlInterestRateIndexFixingDate($X$9,AC1399)</f>
        <v>49188</v>
      </c>
      <c r="AC1399" s="40">
        <f>_xll.qlCalendarAdvance(calendar,$AC1398,AA1399,,,trigger)</f>
        <v>49192</v>
      </c>
      <c r="AD1399" s="40">
        <f>_xll.qlInterestRateIndexMaturity($X$9,AC1399,)</f>
        <v>49283</v>
      </c>
      <c r="AE1399" s="43">
        <f>_xll.qlTenorBasisValue(TenorBasis3M,AC1399,_xll.ohTrigger(trigger,$X$24))</f>
        <v>7.8754960087595394E-4</v>
      </c>
      <c r="AF1399" s="90">
        <f>_xll.qlTenorBasisForwardRate(TenorBasis3M,AC1399,_xll.ohTrigger(trigger,$X$24))</f>
        <v>1.9095073534015787E-2</v>
      </c>
      <c r="AG1399" s="90">
        <f>_xll.qlIndexFixing(TenorBasisIndex6M,$AB1399,TRUE,_xll.ohTrigger(trigger,$X$24))</f>
        <v>1.8838187135344166E-2</v>
      </c>
      <c r="AH1399" s="43">
        <f>_xll.qlIndexFixing($X$9,$AB1399,TRUE,trigger)</f>
        <v>1.8864035204643182E-2</v>
      </c>
      <c r="AI1399" s="45">
        <f t="shared" si="35"/>
        <v>-0.25848069299016369</v>
      </c>
    </row>
    <row r="1400" spans="27:35" x14ac:dyDescent="0.2">
      <c r="AA1400" s="122" t="s">
        <v>88</v>
      </c>
      <c r="AB1400" s="40">
        <f>_xll.qlInterestRateIndexFixingDate($X$9,AC1400)</f>
        <v>49195</v>
      </c>
      <c r="AC1400" s="40">
        <f>_xll.qlCalendarAdvance(calendar,$AC1399,AA1400,,,trigger)</f>
        <v>49199</v>
      </c>
      <c r="AD1400" s="40">
        <f>_xll.qlInterestRateIndexMaturity($X$9,AC1400,)</f>
        <v>49290</v>
      </c>
      <c r="AE1400" s="43">
        <f>_xll.qlTenorBasisValue(TenorBasis3M,AC1400,_xll.ohTrigger(trigger,$X$24))</f>
        <v>7.8621645936472449E-4</v>
      </c>
      <c r="AF1400" s="90">
        <f>_xll.qlTenorBasisForwardRate(TenorBasis3M,AC1400,_xll.ohTrigger(trigger,$X$24))</f>
        <v>1.9080370702783723E-2</v>
      </c>
      <c r="AG1400" s="90">
        <f>_xll.qlIndexFixing(TenorBasisIndex6M,$AB1400,TRUE,_xll.ohTrigger(trigger,$X$24))</f>
        <v>1.8823486531233443E-2</v>
      </c>
      <c r="AH1400" s="43">
        <f>_xll.qlIndexFixing($X$9,$AB1400,TRUE,trigger)</f>
        <v>1.8849493766919783E-2</v>
      </c>
      <c r="AI1400" s="45">
        <f t="shared" si="35"/>
        <v>-0.26007235686340002</v>
      </c>
    </row>
    <row r="1401" spans="27:35" x14ac:dyDescent="0.2">
      <c r="AA1401" s="122" t="s">
        <v>88</v>
      </c>
      <c r="AB1401" s="40">
        <f>_xll.qlInterestRateIndexFixingDate($X$9,AC1401)</f>
        <v>49202</v>
      </c>
      <c r="AC1401" s="40">
        <f>_xll.qlCalendarAdvance(calendar,$AC1400,AA1401,,,trigger)</f>
        <v>49206</v>
      </c>
      <c r="AD1401" s="40">
        <f>_xll.qlInterestRateIndexMaturity($X$9,AC1401,)</f>
        <v>49297</v>
      </c>
      <c r="AE1401" s="43">
        <f>_xll.qlTenorBasisValue(TenorBasis3M,AC1401,_xll.ohTrigger(trigger,$X$24))</f>
        <v>7.8488493772099798E-4</v>
      </c>
      <c r="AF1401" s="90">
        <f>_xll.qlTenorBasisForwardRate(TenorBasis3M,AC1401,_xll.ohTrigger(trigger,$X$24))</f>
        <v>1.9065630803977152E-2</v>
      </c>
      <c r="AG1401" s="90">
        <f>_xll.qlIndexFixing(TenorBasisIndex6M,$AB1401,TRUE,_xll.ohTrigger(trigger,$X$24))</f>
        <v>1.8599799528517702E-2</v>
      </c>
      <c r="AH1401" s="43">
        <f>_xll.qlIndexFixing($X$9,$AB1401,TRUE,trigger)</f>
        <v>1.8834913404203048E-2</v>
      </c>
      <c r="AI1401" s="45">
        <f t="shared" si="35"/>
        <v>-2.3511387568534574</v>
      </c>
    </row>
    <row r="1402" spans="27:35" x14ac:dyDescent="0.2">
      <c r="AA1402" s="122" t="s">
        <v>88</v>
      </c>
      <c r="AB1402" s="40">
        <f>_xll.qlInterestRateIndexFixingDate($X$9,AC1402)</f>
        <v>49209</v>
      </c>
      <c r="AC1402" s="40">
        <f>_xll.qlCalendarAdvance(calendar,$AC1401,AA1402,,,trigger)</f>
        <v>49213</v>
      </c>
      <c r="AD1402" s="40">
        <f>_xll.qlInterestRateIndexMaturity($X$9,AC1402,)</f>
        <v>49305</v>
      </c>
      <c r="AE1402" s="43">
        <f>_xll.qlTenorBasisValue(TenorBasis3M,AC1402,_xll.ohTrigger(trigger,$X$24))</f>
        <v>7.8355503653491758E-4</v>
      </c>
      <c r="AF1402" s="90">
        <f>_xll.qlTenorBasisForwardRate(TenorBasis3M,AC1402,_xll.ohTrigger(trigger,$X$24))</f>
        <v>1.9050294368303331E-2</v>
      </c>
      <c r="AG1402" s="90">
        <f>_xll.qlIndexFixing(TenorBasisIndex6M,$AB1402,TRUE,_xll.ohTrigger(trigger,$X$24))</f>
        <v>1.8793401348417248E-2</v>
      </c>
      <c r="AH1402" s="43">
        <f>_xll.qlIndexFixing($X$9,$AB1402,TRUE,trigger)</f>
        <v>1.881973345188364E-2</v>
      </c>
      <c r="AI1402" s="45">
        <f t="shared" si="35"/>
        <v>-0.26332103466392143</v>
      </c>
    </row>
    <row r="1403" spans="27:35" x14ac:dyDescent="0.2">
      <c r="AA1403" s="122" t="s">
        <v>88</v>
      </c>
      <c r="AB1403" s="40">
        <f>_xll.qlInterestRateIndexFixingDate($X$9,AC1403)</f>
        <v>49216</v>
      </c>
      <c r="AC1403" s="40">
        <f>_xll.qlCalendarAdvance(calendar,$AC1402,AA1403,,,trigger)</f>
        <v>49220</v>
      </c>
      <c r="AD1403" s="40">
        <f>_xll.qlInterestRateIndexMaturity($X$9,AC1403,)</f>
        <v>49312</v>
      </c>
      <c r="AE1403" s="43">
        <f>_xll.qlTenorBasisValue(TenorBasis3M,AC1403,_xll.ohTrigger(trigger,$X$24))</f>
        <v>7.8222675638260359E-4</v>
      </c>
      <c r="AF1403" s="90">
        <f>_xll.qlTenorBasisForwardRate(TenorBasis3M,AC1403,_xll.ohTrigger(trigger,$X$24))</f>
        <v>1.9035476908066278E-2</v>
      </c>
      <c r="AG1403" s="90">
        <f>_xll.qlIndexFixing(TenorBasisIndex6M,$AB1403,TRUE,_xll.ohTrigger(trigger,$X$24))</f>
        <v>1.8778586133228688E-2</v>
      </c>
      <c r="AH1403" s="43">
        <f>_xll.qlIndexFixing($X$9,$AB1403,TRUE,trigger)</f>
        <v>1.8805071695892604E-2</v>
      </c>
      <c r="AI1403" s="45">
        <f t="shared" si="35"/>
        <v>-0.26485562663915163</v>
      </c>
    </row>
    <row r="1404" spans="27:35" x14ac:dyDescent="0.2">
      <c r="AA1404" s="122" t="s">
        <v>88</v>
      </c>
      <c r="AB1404" s="40">
        <f>_xll.qlInterestRateIndexFixingDate($X$9,AC1404)</f>
        <v>49223</v>
      </c>
      <c r="AC1404" s="40">
        <f>_xll.qlCalendarAdvance(calendar,$AC1403,AA1404,,,trigger)</f>
        <v>49227</v>
      </c>
      <c r="AD1404" s="40">
        <f>_xll.qlInterestRateIndexMaturity($X$9,AC1404,)</f>
        <v>49319</v>
      </c>
      <c r="AE1404" s="43">
        <f>_xll.qlTenorBasisValue(TenorBasis3M,AC1404,_xll.ohTrigger(trigger,$X$24))</f>
        <v>7.8090009782622179E-4</v>
      </c>
      <c r="AF1404" s="90">
        <f>_xll.qlTenorBasisForwardRate(TenorBasis3M,AC1404,_xll.ohTrigger(trigger,$X$24))</f>
        <v>1.9020622381943211E-2</v>
      </c>
      <c r="AG1404" s="90">
        <f>_xll.qlIndexFixing(TenorBasisIndex6M,$AB1404,TRUE,_xll.ohTrigger(trigger,$X$24))</f>
        <v>1.876373385455133E-2</v>
      </c>
      <c r="AH1404" s="43">
        <f>_xll.qlIndexFixing($X$9,$AB1404,TRUE,trigger)</f>
        <v>1.8790371014795821E-2</v>
      </c>
      <c r="AI1404" s="45">
        <f t="shared" si="35"/>
        <v>-0.26637160244490782</v>
      </c>
    </row>
    <row r="1405" spans="27:35" x14ac:dyDescent="0.2">
      <c r="AA1405" s="122" t="s">
        <v>88</v>
      </c>
      <c r="AB1405" s="40">
        <f>_xll.qlInterestRateIndexFixingDate($X$9,AC1405)</f>
        <v>49230</v>
      </c>
      <c r="AC1405" s="40">
        <f>_xll.qlCalendarAdvance(calendar,$AC1404,AA1405,,,trigger)</f>
        <v>49234</v>
      </c>
      <c r="AD1405" s="40">
        <f>_xll.qlInterestRateIndexMaturity($X$9,AC1405,)</f>
        <v>49326</v>
      </c>
      <c r="AE1405" s="43">
        <f>_xll.qlTenorBasisValue(TenorBasis3M,AC1405,_xll.ohTrigger(trigger,$X$24))</f>
        <v>7.7957506141405474E-4</v>
      </c>
      <c r="AF1405" s="90">
        <f>_xll.qlTenorBasisForwardRate(TenorBasis3M,AC1405,_xll.ohTrigger(trigger,$X$24))</f>
        <v>1.9005730790897707E-2</v>
      </c>
      <c r="AG1405" s="90">
        <f>_xll.qlIndexFixing(TenorBasisIndex6M,$AB1405,TRUE,_xll.ohTrigger(trigger,$X$24))</f>
        <v>1.895699192139046E-2</v>
      </c>
      <c r="AH1405" s="43">
        <f>_xll.qlIndexFixing($X$9,$AB1405,TRUE,trigger)</f>
        <v>1.8775631409031202E-2</v>
      </c>
      <c r="AI1405" s="45">
        <f t="shared" si="35"/>
        <v>1.8136051235925765</v>
      </c>
    </row>
    <row r="1406" spans="27:35" x14ac:dyDescent="0.2">
      <c r="AA1406" s="122" t="s">
        <v>88</v>
      </c>
      <c r="AB1406" s="40">
        <f>_xll.qlInterestRateIndexFixingDate($X$9,AC1406)</f>
        <v>49237</v>
      </c>
      <c r="AC1406" s="40">
        <f>_xll.qlCalendarAdvance(calendar,$AC1405,AA1406,,,trigger)</f>
        <v>49241</v>
      </c>
      <c r="AD1406" s="40">
        <f>_xll.qlInterestRateIndexMaturity($X$9,AC1406,)</f>
        <v>49333</v>
      </c>
      <c r="AE1406" s="43">
        <f>_xll.qlTenorBasisValue(TenorBasis3M,AC1406,_xll.ohTrigger(trigger,$X$24))</f>
        <v>7.7825164768056661E-4</v>
      </c>
      <c r="AF1406" s="90">
        <f>_xll.qlTenorBasisForwardRate(TenorBasis3M,AC1406,_xll.ohTrigger(trigger,$X$24))</f>
        <v>1.8990802135885526E-2</v>
      </c>
      <c r="AG1406" s="90">
        <f>_xll.qlIndexFixing(TenorBasisIndex6M,$AB1406,TRUE,_xll.ohTrigger(trigger,$X$24))</f>
        <v>1.8528076761617811E-2</v>
      </c>
      <c r="AH1406" s="43">
        <f>_xll.qlIndexFixing($X$9,$AB1406,TRUE,trigger)</f>
        <v>1.8760852879035787E-2</v>
      </c>
      <c r="AI1406" s="45">
        <f t="shared" si="35"/>
        <v>-2.3277611741797517</v>
      </c>
    </row>
    <row r="1407" spans="27:35" x14ac:dyDescent="0.2">
      <c r="AA1407" s="122" t="s">
        <v>88</v>
      </c>
      <c r="AB1407" s="40">
        <f>_xll.qlInterestRateIndexFixingDate($X$9,AC1407)</f>
        <v>49244</v>
      </c>
      <c r="AC1407" s="40">
        <f>_xll.qlCalendarAdvance(calendar,$AC1406,AA1407,,,trigger)</f>
        <v>49248</v>
      </c>
      <c r="AD1407" s="40">
        <f>_xll.qlInterestRateIndexMaturity($X$9,AC1407,)</f>
        <v>49340</v>
      </c>
      <c r="AE1407" s="43">
        <f>_xll.qlTenorBasisValue(TenorBasis3M,AC1407,_xll.ohTrigger(trigger,$X$24))</f>
        <v>7.7692985714647293E-4</v>
      </c>
      <c r="AF1407" s="90">
        <f>_xll.qlTenorBasisForwardRate(TenorBasis3M,AC1407,_xll.ohTrigger(trigger,$X$24))</f>
        <v>1.8975836417850261E-2</v>
      </c>
      <c r="AG1407" s="90">
        <f>_xll.qlIndexFixing(TenorBasisIndex6M,$AB1407,TRUE,_xll.ohTrigger(trigger,$X$24))</f>
        <v>1.8718954647197895E-2</v>
      </c>
      <c r="AH1407" s="43">
        <f>_xll.qlIndexFixing($X$9,$AB1407,TRUE,trigger)</f>
        <v>1.8746035425250964E-2</v>
      </c>
      <c r="AI1407" s="45">
        <f t="shared" si="35"/>
        <v>-0.2708077805306866</v>
      </c>
    </row>
    <row r="1408" spans="27:35" x14ac:dyDescent="0.2">
      <c r="AA1408" s="122" t="s">
        <v>88</v>
      </c>
      <c r="AB1408" s="40">
        <f>_xll.qlInterestRateIndexFixingDate($X$9,AC1408)</f>
        <v>49251</v>
      </c>
      <c r="AC1408" s="40">
        <f>_xll.qlCalendarAdvance(calendar,$AC1407,AA1408,,,trigger)</f>
        <v>49255</v>
      </c>
      <c r="AD1408" s="40">
        <f>_xll.qlInterestRateIndexMaturity($X$9,AC1408,)</f>
        <v>49347</v>
      </c>
      <c r="AE1408" s="43">
        <f>_xll.qlTenorBasisValue(TenorBasis3M,AC1408,_xll.ohTrigger(trigger,$X$24))</f>
        <v>7.7560969031881027E-4</v>
      </c>
      <c r="AF1408" s="90">
        <f>_xll.qlTenorBasisForwardRate(TenorBasis3M,AC1408,_xll.ohTrigger(trigger,$X$24))</f>
        <v>1.8960833637719863E-2</v>
      </c>
      <c r="AG1408" s="90">
        <f>_xll.qlIndexFixing(TenorBasisIndex6M,$AB1408,TRUE,_xll.ohTrigger(trigger,$X$24))</f>
        <v>1.8703954124110744E-2</v>
      </c>
      <c r="AH1408" s="43">
        <f>_xll.qlIndexFixing($X$9,$AB1408,TRUE,trigger)</f>
        <v>1.8731179048114641E-2</v>
      </c>
      <c r="AI1408" s="45">
        <f t="shared" si="35"/>
        <v>-0.27224924003897005</v>
      </c>
    </row>
    <row r="1409" spans="27:35" x14ac:dyDescent="0.2">
      <c r="AA1409" s="122" t="s">
        <v>88</v>
      </c>
      <c r="AB1409" s="40">
        <f>_xll.qlInterestRateIndexFixingDate($X$9,AC1409)</f>
        <v>49258</v>
      </c>
      <c r="AC1409" s="40">
        <f>_xll.qlCalendarAdvance(calendar,$AC1408,AA1409,,,trigger)</f>
        <v>49262</v>
      </c>
      <c r="AD1409" s="40">
        <f>_xll.qlInterestRateIndexMaturity($X$9,AC1409,)</f>
        <v>49354</v>
      </c>
      <c r="AE1409" s="43">
        <f>_xll.qlTenorBasisValue(TenorBasis3M,AC1409,_xll.ohTrigger(trigger,$X$24))</f>
        <v>7.7429114769100036E-4</v>
      </c>
      <c r="AF1409" s="90">
        <f>_xll.qlTenorBasisForwardRate(TenorBasis3M,AC1409,_xll.ohTrigger(trigger,$X$24))</f>
        <v>1.8945793796410992E-2</v>
      </c>
      <c r="AG1409" s="90">
        <f>_xll.qlIndexFixing(TenorBasisIndex6M,$AB1409,TRUE,_xll.ohTrigger(trigger,$X$24))</f>
        <v>1.8688916542246678E-2</v>
      </c>
      <c r="AH1409" s="43">
        <f>_xll.qlIndexFixing($X$9,$AB1409,TRUE,trigger)</f>
        <v>1.8716283748070814E-2</v>
      </c>
      <c r="AI1409" s="45">
        <f t="shared" si="35"/>
        <v>-0.27367205824135876</v>
      </c>
    </row>
    <row r="1410" spans="27:35" x14ac:dyDescent="0.2">
      <c r="AA1410" s="122" t="s">
        <v>88</v>
      </c>
      <c r="AB1410" s="40">
        <f>_xll.qlInterestRateIndexFixingDate($X$9,AC1410)</f>
        <v>49265</v>
      </c>
      <c r="AC1410" s="40">
        <f>_xll.qlCalendarAdvance(calendar,$AC1409,AA1410,,,trigger)</f>
        <v>49269</v>
      </c>
      <c r="AD1410" s="40">
        <f>_xll.qlInterestRateIndexMaturity($X$9,AC1410,)</f>
        <v>49361</v>
      </c>
      <c r="AE1410" s="43">
        <f>_xll.qlTenorBasisValue(TenorBasis3M,AC1410,_xll.ohTrigger(trigger,$X$24))</f>
        <v>7.7297422974292006E-4</v>
      </c>
      <c r="AF1410" s="90">
        <f>_xll.qlTenorBasisForwardRate(TenorBasis3M,AC1410,_xll.ohTrigger(trigger,$X$24))</f>
        <v>1.8930716894827268E-2</v>
      </c>
      <c r="AG1410" s="90">
        <f>_xll.qlIndexFixing(TenorBasisIndex6M,$AB1410,TRUE,_xll.ohTrigger(trigger,$X$24))</f>
        <v>1.8673841902504106E-2</v>
      </c>
      <c r="AH1410" s="43">
        <f>_xll.qlIndexFixing($X$9,$AB1410,TRUE,trigger)</f>
        <v>1.8701349525560865E-2</v>
      </c>
      <c r="AI1410" s="45">
        <f t="shared" si="35"/>
        <v>-0.27507623056758496</v>
      </c>
    </row>
    <row r="1411" spans="27:35" x14ac:dyDescent="0.2">
      <c r="AA1411" s="122" t="s">
        <v>88</v>
      </c>
      <c r="AB1411" s="40">
        <f>_xll.qlInterestRateIndexFixingDate($X$9,AC1411)</f>
        <v>49272</v>
      </c>
      <c r="AC1411" s="40">
        <f>_xll.qlCalendarAdvance(calendar,$AC1410,AA1411,,,trigger)</f>
        <v>49276</v>
      </c>
      <c r="AD1411" s="40">
        <f>_xll.qlInterestRateIndexMaturity($X$9,AC1411,)</f>
        <v>49368</v>
      </c>
      <c r="AE1411" s="43">
        <f>_xll.qlTenorBasisValue(TenorBasis3M,AC1411,_xll.ohTrigger(trigger,$X$24))</f>
        <v>7.7165893694096702E-4</v>
      </c>
      <c r="AF1411" s="90">
        <f>_xll.qlTenorBasisForwardRate(TenorBasis3M,AC1411,_xll.ohTrigger(trigger,$X$24))</f>
        <v>1.8915602933863636E-2</v>
      </c>
      <c r="AG1411" s="90">
        <f>_xll.qlIndexFixing(TenorBasisIndex6M,$AB1411,TRUE,_xll.ohTrigger(trigger,$X$24))</f>
        <v>1.8658730205780572E-2</v>
      </c>
      <c r="AH1411" s="43">
        <f>_xll.qlIndexFixing($X$9,$AB1411,TRUE,trigger)</f>
        <v>1.8686376381028789E-2</v>
      </c>
      <c r="AI1411" s="45">
        <f t="shared" si="35"/>
        <v>-0.27646175248217941</v>
      </c>
    </row>
    <row r="1412" spans="27:35" x14ac:dyDescent="0.2">
      <c r="AA1412" s="122" t="s">
        <v>88</v>
      </c>
      <c r="AB1412" s="40">
        <f>_xll.qlInterestRateIndexFixingDate($X$9,AC1412)</f>
        <v>49279</v>
      </c>
      <c r="AC1412" s="40">
        <f>_xll.qlCalendarAdvance(calendar,$AC1411,AA1412,,,trigger)</f>
        <v>49283</v>
      </c>
      <c r="AD1412" s="40">
        <f>_xll.qlInterestRateIndexMaturity($X$9,AC1412,)</f>
        <v>49373</v>
      </c>
      <c r="AE1412" s="43">
        <f>_xll.qlTenorBasisValue(TenorBasis3M,AC1412,_xll.ohTrigger(trigger,$X$24))</f>
        <v>7.7034526973812883E-4</v>
      </c>
      <c r="AF1412" s="90">
        <f>_xll.qlTenorBasisForwardRate(TenorBasis3M,AC1412,_xll.ohTrigger(trigger,$X$24))</f>
        <v>1.890163920572796E-2</v>
      </c>
      <c r="AG1412" s="90">
        <f>_xll.qlIndexFixing(TenorBasisIndex6M,$AB1412,TRUE,_xll.ohTrigger(trigger,$X$24))</f>
        <v>1.8644795146027349E-2</v>
      </c>
      <c r="AH1412" s="43">
        <f>_xll.qlIndexFixing($X$9,$AB1412,TRUE,trigger)</f>
        <v>1.8672556301600807E-2</v>
      </c>
      <c r="AI1412" s="45">
        <f t="shared" ref="AI1412:AI1475" si="36">(AG1412-AH1412)*10000</f>
        <v>-0.27761155573458041</v>
      </c>
    </row>
    <row r="1413" spans="27:35" x14ac:dyDescent="0.2">
      <c r="AA1413" s="122" t="s">
        <v>88</v>
      </c>
      <c r="AB1413" s="40">
        <f>_xll.qlInterestRateIndexFixingDate($X$9,AC1413)</f>
        <v>49286</v>
      </c>
      <c r="AC1413" s="40">
        <f>_xll.qlCalendarAdvance(calendar,$AC1412,AA1413,,,trigger)</f>
        <v>49290</v>
      </c>
      <c r="AD1413" s="40">
        <f>_xll.qlInterestRateIndexMaturity($X$9,AC1413,)</f>
        <v>49380</v>
      </c>
      <c r="AE1413" s="43">
        <f>_xll.qlTenorBasisValue(TenorBasis3M,AC1413,_xll.ohTrigger(trigger,$X$24))</f>
        <v>7.6903322857404611E-4</v>
      </c>
      <c r="AF1413" s="90">
        <f>_xll.qlTenorBasisForwardRate(TenorBasis3M,AC1413,_xll.ohTrigger(trigger,$X$24))</f>
        <v>1.8886458012201679E-2</v>
      </c>
      <c r="AG1413" s="90">
        <f>_xll.qlIndexFixing(TenorBasisIndex6M,$AB1413,TRUE,_xll.ohTrigger(trigger,$X$24))</f>
        <v>1.8629616199398846E-2</v>
      </c>
      <c r="AH1413" s="43">
        <f>_xll.qlIndexFixing($X$9,$AB1413,TRUE,trigger)</f>
        <v>1.8657512430871215E-2</v>
      </c>
      <c r="AI1413" s="45">
        <f t="shared" si="36"/>
        <v>-0.27896231472368527</v>
      </c>
    </row>
    <row r="1414" spans="27:35" x14ac:dyDescent="0.2">
      <c r="AA1414" s="122" t="s">
        <v>88</v>
      </c>
      <c r="AB1414" s="40">
        <f>_xll.qlInterestRateIndexFixingDate($X$9,AC1414)</f>
        <v>49293</v>
      </c>
      <c r="AC1414" s="40">
        <f>_xll.qlCalendarAdvance(calendar,$AC1413,AA1414,,,trigger)</f>
        <v>49297</v>
      </c>
      <c r="AD1414" s="40">
        <f>_xll.qlInterestRateIndexMaturity($X$9,AC1414,)</f>
        <v>49387</v>
      </c>
      <c r="AE1414" s="43">
        <f>_xll.qlTenorBasisValue(TenorBasis3M,AC1414,_xll.ohTrigger(trigger,$X$24))</f>
        <v>7.6772281387508124E-4</v>
      </c>
      <c r="AF1414" s="90">
        <f>_xll.qlTenorBasisForwardRate(TenorBasis3M,AC1414,_xll.ohTrigger(trigger,$X$24))</f>
        <v>1.8871239764378878E-2</v>
      </c>
      <c r="AG1414" s="90">
        <f>_xll.qlIndexFixing(TenorBasisIndex6M,$AB1414,TRUE,_xll.ohTrigger(trigger,$X$24))</f>
        <v>1.8616576365738879E-2</v>
      </c>
      <c r="AH1414" s="43">
        <f>_xll.qlIndexFixing($X$9,$AB1414,TRUE,trigger)</f>
        <v>1.8642429642164338E-2</v>
      </c>
      <c r="AI1414" s="45">
        <f t="shared" si="36"/>
        <v>-0.25853276425458205</v>
      </c>
    </row>
    <row r="1415" spans="27:35" x14ac:dyDescent="0.2">
      <c r="AA1415" s="122" t="s">
        <v>88</v>
      </c>
      <c r="AB1415" s="40">
        <f>_xll.qlInterestRateIndexFixingDate($X$9,AC1415)</f>
        <v>49299</v>
      </c>
      <c r="AC1415" s="40">
        <f>_xll.qlCalendarAdvance(calendar,$AC1414,AA1415,,,trigger)</f>
        <v>49305</v>
      </c>
      <c r="AD1415" s="40">
        <f>_xll.qlInterestRateIndexMaturity($X$9,AC1415,)</f>
        <v>49395</v>
      </c>
      <c r="AE1415" s="43">
        <f>_xll.qlTenorBasisValue(TenorBasis3M,AC1415,_xll.ohTrigger(trigger,$X$24))</f>
        <v>7.6622718919559069E-4</v>
      </c>
      <c r="AF1415" s="90">
        <f>_xll.qlTenorBasisForwardRate(TenorBasis3M,AC1415,_xll.ohTrigger(trigger,$X$24))</f>
        <v>1.8853802109618734E-2</v>
      </c>
      <c r="AG1415" s="90">
        <f>_xll.qlIndexFixing(TenorBasisIndex6M,$AB1415,TRUE,_xll.ohTrigger(trigger,$X$24))</f>
        <v>1.8596965119500375E-2</v>
      </c>
      <c r="AH1415" s="43">
        <f>_xll.qlIndexFixing($X$9,$AB1415,TRUE,trigger)</f>
        <v>1.8625144515253211E-2</v>
      </c>
      <c r="AI1415" s="45">
        <f t="shared" si="36"/>
        <v>-0.28179395752836456</v>
      </c>
    </row>
    <row r="1416" spans="27:35" x14ac:dyDescent="0.2">
      <c r="AA1416" s="122" t="s">
        <v>88</v>
      </c>
      <c r="AB1416" s="40">
        <f>_xll.qlInterestRateIndexFixingDate($X$9,AC1416)</f>
        <v>49307</v>
      </c>
      <c r="AC1416" s="40">
        <f>_xll.qlCalendarAdvance(calendar,$AC1415,AA1416,,,trigger)</f>
        <v>49312</v>
      </c>
      <c r="AD1416" s="40">
        <f>_xll.qlInterestRateIndexMaturity($X$9,AC1416,)</f>
        <v>49402</v>
      </c>
      <c r="AE1416" s="43">
        <f>_xll.qlTenorBasisValue(TenorBasis3M,AC1416,_xll.ohTrigger(trigger,$X$24))</f>
        <v>7.6492026115337918E-4</v>
      </c>
      <c r="AF1416" s="90">
        <f>_xll.qlTenorBasisForwardRate(TenorBasis3M,AC1416,_xll.ohTrigger(trigger,$X$24))</f>
        <v>1.8838504462534544E-2</v>
      </c>
      <c r="AG1416" s="90">
        <f>_xll.qlIndexFixing(TenorBasisIndex6M,$AB1416,TRUE,_xll.ohTrigger(trigger,$X$24))</f>
        <v>1.8581669726685845E-2</v>
      </c>
      <c r="AH1416" s="43">
        <f>_xll.qlIndexFixing($X$9,$AB1416,TRUE,trigger)</f>
        <v>1.8609978332358779E-2</v>
      </c>
      <c r="AI1416" s="45">
        <f t="shared" si="36"/>
        <v>-0.2830860567293314</v>
      </c>
    </row>
    <row r="1417" spans="27:35" x14ac:dyDescent="0.2">
      <c r="AA1417" s="122" t="s">
        <v>88</v>
      </c>
      <c r="AB1417" s="40">
        <f>_xll.qlInterestRateIndexFixingDate($X$9,AC1417)</f>
        <v>49317</v>
      </c>
      <c r="AC1417" s="40">
        <f>_xll.qlCalendarAdvance(calendar,$AC1416,AA1417,,,trigger)</f>
        <v>49319</v>
      </c>
      <c r="AD1417" s="40">
        <f>_xll.qlInterestRateIndexMaturity($X$9,AC1417,)</f>
        <v>49409</v>
      </c>
      <c r="AE1417" s="43">
        <f>_xll.qlTenorBasisValue(TenorBasis3M,AC1417,_xll.ohTrigger(trigger,$X$24))</f>
        <v>7.636149608305716E-4</v>
      </c>
      <c r="AF1417" s="90">
        <f>_xll.qlTenorBasisForwardRate(TenorBasis3M,AC1417,_xll.ohTrigger(trigger,$X$24))</f>
        <v>1.8823169763740211E-2</v>
      </c>
      <c r="AG1417" s="90">
        <f>_xll.qlIndexFixing(TenorBasisIndex6M,$AB1417,TRUE,_xll.ohTrigger(trigger,$X$24))</f>
        <v>1.8566337284510404E-2</v>
      </c>
      <c r="AH1417" s="43">
        <f>_xll.qlIndexFixing($X$9,$AB1417,TRUE,trigger)</f>
        <v>1.8594773232869954E-2</v>
      </c>
      <c r="AI1417" s="45">
        <f t="shared" si="36"/>
        <v>-0.28435948359550878</v>
      </c>
    </row>
    <row r="1418" spans="27:35" x14ac:dyDescent="0.2">
      <c r="AA1418" s="122" t="s">
        <v>88</v>
      </c>
      <c r="AB1418" s="40">
        <f>_xll.qlInterestRateIndexFixingDate($X$9,AC1418)</f>
        <v>49324</v>
      </c>
      <c r="AC1418" s="40">
        <f>_xll.qlCalendarAdvance(calendar,$AC1417,AA1418,,,trigger)</f>
        <v>49326</v>
      </c>
      <c r="AD1418" s="40">
        <f>_xll.qlInterestRateIndexMaturity($X$9,AC1418,)</f>
        <v>49416</v>
      </c>
      <c r="AE1418" s="43">
        <f>_xll.qlTenorBasisValue(TenorBasis3M,AC1418,_xll.ohTrigger(trigger,$X$24))</f>
        <v>7.6231128859921907E-4</v>
      </c>
      <c r="AF1418" s="90">
        <f>_xll.qlTenorBasisForwardRate(TenorBasis3M,AC1418,_xll.ohTrigger(trigger,$X$24))</f>
        <v>1.8807798014035981E-2</v>
      </c>
      <c r="AG1418" s="90">
        <f>_xll.qlIndexFixing(TenorBasisIndex6M,$AB1418,TRUE,_xll.ohTrigger(trigger,$X$24))</f>
        <v>1.8550967793766304E-2</v>
      </c>
      <c r="AH1418" s="43">
        <f>_xll.qlIndexFixing($X$9,$AB1418,TRUE,trigger)</f>
        <v>1.8579529217228163E-2</v>
      </c>
      <c r="AI1418" s="45">
        <f t="shared" si="36"/>
        <v>-0.28561423461859192</v>
      </c>
    </row>
    <row r="1419" spans="27:35" x14ac:dyDescent="0.2">
      <c r="AA1419" s="122" t="s">
        <v>88</v>
      </c>
      <c r="AB1419" s="40">
        <f>_xll.qlInterestRateIndexFixingDate($X$9,AC1419)</f>
        <v>49331</v>
      </c>
      <c r="AC1419" s="40">
        <f>_xll.qlCalendarAdvance(calendar,$AC1418,AA1419,,,trigger)</f>
        <v>49333</v>
      </c>
      <c r="AD1419" s="40">
        <f>_xll.qlInterestRateIndexMaturity($X$9,AC1419,)</f>
        <v>49423</v>
      </c>
      <c r="AE1419" s="43">
        <f>_xll.qlTenorBasisValue(TenorBasis3M,AC1419,_xll.ohTrigger(trigger,$X$24))</f>
        <v>7.610092448184319E-4</v>
      </c>
      <c r="AF1419" s="90">
        <f>_xll.qlTenorBasisForwardRate(TenorBasis3M,AC1419,_xll.ohTrigger(trigger,$X$24))</f>
        <v>1.8792389214207006E-2</v>
      </c>
      <c r="AG1419" s="90">
        <f>_xll.qlIndexFixing(TenorBasisIndex6M,$AB1419,TRUE,_xll.ohTrigger(trigger,$X$24))</f>
        <v>1.8537764639891208E-2</v>
      </c>
      <c r="AH1419" s="43">
        <f>_xll.qlIndexFixing($X$9,$AB1419,TRUE,trigger)</f>
        <v>1.8564246285878383E-2</v>
      </c>
      <c r="AI1419" s="45">
        <f t="shared" si="36"/>
        <v>-0.26481645987175284</v>
      </c>
    </row>
    <row r="1420" spans="27:35" x14ac:dyDescent="0.2">
      <c r="AA1420" s="122" t="s">
        <v>88</v>
      </c>
      <c r="AB1420" s="40">
        <f>_xll.qlInterestRateIndexFixingDate($X$9,AC1420)</f>
        <v>49338</v>
      </c>
      <c r="AC1420" s="40">
        <f>_xll.qlCalendarAdvance(calendar,$AC1419,AA1420,,,trigger)</f>
        <v>49340</v>
      </c>
      <c r="AD1420" s="40">
        <f>_xll.qlInterestRateIndexMaturity($X$9,AC1420,)</f>
        <v>49429</v>
      </c>
      <c r="AE1420" s="43">
        <f>_xll.qlTenorBasisValue(TenorBasis3M,AC1420,_xll.ohTrigger(trigger,$X$24))</f>
        <v>7.5970882983444345E-4</v>
      </c>
      <c r="AF1420" s="90">
        <f>_xll.qlTenorBasisForwardRate(TenorBasis3M,AC1420,_xll.ohTrigger(trigger,$X$24))</f>
        <v>1.8777564546483553E-2</v>
      </c>
      <c r="AG1420" s="90">
        <f>_xll.qlIndexFixing(TenorBasisIndex6M,$AB1420,TRUE,_xll.ohTrigger(trigger,$X$24))</f>
        <v>1.8520751962535283E-2</v>
      </c>
      <c r="AH1420" s="43">
        <f>_xll.qlIndexFixing($X$9,$AB1420,TRUE,trigger)</f>
        <v>1.8549548903377969E-2</v>
      </c>
      <c r="AI1420" s="45">
        <f t="shared" si="36"/>
        <v>-0.28796940842686081</v>
      </c>
    </row>
    <row r="1421" spans="27:35" x14ac:dyDescent="0.2">
      <c r="AA1421" s="122" t="s">
        <v>88</v>
      </c>
      <c r="AB1421" s="40">
        <f>_xll.qlInterestRateIndexFixingDate($X$9,AC1421)</f>
        <v>49345</v>
      </c>
      <c r="AC1421" s="40">
        <f>_xll.qlCalendarAdvance(calendar,$AC1420,AA1421,,,trigger)</f>
        <v>49347</v>
      </c>
      <c r="AD1421" s="40">
        <f>_xll.qlInterestRateIndexMaturity($X$9,AC1421,)</f>
        <v>49436</v>
      </c>
      <c r="AE1421" s="43">
        <f>_xll.qlTenorBasisValue(TenorBasis3M,AC1421,_xll.ohTrigger(trigger,$X$24))</f>
        <v>7.5841004398067506E-4</v>
      </c>
      <c r="AF1421" s="90">
        <f>_xll.qlTenorBasisForwardRate(TenorBasis3M,AC1421,_xll.ohTrigger(trigger,$X$24))</f>
        <v>1.8762085100177225E-2</v>
      </c>
      <c r="AG1421" s="90">
        <f>_xll.qlIndexFixing(TenorBasisIndex6M,$AB1421,TRUE,_xll.ohTrigger(trigger,$X$24))</f>
        <v>1.8505274770949411E-2</v>
      </c>
      <c r="AH1421" s="43">
        <f>_xll.qlIndexFixing($X$9,$AB1421,TRUE,trigger)</f>
        <v>1.853419171072334E-2</v>
      </c>
      <c r="AI1421" s="45">
        <f t="shared" si="36"/>
        <v>-0.28916939773929173</v>
      </c>
    </row>
    <row r="1422" spans="27:35" x14ac:dyDescent="0.2">
      <c r="AA1422" s="122" t="s">
        <v>88</v>
      </c>
      <c r="AB1422" s="40">
        <f>_xll.qlInterestRateIndexFixingDate($X$9,AC1422)</f>
        <v>49352</v>
      </c>
      <c r="AC1422" s="40">
        <f>_xll.qlCalendarAdvance(calendar,$AC1421,AA1422,,,trigger)</f>
        <v>49354</v>
      </c>
      <c r="AD1422" s="40">
        <f>_xll.qlInterestRateIndexMaturity($X$9,AC1422,)</f>
        <v>49443</v>
      </c>
      <c r="AE1422" s="43">
        <f>_xll.qlTenorBasisValue(TenorBasis3M,AC1422,_xll.ohTrigger(trigger,$X$24))</f>
        <v>7.5711288757779956E-4</v>
      </c>
      <c r="AF1422" s="90">
        <f>_xll.qlTenorBasisForwardRate(TenorBasis3M,AC1422,_xll.ohTrigger(trigger,$X$24))</f>
        <v>1.8746568607244454E-2</v>
      </c>
      <c r="AG1422" s="90">
        <f>_xll.qlIndexFixing(TenorBasisIndex6M,$AB1422,TRUE,_xll.ohTrigger(trigger,$X$24))</f>
        <v>1.8489760535057038E-2</v>
      </c>
      <c r="AH1422" s="43">
        <f>_xll.qlIndexFixing($X$9,$AB1422,TRUE,trigger)</f>
        <v>1.8518795605009866E-2</v>
      </c>
      <c r="AI1422" s="45">
        <f t="shared" si="36"/>
        <v>-0.29035069952828424</v>
      </c>
    </row>
    <row r="1423" spans="27:35" x14ac:dyDescent="0.2">
      <c r="AA1423" s="122" t="s">
        <v>88</v>
      </c>
      <c r="AB1423" s="40">
        <f>_xll.qlInterestRateIndexFixingDate($X$9,AC1423)</f>
        <v>49359</v>
      </c>
      <c r="AC1423" s="40">
        <f>_xll.qlCalendarAdvance(calendar,$AC1422,AA1423,,,trigger)</f>
        <v>49361</v>
      </c>
      <c r="AD1423" s="40">
        <f>_xll.qlInterestRateIndexMaturity($X$9,AC1423,)</f>
        <v>49450</v>
      </c>
      <c r="AE1423" s="43">
        <f>_xll.qlTenorBasisValue(TenorBasis3M,AC1423,_xll.ohTrigger(trigger,$X$24))</f>
        <v>7.5581736093380627E-4</v>
      </c>
      <c r="AF1423" s="90">
        <f>_xll.qlTenorBasisForwardRate(TenorBasis3M,AC1423,_xll.ohTrigger(trigger,$X$24))</f>
        <v>1.8731015068421737E-2</v>
      </c>
      <c r="AG1423" s="90">
        <f>_xll.qlIndexFixing(TenorBasisIndex6M,$AB1423,TRUE,_xll.ohTrigger(trigger,$X$24))</f>
        <v>1.8264385769003778E-2</v>
      </c>
      <c r="AH1423" s="43">
        <f>_xll.qlIndexFixing($X$9,$AB1423,TRUE,trigger)</f>
        <v>1.8503360586677647E-2</v>
      </c>
      <c r="AI1423" s="45">
        <f t="shared" si="36"/>
        <v>-2.3897481767386903</v>
      </c>
    </row>
    <row r="1424" spans="27:35" x14ac:dyDescent="0.2">
      <c r="AA1424" s="122" t="s">
        <v>88</v>
      </c>
      <c r="AB1424" s="40">
        <f>_xll.qlInterestRateIndexFixingDate($X$9,AC1424)</f>
        <v>49366</v>
      </c>
      <c r="AC1424" s="40">
        <f>_xll.qlCalendarAdvance(calendar,$AC1423,AA1424,,,trigger)</f>
        <v>49368</v>
      </c>
      <c r="AD1424" s="40">
        <f>_xll.qlInterestRateIndexMaturity($X$9,AC1424,)</f>
        <v>49460</v>
      </c>
      <c r="AE1424" s="43">
        <f>_xll.qlTenorBasisValue(TenorBasis3M,AC1424,_xll.ohTrigger(trigger,$X$24))</f>
        <v>7.5452346434406483E-4</v>
      </c>
      <c r="AF1424" s="90">
        <f>_xll.qlTenorBasisForwardRate(TenorBasis3M,AC1424,_xll.ohTrigger(trigger,$X$24))</f>
        <v>1.8713518446060826E-2</v>
      </c>
      <c r="AG1424" s="90">
        <f>_xll.qlIndexFixing(TenorBasisIndex6M,$AB1424,TRUE,_xll.ohTrigger(trigger,$X$24))</f>
        <v>1.8456675699442031E-2</v>
      </c>
      <c r="AH1424" s="43">
        <f>_xll.qlIndexFixing($X$9,$AB1424,TRUE,trigger)</f>
        <v>1.8485969326881437E-2</v>
      </c>
      <c r="AI1424" s="45">
        <f t="shared" si="36"/>
        <v>-0.29293627439405667</v>
      </c>
    </row>
    <row r="1425" spans="27:35" x14ac:dyDescent="0.2">
      <c r="AA1425" s="122" t="s">
        <v>88</v>
      </c>
      <c r="AB1425" s="40">
        <f>_xll.qlInterestRateIndexFixingDate($X$9,AC1425)</f>
        <v>49373</v>
      </c>
      <c r="AC1425" s="40">
        <f>_xll.qlCalendarAdvance(calendar,$AC1424,AA1425,,,trigger)</f>
        <v>49375</v>
      </c>
      <c r="AD1425" s="40">
        <f>_xll.qlInterestRateIndexMaturity($X$9,AC1425,)</f>
        <v>49467</v>
      </c>
      <c r="AE1425" s="43">
        <f>_xll.qlTenorBasisValue(TenorBasis3M,AC1425,_xll.ohTrigger(trigger,$X$24))</f>
        <v>7.5323119809138654E-4</v>
      </c>
      <c r="AF1425" s="90">
        <f>_xll.qlTenorBasisForwardRate(TenorBasis3M,AC1425,_xll.ohTrigger(trigger,$X$24))</f>
        <v>1.8697880448137281E-2</v>
      </c>
      <c r="AG1425" s="90">
        <f>_xll.qlIndexFixing(TenorBasisIndex6M,$AB1425,TRUE,_xll.ohTrigger(trigger,$X$24))</f>
        <v>1.8441039999672327E-2</v>
      </c>
      <c r="AH1425" s="43">
        <f>_xll.qlIndexFixing($X$9,$AB1425,TRUE,trigger)</f>
        <v>1.8470445761960965E-2</v>
      </c>
      <c r="AI1425" s="45">
        <f t="shared" si="36"/>
        <v>-0.29405762288638171</v>
      </c>
    </row>
    <row r="1426" spans="27:35" x14ac:dyDescent="0.2">
      <c r="AA1426" s="122" t="s">
        <v>88</v>
      </c>
      <c r="AB1426" s="40">
        <f>_xll.qlInterestRateIndexFixingDate($X$9,AC1426)</f>
        <v>49380</v>
      </c>
      <c r="AC1426" s="40">
        <f>_xll.qlCalendarAdvance(calendar,$AC1425,AA1426,,,trigger)</f>
        <v>49382</v>
      </c>
      <c r="AD1426" s="40">
        <f>_xll.qlInterestRateIndexMaturity($X$9,AC1426,)</f>
        <v>49474</v>
      </c>
      <c r="AE1426" s="43">
        <f>_xll.qlTenorBasisValue(TenorBasis3M,AC1426,_xll.ohTrigger(trigger,$X$24))</f>
        <v>7.5194056244609229E-4</v>
      </c>
      <c r="AF1426" s="90">
        <f>_xll.qlTenorBasisForwardRate(TenorBasis3M,AC1426,_xll.ohTrigger(trigger,$X$24))</f>
        <v>1.8682205402879837E-2</v>
      </c>
      <c r="AG1426" s="90">
        <f>_xll.qlIndexFixing(TenorBasisIndex6M,$AB1426,TRUE,_xll.ohTrigger(trigger,$X$24))</f>
        <v>1.8425367254965068E-2</v>
      </c>
      <c r="AH1426" s="43">
        <f>_xll.qlIndexFixing($X$9,$AB1426,TRUE,trigger)</f>
        <v>1.8454883281883307E-2</v>
      </c>
      <c r="AI1426" s="45">
        <f t="shared" si="36"/>
        <v>-0.29516026918238736</v>
      </c>
    </row>
    <row r="1427" spans="27:35" x14ac:dyDescent="0.2">
      <c r="AA1427" s="122" t="s">
        <v>88</v>
      </c>
      <c r="AB1427" s="40">
        <f>_xll.qlInterestRateIndexFixingDate($X$9,AC1427)</f>
        <v>49387</v>
      </c>
      <c r="AC1427" s="40">
        <f>_xll.qlCalendarAdvance(calendar,$AC1426,AA1427,,,trigger)</f>
        <v>49389</v>
      </c>
      <c r="AD1427" s="40">
        <f>_xll.qlInterestRateIndexMaturity($X$9,AC1427,)</f>
        <v>49481</v>
      </c>
      <c r="AE1427" s="43">
        <f>_xll.qlTenorBasisValue(TenorBasis3M,AC1427,_xll.ohTrigger(trigger,$X$24))</f>
        <v>7.5065155766606997E-4</v>
      </c>
      <c r="AF1427" s="90">
        <f>_xll.qlTenorBasisForwardRate(TenorBasis3M,AC1427,_xll.ohTrigger(trigger,$X$24))</f>
        <v>1.8666493310990545E-2</v>
      </c>
      <c r="AG1427" s="90">
        <f>_xll.qlIndexFixing(TenorBasisIndex6M,$AB1427,TRUE,_xll.ohTrigger(trigger,$X$24))</f>
        <v>1.8409657466024913E-2</v>
      </c>
      <c r="AH1427" s="43">
        <f>_xll.qlIndexFixing($X$9,$AB1427,TRUE,trigger)</f>
        <v>1.8439281887109835E-2</v>
      </c>
      <c r="AI1427" s="45">
        <f t="shared" si="36"/>
        <v>-0.29624421084922803</v>
      </c>
    </row>
    <row r="1428" spans="27:35" x14ac:dyDescent="0.2">
      <c r="AA1428" s="122" t="s">
        <v>88</v>
      </c>
      <c r="AB1428" s="40">
        <f>_xll.qlInterestRateIndexFixingDate($X$9,AC1428)</f>
        <v>49390</v>
      </c>
      <c r="AC1428" s="40">
        <f>_xll.qlCalendarAdvance(calendar,$AC1427,AA1428,,,trigger)</f>
        <v>49396</v>
      </c>
      <c r="AD1428" s="40">
        <f>_xll.qlInterestRateIndexMaturity($X$9,AC1428,)</f>
        <v>49488</v>
      </c>
      <c r="AE1428" s="43">
        <f>_xll.qlTenorBasisValue(TenorBasis3M,AC1428,_xll.ohTrigger(trigger,$X$24))</f>
        <v>7.4936418399684194E-4</v>
      </c>
      <c r="AF1428" s="90">
        <f>_xll.qlTenorBasisForwardRate(TenorBasis3M,AC1428,_xll.ohTrigger(trigger,$X$24))</f>
        <v>1.8650744173159286E-2</v>
      </c>
      <c r="AG1428" s="90">
        <f>_xll.qlIndexFixing(TenorBasisIndex6M,$AB1428,TRUE,_xll.ohTrigger(trigger,$X$24))</f>
        <v>1.8598242941432006E-2</v>
      </c>
      <c r="AH1428" s="43">
        <f>_xll.qlIndexFixing($X$9,$AB1428,TRUE,trigger)</f>
        <v>1.8423641578105398E-2</v>
      </c>
      <c r="AI1428" s="45">
        <f t="shared" si="36"/>
        <v>1.7460136332660832</v>
      </c>
    </row>
    <row r="1429" spans="27:35" x14ac:dyDescent="0.2">
      <c r="AA1429" s="122" t="s">
        <v>88</v>
      </c>
      <c r="AB1429" s="40">
        <f>_xll.qlInterestRateIndexFixingDate($X$9,AC1429)</f>
        <v>49401</v>
      </c>
      <c r="AC1429" s="40">
        <f>_xll.qlCalendarAdvance(calendar,$AC1428,AA1429,,,trigger)</f>
        <v>49403</v>
      </c>
      <c r="AD1429" s="40">
        <f>_xll.qlInterestRateIndexMaturity($X$9,AC1429,)</f>
        <v>49494</v>
      </c>
      <c r="AE1429" s="43">
        <f>_xll.qlTenorBasisValue(TenorBasis3M,AC1429,_xll.ohTrigger(trigger,$X$24))</f>
        <v>7.4807844167162419E-4</v>
      </c>
      <c r="AF1429" s="90">
        <f>_xll.qlTenorBasisForwardRate(TenorBasis3M,AC1429,_xll.ohTrigger(trigger,$X$24))</f>
        <v>1.8635610983228367E-2</v>
      </c>
      <c r="AG1429" s="90">
        <f>_xll.qlIndexFixing(TenorBasisIndex6M,$AB1429,TRUE,_xll.ohTrigger(trigger,$X$24))</f>
        <v>1.8378792758345995E-2</v>
      </c>
      <c r="AH1429" s="43">
        <f>_xll.qlIndexFixing($X$9,$AB1429,TRUE,trigger)</f>
        <v>1.8408619712925168E-2</v>
      </c>
      <c r="AI1429" s="45">
        <f t="shared" si="36"/>
        <v>-0.2982695457917281</v>
      </c>
    </row>
    <row r="1430" spans="27:35" x14ac:dyDescent="0.2">
      <c r="AA1430" s="122" t="s">
        <v>88</v>
      </c>
      <c r="AB1430" s="40">
        <f>_xll.qlInterestRateIndexFixingDate($X$9,AC1430)</f>
        <v>49408</v>
      </c>
      <c r="AC1430" s="40">
        <f>_xll.qlCalendarAdvance(calendar,$AC1429,AA1430,,,trigger)</f>
        <v>49410</v>
      </c>
      <c r="AD1430" s="40">
        <f>_xll.qlInterestRateIndexMaturity($X$9,AC1430,)</f>
        <v>49501</v>
      </c>
      <c r="AE1430" s="43">
        <f>_xll.qlTenorBasisValue(TenorBasis3M,AC1430,_xll.ohTrigger(trigger,$X$24))</f>
        <v>7.4679433091139253E-4</v>
      </c>
      <c r="AF1430" s="90">
        <f>_xll.qlTenorBasisForwardRate(TenorBasis3M,AC1430,_xll.ohTrigger(trigger,$X$24))</f>
        <v>1.8619791218177899E-2</v>
      </c>
      <c r="AG1430" s="90">
        <f>_xll.qlIndexFixing(TenorBasisIndex6M,$AB1430,TRUE,_xll.ohTrigger(trigger,$X$24))</f>
        <v>1.8569198981247086E-2</v>
      </c>
      <c r="AH1430" s="43">
        <f>_xll.qlIndexFixing($X$9,$AB1430,TRUE,trigger)</f>
        <v>1.8392905157714662E-2</v>
      </c>
      <c r="AI1430" s="45">
        <f t="shared" si="36"/>
        <v>1.762938235324238</v>
      </c>
    </row>
    <row r="1431" spans="27:35" x14ac:dyDescent="0.2">
      <c r="AA1431" s="122" t="s">
        <v>88</v>
      </c>
      <c r="AB1431" s="40">
        <f>_xll.qlInterestRateIndexFixingDate($X$9,AC1431)</f>
        <v>49415</v>
      </c>
      <c r="AC1431" s="40">
        <f>_xll.qlCalendarAdvance(calendar,$AC1430,AA1431,,,trigger)</f>
        <v>49417</v>
      </c>
      <c r="AD1431" s="40">
        <f>_xll.qlInterestRateIndexMaturity($X$9,AC1431,)</f>
        <v>49508</v>
      </c>
      <c r="AE1431" s="43">
        <f>_xll.qlTenorBasisValue(TenorBasis3M,AC1431,_xll.ohTrigger(trigger,$X$24))</f>
        <v>7.455118519249398E-4</v>
      </c>
      <c r="AF1431" s="90">
        <f>_xll.qlTenorBasisForwardRate(TenorBasis3M,AC1431,_xll.ohTrigger(trigger,$X$24))</f>
        <v>1.8603934410364727E-2</v>
      </c>
      <c r="AG1431" s="90">
        <f>_xll.qlIndexFixing(TenorBasisIndex6M,$AB1431,TRUE,_xll.ohTrigger(trigger,$X$24))</f>
        <v>1.8347120785087451E-2</v>
      </c>
      <c r="AH1431" s="43">
        <f>_xll.qlIndexFixing($X$9,$AB1431,TRUE,trigger)</f>
        <v>1.8377151690936559E-2</v>
      </c>
      <c r="AI1431" s="45">
        <f t="shared" si="36"/>
        <v>-0.30030905849107864</v>
      </c>
    </row>
    <row r="1432" spans="27:35" x14ac:dyDescent="0.2">
      <c r="AA1432" s="122" t="s">
        <v>88</v>
      </c>
      <c r="AB1432" s="40">
        <f>_xll.qlInterestRateIndexFixingDate($X$9,AC1432)</f>
        <v>49422</v>
      </c>
      <c r="AC1432" s="40">
        <f>_xll.qlCalendarAdvance(calendar,$AC1431,AA1432,,,trigger)</f>
        <v>49424</v>
      </c>
      <c r="AD1432" s="40">
        <f>_xll.qlInterestRateIndexMaturity($X$9,AC1432,)</f>
        <v>49515</v>
      </c>
      <c r="AE1432" s="43">
        <f>_xll.qlTenorBasisValue(TenorBasis3M,AC1432,_xll.ohTrigger(trigger,$X$24))</f>
        <v>7.4423100490894189E-4</v>
      </c>
      <c r="AF1432" s="90">
        <f>_xll.qlTenorBasisForwardRate(TenorBasis3M,AC1432,_xll.ohTrigger(trigger,$X$24))</f>
        <v>1.8588040560431857E-2</v>
      </c>
      <c r="AG1432" s="90">
        <f>_xll.qlIndexFixing(TenorBasisIndex6M,$AB1432,TRUE,_xll.ohTrigger(trigger,$X$24))</f>
        <v>1.8331229238511205E-2</v>
      </c>
      <c r="AH1432" s="43">
        <f>_xll.qlIndexFixing($X$9,$AB1432,TRUE,trigger)</f>
        <v>1.836135931305467E-2</v>
      </c>
      <c r="AI1432" s="45">
        <f t="shared" si="36"/>
        <v>-0.30130074543464891</v>
      </c>
    </row>
    <row r="1433" spans="27:35" x14ac:dyDescent="0.2">
      <c r="AA1433" s="122" t="s">
        <v>88</v>
      </c>
      <c r="AB1433" s="40">
        <f>_xll.qlInterestRateIndexFixingDate($X$9,AC1433)</f>
        <v>49426</v>
      </c>
      <c r="AC1433" s="40">
        <f>_xll.qlCalendarAdvance(calendar,$AC1432,AA1433,,,trigger)</f>
        <v>49431</v>
      </c>
      <c r="AD1433" s="40">
        <f>_xll.qlInterestRateIndexMaturity($X$9,AC1433,)</f>
        <v>49523</v>
      </c>
      <c r="AE1433" s="43">
        <f>_xll.qlTenorBasisValue(TenorBasis3M,AC1433,_xll.ohTrigger(trigger,$X$24))</f>
        <v>7.4295179004801783E-4</v>
      </c>
      <c r="AF1433" s="90">
        <f>_xll.qlTenorBasisForwardRate(TenorBasis3M,AC1433,_xll.ohTrigger(trigger,$X$24))</f>
        <v>1.8571442818280867E-2</v>
      </c>
      <c r="AG1433" s="90">
        <f>_xll.qlIndexFixing(TenorBasisIndex6M,$AB1433,TRUE,_xll.ohTrigger(trigger,$X$24))</f>
        <v>1.8314620841337614E-2</v>
      </c>
      <c r="AH1433" s="43">
        <f>_xll.qlIndexFixing($X$9,$AB1433,TRUE,trigger)</f>
        <v>1.8344856335923906E-2</v>
      </c>
      <c r="AI1433" s="45">
        <f t="shared" si="36"/>
        <v>-0.30235494586292044</v>
      </c>
    </row>
    <row r="1434" spans="27:35" x14ac:dyDescent="0.2">
      <c r="AA1434" s="122" t="s">
        <v>88</v>
      </c>
      <c r="AB1434" s="40">
        <f>_xll.qlInterestRateIndexFixingDate($X$9,AC1434)</f>
        <v>49436</v>
      </c>
      <c r="AC1434" s="40">
        <f>_xll.qlCalendarAdvance(calendar,$AC1433,AA1434,,,trigger)</f>
        <v>49438</v>
      </c>
      <c r="AD1434" s="40">
        <f>_xll.qlInterestRateIndexMaturity($X$9,AC1434,)</f>
        <v>49530</v>
      </c>
      <c r="AE1434" s="43">
        <f>_xll.qlTenorBasisValue(TenorBasis3M,AC1434,_xll.ohTrigger(trigger,$X$24))</f>
        <v>7.4167420751479029E-4</v>
      </c>
      <c r="AF1434" s="90">
        <f>_xll.qlTenorBasisForwardRate(TenorBasis3M,AC1434,_xll.ohTrigger(trigger,$X$24))</f>
        <v>1.8555471418688439E-2</v>
      </c>
      <c r="AG1434" s="90">
        <f>_xll.qlIndexFixing(TenorBasisIndex6M,$AB1434,TRUE,_xll.ohTrigger(trigger,$X$24))</f>
        <v>1.8298651761470469E-2</v>
      </c>
      <c r="AH1434" s="43">
        <f>_xll.qlIndexFixing($X$9,$AB1434,TRUE,trigger)</f>
        <v>1.8328982551334513E-2</v>
      </c>
      <c r="AI1434" s="45">
        <f t="shared" si="36"/>
        <v>-0.3033078986404425</v>
      </c>
    </row>
    <row r="1435" spans="27:35" x14ac:dyDescent="0.2">
      <c r="AA1435" s="122" t="s">
        <v>88</v>
      </c>
      <c r="AB1435" s="40">
        <f>_xll.qlInterestRateIndexFixingDate($X$9,AC1435)</f>
        <v>49443</v>
      </c>
      <c r="AC1435" s="40">
        <f>_xll.qlCalendarAdvance(calendar,$AC1434,AA1435,,,trigger)</f>
        <v>49445</v>
      </c>
      <c r="AD1435" s="40">
        <f>_xll.qlInterestRateIndexMaturity($X$9,AC1435,)</f>
        <v>49537</v>
      </c>
      <c r="AE1435" s="43">
        <f>_xll.qlTenorBasisValue(TenorBasis3M,AC1435,_xll.ohTrigger(trigger,$X$24))</f>
        <v>7.4039825746994789E-4</v>
      </c>
      <c r="AF1435" s="90">
        <f>_xll.qlTenorBasisForwardRate(TenorBasis3M,AC1435,_xll.ohTrigger(trigger,$X$24))</f>
        <v>1.8539462977679118E-2</v>
      </c>
      <c r="AG1435" s="90">
        <f>_xll.qlIndexFixing(TenorBasisIndex6M,$AB1435,TRUE,_xll.ohTrigger(trigger,$X$24))</f>
        <v>1.8282645642583646E-2</v>
      </c>
      <c r="AH1435" s="43">
        <f>_xll.qlIndexFixing($X$9,$AB1435,TRUE,trigger)</f>
        <v>1.8313069855792403E-2</v>
      </c>
      <c r="AI1435" s="45">
        <f t="shared" si="36"/>
        <v>-0.30424213208757322</v>
      </c>
    </row>
    <row r="1436" spans="27:35" x14ac:dyDescent="0.2">
      <c r="AA1436" s="122" t="s">
        <v>88</v>
      </c>
      <c r="AB1436" s="40">
        <f>_xll.qlInterestRateIndexFixingDate($X$9,AC1436)</f>
        <v>49450</v>
      </c>
      <c r="AC1436" s="40">
        <f>_xll.qlCalendarAdvance(calendar,$AC1435,AA1436,,,trigger)</f>
        <v>49452</v>
      </c>
      <c r="AD1436" s="40">
        <f>_xll.qlInterestRateIndexMaturity($X$9,AC1436,)</f>
        <v>49544</v>
      </c>
      <c r="AE1436" s="43">
        <f>_xll.qlTenorBasisValue(TenorBasis3M,AC1436,_xll.ohTrigger(trigger,$X$24))</f>
        <v>7.3912394006230616E-4</v>
      </c>
      <c r="AF1436" s="90">
        <f>_xll.qlTenorBasisForwardRate(TenorBasis3M,AC1436,_xll.ohTrigger(trigger,$X$24))</f>
        <v>1.8523417495857643E-2</v>
      </c>
      <c r="AG1436" s="90">
        <f>_xll.qlIndexFixing(TenorBasisIndex6M,$AB1436,TRUE,_xll.ohTrigger(trigger,$X$24))</f>
        <v>1.8266602485281877E-2</v>
      </c>
      <c r="AH1436" s="43">
        <f>_xll.qlIndexFixing($X$9,$AB1436,TRUE,trigger)</f>
        <v>1.8297118249771104E-2</v>
      </c>
      <c r="AI1436" s="45">
        <f t="shared" si="36"/>
        <v>-0.30515764489227187</v>
      </c>
    </row>
    <row r="1437" spans="27:35" x14ac:dyDescent="0.2">
      <c r="AA1437" s="122" t="s">
        <v>88</v>
      </c>
      <c r="AB1437" s="40">
        <f>_xll.qlInterestRateIndexFixingDate($X$9,AC1437)</f>
        <v>49457</v>
      </c>
      <c r="AC1437" s="40">
        <f>_xll.qlCalendarAdvance(calendar,$AC1436,AA1437,,,trigger)</f>
        <v>49459</v>
      </c>
      <c r="AD1437" s="40">
        <f>_xll.qlInterestRateIndexMaturity($X$9,AC1437,)</f>
        <v>49551</v>
      </c>
      <c r="AE1437" s="43">
        <f>_xll.qlTenorBasisValue(TenorBasis3M,AC1437,_xll.ohTrigger(trigger,$X$24))</f>
        <v>7.3785125542886727E-4</v>
      </c>
      <c r="AF1437" s="90">
        <f>_xll.qlTenorBasisForwardRate(TenorBasis3M,AC1437,_xll.ohTrigger(trigger,$X$24))</f>
        <v>1.8507334973818321E-2</v>
      </c>
      <c r="AG1437" s="90">
        <f>_xll.qlIndexFixing(TenorBasisIndex6M,$AB1437,TRUE,_xll.ohTrigger(trigger,$X$24))</f>
        <v>1.8453312512738986E-2</v>
      </c>
      <c r="AH1437" s="43">
        <f>_xll.qlIndexFixing($X$9,$AB1437,TRUE,trigger)</f>
        <v>1.8281127733744153E-2</v>
      </c>
      <c r="AI1437" s="45">
        <f t="shared" si="36"/>
        <v>1.7218477899483275</v>
      </c>
    </row>
    <row r="1438" spans="27:35" x14ac:dyDescent="0.2">
      <c r="AA1438" s="122" t="s">
        <v>88</v>
      </c>
      <c r="AB1438" s="40">
        <f>_xll.qlInterestRateIndexFixingDate($X$9,AC1438)</f>
        <v>49464</v>
      </c>
      <c r="AC1438" s="40">
        <f>_xll.qlCalendarAdvance(calendar,$AC1437,AA1438,,,trigger)</f>
        <v>49466</v>
      </c>
      <c r="AD1438" s="40">
        <f>_xll.qlInterestRateIndexMaturity($X$9,AC1438,)</f>
        <v>49558</v>
      </c>
      <c r="AE1438" s="43">
        <f>_xll.qlTenorBasisValue(TenorBasis3M,AC1438,_xll.ohTrigger(trigger,$X$24))</f>
        <v>7.3658020369488065E-4</v>
      </c>
      <c r="AF1438" s="90">
        <f>_xll.qlTenorBasisForwardRate(TenorBasis3M,AC1438,_xll.ohTrigger(trigger,$X$24))</f>
        <v>1.8491215412139814E-2</v>
      </c>
      <c r="AG1438" s="90">
        <f>_xll.qlIndexFixing(TenorBasisIndex6M,$AB1438,TRUE,_xll.ohTrigger(trigger,$X$24))</f>
        <v>1.8234405057789886E-2</v>
      </c>
      <c r="AH1438" s="43">
        <f>_xll.qlIndexFixing($X$9,$AB1438,TRUE,trigger)</f>
        <v>1.8265098308186824E-2</v>
      </c>
      <c r="AI1438" s="45">
        <f t="shared" si="36"/>
        <v>-0.30693250396937599</v>
      </c>
    </row>
    <row r="1439" spans="27:35" x14ac:dyDescent="0.2">
      <c r="AA1439" s="122" t="s">
        <v>88</v>
      </c>
      <c r="AB1439" s="40">
        <f>_xll.qlInterestRateIndexFixingDate($X$9,AC1439)</f>
        <v>49471</v>
      </c>
      <c r="AC1439" s="40">
        <f>_xll.qlCalendarAdvance(calendar,$AC1438,AA1439,,,trigger)</f>
        <v>49473</v>
      </c>
      <c r="AD1439" s="40">
        <f>_xll.qlInterestRateIndexMaturity($X$9,AC1439,)</f>
        <v>49565</v>
      </c>
      <c r="AE1439" s="43">
        <f>_xll.qlTenorBasisValue(TenorBasis3M,AC1439,_xll.ohTrigger(trigger,$X$24))</f>
        <v>7.3531078497390508E-4</v>
      </c>
      <c r="AF1439" s="90">
        <f>_xll.qlTenorBasisForwardRate(TenorBasis3M,AC1439,_xll.ohTrigger(trigger,$X$24))</f>
        <v>1.8475058811396449E-2</v>
      </c>
      <c r="AG1439" s="90">
        <f>_xll.qlIndexFixing(TenorBasisIndex6M,$AB1439,TRUE,_xll.ohTrigger(trigger,$X$24))</f>
        <v>1.84206938833936E-2</v>
      </c>
      <c r="AH1439" s="43">
        <f>_xll.qlIndexFixing($X$9,$AB1439,TRUE,trigger)</f>
        <v>1.8249029973575255E-2</v>
      </c>
      <c r="AI1439" s="45">
        <f t="shared" si="36"/>
        <v>1.7166390981834465</v>
      </c>
    </row>
    <row r="1440" spans="27:35" x14ac:dyDescent="0.2">
      <c r="AA1440" s="122" t="s">
        <v>88</v>
      </c>
      <c r="AB1440" s="40">
        <f>_xll.qlInterestRateIndexFixingDate($X$9,AC1440)</f>
        <v>49478</v>
      </c>
      <c r="AC1440" s="40">
        <f>_xll.qlCalendarAdvance(calendar,$AC1439,AA1440,,,trigger)</f>
        <v>49480</v>
      </c>
      <c r="AD1440" s="40">
        <f>_xll.qlInterestRateIndexMaturity($X$9,AC1440,)</f>
        <v>49572</v>
      </c>
      <c r="AE1440" s="43">
        <f>_xll.qlTenorBasisValue(TenorBasis3M,AC1440,_xll.ohTrigger(trigger,$X$24))</f>
        <v>7.3404299936786523E-4</v>
      </c>
      <c r="AF1440" s="90">
        <f>_xll.qlTenorBasisForwardRate(TenorBasis3M,AC1440,_xll.ohTrigger(trigger,$X$24))</f>
        <v>1.8458865172148647E-2</v>
      </c>
      <c r="AG1440" s="90">
        <f>_xll.qlIndexFixing(TenorBasisIndex6M,$AB1440,TRUE,_xll.ohTrigger(trigger,$X$24))</f>
        <v>1.8002116339453873E-2</v>
      </c>
      <c r="AH1440" s="43">
        <f>_xll.qlIndexFixing($X$9,$AB1440,TRUE,trigger)</f>
        <v>1.8232922730388193E-2</v>
      </c>
      <c r="AI1440" s="45">
        <f t="shared" si="36"/>
        <v>-2.3080639093431969</v>
      </c>
    </row>
    <row r="1441" spans="27:35" x14ac:dyDescent="0.2">
      <c r="AA1441" s="122" t="s">
        <v>88</v>
      </c>
      <c r="AB1441" s="40">
        <f>_xll.qlInterestRateIndexFixingDate($X$9,AC1441)</f>
        <v>49485</v>
      </c>
      <c r="AC1441" s="40">
        <f>_xll.qlCalendarAdvance(calendar,$AC1440,AA1441,,,trigger)</f>
        <v>49487</v>
      </c>
      <c r="AD1441" s="40">
        <f>_xll.qlInterestRateIndexMaturity($X$9,AC1441,)</f>
        <v>49579</v>
      </c>
      <c r="AE1441" s="43">
        <f>_xll.qlTenorBasisValue(TenorBasis3M,AC1441,_xll.ohTrigger(trigger,$X$24))</f>
        <v>7.3277684696711404E-4</v>
      </c>
      <c r="AF1441" s="90">
        <f>_xll.qlTenorBasisForwardRate(TenorBasis3M,AC1441,_xll.ohTrigger(trigger,$X$24))</f>
        <v>1.8442634494944665E-2</v>
      </c>
      <c r="AG1441" s="90">
        <f>_xll.qlIndexFixing(TenorBasisIndex6M,$AB1441,TRUE,_xll.ohTrigger(trigger,$X$24))</f>
        <v>1.8185831142906513E-2</v>
      </c>
      <c r="AH1441" s="43">
        <f>_xll.qlIndexFixing($X$9,$AB1441,TRUE,trigger)</f>
        <v>1.8216776579104386E-2</v>
      </c>
      <c r="AI1441" s="45">
        <f t="shared" si="36"/>
        <v>-0.30945436197873932</v>
      </c>
    </row>
    <row r="1442" spans="27:35" x14ac:dyDescent="0.2">
      <c r="AA1442" s="122" t="s">
        <v>88</v>
      </c>
      <c r="AB1442" s="40">
        <f>_xll.qlInterestRateIndexFixingDate($X$9,AC1442)</f>
        <v>49492</v>
      </c>
      <c r="AC1442" s="40">
        <f>_xll.qlCalendarAdvance(calendar,$AC1441,AA1442,,,trigger)</f>
        <v>49494</v>
      </c>
      <c r="AD1442" s="40">
        <f>_xll.qlInterestRateIndexMaturity($X$9,AC1442,)</f>
        <v>49586</v>
      </c>
      <c r="AE1442" s="43">
        <f>_xll.qlTenorBasisValue(TenorBasis3M,AC1442,_xll.ohTrigger(trigger,$X$24))</f>
        <v>7.3151232785049233E-4</v>
      </c>
      <c r="AF1442" s="90">
        <f>_xll.qlTenorBasisForwardRate(TenorBasis3M,AC1442,_xll.ohTrigger(trigger,$X$24))</f>
        <v>1.8426366803177094E-2</v>
      </c>
      <c r="AG1442" s="90">
        <f>_xll.qlIndexFixing(TenorBasisIndex6M,$AB1442,TRUE,_xll.ohTrigger(trigger,$X$24))</f>
        <v>1.8171522591643549E-2</v>
      </c>
      <c r="AH1442" s="43">
        <f>_xll.qlIndexFixing($X$9,$AB1442,TRUE,trigger)</f>
        <v>1.8200591544980153E-2</v>
      </c>
      <c r="AI1442" s="45">
        <f t="shared" si="36"/>
        <v>-0.29068953336604253</v>
      </c>
    </row>
    <row r="1443" spans="27:35" x14ac:dyDescent="0.2">
      <c r="AA1443" s="122" t="s">
        <v>88</v>
      </c>
      <c r="AB1443" s="40">
        <f>_xll.qlInterestRateIndexFixingDate($X$9,AC1443)</f>
        <v>49499</v>
      </c>
      <c r="AC1443" s="40">
        <f>_xll.qlCalendarAdvance(calendar,$AC1442,AA1443,,,trigger)</f>
        <v>49501</v>
      </c>
      <c r="AD1443" s="40">
        <f>_xll.qlInterestRateIndexMaturity($X$9,AC1443,)</f>
        <v>49593</v>
      </c>
      <c r="AE1443" s="43">
        <f>_xll.qlTenorBasisValue(TenorBasis3M,AC1443,_xll.ohTrigger(trigger,$X$24))</f>
        <v>7.3024944208538532E-4</v>
      </c>
      <c r="AF1443" s="90">
        <f>_xll.qlTenorBasisForwardRate(TenorBasis3M,AC1443,_xll.ohTrigger(trigger,$X$24))</f>
        <v>1.8410064111132066E-2</v>
      </c>
      <c r="AG1443" s="90">
        <f>_xll.qlIndexFixing(TenorBasisIndex6M,$AB1443,TRUE,_xll.ohTrigger(trigger,$X$24))</f>
        <v>1.8162070981453393E-2</v>
      </c>
      <c r="AH1443" s="43">
        <f>_xll.qlIndexFixing($X$9,$AB1443,TRUE,trigger)</f>
        <v>1.8184369812092763E-2</v>
      </c>
      <c r="AI1443" s="45">
        <f t="shared" si="36"/>
        <v>-0.22298830639370243</v>
      </c>
    </row>
    <row r="1444" spans="27:35" x14ac:dyDescent="0.2">
      <c r="AA1444" s="122" t="s">
        <v>88</v>
      </c>
      <c r="AB1444" s="40">
        <f>_xll.qlInterestRateIndexFixingDate($X$9,AC1444)</f>
        <v>49506</v>
      </c>
      <c r="AC1444" s="40">
        <f>_xll.qlCalendarAdvance(calendar,$AC1443,AA1444,,,trigger)</f>
        <v>49508</v>
      </c>
      <c r="AD1444" s="40">
        <f>_xll.qlInterestRateIndexMaturity($X$9,AC1444,)</f>
        <v>49600</v>
      </c>
      <c r="AE1444" s="43">
        <f>_xll.qlTenorBasisValue(TenorBasis3M,AC1444,_xll.ohTrigger(trigger,$X$24))</f>
        <v>7.2898818972778521E-4</v>
      </c>
      <c r="AF1444" s="90">
        <f>_xll.qlTenorBasisForwardRate(TenorBasis3M,AC1444,_xll.ohTrigger(trigger,$X$24))</f>
        <v>1.8393731940680363E-2</v>
      </c>
      <c r="AG1444" s="90">
        <f>_xll.qlIndexFixing(TenorBasisIndex6M,$AB1444,TRUE,_xll.ohTrigger(trigger,$X$24))</f>
        <v>1.8152589793633329E-2</v>
      </c>
      <c r="AH1444" s="43">
        <f>_xll.qlIndexFixing($X$9,$AB1444,TRUE,trigger)</f>
        <v>1.8168117367948357E-2</v>
      </c>
      <c r="AI1444" s="45">
        <f t="shared" si="36"/>
        <v>-0.15527574315027382</v>
      </c>
    </row>
    <row r="1445" spans="27:35" x14ac:dyDescent="0.2">
      <c r="AA1445" s="122" t="s">
        <v>88</v>
      </c>
      <c r="AB1445" s="40">
        <f>_xll.qlInterestRateIndexFixingDate($X$9,AC1445)</f>
        <v>49513</v>
      </c>
      <c r="AC1445" s="40">
        <f>_xll.qlCalendarAdvance(calendar,$AC1444,AA1445,,,trigger)</f>
        <v>49515</v>
      </c>
      <c r="AD1445" s="40">
        <f>_xll.qlInterestRateIndexMaturity($X$9,AC1445,)</f>
        <v>49607</v>
      </c>
      <c r="AE1445" s="43">
        <f>_xll.qlTenorBasisValue(TenorBasis3M,AC1445,_xll.ohTrigger(trigger,$X$24))</f>
        <v>7.2772857082234661E-4</v>
      </c>
      <c r="AF1445" s="90">
        <f>_xll.qlTenorBasisForwardRate(TenorBasis3M,AC1445,_xll.ohTrigger(trigger,$X$24))</f>
        <v>1.8377376170641162E-2</v>
      </c>
      <c r="AG1445" s="90">
        <f>_xll.qlIndexFixing(TenorBasisIndex6M,$AB1445,TRUE,_xll.ohTrigger(trigger,$X$24))</f>
        <v>1.8143084906500316E-2</v>
      </c>
      <c r="AH1445" s="43">
        <f>_xll.qlIndexFixing($X$9,$AB1445,TRUE,trigger)</f>
        <v>1.8151840587111289E-2</v>
      </c>
      <c r="AI1445" s="45">
        <f t="shared" si="36"/>
        <v>-8.7556806109730101E-2</v>
      </c>
    </row>
    <row r="1446" spans="27:35" x14ac:dyDescent="0.2">
      <c r="AA1446" s="122" t="s">
        <v>88</v>
      </c>
      <c r="AB1446" s="40">
        <f>_xll.qlInterestRateIndexFixingDate($X$9,AC1446)</f>
        <v>49520</v>
      </c>
      <c r="AC1446" s="40">
        <f>_xll.qlCalendarAdvance(calendar,$AC1445,AA1446,,,trigger)</f>
        <v>49522</v>
      </c>
      <c r="AD1446" s="40">
        <f>_xll.qlInterestRateIndexMaturity($X$9,AC1446,)</f>
        <v>49614</v>
      </c>
      <c r="AE1446" s="43">
        <f>_xll.qlTenorBasisValue(TenorBasis3M,AC1446,_xll.ohTrigger(trigger,$X$24))</f>
        <v>7.2647058540244885E-4</v>
      </c>
      <c r="AF1446" s="90">
        <f>_xll.qlTenorBasisForwardRate(TenorBasis3M,AC1446,_xll.ohTrigger(trigger,$X$24))</f>
        <v>1.8361002679720673E-2</v>
      </c>
      <c r="AG1446" s="90">
        <f>_xll.qlIndexFixing(TenorBasisIndex6M,$AB1446,TRUE,_xll.ohTrigger(trigger,$X$24))</f>
        <v>1.8133562198295729E-2</v>
      </c>
      <c r="AH1446" s="43">
        <f>_xll.qlIndexFixing($X$9,$AB1446,TRUE,trigger)</f>
        <v>1.8135545844044258E-2</v>
      </c>
      <c r="AI1446" s="45">
        <f t="shared" si="36"/>
        <v>-1.9836457485281067E-2</v>
      </c>
    </row>
    <row r="1447" spans="27:35" x14ac:dyDescent="0.2">
      <c r="AA1447" s="122" t="s">
        <v>88</v>
      </c>
      <c r="AB1447" s="40">
        <f>_xll.qlInterestRateIndexFixingDate($X$9,AC1447)</f>
        <v>49527</v>
      </c>
      <c r="AC1447" s="40">
        <f>_xll.qlCalendarAdvance(calendar,$AC1446,AA1447,,,trigger)</f>
        <v>49529</v>
      </c>
      <c r="AD1447" s="40">
        <f>_xll.qlInterestRateIndexMaturity($X$9,AC1447,)</f>
        <v>49621</v>
      </c>
      <c r="AE1447" s="43">
        <f>_xll.qlTenorBasisValue(TenorBasis3M,AC1447,_xll.ohTrigger(trigger,$X$24))</f>
        <v>7.2521423349025042E-4</v>
      </c>
      <c r="AF1447" s="90">
        <f>_xll.qlTenorBasisForwardRate(TenorBasis3M,AC1447,_xll.ohTrigger(trigger,$X$24))</f>
        <v>1.8344617346520854E-2</v>
      </c>
      <c r="AG1447" s="90">
        <f>_xll.qlIndexFixing(TenorBasisIndex6M,$AB1447,TRUE,_xll.ohTrigger(trigger,$X$24))</f>
        <v>1.8124027547201854E-2</v>
      </c>
      <c r="AH1447" s="43">
        <f>_xll.qlIndexFixing($X$9,$AB1447,TRUE,trigger)</f>
        <v>1.8119239513103957E-2</v>
      </c>
      <c r="AI1447" s="45">
        <f t="shared" si="36"/>
        <v>4.7880340978967428E-2</v>
      </c>
    </row>
    <row r="1448" spans="27:35" x14ac:dyDescent="0.2">
      <c r="AA1448" s="122" t="s">
        <v>88</v>
      </c>
      <c r="AB1448" s="40">
        <f>_xll.qlInterestRateIndexFixingDate($X$9,AC1448)</f>
        <v>49534</v>
      </c>
      <c r="AC1448" s="40">
        <f>_xll.qlCalendarAdvance(calendar,$AC1447,AA1448,,,trigger)</f>
        <v>49536</v>
      </c>
      <c r="AD1448" s="40">
        <f>_xll.qlInterestRateIndexMaturity($X$9,AC1448,)</f>
        <v>49628</v>
      </c>
      <c r="AE1448" s="43">
        <f>_xll.qlTenorBasisValue(TenorBasis3M,AC1448,_xll.ohTrigger(trigger,$X$24))</f>
        <v>7.239595150967498E-4</v>
      </c>
      <c r="AF1448" s="90">
        <f>_xll.qlTenorBasisForwardRate(TenorBasis3M,AC1448,_xll.ohTrigger(trigger,$X$24))</f>
        <v>1.8328226049530705E-2</v>
      </c>
      <c r="AG1448" s="90">
        <f>_xll.qlIndexFixing(TenorBasisIndex6M,$AB1448,TRUE,_xll.ohTrigger(trigger,$X$24))</f>
        <v>1.8315350075725274E-2</v>
      </c>
      <c r="AH1448" s="43">
        <f>_xll.qlIndexFixing($X$9,$AB1448,TRUE,trigger)</f>
        <v>1.810292796853934E-2</v>
      </c>
      <c r="AI1448" s="45">
        <f t="shared" si="36"/>
        <v>2.1242210718593406</v>
      </c>
    </row>
    <row r="1449" spans="27:35" x14ac:dyDescent="0.2">
      <c r="AA1449" s="122" t="s">
        <v>88</v>
      </c>
      <c r="AB1449" s="40">
        <f>_xll.qlInterestRateIndexFixingDate($X$9,AC1449)</f>
        <v>49541</v>
      </c>
      <c r="AC1449" s="40">
        <f>_xll.qlCalendarAdvance(calendar,$AC1448,AA1449,,,trigger)</f>
        <v>49543</v>
      </c>
      <c r="AD1449" s="40">
        <f>_xll.qlInterestRateIndexMaturity($X$9,AC1449,)</f>
        <v>49635</v>
      </c>
      <c r="AE1449" s="43">
        <f>_xll.qlTenorBasisValue(TenorBasis3M,AC1449,_xll.ohTrigger(trigger,$X$24))</f>
        <v>7.2270643022184268E-4</v>
      </c>
      <c r="AF1449" s="90">
        <f>_xll.qlTenorBasisForwardRate(TenorBasis3M,AC1449,_xll.ohTrigger(trigger,$X$24))</f>
        <v>1.8311834667132352E-2</v>
      </c>
      <c r="AG1449" s="90">
        <f>_xll.qlIndexFixing(TenorBasisIndex6M,$AB1449,TRUE,_xll.ohTrigger(trigger,$X$24))</f>
        <v>1.7906611543325832E-2</v>
      </c>
      <c r="AH1449" s="43">
        <f>_xll.qlIndexFixing($X$9,$AB1449,TRUE,trigger)</f>
        <v>1.808661758449423E-2</v>
      </c>
      <c r="AI1449" s="45">
        <f t="shared" si="36"/>
        <v>-1.8000604116839847</v>
      </c>
    </row>
    <row r="1450" spans="27:35" x14ac:dyDescent="0.2">
      <c r="AA1450" s="122" t="s">
        <v>88</v>
      </c>
      <c r="AB1450" s="40">
        <f>_xll.qlInterestRateIndexFixingDate($X$9,AC1450)</f>
        <v>49548</v>
      </c>
      <c r="AC1450" s="40">
        <f>_xll.qlCalendarAdvance(calendar,$AC1449,AA1450,,,trigger)</f>
        <v>49550</v>
      </c>
      <c r="AD1450" s="40">
        <f>_xll.qlInterestRateIndexMaturity($X$9,AC1450,)</f>
        <v>49642</v>
      </c>
      <c r="AE1450" s="43">
        <f>_xll.qlTenorBasisValue(TenorBasis3M,AC1450,_xll.ohTrigger(trigger,$X$24))</f>
        <v>7.214549788543788E-4</v>
      </c>
      <c r="AF1450" s="90">
        <f>_xll.qlTenorBasisForwardRate(TenorBasis3M,AC1450,_xll.ohTrigger(trigger,$X$24))</f>
        <v>1.8295449077601056E-2</v>
      </c>
      <c r="AG1450" s="90">
        <f>_xll.qlIndexFixing(TenorBasisIndex6M,$AB1450,TRUE,_xll.ohTrigger(trigger,$X$24))</f>
        <v>1.8095410717340429E-2</v>
      </c>
      <c r="AH1450" s="43">
        <f>_xll.qlIndexFixing($X$9,$AB1450,TRUE,trigger)</f>
        <v>1.8070314735009921E-2</v>
      </c>
      <c r="AI1450" s="45">
        <f t="shared" si="36"/>
        <v>0.25095982330507888</v>
      </c>
    </row>
    <row r="1451" spans="27:35" x14ac:dyDescent="0.2">
      <c r="AA1451" s="122" t="s">
        <v>88</v>
      </c>
      <c r="AB1451" s="40">
        <f>_xll.qlInterestRateIndexFixingDate($X$9,AC1451)</f>
        <v>49555</v>
      </c>
      <c r="AC1451" s="40">
        <f>_xll.qlCalendarAdvance(calendar,$AC1450,AA1451,,,trigger)</f>
        <v>49557</v>
      </c>
      <c r="AD1451" s="40">
        <f>_xll.qlInterestRateIndexMaturity($X$9,AC1451,)</f>
        <v>49648</v>
      </c>
      <c r="AE1451" s="43">
        <f>_xll.qlTenorBasisValue(TenorBasis3M,AC1451,_xll.ohTrigger(trigger,$X$24))</f>
        <v>7.202051609722206E-4</v>
      </c>
      <c r="AF1451" s="90">
        <f>_xll.qlTenorBasisForwardRate(TenorBasis3M,AC1451,_xll.ohTrigger(trigger,$X$24))</f>
        <v>1.8279777135363481E-2</v>
      </c>
      <c r="AG1451" s="90">
        <f>_xll.qlIndexFixing(TenorBasisIndex6M,$AB1451,TRUE,_xll.ohTrigger(trigger,$X$24))</f>
        <v>1.8086308411826887E-2</v>
      </c>
      <c r="AH1451" s="43">
        <f>_xll.qlIndexFixing($X$9,$AB1451,TRUE,trigger)</f>
        <v>1.8054732439994052E-2</v>
      </c>
      <c r="AI1451" s="45">
        <f t="shared" si="36"/>
        <v>0.31575971832835392</v>
      </c>
    </row>
    <row r="1452" spans="27:35" x14ac:dyDescent="0.2">
      <c r="AA1452" s="122" t="s">
        <v>88</v>
      </c>
      <c r="AB1452" s="40">
        <f>_xll.qlInterestRateIndexFixingDate($X$9,AC1452)</f>
        <v>49562</v>
      </c>
      <c r="AC1452" s="40">
        <f>_xll.qlCalendarAdvance(calendar,$AC1451,AA1452,,,trigger)</f>
        <v>49564</v>
      </c>
      <c r="AD1452" s="40">
        <f>_xll.qlInterestRateIndexMaturity($X$9,AC1452,)</f>
        <v>49655</v>
      </c>
      <c r="AE1452" s="43">
        <f>_xll.qlTenorBasisValue(TenorBasis3M,AC1452,_xll.ohTrigger(trigger,$X$24))</f>
        <v>7.1895697654229969E-4</v>
      </c>
      <c r="AF1452" s="90">
        <f>_xll.qlTenorBasisForwardRate(TenorBasis3M,AC1452,_xll.ohTrigger(trigger,$X$24))</f>
        <v>1.8263419088011643E-2</v>
      </c>
      <c r="AG1452" s="90">
        <f>_xll.qlIndexFixing(TenorBasisIndex6M,$AB1452,TRUE,_xll.ohTrigger(trigger,$X$24))</f>
        <v>1.8076875447830158E-2</v>
      </c>
      <c r="AH1452" s="43">
        <f>_xll.qlIndexFixing($X$9,$AB1452,TRUE,trigger)</f>
        <v>1.803846178794288E-2</v>
      </c>
      <c r="AI1452" s="45">
        <f t="shared" si="36"/>
        <v>0.38413659887277796</v>
      </c>
    </row>
    <row r="1453" spans="27:35" x14ac:dyDescent="0.2">
      <c r="AA1453" s="122" t="s">
        <v>88</v>
      </c>
      <c r="AB1453" s="40">
        <f>_xll.qlInterestRateIndexFixingDate($X$9,AC1453)</f>
        <v>49569</v>
      </c>
      <c r="AC1453" s="40">
        <f>_xll.qlCalendarAdvance(calendar,$AC1452,AA1453,,,trigger)</f>
        <v>49571</v>
      </c>
      <c r="AD1453" s="40">
        <f>_xll.qlInterestRateIndexMaturity($X$9,AC1453,)</f>
        <v>49662</v>
      </c>
      <c r="AE1453" s="43">
        <f>_xll.qlTenorBasisValue(TenorBasis3M,AC1453,_xll.ohTrigger(trigger,$X$24))</f>
        <v>7.1771042552067424E-4</v>
      </c>
      <c r="AF1453" s="90">
        <f>_xll.qlTenorBasisForwardRate(TenorBasis3M,AC1453,_xll.ohTrigger(trigger,$X$24))</f>
        <v>1.824708428124816E-2</v>
      </c>
      <c r="AG1453" s="90">
        <f>_xll.qlIndexFixing(TenorBasisIndex6M,$AB1453,TRUE,_xll.ohTrigger(trigger,$X$24))</f>
        <v>1.7867648170343461E-2</v>
      </c>
      <c r="AH1453" s="43">
        <f>_xll.qlIndexFixing($X$9,$AB1453,TRUE,trigger)</f>
        <v>1.8022217589785731E-2</v>
      </c>
      <c r="AI1453" s="45">
        <f t="shared" si="36"/>
        <v>-1.5456941944226934</v>
      </c>
    </row>
    <row r="1454" spans="27:35" x14ac:dyDescent="0.2">
      <c r="AA1454" s="122" t="s">
        <v>88</v>
      </c>
      <c r="AB1454" s="40">
        <f>_xll.qlInterestRateIndexFixingDate($X$9,AC1454)</f>
        <v>49576</v>
      </c>
      <c r="AC1454" s="40">
        <f>_xll.qlCalendarAdvance(calendar,$AC1453,AA1454,,,trigger)</f>
        <v>49578</v>
      </c>
      <c r="AD1454" s="40">
        <f>_xll.qlInterestRateIndexMaturity($X$9,AC1454,)</f>
        <v>49670</v>
      </c>
      <c r="AE1454" s="43">
        <f>_xll.qlTenorBasisValue(TenorBasis3M,AC1454,_xll.ohTrigger(trigger,$X$24))</f>
        <v>7.1646550785258432E-4</v>
      </c>
      <c r="AF1454" s="90">
        <f>_xll.qlTenorBasisForwardRate(TenorBasis3M,AC1454,_xll.ohTrigger(trigger,$X$24))</f>
        <v>1.8230082209768603E-2</v>
      </c>
      <c r="AG1454" s="90">
        <f>_xll.qlIndexFixing(TenorBasisIndex6M,$AB1454,TRUE,_xll.ohTrigger(trigger,$X$24))</f>
        <v>1.8057444341310434E-2</v>
      </c>
      <c r="AH1454" s="43">
        <f>_xll.qlIndexFixing($X$9,$AB1454,TRUE,trigger)</f>
        <v>1.8005306159745257E-2</v>
      </c>
      <c r="AI1454" s="45">
        <f t="shared" si="36"/>
        <v>0.52138181565176267</v>
      </c>
    </row>
    <row r="1455" spans="27:35" x14ac:dyDescent="0.2">
      <c r="AA1455" s="122" t="s">
        <v>88</v>
      </c>
      <c r="AB1455" s="40">
        <f>_xll.qlInterestRateIndexFixingDate($X$9,AC1455)</f>
        <v>49583</v>
      </c>
      <c r="AC1455" s="40">
        <f>_xll.qlCalendarAdvance(calendar,$AC1454,AA1455,,,trigger)</f>
        <v>49585</v>
      </c>
      <c r="AD1455" s="40">
        <f>_xll.qlInterestRateIndexMaturity($X$9,AC1455,)</f>
        <v>49677</v>
      </c>
      <c r="AE1455" s="43">
        <f>_xll.qlTenorBasisValue(TenorBasis3M,AC1455,_xll.ohTrigger(trigger,$X$24))</f>
        <v>7.1522222347251204E-4</v>
      </c>
      <c r="AF1455" s="90">
        <f>_xll.qlTenorBasisForwardRate(TenorBasis3M,AC1455,_xll.ohTrigger(trigger,$X$24))</f>
        <v>1.8213813751992908E-2</v>
      </c>
      <c r="AG1455" s="90">
        <f>_xll.qlIndexFixing(TenorBasisIndex6M,$AB1455,TRUE,_xll.ohTrigger(trigger,$X$24))</f>
        <v>1.8047047379740493E-2</v>
      </c>
      <c r="AH1455" s="43">
        <f>_xll.qlIndexFixing($X$9,$AB1455,TRUE,trigger)</f>
        <v>1.7989136586853322E-2</v>
      </c>
      <c r="AI1455" s="45">
        <f t="shared" si="36"/>
        <v>0.57910792887170404</v>
      </c>
    </row>
    <row r="1456" spans="27:35" x14ac:dyDescent="0.2">
      <c r="AA1456" s="122" t="s">
        <v>88</v>
      </c>
      <c r="AB1456" s="40">
        <f>_xll.qlInterestRateIndexFixingDate($X$9,AC1456)</f>
        <v>49590</v>
      </c>
      <c r="AC1456" s="40">
        <f>_xll.qlCalendarAdvance(calendar,$AC1455,AA1456,,,trigger)</f>
        <v>49592</v>
      </c>
      <c r="AD1456" s="40">
        <f>_xll.qlInterestRateIndexMaturity($X$9,AC1456,)</f>
        <v>49684</v>
      </c>
      <c r="AE1456" s="43">
        <f>_xll.qlTenorBasisValue(TenorBasis3M,AC1456,_xll.ohTrigger(trigger,$X$24))</f>
        <v>7.1398057230423332E-4</v>
      </c>
      <c r="AF1456" s="90">
        <f>_xll.qlTenorBasisForwardRate(TenorBasis3M,AC1456,_xll.ohTrigger(trigger,$X$24))</f>
        <v>1.8197584897763741E-2</v>
      </c>
      <c r="AG1456" s="90">
        <f>_xll.qlIndexFixing(TenorBasisIndex6M,$AB1456,TRUE,_xll.ohTrigger(trigger,$X$24))</f>
        <v>1.8030819752209198E-2</v>
      </c>
      <c r="AH1456" s="43">
        <f>_xll.qlIndexFixing($X$9,$AB1456,TRUE,trigger)</f>
        <v>1.7973011211004801E-2</v>
      </c>
      <c r="AI1456" s="45">
        <f t="shared" si="36"/>
        <v>0.57808541204396735</v>
      </c>
    </row>
    <row r="1457" spans="27:35" x14ac:dyDescent="0.2">
      <c r="AA1457" s="122" t="s">
        <v>88</v>
      </c>
      <c r="AB1457" s="40">
        <f>_xll.qlInterestRateIndexFixingDate($X$9,AC1457)</f>
        <v>49597</v>
      </c>
      <c r="AC1457" s="40">
        <f>_xll.qlCalendarAdvance(calendar,$AC1456,AA1457,,,trigger)</f>
        <v>49599</v>
      </c>
      <c r="AD1457" s="40">
        <f>_xll.qlInterestRateIndexMaturity($X$9,AC1457,)</f>
        <v>49691</v>
      </c>
      <c r="AE1457" s="43">
        <f>_xll.qlTenorBasisValue(TenorBasis3M,AC1457,_xll.ohTrigger(trigger,$X$24))</f>
        <v>7.1274055426087722E-4</v>
      </c>
      <c r="AF1457" s="90">
        <f>_xll.qlTenorBasisForwardRate(TenorBasis3M,AC1457,_xll.ohTrigger(trigger,$X$24))</f>
        <v>1.8181396263448928E-2</v>
      </c>
      <c r="AG1457" s="90">
        <f>_xll.qlIndexFixing(TenorBasisIndex6M,$AB1457,TRUE,_xll.ohTrigger(trigger,$X$24))</f>
        <v>1.8213885155035518E-2</v>
      </c>
      <c r="AH1457" s="43">
        <f>_xll.qlIndexFixing($X$9,$AB1457,TRUE,trigger)</f>
        <v>1.7956930700638044E-2</v>
      </c>
      <c r="AI1457" s="45">
        <f t="shared" si="36"/>
        <v>2.5695445439747471</v>
      </c>
    </row>
    <row r="1458" spans="27:35" x14ac:dyDescent="0.2">
      <c r="AA1458" s="122" t="s">
        <v>88</v>
      </c>
      <c r="AB1458" s="40">
        <f>_xll.qlInterestRateIndexFixingDate($X$9,AC1458)</f>
        <v>49604</v>
      </c>
      <c r="AC1458" s="40">
        <f>_xll.qlCalendarAdvance(calendar,$AC1457,AA1458,,,trigger)</f>
        <v>49606</v>
      </c>
      <c r="AD1458" s="40">
        <f>_xll.qlInterestRateIndexMaturity($X$9,AC1458,)</f>
        <v>49698</v>
      </c>
      <c r="AE1458" s="43">
        <f>_xll.qlTenorBasisValue(TenorBasis3M,AC1458,_xll.ohTrigger(trigger,$X$24))</f>
        <v>7.1150216924498113E-4</v>
      </c>
      <c r="AF1458" s="90">
        <f>_xll.qlTenorBasisForwardRate(TenorBasis3M,AC1458,_xll.ohTrigger(trigger,$X$24))</f>
        <v>1.8165247848459378E-2</v>
      </c>
      <c r="AG1458" s="90">
        <f>_xll.qlIndexFixing(TenorBasisIndex6M,$AB1458,TRUE,_xll.ohTrigger(trigger,$X$24))</f>
        <v>1.7801725904505582E-2</v>
      </c>
      <c r="AH1458" s="43">
        <f>_xll.qlIndexFixing($X$9,$AB1458,TRUE,trigger)</f>
        <v>1.794089505520045E-2</v>
      </c>
      <c r="AI1458" s="45">
        <f t="shared" si="36"/>
        <v>-1.3916915069486779</v>
      </c>
    </row>
    <row r="1459" spans="27:35" x14ac:dyDescent="0.2">
      <c r="AA1459" s="122" t="s">
        <v>88</v>
      </c>
      <c r="AB1459" s="40">
        <f>_xll.qlInterestRateIndexFixingDate($X$9,AC1459)</f>
        <v>49611</v>
      </c>
      <c r="AC1459" s="40">
        <f>_xll.qlCalendarAdvance(calendar,$AC1458,AA1459,,,trigger)</f>
        <v>49613</v>
      </c>
      <c r="AD1459" s="40">
        <f>_xll.qlInterestRateIndexMaturity($X$9,AC1459,)</f>
        <v>49705</v>
      </c>
      <c r="AE1459" s="43">
        <f>_xll.qlTenorBasisValue(TenorBasis3M,AC1459,_xll.ohTrigger(trigger,$X$24))</f>
        <v>7.1026541714854516E-4</v>
      </c>
      <c r="AF1459" s="90">
        <f>_xll.qlTenorBasisForwardRate(TenorBasis3M,AC1459,_xll.ohTrigger(trigger,$X$24))</f>
        <v>1.8149139652194699E-2</v>
      </c>
      <c r="AG1459" s="90">
        <f>_xll.qlIndexFixing(TenorBasisIndex6M,$AB1459,TRUE,_xll.ohTrigger(trigger,$X$24))</f>
        <v>1.7982378176452436E-2</v>
      </c>
      <c r="AH1459" s="43">
        <f>_xll.qlIndexFixing($X$9,$AB1459,TRUE,trigger)</f>
        <v>1.7924904274143762E-2</v>
      </c>
      <c r="AI1459" s="45">
        <f t="shared" si="36"/>
        <v>0.57473902308674552</v>
      </c>
    </row>
    <row r="1460" spans="27:35" x14ac:dyDescent="0.2">
      <c r="AA1460" s="122" t="s">
        <v>88</v>
      </c>
      <c r="AB1460" s="40">
        <f>_xll.qlInterestRateIndexFixingDate($X$9,AC1460)</f>
        <v>49618</v>
      </c>
      <c r="AC1460" s="40">
        <f>_xll.qlCalendarAdvance(calendar,$AC1459,AA1460,,,trigger)</f>
        <v>49620</v>
      </c>
      <c r="AD1460" s="40">
        <f>_xll.qlInterestRateIndexMaturity($X$9,AC1460,)</f>
        <v>49712</v>
      </c>
      <c r="AE1460" s="43">
        <f>_xll.qlTenorBasisValue(TenorBasis3M,AC1460,_xll.ohTrigger(trigger,$X$24))</f>
        <v>7.0903029785308923E-4</v>
      </c>
      <c r="AF1460" s="90">
        <f>_xll.qlTenorBasisForwardRate(TenorBasis3M,AC1460,_xll.ohTrigger(trigger,$X$24))</f>
        <v>1.8133071674046684E-2</v>
      </c>
      <c r="AG1460" s="90">
        <f>_xll.qlIndexFixing(TenorBasisIndex6M,$AB1460,TRUE,_xll.ohTrigger(trigger,$X$24))</f>
        <v>1.796631141814517E-2</v>
      </c>
      <c r="AH1460" s="43">
        <f>_xll.qlIndexFixing($X$9,$AB1460,TRUE,trigger)</f>
        <v>1.790895835692146E-2</v>
      </c>
      <c r="AI1460" s="45">
        <f t="shared" si="36"/>
        <v>0.573530612237097</v>
      </c>
    </row>
    <row r="1461" spans="27:35" x14ac:dyDescent="0.2">
      <c r="AA1461" s="122" t="s">
        <v>88</v>
      </c>
      <c r="AB1461" s="40">
        <f>_xll.qlInterestRateIndexFixingDate($X$9,AC1461)</f>
        <v>49625</v>
      </c>
      <c r="AC1461" s="40">
        <f>_xll.qlCalendarAdvance(calendar,$AC1460,AA1461,,,trigger)</f>
        <v>49627</v>
      </c>
      <c r="AD1461" s="40">
        <f>_xll.qlInterestRateIndexMaturity($X$9,AC1461,)</f>
        <v>49719</v>
      </c>
      <c r="AE1461" s="43">
        <f>_xll.qlTenorBasisValue(TenorBasis3M,AC1461,_xll.ohTrigger(trigger,$X$24))</f>
        <v>7.0779681122970799E-4</v>
      </c>
      <c r="AF1461" s="90">
        <f>_xll.qlTenorBasisForwardRate(TenorBasis3M,AC1461,_xll.ohTrigger(trigger,$X$24))</f>
        <v>1.8117043913398433E-2</v>
      </c>
      <c r="AG1461" s="90">
        <f>_xll.qlIndexFixing(TenorBasisIndex6M,$AB1461,TRUE,_xll.ohTrigger(trigger,$X$24))</f>
        <v>1.7950284875625128E-2</v>
      </c>
      <c r="AH1461" s="43">
        <f>_xll.qlIndexFixing($X$9,$AB1461,TRUE,trigger)</f>
        <v>1.7893057302988766E-2</v>
      </c>
      <c r="AI1461" s="45">
        <f t="shared" si="36"/>
        <v>0.57227572636361912</v>
      </c>
    </row>
    <row r="1462" spans="27:35" x14ac:dyDescent="0.2">
      <c r="AA1462" s="122" t="s">
        <v>88</v>
      </c>
      <c r="AB1462" s="40">
        <f>_xll.qlInterestRateIndexFixingDate($X$9,AC1462)</f>
        <v>49632</v>
      </c>
      <c r="AC1462" s="40">
        <f>_xll.qlCalendarAdvance(calendar,$AC1461,AA1462,,,trigger)</f>
        <v>49634</v>
      </c>
      <c r="AD1462" s="40">
        <f>_xll.qlInterestRateIndexMaturity($X$9,AC1462,)</f>
        <v>49726</v>
      </c>
      <c r="AE1462" s="43">
        <f>_xll.qlTenorBasisValue(TenorBasis3M,AC1462,_xll.ohTrigger(trigger,$X$24))</f>
        <v>7.0656495713912481E-4</v>
      </c>
      <c r="AF1462" s="90">
        <f>_xll.qlTenorBasisForwardRate(TenorBasis3M,AC1462,_xll.ohTrigger(trigger,$X$24))</f>
        <v>1.8101056369618278E-2</v>
      </c>
      <c r="AG1462" s="90">
        <f>_xll.qlIndexFixing(TenorBasisIndex6M,$AB1462,TRUE,_xll.ohTrigger(trigger,$X$24))</f>
        <v>1.7934298548261507E-2</v>
      </c>
      <c r="AH1462" s="43">
        <f>_xll.qlIndexFixing($X$9,$AB1462,TRUE,trigger)</f>
        <v>1.7877201111800894E-2</v>
      </c>
      <c r="AI1462" s="45">
        <f t="shared" si="36"/>
        <v>0.57097436460613182</v>
      </c>
    </row>
    <row r="1463" spans="27:35" x14ac:dyDescent="0.2">
      <c r="AA1463" s="122" t="s">
        <v>88</v>
      </c>
      <c r="AB1463" s="40">
        <f>_xll.qlInterestRateIndexFixingDate($X$9,AC1463)</f>
        <v>49639</v>
      </c>
      <c r="AC1463" s="40">
        <f>_xll.qlCalendarAdvance(calendar,$AC1462,AA1463,,,trigger)</f>
        <v>49641</v>
      </c>
      <c r="AD1463" s="40">
        <f>_xll.qlInterestRateIndexMaturity($X$9,AC1463,)</f>
        <v>49733</v>
      </c>
      <c r="AE1463" s="43">
        <f>_xll.qlTenorBasisValue(TenorBasis3M,AC1463,_xll.ohTrigger(trigger,$X$24))</f>
        <v>7.0533473543174692E-4</v>
      </c>
      <c r="AF1463" s="90">
        <f>_xll.qlTenorBasisForwardRate(TenorBasis3M,AC1463,_xll.ohTrigger(trigger,$X$24))</f>
        <v>1.808510904207716E-2</v>
      </c>
      <c r="AG1463" s="90">
        <f>_xll.qlIndexFixing(TenorBasisIndex6M,$AB1463,TRUE,_xll.ohTrigger(trigger,$X$24))</f>
        <v>1.7918352435420032E-2</v>
      </c>
      <c r="AH1463" s="43">
        <f>_xll.qlIndexFixing($X$9,$AB1463,TRUE,trigger)</f>
        <v>1.7861389782814801E-2</v>
      </c>
      <c r="AI1463" s="45">
        <f t="shared" si="36"/>
        <v>0.56962652605230946</v>
      </c>
    </row>
    <row r="1464" spans="27:35" x14ac:dyDescent="0.2">
      <c r="AA1464" s="122" t="s">
        <v>88</v>
      </c>
      <c r="AB1464" s="40">
        <f>_xll.qlInterestRateIndexFixingDate($X$9,AC1464)</f>
        <v>49646</v>
      </c>
      <c r="AC1464" s="40">
        <f>_xll.qlCalendarAdvance(calendar,$AC1463,AA1464,,,trigger)</f>
        <v>49648</v>
      </c>
      <c r="AD1464" s="40">
        <f>_xll.qlInterestRateIndexMaturity($X$9,AC1464,)</f>
        <v>49739</v>
      </c>
      <c r="AE1464" s="43">
        <f>_xll.qlTenorBasisValue(TenorBasis3M,AC1464,_xll.ohTrigger(trigger,$X$24))</f>
        <v>7.0410614594772192E-4</v>
      </c>
      <c r="AF1464" s="90">
        <f>_xll.qlTenorBasisForwardRate(TenorBasis3M,AC1464,_xll.ohTrigger(trigger,$X$24))</f>
        <v>1.8069877751461426E-2</v>
      </c>
      <c r="AG1464" s="90">
        <f>_xll.qlIndexFixing(TenorBasisIndex6M,$AB1464,TRUE,_xll.ohTrigger(trigger,$X$24))</f>
        <v>1.7903130583905514E-2</v>
      </c>
      <c r="AH1464" s="43">
        <f>_xll.qlIndexFixing($X$9,$AB1464,TRUE,trigger)</f>
        <v>1.7846299341458528E-2</v>
      </c>
      <c r="AI1464" s="45">
        <f t="shared" si="36"/>
        <v>0.56831242446986341</v>
      </c>
    </row>
    <row r="1465" spans="27:35" x14ac:dyDescent="0.2">
      <c r="AA1465" s="122" t="s">
        <v>88</v>
      </c>
      <c r="AB1465" s="40">
        <f>_xll.qlInterestRateIndexFixingDate($X$9,AC1465)</f>
        <v>49653</v>
      </c>
      <c r="AC1465" s="40">
        <f>_xll.qlCalendarAdvance(calendar,$AC1464,AA1465,,,trigger)</f>
        <v>49655</v>
      </c>
      <c r="AD1465" s="40">
        <f>_xll.qlInterestRateIndexMaturity($X$9,AC1465,)</f>
        <v>49746</v>
      </c>
      <c r="AE1465" s="43">
        <f>_xll.qlTenorBasisValue(TenorBasis3M,AC1465,_xll.ohTrigger(trigger,$X$24))</f>
        <v>7.0287918851698913E-4</v>
      </c>
      <c r="AF1465" s="90">
        <f>_xll.qlTenorBasisForwardRate(TenorBasis3M,AC1465,_xll.ohTrigger(trigger,$X$24))</f>
        <v>1.8054008776413125E-2</v>
      </c>
      <c r="AG1465" s="90">
        <f>_xll.qlIndexFixing(TenorBasisIndex6M,$AB1465,TRUE,_xll.ohTrigger(trigger,$X$24))</f>
        <v>1.7887262812876951E-2</v>
      </c>
      <c r="AH1465" s="43">
        <f>_xll.qlIndexFixing($X$9,$AB1465,TRUE,trigger)</f>
        <v>1.7830575308349993E-2</v>
      </c>
      <c r="AI1465" s="45">
        <f t="shared" si="36"/>
        <v>0.56687504526958121</v>
      </c>
    </row>
    <row r="1466" spans="27:35" x14ac:dyDescent="0.2">
      <c r="AA1466" s="122" t="s">
        <v>88</v>
      </c>
      <c r="AB1466" s="40">
        <f>_xll.qlInterestRateIndexFixingDate($X$9,AC1466)</f>
        <v>49660</v>
      </c>
      <c r="AC1466" s="40">
        <f>_xll.qlCalendarAdvance(calendar,$AC1465,AA1466,,,trigger)</f>
        <v>49662</v>
      </c>
      <c r="AD1466" s="40">
        <f>_xll.qlInterestRateIndexMaturity($X$9,AC1466,)</f>
        <v>49753</v>
      </c>
      <c r="AE1466" s="43">
        <f>_xll.qlTenorBasisValue(TenorBasis3M,AC1466,_xll.ohTrigger(trigger,$X$24))</f>
        <v>7.0165386295933593E-4</v>
      </c>
      <c r="AF1466" s="90">
        <f>_xll.qlTenorBasisForwardRate(TenorBasis3M,AC1466,_xll.ohTrigger(trigger,$X$24))</f>
        <v>1.8038180012981714E-2</v>
      </c>
      <c r="AG1466" s="90">
        <f>_xll.qlIndexFixing(TenorBasisIndex6M,$AB1466,TRUE,_xll.ohTrigger(trigger,$X$24))</f>
        <v>1.8071252893525819E-2</v>
      </c>
      <c r="AH1466" s="43">
        <f>_xll.qlIndexFixing($X$9,$AB1466,TRUE,trigger)</f>
        <v>1.7814896132966905E-2</v>
      </c>
      <c r="AI1466" s="45">
        <f t="shared" si="36"/>
        <v>2.563567605589137</v>
      </c>
    </row>
    <row r="1467" spans="27:35" x14ac:dyDescent="0.2">
      <c r="AA1467" s="122" t="s">
        <v>88</v>
      </c>
      <c r="AB1467" s="40">
        <f>_xll.qlInterestRateIndexFixingDate($X$9,AC1467)</f>
        <v>49664</v>
      </c>
      <c r="AC1467" s="40">
        <f>_xll.qlCalendarAdvance(calendar,$AC1466,AA1467,,,trigger)</f>
        <v>49670</v>
      </c>
      <c r="AD1467" s="40">
        <f>_xll.qlInterestRateIndexMaturity($X$9,AC1467,)</f>
        <v>49761</v>
      </c>
      <c r="AE1467" s="43">
        <f>_xll.qlTenorBasisValue(TenorBasis3M,AC1467,_xll.ohTrigger(trigger,$X$24))</f>
        <v>7.0025548886078833E-4</v>
      </c>
      <c r="AF1467" s="90">
        <f>_xll.qlTenorBasisForwardRate(TenorBasis3M,AC1467,_xll.ohTrigger(trigger,$X$24))</f>
        <v>1.8020139235490031E-2</v>
      </c>
      <c r="AG1467" s="90">
        <f>_xll.qlIndexFixing(TenorBasisIndex6M,$AB1467,TRUE,_xll.ohTrigger(trigger,$X$24))</f>
        <v>1.7656042720408344E-2</v>
      </c>
      <c r="AH1467" s="43">
        <f>_xll.qlIndexFixing($X$9,$AB1467,TRUE,trigger)</f>
        <v>1.7797032002530012E-2</v>
      </c>
      <c r="AI1467" s="45">
        <f t="shared" si="36"/>
        <v>-1.4098928212166739</v>
      </c>
    </row>
    <row r="1468" spans="27:35" x14ac:dyDescent="0.2">
      <c r="AA1468" s="122" t="s">
        <v>88</v>
      </c>
      <c r="AB1468" s="40">
        <f>_xll.qlInterestRateIndexFixingDate($X$9,AC1468)</f>
        <v>49674</v>
      </c>
      <c r="AC1468" s="40">
        <f>_xll.qlCalendarAdvance(calendar,$AC1467,AA1468,,,trigger)</f>
        <v>49677</v>
      </c>
      <c r="AD1468" s="40">
        <f>_xll.qlInterestRateIndexMaturity($X$9,AC1468,)</f>
        <v>49768</v>
      </c>
      <c r="AE1468" s="43">
        <f>_xll.qlTenorBasisValue(TenorBasis3M,AC1468,_xll.ohTrigger(trigger,$X$24))</f>
        <v>6.9903365952029152E-4</v>
      </c>
      <c r="AF1468" s="90">
        <f>_xll.qlTenorBasisForwardRate(TenorBasis3M,AC1468,_xll.ohTrigger(trigger,$X$24))</f>
        <v>1.8004396637556219E-2</v>
      </c>
      <c r="AG1468" s="90">
        <f>_xll.qlIndexFixing(TenorBasisIndex6M,$AB1468,TRUE,_xll.ohTrigger(trigger,$X$24))</f>
        <v>1.7837654447045017E-2</v>
      </c>
      <c r="AH1468" s="43">
        <f>_xll.qlIndexFixing($X$9,$AB1468,TRUE,trigger)</f>
        <v>1.7781448949055596E-2</v>
      </c>
      <c r="AI1468" s="45">
        <f t="shared" si="36"/>
        <v>0.56205497989420672</v>
      </c>
    </row>
    <row r="1469" spans="27:35" x14ac:dyDescent="0.2">
      <c r="AA1469" s="122" t="s">
        <v>88</v>
      </c>
      <c r="AB1469" s="40">
        <f>_xll.qlInterestRateIndexFixingDate($X$9,AC1469)</f>
        <v>49682</v>
      </c>
      <c r="AC1469" s="40">
        <f>_xll.qlCalendarAdvance(calendar,$AC1468,AA1469,,,trigger)</f>
        <v>49684</v>
      </c>
      <c r="AD1469" s="40">
        <f>_xll.qlInterestRateIndexMaturity($X$9,AC1469,)</f>
        <v>49775</v>
      </c>
      <c r="AE1469" s="43">
        <f>_xll.qlTenorBasisValue(TenorBasis3M,AC1469,_xll.ohTrigger(trigger,$X$24))</f>
        <v>6.9781346142099617E-4</v>
      </c>
      <c r="AF1469" s="90">
        <f>_xll.qlTenorBasisForwardRate(TenorBasis3M,AC1469,_xll.ohTrigger(trigger,$X$24))</f>
        <v>1.7988694249116161E-2</v>
      </c>
      <c r="AG1469" s="90">
        <f>_xll.qlIndexFixing(TenorBasisIndex6M,$AB1469,TRUE,_xll.ohTrigger(trigger,$X$24))</f>
        <v>1.7624941535831173E-2</v>
      </c>
      <c r="AH1469" s="43">
        <f>_xll.qlIndexFixing($X$9,$AB1469,TRUE,trigger)</f>
        <v>1.7765910751645544E-2</v>
      </c>
      <c r="AI1469" s="45">
        <f t="shared" si="36"/>
        <v>-1.4096921581437105</v>
      </c>
    </row>
    <row r="1470" spans="27:35" x14ac:dyDescent="0.2">
      <c r="AA1470" s="122" t="s">
        <v>88</v>
      </c>
      <c r="AB1470" s="40">
        <f>_xll.qlInterestRateIndexFixingDate($X$9,AC1470)</f>
        <v>49689</v>
      </c>
      <c r="AC1470" s="40">
        <f>_xll.qlCalendarAdvance(calendar,$AC1469,AA1470,,,trigger)</f>
        <v>49691</v>
      </c>
      <c r="AD1470" s="40">
        <f>_xll.qlInterestRateIndexMaturity($X$9,AC1470,)</f>
        <v>49782</v>
      </c>
      <c r="AE1470" s="43">
        <f>_xll.qlTenorBasisValue(TenorBasis3M,AC1470,_xll.ohTrigger(trigger,$X$24))</f>
        <v>6.9659489434120096E-4</v>
      </c>
      <c r="AF1470" s="90">
        <f>_xll.qlTenorBasisForwardRate(TenorBasis3M,AC1470,_xll.ohTrigger(trigger,$X$24))</f>
        <v>1.7973032069478544E-2</v>
      </c>
      <c r="AG1470" s="90">
        <f>_xll.qlIndexFixing(TenorBasisIndex6M,$AB1470,TRUE,_xll.ohTrigger(trigger,$X$24))</f>
        <v>1.7806292271267326E-2</v>
      </c>
      <c r="AH1470" s="43">
        <f>_xll.qlIndexFixing($X$9,$AB1470,TRUE,trigger)</f>
        <v>1.7750417409771038E-2</v>
      </c>
      <c r="AI1470" s="45">
        <f t="shared" si="36"/>
        <v>0.55874861496288397</v>
      </c>
    </row>
    <row r="1471" spans="27:35" x14ac:dyDescent="0.2">
      <c r="AA1471" s="122" t="s">
        <v>88</v>
      </c>
      <c r="AB1471" s="40">
        <f>_xll.qlInterestRateIndexFixingDate($X$9,AC1471)</f>
        <v>49696</v>
      </c>
      <c r="AC1471" s="40">
        <f>_xll.qlCalendarAdvance(calendar,$AC1470,AA1471,,,trigger)</f>
        <v>49698</v>
      </c>
      <c r="AD1471" s="40">
        <f>_xll.qlInterestRateIndexMaturity($X$9,AC1471,)</f>
        <v>49789</v>
      </c>
      <c r="AE1471" s="43">
        <f>_xll.qlTenorBasisValue(TenorBasis3M,AC1471,_xll.ohTrigger(trigger,$X$24))</f>
        <v>6.9537795804932722E-4</v>
      </c>
      <c r="AF1471" s="90">
        <f>_xll.qlTenorBasisForwardRate(TenorBasis3M,AC1471,_xll.ohTrigger(trigger,$X$24))</f>
        <v>1.7957410097945027E-2</v>
      </c>
      <c r="AG1471" s="90">
        <f>_xll.qlIndexFixing(TenorBasisIndex6M,$AB1471,TRUE,_xll.ohTrigger(trigger,$X$24))</f>
        <v>1.7989582584221855E-2</v>
      </c>
      <c r="AH1471" s="43">
        <f>_xll.qlIndexFixing($X$9,$AB1471,TRUE,trigger)</f>
        <v>1.7734968922908545E-2</v>
      </c>
      <c r="AI1471" s="45">
        <f t="shared" si="36"/>
        <v>2.546136613133104</v>
      </c>
    </row>
    <row r="1472" spans="27:35" x14ac:dyDescent="0.2">
      <c r="AA1472" s="122" t="s">
        <v>88</v>
      </c>
      <c r="AB1472" s="40">
        <f>_xll.qlInterestRateIndexFixingDate($X$9,AC1472)</f>
        <v>49703</v>
      </c>
      <c r="AC1472" s="40">
        <f>_xll.qlCalendarAdvance(calendar,$AC1471,AA1472,,,trigger)</f>
        <v>49705</v>
      </c>
      <c r="AD1472" s="40">
        <f>_xll.qlInterestRateIndexMaturity($X$9,AC1472,)</f>
        <v>49795</v>
      </c>
      <c r="AE1472" s="43">
        <f>_xll.qlTenorBasisValue(TenorBasis3M,AC1472,_xll.ohTrigger(trigger,$X$24))</f>
        <v>6.9416265230397094E-4</v>
      </c>
      <c r="AF1472" s="90">
        <f>_xll.qlTenorBasisForwardRate(TenorBasis3M,AC1472,_xll.ohTrigger(trigger,$X$24))</f>
        <v>1.7942487335350421E-2</v>
      </c>
      <c r="AG1472" s="90">
        <f>_xll.qlIndexFixing(TenorBasisIndex6M,$AB1472,TRUE,_xll.ohTrigger(trigger,$X$24))</f>
        <v>1.7775758090849081E-2</v>
      </c>
      <c r="AH1472" s="43">
        <f>_xll.qlIndexFixing($X$9,$AB1472,TRUE,trigger)</f>
        <v>1.7720221683754644E-2</v>
      </c>
      <c r="AI1472" s="45">
        <f t="shared" si="36"/>
        <v>0.55536407094436413</v>
      </c>
    </row>
    <row r="1473" spans="27:35" x14ac:dyDescent="0.2">
      <c r="AA1473" s="122" t="s">
        <v>88</v>
      </c>
      <c r="AB1473" s="40">
        <f>_xll.qlInterestRateIndexFixingDate($X$9,AC1473)</f>
        <v>49710</v>
      </c>
      <c r="AC1473" s="40">
        <f>_xll.qlCalendarAdvance(calendar,$AC1472,AA1473,,,trigger)</f>
        <v>49712</v>
      </c>
      <c r="AD1473" s="40">
        <f>_xll.qlInterestRateIndexMaturity($X$9,AC1473,)</f>
        <v>49802</v>
      </c>
      <c r="AE1473" s="43">
        <f>_xll.qlTenorBasisValue(TenorBasis3M,AC1473,_xll.ohTrigger(trigger,$X$24))</f>
        <v>6.9294897685395762E-4</v>
      </c>
      <c r="AF1473" s="90">
        <f>_xll.qlTenorBasisForwardRate(TenorBasis3M,AC1473,_xll.ohTrigger(trigger,$X$24))</f>
        <v>1.7926943678713947E-2</v>
      </c>
      <c r="AG1473" s="90">
        <f>_xll.qlIndexFixing(TenorBasisIndex6M,$AB1473,TRUE,_xll.ohTrigger(trigger,$X$24))</f>
        <v>1.7561685372850633E-2</v>
      </c>
      <c r="AH1473" s="43">
        <f>_xll.qlIndexFixing($X$9,$AB1473,TRUE,trigger)</f>
        <v>1.7704860455685534E-2</v>
      </c>
      <c r="AI1473" s="45">
        <f t="shared" si="36"/>
        <v>-1.4317508283490099</v>
      </c>
    </row>
    <row r="1474" spans="27:35" x14ac:dyDescent="0.2">
      <c r="AA1474" s="122" t="s">
        <v>88</v>
      </c>
      <c r="AB1474" s="40">
        <f>_xll.qlInterestRateIndexFixingDate($X$9,AC1474)</f>
        <v>49717</v>
      </c>
      <c r="AC1474" s="40">
        <f>_xll.qlCalendarAdvance(calendar,$AC1473,AA1474,,,trigger)</f>
        <v>49719</v>
      </c>
      <c r="AD1474" s="40">
        <f>_xll.qlInterestRateIndexMaturity($X$9,AC1474,)</f>
        <v>49809</v>
      </c>
      <c r="AE1474" s="43">
        <f>_xll.qlTenorBasisValue(TenorBasis3M,AC1474,_xll.ohTrigger(trigger,$X$24))</f>
        <v>6.9173693143839254E-4</v>
      </c>
      <c r="AF1474" s="90">
        <f>_xll.qlTenorBasisForwardRate(TenorBasis3M,AC1474,_xll.ohTrigger(trigger,$X$24))</f>
        <v>1.7911440225413244E-2</v>
      </c>
      <c r="AG1474" s="90">
        <f>_xll.qlIndexFixing(TenorBasisIndex6M,$AB1474,TRUE,_xll.ohTrigger(trigger,$X$24))</f>
        <v>1.7744713345464902E-2</v>
      </c>
      <c r="AH1474" s="43">
        <f>_xll.qlIndexFixing($X$9,$AB1474,TRUE,trigger)</f>
        <v>1.7689544078251629E-2</v>
      </c>
      <c r="AI1474" s="45">
        <f t="shared" si="36"/>
        <v>0.55169267213273088</v>
      </c>
    </row>
    <row r="1475" spans="27:35" x14ac:dyDescent="0.2">
      <c r="AA1475" s="122" t="s">
        <v>88</v>
      </c>
      <c r="AB1475" s="40">
        <f>_xll.qlInterestRateIndexFixingDate($X$9,AC1475)</f>
        <v>49724</v>
      </c>
      <c r="AC1475" s="40">
        <f>_xll.qlCalendarAdvance(calendar,$AC1474,AA1475,,,trigger)</f>
        <v>49726</v>
      </c>
      <c r="AD1475" s="40">
        <f>_xll.qlInterestRateIndexMaturity($X$9,AC1475,)</f>
        <v>49816</v>
      </c>
      <c r="AE1475" s="43">
        <f>_xll.qlTenorBasisValue(TenorBasis3M,AC1475,_xll.ohTrigger(trigger,$X$24))</f>
        <v>6.9052651578671294E-4</v>
      </c>
      <c r="AF1475" s="90">
        <f>_xll.qlTenorBasisForwardRate(TenorBasis3M,AC1475,_xll.ohTrigger(trigger,$X$24))</f>
        <v>1.7895976974720895E-2</v>
      </c>
      <c r="AG1475" s="90">
        <f>_xll.qlIndexFixing(TenorBasisIndex6M,$AB1475,TRUE,_xll.ohTrigger(trigger,$X$24))</f>
        <v>1.7729251274534619E-2</v>
      </c>
      <c r="AH1475" s="43">
        <f>_xll.qlIndexFixing($X$9,$AB1475,TRUE,trigger)</f>
        <v>1.7674272550939563E-2</v>
      </c>
      <c r="AI1475" s="45">
        <f t="shared" si="36"/>
        <v>0.54978723595056067</v>
      </c>
    </row>
    <row r="1476" spans="27:35" x14ac:dyDescent="0.2">
      <c r="AA1476" s="122" t="s">
        <v>88</v>
      </c>
      <c r="AB1476" s="40">
        <f>_xll.qlInterestRateIndexFixingDate($X$9,AC1476)</f>
        <v>49731</v>
      </c>
      <c r="AC1476" s="40">
        <f>_xll.qlCalendarAdvance(calendar,$AC1475,AA1476,,,trigger)</f>
        <v>49733</v>
      </c>
      <c r="AD1476" s="40">
        <f>_xll.qlInterestRateIndexMaturity($X$9,AC1476,)</f>
        <v>49823</v>
      </c>
      <c r="AE1476" s="43">
        <f>_xll.qlTenorBasisValue(TenorBasis3M,AC1476,_xll.ohTrigger(trigger,$X$24))</f>
        <v>6.8931772961874297E-4</v>
      </c>
      <c r="AF1476" s="90">
        <f>_xll.qlTenorBasisForwardRate(TenorBasis3M,AC1476,_xll.ohTrigger(trigger,$X$24))</f>
        <v>1.7880553925897047E-2</v>
      </c>
      <c r="AG1476" s="90">
        <f>_xll.qlIndexFixing(TenorBasisIndex6M,$AB1476,TRUE,_xll.ohTrigger(trigger,$X$24))</f>
        <v>1.7713829403795955E-2</v>
      </c>
      <c r="AH1476" s="43">
        <f>_xll.qlIndexFixing($X$9,$AB1476,TRUE,trigger)</f>
        <v>1.7659045873236856E-2</v>
      </c>
      <c r="AI1476" s="45">
        <f t="shared" ref="AI1476:AI1539" si="37">(AG1476-AH1476)*10000</f>
        <v>0.54783530559099347</v>
      </c>
    </row>
    <row r="1477" spans="27:35" x14ac:dyDescent="0.2">
      <c r="AA1477" s="122" t="s">
        <v>88</v>
      </c>
      <c r="AB1477" s="40">
        <f>_xll.qlInterestRateIndexFixingDate($X$9,AC1477)</f>
        <v>49738</v>
      </c>
      <c r="AC1477" s="40">
        <f>_xll.qlCalendarAdvance(calendar,$AC1476,AA1477,,,trigger)</f>
        <v>49740</v>
      </c>
      <c r="AD1477" s="40">
        <f>_xll.qlInterestRateIndexMaturity($X$9,AC1477,)</f>
        <v>49832</v>
      </c>
      <c r="AE1477" s="43">
        <f>_xll.qlTenorBasisValue(TenorBasis3M,AC1477,_xll.ohTrigger(trigger,$X$24))</f>
        <v>6.8811057264474133E-4</v>
      </c>
      <c r="AF1477" s="90">
        <f>_xll.qlTenorBasisForwardRate(TenorBasis3M,AC1477,_xll.ohTrigger(trigger,$X$24))</f>
        <v>1.7863874298804264E-2</v>
      </c>
      <c r="AG1477" s="90">
        <f>_xll.qlIndexFixing(TenorBasisIndex6M,$AB1477,TRUE,_xll.ohTrigger(trigger,$X$24))</f>
        <v>1.7697134687999688E-2</v>
      </c>
      <c r="AH1477" s="43">
        <f>_xll.qlIndexFixing($X$9,$AB1477,TRUE,trigger)</f>
        <v>1.7642576024919296E-2</v>
      </c>
      <c r="AI1477" s="45">
        <f t="shared" si="37"/>
        <v>0.54558663080392367</v>
      </c>
    </row>
    <row r="1478" spans="27:35" x14ac:dyDescent="0.2">
      <c r="AA1478" s="122" t="s">
        <v>88</v>
      </c>
      <c r="AB1478" s="40">
        <f>_xll.qlInterestRateIndexFixingDate($X$9,AC1478)</f>
        <v>49745</v>
      </c>
      <c r="AC1478" s="40">
        <f>_xll.qlCalendarAdvance(calendar,$AC1477,AA1478,,,trigger)</f>
        <v>49747</v>
      </c>
      <c r="AD1478" s="40">
        <f>_xll.qlInterestRateIndexMaturity($X$9,AC1478,)</f>
        <v>49839</v>
      </c>
      <c r="AE1478" s="43">
        <f>_xll.qlTenorBasisValue(TenorBasis3M,AC1478,_xll.ohTrigger(trigger,$X$24))</f>
        <v>6.8690504456545617E-4</v>
      </c>
      <c r="AF1478" s="90">
        <f>_xll.qlTenorBasisForwardRate(TenorBasis3M,AC1478,_xll.ohTrigger(trigger,$X$24))</f>
        <v>1.7848535876123593E-2</v>
      </c>
      <c r="AG1478" s="90">
        <f>_xll.qlIndexFixing(TenorBasisIndex6M,$AB1478,TRUE,_xll.ohTrigger(trigger,$X$24))</f>
        <v>1.7681797454074197E-2</v>
      </c>
      <c r="AH1478" s="43">
        <f>_xll.qlIndexFixing($X$9,$AB1478,TRUE,trigger)</f>
        <v>1.7627443972642865E-2</v>
      </c>
      <c r="AI1478" s="45">
        <f t="shared" si="37"/>
        <v>0.5435348143133234</v>
      </c>
    </row>
    <row r="1479" spans="27:35" x14ac:dyDescent="0.2">
      <c r="AA1479" s="122" t="s">
        <v>88</v>
      </c>
      <c r="AB1479" s="40">
        <f>_xll.qlInterestRateIndexFixingDate($X$9,AC1479)</f>
        <v>49752</v>
      </c>
      <c r="AC1479" s="40">
        <f>_xll.qlCalendarAdvance(calendar,$AC1478,AA1479,,,trigger)</f>
        <v>49754</v>
      </c>
      <c r="AD1479" s="40">
        <f>_xll.qlInterestRateIndexMaturity($X$9,AC1479,)</f>
        <v>49846</v>
      </c>
      <c r="AE1479" s="43">
        <f>_xll.qlTenorBasisValue(TenorBasis3M,AC1479,_xll.ohTrigger(trigger,$X$24))</f>
        <v>6.8570114507217534E-4</v>
      </c>
      <c r="AF1479" s="90">
        <f>_xll.qlTenorBasisForwardRate(TenorBasis3M,AC1479,_xll.ohTrigger(trigger,$X$24))</f>
        <v>1.7833237658213735E-2</v>
      </c>
      <c r="AG1479" s="90">
        <f>_xll.qlIndexFixing(TenorBasisIndex6M,$AB1479,TRUE,_xll.ohTrigger(trigger,$X$24))</f>
        <v>1.7666500423206111E-2</v>
      </c>
      <c r="AH1479" s="43">
        <f>_xll.qlIndexFixing($X$9,$AB1479,TRUE,trigger)</f>
        <v>1.7612356774024614E-2</v>
      </c>
      <c r="AI1479" s="45">
        <f t="shared" si="37"/>
        <v>0.54143649181496301</v>
      </c>
    </row>
    <row r="1480" spans="27:35" x14ac:dyDescent="0.2">
      <c r="AA1480" s="122" t="s">
        <v>88</v>
      </c>
      <c r="AB1480" s="40">
        <f>_xll.qlInterestRateIndexFixingDate($X$9,AC1480)</f>
        <v>49759</v>
      </c>
      <c r="AC1480" s="40">
        <f>_xll.qlCalendarAdvance(calendar,$AC1479,AA1480,,,trigger)</f>
        <v>49761</v>
      </c>
      <c r="AD1480" s="40">
        <f>_xll.qlInterestRateIndexMaturity($X$9,AC1480,)</f>
        <v>49853</v>
      </c>
      <c r="AE1480" s="43">
        <f>_xll.qlTenorBasisValue(TenorBasis3M,AC1480,_xll.ohTrigger(trigger,$X$24))</f>
        <v>6.8449887384677767E-4</v>
      </c>
      <c r="AF1480" s="90">
        <f>_xll.qlTenorBasisForwardRate(TenorBasis3M,AC1480,_xll.ohTrigger(trigger,$X$24))</f>
        <v>1.7817979644289238E-2</v>
      </c>
      <c r="AG1480" s="90">
        <f>_xll.qlIndexFixing(TenorBasisIndex6M,$AB1480,TRUE,_xll.ohTrigger(trigger,$X$24))</f>
        <v>1.784646087081862E-2</v>
      </c>
      <c r="AH1480" s="43">
        <f>_xll.qlIndexFixing($X$9,$AB1480,TRUE,trigger)</f>
        <v>1.759731442855017E-2</v>
      </c>
      <c r="AI1480" s="45">
        <f t="shared" si="37"/>
        <v>2.4914644226844973</v>
      </c>
    </row>
    <row r="1481" spans="27:35" x14ac:dyDescent="0.2">
      <c r="AA1481" s="122" t="s">
        <v>88</v>
      </c>
      <c r="AB1481" s="40">
        <f>_xll.qlInterestRateIndexFixingDate($X$9,AC1481)</f>
        <v>49766</v>
      </c>
      <c r="AC1481" s="40">
        <f>_xll.qlCalendarAdvance(calendar,$AC1480,AA1481,,,trigger)</f>
        <v>49768</v>
      </c>
      <c r="AD1481" s="40">
        <f>_xll.qlInterestRateIndexMaturity($X$9,AC1481,)</f>
        <v>49859</v>
      </c>
      <c r="AE1481" s="43">
        <f>_xll.qlTenorBasisValue(TenorBasis3M,AC1481,_xll.ohTrigger(trigger,$X$24))</f>
        <v>6.8329823056178293E-4</v>
      </c>
      <c r="AF1481" s="90">
        <f>_xll.qlTenorBasisForwardRate(TenorBasis3M,AC1481,_xll.ohTrigger(trigger,$X$24))</f>
        <v>1.7803401667838621E-2</v>
      </c>
      <c r="AG1481" s="90">
        <f>_xll.qlIndexFixing(TenorBasisIndex6M,$AB1481,TRUE,_xll.ohTrigger(trigger,$X$24))</f>
        <v>1.7636674906108308E-2</v>
      </c>
      <c r="AH1481" s="43">
        <f>_xll.qlIndexFixing($X$9,$AB1481,TRUE,trigger)</f>
        <v>1.7582950965740262E-2</v>
      </c>
      <c r="AI1481" s="45">
        <f t="shared" si="37"/>
        <v>0.53723940368045897</v>
      </c>
    </row>
    <row r="1482" spans="27:35" x14ac:dyDescent="0.2">
      <c r="AA1482" s="122" t="s">
        <v>88</v>
      </c>
      <c r="AB1482" s="40">
        <f>_xll.qlInterestRateIndexFixingDate($X$9,AC1482)</f>
        <v>49773</v>
      </c>
      <c r="AC1482" s="40">
        <f>_xll.qlCalendarAdvance(calendar,$AC1481,AA1482,,,trigger)</f>
        <v>49775</v>
      </c>
      <c r="AD1482" s="40">
        <f>_xll.qlInterestRateIndexMaturity($X$9,AC1482,)</f>
        <v>49866</v>
      </c>
      <c r="AE1482" s="43">
        <f>_xll.qlTenorBasisValue(TenorBasis3M,AC1482,_xll.ohTrigger(trigger,$X$24))</f>
        <v>6.820992148804056E-4</v>
      </c>
      <c r="AF1482" s="90">
        <f>_xll.qlTenorBasisForwardRate(TenorBasis3M,AC1482,_xll.ohTrigger(trigger,$X$24))</f>
        <v>1.7788221936726089E-2</v>
      </c>
      <c r="AG1482" s="90">
        <f>_xll.qlIndexFixing(TenorBasisIndex6M,$AB1482,TRUE,_xll.ohTrigger(trigger,$X$24))</f>
        <v>1.7818507898926621E-2</v>
      </c>
      <c r="AH1482" s="43">
        <f>_xll.qlIndexFixing($X$9,$AB1482,TRUE,trigger)</f>
        <v>1.7567995849853489E-2</v>
      </c>
      <c r="AI1482" s="45">
        <f t="shared" si="37"/>
        <v>2.5051204907313234</v>
      </c>
    </row>
    <row r="1483" spans="27:35" x14ac:dyDescent="0.2">
      <c r="AA1483" s="122" t="s">
        <v>88</v>
      </c>
      <c r="AB1483" s="40">
        <f>_xll.qlInterestRateIndexFixingDate($X$9,AC1483)</f>
        <v>49780</v>
      </c>
      <c r="AC1483" s="40">
        <f>_xll.qlCalendarAdvance(calendar,$AC1482,AA1483,,,trigger)</f>
        <v>49782</v>
      </c>
      <c r="AD1483" s="40">
        <f>_xll.qlInterestRateIndexMaturity($X$9,AC1483,)</f>
        <v>49873</v>
      </c>
      <c r="AE1483" s="43">
        <f>_xll.qlTenorBasisValue(TenorBasis3M,AC1483,_xll.ohTrigger(trigger,$X$24))</f>
        <v>6.8090182645660175E-4</v>
      </c>
      <c r="AF1483" s="90">
        <f>_xll.qlTenorBasisForwardRate(TenorBasis3M,AC1483,_xll.ohTrigger(trigger,$X$24))</f>
        <v>1.7773082404647991E-2</v>
      </c>
      <c r="AG1483" s="90">
        <f>_xll.qlIndexFixing(TenorBasisIndex6M,$AB1483,TRUE,_xll.ohTrigger(trigger,$X$24))</f>
        <v>1.7606357991162353E-2</v>
      </c>
      <c r="AH1483" s="43">
        <f>_xll.qlIndexFixing($X$9,$AB1483,TRUE,trigger)</f>
        <v>1.7553085582807843E-2</v>
      </c>
      <c r="AI1483" s="45">
        <f t="shared" si="37"/>
        <v>0.5327240835450997</v>
      </c>
    </row>
    <row r="1484" spans="27:35" x14ac:dyDescent="0.2">
      <c r="AA1484" s="122" t="s">
        <v>88</v>
      </c>
      <c r="AB1484" s="40">
        <f>_xll.qlInterestRateIndexFixingDate($X$9,AC1484)</f>
        <v>49787</v>
      </c>
      <c r="AC1484" s="40">
        <f>_xll.qlCalendarAdvance(calendar,$AC1483,AA1484,,,trigger)</f>
        <v>49789</v>
      </c>
      <c r="AD1484" s="40">
        <f>_xll.qlInterestRateIndexMaturity($X$9,AC1484,)</f>
        <v>49880</v>
      </c>
      <c r="AE1484" s="43">
        <f>_xll.qlTenorBasisValue(TenorBasis3M,AC1484,_xll.ohTrigger(trigger,$X$24))</f>
        <v>6.7970606493512225E-4</v>
      </c>
      <c r="AF1484" s="90">
        <f>_xll.qlTenorBasisForwardRate(TenorBasis3M,AC1484,_xll.ohTrigger(trigger,$X$24))</f>
        <v>1.7757983070796176E-2</v>
      </c>
      <c r="AG1484" s="90">
        <f>_xll.qlIndexFixing(TenorBasisIndex6M,$AB1484,TRUE,_xll.ohTrigger(trigger,$X$24))</f>
        <v>1.7591259828889417E-2</v>
      </c>
      <c r="AH1484" s="43">
        <f>_xll.qlIndexFixing($X$9,$AB1484,TRUE,trigger)</f>
        <v>1.7538220164096473E-2</v>
      </c>
      <c r="AI1484" s="45">
        <f t="shared" si="37"/>
        <v>0.53039664792944174</v>
      </c>
    </row>
    <row r="1485" spans="27:35" x14ac:dyDescent="0.2">
      <c r="AA1485" s="122" t="s">
        <v>88</v>
      </c>
      <c r="AB1485" s="40">
        <f>_xll.qlInterestRateIndexFixingDate($X$9,AC1485)</f>
        <v>49794</v>
      </c>
      <c r="AC1485" s="40">
        <f>_xll.qlCalendarAdvance(calendar,$AC1484,AA1485,,,trigger)</f>
        <v>49797</v>
      </c>
      <c r="AD1485" s="40">
        <f>_xll.qlInterestRateIndexMaturity($X$9,AC1485,)</f>
        <v>49891</v>
      </c>
      <c r="AE1485" s="43">
        <f>_xll.qlTenorBasisValue(TenorBasis3M,AC1485,_xll.ohTrigger(trigger,$X$24))</f>
        <v>6.7834147199656515E-4</v>
      </c>
      <c r="AF1485" s="90">
        <f>_xll.qlTenorBasisForwardRate(TenorBasis3M,AC1485,_xll.ohTrigger(trigger,$X$24))</f>
        <v>1.7738883388903021E-2</v>
      </c>
      <c r="AG1485" s="90">
        <f>_xll.qlIndexFixing(TenorBasisIndex6M,$AB1485,TRUE,_xll.ohTrigger(trigger,$X$24))</f>
        <v>1.7762373000434636E-2</v>
      </c>
      <c r="AH1485" s="43">
        <f>_xll.qlIndexFixing($X$9,$AB1485,TRUE,trigger)</f>
        <v>1.751941540699176E-2</v>
      </c>
      <c r="AI1485" s="45">
        <f t="shared" si="37"/>
        <v>2.4295759344287666</v>
      </c>
    </row>
    <row r="1486" spans="27:35" x14ac:dyDescent="0.2">
      <c r="AA1486" s="122" t="s">
        <v>88</v>
      </c>
      <c r="AB1486" s="40">
        <f>_xll.qlInterestRateIndexFixingDate($X$9,AC1486)</f>
        <v>49802</v>
      </c>
      <c r="AC1486" s="40">
        <f>_xll.qlCalendarAdvance(calendar,$AC1485,AA1486,,,trigger)</f>
        <v>49804</v>
      </c>
      <c r="AD1486" s="40">
        <f>_xll.qlInterestRateIndexMaturity($X$9,AC1486,)</f>
        <v>49898</v>
      </c>
      <c r="AE1486" s="43">
        <f>_xll.qlTenorBasisValue(TenorBasis3M,AC1486,_xll.ohTrigger(trigger,$X$24))</f>
        <v>6.7714919545559479E-4</v>
      </c>
      <c r="AF1486" s="90">
        <f>_xll.qlTenorBasisForwardRate(TenorBasis3M,AC1486,_xll.ohTrigger(trigger,$X$24))</f>
        <v>1.772387659237503E-2</v>
      </c>
      <c r="AG1486" s="90">
        <f>_xll.qlIndexFixing(TenorBasisIndex6M,$AB1486,TRUE,_xll.ohTrigger(trigger,$X$24))</f>
        <v>1.7557131650420596E-2</v>
      </c>
      <c r="AH1486" s="43">
        <f>_xll.qlIndexFixing($X$9,$AB1486,TRUE,trigger)</f>
        <v>1.7504653550967392E-2</v>
      </c>
      <c r="AI1486" s="45">
        <f t="shared" si="37"/>
        <v>0.52478099453204252</v>
      </c>
    </row>
    <row r="1487" spans="27:35" x14ac:dyDescent="0.2">
      <c r="AA1487" s="122" t="s">
        <v>88</v>
      </c>
      <c r="AB1487" s="40">
        <f>_xll.qlInterestRateIndexFixingDate($X$9,AC1487)</f>
        <v>49809</v>
      </c>
      <c r="AC1487" s="40">
        <f>_xll.qlCalendarAdvance(calendar,$AC1486,AA1487,,,trigger)</f>
        <v>49811</v>
      </c>
      <c r="AD1487" s="40">
        <f>_xll.qlInterestRateIndexMaturity($X$9,AC1487,)</f>
        <v>49905</v>
      </c>
      <c r="AE1487" s="43">
        <f>_xll.qlTenorBasisValue(TenorBasis3M,AC1487,_xll.ohTrigger(trigger,$X$24))</f>
        <v>6.759585446410761E-4</v>
      </c>
      <c r="AF1487" s="90">
        <f>_xll.qlTenorBasisForwardRate(TenorBasis3M,AC1487,_xll.ohTrigger(trigger,$X$24))</f>
        <v>1.7708909999083523E-2</v>
      </c>
      <c r="AG1487" s="90">
        <f>_xll.qlIndexFixing(TenorBasisIndex6M,$AB1487,TRUE,_xll.ohTrigger(trigger,$X$24))</f>
        <v>1.7732075841281239E-2</v>
      </c>
      <c r="AH1487" s="43">
        <f>_xll.qlIndexFixing($X$9,$AB1487,TRUE,trigger)</f>
        <v>1.7489936549926581E-2</v>
      </c>
      <c r="AI1487" s="45">
        <f t="shared" si="37"/>
        <v>2.4213929135465802</v>
      </c>
    </row>
    <row r="1488" spans="27:35" x14ac:dyDescent="0.2">
      <c r="AA1488" s="122" t="s">
        <v>88</v>
      </c>
      <c r="AB1488" s="40">
        <f>_xll.qlInterestRateIndexFixingDate($X$9,AC1488)</f>
        <v>49816</v>
      </c>
      <c r="AC1488" s="40">
        <f>_xll.qlCalendarAdvance(calendar,$AC1487,AA1488,,,trigger)</f>
        <v>49818</v>
      </c>
      <c r="AD1488" s="40">
        <f>_xll.qlInterestRateIndexMaturity($X$9,AC1488,)</f>
        <v>49912</v>
      </c>
      <c r="AE1488" s="43">
        <f>_xll.qlTenorBasisValue(TenorBasis3M,AC1488,_xll.ohTrigger(trigger,$X$24))</f>
        <v>6.7476951916015299E-4</v>
      </c>
      <c r="AF1488" s="90">
        <f>_xll.qlTenorBasisForwardRate(TenorBasis3M,AC1488,_xll.ohTrigger(trigger,$X$24))</f>
        <v>1.7693983608174715E-2</v>
      </c>
      <c r="AG1488" s="90">
        <f>_xll.qlIndexFixing(TenorBasisIndex6M,$AB1488,TRUE,_xll.ohTrigger(trigger,$X$24))</f>
        <v>1.7527241037997947E-2</v>
      </c>
      <c r="AH1488" s="43">
        <f>_xll.qlIndexFixing($X$9,$AB1488,TRUE,trigger)</f>
        <v>1.7475264403355697E-2</v>
      </c>
      <c r="AI1488" s="45">
        <f t="shared" si="37"/>
        <v>0.51976634642250663</v>
      </c>
    </row>
    <row r="1489" spans="27:35" x14ac:dyDescent="0.2">
      <c r="AA1489" s="122" t="s">
        <v>88</v>
      </c>
      <c r="AB1489" s="40">
        <f>_xll.qlInterestRateIndexFixingDate($X$9,AC1489)</f>
        <v>49823</v>
      </c>
      <c r="AC1489" s="40">
        <f>_xll.qlCalendarAdvance(calendar,$AC1488,AA1489,,,trigger)</f>
        <v>49825</v>
      </c>
      <c r="AD1489" s="40">
        <f>_xll.qlInterestRateIndexMaturity($X$9,AC1489,)</f>
        <v>49916</v>
      </c>
      <c r="AE1489" s="43">
        <f>_xll.qlTenorBasisValue(TenorBasis3M,AC1489,_xll.ohTrigger(trigger,$X$24))</f>
        <v>6.7358211861101905E-4</v>
      </c>
      <c r="AF1489" s="90">
        <f>_xll.qlTenorBasisForwardRate(TenorBasis3M,AC1489,_xll.ohTrigger(trigger,$X$24))</f>
        <v>1.768096429075244E-2</v>
      </c>
      <c r="AG1489" s="90">
        <f>_xll.qlIndexFixing(TenorBasisIndex6M,$AB1489,TRUE,_xll.ohTrigger(trigger,$X$24))</f>
        <v>1.7514247047358138E-2</v>
      </c>
      <c r="AH1489" s="43">
        <f>_xll.qlIndexFixing($X$9,$AB1489,TRUE,trigger)</f>
        <v>1.7462477841106203E-2</v>
      </c>
      <c r="AI1489" s="45">
        <f t="shared" si="37"/>
        <v>0.51769206251935795</v>
      </c>
    </row>
    <row r="1490" spans="27:35" x14ac:dyDescent="0.2">
      <c r="AA1490" s="122" t="s">
        <v>88</v>
      </c>
      <c r="AB1490" s="40">
        <f>_xll.qlInterestRateIndexFixingDate($X$9,AC1490)</f>
        <v>49830</v>
      </c>
      <c r="AC1490" s="40">
        <f>_xll.qlCalendarAdvance(calendar,$AC1489,AA1490,,,trigger)</f>
        <v>49832</v>
      </c>
      <c r="AD1490" s="40">
        <f>_xll.qlInterestRateIndexMaturity($X$9,AC1490,)</f>
        <v>49926</v>
      </c>
      <c r="AE1490" s="43">
        <f>_xll.qlTenorBasisValue(TenorBasis3M,AC1490,_xll.ohTrigger(trigger,$X$24))</f>
        <v>6.7239634258296711E-4</v>
      </c>
      <c r="AF1490" s="90">
        <f>_xll.qlTenorBasisForwardRate(TenorBasis3M,AC1490,_xll.ohTrigger(trigger,$X$24))</f>
        <v>1.7664251430033081E-2</v>
      </c>
      <c r="AG1490" s="90">
        <f>_xll.qlIndexFixing(TenorBasisIndex6M,$AB1490,TRUE,_xll.ohTrigger(trigger,$X$24))</f>
        <v>1.7497511224637025E-2</v>
      </c>
      <c r="AH1490" s="43">
        <f>_xll.qlIndexFixing($X$9,$AB1490,TRUE,trigger)</f>
        <v>1.7446054671571728E-2</v>
      </c>
      <c r="AI1490" s="45">
        <f t="shared" si="37"/>
        <v>0.51456553065296751</v>
      </c>
    </row>
    <row r="1491" spans="27:35" x14ac:dyDescent="0.2">
      <c r="AA1491" s="122" t="s">
        <v>88</v>
      </c>
      <c r="AB1491" s="40">
        <f>_xll.qlInterestRateIndexFixingDate($X$9,AC1491)</f>
        <v>49837</v>
      </c>
      <c r="AC1491" s="40">
        <f>_xll.qlCalendarAdvance(calendar,$AC1490,AA1491,,,trigger)</f>
        <v>49839</v>
      </c>
      <c r="AD1491" s="40">
        <f>_xll.qlInterestRateIndexMaturity($X$9,AC1491,)</f>
        <v>49933</v>
      </c>
      <c r="AE1491" s="43">
        <f>_xll.qlTenorBasisValue(TenorBasis3M,AC1491,_xll.ohTrigger(trigger,$X$24))</f>
        <v>6.7121219065643836E-4</v>
      </c>
      <c r="AF1491" s="90">
        <f>_xll.qlTenorBasisForwardRate(TenorBasis3M,AC1491,_xll.ohTrigger(trigger,$X$24))</f>
        <v>1.7649445641048467E-2</v>
      </c>
      <c r="AG1491" s="90">
        <f>_xll.qlIndexFixing(TenorBasisIndex6M,$AB1491,TRUE,_xll.ohTrigger(trigger,$X$24))</f>
        <v>1.7482706615418481E-2</v>
      </c>
      <c r="AH1491" s="43">
        <f>_xll.qlIndexFixing($X$9,$AB1491,TRUE,trigger)</f>
        <v>1.7431517085339035E-2</v>
      </c>
      <c r="AI1491" s="45">
        <f t="shared" si="37"/>
        <v>0.51189530079445711</v>
      </c>
    </row>
    <row r="1492" spans="27:35" x14ac:dyDescent="0.2">
      <c r="AA1492" s="122" t="s">
        <v>88</v>
      </c>
      <c r="AB1492" s="40">
        <f>_xll.qlInterestRateIndexFixingDate($X$9,AC1492)</f>
        <v>49844</v>
      </c>
      <c r="AC1492" s="40">
        <f>_xll.qlCalendarAdvance(calendar,$AC1491,AA1492,,,trigger)</f>
        <v>49846</v>
      </c>
      <c r="AD1492" s="40">
        <f>_xll.qlInterestRateIndexMaturity($X$9,AC1492,)</f>
        <v>49940</v>
      </c>
      <c r="AE1492" s="43">
        <f>_xll.qlTenorBasisValue(TenorBasis3M,AC1492,_xll.ohTrigger(trigger,$X$24))</f>
        <v>6.7002966240307092E-4</v>
      </c>
      <c r="AF1492" s="90">
        <f>_xll.qlTenorBasisForwardRate(TenorBasis3M,AC1492,_xll.ohTrigger(trigger,$X$24))</f>
        <v>1.7634680050941268E-2</v>
      </c>
      <c r="AG1492" s="90">
        <f>_xll.qlIndexFixing(TenorBasisIndex6M,$AB1492,TRUE,_xll.ohTrigger(trigger,$X$24))</f>
        <v>1.7467942203325565E-2</v>
      </c>
      <c r="AH1492" s="43">
        <f>_xll.qlIndexFixing($X$9,$AB1492,TRUE,trigger)</f>
        <v>1.7417024351533646E-2</v>
      </c>
      <c r="AI1492" s="45">
        <f t="shared" si="37"/>
        <v>0.50917851791919266</v>
      </c>
    </row>
    <row r="1493" spans="27:35" x14ac:dyDescent="0.2">
      <c r="AA1493" s="122" t="s">
        <v>88</v>
      </c>
      <c r="AB1493" s="40">
        <f>_xll.qlInterestRateIndexFixingDate($X$9,AC1493)</f>
        <v>49851</v>
      </c>
      <c r="AC1493" s="40">
        <f>_xll.qlCalendarAdvance(calendar,$AC1492,AA1493,,,trigger)</f>
        <v>49853</v>
      </c>
      <c r="AD1493" s="40">
        <f>_xll.qlInterestRateIndexMaturity($X$9,AC1493,)</f>
        <v>49947</v>
      </c>
      <c r="AE1493" s="43">
        <f>_xll.qlTenorBasisValue(TenorBasis3M,AC1493,_xll.ohTrigger(trigger,$X$24))</f>
        <v>6.6884875738574797E-4</v>
      </c>
      <c r="AF1493" s="90">
        <f>_xll.qlTenorBasisForwardRate(TenorBasis3M,AC1493,_xll.ohTrigger(trigger,$X$24))</f>
        <v>1.7619954658817737E-2</v>
      </c>
      <c r="AG1493" s="90">
        <f>_xll.qlIndexFixing(TenorBasisIndex6M,$AB1493,TRUE,_xll.ohTrigger(trigger,$X$24))</f>
        <v>1.7453217987467927E-2</v>
      </c>
      <c r="AH1493" s="43">
        <f>_xll.qlIndexFixing($X$9,$AB1493,TRUE,trigger)</f>
        <v>1.7402576469649583E-2</v>
      </c>
      <c r="AI1493" s="45">
        <f t="shared" si="37"/>
        <v>0.50641517818344339</v>
      </c>
    </row>
    <row r="1494" spans="27:35" x14ac:dyDescent="0.2">
      <c r="AA1494" s="122" t="s">
        <v>88</v>
      </c>
      <c r="AB1494" s="40">
        <f>_xll.qlInterestRateIndexFixingDate($X$9,AC1494)</f>
        <v>49858</v>
      </c>
      <c r="AC1494" s="40">
        <f>_xll.qlCalendarAdvance(calendar,$AC1493,AA1494,,,trigger)</f>
        <v>49860</v>
      </c>
      <c r="AD1494" s="40">
        <f>_xll.qlInterestRateIndexMaturity($X$9,AC1494,)</f>
        <v>49954</v>
      </c>
      <c r="AE1494" s="43">
        <f>_xll.qlTenorBasisValue(TenorBasis3M,AC1494,_xll.ohTrigger(trigger,$X$24))</f>
        <v>6.6766947515864818E-4</v>
      </c>
      <c r="AF1494" s="90">
        <f>_xll.qlTenorBasisForwardRate(TenorBasis3M,AC1494,_xll.ohTrigger(trigger,$X$24))</f>
        <v>1.7605269463772211E-2</v>
      </c>
      <c r="AG1494" s="90">
        <f>_xll.qlIndexFixing(TenorBasisIndex6M,$AB1494,TRUE,_xll.ohTrigger(trigger,$X$24))</f>
        <v>1.7627315613354705E-2</v>
      </c>
      <c r="AH1494" s="43">
        <f>_xll.qlIndexFixing($X$9,$AB1494,TRUE,trigger)</f>
        <v>1.7388173439182569E-2</v>
      </c>
      <c r="AI1494" s="45">
        <f t="shared" si="37"/>
        <v>2.3914217417213628</v>
      </c>
    </row>
    <row r="1495" spans="27:35" x14ac:dyDescent="0.2">
      <c r="AA1495" s="122" t="s">
        <v>88</v>
      </c>
      <c r="AB1495" s="40">
        <f>_xll.qlInterestRateIndexFixingDate($X$9,AC1495)</f>
        <v>49865</v>
      </c>
      <c r="AC1495" s="40">
        <f>_xll.qlCalendarAdvance(calendar,$AC1494,AA1495,,,trigger)</f>
        <v>49867</v>
      </c>
      <c r="AD1495" s="40">
        <f>_xll.qlInterestRateIndexMaturity($X$9,AC1495,)</f>
        <v>49961</v>
      </c>
      <c r="AE1495" s="43">
        <f>_xll.qlTenorBasisValue(TenorBasis3M,AC1495,_xll.ohTrigger(trigger,$X$24))</f>
        <v>6.6649181526729092E-4</v>
      </c>
      <c r="AF1495" s="90">
        <f>_xll.qlTenorBasisForwardRate(TenorBasis3M,AC1495,_xll.ohTrigger(trigger,$X$24))</f>
        <v>1.7590624464899882E-2</v>
      </c>
      <c r="AG1495" s="90">
        <f>_xll.qlIndexFixing(TenorBasisIndex6M,$AB1495,TRUE,_xll.ohTrigger(trigger,$X$24))</f>
        <v>1.742389014083244E-2</v>
      </c>
      <c r="AH1495" s="43">
        <f>_xll.qlIndexFixing($X$9,$AB1495,TRUE,trigger)</f>
        <v>1.7373815259628323E-2</v>
      </c>
      <c r="AI1495" s="45">
        <f t="shared" si="37"/>
        <v>0.50074881204117272</v>
      </c>
    </row>
    <row r="1496" spans="27:35" x14ac:dyDescent="0.2">
      <c r="AA1496" s="122" t="s">
        <v>88</v>
      </c>
      <c r="AB1496" s="40">
        <f>_xll.qlInterestRateIndexFixingDate($X$9,AC1496)</f>
        <v>49872</v>
      </c>
      <c r="AC1496" s="40">
        <f>_xll.qlCalendarAdvance(calendar,$AC1495,AA1496,,,trigger)</f>
        <v>49874</v>
      </c>
      <c r="AD1496" s="40">
        <f>_xll.qlInterestRateIndexMaturity($X$9,AC1496,)</f>
        <v>49968</v>
      </c>
      <c r="AE1496" s="43">
        <f>_xll.qlTenorBasisValue(TenorBasis3M,AC1496,_xll.ohTrigger(trigger,$X$24))</f>
        <v>6.6531577724858676E-4</v>
      </c>
      <c r="AF1496" s="90">
        <f>_xll.qlTenorBasisForwardRate(TenorBasis3M,AC1496,_xll.ohTrigger(trigger,$X$24))</f>
        <v>1.757601966128064E-2</v>
      </c>
      <c r="AG1496" s="90">
        <f>_xll.qlIndexFixing(TenorBasisIndex6M,$AB1496,TRUE,_xll.ohTrigger(trigger,$X$24))</f>
        <v>1.7597749755383474E-2</v>
      </c>
      <c r="AH1496" s="43">
        <f>_xll.qlIndexFixing($X$9,$AB1496,TRUE,trigger)</f>
        <v>1.7359501930485122E-2</v>
      </c>
      <c r="AI1496" s="45">
        <f t="shared" si="37"/>
        <v>2.3824782489835146</v>
      </c>
    </row>
    <row r="1497" spans="27:35" x14ac:dyDescent="0.2">
      <c r="AA1497" s="122" t="s">
        <v>88</v>
      </c>
      <c r="AB1497" s="40">
        <f>_xll.qlInterestRateIndexFixingDate($X$9,AC1497)</f>
        <v>49879</v>
      </c>
      <c r="AC1497" s="40">
        <f>_xll.qlCalendarAdvance(calendar,$AC1496,AA1497,,,trigger)</f>
        <v>49881</v>
      </c>
      <c r="AD1497" s="40">
        <f>_xll.qlInterestRateIndexMaturity($X$9,AC1497,)</f>
        <v>49975</v>
      </c>
      <c r="AE1497" s="43">
        <f>_xll.qlTenorBasisValue(TenorBasis3M,AC1497,_xll.ohTrigger(trigger,$X$24))</f>
        <v>6.6414136063088468E-4</v>
      </c>
      <c r="AF1497" s="90">
        <f>_xll.qlTenorBasisForwardRate(TenorBasis3M,AC1497,_xll.ohTrigger(trigger,$X$24))</f>
        <v>1.756145505199181E-2</v>
      </c>
      <c r="AG1497" s="90">
        <f>_xll.qlIndexFixing(TenorBasisIndex6M,$AB1497,TRUE,_xll.ohTrigger(trigger,$X$24))</f>
        <v>1.7394723068208932E-2</v>
      </c>
      <c r="AH1497" s="43">
        <f>_xll.qlIndexFixing($X$9,$AB1497,TRUE,trigger)</f>
        <v>1.7345233451253793E-2</v>
      </c>
      <c r="AI1497" s="45">
        <f t="shared" si="37"/>
        <v>0.49489616955139537</v>
      </c>
    </row>
    <row r="1498" spans="27:35" x14ac:dyDescent="0.2">
      <c r="AA1498" s="122" t="s">
        <v>88</v>
      </c>
      <c r="AB1498" s="40">
        <f>_xll.qlInterestRateIndexFixingDate($X$9,AC1498)</f>
        <v>49886</v>
      </c>
      <c r="AC1498" s="40">
        <f>_xll.qlCalendarAdvance(calendar,$AC1497,AA1498,,,trigger)</f>
        <v>49888</v>
      </c>
      <c r="AD1498" s="40">
        <f>_xll.qlInterestRateIndexMaturity($X$9,AC1498,)</f>
        <v>49982</v>
      </c>
      <c r="AE1498" s="43">
        <f>_xll.qlTenorBasisValue(TenorBasis3M,AC1498,_xll.ohTrigger(trigger,$X$24))</f>
        <v>6.6296856493401884E-4</v>
      </c>
      <c r="AF1498" s="90">
        <f>_xll.qlTenorBasisForwardRate(TenorBasis3M,AC1498,_xll.ohTrigger(trigger,$X$24))</f>
        <v>1.7546930636103082E-2</v>
      </c>
      <c r="AG1498" s="90">
        <f>_xll.qlIndexFixing(TenorBasisIndex6M,$AB1498,TRUE,_xll.ohTrigger(trigger,$X$24))</f>
        <v>1.7194134716580631E-2</v>
      </c>
      <c r="AH1498" s="43">
        <f>_xll.qlIndexFixing($X$9,$AB1498,TRUE,trigger)</f>
        <v>1.7331009821433457E-2</v>
      </c>
      <c r="AI1498" s="45">
        <f t="shared" si="37"/>
        <v>-1.3687510485282592</v>
      </c>
    </row>
    <row r="1499" spans="27:35" x14ac:dyDescent="0.2">
      <c r="AA1499" s="122" t="s">
        <v>88</v>
      </c>
      <c r="AB1499" s="40">
        <f>_xll.qlInterestRateIndexFixingDate($X$9,AC1499)</f>
        <v>49893</v>
      </c>
      <c r="AC1499" s="40">
        <f>_xll.qlCalendarAdvance(calendar,$AC1498,AA1499,,,trigger)</f>
        <v>49895</v>
      </c>
      <c r="AD1499" s="40">
        <f>_xll.qlInterestRateIndexMaturity($X$9,AC1499,)</f>
        <v>49989</v>
      </c>
      <c r="AE1499" s="43">
        <f>_xll.qlTenorBasisValue(TenorBasis3M,AC1499,_xll.ohTrigger(trigger,$X$24))</f>
        <v>6.6179738966935721E-4</v>
      </c>
      <c r="AF1499" s="90">
        <f>_xll.qlTenorBasisForwardRate(TenorBasis3M,AC1499,_xll.ohTrigger(trigger,$X$24))</f>
        <v>1.7532446412674776E-2</v>
      </c>
      <c r="AG1499" s="90">
        <f>_xll.qlIndexFixing(TenorBasisIndex6M,$AB1499,TRUE,_xll.ohTrigger(trigger,$X$24))</f>
        <v>1.7365716762178653E-2</v>
      </c>
      <c r="AH1499" s="43">
        <f>_xll.qlIndexFixing($X$9,$AB1499,TRUE,trigger)</f>
        <v>1.7316831040530892E-2</v>
      </c>
      <c r="AI1499" s="45">
        <f t="shared" si="37"/>
        <v>0.48885721647760894</v>
      </c>
    </row>
    <row r="1500" spans="27:35" x14ac:dyDescent="0.2">
      <c r="AA1500" s="122" t="s">
        <v>88</v>
      </c>
      <c r="AB1500" s="40">
        <f>_xll.qlInterestRateIndexFixingDate($X$9,AC1500)</f>
        <v>49900</v>
      </c>
      <c r="AC1500" s="40">
        <f>_xll.qlCalendarAdvance(calendar,$AC1499,AA1500,,,trigger)</f>
        <v>49902</v>
      </c>
      <c r="AD1500" s="40">
        <f>_xll.qlInterestRateIndexMaturity($X$9,AC1500,)</f>
        <v>49996</v>
      </c>
      <c r="AE1500" s="43">
        <f>_xll.qlTenorBasisValue(TenorBasis3M,AC1500,_xll.ohTrigger(trigger,$X$24))</f>
        <v>6.6062783433984819E-4</v>
      </c>
      <c r="AF1500" s="90">
        <f>_xll.qlTenorBasisForwardRate(TenorBasis3M,AC1500,_xll.ohTrigger(trigger,$X$24))</f>
        <v>1.7518002380764671E-2</v>
      </c>
      <c r="AG1500" s="90">
        <f>_xll.qlIndexFixing(TenorBasisIndex6M,$AB1500,TRUE,_xll.ohTrigger(trigger,$X$24))</f>
        <v>1.7351273894288064E-2</v>
      </c>
      <c r="AH1500" s="43">
        <f>_xll.qlIndexFixing($X$9,$AB1500,TRUE,trigger)</f>
        <v>1.7302697108046921E-2</v>
      </c>
      <c r="AI1500" s="45">
        <f t="shared" si="37"/>
        <v>0.48576786241143199</v>
      </c>
    </row>
    <row r="1501" spans="27:35" x14ac:dyDescent="0.2">
      <c r="AA1501" s="122" t="s">
        <v>88</v>
      </c>
      <c r="AB1501" s="40">
        <f>_xll.qlInterestRateIndexFixingDate($X$9,AC1501)</f>
        <v>49907</v>
      </c>
      <c r="AC1501" s="40">
        <f>_xll.qlCalendarAdvance(calendar,$AC1500,AA1501,,,trigger)</f>
        <v>49909</v>
      </c>
      <c r="AD1501" s="40">
        <f>_xll.qlInterestRateIndexMaturity($X$9,AC1501,)</f>
        <v>50003</v>
      </c>
      <c r="AE1501" s="43">
        <f>_xll.qlTenorBasisValue(TenorBasis3M,AC1501,_xll.ohTrigger(trigger,$X$24))</f>
        <v>6.5945989844006805E-4</v>
      </c>
      <c r="AF1501" s="90">
        <f>_xll.qlTenorBasisForwardRate(TenorBasis3M,AC1501,_xll.ohTrigger(trigger,$X$24))</f>
        <v>1.750359853941693E-2</v>
      </c>
      <c r="AG1501" s="90">
        <f>_xll.qlIndexFixing(TenorBasisIndex6M,$AB1501,TRUE,_xll.ohTrigger(trigger,$X$24))</f>
        <v>1.7336871215211457E-2</v>
      </c>
      <c r="AH1501" s="43">
        <f>_xll.qlIndexFixing($X$9,$AB1501,TRUE,trigger)</f>
        <v>1.7288608023489176E-2</v>
      </c>
      <c r="AI1501" s="45">
        <f t="shared" si="37"/>
        <v>0.48263191722280191</v>
      </c>
    </row>
    <row r="1502" spans="27:35" x14ac:dyDescent="0.2">
      <c r="AA1502" s="122" t="s">
        <v>88</v>
      </c>
      <c r="AB1502" s="40">
        <f>_xll.qlInterestRateIndexFixingDate($X$9,AC1502)</f>
        <v>49914</v>
      </c>
      <c r="AC1502" s="40">
        <f>_xll.qlCalendarAdvance(calendar,$AC1501,AA1502,,,trigger)</f>
        <v>49916</v>
      </c>
      <c r="AD1502" s="40">
        <f>_xll.qlInterestRateIndexMaturity($X$9,AC1502,)</f>
        <v>50007</v>
      </c>
      <c r="AE1502" s="43">
        <f>_xll.qlTenorBasisValue(TenorBasis3M,AC1502,_xll.ohTrigger(trigger,$X$24))</f>
        <v>6.5829358145626682E-4</v>
      </c>
      <c r="AF1502" s="90">
        <f>_xll.qlTenorBasisForwardRate(TenorBasis3M,AC1502,_xll.ohTrigger(trigger,$X$24))</f>
        <v>1.7491017569102464E-2</v>
      </c>
      <c r="AG1502" s="90">
        <f>_xll.qlIndexFixing(TenorBasisIndex6M,$AB1502,TRUE,_xll.ohTrigger(trigger,$X$24))</f>
        <v>1.7324315288882598E-2</v>
      </c>
      <c r="AH1502" s="43">
        <f>_xll.qlIndexFixing($X$9,$AB1502,TRUE,trigger)</f>
        <v>1.7276306468159777E-2</v>
      </c>
      <c r="AI1502" s="45">
        <f t="shared" si="37"/>
        <v>0.48008820722821727</v>
      </c>
    </row>
    <row r="1503" spans="27:35" x14ac:dyDescent="0.2">
      <c r="AA1503" s="122" t="s">
        <v>88</v>
      </c>
      <c r="AB1503" s="40">
        <f>_xll.qlInterestRateIndexFixingDate($X$9,AC1503)</f>
        <v>49921</v>
      </c>
      <c r="AC1503" s="40">
        <f>_xll.qlCalendarAdvance(calendar,$AC1502,AA1503,,,trigger)</f>
        <v>49923</v>
      </c>
      <c r="AD1503" s="40">
        <f>_xll.qlInterestRateIndexMaturity($X$9,AC1503,)</f>
        <v>50014</v>
      </c>
      <c r="AE1503" s="43">
        <f>_xll.qlTenorBasisValue(TenorBasis3M,AC1503,_xll.ohTrigger(trigger,$X$24))</f>
        <v>6.5712888286641755E-4</v>
      </c>
      <c r="AF1503" s="90">
        <f>_xll.qlTenorBasisForwardRate(TenorBasis3M,AC1503,_xll.ohTrigger(trigger,$X$24))</f>
        <v>1.7476687577958873E-2</v>
      </c>
      <c r="AG1503" s="90">
        <f>_xll.qlIndexFixing(TenorBasisIndex6M,$AB1503,TRUE,_xll.ohTrigger(trigger,$X$24))</f>
        <v>1.7309986436898982E-2</v>
      </c>
      <c r="AH1503" s="43">
        <f>_xll.qlIndexFixing($X$9,$AB1503,TRUE,trigger)</f>
        <v>1.7262299479552549E-2</v>
      </c>
      <c r="AI1503" s="45">
        <f t="shared" si="37"/>
        <v>0.4768695734643294</v>
      </c>
    </row>
    <row r="1504" spans="27:35" x14ac:dyDescent="0.2">
      <c r="AA1504" s="122" t="s">
        <v>88</v>
      </c>
      <c r="AB1504" s="40">
        <f>_xll.qlInterestRateIndexFixingDate($X$9,AC1504)</f>
        <v>49928</v>
      </c>
      <c r="AC1504" s="40">
        <f>_xll.qlCalendarAdvance(calendar,$AC1503,AA1504,,,trigger)</f>
        <v>49930</v>
      </c>
      <c r="AD1504" s="40">
        <f>_xll.qlInterestRateIndexMaturity($X$9,AC1504,)</f>
        <v>50021</v>
      </c>
      <c r="AE1504" s="43">
        <f>_xll.qlTenorBasisValue(TenorBasis3M,AC1504,_xll.ohTrigger(trigger,$X$24))</f>
        <v>6.5596580214025938E-4</v>
      </c>
      <c r="AF1504" s="90">
        <f>_xll.qlTenorBasisForwardRate(TenorBasis3M,AC1504,_xll.ohTrigger(trigger,$X$24))</f>
        <v>1.7462397767154338E-2</v>
      </c>
      <c r="AG1504" s="90">
        <f>_xll.qlIndexFixing(TenorBasisIndex6M,$AB1504,TRUE,_xll.ohTrigger(trigger,$X$24))</f>
        <v>1.7295697763560831E-2</v>
      </c>
      <c r="AH1504" s="43">
        <f>_xll.qlIndexFixing($X$9,$AB1504,TRUE,trigger)</f>
        <v>1.7248337329444832E-2</v>
      </c>
      <c r="AI1504" s="45">
        <f t="shared" si="37"/>
        <v>0.47360434115999855</v>
      </c>
    </row>
    <row r="1505" spans="27:35" x14ac:dyDescent="0.2">
      <c r="AA1505" s="122" t="s">
        <v>88</v>
      </c>
      <c r="AB1505" s="40">
        <f>_xll.qlInterestRateIndexFixingDate($X$9,AC1505)</f>
        <v>49935</v>
      </c>
      <c r="AC1505" s="40">
        <f>_xll.qlCalendarAdvance(calendar,$AC1504,AA1505,,,trigger)</f>
        <v>49937</v>
      </c>
      <c r="AD1505" s="40">
        <f>_xll.qlInterestRateIndexMaturity($X$9,AC1505,)</f>
        <v>50028</v>
      </c>
      <c r="AE1505" s="43">
        <f>_xll.qlTenorBasisValue(TenorBasis3M,AC1505,_xll.ohTrigger(trigger,$X$24))</f>
        <v>6.5480433873934662E-4</v>
      </c>
      <c r="AF1505" s="90">
        <f>_xll.qlTenorBasisForwardRate(TenorBasis3M,AC1505,_xll.ohTrigger(trigger,$X$24))</f>
        <v>1.7448148135724352E-2</v>
      </c>
      <c r="AG1505" s="90">
        <f>_xll.qlIndexFixing(TenorBasisIndex6M,$AB1505,TRUE,_xll.ohTrigger(trigger,$X$24))</f>
        <v>1.7474639942588601E-2</v>
      </c>
      <c r="AH1505" s="43">
        <f>_xll.qlIndexFixing($X$9,$AB1505,TRUE,trigger)</f>
        <v>1.7234420017364027E-2</v>
      </c>
      <c r="AI1505" s="45">
        <f t="shared" si="37"/>
        <v>2.4021992522457389</v>
      </c>
    </row>
    <row r="1506" spans="27:35" x14ac:dyDescent="0.2">
      <c r="AA1506" s="122" t="s">
        <v>88</v>
      </c>
      <c r="AB1506" s="40">
        <f>_xll.qlInterestRateIndexFixingDate($X$9,AC1506)</f>
        <v>49942</v>
      </c>
      <c r="AC1506" s="40">
        <f>_xll.qlCalendarAdvance(calendar,$AC1505,AA1506,,,trigger)</f>
        <v>49944</v>
      </c>
      <c r="AD1506" s="40">
        <f>_xll.qlInterestRateIndexMaturity($X$9,AC1506,)</f>
        <v>50038</v>
      </c>
      <c r="AE1506" s="43">
        <f>_xll.qlTenorBasisValue(TenorBasis3M,AC1506,_xll.ohTrigger(trigger,$X$24))</f>
        <v>6.5364449211709316E-4</v>
      </c>
      <c r="AF1506" s="90">
        <f>_xll.qlTenorBasisForwardRate(TenorBasis3M,AC1506,_xll.ohTrigger(trigger,$X$24))</f>
        <v>1.7432182157316102E-2</v>
      </c>
      <c r="AG1506" s="90">
        <f>_xll.qlIndexFixing(TenorBasisIndex6M,$AB1506,TRUE,_xll.ohTrigger(trigger,$X$24))</f>
        <v>1.7265460618225991E-2</v>
      </c>
      <c r="AH1506" s="43">
        <f>_xll.qlIndexFixing($X$9,$AB1506,TRUE,trigger)</f>
        <v>1.7218835302414356E-2</v>
      </c>
      <c r="AI1506" s="45">
        <f t="shared" si="37"/>
        <v>0.46625315811635315</v>
      </c>
    </row>
    <row r="1507" spans="27:35" x14ac:dyDescent="0.2">
      <c r="AA1507" s="122" t="s">
        <v>88</v>
      </c>
      <c r="AB1507" s="40">
        <f>_xll.qlInterestRateIndexFixingDate($X$9,AC1507)</f>
        <v>49949</v>
      </c>
      <c r="AC1507" s="40">
        <f>_xll.qlCalendarAdvance(calendar,$AC1506,AA1507,,,trigger)</f>
        <v>49951</v>
      </c>
      <c r="AD1507" s="40">
        <f>_xll.qlInterestRateIndexMaturity($X$9,AC1507,)</f>
        <v>50045</v>
      </c>
      <c r="AE1507" s="43">
        <f>_xll.qlTenorBasisValue(TenorBasis3M,AC1507,_xll.ohTrigger(trigger,$X$24))</f>
        <v>6.5248626171882042E-4</v>
      </c>
      <c r="AF1507" s="90">
        <f>_xll.qlTenorBasisForwardRate(TenorBasis3M,AC1507,_xll.ohTrigger(trigger,$X$24))</f>
        <v>1.7418019438963973E-2</v>
      </c>
      <c r="AG1507" s="90">
        <f>_xll.qlIndexFixing(TenorBasisIndex6M,$AB1507,TRUE,_xll.ohTrigger(trigger,$X$24))</f>
        <v>1.7066585906824853E-2</v>
      </c>
      <c r="AH1507" s="43">
        <f>_xll.qlIndexFixing($X$9,$AB1507,TRUE,trigger)</f>
        <v>1.7205015295129411E-2</v>
      </c>
      <c r="AI1507" s="45">
        <f t="shared" si="37"/>
        <v>-1.3842938830455758</v>
      </c>
    </row>
    <row r="1508" spans="27:35" x14ac:dyDescent="0.2">
      <c r="AA1508" s="122" t="s">
        <v>88</v>
      </c>
      <c r="AB1508" s="40">
        <f>_xll.qlInterestRateIndexFixingDate($X$9,AC1508)</f>
        <v>49956</v>
      </c>
      <c r="AC1508" s="40">
        <f>_xll.qlCalendarAdvance(calendar,$AC1507,AA1508,,,trigger)</f>
        <v>49958</v>
      </c>
      <c r="AD1508" s="40">
        <f>_xll.qlInterestRateIndexMaturity($X$9,AC1508,)</f>
        <v>50052</v>
      </c>
      <c r="AE1508" s="43">
        <f>_xll.qlTenorBasisValue(TenorBasis3M,AC1508,_xll.ohTrigger(trigger,$X$24))</f>
        <v>6.51329646981801E-4</v>
      </c>
      <c r="AF1508" s="90">
        <f>_xll.qlTenorBasisForwardRate(TenorBasis3M,AC1508,_xll.ohTrigger(trigger,$X$24))</f>
        <v>1.7403896904315871E-2</v>
      </c>
      <c r="AG1508" s="90">
        <f>_xll.qlIndexFixing(TenorBasisIndex6M,$AB1508,TRUE,_xll.ohTrigger(trigger,$X$24))</f>
        <v>1.7237177667032168E-2</v>
      </c>
      <c r="AH1508" s="43">
        <f>_xll.qlIndexFixing($X$9,$AB1508,TRUE,trigger)</f>
        <v>1.7191240132356404E-2</v>
      </c>
      <c r="AI1508" s="45">
        <f t="shared" si="37"/>
        <v>0.45937534675764835</v>
      </c>
    </row>
    <row r="1509" spans="27:35" x14ac:dyDescent="0.2">
      <c r="AA1509" s="122" t="s">
        <v>88</v>
      </c>
      <c r="AB1509" s="40">
        <f>_xll.qlInterestRateIndexFixingDate($X$9,AC1509)</f>
        <v>49963</v>
      </c>
      <c r="AC1509" s="40">
        <f>_xll.qlCalendarAdvance(calendar,$AC1508,AA1509,,,trigger)</f>
        <v>49965</v>
      </c>
      <c r="AD1509" s="40">
        <f>_xll.qlInterestRateIndexMaturity($X$9,AC1509,)</f>
        <v>50059</v>
      </c>
      <c r="AE1509" s="43">
        <f>_xll.qlTenorBasisValue(TenorBasis3M,AC1509,_xll.ohTrigger(trigger,$X$24))</f>
        <v>6.5017464733530504E-4</v>
      </c>
      <c r="AF1509" s="90">
        <f>_xll.qlTenorBasisForwardRate(TenorBasis3M,AC1509,_xll.ohTrigger(trigger,$X$24))</f>
        <v>1.7389814552368339E-2</v>
      </c>
      <c r="AG1509" s="90">
        <f>_xll.qlIndexFixing(TenorBasisIndex6M,$AB1509,TRUE,_xll.ohTrigger(trigger,$X$24))</f>
        <v>1.7223096463362703E-2</v>
      </c>
      <c r="AH1509" s="43">
        <f>_xll.qlIndexFixing($X$9,$AB1509,TRUE,trigger)</f>
        <v>1.7177509813614013E-2</v>
      </c>
      <c r="AI1509" s="45">
        <f t="shared" si="37"/>
        <v>0.45586649748689118</v>
      </c>
    </row>
    <row r="1510" spans="27:35" x14ac:dyDescent="0.2">
      <c r="AA1510" s="122" t="s">
        <v>88</v>
      </c>
      <c r="AB1510" s="40">
        <f>_xll.qlInterestRateIndexFixingDate($X$9,AC1510)</f>
        <v>49970</v>
      </c>
      <c r="AC1510" s="40">
        <f>_xll.qlCalendarAdvance(calendar,$AC1509,AA1510,,,trigger)</f>
        <v>49972</v>
      </c>
      <c r="AD1510" s="40">
        <f>_xll.qlInterestRateIndexMaturity($X$9,AC1510,)</f>
        <v>50066</v>
      </c>
      <c r="AE1510" s="43">
        <f>_xll.qlTenorBasisValue(TenorBasis3M,AC1510,_xll.ohTrigger(trigger,$X$24))</f>
        <v>6.4902126220064689E-4</v>
      </c>
      <c r="AF1510" s="90">
        <f>_xll.qlTenorBasisForwardRate(TenorBasis3M,AC1510,_xll.ohTrigger(trigger,$X$24))</f>
        <v>1.7375772382103468E-2</v>
      </c>
      <c r="AG1510" s="90">
        <f>_xll.qlIndexFixing(TenorBasisIndex6M,$AB1510,TRUE,_xll.ohTrigger(trigger,$X$24))</f>
        <v>1.7209055439626662E-2</v>
      </c>
      <c r="AH1510" s="43">
        <f>_xll.qlIndexFixing($X$9,$AB1510,TRUE,trigger)</f>
        <v>1.7163824338423471E-2</v>
      </c>
      <c r="AI1510" s="45">
        <f t="shared" si="37"/>
        <v>0.45231101203191404</v>
      </c>
    </row>
    <row r="1511" spans="27:35" x14ac:dyDescent="0.2">
      <c r="AA1511" s="122" t="s">
        <v>88</v>
      </c>
      <c r="AB1511" s="40">
        <f>_xll.qlInterestRateIndexFixingDate($X$9,AC1511)</f>
        <v>49977</v>
      </c>
      <c r="AC1511" s="40">
        <f>_xll.qlCalendarAdvance(calendar,$AC1510,AA1511,,,trigger)</f>
        <v>49979</v>
      </c>
      <c r="AD1511" s="40">
        <f>_xll.qlInterestRateIndexMaturity($X$9,AC1511,)</f>
        <v>50070</v>
      </c>
      <c r="AE1511" s="43">
        <f>_xll.qlTenorBasisValue(TenorBasis3M,AC1511,_xll.ohTrigger(trigger,$X$24))</f>
        <v>6.4786949099122817E-4</v>
      </c>
      <c r="AF1511" s="90">
        <f>_xll.qlTenorBasisForwardRate(TenorBasis3M,AC1511,_xll.ohTrigger(trigger,$X$24))</f>
        <v>1.7363494059182707E-2</v>
      </c>
      <c r="AG1511" s="90">
        <f>_xll.qlIndexFixing(TenorBasisIndex6M,$AB1511,TRUE,_xll.ohTrigger(trigger,$X$24))</f>
        <v>1.7196801970460595E-2</v>
      </c>
      <c r="AH1511" s="43">
        <f>_xll.qlIndexFixing($X$9,$AB1511,TRUE,trigger)</f>
        <v>1.7151857717168366E-2</v>
      </c>
      <c r="AI1511" s="45">
        <f t="shared" si="37"/>
        <v>0.44944253292229092</v>
      </c>
    </row>
    <row r="1512" spans="27:35" x14ac:dyDescent="0.2">
      <c r="AA1512" s="122" t="s">
        <v>88</v>
      </c>
      <c r="AB1512" s="40">
        <f>_xll.qlInterestRateIndexFixingDate($X$9,AC1512)</f>
        <v>49984</v>
      </c>
      <c r="AC1512" s="40">
        <f>_xll.qlCalendarAdvance(calendar,$AC1511,AA1512,,,trigger)</f>
        <v>49986</v>
      </c>
      <c r="AD1512" s="40">
        <f>_xll.qlInterestRateIndexMaturity($X$9,AC1512,)</f>
        <v>50080</v>
      </c>
      <c r="AE1512" s="43">
        <f>_xll.qlTenorBasisValue(TenorBasis3M,AC1512,_xll.ohTrigger(trigger,$X$24))</f>
        <v>6.4671933311258409E-4</v>
      </c>
      <c r="AF1512" s="90">
        <f>_xll.qlTenorBasisForwardRate(TenorBasis3M,AC1512,_xll.ohTrigger(trigger,$X$24))</f>
        <v>1.7347808582539873E-2</v>
      </c>
      <c r="AG1512" s="90">
        <f>_xll.qlIndexFixing(TenorBasisIndex6M,$AB1512,TRUE,_xll.ohTrigger(trigger,$X$24))</f>
        <v>1.7181093927878113E-2</v>
      </c>
      <c r="AH1512" s="43">
        <f>_xll.qlIndexFixing($X$9,$AB1512,TRUE,trigger)</f>
        <v>1.7136587916784577E-2</v>
      </c>
      <c r="AI1512" s="45">
        <f t="shared" si="37"/>
        <v>0.44506011093535525</v>
      </c>
    </row>
    <row r="1513" spans="27:35" x14ac:dyDescent="0.2">
      <c r="AA1513" s="122" t="s">
        <v>88</v>
      </c>
      <c r="AB1513" s="40">
        <f>_xll.qlInterestRateIndexFixingDate($X$9,AC1513)</f>
        <v>49991</v>
      </c>
      <c r="AC1513" s="40">
        <f>_xll.qlCalendarAdvance(calendar,$AC1512,AA1513,,,trigger)</f>
        <v>49993</v>
      </c>
      <c r="AD1513" s="40">
        <f>_xll.qlInterestRateIndexMaturity($X$9,AC1513,)</f>
        <v>50087</v>
      </c>
      <c r="AE1513" s="43">
        <f>_xll.qlTenorBasisValue(TenorBasis3M,AC1513,_xll.ohTrigger(trigger,$X$24))</f>
        <v>6.4557078796242907E-4</v>
      </c>
      <c r="AF1513" s="90">
        <f>_xll.qlTenorBasisForwardRate(TenorBasis3M,AC1513,_xll.ohTrigger(trigger,$X$24))</f>
        <v>1.7333886951182372E-2</v>
      </c>
      <c r="AG1513" s="90">
        <f>_xll.qlIndexFixing(TenorBasisIndex6M,$AB1513,TRUE,_xll.ohTrigger(trigger,$X$24))</f>
        <v>1.7167173437804273E-2</v>
      </c>
      <c r="AH1513" s="43">
        <f>_xll.qlIndexFixing($X$9,$AB1513,TRUE,trigger)</f>
        <v>1.7123036969383793E-2</v>
      </c>
      <c r="AI1513" s="45">
        <f t="shared" si="37"/>
        <v>0.44136468420479663</v>
      </c>
    </row>
    <row r="1514" spans="27:35" x14ac:dyDescent="0.2">
      <c r="AA1514" s="122" t="s">
        <v>88</v>
      </c>
      <c r="AB1514" s="40">
        <f>_xll.qlInterestRateIndexFixingDate($X$9,AC1514)</f>
        <v>49998</v>
      </c>
      <c r="AC1514" s="40">
        <f>_xll.qlCalendarAdvance(calendar,$AC1513,AA1514,,,trigger)</f>
        <v>50000</v>
      </c>
      <c r="AD1514" s="40">
        <f>_xll.qlInterestRateIndexMaturity($X$9,AC1514,)</f>
        <v>50094</v>
      </c>
      <c r="AE1514" s="43">
        <f>_xll.qlTenorBasisValue(TenorBasis3M,AC1514,_xll.ohTrigger(trigger,$X$24))</f>
        <v>6.4442385493069978E-4</v>
      </c>
      <c r="AF1514" s="90">
        <f>_xll.qlTenorBasisForwardRate(TenorBasis3M,AC1514,_xll.ohTrigger(trigger,$X$24))</f>
        <v>1.7320005497388272E-2</v>
      </c>
      <c r="AG1514" s="90">
        <f>_xll.qlIndexFixing(TenorBasisIndex6M,$AB1514,TRUE,_xll.ohTrigger(trigger,$X$24))</f>
        <v>1.7338968202894527E-2</v>
      </c>
      <c r="AH1514" s="43">
        <f>_xll.qlIndexFixing($X$9,$AB1514,TRUE,trigger)</f>
        <v>1.7109530863631702E-2</v>
      </c>
      <c r="AI1514" s="45">
        <f t="shared" si="37"/>
        <v>2.2943733926282519</v>
      </c>
    </row>
    <row r="1515" spans="27:35" x14ac:dyDescent="0.2">
      <c r="AA1515" s="122" t="s">
        <v>88</v>
      </c>
      <c r="AB1515" s="40">
        <f>_xll.qlInterestRateIndexFixingDate($X$9,AC1515)</f>
        <v>50005</v>
      </c>
      <c r="AC1515" s="40">
        <f>_xll.qlCalendarAdvance(calendar,$AC1514,AA1515,,,trigger)</f>
        <v>50007</v>
      </c>
      <c r="AD1515" s="40">
        <f>_xll.qlInterestRateIndexMaturity($X$9,AC1515,)</f>
        <v>50098</v>
      </c>
      <c r="AE1515" s="43">
        <f>_xll.qlTenorBasisValue(TenorBasis3M,AC1515,_xll.ohTrigger(trigger,$X$24))</f>
        <v>6.4327853339959994E-4</v>
      </c>
      <c r="AF1515" s="90">
        <f>_xll.qlTenorBasisForwardRate(TenorBasis3M,AC1515,_xll.ohTrigger(trigger,$X$24))</f>
        <v>1.7307861470132916E-2</v>
      </c>
      <c r="AG1515" s="90">
        <f>_xll.qlIndexFixing(TenorBasisIndex6M,$AB1515,TRUE,_xll.ohTrigger(trigger,$X$24))</f>
        <v>1.7141173866956808E-2</v>
      </c>
      <c r="AH1515" s="43">
        <f>_xll.qlIndexFixing($X$9,$AB1515,TRUE,trigger)</f>
        <v>1.709771288516844E-2</v>
      </c>
      <c r="AI1515" s="45">
        <f t="shared" si="37"/>
        <v>0.43460981788367992</v>
      </c>
    </row>
    <row r="1516" spans="27:35" x14ac:dyDescent="0.2">
      <c r="AA1516" s="122" t="s">
        <v>88</v>
      </c>
      <c r="AB1516" s="40">
        <f>_xll.qlInterestRateIndexFixingDate($X$9,AC1516)</f>
        <v>50012</v>
      </c>
      <c r="AC1516" s="40">
        <f>_xll.qlCalendarAdvance(calendar,$AC1515,AA1516,,,trigger)</f>
        <v>50014</v>
      </c>
      <c r="AD1516" s="40">
        <f>_xll.qlInterestRateIndexMaturity($X$9,AC1516,)</f>
        <v>50104</v>
      </c>
      <c r="AE1516" s="43">
        <f>_xll.qlTenorBasisValue(TenorBasis3M,AC1516,_xll.ohTrigger(trigger,$X$24))</f>
        <v>6.4213482274364658E-4</v>
      </c>
      <c r="AF1516" s="90">
        <f>_xll.qlTenorBasisForwardRate(TenorBasis3M,AC1516,_xll.ohTrigger(trigger,$X$24))</f>
        <v>1.7294617674163071E-2</v>
      </c>
      <c r="AG1516" s="90">
        <f>_xll.qlIndexFixing(TenorBasisIndex6M,$AB1516,TRUE,_xll.ohTrigger(trigger,$X$24))</f>
        <v>1.7127939060510577E-2</v>
      </c>
      <c r="AH1516" s="43">
        <f>_xll.qlIndexFixing($X$9,$AB1516,TRUE,trigger)</f>
        <v>1.7084834411210892E-2</v>
      </c>
      <c r="AI1516" s="45">
        <f t="shared" si="37"/>
        <v>0.43104649299685605</v>
      </c>
    </row>
    <row r="1517" spans="27:35" x14ac:dyDescent="0.2">
      <c r="AA1517" s="122" t="s">
        <v>88</v>
      </c>
      <c r="AB1517" s="40">
        <f>_xll.qlInterestRateIndexFixingDate($X$9,AC1517)</f>
        <v>50019</v>
      </c>
      <c r="AC1517" s="40">
        <f>_xll.qlCalendarAdvance(calendar,$AC1516,AA1517,,,trigger)</f>
        <v>50021</v>
      </c>
      <c r="AD1517" s="40">
        <f>_xll.qlInterestRateIndexMaturity($X$9,AC1517,)</f>
        <v>50111</v>
      </c>
      <c r="AE1517" s="43">
        <f>_xll.qlTenorBasisValue(TenorBasis3M,AC1517,_xll.ohTrigger(trigger,$X$24))</f>
        <v>6.4099272232971173E-4</v>
      </c>
      <c r="AF1517" s="90">
        <f>_xll.qlTenorBasisForwardRate(TenorBasis3M,AC1517,_xll.ohTrigger(trigger,$X$24))</f>
        <v>1.728084790848694E-2</v>
      </c>
      <c r="AG1517" s="90">
        <f>_xll.qlIndexFixing(TenorBasisIndex6M,$AB1517,TRUE,_xll.ohTrigger(trigger,$X$24))</f>
        <v>1.7114170404018303E-2</v>
      </c>
      <c r="AH1517" s="43">
        <f>_xll.qlIndexFixing($X$9,$AB1517,TRUE,trigger)</f>
        <v>1.7071452550363908E-2</v>
      </c>
      <c r="AI1517" s="45">
        <f t="shared" si="37"/>
        <v>0.42717853654394844</v>
      </c>
    </row>
    <row r="1518" spans="27:35" x14ac:dyDescent="0.2">
      <c r="AA1518" s="122" t="s">
        <v>88</v>
      </c>
      <c r="AB1518" s="40">
        <f>_xll.qlInterestRateIndexFixingDate($X$9,AC1518)</f>
        <v>50026</v>
      </c>
      <c r="AC1518" s="40">
        <f>_xll.qlCalendarAdvance(calendar,$AC1517,AA1518,,,trigger)</f>
        <v>50028</v>
      </c>
      <c r="AD1518" s="40">
        <f>_xll.qlInterestRateIndexMaturity($X$9,AC1518,)</f>
        <v>50118</v>
      </c>
      <c r="AE1518" s="43">
        <f>_xll.qlTenorBasisValue(TenorBasis3M,AC1518,_xll.ohTrigger(trigger,$X$24))</f>
        <v>6.3985223151706713E-4</v>
      </c>
      <c r="AF1518" s="90">
        <f>_xll.qlTenorBasisForwardRate(TenorBasis3M,AC1518,_xll.ohTrigger(trigger,$X$24))</f>
        <v>1.7267118306676821E-2</v>
      </c>
      <c r="AG1518" s="90">
        <f>_xll.qlIndexFixing(TenorBasisIndex6M,$AB1518,TRUE,_xll.ohTrigger(trigger,$X$24))</f>
        <v>1.7100441909716046E-2</v>
      </c>
      <c r="AH1518" s="43">
        <f>_xll.qlIndexFixing($X$9,$AB1518,TRUE,trigger)</f>
        <v>1.7058115518957528E-2</v>
      </c>
      <c r="AI1518" s="45">
        <f t="shared" si="37"/>
        <v>0.42326390758518073</v>
      </c>
    </row>
    <row r="1519" spans="27:35" x14ac:dyDescent="0.2">
      <c r="AA1519" s="122" t="s">
        <v>88</v>
      </c>
      <c r="AB1519" s="40">
        <f>_xll.qlInterestRateIndexFixingDate($X$9,AC1519)</f>
        <v>50032</v>
      </c>
      <c r="AC1519" s="40">
        <f>_xll.qlCalendarAdvance(calendar,$AC1518,AA1519,,,trigger)</f>
        <v>50038</v>
      </c>
      <c r="AD1519" s="40">
        <f>_xll.qlInterestRateIndexMaturity($X$9,AC1519,)</f>
        <v>50129</v>
      </c>
      <c r="AE1519" s="43">
        <f>_xll.qlTenorBasisValue(TenorBasis3M,AC1519,_xll.ohTrigger(trigger,$X$24))</f>
        <v>6.3822574980625503E-4</v>
      </c>
      <c r="AF1519" s="90">
        <f>_xll.qlTenorBasisForwardRate(TenorBasis3M,AC1519,_xll.ohTrigger(trigger,$X$24))</f>
        <v>1.7247017915766737E-2</v>
      </c>
      <c r="AG1519" s="90">
        <f>_xll.qlIndexFixing(TenorBasisIndex6M,$AB1519,TRUE,_xll.ohTrigger(trigger,$X$24))</f>
        <v>1.7080335247145369E-2</v>
      </c>
      <c r="AH1519" s="43">
        <f>_xll.qlIndexFixing($X$9,$AB1519,TRUE,trigger)</f>
        <v>1.7038603548878654E-2</v>
      </c>
      <c r="AI1519" s="45">
        <f t="shared" si="37"/>
        <v>0.41731698266714995</v>
      </c>
    </row>
    <row r="1520" spans="27:35" x14ac:dyDescent="0.2">
      <c r="AA1520" s="122" t="s">
        <v>88</v>
      </c>
      <c r="AB1520" s="40">
        <f>_xll.qlInterestRateIndexFixingDate($X$9,AC1520)</f>
        <v>50040</v>
      </c>
      <c r="AC1520" s="40">
        <f>_xll.qlCalendarAdvance(calendar,$AC1519,AA1520,,,trigger)</f>
        <v>50045</v>
      </c>
      <c r="AD1520" s="40">
        <f>_xll.qlInterestRateIndexMaturity($X$9,AC1520,)</f>
        <v>50137</v>
      </c>
      <c r="AE1520" s="43">
        <f>_xll.qlTenorBasisValue(TenorBasis3M,AC1520,_xll.ohTrigger(trigger,$X$24))</f>
        <v>6.3708916531145449E-4</v>
      </c>
      <c r="AF1520" s="90">
        <f>_xll.qlTenorBasisForwardRate(TenorBasis3M,AC1520,_xll.ohTrigger(trigger,$X$24))</f>
        <v>1.7232834134802075E-2</v>
      </c>
      <c r="AG1520" s="90">
        <f>_xll.qlIndexFixing(TenorBasisIndex6M,$AB1520,TRUE,_xll.ohTrigger(trigger,$X$24))</f>
        <v>1.7254855543643734E-2</v>
      </c>
      <c r="AH1520" s="43">
        <f>_xll.qlIndexFixing($X$9,$AB1520,TRUE,trigger)</f>
        <v>1.7024843939015752E-2</v>
      </c>
      <c r="AI1520" s="45">
        <f t="shared" si="37"/>
        <v>2.3001160462798182</v>
      </c>
    </row>
    <row r="1521" spans="27:35" x14ac:dyDescent="0.2">
      <c r="AA1521" s="122" t="s">
        <v>88</v>
      </c>
      <c r="AB1521" s="40">
        <f>_xll.qlInterestRateIndexFixingDate($X$9,AC1521)</f>
        <v>50048</v>
      </c>
      <c r="AC1521" s="40">
        <f>_xll.qlCalendarAdvance(calendar,$AC1520,AA1521,,,trigger)</f>
        <v>50052</v>
      </c>
      <c r="AD1521" s="40">
        <f>_xll.qlInterestRateIndexMaturity($X$9,AC1521,)</f>
        <v>50143</v>
      </c>
      <c r="AE1521" s="43">
        <f>_xll.qlTenorBasisValue(TenorBasis3M,AC1521,_xll.ohTrigger(trigger,$X$24))</f>
        <v>6.3595418816406624E-4</v>
      </c>
      <c r="AF1521" s="90">
        <f>_xll.qlTenorBasisForwardRate(TenorBasis3M,AC1521,_xll.ohTrigger(trigger,$X$24))</f>
        <v>1.7219798382007479E-2</v>
      </c>
      <c r="AG1521" s="90">
        <f>_xll.qlIndexFixing(TenorBasisIndex6M,$AB1521,TRUE,_xll.ohTrigger(trigger,$X$24))</f>
        <v>1.7053117931015271E-2</v>
      </c>
      <c r="AH1521" s="43">
        <f>_xll.qlIndexFixing($X$9,$AB1521,TRUE,trigger)</f>
        <v>1.7012197211095891E-2</v>
      </c>
      <c r="AI1521" s="45">
        <f t="shared" si="37"/>
        <v>0.40920719919380899</v>
      </c>
    </row>
    <row r="1522" spans="27:35" x14ac:dyDescent="0.2">
      <c r="AA1522" s="122" t="s">
        <v>88</v>
      </c>
      <c r="AB1522" s="40">
        <f>_xll.qlInterestRateIndexFixingDate($X$9,AC1522)</f>
        <v>50055</v>
      </c>
      <c r="AC1522" s="40">
        <f>_xll.qlCalendarAdvance(calendar,$AC1521,AA1522,,,trigger)</f>
        <v>50059</v>
      </c>
      <c r="AD1522" s="40">
        <f>_xll.qlInterestRateIndexMaturity($X$9,AC1522,)</f>
        <v>50150</v>
      </c>
      <c r="AE1522" s="43">
        <f>_xll.qlTenorBasisValue(TenorBasis3M,AC1522,_xll.ohTrigger(trigger,$X$24))</f>
        <v>6.3482081769022935E-4</v>
      </c>
      <c r="AF1522" s="90">
        <f>_xll.qlTenorBasisForwardRate(TenorBasis3M,AC1522,_xll.ohTrigger(trigger,$X$24))</f>
        <v>1.7206248857933322E-2</v>
      </c>
      <c r="AG1522" s="90">
        <f>_xll.qlIndexFixing(TenorBasisIndex6M,$AB1522,TRUE,_xll.ohTrigger(trigger,$X$24))</f>
        <v>1.7039569513217501E-2</v>
      </c>
      <c r="AH1522" s="43">
        <f>_xll.qlIndexFixing($X$9,$AB1522,TRUE,trigger)</f>
        <v>1.6999061287484619E-2</v>
      </c>
      <c r="AI1522" s="45">
        <f t="shared" si="37"/>
        <v>0.40508225732881903</v>
      </c>
    </row>
    <row r="1523" spans="27:35" x14ac:dyDescent="0.2">
      <c r="AA1523" s="122" t="s">
        <v>88</v>
      </c>
      <c r="AB1523" s="40">
        <f>_xll.qlInterestRateIndexFixingDate($X$9,AC1523)</f>
        <v>50062</v>
      </c>
      <c r="AC1523" s="40">
        <f>_xll.qlCalendarAdvance(calendar,$AC1522,AA1523,,,trigger)</f>
        <v>50066</v>
      </c>
      <c r="AD1523" s="40">
        <f>_xll.qlInterestRateIndexMaturity($X$9,AC1523,)</f>
        <v>50157</v>
      </c>
      <c r="AE1523" s="43">
        <f>_xll.qlTenorBasisValue(TenorBasis3M,AC1523,_xll.ohTrigger(trigger,$X$24))</f>
        <v>6.3368905320871998E-4</v>
      </c>
      <c r="AF1523" s="90">
        <f>_xll.qlTenorBasisForwardRate(TenorBasis3M,AC1523,_xll.ohTrigger(trigger,$X$24))</f>
        <v>1.7192739494288869E-2</v>
      </c>
      <c r="AG1523" s="90">
        <f>_xll.qlIndexFixing(TenorBasisIndex6M,$AB1523,TRUE,_xll.ohTrigger(trigger,$X$24))</f>
        <v>1.702606125416024E-2</v>
      </c>
      <c r="AH1523" s="43">
        <f>_xll.qlIndexFixing($X$9,$AB1523,TRUE,trigger)</f>
        <v>1.6985970193466576E-2</v>
      </c>
      <c r="AI1523" s="45">
        <f t="shared" si="37"/>
        <v>0.40091060693664415</v>
      </c>
    </row>
    <row r="1524" spans="27:35" x14ac:dyDescent="0.2">
      <c r="AA1524" s="122" t="s">
        <v>88</v>
      </c>
      <c r="AB1524" s="40">
        <f>_xll.qlInterestRateIndexFixingDate($X$9,AC1524)</f>
        <v>50069</v>
      </c>
      <c r="AC1524" s="40">
        <f>_xll.qlCalendarAdvance(calendar,$AC1523,AA1524,,,trigger)</f>
        <v>50073</v>
      </c>
      <c r="AD1524" s="40">
        <f>_xll.qlInterestRateIndexMaturity($X$9,AC1524,)</f>
        <v>50164</v>
      </c>
      <c r="AE1524" s="43">
        <f>_xll.qlTenorBasisValue(TenorBasis3M,AC1524,_xll.ohTrigger(trigger,$X$24))</f>
        <v>6.3255889403099081E-4</v>
      </c>
      <c r="AF1524" s="90">
        <f>_xll.qlTenorBasisForwardRate(TenorBasis3M,AC1524,_xll.ohTrigger(trigger,$X$24))</f>
        <v>1.7179270289984009E-2</v>
      </c>
      <c r="AG1524" s="90">
        <f>_xll.qlIndexFixing(TenorBasisIndex6M,$AB1524,TRUE,_xll.ohTrigger(trigger,$X$24))</f>
        <v>1.701259315274898E-2</v>
      </c>
      <c r="AH1524" s="43">
        <f>_xll.qlIndexFixing($X$9,$AB1524,TRUE,trigger)</f>
        <v>1.697292392859991E-2</v>
      </c>
      <c r="AI1524" s="45">
        <f t="shared" si="37"/>
        <v>0.39669224149069954</v>
      </c>
    </row>
    <row r="1525" spans="27:35" x14ac:dyDescent="0.2">
      <c r="AA1525" s="122" t="s">
        <v>88</v>
      </c>
      <c r="AB1525" s="40">
        <f>_xll.qlInterestRateIndexFixingDate($X$9,AC1525)</f>
        <v>50076</v>
      </c>
      <c r="AC1525" s="40">
        <f>_xll.qlCalendarAdvance(calendar,$AC1524,AA1525,,,trigger)</f>
        <v>50080</v>
      </c>
      <c r="AD1525" s="40">
        <f>_xll.qlInterestRateIndexMaturity($X$9,AC1525,)</f>
        <v>50171</v>
      </c>
      <c r="AE1525" s="43">
        <f>_xll.qlTenorBasisValue(TenorBasis3M,AC1525,_xll.ohTrigger(trigger,$X$24))</f>
        <v>6.3143033946121694E-4</v>
      </c>
      <c r="AF1525" s="90">
        <f>_xll.qlTenorBasisForwardRate(TenorBasis3M,AC1525,_xll.ohTrigger(trigger,$X$24))</f>
        <v>1.7165841243923348E-2</v>
      </c>
      <c r="AG1525" s="90">
        <f>_xll.qlIndexFixing(TenorBasisIndex6M,$AB1525,TRUE,_xll.ohTrigger(trigger,$X$24))</f>
        <v>1.6811074518969817E-2</v>
      </c>
      <c r="AH1525" s="43">
        <f>_xll.qlIndexFixing($X$9,$AB1525,TRUE,trigger)</f>
        <v>1.6959922492441902E-2</v>
      </c>
      <c r="AI1525" s="45">
        <f t="shared" si="37"/>
        <v>-1.4884797347208476</v>
      </c>
    </row>
    <row r="1526" spans="27:35" x14ac:dyDescent="0.2">
      <c r="AA1526" s="122" t="s">
        <v>88</v>
      </c>
      <c r="AB1526" s="40">
        <f>_xll.qlInterestRateIndexFixingDate($X$9,AC1526)</f>
        <v>50083</v>
      </c>
      <c r="AC1526" s="40">
        <f>_xll.qlCalendarAdvance(calendar,$AC1525,AA1526,,,trigger)</f>
        <v>50087</v>
      </c>
      <c r="AD1526" s="40">
        <f>_xll.qlInterestRateIndexMaturity($X$9,AC1526,)</f>
        <v>50178</v>
      </c>
      <c r="AE1526" s="43">
        <f>_xll.qlTenorBasisValue(TenorBasis3M,AC1526,_xll.ohTrigger(trigger,$X$24))</f>
        <v>6.3030338879633749E-4</v>
      </c>
      <c r="AF1526" s="90">
        <f>_xll.qlTenorBasisForwardRate(TenorBasis3M,AC1526,_xll.ohTrigger(trigger,$X$24))</f>
        <v>1.7152452355006235E-2</v>
      </c>
      <c r="AG1526" s="90">
        <f>_xll.qlIndexFixing(TenorBasisIndex6M,$AB1526,TRUE,_xll.ohTrigger(trigger,$X$24))</f>
        <v>1.6985777418482909E-2</v>
      </c>
      <c r="AH1526" s="43">
        <f>_xll.qlIndexFixing($X$9,$AB1526,TRUE,trigger)</f>
        <v>1.6946965884553345E-2</v>
      </c>
      <c r="AI1526" s="45">
        <f t="shared" si="37"/>
        <v>0.38811533929563463</v>
      </c>
    </row>
    <row r="1527" spans="27:35" x14ac:dyDescent="0.2">
      <c r="AA1527" s="122" t="s">
        <v>88</v>
      </c>
      <c r="AB1527" s="40">
        <f>_xll.qlInterestRateIndexFixingDate($X$9,AC1527)</f>
        <v>50090</v>
      </c>
      <c r="AC1527" s="40">
        <f>_xll.qlCalendarAdvance(calendar,$AC1526,AA1527,,,trigger)</f>
        <v>50094</v>
      </c>
      <c r="AD1527" s="40">
        <f>_xll.qlInterestRateIndexMaturity($X$9,AC1527,)</f>
        <v>50185</v>
      </c>
      <c r="AE1527" s="43">
        <f>_xll.qlTenorBasisValue(TenorBasis3M,AC1527,_xll.ohTrigger(trigger,$X$24))</f>
        <v>6.2917804132609704E-4</v>
      </c>
      <c r="AF1527" s="90">
        <f>_xll.qlTenorBasisForwardRate(TenorBasis3M,AC1527,_xll.ohTrigger(trigger,$X$24))</f>
        <v>1.7139103622124979E-2</v>
      </c>
      <c r="AG1527" s="90">
        <f>_xll.qlIndexFixing(TenorBasisIndex6M,$AB1527,TRUE,_xll.ohTrigger(trigger,$X$24))</f>
        <v>1.678462848656408E-2</v>
      </c>
      <c r="AH1527" s="43">
        <f>_xll.qlIndexFixing($X$9,$AB1527,TRUE,trigger)</f>
        <v>1.693405410449678E-2</v>
      </c>
      <c r="AI1527" s="45">
        <f t="shared" si="37"/>
        <v>-1.4942561793269971</v>
      </c>
    </row>
    <row r="1528" spans="27:35" x14ac:dyDescent="0.2">
      <c r="AA1528" s="122" t="s">
        <v>88</v>
      </c>
      <c r="AB1528" s="40">
        <f>_xll.qlInterestRateIndexFixingDate($X$9,AC1528)</f>
        <v>50097</v>
      </c>
      <c r="AC1528" s="40">
        <f>_xll.qlCalendarAdvance(calendar,$AC1527,AA1528,,,trigger)</f>
        <v>50101</v>
      </c>
      <c r="AD1528" s="40">
        <f>_xll.qlInterestRateIndexMaturity($X$9,AC1528,)</f>
        <v>50193</v>
      </c>
      <c r="AE1528" s="43">
        <f>_xll.qlTenorBasisValue(TenorBasis3M,AC1528,_xll.ohTrigger(trigger,$X$24))</f>
        <v>6.2805429633308813E-4</v>
      </c>
      <c r="AF1528" s="90">
        <f>_xll.qlTenorBasisForwardRate(TenorBasis3M,AC1528,_xll.ohTrigger(trigger,$X$24))</f>
        <v>1.7125258935799432E-2</v>
      </c>
      <c r="AG1528" s="90">
        <f>_xll.qlIndexFixing(TenorBasisIndex6M,$AB1528,TRUE,_xll.ohTrigger(trigger,$X$24))</f>
        <v>1.6958578398075193E-2</v>
      </c>
      <c r="AH1528" s="43">
        <f>_xll.qlIndexFixing($X$9,$AB1528,TRUE,trigger)</f>
        <v>1.6920673841794517E-2</v>
      </c>
      <c r="AI1528" s="45">
        <f t="shared" si="37"/>
        <v>0.37904556280676099</v>
      </c>
    </row>
    <row r="1529" spans="27:35" x14ac:dyDescent="0.2">
      <c r="AA1529" s="122" t="s">
        <v>88</v>
      </c>
      <c r="AB1529" s="40">
        <f>_xll.qlInterestRateIndexFixingDate($X$9,AC1529)</f>
        <v>50104</v>
      </c>
      <c r="AC1529" s="40">
        <f>_xll.qlCalendarAdvance(calendar,$AC1528,AA1529,,,trigger)</f>
        <v>50108</v>
      </c>
      <c r="AD1529" s="40">
        <f>_xll.qlInterestRateIndexMaturity($X$9,AC1529,)</f>
        <v>50200</v>
      </c>
      <c r="AE1529" s="43">
        <f>_xll.qlTenorBasisValue(TenorBasis3M,AC1529,_xll.ohTrigger(trigger,$X$24))</f>
        <v>6.2693215309279503E-4</v>
      </c>
      <c r="AF1529" s="90">
        <f>_xll.qlTenorBasisForwardRate(TenorBasis3M,AC1529,_xll.ohTrigger(trigger,$X$24))</f>
        <v>1.711199275015898E-2</v>
      </c>
      <c r="AG1529" s="90">
        <f>_xll.qlIndexFixing(TenorBasisIndex6M,$AB1529,TRUE,_xll.ohTrigger(trigger,$X$24))</f>
        <v>1.7132678774018049E-2</v>
      </c>
      <c r="AH1529" s="43">
        <f>_xll.qlIndexFixing($X$9,$AB1529,TRUE,trigger)</f>
        <v>1.6907854316977177E-2</v>
      </c>
      <c r="AI1529" s="45">
        <f t="shared" si="37"/>
        <v>2.2482445704087235</v>
      </c>
    </row>
    <row r="1530" spans="27:35" x14ac:dyDescent="0.2">
      <c r="AA1530" s="122" t="s">
        <v>88</v>
      </c>
      <c r="AB1530" s="40">
        <f>_xll.qlInterestRateIndexFixingDate($X$9,AC1530)</f>
        <v>50111</v>
      </c>
      <c r="AC1530" s="40">
        <f>_xll.qlCalendarAdvance(calendar,$AC1529,AA1530,,,trigger)</f>
        <v>50115</v>
      </c>
      <c r="AD1530" s="40">
        <f>_xll.qlInterestRateIndexMaturity($X$9,AC1530,)</f>
        <v>50207</v>
      </c>
      <c r="AE1530" s="43">
        <f>_xll.qlTenorBasisValue(TenorBasis3M,AC1530,_xll.ohTrigger(trigger,$X$24))</f>
        <v>6.2581161087363259E-4</v>
      </c>
      <c r="AF1530" s="90">
        <f>_xll.qlTenorBasisForwardRate(TenorBasis3M,AC1530,_xll.ohTrigger(trigger,$X$24))</f>
        <v>1.7098766719508298E-2</v>
      </c>
      <c r="AG1530" s="90">
        <f>_xll.qlIndexFixing(TenorBasisIndex6M,$AB1530,TRUE,_xll.ohTrigger(trigger,$X$24))</f>
        <v>1.6746765931406459E-2</v>
      </c>
      <c r="AH1530" s="43">
        <f>_xll.qlIndexFixing($X$9,$AB1530,TRUE,trigger)</f>
        <v>1.689507962120727E-2</v>
      </c>
      <c r="AI1530" s="45">
        <f t="shared" si="37"/>
        <v>-1.4831368980081083</v>
      </c>
    </row>
    <row r="1531" spans="27:35" x14ac:dyDescent="0.2">
      <c r="AA1531" s="122" t="s">
        <v>88</v>
      </c>
      <c r="AB1531" s="40">
        <f>_xll.qlInterestRateIndexFixingDate($X$9,AC1531)</f>
        <v>50118</v>
      </c>
      <c r="AC1531" s="40">
        <f>_xll.qlCalendarAdvance(calendar,$AC1530,AA1531,,,trigger)</f>
        <v>50122</v>
      </c>
      <c r="AD1531" s="40">
        <f>_xll.qlInterestRateIndexMaturity($X$9,AC1531,)</f>
        <v>50214</v>
      </c>
      <c r="AE1531" s="43">
        <f>_xll.qlTenorBasisValue(TenorBasis3M,AC1531,_xll.ohTrigger(trigger,$X$24))</f>
        <v>6.2469266893698961E-4</v>
      </c>
      <c r="AF1531" s="90">
        <f>_xll.qlTenorBasisForwardRate(TenorBasis3M,AC1531,_xll.ohTrigger(trigger,$X$24))</f>
        <v>1.7085580842707428E-2</v>
      </c>
      <c r="AG1531" s="90">
        <f>_xll.qlIndexFixing(TenorBasisIndex6M,$AB1531,TRUE,_xll.ohTrigger(trigger,$X$24))</f>
        <v>1.6918903601298586E-2</v>
      </c>
      <c r="AH1531" s="43">
        <f>_xll.qlIndexFixing($X$9,$AB1531,TRUE,trigger)</f>
        <v>1.6882349754049487E-2</v>
      </c>
      <c r="AI1531" s="45">
        <f t="shared" si="37"/>
        <v>0.36553847249098936</v>
      </c>
    </row>
    <row r="1532" spans="27:35" x14ac:dyDescent="0.2">
      <c r="AA1532" s="122" t="s">
        <v>88</v>
      </c>
      <c r="AB1532" s="40">
        <f>_xll.qlInterestRateIndexFixingDate($X$9,AC1532)</f>
        <v>50125</v>
      </c>
      <c r="AC1532" s="40">
        <f>_xll.qlCalendarAdvance(calendar,$AC1531,AA1532,,,trigger)</f>
        <v>50129</v>
      </c>
      <c r="AD1532" s="40">
        <f>_xll.qlInterestRateIndexMaturity($X$9,AC1532,)</f>
        <v>50221</v>
      </c>
      <c r="AE1532" s="43">
        <f>_xll.qlTenorBasisValue(TenorBasis3M,AC1532,_xll.ohTrigger(trigger,$X$24))</f>
        <v>6.2357532653727185E-4</v>
      </c>
      <c r="AF1532" s="90">
        <f>_xll.qlTenorBasisForwardRate(TenorBasis3M,AC1532,_xll.ohTrigger(trigger,$X$24))</f>
        <v>1.7072435118621623E-2</v>
      </c>
      <c r="AG1532" s="90">
        <f>_xll.qlIndexFixing(TenorBasisIndex6M,$AB1532,TRUE,_xll.ohTrigger(trigger,$X$24))</f>
        <v>1.6720718284228157E-2</v>
      </c>
      <c r="AH1532" s="43">
        <f>_xll.qlIndexFixing($X$9,$AB1532,TRUE,trigger)</f>
        <v>1.6869664715067661E-2</v>
      </c>
      <c r="AI1532" s="45">
        <f t="shared" si="37"/>
        <v>-1.4894643083950345</v>
      </c>
    </row>
    <row r="1533" spans="27:35" x14ac:dyDescent="0.2">
      <c r="AA1533" s="122" t="s">
        <v>88</v>
      </c>
      <c r="AB1533" s="40">
        <f>_xll.qlInterestRateIndexFixingDate($X$9,AC1533)</f>
        <v>50131</v>
      </c>
      <c r="AC1533" s="40">
        <f>_xll.qlCalendarAdvance(calendar,$AC1532,AA1533,,,trigger)</f>
        <v>50137</v>
      </c>
      <c r="AD1533" s="40">
        <f>_xll.qlInterestRateIndexMaturity($X$9,AC1533,)</f>
        <v>50228</v>
      </c>
      <c r="AE1533" s="43">
        <f>_xll.qlTenorBasisValue(TenorBasis3M,AC1533,_xll.ohTrigger(trigger,$X$24))</f>
        <v>6.2230032144570599E-4</v>
      </c>
      <c r="AF1533" s="90">
        <f>_xll.qlTenorBasisForwardRate(TenorBasis3M,AC1533,_xll.ohTrigger(trigger,$X$24))</f>
        <v>1.7057985170547123E-2</v>
      </c>
      <c r="AG1533" s="90">
        <f>_xll.qlIndexFixing(TenorBasisIndex6M,$AB1533,TRUE,_xll.ohTrigger(trigger,$X$24))</f>
        <v>1.68913180384789E-2</v>
      </c>
      <c r="AH1533" s="43">
        <f>_xll.qlIndexFixing($X$9,$AB1533,TRUE,trigger)</f>
        <v>1.6855722325979143E-2</v>
      </c>
      <c r="AI1533" s="45">
        <f t="shared" si="37"/>
        <v>0.35595712499756488</v>
      </c>
    </row>
    <row r="1534" spans="27:35" x14ac:dyDescent="0.2">
      <c r="AA1534" s="122" t="s">
        <v>88</v>
      </c>
      <c r="AB1534" s="40">
        <f>_xll.qlInterestRateIndexFixingDate($X$9,AC1534)</f>
        <v>50140</v>
      </c>
      <c r="AC1534" s="40">
        <f>_xll.qlCalendarAdvance(calendar,$AC1533,AA1534,,,trigger)</f>
        <v>50144</v>
      </c>
      <c r="AD1534" s="40">
        <f>_xll.qlInterestRateIndexMaturity($X$9,AC1534,)</f>
        <v>50235</v>
      </c>
      <c r="AE1534" s="43">
        <f>_xll.qlTenorBasisValue(TenorBasis3M,AC1534,_xll.ohTrigger(trigger,$X$24))</f>
        <v>6.2118640408219937E-4</v>
      </c>
      <c r="AF1534" s="90">
        <f>_xll.qlTenorBasisForwardRate(TenorBasis3M,AC1534,_xll.ohTrigger(trigger,$X$24))</f>
        <v>1.7044923233788544E-2</v>
      </c>
      <c r="AG1534" s="90">
        <f>_xll.qlIndexFixing(TenorBasisIndex6M,$AB1534,TRUE,_xll.ohTrigger(trigger,$X$24))</f>
        <v>1.70669117472926E-2</v>
      </c>
      <c r="AH1534" s="43">
        <f>_xll.qlIndexFixing($X$9,$AB1534,TRUE,trigger)</f>
        <v>1.6843130732105204E-2</v>
      </c>
      <c r="AI1534" s="45">
        <f t="shared" si="37"/>
        <v>2.2378101518739575</v>
      </c>
    </row>
    <row r="1535" spans="27:35" x14ac:dyDescent="0.2">
      <c r="AA1535" s="122" t="s">
        <v>88</v>
      </c>
      <c r="AB1535" s="40">
        <f>_xll.qlInterestRateIndexFixingDate($X$9,AC1535)</f>
        <v>50147</v>
      </c>
      <c r="AC1535" s="40">
        <f>_xll.qlCalendarAdvance(calendar,$AC1534,AA1535,,,trigger)</f>
        <v>50151</v>
      </c>
      <c r="AD1535" s="40">
        <f>_xll.qlInterestRateIndexMaturity($X$9,AC1535,)</f>
        <v>50242</v>
      </c>
      <c r="AE1535" s="43">
        <f>_xll.qlTenorBasisValue(TenorBasis3M,AC1535,_xll.ohTrigger(trigger,$X$24))</f>
        <v>6.2007408386730478E-4</v>
      </c>
      <c r="AF1535" s="90">
        <f>_xll.qlTenorBasisForwardRate(TenorBasis3M,AC1535,_xll.ohTrigger(trigger,$X$24))</f>
        <v>1.7031901443835405E-2</v>
      </c>
      <c r="AG1535" s="90">
        <f>_xll.qlIndexFixing(TenorBasisIndex6M,$AB1535,TRUE,_xll.ohTrigger(trigger,$X$24))</f>
        <v>1.6865236481549774E-2</v>
      </c>
      <c r="AH1535" s="43">
        <f>_xll.qlIndexFixing($X$9,$AB1535,TRUE,trigger)</f>
        <v>1.6830583962548707E-2</v>
      </c>
      <c r="AI1535" s="45">
        <f t="shared" si="37"/>
        <v>0.34652519001067417</v>
      </c>
    </row>
    <row r="1536" spans="27:35" x14ac:dyDescent="0.2">
      <c r="AA1536" s="122" t="s">
        <v>88</v>
      </c>
      <c r="AB1536" s="40">
        <f>_xll.qlInterestRateIndexFixingDate($X$9,AC1536)</f>
        <v>50154</v>
      </c>
      <c r="AC1536" s="40">
        <f>_xll.qlCalendarAdvance(calendar,$AC1535,AA1536,,,trigger)</f>
        <v>50158</v>
      </c>
      <c r="AD1536" s="40">
        <f>_xll.qlInterestRateIndexMaturity($X$9,AC1536,)</f>
        <v>50249</v>
      </c>
      <c r="AE1536" s="43">
        <f>_xll.qlTenorBasisValue(TenorBasis3M,AC1536,_xll.ohTrigger(trigger,$X$24))</f>
        <v>6.189633600269278E-4</v>
      </c>
      <c r="AF1536" s="90">
        <f>_xll.qlTenorBasisForwardRate(TenorBasis3M,AC1536,_xll.ohTrigger(trigger,$X$24))</f>
        <v>1.7018919799529068E-2</v>
      </c>
      <c r="AG1536" s="90">
        <f>_xll.qlIndexFixing(TenorBasisIndex6M,$AB1536,TRUE,_xll.ohTrigger(trigger,$X$24))</f>
        <v>1.7040617699874094E-2</v>
      </c>
      <c r="AH1536" s="43">
        <f>_xll.qlIndexFixing($X$9,$AB1536,TRUE,trigger)</f>
        <v>1.6818082016888013E-2</v>
      </c>
      <c r="AI1536" s="45">
        <f t="shared" si="37"/>
        <v>2.2253568298608029</v>
      </c>
    </row>
    <row r="1537" spans="27:35" x14ac:dyDescent="0.2">
      <c r="AA1537" s="122" t="s">
        <v>88</v>
      </c>
      <c r="AB1537" s="40">
        <f>_xll.qlInterestRateIndexFixingDate($X$9,AC1537)</f>
        <v>50160</v>
      </c>
      <c r="AC1537" s="40">
        <f>_xll.qlCalendarAdvance(calendar,$AC1536,AA1537,,,trigger)</f>
        <v>50165</v>
      </c>
      <c r="AD1537" s="40">
        <f>_xll.qlInterestRateIndexMaturity($X$9,AC1537,)</f>
        <v>50257</v>
      </c>
      <c r="AE1537" s="43">
        <f>_xll.qlTenorBasisValue(TenorBasis3M,AC1537,_xll.ohTrigger(trigger,$X$24))</f>
        <v>6.1785423178020086E-4</v>
      </c>
      <c r="AF1537" s="90">
        <f>_xll.qlTenorBasisForwardRate(TenorBasis3M,AC1537,_xll.ohTrigger(trigger,$X$24))</f>
        <v>1.7005462743235309E-2</v>
      </c>
      <c r="AG1537" s="90">
        <f>_xll.qlIndexFixing(TenorBasisIndex6M,$AB1537,TRUE,_xll.ohTrigger(trigger,$X$24))</f>
        <v>1.665446798705298E-2</v>
      </c>
      <c r="AH1537" s="43">
        <f>_xll.qlIndexFixing($X$9,$AB1537,TRUE,trigger)</f>
        <v>1.6805135457685774E-2</v>
      </c>
      <c r="AI1537" s="45">
        <f t="shared" si="37"/>
        <v>-1.5066747063279331</v>
      </c>
    </row>
    <row r="1538" spans="27:35" x14ac:dyDescent="0.2">
      <c r="AA1538" s="122" t="s">
        <v>88</v>
      </c>
      <c r="AB1538" s="40">
        <f>_xll.qlInterestRateIndexFixingDate($X$9,AC1538)</f>
        <v>50168</v>
      </c>
      <c r="AC1538" s="40">
        <f>_xll.qlCalendarAdvance(calendar,$AC1537,AA1538,,,trigger)</f>
        <v>50172</v>
      </c>
      <c r="AD1538" s="40">
        <f>_xll.qlInterestRateIndexMaturity($X$9,AC1538,)</f>
        <v>50264</v>
      </c>
      <c r="AE1538" s="43">
        <f>_xll.qlTenorBasisValue(TenorBasis3M,AC1538,_xll.ohTrigger(trigger,$X$24))</f>
        <v>6.16746698339522E-4</v>
      </c>
      <c r="AF1538" s="90">
        <f>_xll.qlTenorBasisForwardRate(TenorBasis3M,AC1538,_xll.ohTrigger(trigger,$X$24))</f>
        <v>1.6992563646163101E-2</v>
      </c>
      <c r="AG1538" s="90">
        <f>_xll.qlIndexFixing(TenorBasisIndex6M,$AB1538,TRUE,_xll.ohTrigger(trigger,$X$24))</f>
        <v>1.6825894191185759E-2</v>
      </c>
      <c r="AH1538" s="43">
        <f>_xll.qlIndexFixing($X$9,$AB1538,TRUE,trigger)</f>
        <v>1.6792725782326285E-2</v>
      </c>
      <c r="AI1538" s="45">
        <f t="shared" si="37"/>
        <v>0.33168408859474141</v>
      </c>
    </row>
    <row r="1539" spans="27:35" x14ac:dyDescent="0.2">
      <c r="AA1539" s="122" t="s">
        <v>88</v>
      </c>
      <c r="AB1539" s="40">
        <f>_xll.qlInterestRateIndexFixingDate($X$9,AC1539)</f>
        <v>50175</v>
      </c>
      <c r="AC1539" s="40">
        <f>_xll.qlCalendarAdvance(calendar,$AC1538,AA1539,,,trigger)</f>
        <v>50179</v>
      </c>
      <c r="AD1539" s="40">
        <f>_xll.qlInterestRateIndexMaturity($X$9,AC1539,)</f>
        <v>50271</v>
      </c>
      <c r="AE1539" s="43">
        <f>_xll.qlTenorBasisValue(TenorBasis3M,AC1539,_xll.ohTrigger(trigger,$X$24))</f>
        <v>6.1564075891059646E-4</v>
      </c>
      <c r="AF1539" s="90">
        <f>_xll.qlTenorBasisForwardRate(TenorBasis3M,AC1539,_xll.ohTrigger(trigger,$X$24))</f>
        <v>1.6979704693490867E-2</v>
      </c>
      <c r="AG1539" s="90">
        <f>_xll.qlIndexFixing(TenorBasisIndex6M,$AB1539,TRUE,_xll.ohTrigger(trigger,$X$24))</f>
        <v>1.6813036321652319E-2</v>
      </c>
      <c r="AH1539" s="43">
        <f>_xll.qlIndexFixing($X$9,$AB1539,TRUE,trigger)</f>
        <v>1.6780360932077375E-2</v>
      </c>
      <c r="AI1539" s="45">
        <f t="shared" si="37"/>
        <v>0.32675389574944591</v>
      </c>
    </row>
    <row r="1540" spans="27:35" x14ac:dyDescent="0.2">
      <c r="AA1540" s="122" t="s">
        <v>88</v>
      </c>
      <c r="AB1540" s="40">
        <f>_xll.qlInterestRateIndexFixingDate($X$9,AC1540)</f>
        <v>50182</v>
      </c>
      <c r="AC1540" s="40">
        <f>_xll.qlCalendarAdvance(calendar,$AC1539,AA1540,,,trigger)</f>
        <v>50186</v>
      </c>
      <c r="AD1540" s="40">
        <f>_xll.qlInterestRateIndexMaturity($X$9,AC1540,)</f>
        <v>50278</v>
      </c>
      <c r="AE1540" s="43">
        <f>_xll.qlTenorBasisValue(TenorBasis3M,AC1540,_xll.ohTrigger(trigger,$X$24))</f>
        <v>6.1453641269247562E-4</v>
      </c>
      <c r="AF1540" s="90">
        <f>_xll.qlTenorBasisForwardRate(TenorBasis3M,AC1540,_xll.ohTrigger(trigger,$X$24))</f>
        <v>1.6966885884036078E-2</v>
      </c>
      <c r="AG1540" s="90">
        <f>_xll.qlIndexFixing(TenorBasisIndex6M,$AB1540,TRUE,_xll.ohTrigger(trigger,$X$24))</f>
        <v>1.6800218593628131E-2</v>
      </c>
      <c r="AH1540" s="43">
        <f>_xll.qlIndexFixing($X$9,$AB1540,TRUE,trigger)</f>
        <v>1.6768040906516776E-2</v>
      </c>
      <c r="AI1540" s="45">
        <f t="shared" ref="AI1540:AI1603" si="38">(AG1540-AH1540)*10000</f>
        <v>0.32177687111355213</v>
      </c>
    </row>
    <row r="1541" spans="27:35" x14ac:dyDescent="0.2">
      <c r="AA1541" s="122" t="s">
        <v>88</v>
      </c>
      <c r="AB1541" s="40">
        <f>_xll.qlInterestRateIndexFixingDate($X$9,AC1541)</f>
        <v>50189</v>
      </c>
      <c r="AC1541" s="40">
        <f>_xll.qlCalendarAdvance(calendar,$AC1540,AA1541,,,trigger)</f>
        <v>50193</v>
      </c>
      <c r="AD1541" s="40">
        <f>_xll.qlInterestRateIndexMaturity($X$9,AC1541,)</f>
        <v>50285</v>
      </c>
      <c r="AE1541" s="43">
        <f>_xll.qlTenorBasisValue(TenorBasis3M,AC1541,_xll.ohTrigger(trigger,$X$24))</f>
        <v>6.1343365887759922E-4</v>
      </c>
      <c r="AF1541" s="90">
        <f>_xll.qlTenorBasisForwardRate(TenorBasis3M,AC1541,_xll.ohTrigger(trigger,$X$24))</f>
        <v>1.695410721660404E-2</v>
      </c>
      <c r="AG1541" s="90">
        <f>_xll.qlIndexFixing(TenorBasisIndex6M,$AB1541,TRUE,_xll.ohTrigger(trigger,$X$24))</f>
        <v>1.6787441005918492E-2</v>
      </c>
      <c r="AH1541" s="43">
        <f>_xll.qlIndexFixing($X$9,$AB1541,TRUE,trigger)</f>
        <v>1.675576570522308E-2</v>
      </c>
      <c r="AI1541" s="45">
        <f t="shared" si="38"/>
        <v>0.31675300695411385</v>
      </c>
    </row>
    <row r="1542" spans="27:35" x14ac:dyDescent="0.2">
      <c r="AA1542" s="122" t="s">
        <v>88</v>
      </c>
      <c r="AB1542" s="40">
        <f>_xll.qlInterestRateIndexFixingDate($X$9,AC1542)</f>
        <v>50196</v>
      </c>
      <c r="AC1542" s="40">
        <f>_xll.qlCalendarAdvance(calendar,$AC1541,AA1542,,,trigger)</f>
        <v>50200</v>
      </c>
      <c r="AD1542" s="40">
        <f>_xll.qlInterestRateIndexMaturity($X$9,AC1542,)</f>
        <v>50292</v>
      </c>
      <c r="AE1542" s="43">
        <f>_xll.qlTenorBasisValue(TenorBasis3M,AC1542,_xll.ohTrigger(trigger,$X$24))</f>
        <v>6.123324966518319E-4</v>
      </c>
      <c r="AF1542" s="90">
        <f>_xll.qlTenorBasisForwardRate(TenorBasis3M,AC1542,_xll.ohTrigger(trigger,$X$24))</f>
        <v>1.6941368690003532E-2</v>
      </c>
      <c r="AG1542" s="90">
        <f>_xll.qlIndexFixing(TenorBasisIndex6M,$AB1542,TRUE,_xll.ohTrigger(trigger,$X$24))</f>
        <v>1.6774703557327839E-2</v>
      </c>
      <c r="AH1542" s="43">
        <f>_xll.qlIndexFixing($X$9,$AB1542,TRUE,trigger)</f>
        <v>1.6743535327775762E-2</v>
      </c>
      <c r="AI1542" s="45">
        <f t="shared" si="38"/>
        <v>0.3116822955207682</v>
      </c>
    </row>
    <row r="1543" spans="27:35" x14ac:dyDescent="0.2">
      <c r="AA1543" s="122" t="s">
        <v>88</v>
      </c>
      <c r="AB1543" s="40">
        <f>_xll.qlInterestRateIndexFixingDate($X$9,AC1543)</f>
        <v>50203</v>
      </c>
      <c r="AC1543" s="40">
        <f>_xll.qlCalendarAdvance(calendar,$AC1542,AA1543,,,trigger)</f>
        <v>50207</v>
      </c>
      <c r="AD1543" s="40">
        <f>_xll.qlInterestRateIndexMaturity($X$9,AC1543,)</f>
        <v>50299</v>
      </c>
      <c r="AE1543" s="43">
        <f>_xll.qlTenorBasisValue(TenorBasis3M,AC1543,_xll.ohTrigger(trigger,$X$24))</f>
        <v>6.1123292519450561E-4</v>
      </c>
      <c r="AF1543" s="90">
        <f>_xll.qlTenorBasisForwardRate(TenorBasis3M,AC1543,_xll.ohTrigger(trigger,$X$24))</f>
        <v>1.6928670303028557E-2</v>
      </c>
      <c r="AG1543" s="90">
        <f>_xll.qlIndexFixing(TenorBasisIndex6M,$AB1543,TRUE,_xll.ohTrigger(trigger,$X$24))</f>
        <v>1.6947329414995386E-2</v>
      </c>
      <c r="AH1543" s="43">
        <f>_xll.qlIndexFixing($X$9,$AB1543,TRUE,trigger)</f>
        <v>1.6731349773758626E-2</v>
      </c>
      <c r="AI1543" s="45">
        <f t="shared" si="38"/>
        <v>2.159796412367597</v>
      </c>
    </row>
    <row r="1544" spans="27:35" x14ac:dyDescent="0.2">
      <c r="AA1544" s="122" t="s">
        <v>88</v>
      </c>
      <c r="AB1544" s="40">
        <f>_xll.qlInterestRateIndexFixingDate($X$9,AC1544)</f>
        <v>50210</v>
      </c>
      <c r="AC1544" s="40">
        <f>_xll.qlCalendarAdvance(calendar,$AC1543,AA1544,,,trigger)</f>
        <v>50214</v>
      </c>
      <c r="AD1544" s="40">
        <f>_xll.qlInterestRateIndexMaturity($X$9,AC1544,)</f>
        <v>50306</v>
      </c>
      <c r="AE1544" s="43">
        <f>_xll.qlTenorBasisValue(TenorBasis3M,AC1544,_xll.ohTrigger(trigger,$X$24))</f>
        <v>6.1013494367845777E-4</v>
      </c>
      <c r="AF1544" s="90">
        <f>_xll.qlTenorBasisForwardRate(TenorBasis3M,AC1544,_xll.ohTrigger(trigger,$X$24))</f>
        <v>1.6916012054474867E-2</v>
      </c>
      <c r="AG1544" s="90">
        <f>_xll.qlIndexFixing(TenorBasisIndex6M,$AB1544,TRUE,_xll.ohTrigger(trigger,$X$24))</f>
        <v>1.6749349072696026E-2</v>
      </c>
      <c r="AH1544" s="43">
        <f>_xll.qlIndexFixing($X$9,$AB1544,TRUE,trigger)</f>
        <v>1.6719209042752013E-2</v>
      </c>
      <c r="AI1544" s="45">
        <f t="shared" si="38"/>
        <v>0.30140029944013963</v>
      </c>
    </row>
    <row r="1545" spans="27:35" x14ac:dyDescent="0.2">
      <c r="AA1545" s="122" t="s">
        <v>88</v>
      </c>
      <c r="AB1545" s="40">
        <f>_xll.qlInterestRateIndexFixingDate($X$9,AC1545)</f>
        <v>50217</v>
      </c>
      <c r="AC1545" s="40">
        <f>_xll.qlCalendarAdvance(calendar,$AC1544,AA1545,,,trigger)</f>
        <v>50221</v>
      </c>
      <c r="AD1545" s="40">
        <f>_xll.qlInterestRateIndexMaturity($X$9,AC1545,)</f>
        <v>50313</v>
      </c>
      <c r="AE1545" s="43">
        <f>_xll.qlTenorBasisValue(TenorBasis3M,AC1545,_xll.ohTrigger(trigger,$X$24))</f>
        <v>6.0903855127007137E-4</v>
      </c>
      <c r="AF1545" s="90">
        <f>_xll.qlTenorBasisForwardRate(TenorBasis3M,AC1545,_xll.ohTrigger(trigger,$X$24))</f>
        <v>1.6903393943130385E-2</v>
      </c>
      <c r="AG1545" s="90">
        <f>_xll.qlIndexFixing(TenorBasisIndex6M,$AB1545,TRUE,_xll.ohTrigger(trigger,$X$24))</f>
        <v>1.6921773476610766E-2</v>
      </c>
      <c r="AH1545" s="43">
        <f>_xll.qlIndexFixing($X$9,$AB1545,TRUE,trigger)</f>
        <v>1.6707113134344944E-2</v>
      </c>
      <c r="AI1545" s="45">
        <f t="shared" si="38"/>
        <v>2.146603422658218</v>
      </c>
    </row>
    <row r="1546" spans="27:35" x14ac:dyDescent="0.2">
      <c r="AA1546" s="122" t="s">
        <v>88</v>
      </c>
      <c r="AB1546" s="40">
        <f>_xll.qlInterestRateIndexFixingDate($X$9,AC1546)</f>
        <v>50224</v>
      </c>
      <c r="AC1546" s="40">
        <f>_xll.qlCalendarAdvance(calendar,$AC1545,AA1546,,,trigger)</f>
        <v>50228</v>
      </c>
      <c r="AD1546" s="40">
        <f>_xll.qlInterestRateIndexMaturity($X$9,AC1546,)</f>
        <v>50320</v>
      </c>
      <c r="AE1546" s="43">
        <f>_xll.qlTenorBasisValue(TenorBasis3M,AC1546,_xll.ohTrigger(trigger,$X$24))</f>
        <v>6.0794374712931263E-4</v>
      </c>
      <c r="AF1546" s="90">
        <f>_xll.qlTenorBasisForwardRate(TenorBasis3M,AC1546,_xll.ohTrigger(trigger,$X$24))</f>
        <v>1.6890815967776085E-2</v>
      </c>
      <c r="AG1546" s="90">
        <f>_xll.qlIndexFixing(TenorBasisIndex6M,$AB1546,TRUE,_xll.ohTrigger(trigger,$X$24))</f>
        <v>1.654105682794647E-2</v>
      </c>
      <c r="AH1546" s="43">
        <f>_xll.qlIndexFixing($X$9,$AB1546,TRUE,trigger)</f>
        <v>1.6695062048117756E-2</v>
      </c>
      <c r="AI1546" s="45">
        <f t="shared" si="38"/>
        <v>-1.5400522017128617</v>
      </c>
    </row>
    <row r="1547" spans="27:35" x14ac:dyDescent="0.2">
      <c r="AA1547" s="122" t="s">
        <v>88</v>
      </c>
      <c r="AB1547" s="40">
        <f>_xll.qlInterestRateIndexFixingDate($X$9,AC1547)</f>
        <v>50231</v>
      </c>
      <c r="AC1547" s="40">
        <f>_xll.qlCalendarAdvance(calendar,$AC1546,AA1547,,,trigger)</f>
        <v>50235</v>
      </c>
      <c r="AD1547" s="40">
        <f>_xll.qlInterestRateIndexMaturity($X$9,AC1547,)</f>
        <v>50327</v>
      </c>
      <c r="AE1547" s="43">
        <f>_xll.qlTenorBasisValue(TenorBasis3M,AC1547,_xll.ohTrigger(trigger,$X$24))</f>
        <v>6.0685053040977234E-4</v>
      </c>
      <c r="AF1547" s="90">
        <f>_xll.qlTenorBasisForwardRate(TenorBasis3M,AC1547,_xll.ohTrigger(trigger,$X$24))</f>
        <v>1.6878278127191209E-2</v>
      </c>
      <c r="AG1547" s="90">
        <f>_xll.qlIndexFixing(TenorBasisIndex6M,$AB1547,TRUE,_xll.ohTrigger(trigger,$X$24))</f>
        <v>1.6711618358936593E-2</v>
      </c>
      <c r="AH1547" s="43">
        <f>_xll.qlIndexFixing($X$9,$AB1547,TRUE,trigger)</f>
        <v>1.668305578366382E-2</v>
      </c>
      <c r="AI1547" s="45">
        <f t="shared" si="38"/>
        <v>0.285625752727732</v>
      </c>
    </row>
    <row r="1548" spans="27:35" x14ac:dyDescent="0.2">
      <c r="AA1548" s="122" t="s">
        <v>88</v>
      </c>
      <c r="AB1548" s="40">
        <f>_xll.qlInterestRateIndexFixingDate($X$9,AC1548)</f>
        <v>50238</v>
      </c>
      <c r="AC1548" s="40">
        <f>_xll.qlCalendarAdvance(calendar,$AC1547,AA1548,,,trigger)</f>
        <v>50242</v>
      </c>
      <c r="AD1548" s="40">
        <f>_xll.qlInterestRateIndexMaturity($X$9,AC1548,)</f>
        <v>50334</v>
      </c>
      <c r="AE1548" s="43">
        <f>_xll.qlTenorBasisValue(TenorBasis3M,AC1548,_xll.ohTrigger(trigger,$X$24))</f>
        <v>6.0575890025870284E-4</v>
      </c>
      <c r="AF1548" s="90">
        <f>_xll.qlTenorBasisForwardRate(TenorBasis3M,AC1548,_xll.ohTrigger(trigger,$X$24))</f>
        <v>1.6865780420148906E-2</v>
      </c>
      <c r="AG1548" s="90">
        <f>_xll.qlIndexFixing(TenorBasisIndex6M,$AB1548,TRUE,_xll.ohTrigger(trigger,$X$24))</f>
        <v>1.6699121719654087E-2</v>
      </c>
      <c r="AH1548" s="43">
        <f>_xll.qlIndexFixing($X$9,$AB1548,TRUE,trigger)</f>
        <v>1.6671094340569546E-2</v>
      </c>
      <c r="AI1548" s="45">
        <f t="shared" si="38"/>
        <v>0.28027379084541448</v>
      </c>
    </row>
    <row r="1549" spans="27:35" x14ac:dyDescent="0.2">
      <c r="AA1549" s="122" t="s">
        <v>88</v>
      </c>
      <c r="AB1549" s="40">
        <f>_xll.qlInterestRateIndexFixingDate($X$9,AC1549)</f>
        <v>50245</v>
      </c>
      <c r="AC1549" s="40">
        <f>_xll.qlCalendarAdvance(calendar,$AC1548,AA1549,,,trigger)</f>
        <v>50249</v>
      </c>
      <c r="AD1549" s="40">
        <f>_xll.qlInterestRateIndexMaturity($X$9,AC1549,)</f>
        <v>50341</v>
      </c>
      <c r="AE1549" s="43">
        <f>_xll.qlTenorBasisValue(TenorBasis3M,AC1549,_xll.ohTrigger(trigger,$X$24))</f>
        <v>6.0466885581705637E-4</v>
      </c>
      <c r="AF1549" s="90">
        <f>_xll.qlTenorBasisForwardRate(TenorBasis3M,AC1549,_xll.ohTrigger(trigger,$X$24))</f>
        <v>1.685332284541886E-2</v>
      </c>
      <c r="AG1549" s="90">
        <f>_xll.qlIndexFixing(TenorBasisIndex6M,$AB1549,TRUE,_xll.ohTrigger(trigger,$X$24))</f>
        <v>1.6686665210971292E-2</v>
      </c>
      <c r="AH1549" s="43">
        <f>_xll.qlIndexFixing($X$9,$AB1549,TRUE,trigger)</f>
        <v>1.6659177718425705E-2</v>
      </c>
      <c r="AI1549" s="45">
        <f t="shared" si="38"/>
        <v>0.274874925455873</v>
      </c>
    </row>
    <row r="1550" spans="27:35" x14ac:dyDescent="0.2">
      <c r="AA1550" s="122" t="s">
        <v>88</v>
      </c>
      <c r="AB1550" s="40">
        <f>_xll.qlInterestRateIndexFixingDate($X$9,AC1550)</f>
        <v>50252</v>
      </c>
      <c r="AC1550" s="40">
        <f>_xll.qlCalendarAdvance(calendar,$AC1549,AA1550,,,trigger)</f>
        <v>50256</v>
      </c>
      <c r="AD1550" s="40">
        <f>_xll.qlInterestRateIndexMaturity($X$9,AC1550,)</f>
        <v>50348</v>
      </c>
      <c r="AE1550" s="43">
        <f>_xll.qlTenorBasisValue(TenorBasis3M,AC1550,_xll.ohTrigger(trigger,$X$24))</f>
        <v>6.0358039621952663E-4</v>
      </c>
      <c r="AF1550" s="90">
        <f>_xll.qlTenorBasisForwardRate(TenorBasis3M,AC1550,_xll.ohTrigger(trigger,$X$24))</f>
        <v>1.6840905401761194E-2</v>
      </c>
      <c r="AG1550" s="90">
        <f>_xll.qlIndexFixing(TenorBasisIndex6M,$AB1550,TRUE,_xll.ohTrigger(trigger,$X$24))</f>
        <v>1.6674248831652676E-2</v>
      </c>
      <c r="AH1550" s="43">
        <f>_xll.qlIndexFixing($X$9,$AB1550,TRUE,trigger)</f>
        <v>1.6647305916828267E-2</v>
      </c>
      <c r="AI1550" s="45">
        <f t="shared" si="38"/>
        <v>0.2694291482440922</v>
      </c>
    </row>
    <row r="1551" spans="27:35" x14ac:dyDescent="0.2">
      <c r="AA1551" s="122" t="s">
        <v>88</v>
      </c>
      <c r="AB1551" s="40">
        <f>_xll.qlInterestRateIndexFixingDate($X$9,AC1551)</f>
        <v>50259</v>
      </c>
      <c r="AC1551" s="40">
        <f>_xll.qlCalendarAdvance(calendar,$AC1550,AA1551,,,trigger)</f>
        <v>50263</v>
      </c>
      <c r="AD1551" s="40">
        <f>_xll.qlInterestRateIndexMaturity($X$9,AC1551,)</f>
        <v>50355</v>
      </c>
      <c r="AE1551" s="43">
        <f>_xll.qlTenorBasisValue(TenorBasis3M,AC1551,_xll.ohTrigger(trigger,$X$24))</f>
        <v>6.024935205945828E-4</v>
      </c>
      <c r="AF1551" s="90">
        <f>_xll.qlTenorBasisForwardRate(TenorBasis3M,AC1551,_xll.ohTrigger(trigger,$X$24))</f>
        <v>1.6828528087935158E-2</v>
      </c>
      <c r="AG1551" s="90">
        <f>_xll.qlIndexFixing(TenorBasisIndex6M,$AB1551,TRUE,_xll.ohTrigger(trigger,$X$24))</f>
        <v>1.6661872580458363E-2</v>
      </c>
      <c r="AH1551" s="43">
        <f>_xll.qlIndexFixing($X$9,$AB1551,TRUE,trigger)</f>
        <v>1.6635478935366259E-2</v>
      </c>
      <c r="AI1551" s="45">
        <f t="shared" si="38"/>
        <v>0.2639364509210429</v>
      </c>
    </row>
    <row r="1552" spans="27:35" x14ac:dyDescent="0.2">
      <c r="AA1552" s="122" t="s">
        <v>88</v>
      </c>
      <c r="AB1552" s="40">
        <f>_xll.qlInterestRateIndexFixingDate($X$9,AC1552)</f>
        <v>50266</v>
      </c>
      <c r="AC1552" s="40">
        <f>_xll.qlCalendarAdvance(calendar,$AC1551,AA1552,,,trigger)</f>
        <v>50270</v>
      </c>
      <c r="AD1552" s="40">
        <f>_xll.qlInterestRateIndexMaturity($X$9,AC1552,)</f>
        <v>50362</v>
      </c>
      <c r="AE1552" s="43">
        <f>_xll.qlTenorBasisValue(TenorBasis3M,AC1552,_xll.ohTrigger(trigger,$X$24))</f>
        <v>6.0140822806451118E-4</v>
      </c>
      <c r="AF1552" s="90">
        <f>_xll.qlTenorBasisForwardRate(TenorBasis3M,AC1552,_xll.ohTrigger(trigger,$X$24))</f>
        <v>1.6816190902692187E-2</v>
      </c>
      <c r="AG1552" s="90">
        <f>_xll.qlIndexFixing(TenorBasisIndex6M,$AB1552,TRUE,_xll.ohTrigger(trigger,$X$24))</f>
        <v>1.6649536456138044E-2</v>
      </c>
      <c r="AH1552" s="43">
        <f>_xll.qlIndexFixing($X$9,$AB1552,TRUE,trigger)</f>
        <v>1.662369677364E-2</v>
      </c>
      <c r="AI1552" s="45">
        <f t="shared" si="38"/>
        <v>0.25839682498043914</v>
      </c>
    </row>
    <row r="1553" spans="27:35" x14ac:dyDescent="0.2">
      <c r="AA1553" s="122" t="s">
        <v>88</v>
      </c>
      <c r="AB1553" s="40">
        <f>_xll.qlInterestRateIndexFixingDate($X$9,AC1553)</f>
        <v>50273</v>
      </c>
      <c r="AC1553" s="40">
        <f>_xll.qlCalendarAdvance(calendar,$AC1552,AA1553,,,trigger)</f>
        <v>50277</v>
      </c>
      <c r="AD1553" s="40">
        <f>_xll.qlInterestRateIndexMaturity($X$9,AC1553,)</f>
        <v>50369</v>
      </c>
      <c r="AE1553" s="43">
        <f>_xll.qlTenorBasisValue(TenorBasis3M,AC1553,_xll.ohTrigger(trigger,$X$24))</f>
        <v>6.0032451774545193E-4</v>
      </c>
      <c r="AF1553" s="90">
        <f>_xll.qlTenorBasisForwardRate(TenorBasis3M,AC1553,_xll.ohTrigger(trigger,$X$24))</f>
        <v>1.6803893844781977E-2</v>
      </c>
      <c r="AG1553" s="90">
        <f>_xll.qlIndexFixing(TenorBasisIndex6M,$AB1553,TRUE,_xll.ohTrigger(trigger,$X$24))</f>
        <v>1.663724045744229E-2</v>
      </c>
      <c r="AH1553" s="43">
        <f>_xll.qlIndexFixing($X$9,$AB1553,TRUE,trigger)</f>
        <v>1.6611959431241989E-2</v>
      </c>
      <c r="AI1553" s="45">
        <f t="shared" si="38"/>
        <v>0.25281026200300871</v>
      </c>
    </row>
    <row r="1554" spans="27:35" x14ac:dyDescent="0.2">
      <c r="AA1554" s="122" t="s">
        <v>88</v>
      </c>
      <c r="AB1554" s="40">
        <f>_xll.qlInterestRateIndexFixingDate($X$9,AC1554)</f>
        <v>50280</v>
      </c>
      <c r="AC1554" s="40">
        <f>_xll.qlCalendarAdvance(calendar,$AC1553,AA1554,,,trigger)</f>
        <v>50284</v>
      </c>
      <c r="AD1554" s="40">
        <f>_xll.qlInterestRateIndexMaturity($X$9,AC1554,)</f>
        <v>50375</v>
      </c>
      <c r="AE1554" s="43">
        <f>_xll.qlTenorBasisValue(TenorBasis3M,AC1554,_xll.ohTrigger(trigger,$X$24))</f>
        <v>5.9924238874743707E-4</v>
      </c>
      <c r="AF1554" s="90">
        <f>_xll.qlTenorBasisForwardRate(TenorBasis3M,AC1554,_xll.ohTrigger(trigger,$X$24))</f>
        <v>1.679211375421023E-2</v>
      </c>
      <c r="AG1554" s="90">
        <f>_xll.qlIndexFixing(TenorBasisIndex6M,$AB1554,TRUE,_xll.ohTrigger(trigger,$X$24))</f>
        <v>1.681127566297325E-2</v>
      </c>
      <c r="AH1554" s="43">
        <f>_xll.qlIndexFixing($X$9,$AB1554,TRUE,trigger)</f>
        <v>1.6600711406139976E-2</v>
      </c>
      <c r="AI1554" s="45">
        <f t="shared" si="38"/>
        <v>2.1056425683327329</v>
      </c>
    </row>
    <row r="1555" spans="27:35" x14ac:dyDescent="0.2">
      <c r="AA1555" s="122" t="s">
        <v>88</v>
      </c>
      <c r="AB1555" s="40">
        <f>_xll.qlInterestRateIndexFixingDate($X$9,AC1555)</f>
        <v>50287</v>
      </c>
      <c r="AC1555" s="40">
        <f>_xll.qlCalendarAdvance(calendar,$AC1554,AA1555,,,trigger)</f>
        <v>50291</v>
      </c>
      <c r="AD1555" s="40">
        <f>_xll.qlInterestRateIndexMaturity($X$9,AC1555,)</f>
        <v>50382</v>
      </c>
      <c r="AE1555" s="43">
        <f>_xll.qlTenorBasisValue(TenorBasis3M,AC1555,_xll.ohTrigger(trigger,$X$24))</f>
        <v>5.9816184017442737E-4</v>
      </c>
      <c r="AF1555" s="90">
        <f>_xll.qlTenorBasisForwardRate(TenorBasis3M,AC1555,_xll.ohTrigger(trigger,$X$24))</f>
        <v>1.6779894649891974E-2</v>
      </c>
      <c r="AG1555" s="90">
        <f>_xll.qlIndexFixing(TenorBasisIndex6M,$AB1555,TRUE,_xll.ohTrigger(trigger,$X$24))</f>
        <v>1.6613251013503878E-2</v>
      </c>
      <c r="AH1555" s="43">
        <f>_xll.qlIndexFixing($X$9,$AB1555,TRUE,trigger)</f>
        <v>1.6589061035846869E-2</v>
      </c>
      <c r="AI1555" s="45">
        <f t="shared" si="38"/>
        <v>0.24189977657008283</v>
      </c>
    </row>
    <row r="1556" spans="27:35" x14ac:dyDescent="0.2">
      <c r="AA1556" s="122" t="s">
        <v>88</v>
      </c>
      <c r="AB1556" s="40">
        <f>_xll.qlInterestRateIndexFixingDate($X$9,AC1556)</f>
        <v>50294</v>
      </c>
      <c r="AC1556" s="40">
        <f>_xll.qlCalendarAdvance(calendar,$AC1555,AA1556,,,trigger)</f>
        <v>50298</v>
      </c>
      <c r="AD1556" s="40">
        <f>_xll.qlInterestRateIndexMaturity($X$9,AC1556,)</f>
        <v>50389</v>
      </c>
      <c r="AE1556" s="43">
        <f>_xll.qlTenorBasisValue(TenorBasis3M,AC1556,_xll.ohTrigger(trigger,$X$24))</f>
        <v>5.9708287112435253E-4</v>
      </c>
      <c r="AF1556" s="90">
        <f>_xll.qlTenorBasisForwardRate(TenorBasis3M,AC1556,_xll.ohTrigger(trigger,$X$24))</f>
        <v>1.6767715666934017E-2</v>
      </c>
      <c r="AG1556" s="90">
        <f>_xll.qlIndexFixing(TenorBasisIndex6M,$AB1556,TRUE,_xll.ohTrigger(trigger,$X$24))</f>
        <v>1.6601073079094419E-2</v>
      </c>
      <c r="AH1556" s="43">
        <f>_xll.qlIndexFixing($X$9,$AB1556,TRUE,trigger)</f>
        <v>1.6577455481277641E-2</v>
      </c>
      <c r="AI1556" s="45">
        <f t="shared" si="38"/>
        <v>0.23617597816778801</v>
      </c>
    </row>
    <row r="1557" spans="27:35" x14ac:dyDescent="0.2">
      <c r="AA1557" s="122" t="s">
        <v>88</v>
      </c>
      <c r="AB1557" s="40">
        <f>_xll.qlInterestRateIndexFixingDate($X$9,AC1557)</f>
        <v>50301</v>
      </c>
      <c r="AC1557" s="40">
        <f>_xll.qlCalendarAdvance(calendar,$AC1556,AA1557,,,trigger)</f>
        <v>50305</v>
      </c>
      <c r="AD1557" s="40">
        <f>_xll.qlInterestRateIndexMaturity($X$9,AC1557,)</f>
        <v>50396</v>
      </c>
      <c r="AE1557" s="43">
        <f>_xll.qlTenorBasisValue(TenorBasis3M,AC1557,_xll.ohTrigger(trigger,$X$24))</f>
        <v>5.9600548068914543E-4</v>
      </c>
      <c r="AF1557" s="90">
        <f>_xll.qlTenorBasisForwardRate(TenorBasis3M,AC1557,_xll.ohTrigger(trigger,$X$24))</f>
        <v>1.6755576804072317E-2</v>
      </c>
      <c r="AG1557" s="90">
        <f>_xll.qlIndexFixing(TenorBasisIndex6M,$AB1557,TRUE,_xll.ohTrigger(trigger,$X$24))</f>
        <v>1.6588935263092023E-2</v>
      </c>
      <c r="AH1557" s="43">
        <f>_xll.qlIndexFixing($X$9,$AB1557,TRUE,trigger)</f>
        <v>1.6565894742040517E-2</v>
      </c>
      <c r="AI1557" s="45">
        <f t="shared" si="38"/>
        <v>0.23040521051505974</v>
      </c>
    </row>
    <row r="1558" spans="27:35" x14ac:dyDescent="0.2">
      <c r="AA1558" s="122" t="s">
        <v>88</v>
      </c>
      <c r="AB1558" s="40">
        <f>_xll.qlInterestRateIndexFixingDate($X$9,AC1558)</f>
        <v>50308</v>
      </c>
      <c r="AC1558" s="40">
        <f>_xll.qlCalendarAdvance(calendar,$AC1557,AA1558,,,trigger)</f>
        <v>50312</v>
      </c>
      <c r="AD1558" s="40">
        <f>_xll.qlInterestRateIndexMaturity($X$9,AC1558,)</f>
        <v>50403</v>
      </c>
      <c r="AE1558" s="43">
        <f>_xll.qlTenorBasisValue(TenorBasis3M,AC1558,_xll.ohTrigger(trigger,$X$24))</f>
        <v>5.949296679547808E-4</v>
      </c>
      <c r="AF1558" s="90">
        <f>_xll.qlTenorBasisForwardRate(TenorBasis3M,AC1558,_xll.ohTrigger(trigger,$X$24))</f>
        <v>1.6743478060035798E-2</v>
      </c>
      <c r="AG1558" s="90">
        <f>_xll.qlIndexFixing(TenorBasisIndex6M,$AB1558,TRUE,_xll.ohTrigger(trigger,$X$24))</f>
        <v>1.657683756422473E-2</v>
      </c>
      <c r="AH1558" s="43">
        <f>_xll.qlIndexFixing($X$9,$AB1558,TRUE,trigger)</f>
        <v>1.6554378817743721E-2</v>
      </c>
      <c r="AI1558" s="45">
        <f t="shared" si="38"/>
        <v>0.22458746481008457</v>
      </c>
    </row>
    <row r="1559" spans="27:35" x14ac:dyDescent="0.2">
      <c r="AA1559" s="122" t="s">
        <v>88</v>
      </c>
      <c r="AB1559" s="40">
        <f>_xll.qlInterestRateIndexFixingDate($X$9,AC1559)</f>
        <v>50315</v>
      </c>
      <c r="AC1559" s="40">
        <f>_xll.qlCalendarAdvance(calendar,$AC1558,AA1559,,,trigger)</f>
        <v>50319</v>
      </c>
      <c r="AD1559" s="40">
        <f>_xll.qlInterestRateIndexMaturity($X$9,AC1559,)</f>
        <v>50411</v>
      </c>
      <c r="AE1559" s="43">
        <f>_xll.qlTenorBasisValue(TenorBasis3M,AC1559,_xll.ohTrigger(trigger,$X$24))</f>
        <v>5.9385543200131397E-4</v>
      </c>
      <c r="AF1559" s="90">
        <f>_xll.qlTenorBasisForwardRate(TenorBasis3M,AC1559,_xll.ohTrigger(trigger,$X$24))</f>
        <v>1.67309541006096E-2</v>
      </c>
      <c r="AG1559" s="90">
        <f>_xll.qlIndexFixing(TenorBasisIndex6M,$AB1559,TRUE,_xll.ohTrigger(trigger,$X$24))</f>
        <v>1.6564307032678388E-2</v>
      </c>
      <c r="AH1559" s="43">
        <f>_xll.qlIndexFixing($X$9,$AB1559,TRUE,trigger)</f>
        <v>1.6542476560429349E-2</v>
      </c>
      <c r="AI1559" s="45">
        <f t="shared" si="38"/>
        <v>0.21830472249038946</v>
      </c>
    </row>
    <row r="1560" spans="27:35" x14ac:dyDescent="0.2">
      <c r="AA1560" s="122" t="s">
        <v>88</v>
      </c>
      <c r="AB1560" s="40">
        <f>_xll.qlInterestRateIndexFixingDate($X$9,AC1560)</f>
        <v>50322</v>
      </c>
      <c r="AC1560" s="40">
        <f>_xll.qlCalendarAdvance(calendar,$AC1559,AA1560,,,trigger)</f>
        <v>50326</v>
      </c>
      <c r="AD1560" s="40">
        <f>_xll.qlInterestRateIndexMaturity($X$9,AC1560,)</f>
        <v>50418</v>
      </c>
      <c r="AE1560" s="43">
        <f>_xll.qlTenorBasisValue(TenorBasis3M,AC1560,_xll.ohTrigger(trigger,$X$24))</f>
        <v>5.9278277190291466E-4</v>
      </c>
      <c r="AF1560" s="90">
        <f>_xll.qlTenorBasisForwardRate(TenorBasis3M,AC1560,_xll.ohTrigger(trigger,$X$24))</f>
        <v>1.6718937898578812E-2</v>
      </c>
      <c r="AG1560" s="90">
        <f>_xll.qlIndexFixing(TenorBasisIndex6M,$AB1560,TRUE,_xll.ohTrigger(trigger,$X$24))</f>
        <v>1.6552291877904666E-2</v>
      </c>
      <c r="AH1560" s="43">
        <f>_xll.qlIndexFixing($X$9,$AB1560,TRUE,trigger)</f>
        <v>1.6531052942192773E-2</v>
      </c>
      <c r="AI1560" s="45">
        <f t="shared" si="38"/>
        <v>0.21238935711893198</v>
      </c>
    </row>
    <row r="1561" spans="27:35" x14ac:dyDescent="0.2">
      <c r="AA1561" s="122" t="s">
        <v>88</v>
      </c>
      <c r="AB1561" s="40">
        <f>_xll.qlInterestRateIndexFixingDate($X$9,AC1561)</f>
        <v>50329</v>
      </c>
      <c r="AC1561" s="40">
        <f>_xll.qlCalendarAdvance(calendar,$AC1560,AA1561,,,trigger)</f>
        <v>50333</v>
      </c>
      <c r="AD1561" s="40">
        <f>_xll.qlInterestRateIndexMaturity($X$9,AC1561,)</f>
        <v>50425</v>
      </c>
      <c r="AE1561" s="43">
        <f>_xll.qlTenorBasisValue(TenorBasis3M,AC1561,_xll.ohTrigger(trigger,$X$24))</f>
        <v>5.9171168672790628E-4</v>
      </c>
      <c r="AF1561" s="90">
        <f>_xll.qlTenorBasisForwardRate(TenorBasis3M,AC1561,_xll.ohTrigger(trigger,$X$24))</f>
        <v>1.6706961813695891E-2</v>
      </c>
      <c r="AG1561" s="90">
        <f>_xll.qlIndexFixing(TenorBasisIndex6M,$AB1561,TRUE,_xll.ohTrigger(trigger,$X$24))</f>
        <v>1.654031683856887E-2</v>
      </c>
      <c r="AH1561" s="43">
        <f>_xll.qlIndexFixing($X$9,$AB1561,TRUE,trigger)</f>
        <v>1.6519674140117409E-2</v>
      </c>
      <c r="AI1561" s="45">
        <f t="shared" si="38"/>
        <v>0.20642698451461133</v>
      </c>
    </row>
    <row r="1562" spans="27:35" x14ac:dyDescent="0.2">
      <c r="AA1562" s="122" t="s">
        <v>88</v>
      </c>
      <c r="AB1562" s="40">
        <f>_xll.qlInterestRateIndexFixingDate($X$9,AC1562)</f>
        <v>50336</v>
      </c>
      <c r="AC1562" s="40">
        <f>_xll.qlCalendarAdvance(calendar,$AC1561,AA1562,,,trigger)</f>
        <v>50340</v>
      </c>
      <c r="AD1562" s="40">
        <f>_xll.qlInterestRateIndexMaturity($X$9,AC1562,)</f>
        <v>50432</v>
      </c>
      <c r="AE1562" s="43">
        <f>_xll.qlTenorBasisValue(TenorBasis3M,AC1562,_xll.ohTrigger(trigger,$X$24))</f>
        <v>5.9064217553880078E-4</v>
      </c>
      <c r="AF1562" s="90">
        <f>_xll.qlTenorBasisForwardRate(TenorBasis3M,AC1562,_xll.ohTrigger(trigger,$X$24))</f>
        <v>1.6695025844667952E-2</v>
      </c>
      <c r="AG1562" s="90">
        <f>_xll.qlIndexFixing(TenorBasisIndex6M,$AB1562,TRUE,_xll.ohTrigger(trigger,$X$24))</f>
        <v>1.6528381913382469E-2</v>
      </c>
      <c r="AH1562" s="43">
        <f>_xll.qlIndexFixing($X$9,$AB1562,TRUE,trigger)</f>
        <v>1.6508340153817486E-2</v>
      </c>
      <c r="AI1562" s="45">
        <f t="shared" si="38"/>
        <v>0.20041759564982248</v>
      </c>
    </row>
    <row r="1563" spans="27:35" x14ac:dyDescent="0.2">
      <c r="AA1563" s="122" t="s">
        <v>88</v>
      </c>
      <c r="AB1563" s="40">
        <f>_xll.qlInterestRateIndexFixingDate($X$9,AC1563)</f>
        <v>50343</v>
      </c>
      <c r="AC1563" s="40">
        <f>_xll.qlCalendarAdvance(calendar,$AC1562,AA1563,,,trigger)</f>
        <v>50347</v>
      </c>
      <c r="AD1563" s="40">
        <f>_xll.qlInterestRateIndexMaturity($X$9,AC1563,)</f>
        <v>50439</v>
      </c>
      <c r="AE1563" s="43">
        <f>_xll.qlTenorBasisValue(TenorBasis3M,AC1563,_xll.ohTrigger(trigger,$X$24))</f>
        <v>5.8957423739233793E-4</v>
      </c>
      <c r="AF1563" s="90">
        <f>_xll.qlTenorBasisForwardRate(TenorBasis3M,AC1563,_xll.ohTrigger(trigger,$X$24))</f>
        <v>1.6683129990195174E-2</v>
      </c>
      <c r="AG1563" s="90">
        <f>_xll.qlIndexFixing(TenorBasisIndex6M,$AB1563,TRUE,_xll.ohTrigger(trigger,$X$24))</f>
        <v>1.6699071954445612E-2</v>
      </c>
      <c r="AH1563" s="43">
        <f>_xll.qlIndexFixing($X$9,$AB1563,TRUE,trigger)</f>
        <v>1.6497050982901142E-2</v>
      </c>
      <c r="AI1563" s="45">
        <f t="shared" si="38"/>
        <v>2.0202097154447056</v>
      </c>
    </row>
    <row r="1564" spans="27:35" x14ac:dyDescent="0.2">
      <c r="AA1564" s="122" t="s">
        <v>88</v>
      </c>
      <c r="AB1564" s="40">
        <f>_xll.qlInterestRateIndexFixingDate($X$9,AC1564)</f>
        <v>50350</v>
      </c>
      <c r="AC1564" s="40">
        <f>_xll.qlCalendarAdvance(calendar,$AC1563,AA1564,,,trigger)</f>
        <v>50354</v>
      </c>
      <c r="AD1564" s="40">
        <f>_xll.qlInterestRateIndexMaturity($X$9,AC1564,)</f>
        <v>50446</v>
      </c>
      <c r="AE1564" s="43">
        <f>_xll.qlTenorBasisValue(TenorBasis3M,AC1564,_xll.ohTrigger(trigger,$X$24))</f>
        <v>5.8850787133951817E-4</v>
      </c>
      <c r="AF1564" s="90">
        <f>_xll.qlTenorBasisForwardRate(TenorBasis3M,AC1564,_xll.ohTrigger(trigger,$X$24))</f>
        <v>1.6671274248976849E-2</v>
      </c>
      <c r="AG1564" s="90">
        <f>_xll.qlIndexFixing(TenorBasisIndex6M,$AB1564,TRUE,_xll.ohTrigger(trigger,$X$24))</f>
        <v>1.6323879400916553E-2</v>
      </c>
      <c r="AH1564" s="43">
        <f>_xll.qlIndexFixing($X$9,$AB1564,TRUE,trigger)</f>
        <v>1.6485806626984335E-2</v>
      </c>
      <c r="AI1564" s="45">
        <f t="shared" si="38"/>
        <v>-1.6192722606778176</v>
      </c>
    </row>
    <row r="1565" spans="27:35" x14ac:dyDescent="0.2">
      <c r="AA1565" s="122" t="s">
        <v>88</v>
      </c>
      <c r="AB1565" s="40">
        <f>_xll.qlInterestRateIndexFixingDate($X$9,AC1565)</f>
        <v>50357</v>
      </c>
      <c r="AC1565" s="40">
        <f>_xll.qlCalendarAdvance(calendar,$AC1564,AA1565,,,trigger)</f>
        <v>50361</v>
      </c>
      <c r="AD1565" s="40">
        <f>_xll.qlInterestRateIndexMaturity($X$9,AC1565,)</f>
        <v>50453</v>
      </c>
      <c r="AE1565" s="43">
        <f>_xll.qlTenorBasisValue(TenorBasis3M,AC1565,_xll.ohTrigger(trigger,$X$24))</f>
        <v>5.8744307642564098E-4</v>
      </c>
      <c r="AF1565" s="90">
        <f>_xll.qlTenorBasisForwardRate(TenorBasis3M,AC1565,_xll.ohTrigger(trigger,$X$24))</f>
        <v>1.6659458619703596E-2</v>
      </c>
      <c r="AG1565" s="90">
        <f>_xll.qlIndexFixing(TenorBasisIndex6M,$AB1565,TRUE,_xll.ohTrigger(trigger,$X$24))</f>
        <v>1.6492817809692653E-2</v>
      </c>
      <c r="AH1565" s="43">
        <f>_xll.qlIndexFixing($X$9,$AB1565,TRUE,trigger)</f>
        <v>1.6474607085683022E-2</v>
      </c>
      <c r="AI1565" s="45">
        <f t="shared" si="38"/>
        <v>0.18210724009631168</v>
      </c>
    </row>
    <row r="1566" spans="27:35" x14ac:dyDescent="0.2">
      <c r="AA1566" s="122" t="s">
        <v>88</v>
      </c>
      <c r="AB1566" s="40">
        <f>_xll.qlInterestRateIndexFixingDate($X$9,AC1566)</f>
        <v>50364</v>
      </c>
      <c r="AC1566" s="40">
        <f>_xll.qlCalendarAdvance(calendar,$AC1565,AA1566,,,trigger)</f>
        <v>50368</v>
      </c>
      <c r="AD1566" s="40">
        <f>_xll.qlInterestRateIndexMaturity($X$9,AC1566,)</f>
        <v>50460</v>
      </c>
      <c r="AE1566" s="43">
        <f>_xll.qlTenorBasisValue(TenorBasis3M,AC1566,_xll.ohTrigger(trigger,$X$24))</f>
        <v>5.8637985169034156E-4</v>
      </c>
      <c r="AF1566" s="90">
        <f>_xll.qlTenorBasisForwardRate(TenorBasis3M,AC1566,_xll.ohTrigger(trigger,$X$24))</f>
        <v>1.6647683101065156E-2</v>
      </c>
      <c r="AG1566" s="90">
        <f>_xll.qlIndexFixing(TenorBasisIndex6M,$AB1566,TRUE,_xll.ohTrigger(trigger,$X$24))</f>
        <v>1.648104332806382E-2</v>
      </c>
      <c r="AH1566" s="43">
        <f>_xll.qlIndexFixing($X$9,$AB1566,TRUE,trigger)</f>
        <v>1.6463452358614038E-2</v>
      </c>
      <c r="AI1566" s="45">
        <f t="shared" si="38"/>
        <v>0.17590969449782223</v>
      </c>
    </row>
    <row r="1567" spans="27:35" x14ac:dyDescent="0.2">
      <c r="AA1567" s="122" t="s">
        <v>88</v>
      </c>
      <c r="AB1567" s="40">
        <f>_xll.qlInterestRateIndexFixingDate($X$9,AC1567)</f>
        <v>50371</v>
      </c>
      <c r="AC1567" s="40">
        <f>_xll.qlCalendarAdvance(calendar,$AC1566,AA1567,,,trigger)</f>
        <v>50375</v>
      </c>
      <c r="AD1567" s="40">
        <f>_xll.qlInterestRateIndexMaturity($X$9,AC1567,)</f>
        <v>50465</v>
      </c>
      <c r="AE1567" s="43">
        <f>_xll.qlTenorBasisValue(TenorBasis3M,AC1567,_xll.ohTrigger(trigger,$X$24))</f>
        <v>5.8531819616762439E-4</v>
      </c>
      <c r="AF1567" s="90">
        <f>_xll.qlTenorBasisForwardRate(TenorBasis3M,AC1567,_xll.ohTrigger(trigger,$X$24))</f>
        <v>1.6636841513830269E-2</v>
      </c>
      <c r="AG1567" s="90">
        <f>_xll.qlIndexFixing(TenorBasisIndex6M,$AB1567,TRUE,_xll.ohTrigger(trigger,$X$24))</f>
        <v>1.6470217921324526E-2</v>
      </c>
      <c r="AH1567" s="43">
        <f>_xll.qlIndexFixing($X$9,$AB1567,TRUE,trigger)</f>
        <v>1.6453162014450129E-2</v>
      </c>
      <c r="AI1567" s="45">
        <f t="shared" si="38"/>
        <v>0.17055906874396953</v>
      </c>
    </row>
    <row r="1568" spans="27:35" x14ac:dyDescent="0.2">
      <c r="AA1568" s="122" t="s">
        <v>88</v>
      </c>
      <c r="AB1568" s="40">
        <f>_xll.qlInterestRateIndexFixingDate($X$9,AC1568)</f>
        <v>50378</v>
      </c>
      <c r="AC1568" s="40">
        <f>_xll.qlCalendarAdvance(calendar,$AC1567,AA1568,,,trigger)</f>
        <v>50382</v>
      </c>
      <c r="AD1568" s="40">
        <f>_xll.qlInterestRateIndexMaturity($X$9,AC1568,)</f>
        <v>50472</v>
      </c>
      <c r="AE1568" s="43">
        <f>_xll.qlTenorBasisValue(TenorBasis3M,AC1568,_xll.ohTrigger(trigger,$X$24))</f>
        <v>5.8425810888590066E-4</v>
      </c>
      <c r="AF1568" s="90">
        <f>_xll.qlTenorBasisForwardRate(TenorBasis3M,AC1568,_xll.ohTrigger(trigger,$X$24))</f>
        <v>1.6625141562029988E-2</v>
      </c>
      <c r="AG1568" s="90">
        <f>_xll.qlIndexFixing(TenorBasisIndex6M,$AB1568,TRUE,_xll.ohTrigger(trigger,$X$24))</f>
        <v>1.6458518992483739E-2</v>
      </c>
      <c r="AH1568" s="43">
        <f>_xll.qlIndexFixing($X$9,$AB1568,TRUE,trigger)</f>
        <v>1.6442091522385738E-2</v>
      </c>
      <c r="AI1568" s="45">
        <f t="shared" si="38"/>
        <v>0.16427470098001606</v>
      </c>
    </row>
    <row r="1569" spans="27:35" x14ac:dyDescent="0.2">
      <c r="AA1569" s="122" t="s">
        <v>88</v>
      </c>
      <c r="AB1569" s="40">
        <f>_xll.qlInterestRateIndexFixingDate($X$9,AC1569)</f>
        <v>50385</v>
      </c>
      <c r="AC1569" s="40">
        <f>_xll.qlCalendarAdvance(calendar,$AC1568,AA1569,,,trigger)</f>
        <v>50389</v>
      </c>
      <c r="AD1569" s="40">
        <f>_xll.qlInterestRateIndexMaturity($X$9,AC1569,)</f>
        <v>50479</v>
      </c>
      <c r="AE1569" s="43">
        <f>_xll.qlTenorBasisValue(TenorBasis3M,AC1569,_xll.ohTrigger(trigger,$X$24))</f>
        <v>5.8319958886802418E-4</v>
      </c>
      <c r="AF1569" s="90">
        <f>_xll.qlTenorBasisForwardRate(TenorBasis3M,AC1569,_xll.ohTrigger(trigger,$X$24))</f>
        <v>1.6613481712646205E-2</v>
      </c>
      <c r="AG1569" s="90">
        <f>_xll.qlIndexFixing(TenorBasisIndex6M,$AB1569,TRUE,_xll.ohTrigger(trigger,$X$24))</f>
        <v>1.6446860164387012E-2</v>
      </c>
      <c r="AH1569" s="43">
        <f>_xll.qlIndexFixing($X$9,$AB1569,TRUE,trigger)</f>
        <v>1.6431065838707681E-2</v>
      </c>
      <c r="AI1569" s="45">
        <f t="shared" si="38"/>
        <v>0.15794325679330257</v>
      </c>
    </row>
    <row r="1570" spans="27:35" x14ac:dyDescent="0.2">
      <c r="AA1570" s="122" t="s">
        <v>88</v>
      </c>
      <c r="AB1570" s="40">
        <f>_xll.qlInterestRateIndexFixingDate($X$9,AC1570)</f>
        <v>50392</v>
      </c>
      <c r="AC1570" s="40">
        <f>_xll.qlCalendarAdvance(calendar,$AC1569,AA1570,,,trigger)</f>
        <v>50396</v>
      </c>
      <c r="AD1570" s="40">
        <f>_xll.qlInterestRateIndexMaturity($X$9,AC1570,)</f>
        <v>50486</v>
      </c>
      <c r="AE1570" s="43">
        <f>_xll.qlTenorBasisValue(TenorBasis3M,AC1570,_xll.ohTrigger(trigger,$X$24))</f>
        <v>5.8214263513132558E-4</v>
      </c>
      <c r="AF1570" s="90">
        <f>_xll.qlTenorBasisForwardRate(TenorBasis3M,AC1570,_xll.ohTrigger(trigger,$X$24))</f>
        <v>1.6601861964352871E-2</v>
      </c>
      <c r="AG1570" s="90">
        <f>_xll.qlIndexFixing(TenorBasisIndex6M,$AB1570,TRUE,_xll.ohTrigger(trigger,$X$24))</f>
        <v>1.6435241435711845E-2</v>
      </c>
      <c r="AH1570" s="43">
        <f>_xll.qlIndexFixing($X$9,$AB1570,TRUE,trigger)</f>
        <v>1.6420084963044701E-2</v>
      </c>
      <c r="AI1570" s="45">
        <f t="shared" si="38"/>
        <v>0.15156472667143817</v>
      </c>
    </row>
    <row r="1571" spans="27:35" x14ac:dyDescent="0.2">
      <c r="AA1571" s="122" t="s">
        <v>88</v>
      </c>
      <c r="AB1571" s="40">
        <f>_xll.qlInterestRateIndexFixingDate($X$9,AC1571)</f>
        <v>50398</v>
      </c>
      <c r="AC1571" s="40">
        <f>_xll.qlCalendarAdvance(calendar,$AC1570,AA1571,,,trigger)</f>
        <v>50403</v>
      </c>
      <c r="AD1571" s="40">
        <f>_xll.qlInterestRateIndexMaturity($X$9,AC1571,)</f>
        <v>50493</v>
      </c>
      <c r="AE1571" s="43">
        <f>_xll.qlTenorBasisValue(TenorBasis3M,AC1571,_xll.ohTrigger(trigger,$X$24))</f>
        <v>5.8108724668764827E-4</v>
      </c>
      <c r="AF1571" s="90">
        <f>_xll.qlTenorBasisForwardRate(TenorBasis3M,AC1571,_xll.ohTrigger(trigger,$X$24))</f>
        <v>1.6590282315829263E-2</v>
      </c>
      <c r="AG1571" s="90">
        <f>_xll.qlIndexFixing(TenorBasisIndex6M,$AB1571,TRUE,_xll.ohTrigger(trigger,$X$24))</f>
        <v>1.642366280513663E-2</v>
      </c>
      <c r="AH1571" s="43">
        <f>_xll.qlIndexFixing($X$9,$AB1571,TRUE,trigger)</f>
        <v>1.6409148895032644E-2</v>
      </c>
      <c r="AI1571" s="45">
        <f t="shared" si="38"/>
        <v>0.1451391010398595</v>
      </c>
    </row>
    <row r="1572" spans="27:35" x14ac:dyDescent="0.2">
      <c r="AA1572" s="122" t="s">
        <v>88</v>
      </c>
      <c r="AB1572" s="40">
        <f>_xll.qlInterestRateIndexFixingDate($X$9,AC1572)</f>
        <v>50405</v>
      </c>
      <c r="AC1572" s="40">
        <f>_xll.qlCalendarAdvance(calendar,$AC1571,AA1572,,,trigger)</f>
        <v>50410</v>
      </c>
      <c r="AD1572" s="40">
        <f>_xll.qlInterestRateIndexMaturity($X$9,AC1572,)</f>
        <v>50500</v>
      </c>
      <c r="AE1572" s="43">
        <f>_xll.qlTenorBasisValue(TenorBasis3M,AC1572,_xll.ohTrigger(trigger,$X$24))</f>
        <v>5.8003342254338438E-4</v>
      </c>
      <c r="AF1572" s="90">
        <f>_xll.qlTenorBasisForwardRate(TenorBasis3M,AC1572,_xll.ohTrigger(trigger,$X$24))</f>
        <v>1.6578742765747556E-2</v>
      </c>
      <c r="AG1572" s="90">
        <f>_xll.qlIndexFixing(TenorBasisIndex6M,$AB1572,TRUE,_xll.ohTrigger(trigger,$X$24))</f>
        <v>1.6597548630840286E-2</v>
      </c>
      <c r="AH1572" s="43">
        <f>_xll.qlIndexFixing($X$9,$AB1572,TRUE,trigger)</f>
        <v>1.6398257634303803E-2</v>
      </c>
      <c r="AI1572" s="45">
        <f t="shared" si="38"/>
        <v>1.9929099653648308</v>
      </c>
    </row>
    <row r="1573" spans="27:35" x14ac:dyDescent="0.2">
      <c r="AA1573" s="122" t="s">
        <v>88</v>
      </c>
      <c r="AB1573" s="40">
        <f>_xll.qlInterestRateIndexFixingDate($X$9,AC1573)</f>
        <v>50413</v>
      </c>
      <c r="AC1573" s="40">
        <f>_xll.qlCalendarAdvance(calendar,$AC1572,AA1573,,,trigger)</f>
        <v>50417</v>
      </c>
      <c r="AD1573" s="40">
        <f>_xll.qlInterestRateIndexMaturity($X$9,AC1573,)</f>
        <v>50507</v>
      </c>
      <c r="AE1573" s="43">
        <f>_xll.qlTenorBasisValue(TenorBasis3M,AC1573,_xll.ohTrigger(trigger,$X$24))</f>
        <v>5.7898116169950817E-4</v>
      </c>
      <c r="AF1573" s="90">
        <f>_xll.qlTenorBasisForwardRate(TenorBasis3M,AC1573,_xll.ohTrigger(trigger,$X$24))</f>
        <v>1.6567243312771929E-2</v>
      </c>
      <c r="AG1573" s="90">
        <f>_xll.qlIndexFixing(TenorBasisIndex6M,$AB1573,TRUE,_xll.ohTrigger(trigger,$X$24))</f>
        <v>1.6400625832964977E-2</v>
      </c>
      <c r="AH1573" s="43">
        <f>_xll.qlIndexFixing($X$9,$AB1573,TRUE,trigger)</f>
        <v>1.6387411180494915E-2</v>
      </c>
      <c r="AI1573" s="45">
        <f t="shared" si="38"/>
        <v>0.13214652470061594</v>
      </c>
    </row>
    <row r="1574" spans="27:35" x14ac:dyDescent="0.2">
      <c r="AA1574" s="122" t="s">
        <v>88</v>
      </c>
      <c r="AB1574" s="40">
        <f>_xll.qlInterestRateIndexFixingDate($X$9,AC1574)</f>
        <v>50420</v>
      </c>
      <c r="AC1574" s="40">
        <f>_xll.qlCalendarAdvance(calendar,$AC1573,AA1574,,,trigger)</f>
        <v>50424</v>
      </c>
      <c r="AD1574" s="40">
        <f>_xll.qlInterestRateIndexMaturity($X$9,AC1574,)</f>
        <v>50514</v>
      </c>
      <c r="AE1574" s="43">
        <f>_xll.qlTenorBasisValue(TenorBasis3M,AC1574,_xll.ohTrigger(trigger,$X$24))</f>
        <v>5.7793046315161194E-4</v>
      </c>
      <c r="AF1574" s="90">
        <f>_xll.qlTenorBasisForwardRate(TenorBasis3M,AC1574,_xll.ohTrigger(trigger,$X$24))</f>
        <v>1.6555783955568337E-2</v>
      </c>
      <c r="AG1574" s="90">
        <f>_xll.qlIndexFixing(TenorBasisIndex6M,$AB1574,TRUE,_xll.ohTrigger(trigger,$X$24))</f>
        <v>1.6389167488698675E-2</v>
      </c>
      <c r="AH1574" s="43">
        <f>_xll.qlIndexFixing($X$9,$AB1574,TRUE,trigger)</f>
        <v>1.6376609533241826E-2</v>
      </c>
      <c r="AI1574" s="45">
        <f t="shared" si="38"/>
        <v>0.12557955456848902</v>
      </c>
    </row>
    <row r="1575" spans="27:35" x14ac:dyDescent="0.2">
      <c r="AA1575" s="122" t="s">
        <v>88</v>
      </c>
      <c r="AB1575" s="40">
        <f>_xll.qlInterestRateIndexFixingDate($X$9,AC1575)</f>
        <v>50427</v>
      </c>
      <c r="AC1575" s="40">
        <f>_xll.qlCalendarAdvance(calendar,$AC1574,AA1575,,,trigger)</f>
        <v>50431</v>
      </c>
      <c r="AD1575" s="40">
        <f>_xll.qlInterestRateIndexMaturity($X$9,AC1575,)</f>
        <v>50522</v>
      </c>
      <c r="AE1575" s="43">
        <f>_xll.qlTenorBasisValue(TenorBasis3M,AC1575,_xll.ohTrigger(trigger,$X$24))</f>
        <v>5.7688132588994199E-4</v>
      </c>
      <c r="AF1575" s="90">
        <f>_xll.qlTenorBasisForwardRate(TenorBasis3M,AC1575,_xll.ohTrigger(trigger,$X$24))</f>
        <v>1.6543936337976677E-2</v>
      </c>
      <c r="AG1575" s="90">
        <f>_xll.qlIndexFixing(TenorBasisIndex6M,$AB1575,TRUE,_xll.ohTrigger(trigger,$X$24))</f>
        <v>1.6377313351608296E-2</v>
      </c>
      <c r="AH1575" s="43">
        <f>_xll.qlIndexFixing($X$9,$AB1575,TRUE,trigger)</f>
        <v>1.6365464419047022E-2</v>
      </c>
      <c r="AI1575" s="45">
        <f t="shared" si="38"/>
        <v>0.11848932561273062</v>
      </c>
    </row>
    <row r="1576" spans="27:35" x14ac:dyDescent="0.2">
      <c r="AA1576" s="122" t="s">
        <v>88</v>
      </c>
      <c r="AB1576" s="40">
        <f>_xll.qlInterestRateIndexFixingDate($X$9,AC1576)</f>
        <v>50434</v>
      </c>
      <c r="AC1576" s="40">
        <f>_xll.qlCalendarAdvance(calendar,$AC1575,AA1576,,,trigger)</f>
        <v>50438</v>
      </c>
      <c r="AD1576" s="40">
        <f>_xll.qlInterestRateIndexMaturity($X$9,AC1576,)</f>
        <v>50528</v>
      </c>
      <c r="AE1576" s="43">
        <f>_xll.qlTenorBasisValue(TenorBasis3M,AC1576,_xll.ohTrigger(trigger,$X$24))</f>
        <v>5.7583374889942965E-4</v>
      </c>
      <c r="AF1576" s="90">
        <f>_xll.qlTenorBasisForwardRate(TenorBasis3M,AC1576,_xll.ohTrigger(trigger,$X$24))</f>
        <v>1.6532985523102006E-2</v>
      </c>
      <c r="AG1576" s="90">
        <f>_xll.qlIndexFixing(TenorBasisIndex6M,$AB1576,TRUE,_xll.ohTrigger(trigger,$X$24))</f>
        <v>1.6366371077100261E-2</v>
      </c>
      <c r="AH1576" s="43">
        <f>_xll.qlIndexFixing($X$9,$AB1576,TRUE,trigger)</f>
        <v>1.6355140656961531E-2</v>
      </c>
      <c r="AI1576" s="45">
        <f t="shared" si="38"/>
        <v>0.11230420138730324</v>
      </c>
    </row>
    <row r="1577" spans="27:35" x14ac:dyDescent="0.2">
      <c r="AA1577" s="122" t="s">
        <v>88</v>
      </c>
      <c r="AB1577" s="40">
        <f>_xll.qlInterestRateIndexFixingDate($X$9,AC1577)</f>
        <v>50441</v>
      </c>
      <c r="AC1577" s="40">
        <f>_xll.qlCalendarAdvance(calendar,$AC1576,AA1577,,,trigger)</f>
        <v>50445</v>
      </c>
      <c r="AD1577" s="40">
        <f>_xll.qlInterestRateIndexMaturity($X$9,AC1577,)</f>
        <v>50535</v>
      </c>
      <c r="AE1577" s="43">
        <f>_xll.qlTenorBasisValue(TenorBasis3M,AC1577,_xll.ohTrigger(trigger,$X$24))</f>
        <v>5.7478773115972987E-4</v>
      </c>
      <c r="AF1577" s="90">
        <f>_xll.qlTenorBasisForwardRate(TenorBasis3M,AC1577,_xll.ohTrigger(trigger,$X$24))</f>
        <v>1.6521646445148086E-2</v>
      </c>
      <c r="AG1577" s="90">
        <f>_xll.qlIndexFixing(TenorBasisIndex6M,$AB1577,TRUE,_xll.ohTrigger(trigger,$X$24))</f>
        <v>1.6355033007076081E-2</v>
      </c>
      <c r="AH1577" s="43">
        <f>_xll.qlIndexFixing($X$9,$AB1577,TRUE,trigger)</f>
        <v>1.6344473427216677E-2</v>
      </c>
      <c r="AI1577" s="45">
        <f t="shared" si="38"/>
        <v>0.10559579859403811</v>
      </c>
    </row>
    <row r="1578" spans="27:35" x14ac:dyDescent="0.2">
      <c r="AA1578" s="122" t="s">
        <v>88</v>
      </c>
      <c r="AB1578" s="40">
        <f>_xll.qlInterestRateIndexFixingDate($X$9,AC1578)</f>
        <v>50448</v>
      </c>
      <c r="AC1578" s="40">
        <f>_xll.qlCalendarAdvance(calendar,$AC1577,AA1578,,,trigger)</f>
        <v>50452</v>
      </c>
      <c r="AD1578" s="40">
        <f>_xll.qlInterestRateIndexMaturity($X$9,AC1578,)</f>
        <v>50542</v>
      </c>
      <c r="AE1578" s="43">
        <f>_xll.qlTenorBasisValue(TenorBasis3M,AC1578,_xll.ohTrigger(trigger,$X$24))</f>
        <v>5.7374327164525201E-4</v>
      </c>
      <c r="AF1578" s="90">
        <f>_xll.qlTenorBasisForwardRate(TenorBasis3M,AC1578,_xll.ohTrigger(trigger,$X$24))</f>
        <v>1.6510347457574959E-2</v>
      </c>
      <c r="AG1578" s="90">
        <f>_xll.qlIndexFixing(TenorBasisIndex6M,$AB1578,TRUE,_xll.ohTrigger(trigger,$X$24))</f>
        <v>1.634373502576203E-2</v>
      </c>
      <c r="AH1578" s="43">
        <f>_xll.qlIndexFixing($X$9,$AB1578,TRUE,trigger)</f>
        <v>1.6333851002592326E-2</v>
      </c>
      <c r="AI1578" s="45">
        <f t="shared" si="38"/>
        <v>9.8840231697039371E-2</v>
      </c>
    </row>
    <row r="1579" spans="27:35" x14ac:dyDescent="0.2">
      <c r="AA1579" s="122" t="s">
        <v>88</v>
      </c>
      <c r="AB1579" s="40">
        <f>_xll.qlInterestRateIndexFixingDate($X$9,AC1579)</f>
        <v>50455</v>
      </c>
      <c r="AC1579" s="40">
        <f>_xll.qlCalendarAdvance(calendar,$AC1578,AA1579,,,trigger)</f>
        <v>50459</v>
      </c>
      <c r="AD1579" s="40">
        <f>_xll.qlInterestRateIndexMaturity($X$9,AC1579,)</f>
        <v>50549</v>
      </c>
      <c r="AE1579" s="43">
        <f>_xll.qlTenorBasisValue(TenorBasis3M,AC1579,_xll.ohTrigger(trigger,$X$24))</f>
        <v>5.7270036932519747E-4</v>
      </c>
      <c r="AF1579" s="90">
        <f>_xll.qlTenorBasisForwardRate(TenorBasis3M,AC1579,_xll.ohTrigger(trigger,$X$24))</f>
        <v>1.6499088559027264E-2</v>
      </c>
      <c r="AG1579" s="90">
        <f>_xll.qlIndexFixing(TenorBasisIndex6M,$AB1579,TRUE,_xll.ohTrigger(trigger,$X$24))</f>
        <v>1.6332477131805412E-2</v>
      </c>
      <c r="AH1579" s="43">
        <f>_xll.qlIndexFixing($X$9,$AB1579,TRUE,trigger)</f>
        <v>1.6323273382731429E-2</v>
      </c>
      <c r="AI1579" s="45">
        <f t="shared" si="38"/>
        <v>9.2037490739826922E-2</v>
      </c>
    </row>
    <row r="1580" spans="27:35" x14ac:dyDescent="0.2">
      <c r="AA1580" s="122" t="s">
        <v>88</v>
      </c>
      <c r="AB1580" s="40">
        <f>_xll.qlInterestRateIndexFixingDate($X$9,AC1580)</f>
        <v>50462</v>
      </c>
      <c r="AC1580" s="40">
        <f>_xll.qlCalendarAdvance(calendar,$AC1579,AA1580,,,trigger)</f>
        <v>50466</v>
      </c>
      <c r="AD1580" s="40">
        <f>_xll.qlInterestRateIndexMaturity($X$9,AC1580,)</f>
        <v>50558</v>
      </c>
      <c r="AE1580" s="43">
        <f>_xll.qlTenorBasisValue(TenorBasis3M,AC1580,_xll.ohTrigger(trigger,$X$24))</f>
        <v>5.7165902316359048E-4</v>
      </c>
      <c r="AF1580" s="90">
        <f>_xll.qlTenorBasisForwardRate(TenorBasis3M,AC1580,_xll.ohTrigger(trigger,$X$24))</f>
        <v>1.6487036712177168E-2</v>
      </c>
      <c r="AG1580" s="90">
        <f>_xll.qlIndexFixing(TenorBasisIndex6M,$AB1580,TRUE,_xll.ohTrigger(trigger,$X$24))</f>
        <v>1.6320411278051141E-2</v>
      </c>
      <c r="AH1580" s="43">
        <f>_xll.qlIndexFixing($X$9,$AB1580,TRUE,trigger)</f>
        <v>1.6311991463168439E-2</v>
      </c>
      <c r="AI1580" s="45">
        <f t="shared" si="38"/>
        <v>8.4198148827020758E-2</v>
      </c>
    </row>
    <row r="1581" spans="27:35" x14ac:dyDescent="0.2">
      <c r="AA1581" s="122" t="s">
        <v>88</v>
      </c>
      <c r="AB1581" s="40">
        <f>_xll.qlInterestRateIndexFixingDate($X$9,AC1581)</f>
        <v>50469</v>
      </c>
      <c r="AC1581" s="40">
        <f>_xll.qlCalendarAdvance(calendar,$AC1580,AA1581,,,trigger)</f>
        <v>50473</v>
      </c>
      <c r="AD1581" s="40">
        <f>_xll.qlInterestRateIndexMaturity($X$9,AC1581,)</f>
        <v>50565</v>
      </c>
      <c r="AE1581" s="43">
        <f>_xll.qlTenorBasisValue(TenorBasis3M,AC1581,_xll.ohTrigger(trigger,$X$24))</f>
        <v>5.7061923211931375E-4</v>
      </c>
      <c r="AF1581" s="90">
        <f>_xll.qlTenorBasisForwardRate(TenorBasis3M,AC1581,_xll.ohTrigger(trigger,$X$24))</f>
        <v>1.6475862692800432E-2</v>
      </c>
      <c r="AG1581" s="90">
        <f>_xll.qlIndexFixing(TenorBasisIndex6M,$AB1581,TRUE,_xll.ohTrigger(trigger,$X$24))</f>
        <v>1.6309238270080146E-2</v>
      </c>
      <c r="AH1581" s="43">
        <f>_xll.qlIndexFixing($X$9,$AB1581,TRUE,trigger)</f>
        <v>1.6301508904661133E-2</v>
      </c>
      <c r="AI1581" s="45">
        <f t="shared" si="38"/>
        <v>7.7293654190124794E-2</v>
      </c>
    </row>
    <row r="1582" spans="27:35" x14ac:dyDescent="0.2">
      <c r="AA1582" s="122" t="s">
        <v>88</v>
      </c>
      <c r="AB1582" s="40">
        <f>_xll.qlInterestRateIndexFixingDate($X$9,AC1582)</f>
        <v>50476</v>
      </c>
      <c r="AC1582" s="40">
        <f>_xll.qlCalendarAdvance(calendar,$AC1581,AA1582,,,trigger)</f>
        <v>50480</v>
      </c>
      <c r="AD1582" s="40">
        <f>_xll.qlInterestRateIndexMaturity($X$9,AC1582,)</f>
        <v>50572</v>
      </c>
      <c r="AE1582" s="43">
        <f>_xll.qlTenorBasisValue(TenorBasis3M,AC1582,_xll.ohTrigger(trigger,$X$24))</f>
        <v>5.6958099514614212E-4</v>
      </c>
      <c r="AF1582" s="90">
        <f>_xll.qlTenorBasisForwardRate(TenorBasis3M,AC1582,_xll.ohTrigger(trigger,$X$24))</f>
        <v>1.6464728762507923E-2</v>
      </c>
      <c r="AG1582" s="90">
        <f>_xll.qlIndexFixing(TenorBasisIndex6M,$AB1582,TRUE,_xll.ohTrigger(trigger,$X$24))</f>
        <v>1.6298105349486915E-2</v>
      </c>
      <c r="AH1582" s="43">
        <f>_xll.qlIndexFixing($X$9,$AB1582,TRUE,trigger)</f>
        <v>1.6291071154467408E-2</v>
      </c>
      <c r="AI1582" s="45">
        <f t="shared" si="38"/>
        <v>7.0341950195070002E-2</v>
      </c>
    </row>
    <row r="1583" spans="27:35" x14ac:dyDescent="0.2">
      <c r="AA1583" s="122" t="s">
        <v>88</v>
      </c>
      <c r="AB1583" s="40">
        <f>_xll.qlInterestRateIndexFixingDate($X$9,AC1583)</f>
        <v>50483</v>
      </c>
      <c r="AC1583" s="40">
        <f>_xll.qlCalendarAdvance(calendar,$AC1582,AA1583,,,trigger)</f>
        <v>50487</v>
      </c>
      <c r="AD1583" s="40">
        <f>_xll.qlInterestRateIndexMaturity($X$9,AC1583,)</f>
        <v>50579</v>
      </c>
      <c r="AE1583" s="43">
        <f>_xll.qlTenorBasisValue(TenorBasis3M,AC1583,_xll.ohTrigger(trigger,$X$24))</f>
        <v>5.6854431119277569E-4</v>
      </c>
      <c r="AF1583" s="90">
        <f>_xll.qlTenorBasisForwardRate(TenorBasis3M,AC1583,_xll.ohTrigger(trigger,$X$24))</f>
        <v>1.6453634919918133E-2</v>
      </c>
      <c r="AG1583" s="90">
        <f>_xll.qlIndexFixing(TenorBasisIndex6M,$AB1583,TRUE,_xll.ohTrigger(trigger,$X$24))</f>
        <v>1.6287012514887338E-2</v>
      </c>
      <c r="AH1583" s="43">
        <f>_xll.qlIndexFixing($X$9,$AB1583,TRUE,trigger)</f>
        <v>1.6280678212227555E-2</v>
      </c>
      <c r="AI1583" s="45">
        <f t="shared" si="38"/>
        <v>6.3343026597828533E-2</v>
      </c>
    </row>
    <row r="1584" spans="27:35" x14ac:dyDescent="0.2">
      <c r="AA1584" s="122" t="s">
        <v>88</v>
      </c>
      <c r="AB1584" s="40">
        <f>_xll.qlInterestRateIndexFixingDate($X$9,AC1584)</f>
        <v>50490</v>
      </c>
      <c r="AC1584" s="40">
        <f>_xll.qlCalendarAdvance(calendar,$AC1583,AA1584,,,trigger)</f>
        <v>50494</v>
      </c>
      <c r="AD1584" s="40">
        <f>_xll.qlInterestRateIndexMaturity($X$9,AC1584,)</f>
        <v>50586</v>
      </c>
      <c r="AE1584" s="43">
        <f>_xll.qlTenorBasisValue(TenorBasis3M,AC1584,_xll.ohTrigger(trigger,$X$24))</f>
        <v>5.6750917920287346E-4</v>
      </c>
      <c r="AF1584" s="90">
        <f>_xll.qlTenorBasisForwardRate(TenorBasis3M,AC1584,_xll.ohTrigger(trigger,$X$24))</f>
        <v>1.644258116364522E-2</v>
      </c>
      <c r="AG1584" s="90">
        <f>_xll.qlIndexFixing(TenorBasisIndex6M,$AB1584,TRUE,_xll.ohTrigger(trigger,$X$24))</f>
        <v>1.6275959764899914E-2</v>
      </c>
      <c r="AH1584" s="43">
        <f>_xll.qlIndexFixing($X$9,$AB1584,TRUE,trigger)</f>
        <v>1.6270330077588806E-2</v>
      </c>
      <c r="AI1584" s="45">
        <f t="shared" si="38"/>
        <v>5.6296873111073842E-2</v>
      </c>
    </row>
    <row r="1585" spans="27:35" x14ac:dyDescent="0.2">
      <c r="AA1585" s="122" t="s">
        <v>88</v>
      </c>
      <c r="AB1585" s="40">
        <f>_xll.qlInterestRateIndexFixingDate($X$9,AC1585)</f>
        <v>50497</v>
      </c>
      <c r="AC1585" s="40">
        <f>_xll.qlCalendarAdvance(calendar,$AC1584,AA1585,,,trigger)</f>
        <v>50501</v>
      </c>
      <c r="AD1585" s="40">
        <f>_xll.qlInterestRateIndexMaturity($X$9,AC1585,)</f>
        <v>50592</v>
      </c>
      <c r="AE1585" s="43">
        <f>_xll.qlTenorBasisValue(TenorBasis3M,AC1585,_xll.ohTrigger(trigger,$X$24))</f>
        <v>5.6647559811508696E-4</v>
      </c>
      <c r="AF1585" s="90">
        <f>_xll.qlTenorBasisForwardRate(TenorBasis3M,AC1585,_xll.ohTrigger(trigger,$X$24))</f>
        <v>1.6431972120052391E-2</v>
      </c>
      <c r="AG1585" s="90">
        <f>_xll.qlIndexFixing(TenorBasisIndex6M,$AB1585,TRUE,_xll.ohTrigger(trigger,$X$24))</f>
        <v>1.6265359205416469E-2</v>
      </c>
      <c r="AH1585" s="43">
        <f>_xll.qlIndexFixing($X$9,$AB1585,TRUE,trigger)</f>
        <v>1.626038752197E-2</v>
      </c>
      <c r="AI1585" s="45">
        <f t="shared" si="38"/>
        <v>4.9716834464690052E-2</v>
      </c>
    </row>
    <row r="1586" spans="27:35" x14ac:dyDescent="0.2">
      <c r="AA1586" s="122" t="s">
        <v>88</v>
      </c>
      <c r="AB1586" s="40">
        <f>_xll.qlInterestRateIndexFixingDate($X$9,AC1586)</f>
        <v>50504</v>
      </c>
      <c r="AC1586" s="40">
        <f>_xll.qlCalendarAdvance(calendar,$AC1585,AA1586,,,trigger)</f>
        <v>50508</v>
      </c>
      <c r="AD1586" s="40">
        <f>_xll.qlInterestRateIndexMaturity($X$9,AC1586,)</f>
        <v>50599</v>
      </c>
      <c r="AE1586" s="43">
        <f>_xll.qlTenorBasisValue(TenorBasis3M,AC1586,_xll.ohTrigger(trigger,$X$24))</f>
        <v>5.6544356686309325E-4</v>
      </c>
      <c r="AF1586" s="90">
        <f>_xll.qlTenorBasisForwardRate(TenorBasis3M,AC1586,_xll.ohTrigger(trigger,$X$24))</f>
        <v>1.6420996169163125E-2</v>
      </c>
      <c r="AG1586" s="90">
        <f>_xll.qlIndexFixing(TenorBasisIndex6M,$AB1586,TRUE,_xll.ohTrigger(trigger,$X$24))</f>
        <v>1.6254384252418201E-2</v>
      </c>
      <c r="AH1586" s="43">
        <f>_xll.qlIndexFixing($X$9,$AB1586,TRUE,trigger)</f>
        <v>1.625012626340188E-2</v>
      </c>
      <c r="AI1586" s="45">
        <f t="shared" si="38"/>
        <v>4.2579890163207956E-2</v>
      </c>
    </row>
    <row r="1587" spans="27:35" x14ac:dyDescent="0.2">
      <c r="AA1587" s="122" t="s">
        <v>88</v>
      </c>
      <c r="AB1587" s="40">
        <f>_xll.qlInterestRateIndexFixingDate($X$9,AC1587)</f>
        <v>50511</v>
      </c>
      <c r="AC1587" s="40">
        <f>_xll.qlCalendarAdvance(calendar,$AC1586,AA1587,,,trigger)</f>
        <v>50515</v>
      </c>
      <c r="AD1587" s="40">
        <f>_xll.qlInterestRateIndexMaturity($X$9,AC1587,)</f>
        <v>50606</v>
      </c>
      <c r="AE1587" s="43">
        <f>_xll.qlTenorBasisValue(TenorBasis3M,AC1587,_xll.ohTrigger(trigger,$X$24))</f>
        <v>5.6441308437562687E-4</v>
      </c>
      <c r="AF1587" s="90">
        <f>_xll.qlTenorBasisForwardRate(TenorBasis3M,AC1587,_xll.ohTrigger(trigger,$X$24))</f>
        <v>1.6410060298360798E-2</v>
      </c>
      <c r="AG1587" s="90">
        <f>_xll.qlIndexFixing(TenorBasisIndex6M,$AB1587,TRUE,_xll.ohTrigger(trigger,$X$24))</f>
        <v>1.624344937781768E-2</v>
      </c>
      <c r="AH1587" s="43">
        <f>_xll.qlIndexFixing($X$9,$AB1587,TRUE,trigger)</f>
        <v>1.6239909809094281E-2</v>
      </c>
      <c r="AI1587" s="45">
        <f t="shared" si="38"/>
        <v>3.5395687233985562E-2</v>
      </c>
    </row>
    <row r="1588" spans="27:35" x14ac:dyDescent="0.2">
      <c r="AA1588" s="122" t="s">
        <v>88</v>
      </c>
      <c r="AB1588" s="40">
        <f>_xll.qlInterestRateIndexFixingDate($X$9,AC1588)</f>
        <v>50516</v>
      </c>
      <c r="AC1588" s="40">
        <f>_xll.qlCalendarAdvance(calendar,$AC1587,AA1588,,,trigger)</f>
        <v>50522</v>
      </c>
      <c r="AD1588" s="40">
        <f>_xll.qlInterestRateIndexMaturity($X$9,AC1588,)</f>
        <v>50613</v>
      </c>
      <c r="AE1588" s="43">
        <f>_xll.qlTenorBasisValue(TenorBasis3M,AC1588,_xll.ohTrigger(trigger,$X$24))</f>
        <v>5.6338414957651534E-4</v>
      </c>
      <c r="AF1588" s="90">
        <f>_xll.qlTenorBasisForwardRate(TenorBasis3M,AC1588,_xll.ohTrigger(trigger,$X$24))</f>
        <v>1.6399164506248728E-2</v>
      </c>
      <c r="AG1588" s="90">
        <f>_xll.qlIndexFixing(TenorBasisIndex6M,$AB1588,TRUE,_xll.ohTrigger(trigger,$X$24))</f>
        <v>1.6232554580220847E-2</v>
      </c>
      <c r="AH1588" s="43">
        <f>_xll.qlIndexFixing($X$9,$AB1588,TRUE,trigger)</f>
        <v>1.6229738158699353E-2</v>
      </c>
      <c r="AI1588" s="45">
        <f t="shared" si="38"/>
        <v>2.816421521494028E-2</v>
      </c>
    </row>
    <row r="1589" spans="27:35" x14ac:dyDescent="0.2">
      <c r="AA1589" s="122" t="s">
        <v>88</v>
      </c>
      <c r="AB1589" s="40">
        <f>_xll.qlInterestRateIndexFixingDate($X$9,AC1589)</f>
        <v>50525</v>
      </c>
      <c r="AC1589" s="40">
        <f>_xll.qlCalendarAdvance(calendar,$AC1588,AA1589,,,trigger)</f>
        <v>50529</v>
      </c>
      <c r="AD1589" s="40">
        <f>_xll.qlInterestRateIndexMaturity($X$9,AC1589,)</f>
        <v>50621</v>
      </c>
      <c r="AE1589" s="43">
        <f>_xll.qlTenorBasisValue(TenorBasis3M,AC1589,_xll.ohTrigger(trigger,$X$24))</f>
        <v>5.6235676138470905E-4</v>
      </c>
      <c r="AF1589" s="90">
        <f>_xll.qlTenorBasisForwardRate(TenorBasis3M,AC1589,_xll.ohTrigger(trigger,$X$24))</f>
        <v>1.6387913628331856E-2</v>
      </c>
      <c r="AG1589" s="90">
        <f>_xll.qlIndexFixing(TenorBasisIndex6M,$AB1589,TRUE,_xll.ohTrigger(trigger,$X$24))</f>
        <v>1.6221297235421428E-2</v>
      </c>
      <c r="AH1589" s="43">
        <f>_xll.qlIndexFixing($X$9,$AB1589,TRUE,trigger)</f>
        <v>1.6219261506067645E-2</v>
      </c>
      <c r="AI1589" s="45">
        <f t="shared" si="38"/>
        <v>2.0357293537831556E-2</v>
      </c>
    </row>
    <row r="1590" spans="27:35" x14ac:dyDescent="0.2">
      <c r="AA1590" s="122" t="s">
        <v>88</v>
      </c>
      <c r="AB1590" s="40">
        <f>_xll.qlInterestRateIndexFixingDate($X$9,AC1590)</f>
        <v>50532</v>
      </c>
      <c r="AC1590" s="40">
        <f>_xll.qlCalendarAdvance(calendar,$AC1589,AA1590,,,trigger)</f>
        <v>50536</v>
      </c>
      <c r="AD1590" s="40">
        <f>_xll.qlInterestRateIndexMaturity($X$9,AC1590,)</f>
        <v>50628</v>
      </c>
      <c r="AE1590" s="43">
        <f>_xll.qlTenorBasisValue(TenorBasis3M,AC1590,_xll.ohTrigger(trigger,$X$24))</f>
        <v>5.6133091871431596E-4</v>
      </c>
      <c r="AF1590" s="90">
        <f>_xll.qlTenorBasisForwardRate(TenorBasis3M,AC1590,_xll.ohTrigger(trigger,$X$24))</f>
        <v>1.6377100360687086E-2</v>
      </c>
      <c r="AG1590" s="90">
        <f>_xll.qlIndexFixing(TenorBasisIndex6M,$AB1590,TRUE,_xll.ohTrigger(trigger,$X$24))</f>
        <v>1.6210484963823379E-2</v>
      </c>
      <c r="AH1590" s="43">
        <f>_xll.qlIndexFixing($X$9,$AB1590,TRUE,trigger)</f>
        <v>1.6209182209651885E-2</v>
      </c>
      <c r="AI1590" s="45">
        <f t="shared" si="38"/>
        <v>1.3027541714942525E-2</v>
      </c>
    </row>
    <row r="1591" spans="27:35" x14ac:dyDescent="0.2">
      <c r="AA1591" s="122" t="s">
        <v>88</v>
      </c>
      <c r="AB1591" s="40">
        <f>_xll.qlInterestRateIndexFixingDate($X$9,AC1591)</f>
        <v>50539</v>
      </c>
      <c r="AC1591" s="40">
        <f>_xll.qlCalendarAdvance(calendar,$AC1590,AA1591,,,trigger)</f>
        <v>50543</v>
      </c>
      <c r="AD1591" s="40">
        <f>_xll.qlInterestRateIndexMaturity($X$9,AC1591,)</f>
        <v>50635</v>
      </c>
      <c r="AE1591" s="43">
        <f>_xll.qlTenorBasisValue(TenorBasis3M,AC1591,_xll.ohTrigger(trigger,$X$24))</f>
        <v>5.6030662047463337E-4</v>
      </c>
      <c r="AF1591" s="90">
        <f>_xll.qlTenorBasisForwardRate(TenorBasis3M,AC1591,_xll.ohTrigger(trigger,$X$24))</f>
        <v>1.6366327169564415E-2</v>
      </c>
      <c r="AG1591" s="90">
        <f>_xll.qlIndexFixing(TenorBasisIndex6M,$AB1591,TRUE,_xll.ohTrigger(trigger,$X$24))</f>
        <v>1.6199712767046185E-2</v>
      </c>
      <c r="AH1591" s="43">
        <f>_xll.qlIndexFixing($X$9,$AB1591,TRUE,trigger)</f>
        <v>1.6199147718392232E-2</v>
      </c>
      <c r="AI1591" s="45">
        <f t="shared" si="38"/>
        <v>5.6504865395337611E-3</v>
      </c>
    </row>
    <row r="1592" spans="27:35" x14ac:dyDescent="0.2">
      <c r="AA1592" s="122" t="s">
        <v>88</v>
      </c>
      <c r="AB1592" s="40">
        <f>_xll.qlInterestRateIndexFixingDate($X$9,AC1592)</f>
        <v>50546</v>
      </c>
      <c r="AC1592" s="40">
        <f>_xll.qlCalendarAdvance(calendar,$AC1591,AA1592,,,trigger)</f>
        <v>50550</v>
      </c>
      <c r="AD1592" s="40">
        <f>_xll.qlInterestRateIndexMaturity($X$9,AC1592,)</f>
        <v>50642</v>
      </c>
      <c r="AE1592" s="43">
        <f>_xll.qlTenorBasisValue(TenorBasis3M,AC1592,_xll.ohTrigger(trigger,$X$24))</f>
        <v>5.5928386557017992E-4</v>
      </c>
      <c r="AF1592" s="90">
        <f>_xll.qlTenorBasisForwardRate(TenorBasis3M,AC1592,_xll.ohTrigger(trigger,$X$24))</f>
        <v>1.6355594053552799E-2</v>
      </c>
      <c r="AG1592" s="90">
        <f>_xll.qlIndexFixing(TenorBasisIndex6M,$AB1592,TRUE,_xll.ohTrigger(trigger,$X$24))</f>
        <v>1.6188980643671847E-2</v>
      </c>
      <c r="AH1592" s="43">
        <f>_xll.qlIndexFixing($X$9,$AB1592,TRUE,trigger)</f>
        <v>1.618915803194635E-2</v>
      </c>
      <c r="AI1592" s="45">
        <f t="shared" si="38"/>
        <v>-1.7738827450333727E-3</v>
      </c>
    </row>
    <row r="1593" spans="27:35" x14ac:dyDescent="0.2">
      <c r="AA1593" s="122" t="s">
        <v>88</v>
      </c>
      <c r="AB1593" s="40">
        <f>_xll.qlInterestRateIndexFixingDate($X$9,AC1593)</f>
        <v>50553</v>
      </c>
      <c r="AC1593" s="40">
        <f>_xll.qlCalendarAdvance(calendar,$AC1592,AA1593,,,trigger)</f>
        <v>50557</v>
      </c>
      <c r="AD1593" s="40">
        <f>_xll.qlInterestRateIndexMaturity($X$9,AC1593,)</f>
        <v>50649</v>
      </c>
      <c r="AE1593" s="43">
        <f>_xll.qlTenorBasisValue(TenorBasis3M,AC1593,_xll.ohTrigger(trigger,$X$24))</f>
        <v>5.5826265290072764E-4</v>
      </c>
      <c r="AF1593" s="90">
        <f>_xll.qlTenorBasisForwardRate(TenorBasis3M,AC1593,_xll.ohTrigger(trigger,$X$24))</f>
        <v>1.6344901011235979E-2</v>
      </c>
      <c r="AG1593" s="90">
        <f>_xll.qlIndexFixing(TenorBasisIndex6M,$AB1593,TRUE,_xll.ohTrigger(trigger,$X$24))</f>
        <v>1.6178288592285844E-2</v>
      </c>
      <c r="AH1593" s="43">
        <f>_xll.qlIndexFixing($X$9,$AB1593,TRUE,trigger)</f>
        <v>1.6179213149968431E-2</v>
      </c>
      <c r="AI1593" s="45">
        <f t="shared" si="38"/>
        <v>-9.2455768258697946E-3</v>
      </c>
    </row>
    <row r="1594" spans="27:35" x14ac:dyDescent="0.2">
      <c r="AA1594" s="122" t="s">
        <v>88</v>
      </c>
      <c r="AB1594" s="40">
        <f>_xll.qlInterestRateIndexFixingDate($X$9,AC1594)</f>
        <v>50560</v>
      </c>
      <c r="AC1594" s="40">
        <f>_xll.qlCalendarAdvance(calendar,$AC1593,AA1594,,,trigger)</f>
        <v>50564</v>
      </c>
      <c r="AD1594" s="40">
        <f>_xll.qlInterestRateIndexMaturity($X$9,AC1594,)</f>
        <v>50656</v>
      </c>
      <c r="AE1594" s="43">
        <f>_xll.qlTenorBasisValue(TenorBasis3M,AC1594,_xll.ohTrigger(trigger,$X$24))</f>
        <v>5.5724298136133605E-4</v>
      </c>
      <c r="AF1594" s="90">
        <f>_xll.qlTenorBasisForwardRate(TenorBasis3M,AC1594,_xll.ohTrigger(trigger,$X$24))</f>
        <v>1.6334248041190751E-2</v>
      </c>
      <c r="AG1594" s="90">
        <f>_xll.qlIndexFixing(TenorBasisIndex6M,$AB1594,TRUE,_xll.ohTrigger(trigger,$X$24))</f>
        <v>1.6167636611468444E-2</v>
      </c>
      <c r="AH1594" s="43">
        <f>_xll.qlIndexFixing($X$9,$AB1594,TRUE,trigger)</f>
        <v>1.6169313072122223E-2</v>
      </c>
      <c r="AI1594" s="45">
        <f t="shared" si="38"/>
        <v>-1.676460653778078E-2</v>
      </c>
    </row>
    <row r="1595" spans="27:35" x14ac:dyDescent="0.2">
      <c r="AA1595" s="122" t="s">
        <v>88</v>
      </c>
      <c r="AB1595" s="40">
        <f>_xll.qlInterestRateIndexFixingDate($X$9,AC1595)</f>
        <v>50567</v>
      </c>
      <c r="AC1595" s="40">
        <f>_xll.qlCalendarAdvance(calendar,$AC1594,AA1595,,,trigger)</f>
        <v>50571</v>
      </c>
      <c r="AD1595" s="40">
        <f>_xll.qlInterestRateIndexMaturity($X$9,AC1595,)</f>
        <v>50663</v>
      </c>
      <c r="AE1595" s="43">
        <f>_xll.qlTenorBasisValue(TenorBasis3M,AC1595,_xll.ohTrigger(trigger,$X$24))</f>
        <v>5.562248498423816E-4</v>
      </c>
      <c r="AF1595" s="90">
        <f>_xll.qlTenorBasisForwardRate(TenorBasis3M,AC1595,_xll.ohTrigger(trigger,$X$24))</f>
        <v>1.6323635141996504E-2</v>
      </c>
      <c r="AG1595" s="90">
        <f>_xll.qlIndexFixing(TenorBasisIndex6M,$AB1595,TRUE,_xll.ohTrigger(trigger,$X$24))</f>
        <v>1.61570246997947E-2</v>
      </c>
      <c r="AH1595" s="43">
        <f>_xll.qlIndexFixing($X$9,$AB1595,TRUE,trigger)</f>
        <v>1.615945779806886E-2</v>
      </c>
      <c r="AI1595" s="45">
        <f t="shared" si="38"/>
        <v>-2.4330982741592455E-2</v>
      </c>
    </row>
    <row r="1596" spans="27:35" x14ac:dyDescent="0.2">
      <c r="AA1596" s="122" t="s">
        <v>88</v>
      </c>
      <c r="AB1596" s="40">
        <f>_xll.qlInterestRateIndexFixingDate($X$9,AC1596)</f>
        <v>50574</v>
      </c>
      <c r="AC1596" s="40">
        <f>_xll.qlCalendarAdvance(calendar,$AC1595,AA1596,,,trigger)</f>
        <v>50578</v>
      </c>
      <c r="AD1596" s="40">
        <f>_xll.qlInterestRateIndexMaturity($X$9,AC1596,)</f>
        <v>50670</v>
      </c>
      <c r="AE1596" s="43">
        <f>_xll.qlTenorBasisValue(TenorBasis3M,AC1596,_xll.ohTrigger(trigger,$X$24))</f>
        <v>5.5520825722959013E-4</v>
      </c>
      <c r="AF1596" s="90">
        <f>_xll.qlTenorBasisForwardRate(TenorBasis3M,AC1596,_xll.ohTrigger(trigger,$X$24))</f>
        <v>1.6313062312225693E-2</v>
      </c>
      <c r="AG1596" s="90">
        <f>_xll.qlIndexFixing(TenorBasisIndex6M,$AB1596,TRUE,_xll.ohTrigger(trigger,$X$24))</f>
        <v>1.6146452855838794E-2</v>
      </c>
      <c r="AH1596" s="43">
        <f>_xll.qlIndexFixing($X$9,$AB1596,TRUE,trigger)</f>
        <v>1.6149647327468621E-2</v>
      </c>
      <c r="AI1596" s="45">
        <f t="shared" si="38"/>
        <v>-3.1944716298269726E-2</v>
      </c>
    </row>
    <row r="1597" spans="27:35" x14ac:dyDescent="0.2">
      <c r="AA1597" s="122" t="s">
        <v>88</v>
      </c>
      <c r="AB1597" s="40">
        <f>_xll.qlInterestRateIndexFixingDate($X$9,AC1597)</f>
        <v>50581</v>
      </c>
      <c r="AC1597" s="40">
        <f>_xll.qlCalendarAdvance(calendar,$AC1596,AA1597,,,trigger)</f>
        <v>50585</v>
      </c>
      <c r="AD1597" s="40">
        <f>_xll.qlInterestRateIndexMaturity($X$9,AC1597,)</f>
        <v>50677</v>
      </c>
      <c r="AE1597" s="43">
        <f>_xll.qlTenorBasisValue(TenorBasis3M,AC1597,_xll.ohTrigger(trigger,$X$24))</f>
        <v>5.5419320240407042E-4</v>
      </c>
      <c r="AF1597" s="90">
        <f>_xll.qlTenorBasisForwardRate(TenorBasis3M,AC1597,_xll.ohTrigger(trigger,$X$24))</f>
        <v>1.6302529550446414E-2</v>
      </c>
      <c r="AG1597" s="90">
        <f>_xll.qlIndexFixing(TenorBasisIndex6M,$AB1597,TRUE,_xll.ohTrigger(trigger,$X$24))</f>
        <v>1.6135921078171436E-2</v>
      </c>
      <c r="AH1597" s="43">
        <f>_xll.qlIndexFixing($X$9,$AB1597,TRUE,trigger)</f>
        <v>1.6139881659989596E-2</v>
      </c>
      <c r="AI1597" s="45">
        <f t="shared" si="38"/>
        <v>-3.9605818181603913E-2</v>
      </c>
    </row>
    <row r="1598" spans="27:35" x14ac:dyDescent="0.2">
      <c r="AA1598" s="122" t="s">
        <v>88</v>
      </c>
      <c r="AB1598" s="40">
        <f>_xll.qlInterestRateIndexFixingDate($X$9,AC1598)</f>
        <v>50588</v>
      </c>
      <c r="AC1598" s="40">
        <f>_xll.qlCalendarAdvance(calendar,$AC1597,AA1598,,,trigger)</f>
        <v>50592</v>
      </c>
      <c r="AD1598" s="40">
        <f>_xll.qlInterestRateIndexMaturity($X$9,AC1598,)</f>
        <v>50684</v>
      </c>
      <c r="AE1598" s="43">
        <f>_xll.qlTenorBasisValue(TenorBasis3M,AC1598,_xll.ohTrigger(trigger,$X$24))</f>
        <v>5.5317968424234258E-4</v>
      </c>
      <c r="AF1598" s="90">
        <f>_xll.qlTenorBasisForwardRate(TenorBasis3M,AC1598,_xll.ohTrigger(trigger,$X$24))</f>
        <v>1.62920368552259E-2</v>
      </c>
      <c r="AG1598" s="90">
        <f>_xll.qlIndexFixing(TenorBasisIndex6M,$AB1598,TRUE,_xll.ohTrigger(trigger,$X$24))</f>
        <v>1.6125429365356384E-2</v>
      </c>
      <c r="AH1598" s="43">
        <f>_xll.qlIndexFixing($X$9,$AB1598,TRUE,trigger)</f>
        <v>1.6130160795294661E-2</v>
      </c>
      <c r="AI1598" s="45">
        <f t="shared" si="38"/>
        <v>-4.7314299382768266E-2</v>
      </c>
    </row>
    <row r="1599" spans="27:35" x14ac:dyDescent="0.2">
      <c r="AA1599" s="122" t="s">
        <v>88</v>
      </c>
      <c r="AB1599" s="40">
        <f>_xll.qlInterestRateIndexFixingDate($X$9,AC1599)</f>
        <v>50595</v>
      </c>
      <c r="AC1599" s="40">
        <f>_xll.qlCalendarAdvance(calendar,$AC1598,AA1599,,,trigger)</f>
        <v>50599</v>
      </c>
      <c r="AD1599" s="40">
        <f>_xll.qlInterestRateIndexMaturity($X$9,AC1599,)</f>
        <v>50691</v>
      </c>
      <c r="AE1599" s="43">
        <f>_xll.qlTenorBasisValue(TenorBasis3M,AC1599,_xll.ohTrigger(trigger,$X$24))</f>
        <v>5.5216770161637231E-4</v>
      </c>
      <c r="AF1599" s="90">
        <f>_xll.qlTenorBasisForwardRate(TenorBasis3M,AC1599,_xll.ohTrigger(trigger,$X$24))</f>
        <v>1.6281584225127908E-2</v>
      </c>
      <c r="AG1599" s="90">
        <f>_xll.qlIndexFixing(TenorBasisIndex6M,$AB1599,TRUE,_xll.ohTrigger(trigger,$X$24))</f>
        <v>1.6114977715957397E-2</v>
      </c>
      <c r="AH1599" s="43">
        <f>_xll.qlIndexFixing($X$9,$AB1599,TRUE,trigger)</f>
        <v>1.6120484733053646E-2</v>
      </c>
      <c r="AI1599" s="45">
        <f t="shared" si="38"/>
        <v>-5.5070170962498444E-2</v>
      </c>
    </row>
    <row r="1600" spans="27:35" x14ac:dyDescent="0.2">
      <c r="AA1600" s="122" t="s">
        <v>88</v>
      </c>
      <c r="AB1600" s="40">
        <f>_xll.qlInterestRateIndexFixingDate($X$9,AC1600)</f>
        <v>50602</v>
      </c>
      <c r="AC1600" s="40">
        <f>_xll.qlCalendarAdvance(calendar,$AC1599,AA1600,,,trigger)</f>
        <v>50606</v>
      </c>
      <c r="AD1600" s="40">
        <f>_xll.qlInterestRateIndexMaturity($X$9,AC1600,)</f>
        <v>50698</v>
      </c>
      <c r="AE1600" s="43">
        <f>_xll.qlTenorBasisValue(TenorBasis3M,AC1600,_xll.ohTrigger(trigger,$X$24))</f>
        <v>5.5115725339360019E-4</v>
      </c>
      <c r="AF1600" s="90">
        <f>_xll.qlTenorBasisForwardRate(TenorBasis3M,AC1600,_xll.ohTrigger(trigger,$X$24))</f>
        <v>1.6271171658710986E-2</v>
      </c>
      <c r="AG1600" s="90">
        <f>_xll.qlIndexFixing(TenorBasisIndex6M,$AB1600,TRUE,_xll.ohTrigger(trigger,$X$24))</f>
        <v>1.6104566128536488E-2</v>
      </c>
      <c r="AH1600" s="43">
        <f>_xll.qlIndexFixing($X$9,$AB1600,TRUE,trigger)</f>
        <v>1.6110853472933777E-2</v>
      </c>
      <c r="AI1600" s="45">
        <f t="shared" si="38"/>
        <v>-6.2873443972891185E-2</v>
      </c>
    </row>
    <row r="1601" spans="27:35" x14ac:dyDescent="0.2">
      <c r="AA1601" s="122" t="s">
        <v>88</v>
      </c>
      <c r="AB1601" s="40">
        <f>_xll.qlInterestRateIndexFixingDate($X$9,AC1601)</f>
        <v>50609</v>
      </c>
      <c r="AC1601" s="40">
        <f>_xll.qlCalendarAdvance(calendar,$AC1600,AA1601,,,trigger)</f>
        <v>50613</v>
      </c>
      <c r="AD1601" s="40">
        <f>_xll.qlInterestRateIndexMaturity($X$9,AC1601,)</f>
        <v>50705</v>
      </c>
      <c r="AE1601" s="43">
        <f>_xll.qlTenorBasisValue(TenorBasis3M,AC1601,_xll.ohTrigger(trigger,$X$24))</f>
        <v>5.5014833843697493E-4</v>
      </c>
      <c r="AF1601" s="90">
        <f>_xll.qlTenorBasisForwardRate(TenorBasis3M,AC1601,_xll.ohTrigger(trigger,$X$24))</f>
        <v>1.6260799154531942E-2</v>
      </c>
      <c r="AG1601" s="90">
        <f>_xll.qlIndexFixing(TenorBasisIndex6M,$AB1601,TRUE,_xll.ohTrigger(trigger,$X$24))</f>
        <v>1.6094194601648733E-2</v>
      </c>
      <c r="AH1601" s="43">
        <f>_xll.qlIndexFixing($X$9,$AB1601,TRUE,trigger)</f>
        <v>1.6101267014608355E-2</v>
      </c>
      <c r="AI1601" s="45">
        <f t="shared" si="38"/>
        <v>-7.0724129596216878E-2</v>
      </c>
    </row>
    <row r="1602" spans="27:35" x14ac:dyDescent="0.2">
      <c r="AA1602" s="122" t="s">
        <v>88</v>
      </c>
      <c r="AB1602" s="40">
        <f>_xll.qlInterestRateIndexFixingDate($X$9,AC1602)</f>
        <v>50616</v>
      </c>
      <c r="AC1602" s="40">
        <f>_xll.qlCalendarAdvance(calendar,$AC1601,AA1602,,,trigger)</f>
        <v>50620</v>
      </c>
      <c r="AD1602" s="40">
        <f>_xll.qlInterestRateIndexMaturity($X$9,AC1602,)</f>
        <v>50712</v>
      </c>
      <c r="AE1602" s="43">
        <f>_xll.qlTenorBasisValue(TenorBasis3M,AC1602,_xll.ohTrigger(trigger,$X$24))</f>
        <v>5.491409556049818E-4</v>
      </c>
      <c r="AF1602" s="90">
        <f>_xll.qlTenorBasisForwardRate(TenorBasis3M,AC1602,_xll.ohTrigger(trigger,$X$24))</f>
        <v>1.62504667111441E-2</v>
      </c>
      <c r="AG1602" s="90">
        <f>_xll.qlIndexFixing(TenorBasisIndex6M,$AB1602,TRUE,_xll.ohTrigger(trigger,$X$24))</f>
        <v>1.6083863133845723E-2</v>
      </c>
      <c r="AH1602" s="43">
        <f>_xll.qlIndexFixing($X$9,$AB1602,TRUE,trigger)</f>
        <v>1.6091725357748079E-2</v>
      </c>
      <c r="AI1602" s="45">
        <f t="shared" si="38"/>
        <v>-7.8622239023558305E-2</v>
      </c>
    </row>
    <row r="1603" spans="27:35" x14ac:dyDescent="0.2">
      <c r="AA1603" s="122" t="s">
        <v>88</v>
      </c>
      <c r="AB1603" s="40">
        <f>_xll.qlInterestRateIndexFixingDate($X$9,AC1603)</f>
        <v>50623</v>
      </c>
      <c r="AC1603" s="40">
        <f>_xll.qlCalendarAdvance(calendar,$AC1602,AA1603,,,trigger)</f>
        <v>50627</v>
      </c>
      <c r="AD1603" s="40">
        <f>_xll.qlInterestRateIndexMaturity($X$9,AC1603,)</f>
        <v>50719</v>
      </c>
      <c r="AE1603" s="43">
        <f>_xll.qlTenorBasisValue(TenorBasis3M,AC1603,_xll.ohTrigger(trigger,$X$24))</f>
        <v>5.4813510375167549E-4</v>
      </c>
      <c r="AF1603" s="90">
        <f>_xll.qlTenorBasisForwardRate(TenorBasis3M,AC1603,_xll.ohTrigger(trigger,$X$24))</f>
        <v>1.6240174327099059E-2</v>
      </c>
      <c r="AG1603" s="90">
        <f>_xll.qlIndexFixing(TenorBasisIndex6M,$AB1603,TRUE,_xll.ohTrigger(trigger,$X$24))</f>
        <v>1.6073571723680791E-2</v>
      </c>
      <c r="AH1603" s="43">
        <f>_xll.qlIndexFixing($X$9,$AB1603,TRUE,trigger)</f>
        <v>1.6082228502025387E-2</v>
      </c>
      <c r="AI1603" s="45">
        <f t="shared" si="38"/>
        <v>-8.6567783445963553E-2</v>
      </c>
    </row>
    <row r="1604" spans="27:35" x14ac:dyDescent="0.2">
      <c r="AA1604" s="122" t="s">
        <v>88</v>
      </c>
      <c r="AB1604" s="40">
        <f>_xll.qlInterestRateIndexFixingDate($X$9,AC1604)</f>
        <v>50630</v>
      </c>
      <c r="AC1604" s="40">
        <f>_xll.qlCalendarAdvance(calendar,$AC1603,AA1604,,,trigger)</f>
        <v>50634</v>
      </c>
      <c r="AD1604" s="40">
        <f>_xll.qlInterestRateIndexMaturity($X$9,AC1604,)</f>
        <v>50726</v>
      </c>
      <c r="AE1604" s="43">
        <f>_xll.qlTenorBasisValue(TenorBasis3M,AC1604,_xll.ohTrigger(trigger,$X$24))</f>
        <v>5.4713078172671076E-4</v>
      </c>
      <c r="AF1604" s="90">
        <f>_xll.qlTenorBasisForwardRate(TenorBasis3M,AC1604,_xll.ohTrigger(trigger,$X$24))</f>
        <v>1.622992200094233E-2</v>
      </c>
      <c r="AG1604" s="90">
        <f>_xll.qlIndexFixing(TenorBasisIndex6M,$AB1604,TRUE,_xll.ohTrigger(trigger,$X$24))</f>
        <v>1.6063320369699444E-2</v>
      </c>
      <c r="AH1604" s="43">
        <f>_xll.qlIndexFixing($X$9,$AB1604,TRUE,trigger)</f>
        <v>1.6072776447117926E-2</v>
      </c>
      <c r="AI1604" s="45">
        <f t="shared" ref="AI1604:AI1667" si="39">(AG1604-AH1604)*10000</f>
        <v>-9.4560774184827834E-2</v>
      </c>
    </row>
    <row r="1605" spans="27:35" x14ac:dyDescent="0.2">
      <c r="AA1605" s="122" t="s">
        <v>88</v>
      </c>
      <c r="AB1605" s="40">
        <f>_xll.qlInterestRateIndexFixingDate($X$9,AC1605)</f>
        <v>50637</v>
      </c>
      <c r="AC1605" s="40">
        <f>_xll.qlCalendarAdvance(calendar,$AC1604,AA1605,,,trigger)</f>
        <v>50641</v>
      </c>
      <c r="AD1605" s="40">
        <f>_xll.qlInterestRateIndexMaturity($X$9,AC1605,)</f>
        <v>50733</v>
      </c>
      <c r="AE1605" s="43">
        <f>_xll.qlTenorBasisValue(TenorBasis3M,AC1605,_xll.ohTrigger(trigger,$X$24))</f>
        <v>5.4612798837537155E-4</v>
      </c>
      <c r="AF1605" s="90">
        <f>_xll.qlTenorBasisForwardRate(TenorBasis3M,AC1605,_xll.ohTrigger(trigger,$X$24))</f>
        <v>1.6219709731216815E-2</v>
      </c>
      <c r="AG1605" s="90">
        <f>_xll.qlIndexFixing(TenorBasisIndex6M,$AB1605,TRUE,_xll.ohTrigger(trigger,$X$24))</f>
        <v>1.6053109070444587E-2</v>
      </c>
      <c r="AH1605" s="43">
        <f>_xll.qlIndexFixing($X$9,$AB1605,TRUE,trigger)</f>
        <v>1.6063369192700738E-2</v>
      </c>
      <c r="AI1605" s="45">
        <f t="shared" si="39"/>
        <v>-0.10260122256151166</v>
      </c>
    </row>
    <row r="1606" spans="27:35" x14ac:dyDescent="0.2">
      <c r="AA1606" s="122" t="s">
        <v>88</v>
      </c>
      <c r="AB1606" s="40">
        <f>_xll.qlInterestRateIndexFixingDate($X$9,AC1606)</f>
        <v>50644</v>
      </c>
      <c r="AC1606" s="40">
        <f>_xll.qlCalendarAdvance(calendar,$AC1605,AA1606,,,trigger)</f>
        <v>50648</v>
      </c>
      <c r="AD1606" s="40">
        <f>_xll.qlInterestRateIndexMaturity($X$9,AC1606,)</f>
        <v>50739</v>
      </c>
      <c r="AE1606" s="43">
        <f>_xll.qlTenorBasisValue(TenorBasis3M,AC1606,_xll.ohTrigger(trigger,$X$24))</f>
        <v>5.4512672253860322E-4</v>
      </c>
      <c r="AF1606" s="90">
        <f>_xll.qlTenorBasisForwardRate(TenorBasis3M,AC1606,_xll.ohTrigger(trigger,$X$24))</f>
        <v>1.6209892092855456E-2</v>
      </c>
      <c r="AG1606" s="90">
        <f>_xll.qlIndexFixing(TenorBasisIndex6M,$AB1606,TRUE,_xll.ohTrigger(trigger,$X$24))</f>
        <v>1.6043299779656576E-2</v>
      </c>
      <c r="AH1606" s="43">
        <f>_xll.qlIndexFixing($X$9,$AB1606,TRUE,trigger)</f>
        <v>1.6054309536065105E-2</v>
      </c>
      <c r="AI1606" s="45">
        <f t="shared" si="39"/>
        <v>-0.11009756408528887</v>
      </c>
    </row>
    <row r="1607" spans="27:35" x14ac:dyDescent="0.2">
      <c r="AA1607" s="122" t="s">
        <v>88</v>
      </c>
      <c r="AB1607" s="40">
        <f>_xll.qlInterestRateIndexFixingDate($X$9,AC1607)</f>
        <v>50651</v>
      </c>
      <c r="AC1607" s="40">
        <f>_xll.qlCalendarAdvance(calendar,$AC1606,AA1607,,,trigger)</f>
        <v>50655</v>
      </c>
      <c r="AD1607" s="40">
        <f>_xll.qlInterestRateIndexMaturity($X$9,AC1607,)</f>
        <v>50746</v>
      </c>
      <c r="AE1607" s="43">
        <f>_xll.qlTenorBasisValue(TenorBasis3M,AC1607,_xll.ohTrigger(trigger,$X$24))</f>
        <v>5.4412698305304199E-4</v>
      </c>
      <c r="AF1607" s="90">
        <f>_xll.qlTenorBasisForwardRate(TenorBasis3M,AC1607,_xll.ohTrigger(trigger,$X$24))</f>
        <v>1.6199757526165422E-2</v>
      </c>
      <c r="AG1607" s="90">
        <f>_xll.qlIndexFixing(TenorBasisIndex6M,$AB1607,TRUE,_xll.ohTrigger(trigger,$X$24))</f>
        <v>1.6033166175436205E-2</v>
      </c>
      <c r="AH1607" s="43">
        <f>_xll.qlIndexFixing($X$9,$AB1607,TRUE,trigger)</f>
        <v>1.604498909640021E-2</v>
      </c>
      <c r="AI1607" s="45">
        <f t="shared" si="39"/>
        <v>-0.11822920964004585</v>
      </c>
    </row>
    <row r="1608" spans="27:35" x14ac:dyDescent="0.2">
      <c r="AA1608" s="122" t="s">
        <v>88</v>
      </c>
      <c r="AB1608" s="40">
        <f>_xll.qlInterestRateIndexFixingDate($X$9,AC1608)</f>
        <v>50658</v>
      </c>
      <c r="AC1608" s="40">
        <f>_xll.qlCalendarAdvance(calendar,$AC1607,AA1608,,,trigger)</f>
        <v>50662</v>
      </c>
      <c r="AD1608" s="40">
        <f>_xll.qlInterestRateIndexMaturity($X$9,AC1608,)</f>
        <v>50753</v>
      </c>
      <c r="AE1608" s="43">
        <f>_xll.qlTenorBasisValue(TenorBasis3M,AC1608,_xll.ohTrigger(trigger,$X$24))</f>
        <v>5.4312876875104593E-4</v>
      </c>
      <c r="AF1608" s="90">
        <f>_xll.qlTenorBasisForwardRate(TenorBasis3M,AC1608,_xll.ohTrigger(trigger,$X$24))</f>
        <v>1.6189663009543269E-2</v>
      </c>
      <c r="AG1608" s="90">
        <f>_xll.qlIndexFixing(TenorBasisIndex6M,$AB1608,TRUE,_xll.ohTrigger(trigger,$X$24))</f>
        <v>1.602307261959891E-2</v>
      </c>
      <c r="AH1608" s="43">
        <f>_xll.qlIndexFixing($X$9,$AB1608,TRUE,trigger)</f>
        <v>1.6035713454056331E-2</v>
      </c>
      <c r="AI1608" s="45">
        <f t="shared" si="39"/>
        <v>-0.12640834457421091</v>
      </c>
    </row>
    <row r="1609" spans="27:35" x14ac:dyDescent="0.2">
      <c r="AA1609" s="122" t="s">
        <v>88</v>
      </c>
      <c r="AB1609" s="40">
        <f>_xll.qlInterestRateIndexFixingDate($X$9,AC1609)</f>
        <v>50665</v>
      </c>
      <c r="AC1609" s="40">
        <f>_xll.qlCalendarAdvance(calendar,$AC1608,AA1609,,,trigger)</f>
        <v>50669</v>
      </c>
      <c r="AD1609" s="40">
        <f>_xll.qlInterestRateIndexMaturity($X$9,AC1609,)</f>
        <v>50760</v>
      </c>
      <c r="AE1609" s="43">
        <f>_xll.qlTenorBasisValue(TenorBasis3M,AC1609,_xll.ohTrigger(trigger,$X$24))</f>
        <v>5.4213207846072302E-4</v>
      </c>
      <c r="AF1609" s="90">
        <f>_xll.qlTenorBasisForwardRate(TenorBasis3M,AC1609,_xll.ohTrigger(trigger,$X$24))</f>
        <v>1.6179608541529059E-2</v>
      </c>
      <c r="AG1609" s="90">
        <f>_xll.qlIndexFixing(TenorBasisIndex6M,$AB1609,TRUE,_xll.ohTrigger(trigger,$X$24))</f>
        <v>1.6013019110681238E-2</v>
      </c>
      <c r="AH1609" s="43">
        <f>_xll.qlIndexFixing($X$9,$AB1609,TRUE,trigger)</f>
        <v>1.6026482608719871E-2</v>
      </c>
      <c r="AI1609" s="45">
        <f t="shared" si="39"/>
        <v>-0.13463498038632921</v>
      </c>
    </row>
    <row r="1610" spans="27:35" x14ac:dyDescent="0.2">
      <c r="AA1610" s="122" t="s">
        <v>88</v>
      </c>
      <c r="AB1610" s="40">
        <f>_xll.qlInterestRateIndexFixingDate($X$9,AC1610)</f>
        <v>50672</v>
      </c>
      <c r="AC1610" s="40">
        <f>_xll.qlCalendarAdvance(calendar,$AC1609,AA1610,,,trigger)</f>
        <v>50676</v>
      </c>
      <c r="AD1610" s="40">
        <f>_xll.qlInterestRateIndexMaturity($X$9,AC1610,)</f>
        <v>50767</v>
      </c>
      <c r="AE1610" s="43">
        <f>_xll.qlTenorBasisValue(TenorBasis3M,AC1610,_xll.ohTrigger(trigger,$X$24))</f>
        <v>5.411369110059649E-4</v>
      </c>
      <c r="AF1610" s="90">
        <f>_xll.qlTenorBasisForwardRate(TenorBasis3M,AC1610,_xll.ohTrigger(trigger,$X$24))</f>
        <v>1.616959412065145E-2</v>
      </c>
      <c r="AG1610" s="90">
        <f>_xll.qlIndexFixing(TenorBasisIndex6M,$AB1610,TRUE,_xll.ohTrigger(trigger,$X$24))</f>
        <v>1.6003005647216236E-2</v>
      </c>
      <c r="AH1610" s="43">
        <f>_xll.qlIndexFixing($X$9,$AB1610,TRUE,trigger)</f>
        <v>1.6017296560079879E-2</v>
      </c>
      <c r="AI1610" s="45">
        <f t="shared" si="39"/>
        <v>-0.14290912863642452</v>
      </c>
    </row>
    <row r="1611" spans="27:35" x14ac:dyDescent="0.2">
      <c r="AA1611" s="122" t="s">
        <v>88</v>
      </c>
      <c r="AB1611" s="40">
        <f>_xll.qlInterestRateIndexFixingDate($X$9,AC1611)</f>
        <v>50679</v>
      </c>
      <c r="AC1611" s="40">
        <f>_xll.qlCalendarAdvance(calendar,$AC1610,AA1611,,,trigger)</f>
        <v>50683</v>
      </c>
      <c r="AD1611" s="40">
        <f>_xll.qlInterestRateIndexMaturity($X$9,AC1611,)</f>
        <v>50775</v>
      </c>
      <c r="AE1611" s="43">
        <f>_xll.qlTenorBasisValue(TenorBasis3M,AC1611,_xll.ohTrigger(trigger,$X$24))</f>
        <v>5.4014326520647265E-4</v>
      </c>
      <c r="AF1611" s="90">
        <f>_xll.qlTenorBasisForwardRate(TenorBasis3M,AC1611,_xll.ohTrigger(trigger,$X$24))</f>
        <v>1.6159277216035186E-2</v>
      </c>
      <c r="AG1611" s="90">
        <f>_xll.qlIndexFixing(TenorBasisIndex6M,$AB1611,TRUE,_xll.ohTrigger(trigger,$X$24))</f>
        <v>1.5992682342294683E-2</v>
      </c>
      <c r="AH1611" s="43">
        <f>_xll.qlIndexFixing($X$9,$AB1611,TRUE,trigger)</f>
        <v>1.6007866458599855E-2</v>
      </c>
      <c r="AI1611" s="45">
        <f t="shared" si="39"/>
        <v>-0.15184116305171774</v>
      </c>
    </row>
    <row r="1612" spans="27:35" x14ac:dyDescent="0.2">
      <c r="AA1612" s="122" t="s">
        <v>88</v>
      </c>
      <c r="AB1612" s="40">
        <f>_xll.qlInterestRateIndexFixingDate($X$9,AC1612)</f>
        <v>50686</v>
      </c>
      <c r="AC1612" s="40">
        <f>_xll.qlCalendarAdvance(calendar,$AC1611,AA1612,,,trigger)</f>
        <v>50690</v>
      </c>
      <c r="AD1612" s="40">
        <f>_xll.qlInterestRateIndexMaturity($X$9,AC1612,)</f>
        <v>50782</v>
      </c>
      <c r="AE1612" s="43">
        <f>_xll.qlTenorBasisValue(TenorBasis3M,AC1612,_xll.ohTrigger(trigger,$X$24))</f>
        <v>5.3915113987778912E-4</v>
      </c>
      <c r="AF1612" s="90">
        <f>_xll.qlTenorBasisForwardRate(TenorBasis3M,AC1612,_xll.ohTrigger(trigger,$X$24))</f>
        <v>1.61493453003149E-2</v>
      </c>
      <c r="AG1612" s="90">
        <f>_xll.qlIndexFixing(TenorBasisIndex6M,$AB1612,TRUE,_xll.ohTrigger(trigger,$X$24))</f>
        <v>1.59827513851146E-2</v>
      </c>
      <c r="AH1612" s="43">
        <f>_xll.qlIndexFixing($X$9,$AB1612,TRUE,trigger)</f>
        <v>1.5998772798698237E-2</v>
      </c>
      <c r="AI1612" s="45">
        <f t="shared" si="39"/>
        <v>-0.16021413583637567</v>
      </c>
    </row>
    <row r="1613" spans="27:35" x14ac:dyDescent="0.2">
      <c r="AA1613" s="122" t="s">
        <v>88</v>
      </c>
      <c r="AB1613" s="40">
        <f>_xll.qlInterestRateIndexFixingDate($X$9,AC1613)</f>
        <v>50693</v>
      </c>
      <c r="AC1613" s="40">
        <f>_xll.qlCalendarAdvance(calendar,$AC1612,AA1613,,,trigger)</f>
        <v>50697</v>
      </c>
      <c r="AD1613" s="40">
        <f>_xll.qlInterestRateIndexMaturity($X$9,AC1613,)</f>
        <v>50789</v>
      </c>
      <c r="AE1613" s="43">
        <f>_xll.qlTenorBasisValue(TenorBasis3M,AC1613,_xll.ohTrigger(trigger,$X$24))</f>
        <v>5.3816053383132852E-4</v>
      </c>
      <c r="AF1613" s="90">
        <f>_xll.qlTenorBasisForwardRate(TenorBasis3M,AC1613,_xll.ohTrigger(trigger,$X$24))</f>
        <v>1.6139453429272622E-2</v>
      </c>
      <c r="AG1613" s="90">
        <f>_xll.qlIndexFixing(TenorBasisIndex6M,$AB1613,TRUE,_xll.ohTrigger(trigger,$X$24))</f>
        <v>1.597286047091041E-2</v>
      </c>
      <c r="AH1613" s="43">
        <f>_xll.qlIndexFixing($X$9,$AB1613,TRUE,trigger)</f>
        <v>1.5989723936756746E-2</v>
      </c>
      <c r="AI1613" s="45">
        <f t="shared" si="39"/>
        <v>-0.16863465846336106</v>
      </c>
    </row>
    <row r="1614" spans="27:35" x14ac:dyDescent="0.2">
      <c r="AA1614" s="122" t="s">
        <v>88</v>
      </c>
      <c r="AB1614" s="40">
        <f>_xll.qlInterestRateIndexFixingDate($X$9,AC1614)</f>
        <v>50700</v>
      </c>
      <c r="AC1614" s="40">
        <f>_xll.qlCalendarAdvance(calendar,$AC1613,AA1614,,,trigger)</f>
        <v>50704</v>
      </c>
      <c r="AD1614" s="40">
        <f>_xll.qlInterestRateIndexMaturity($X$9,AC1614,)</f>
        <v>50796</v>
      </c>
      <c r="AE1614" s="43">
        <f>_xll.qlTenorBasisValue(TenorBasis3M,AC1614,_xll.ohTrigger(trigger,$X$24))</f>
        <v>5.3717144587440394E-4</v>
      </c>
      <c r="AF1614" s="90">
        <f>_xll.qlTenorBasisForwardRate(TenorBasis3M,AC1614,_xll.ohTrigger(trigger,$X$24))</f>
        <v>1.6129601601424324E-2</v>
      </c>
      <c r="AG1614" s="90">
        <f>_xll.qlIndexFixing(TenorBasisIndex6M,$AB1614,TRUE,_xll.ohTrigger(trigger,$X$24))</f>
        <v>1.5963009598193738E-2</v>
      </c>
      <c r="AH1614" s="43">
        <f>_xll.qlIndexFixing($X$9,$AB1614,TRUE,trigger)</f>
        <v>1.5980719872465195E-2</v>
      </c>
      <c r="AI1614" s="45">
        <f t="shared" si="39"/>
        <v>-0.17710274271456883</v>
      </c>
    </row>
    <row r="1615" spans="27:35" x14ac:dyDescent="0.2">
      <c r="AA1615" s="122" t="s">
        <v>88</v>
      </c>
      <c r="AB1615" s="40">
        <f>_xll.qlInterestRateIndexFixingDate($X$9,AC1615)</f>
        <v>50707</v>
      </c>
      <c r="AC1615" s="40">
        <f>_xll.qlCalendarAdvance(calendar,$AC1614,AA1615,,,trigger)</f>
        <v>50711</v>
      </c>
      <c r="AD1615" s="40">
        <f>_xll.qlInterestRateIndexMaturity($X$9,AC1615,)</f>
        <v>50803</v>
      </c>
      <c r="AE1615" s="43">
        <f>_xll.qlTenorBasisValue(TenorBasis3M,AC1615,_xll.ohTrigger(trigger,$X$24))</f>
        <v>5.3618387481025882E-4</v>
      </c>
      <c r="AF1615" s="90">
        <f>_xll.qlTenorBasisForwardRate(TenorBasis3M,AC1615,_xll.ohTrigger(trigger,$X$24))</f>
        <v>1.6119789815283364E-2</v>
      </c>
      <c r="AG1615" s="90">
        <f>_xll.qlIndexFixing(TenorBasisIndex6M,$AB1615,TRUE,_xll.ohTrigger(trigger,$X$24))</f>
        <v>1.5953198765482287E-2</v>
      </c>
      <c r="AH1615" s="43">
        <f>_xll.qlIndexFixing($X$9,$AB1615,TRUE,trigger)</f>
        <v>1.5971760605517735E-2</v>
      </c>
      <c r="AI1615" s="45">
        <f t="shared" si="39"/>
        <v>-0.18561840035447724</v>
      </c>
    </row>
    <row r="1616" spans="27:35" x14ac:dyDescent="0.2">
      <c r="AA1616" s="122" t="s">
        <v>88</v>
      </c>
      <c r="AB1616" s="40">
        <f>_xll.qlInterestRateIndexFixingDate($X$9,AC1616)</f>
        <v>50714</v>
      </c>
      <c r="AC1616" s="40">
        <f>_xll.qlCalendarAdvance(calendar,$AC1615,AA1616,,,trigger)</f>
        <v>50718</v>
      </c>
      <c r="AD1616" s="40">
        <f>_xll.qlInterestRateIndexMaturity($X$9,AC1616,)</f>
        <v>50810</v>
      </c>
      <c r="AE1616" s="43">
        <f>_xll.qlTenorBasisValue(TenorBasis3M,AC1616,_xll.ohTrigger(trigger,$X$24))</f>
        <v>5.3519781943809459E-4</v>
      </c>
      <c r="AF1616" s="90">
        <f>_xll.qlTenorBasisForwardRate(TenorBasis3M,AC1616,_xll.ohTrigger(trigger,$X$24))</f>
        <v>1.611001806936398E-2</v>
      </c>
      <c r="AG1616" s="90">
        <f>_xll.qlIndexFixing(TenorBasisIndex6M,$AB1616,TRUE,_xll.ohTrigger(trigger,$X$24))</f>
        <v>1.5943427971288556E-2</v>
      </c>
      <c r="AH1616" s="43">
        <f>_xll.qlIndexFixing($X$9,$AB1616,TRUE,trigger)</f>
        <v>1.5962846135606792E-2</v>
      </c>
      <c r="AI1616" s="45">
        <f t="shared" si="39"/>
        <v>-0.19418164318236314</v>
      </c>
    </row>
    <row r="1617" spans="27:35" x14ac:dyDescent="0.2">
      <c r="AA1617" s="122" t="s">
        <v>88</v>
      </c>
      <c r="AB1617" s="40">
        <f>_xll.qlInterestRateIndexFixingDate($X$9,AC1617)</f>
        <v>50721</v>
      </c>
      <c r="AC1617" s="40">
        <f>_xll.qlCalendarAdvance(calendar,$AC1616,AA1617,,,trigger)</f>
        <v>50725</v>
      </c>
      <c r="AD1617" s="40">
        <f>_xll.qlInterestRateIndexMaturity($X$9,AC1617,)</f>
        <v>50817</v>
      </c>
      <c r="AE1617" s="43">
        <f>_xll.qlTenorBasisValue(TenorBasis3M,AC1617,_xll.ohTrigger(trigger,$X$24))</f>
        <v>5.3421327855310166E-4</v>
      </c>
      <c r="AF1617" s="90">
        <f>_xll.qlTenorBasisForwardRate(TenorBasis3M,AC1617,_xll.ohTrigger(trigger,$X$24))</f>
        <v>1.6100286362173446E-2</v>
      </c>
      <c r="AG1617" s="90">
        <f>_xll.qlIndexFixing(TenorBasisIndex6M,$AB1617,TRUE,_xll.ohTrigger(trigger,$X$24))</f>
        <v>1.5933697214118088E-2</v>
      </c>
      <c r="AH1617" s="43">
        <f>_xll.qlIndexFixing($X$9,$AB1617,TRUE,trigger)</f>
        <v>1.595397646242739E-2</v>
      </c>
      <c r="AI1617" s="45">
        <f t="shared" si="39"/>
        <v>-0.20279248309301723</v>
      </c>
    </row>
    <row r="1618" spans="27:35" x14ac:dyDescent="0.2">
      <c r="AA1618" s="122" t="s">
        <v>88</v>
      </c>
      <c r="AB1618" s="40">
        <f>_xll.qlInterestRateIndexFixingDate($X$9,AC1618)</f>
        <v>50728</v>
      </c>
      <c r="AC1618" s="40">
        <f>_xll.qlCalendarAdvance(calendar,$AC1617,AA1618,,,trigger)</f>
        <v>50732</v>
      </c>
      <c r="AD1618" s="40">
        <f>_xll.qlInterestRateIndexMaturity($X$9,AC1618,)</f>
        <v>50824</v>
      </c>
      <c r="AE1618" s="43">
        <f>_xll.qlTenorBasisValue(TenorBasis3M,AC1618,_xll.ohTrigger(trigger,$X$24))</f>
        <v>5.3323025094648613E-4</v>
      </c>
      <c r="AF1618" s="90">
        <f>_xll.qlTenorBasisForwardRate(TenorBasis3M,AC1618,_xll.ohTrigger(trigger,$X$24))</f>
        <v>1.6090594692219049E-2</v>
      </c>
      <c r="AG1618" s="90">
        <f>_xll.qlIndexFixing(TenorBasisIndex6M,$AB1618,TRUE,_xll.ohTrigger(trigger,$X$24))</f>
        <v>1.5924006492482507E-2</v>
      </c>
      <c r="AH1618" s="43">
        <f>_xll.qlIndexFixing($X$9,$AB1618,TRUE,trigger)</f>
        <v>1.5945151585676293E-2</v>
      </c>
      <c r="AI1618" s="45">
        <f t="shared" si="39"/>
        <v>-0.21145093193786213</v>
      </c>
    </row>
    <row r="1619" spans="27:35" x14ac:dyDescent="0.2">
      <c r="AA1619" s="122" t="s">
        <v>88</v>
      </c>
      <c r="AB1619" s="40">
        <f>_xll.qlInterestRateIndexFixingDate($X$9,AC1619)</f>
        <v>50735</v>
      </c>
      <c r="AC1619" s="40">
        <f>_xll.qlCalendarAdvance(calendar,$AC1618,AA1619,,,trigger)</f>
        <v>50739</v>
      </c>
      <c r="AD1619" s="40">
        <f>_xll.qlInterestRateIndexMaturity($X$9,AC1619,)</f>
        <v>50829</v>
      </c>
      <c r="AE1619" s="43">
        <f>_xll.qlTenorBasisValue(TenorBasis3M,AC1619,_xll.ohTrigger(trigger,$X$24))</f>
        <v>5.3224873540550052E-4</v>
      </c>
      <c r="AF1619" s="90">
        <f>_xll.qlTenorBasisForwardRate(TenorBasis3M,AC1619,_xll.ohTrigger(trigger,$X$24))</f>
        <v>1.6081589584932665E-2</v>
      </c>
      <c r="AG1619" s="90">
        <f>_xll.qlIndexFixing(TenorBasisIndex6M,$AB1619,TRUE,_xll.ohTrigger(trigger,$X$24))</f>
        <v>1.591501697322073E-2</v>
      </c>
      <c r="AH1619" s="43">
        <f>_xll.qlIndexFixing($X$9,$AB1619,TRUE,trigger)</f>
        <v>1.5936904601002055E-2</v>
      </c>
      <c r="AI1619" s="45">
        <f t="shared" si="39"/>
        <v>-0.21887627781325136</v>
      </c>
    </row>
    <row r="1620" spans="27:35" x14ac:dyDescent="0.2">
      <c r="AA1620" s="122" t="s">
        <v>88</v>
      </c>
      <c r="AB1620" s="40">
        <f>_xll.qlInterestRateIndexFixingDate($X$9,AC1620)</f>
        <v>50742</v>
      </c>
      <c r="AC1620" s="40">
        <f>_xll.qlCalendarAdvance(calendar,$AC1619,AA1620,,,trigger)</f>
        <v>50746</v>
      </c>
      <c r="AD1620" s="40">
        <f>_xll.qlInterestRateIndexMaturity($X$9,AC1620,)</f>
        <v>50836</v>
      </c>
      <c r="AE1620" s="43">
        <f>_xll.qlTenorBasisValue(TenorBasis3M,AC1620,_xll.ohTrigger(trigger,$X$24))</f>
        <v>5.3126873071347161E-4</v>
      </c>
      <c r="AF1620" s="90">
        <f>_xll.qlTenorBasisForwardRate(TenorBasis3M,AC1620,_xll.ohTrigger(trigger,$X$24))</f>
        <v>1.6071973123492178E-2</v>
      </c>
      <c r="AG1620" s="90">
        <f>_xll.qlIndexFixing(TenorBasisIndex6M,$AB1620,TRUE,_xll.ohTrigger(trigger,$X$24))</f>
        <v>1.5905401447988687E-2</v>
      </c>
      <c r="AH1620" s="43">
        <f>_xll.qlIndexFixing($X$9,$AB1620,TRUE,trigger)</f>
        <v>1.5928163689041597E-2</v>
      </c>
      <c r="AI1620" s="45">
        <f t="shared" si="39"/>
        <v>-0.2276224105290936</v>
      </c>
    </row>
    <row r="1621" spans="27:35" x14ac:dyDescent="0.2">
      <c r="AA1621" s="122" t="s">
        <v>88</v>
      </c>
      <c r="AB1621" s="40">
        <f>_xll.qlInterestRateIndexFixingDate($X$9,AC1621)</f>
        <v>50749</v>
      </c>
      <c r="AC1621" s="40">
        <f>_xll.qlCalendarAdvance(calendar,$AC1620,AA1621,,,trigger)</f>
        <v>50753</v>
      </c>
      <c r="AD1621" s="40">
        <f>_xll.qlInterestRateIndexMaturity($X$9,AC1621,)</f>
        <v>50843</v>
      </c>
      <c r="AE1621" s="43">
        <f>_xll.qlTenorBasisValue(TenorBasis3M,AC1621,_xll.ohTrigger(trigger,$X$24))</f>
        <v>5.3029023564982907E-4</v>
      </c>
      <c r="AF1621" s="90">
        <f>_xll.qlTenorBasisForwardRate(TenorBasis3M,AC1621,_xll.ohTrigger(trigger,$X$24))</f>
        <v>1.6062396690930569E-2</v>
      </c>
      <c r="AG1621" s="90">
        <f>_xll.qlIndexFixing(TenorBasisIndex6M,$AB1621,TRUE,_xll.ohTrigger(trigger,$X$24))</f>
        <v>1.5895825949963083E-2</v>
      </c>
      <c r="AH1621" s="43">
        <f>_xll.qlIndexFixing($X$9,$AB1621,TRUE,trigger)</f>
        <v>1.5919467568275003E-2</v>
      </c>
      <c r="AI1621" s="45">
        <f t="shared" si="39"/>
        <v>-0.23641618311920354</v>
      </c>
    </row>
    <row r="1622" spans="27:35" x14ac:dyDescent="0.2">
      <c r="AA1622" s="122" t="s">
        <v>88</v>
      </c>
      <c r="AB1622" s="40">
        <f>_xll.qlInterestRateIndexFixingDate($X$9,AC1622)</f>
        <v>50756</v>
      </c>
      <c r="AC1622" s="40">
        <f>_xll.qlCalendarAdvance(calendar,$AC1621,AA1622,,,trigger)</f>
        <v>50760</v>
      </c>
      <c r="AD1622" s="40">
        <f>_xll.qlInterestRateIndexMaturity($X$9,AC1622,)</f>
        <v>50850</v>
      </c>
      <c r="AE1622" s="43">
        <f>_xll.qlTenorBasisValue(TenorBasis3M,AC1622,_xll.ohTrigger(trigger,$X$24))</f>
        <v>5.2931324899013407E-4</v>
      </c>
      <c r="AF1622" s="90">
        <f>_xll.qlTenorBasisForwardRate(TenorBasis3M,AC1622,_xll.ohTrigger(trigger,$X$24))</f>
        <v>1.6052860285749482E-2</v>
      </c>
      <c r="AG1622" s="90">
        <f>_xll.qlIndexFixing(TenorBasisIndex6M,$AB1622,TRUE,_xll.ohTrigger(trigger,$X$24))</f>
        <v>1.5886290477658882E-2</v>
      </c>
      <c r="AH1622" s="43">
        <f>_xll.qlIndexFixing($X$9,$AB1622,TRUE,trigger)</f>
        <v>1.5910816238410064E-2</v>
      </c>
      <c r="AI1622" s="45">
        <f t="shared" si="39"/>
        <v>-0.24525760751181735</v>
      </c>
    </row>
    <row r="1623" spans="27:35" x14ac:dyDescent="0.2">
      <c r="AA1623" s="122" t="s">
        <v>88</v>
      </c>
      <c r="AB1623" s="40">
        <f>_xll.qlInterestRateIndexFixingDate($X$9,AC1623)</f>
        <v>50763</v>
      </c>
      <c r="AC1623" s="40">
        <f>_xll.qlCalendarAdvance(calendar,$AC1622,AA1623,,,trigger)</f>
        <v>50767</v>
      </c>
      <c r="AD1623" s="40">
        <f>_xll.qlInterestRateIndexMaturity($X$9,AC1623,)</f>
        <v>50857</v>
      </c>
      <c r="AE1623" s="43">
        <f>_xll.qlTenorBasisValue(TenorBasis3M,AC1623,_xll.ohTrigger(trigger,$X$24))</f>
        <v>5.2833776950610817E-4</v>
      </c>
      <c r="AF1623" s="90">
        <f>_xll.qlTenorBasisForwardRate(TenorBasis3M,AC1623,_xll.ohTrigger(trigger,$X$24))</f>
        <v>1.6043363906447894E-2</v>
      </c>
      <c r="AG1623" s="90">
        <f>_xll.qlIndexFixing(TenorBasisIndex6M,$AB1623,TRUE,_xll.ohTrigger(trigger,$X$24))</f>
        <v>1.5876795029565294E-2</v>
      </c>
      <c r="AH1623" s="43">
        <f>_xll.qlIndexFixing($X$9,$AB1623,TRUE,trigger)</f>
        <v>1.5902209699159009E-2</v>
      </c>
      <c r="AI1623" s="45">
        <f t="shared" si="39"/>
        <v>-0.25414669593715189</v>
      </c>
    </row>
    <row r="1624" spans="27:35" x14ac:dyDescent="0.2">
      <c r="AA1624" s="122" t="s">
        <v>88</v>
      </c>
      <c r="AB1624" s="40">
        <f>_xll.qlInterestRateIndexFixingDate($X$9,AC1624)</f>
        <v>50770</v>
      </c>
      <c r="AC1624" s="40">
        <f>_xll.qlCalendarAdvance(calendar,$AC1623,AA1624,,,trigger)</f>
        <v>50774</v>
      </c>
      <c r="AD1624" s="40">
        <f>_xll.qlInterestRateIndexMaturity($X$9,AC1624,)</f>
        <v>50864</v>
      </c>
      <c r="AE1624" s="43">
        <f>_xll.qlTenorBasisValue(TenorBasis3M,AC1624,_xll.ohTrigger(trigger,$X$24))</f>
        <v>5.2736379596566077E-4</v>
      </c>
      <c r="AF1624" s="90">
        <f>_xll.qlTenorBasisForwardRate(TenorBasis3M,AC1624,_xll.ohTrigger(trigger,$X$24))</f>
        <v>1.6033907551524784E-2</v>
      </c>
      <c r="AG1624" s="90">
        <f>_xll.qlIndexFixing(TenorBasisIndex6M,$AB1624,TRUE,_xll.ohTrigger(trigger,$X$24))</f>
        <v>1.5867339604184849E-2</v>
      </c>
      <c r="AH1624" s="43">
        <f>_xll.qlIndexFixing($X$9,$AB1624,TRUE,trigger)</f>
        <v>1.5893647950233181E-2</v>
      </c>
      <c r="AI1624" s="45">
        <f t="shared" si="39"/>
        <v>-0.26308346048331543</v>
      </c>
    </row>
    <row r="1625" spans="27:35" x14ac:dyDescent="0.2">
      <c r="AA1625" s="122" t="s">
        <v>88</v>
      </c>
      <c r="AB1625" s="40">
        <f>_xll.qlInterestRateIndexFixingDate($X$9,AC1625)</f>
        <v>50777</v>
      </c>
      <c r="AC1625" s="40">
        <f>_xll.qlCalendarAdvance(calendar,$AC1624,AA1625,,,trigger)</f>
        <v>50781</v>
      </c>
      <c r="AD1625" s="40">
        <f>_xll.qlInterestRateIndexMaturity($X$9,AC1625,)</f>
        <v>50872</v>
      </c>
      <c r="AE1625" s="43">
        <f>_xll.qlTenorBasisValue(TenorBasis3M,AC1625,_xll.ohTrigger(trigger,$X$24))</f>
        <v>5.2639132713291719E-4</v>
      </c>
      <c r="AF1625" s="90">
        <f>_xll.qlTenorBasisForwardRate(TenorBasis3M,AC1625,_xll.ohTrigger(trigger,$X$24))</f>
        <v>1.6024182457455689E-2</v>
      </c>
      <c r="AG1625" s="90">
        <f>_xll.qlIndexFixing(TenorBasisIndex6M,$AB1625,TRUE,_xll.ohTrigger(trigger,$X$24))</f>
        <v>1.5857608142977566E-2</v>
      </c>
      <c r="AH1625" s="43">
        <f>_xll.qlIndexFixing($X$9,$AB1625,TRUE,trigger)</f>
        <v>1.5884881226236599E-2</v>
      </c>
      <c r="AI1625" s="45">
        <f t="shared" si="39"/>
        <v>-0.27273083259032882</v>
      </c>
    </row>
    <row r="1626" spans="27:35" x14ac:dyDescent="0.2">
      <c r="AA1626" s="122" t="s">
        <v>88</v>
      </c>
      <c r="AB1626" s="40">
        <f>_xll.qlInterestRateIndexFixingDate($X$9,AC1626)</f>
        <v>50784</v>
      </c>
      <c r="AC1626" s="40">
        <f>_xll.qlCalendarAdvance(calendar,$AC1625,AA1626,,,trigger)</f>
        <v>50788</v>
      </c>
      <c r="AD1626" s="40">
        <f>_xll.qlInterestRateIndexMaturity($X$9,AC1626,)</f>
        <v>50878</v>
      </c>
      <c r="AE1626" s="43">
        <f>_xll.qlTenorBasisValue(TenorBasis3M,AC1626,_xll.ohTrigger(trigger,$X$24))</f>
        <v>5.2542036176824814E-4</v>
      </c>
      <c r="AF1626" s="90">
        <f>_xll.qlTenorBasisForwardRate(TenorBasis3M,AC1626,_xll.ohTrigger(trigger,$X$24))</f>
        <v>1.601511490879215E-2</v>
      </c>
      <c r="AG1626" s="90">
        <f>_xll.qlIndexFixing(TenorBasisIndex6M,$AB1626,TRUE,_xll.ohTrigger(trigger,$X$24))</f>
        <v>1.5848548815537988E-2</v>
      </c>
      <c r="AH1626" s="43">
        <f>_xll.qlIndexFixing($X$9,$AB1626,TRUE,trigger)</f>
        <v>1.5876658822215894E-2</v>
      </c>
      <c r="AI1626" s="45">
        <f t="shared" si="39"/>
        <v>-0.28110006677906085</v>
      </c>
    </row>
    <row r="1627" spans="27:35" x14ac:dyDescent="0.2">
      <c r="AA1627" s="122" t="s">
        <v>88</v>
      </c>
      <c r="AB1627" s="40">
        <f>_xll.qlInterestRateIndexFixingDate($X$9,AC1627)</f>
        <v>50791</v>
      </c>
      <c r="AC1627" s="40">
        <f>_xll.qlCalendarAdvance(calendar,$AC1626,AA1627,,,trigger)</f>
        <v>50795</v>
      </c>
      <c r="AD1627" s="40">
        <f>_xll.qlInterestRateIndexMaturity($X$9,AC1627,)</f>
        <v>50885</v>
      </c>
      <c r="AE1627" s="43">
        <f>_xll.qlTenorBasisValue(TenorBasis3M,AC1627,_xll.ohTrigger(trigger,$X$24))</f>
        <v>5.2445089862829524E-4</v>
      </c>
      <c r="AF1627" s="90">
        <f>_xll.qlTenorBasisForwardRate(TenorBasis3M,AC1627,_xll.ohTrigger(trigger,$X$24))</f>
        <v>1.6005778617963706E-2</v>
      </c>
      <c r="AG1627" s="90">
        <f>_xll.qlIndexFixing(TenorBasisIndex6M,$AB1627,TRUE,_xll.ohTrigger(trigger,$X$24))</f>
        <v>1.5839213449255318E-2</v>
      </c>
      <c r="AH1627" s="43">
        <f>_xll.qlIndexFixing($X$9,$AB1627,TRUE,trigger)</f>
        <v>1.5868231442556002E-2</v>
      </c>
      <c r="AI1627" s="45">
        <f t="shared" si="39"/>
        <v>-0.29017993300683997</v>
      </c>
    </row>
    <row r="1628" spans="27:35" x14ac:dyDescent="0.2">
      <c r="AA1628" s="122" t="s">
        <v>88</v>
      </c>
      <c r="AB1628" s="40">
        <f>_xll.qlInterestRateIndexFixingDate($X$9,AC1628)</f>
        <v>50798</v>
      </c>
      <c r="AC1628" s="40">
        <f>_xll.qlCalendarAdvance(calendar,$AC1627,AA1628,,,trigger)</f>
        <v>50802</v>
      </c>
      <c r="AD1628" s="40">
        <f>_xll.qlInterestRateIndexMaturity($X$9,AC1628,)</f>
        <v>50892</v>
      </c>
      <c r="AE1628" s="43">
        <f>_xll.qlTenorBasisValue(TenorBasis3M,AC1628,_xll.ohTrigger(trigger,$X$24))</f>
        <v>5.2348293646600091E-4</v>
      </c>
      <c r="AF1628" s="90">
        <f>_xll.qlTenorBasisForwardRate(TenorBasis3M,AC1628,_xll.ohTrigger(trigger,$X$24))</f>
        <v>1.5996482345477681E-2</v>
      </c>
      <c r="AG1628" s="90">
        <f>_xll.qlIndexFixing(TenorBasisIndex6M,$AB1628,TRUE,_xll.ohTrigger(trigger,$X$24))</f>
        <v>1.5829918099648843E-2</v>
      </c>
      <c r="AH1628" s="43">
        <f>_xll.qlIndexFixing($X$9,$AB1628,TRUE,trigger)</f>
        <v>1.5859848852082692E-2</v>
      </c>
      <c r="AI1628" s="45">
        <f t="shared" si="39"/>
        <v>-0.29930752433848795</v>
      </c>
    </row>
    <row r="1629" spans="27:35" x14ac:dyDescent="0.2">
      <c r="AA1629" s="122" t="s">
        <v>88</v>
      </c>
      <c r="AB1629" s="40">
        <f>_xll.qlInterestRateIndexFixingDate($X$9,AC1629)</f>
        <v>50805</v>
      </c>
      <c r="AC1629" s="40">
        <f>_xll.qlCalendarAdvance(calendar,$AC1628,AA1629,,,trigger)</f>
        <v>50809</v>
      </c>
      <c r="AD1629" s="40">
        <f>_xll.qlInterestRateIndexMaturity($X$9,AC1629,)</f>
        <v>50899</v>
      </c>
      <c r="AE1629" s="43">
        <f>_xll.qlTenorBasisValue(TenorBasis3M,AC1629,_xll.ohTrigger(trigger,$X$24))</f>
        <v>5.2251647403063494E-4</v>
      </c>
      <c r="AF1629" s="90">
        <f>_xll.qlTenorBasisForwardRate(TenorBasis3M,AC1629,_xll.ohTrigger(trigger,$X$24))</f>
        <v>1.5987226089820616E-2</v>
      </c>
      <c r="AG1629" s="90">
        <f>_xll.qlIndexFixing(TenorBasisIndex6M,$AB1629,TRUE,_xll.ohTrigger(trigger,$X$24))</f>
        <v>1.582066276520333E-2</v>
      </c>
      <c r="AH1629" s="43">
        <f>_xll.qlIndexFixing($X$9,$AB1629,TRUE,trigger)</f>
        <v>1.585151105051974E-2</v>
      </c>
      <c r="AI1629" s="45">
        <f t="shared" si="39"/>
        <v>-0.30848285316409374</v>
      </c>
    </row>
    <row r="1630" spans="27:35" x14ac:dyDescent="0.2">
      <c r="AA1630" s="122" t="s">
        <v>88</v>
      </c>
      <c r="AB1630" s="40">
        <f>_xll.qlInterestRateIndexFixingDate($X$9,AC1630)</f>
        <v>50812</v>
      </c>
      <c r="AC1630" s="40">
        <f>_xll.qlCalendarAdvance(calendar,$AC1629,AA1630,,,trigger)</f>
        <v>50816</v>
      </c>
      <c r="AD1630" s="40">
        <f>_xll.qlInterestRateIndexMaturity($X$9,AC1630,)</f>
        <v>50906</v>
      </c>
      <c r="AE1630" s="43">
        <f>_xll.qlTenorBasisValue(TenorBasis3M,AC1630,_xll.ohTrigger(trigger,$X$24))</f>
        <v>5.2155151006782249E-4</v>
      </c>
      <c r="AF1630" s="90">
        <f>_xll.qlTenorBasisForwardRate(TenorBasis3M,AC1630,_xll.ohTrigger(trigger,$X$24))</f>
        <v>1.5978009849474617E-2</v>
      </c>
      <c r="AG1630" s="90">
        <f>_xll.qlIndexFixing(TenorBasisIndex6M,$AB1630,TRUE,_xll.ohTrigger(trigger,$X$24))</f>
        <v>1.5811447444406213E-2</v>
      </c>
      <c r="AH1630" s="43">
        <f>_xll.qlIndexFixing($X$9,$AB1630,TRUE,trigger)</f>
        <v>1.5843218037586482E-2</v>
      </c>
      <c r="AI1630" s="45">
        <f t="shared" si="39"/>
        <v>-0.31770593180269202</v>
      </c>
    </row>
    <row r="1631" spans="27:35" x14ac:dyDescent="0.2">
      <c r="AA1631" s="122" t="s">
        <v>88</v>
      </c>
      <c r="AB1631" s="40">
        <f>_xll.qlInterestRateIndexFixingDate($X$9,AC1631)</f>
        <v>50819</v>
      </c>
      <c r="AC1631" s="40">
        <f>_xll.qlCalendarAdvance(calendar,$AC1630,AA1631,,,trigger)</f>
        <v>50823</v>
      </c>
      <c r="AD1631" s="40">
        <f>_xll.qlInterestRateIndexMaturity($X$9,AC1631,)</f>
        <v>50913</v>
      </c>
      <c r="AE1631" s="43">
        <f>_xll.qlTenorBasisValue(TenorBasis3M,AC1631,_xll.ohTrigger(trigger,$X$24))</f>
        <v>5.2058804331957069E-4</v>
      </c>
      <c r="AF1631" s="90">
        <f>_xll.qlTenorBasisForwardRate(TenorBasis3M,AC1631,_xll.ohTrigger(trigger,$X$24))</f>
        <v>1.5968833622918233E-2</v>
      </c>
      <c r="AG1631" s="90">
        <f>_xll.qlIndexFixing(TenorBasisIndex6M,$AB1631,TRUE,_xll.ohTrigger(trigger,$X$24))</f>
        <v>1.5802272135731599E-2</v>
      </c>
      <c r="AH1631" s="43">
        <f>_xll.qlIndexFixing($X$9,$AB1631,TRUE,trigger)</f>
        <v>1.5834969813004918E-2</v>
      </c>
      <c r="AI1631" s="45">
        <f t="shared" si="39"/>
        <v>-0.32697677273318959</v>
      </c>
    </row>
    <row r="1632" spans="27:35" x14ac:dyDescent="0.2">
      <c r="AA1632" s="122" t="s">
        <v>88</v>
      </c>
      <c r="AB1632" s="40">
        <f>_xll.qlInterestRateIndexFixingDate($X$9,AC1632)</f>
        <v>50826</v>
      </c>
      <c r="AC1632" s="40">
        <f>_xll.qlCalendarAdvance(calendar,$AC1631,AA1632,,,trigger)</f>
        <v>50830</v>
      </c>
      <c r="AD1632" s="40">
        <f>_xll.qlInterestRateIndexMaturity($X$9,AC1632,)</f>
        <v>50922</v>
      </c>
      <c r="AE1632" s="43">
        <f>_xll.qlTenorBasisValue(TenorBasis3M,AC1632,_xll.ohTrigger(trigger,$X$24))</f>
        <v>5.1962607252429747E-4</v>
      </c>
      <c r="AF1632" s="90">
        <f>_xll.qlTenorBasisForwardRate(TenorBasis3M,AC1632,_xll.ohTrigger(trigger,$X$24))</f>
        <v>1.5959114379978802E-2</v>
      </c>
      <c r="AG1632" s="90">
        <f>_xll.qlIndexFixing(TenorBasisIndex6M,$AB1632,TRUE,_xll.ohTrigger(trigger,$X$24))</f>
        <v>1.5792539277849602E-2</v>
      </c>
      <c r="AH1632" s="43">
        <f>_xll.qlIndexFixing($X$9,$AB1632,TRUE,trigger)</f>
        <v>1.5826306769965992E-2</v>
      </c>
      <c r="AI1632" s="45">
        <f t="shared" si="39"/>
        <v>-0.33767492116389825</v>
      </c>
    </row>
    <row r="1633" spans="27:35" x14ac:dyDescent="0.2">
      <c r="AA1633" s="122" t="s">
        <v>88</v>
      </c>
      <c r="AB1633" s="40">
        <f>_xll.qlInterestRateIndexFixingDate($X$9,AC1633)</f>
        <v>50833</v>
      </c>
      <c r="AC1633" s="40">
        <f>_xll.qlCalendarAdvance(calendar,$AC1632,AA1633,,,trigger)</f>
        <v>50837</v>
      </c>
      <c r="AD1633" s="40">
        <f>_xll.qlInterestRateIndexMaturity($X$9,AC1633,)</f>
        <v>50929</v>
      </c>
      <c r="AE1633" s="43">
        <f>_xll.qlTenorBasisValue(TenorBasis3M,AC1633,_xll.ohTrigger(trigger,$X$24))</f>
        <v>5.1866559641685706E-4</v>
      </c>
      <c r="AF1633" s="90">
        <f>_xll.qlTenorBasisForwardRate(TenorBasis3M,AC1633,_xll.ohTrigger(trigger,$X$24))</f>
        <v>1.5950023087568606E-2</v>
      </c>
      <c r="AG1633" s="90">
        <f>_xll.qlIndexFixing(TenorBasisIndex6M,$AB1633,TRUE,_xll.ohTrigger(trigger,$X$24))</f>
        <v>1.578344890821257E-2</v>
      </c>
      <c r="AH1633" s="43">
        <f>_xll.qlIndexFixing($X$9,$AB1633,TRUE,trigger)</f>
        <v>1.5818153804291239E-2</v>
      </c>
      <c r="AI1633" s="45">
        <f t="shared" si="39"/>
        <v>-0.34704896078669584</v>
      </c>
    </row>
    <row r="1634" spans="27:35" x14ac:dyDescent="0.2">
      <c r="AA1634" s="122" t="s">
        <v>88</v>
      </c>
      <c r="AB1634" s="40">
        <f>_xll.qlInterestRateIndexFixingDate($X$9,AC1634)</f>
        <v>50840</v>
      </c>
      <c r="AC1634" s="40">
        <f>_xll.qlCalendarAdvance(calendar,$AC1633,AA1634,,,trigger)</f>
        <v>50844</v>
      </c>
      <c r="AD1634" s="40">
        <f>_xll.qlInterestRateIndexMaturity($X$9,AC1634,)</f>
        <v>50936</v>
      </c>
      <c r="AE1634" s="43">
        <f>_xll.qlTenorBasisValue(TenorBasis3M,AC1634,_xll.ohTrigger(trigger,$X$24))</f>
        <v>5.1770661372856747E-4</v>
      </c>
      <c r="AF1634" s="90">
        <f>_xll.qlTenorBasisForwardRate(TenorBasis3M,AC1634,_xll.ohTrigger(trigger,$X$24))</f>
        <v>1.5940971808150461E-2</v>
      </c>
      <c r="AG1634" s="90">
        <f>_xll.qlIndexFixing(TenorBasisIndex6M,$AB1634,TRUE,_xll.ohTrigger(trigger,$X$24))</f>
        <v>1.5774398549865471E-2</v>
      </c>
      <c r="AH1634" s="43">
        <f>_xll.qlIndexFixing($X$9,$AB1634,TRUE,trigger)</f>
        <v>1.5810045630399814E-2</v>
      </c>
      <c r="AI1634" s="45">
        <f t="shared" si="39"/>
        <v>-0.35647080534342845</v>
      </c>
    </row>
    <row r="1635" spans="27:35" x14ac:dyDescent="0.2">
      <c r="AA1635" s="122" t="s">
        <v>88</v>
      </c>
      <c r="AB1635" s="40">
        <f>_xll.qlInterestRateIndexFixingDate($X$9,AC1635)</f>
        <v>50847</v>
      </c>
      <c r="AC1635" s="40">
        <f>_xll.qlCalendarAdvance(calendar,$AC1634,AA1635,,,trigger)</f>
        <v>50851</v>
      </c>
      <c r="AD1635" s="40">
        <f>_xll.qlInterestRateIndexMaturity($X$9,AC1635,)</f>
        <v>50943</v>
      </c>
      <c r="AE1635" s="43">
        <f>_xll.qlTenorBasisValue(TenorBasis3M,AC1635,_xll.ohTrigger(trigger,$X$24))</f>
        <v>5.1674912318723921E-4</v>
      </c>
      <c r="AF1635" s="90">
        <f>_xll.qlTenorBasisForwardRate(TenorBasis3M,AC1635,_xll.ohTrigger(trigger,$X$24))</f>
        <v>1.5931960540189076E-2</v>
      </c>
      <c r="AG1635" s="90">
        <f>_xll.qlIndexFixing(TenorBasisIndex6M,$AB1635,TRUE,_xll.ohTrigger(trigger,$X$24))</f>
        <v>1.5765388201270405E-2</v>
      </c>
      <c r="AH1635" s="43">
        <f>_xll.qlIndexFixing($X$9,$AB1635,TRUE,trigger)</f>
        <v>1.5801982248014542E-2</v>
      </c>
      <c r="AI1635" s="45">
        <f t="shared" si="39"/>
        <v>-0.36594046744137243</v>
      </c>
    </row>
    <row r="1636" spans="27:35" x14ac:dyDescent="0.2">
      <c r="AA1636" s="122" t="s">
        <v>88</v>
      </c>
      <c r="AB1636" s="40">
        <f>_xll.qlInterestRateIndexFixingDate($X$9,AC1636)</f>
        <v>50854</v>
      </c>
      <c r="AC1636" s="40">
        <f>_xll.qlCalendarAdvance(calendar,$AC1635,AA1636,,,trigger)</f>
        <v>50858</v>
      </c>
      <c r="AD1636" s="40">
        <f>_xll.qlInterestRateIndexMaturity($X$9,AC1636,)</f>
        <v>50950</v>
      </c>
      <c r="AE1636" s="43">
        <f>_xll.qlTenorBasisValue(TenorBasis3M,AC1636,_xll.ohTrigger(trigger,$X$24))</f>
        <v>5.1579312351719914E-4</v>
      </c>
      <c r="AF1636" s="90">
        <f>_xll.qlTenorBasisForwardRate(TenorBasis3M,AC1636,_xll.ohTrigger(trigger,$X$24))</f>
        <v>1.5922989282145673E-2</v>
      </c>
      <c r="AG1636" s="90">
        <f>_xll.qlIndexFixing(TenorBasisIndex6M,$AB1636,TRUE,_xll.ohTrigger(trigger,$X$24))</f>
        <v>1.5756417860894687E-2</v>
      </c>
      <c r="AH1636" s="43">
        <f>_xll.qlIndexFixing($X$9,$AB1636,TRUE,trigger)</f>
        <v>1.5793963656860865E-2</v>
      </c>
      <c r="AI1636" s="45">
        <f t="shared" si="39"/>
        <v>-0.37545795966178325</v>
      </c>
    </row>
    <row r="1637" spans="27:35" x14ac:dyDescent="0.2">
      <c r="AA1637" s="122" t="s">
        <v>88</v>
      </c>
      <c r="AB1637" s="40">
        <f>_xll.qlInterestRateIndexFixingDate($X$9,AC1637)</f>
        <v>50861</v>
      </c>
      <c r="AC1637" s="40">
        <f>_xll.qlCalendarAdvance(calendar,$AC1636,AA1637,,,trigger)</f>
        <v>50865</v>
      </c>
      <c r="AD1637" s="40">
        <f>_xll.qlInterestRateIndexMaturity($X$9,AC1637,)</f>
        <v>50956</v>
      </c>
      <c r="AE1637" s="43">
        <f>_xll.qlTenorBasisValue(TenorBasis3M,AC1637,_xll.ohTrigger(trigger,$X$24))</f>
        <v>5.1483861343931962E-4</v>
      </c>
      <c r="AF1637" s="90">
        <f>_xll.qlTenorBasisForwardRate(TenorBasis3M,AC1637,_xll.ohTrigger(trigger,$X$24))</f>
        <v>1.59143371367447E-2</v>
      </c>
      <c r="AG1637" s="90">
        <f>_xll.qlIndexFixing(TenorBasisIndex6M,$AB1637,TRUE,_xll.ohTrigger(trigger,$X$24))</f>
        <v>1.5747773876538796E-2</v>
      </c>
      <c r="AH1637" s="43">
        <f>_xll.qlIndexFixing($X$9,$AB1637,TRUE,trigger)</f>
        <v>1.5786205298307709E-2</v>
      </c>
      <c r="AI1637" s="45">
        <f t="shared" si="39"/>
        <v>-0.38431421768913426</v>
      </c>
    </row>
    <row r="1638" spans="27:35" x14ac:dyDescent="0.2">
      <c r="AA1638" s="122" t="s">
        <v>88</v>
      </c>
      <c r="AB1638" s="40">
        <f>_xll.qlInterestRateIndexFixingDate($X$9,AC1638)</f>
        <v>50866</v>
      </c>
      <c r="AC1638" s="40">
        <f>_xll.qlCalendarAdvance(calendar,$AC1637,AA1638,,,trigger)</f>
        <v>50872</v>
      </c>
      <c r="AD1638" s="40">
        <f>_xll.qlInterestRateIndexMaturity($X$9,AC1638,)</f>
        <v>50963</v>
      </c>
      <c r="AE1638" s="43">
        <f>_xll.qlTenorBasisValue(TenorBasis3M,AC1638,_xll.ohTrigger(trigger,$X$24))</f>
        <v>5.1388559167104316E-4</v>
      </c>
      <c r="AF1638" s="90">
        <f>_xll.qlTenorBasisForwardRate(TenorBasis3M,AC1638,_xll.ohTrigger(trigger,$X$24))</f>
        <v>1.590544342881722E-2</v>
      </c>
      <c r="AG1638" s="90">
        <f>_xll.qlIndexFixing(TenorBasisIndex6M,$AB1638,TRUE,_xll.ohTrigger(trigger,$X$24))</f>
        <v>1.5738881078857261E-2</v>
      </c>
      <c r="AH1638" s="43">
        <f>_xll.qlIndexFixing($X$9,$AB1638,TRUE,trigger)</f>
        <v>1.5778273436528455E-2</v>
      </c>
      <c r="AI1638" s="45">
        <f t="shared" si="39"/>
        <v>-0.3939235767119395</v>
      </c>
    </row>
    <row r="1639" spans="27:35" x14ac:dyDescent="0.2">
      <c r="AA1639" s="122" t="s">
        <v>88</v>
      </c>
      <c r="AB1639" s="40">
        <f>_xll.qlInterestRateIndexFixingDate($X$9,AC1639)</f>
        <v>50875</v>
      </c>
      <c r="AC1639" s="40">
        <f>_xll.qlCalendarAdvance(calendar,$AC1638,AA1639,,,trigger)</f>
        <v>50879</v>
      </c>
      <c r="AD1639" s="40">
        <f>_xll.qlInterestRateIndexMaturity($X$9,AC1639,)</f>
        <v>50970</v>
      </c>
      <c r="AE1639" s="43">
        <f>_xll.qlTenorBasisValue(TenorBasis3M,AC1639,_xll.ohTrigger(trigger,$X$24))</f>
        <v>5.1293405692641166E-4</v>
      </c>
      <c r="AF1639" s="90">
        <f>_xll.qlTenorBasisForwardRate(TenorBasis3M,AC1639,_xll.ohTrigger(trigger,$X$24))</f>
        <v>1.5896589724313612E-2</v>
      </c>
      <c r="AG1639" s="90">
        <f>_xll.qlIndexFixing(TenorBasisIndex6M,$AB1639,TRUE,_xll.ohTrigger(trigger,$X$24))</f>
        <v>1.5730028282914792E-2</v>
      </c>
      <c r="AH1639" s="43">
        <f>_xll.qlIndexFixing($X$9,$AB1639,TRUE,trigger)</f>
        <v>1.5770386363052377E-2</v>
      </c>
      <c r="AI1639" s="45">
        <f t="shared" si="39"/>
        <v>-0.40358080137584823</v>
      </c>
    </row>
    <row r="1640" spans="27:35" x14ac:dyDescent="0.2">
      <c r="AA1640" s="122" t="s">
        <v>88</v>
      </c>
      <c r="AB1640" s="40">
        <f>_xll.qlInterestRateIndexFixingDate($X$9,AC1640)</f>
        <v>50882</v>
      </c>
      <c r="AC1640" s="40">
        <f>_xll.qlCalendarAdvance(calendar,$AC1639,AA1640,,,trigger)</f>
        <v>50886</v>
      </c>
      <c r="AD1640" s="40">
        <f>_xll.qlInterestRateIndexMaturity($X$9,AC1640,)</f>
        <v>50977</v>
      </c>
      <c r="AE1640" s="43">
        <f>_xll.qlTenorBasisValue(TenorBasis3M,AC1640,_xll.ohTrigger(trigger,$X$24))</f>
        <v>5.1198400791608938E-4</v>
      </c>
      <c r="AF1640" s="90">
        <f>_xll.qlTenorBasisForwardRate(TenorBasis3M,AC1640,_xll.ohTrigger(trigger,$X$24))</f>
        <v>1.5887776021686981E-2</v>
      </c>
      <c r="AG1640" s="90">
        <f>_xll.qlIndexFixing(TenorBasisIndex6M,$AB1640,TRUE,_xll.ohTrigger(trigger,$X$24))</f>
        <v>1.5721215487166249E-2</v>
      </c>
      <c r="AH1640" s="43">
        <f>_xll.qlIndexFixing($X$9,$AB1640,TRUE,trigger)</f>
        <v>1.5762544077607164E-2</v>
      </c>
      <c r="AI1640" s="45">
        <f t="shared" si="39"/>
        <v>-0.41328590440915108</v>
      </c>
    </row>
    <row r="1641" spans="27:35" x14ac:dyDescent="0.2">
      <c r="AA1641" s="122" t="s">
        <v>88</v>
      </c>
      <c r="AB1641" s="40">
        <f>_xll.qlInterestRateIndexFixingDate($X$9,AC1641)</f>
        <v>50889</v>
      </c>
      <c r="AC1641" s="40">
        <f>_xll.qlCalendarAdvance(calendar,$AC1640,AA1641,,,trigger)</f>
        <v>50893</v>
      </c>
      <c r="AD1641" s="40">
        <f>_xll.qlInterestRateIndexMaturity($X$9,AC1641,)</f>
        <v>50985</v>
      </c>
      <c r="AE1641" s="43">
        <f>_xll.qlTenorBasisValue(TenorBasis3M,AC1641,_xll.ohTrigger(trigger,$X$24))</f>
        <v>5.1103544334739164E-4</v>
      </c>
      <c r="AF1641" s="90">
        <f>_xll.qlTenorBasisForwardRate(TenorBasis3M,AC1641,_xll.ohTrigger(trigger,$X$24))</f>
        <v>1.5878733086732082E-2</v>
      </c>
      <c r="AG1641" s="90">
        <f>_xll.qlIndexFixing(TenorBasisIndex6M,$AB1641,TRUE,_xll.ohTrigger(trigger,$X$24))</f>
        <v>1.5712166228279929E-2</v>
      </c>
      <c r="AH1641" s="43">
        <f>_xll.qlIndexFixing($X$9,$AB1641,TRUE,trigger)</f>
        <v>1.5754542560021838E-2</v>
      </c>
      <c r="AI1641" s="45">
        <f t="shared" si="39"/>
        <v>-0.42376331741908468</v>
      </c>
    </row>
    <row r="1642" spans="27:35" x14ac:dyDescent="0.2">
      <c r="AA1642" s="122" t="s">
        <v>88</v>
      </c>
      <c r="AB1642" s="40">
        <f>_xll.qlInterestRateIndexFixingDate($X$9,AC1642)</f>
        <v>50896</v>
      </c>
      <c r="AC1642" s="40">
        <f>_xll.qlCalendarAdvance(calendar,$AC1641,AA1642,,,trigger)</f>
        <v>50900</v>
      </c>
      <c r="AD1642" s="40">
        <f>_xll.qlInterestRateIndexMaturity($X$9,AC1642,)</f>
        <v>50992</v>
      </c>
      <c r="AE1642" s="43">
        <f>_xll.qlTenorBasisValue(TenorBasis3M,AC1642,_xll.ohTrigger(trigger,$X$24))</f>
        <v>5.100883619243103E-4</v>
      </c>
      <c r="AF1642" s="90">
        <f>_xll.qlTenorBasisForwardRate(TenorBasis3M,AC1642,_xll.ohTrigger(trigger,$X$24))</f>
        <v>1.5870001855785142E-2</v>
      </c>
      <c r="AG1642" s="90">
        <f>_xll.qlIndexFixing(TenorBasisIndex6M,$AB1642,TRUE,_xll.ohTrigger(trigger,$X$24))</f>
        <v>1.5703435904788839E-2</v>
      </c>
      <c r="AH1642" s="43">
        <f>_xll.qlIndexFixing($X$9,$AB1642,TRUE,trigger)</f>
        <v>1.5746792710552716E-2</v>
      </c>
      <c r="AI1642" s="45">
        <f t="shared" si="39"/>
        <v>-0.43356805763877099</v>
      </c>
    </row>
    <row r="1643" spans="27:35" x14ac:dyDescent="0.2">
      <c r="AA1643" s="122" t="s">
        <v>88</v>
      </c>
      <c r="AB1643" s="40">
        <f>_xll.qlInterestRateIndexFixingDate($X$9,AC1643)</f>
        <v>50903</v>
      </c>
      <c r="AC1643" s="40">
        <f>_xll.qlCalendarAdvance(calendar,$AC1642,AA1643,,,trigger)</f>
        <v>50907</v>
      </c>
      <c r="AD1643" s="40">
        <f>_xll.qlInterestRateIndexMaturity($X$9,AC1643,)</f>
        <v>50999</v>
      </c>
      <c r="AE1643" s="43">
        <f>_xll.qlTenorBasisValue(TenorBasis3M,AC1643,_xll.ohTrigger(trigger,$X$24))</f>
        <v>5.0914276234753923E-4</v>
      </c>
      <c r="AF1643" s="90">
        <f>_xll.qlTenorBasisForwardRate(TenorBasis3M,AC1643,_xll.ohTrigger(trigger,$X$24))</f>
        <v>1.5861310623934411E-2</v>
      </c>
      <c r="AG1643" s="90">
        <f>_xll.qlIndexFixing(TenorBasisIndex6M,$AB1643,TRUE,_xll.ohTrigger(trigger,$X$24))</f>
        <v>1.569474557869097E-2</v>
      </c>
      <c r="AH1643" s="43">
        <f>_xll.qlIndexFixing($X$9,$AB1643,TRUE,trigger)</f>
        <v>1.5739087650427135E-2</v>
      </c>
      <c r="AI1643" s="45">
        <f t="shared" si="39"/>
        <v>-0.44342071736164917</v>
      </c>
    </row>
    <row r="1644" spans="27:35" x14ac:dyDescent="0.2">
      <c r="AA1644" s="122" t="s">
        <v>88</v>
      </c>
      <c r="AB1644" s="40">
        <f>_xll.qlInterestRateIndexFixingDate($X$9,AC1644)</f>
        <v>50910</v>
      </c>
      <c r="AC1644" s="40">
        <f>_xll.qlCalendarAdvance(calendar,$AC1643,AA1644,,,trigger)</f>
        <v>50914</v>
      </c>
      <c r="AD1644" s="40">
        <f>_xll.qlInterestRateIndexMaturity($X$9,AC1644,)</f>
        <v>51006</v>
      </c>
      <c r="AE1644" s="43">
        <f>_xll.qlTenorBasisValue(TenorBasis3M,AC1644,_xll.ohTrigger(trigger,$X$24))</f>
        <v>5.0819864331450081E-4</v>
      </c>
      <c r="AF1644" s="90">
        <f>_xll.qlTenorBasisForwardRate(TenorBasis3M,AC1644,_xll.ohTrigger(trigger,$X$24))</f>
        <v>1.5852659389623741E-2</v>
      </c>
      <c r="AG1644" s="90">
        <f>_xll.qlIndexFixing(TenorBasisIndex6M,$AB1644,TRUE,_xll.ohTrigger(trigger,$X$24))</f>
        <v>1.5686095248429312E-2</v>
      </c>
      <c r="AH1644" s="43">
        <f>_xll.qlIndexFixing($X$9,$AB1644,TRUE,trigger)</f>
        <v>1.5731427379382695E-2</v>
      </c>
      <c r="AI1644" s="45">
        <f t="shared" si="39"/>
        <v>-0.45332130953382177</v>
      </c>
    </row>
    <row r="1645" spans="27:35" x14ac:dyDescent="0.2">
      <c r="AA1645" s="122" t="s">
        <v>88</v>
      </c>
      <c r="AB1645" s="40">
        <f>_xll.qlInterestRateIndexFixingDate($X$9,AC1645)</f>
        <v>50917</v>
      </c>
      <c r="AC1645" s="40">
        <f>_xll.qlCalendarAdvance(calendar,$AC1644,AA1645,,,trigger)</f>
        <v>50921</v>
      </c>
      <c r="AD1645" s="40">
        <f>_xll.qlInterestRateIndexMaturity($X$9,AC1645,)</f>
        <v>51013</v>
      </c>
      <c r="AE1645" s="43">
        <f>_xll.qlTenorBasisValue(TenorBasis3M,AC1645,_xll.ohTrigger(trigger,$X$24))</f>
        <v>5.0725600351937173E-4</v>
      </c>
      <c r="AF1645" s="90">
        <f>_xll.qlTenorBasisForwardRate(TenorBasis3M,AC1645,_xll.ohTrigger(trigger,$X$24))</f>
        <v>1.584404815129525E-2</v>
      </c>
      <c r="AG1645" s="90">
        <f>_xll.qlIndexFixing(TenorBasisIndex6M,$AB1645,TRUE,_xll.ohTrigger(trigger,$X$24))</f>
        <v>1.5677484912452057E-2</v>
      </c>
      <c r="AH1645" s="43">
        <f>_xll.qlIndexFixing($X$9,$AB1645,TRUE,trigger)</f>
        <v>1.5723811897155254E-2</v>
      </c>
      <c r="AI1645" s="45">
        <f t="shared" si="39"/>
        <v>-0.46326984703196766</v>
      </c>
    </row>
    <row r="1646" spans="27:35" x14ac:dyDescent="0.2">
      <c r="AA1646" s="122" t="s">
        <v>88</v>
      </c>
      <c r="AB1646" s="40">
        <f>_xll.qlInterestRateIndexFixingDate($X$9,AC1646)</f>
        <v>50924</v>
      </c>
      <c r="AC1646" s="40">
        <f>_xll.qlCalendarAdvance(calendar,$AC1645,AA1646,,,trigger)</f>
        <v>50928</v>
      </c>
      <c r="AD1646" s="40">
        <f>_xll.qlInterestRateIndexMaturity($X$9,AC1646,)</f>
        <v>51020</v>
      </c>
      <c r="AE1646" s="43">
        <f>_xll.qlTenorBasisValue(TenorBasis3M,AC1646,_xll.ohTrigger(trigger,$X$24))</f>
        <v>5.0631484165310865E-4</v>
      </c>
      <c r="AF1646" s="90">
        <f>_xll.qlTenorBasisForwardRate(TenorBasis3M,AC1646,_xll.ohTrigger(trigger,$X$24))</f>
        <v>1.5835476907391052E-2</v>
      </c>
      <c r="AG1646" s="90">
        <f>_xll.qlIndexFixing(TenorBasisIndex6M,$AB1646,TRUE,_xll.ohTrigger(trigger,$X$24))</f>
        <v>1.5668914569196113E-2</v>
      </c>
      <c r="AH1646" s="43">
        <f>_xll.qlIndexFixing($X$9,$AB1646,TRUE,trigger)</f>
        <v>1.5716241203489374E-2</v>
      </c>
      <c r="AI1646" s="45">
        <f t="shared" si="39"/>
        <v>-0.47326634293260589</v>
      </c>
    </row>
    <row r="1647" spans="27:35" x14ac:dyDescent="0.2">
      <c r="AA1647" s="122" t="s">
        <v>88</v>
      </c>
      <c r="AB1647" s="40">
        <f>_xll.qlInterestRateIndexFixingDate($X$9,AC1647)</f>
        <v>50931</v>
      </c>
      <c r="AC1647" s="40">
        <f>_xll.qlCalendarAdvance(calendar,$AC1646,AA1647,,,trigger)</f>
        <v>50935</v>
      </c>
      <c r="AD1647" s="40">
        <f>_xll.qlInterestRateIndexMaturity($X$9,AC1647,)</f>
        <v>51027</v>
      </c>
      <c r="AE1647" s="43">
        <f>_xll.qlTenorBasisValue(TenorBasis3M,AC1647,_xll.ohTrigger(trigger,$X$24))</f>
        <v>5.0537515640347282E-4</v>
      </c>
      <c r="AF1647" s="90">
        <f>_xll.qlTenorBasisForwardRate(TenorBasis3M,AC1647,_xll.ohTrigger(trigger,$X$24))</f>
        <v>1.5826945656353265E-2</v>
      </c>
      <c r="AG1647" s="90">
        <f>_xll.qlIndexFixing(TenorBasisIndex6M,$AB1647,TRUE,_xll.ohTrigger(trigger,$X$24))</f>
        <v>1.5660384217106197E-2</v>
      </c>
      <c r="AH1647" s="43">
        <f>_xll.qlIndexFixing($X$9,$AB1647,TRUE,trigger)</f>
        <v>1.5708715298120037E-2</v>
      </c>
      <c r="AI1647" s="45">
        <f t="shared" si="39"/>
        <v>-0.48331081013840149</v>
      </c>
    </row>
    <row r="1648" spans="27:35" x14ac:dyDescent="0.2">
      <c r="AA1648" s="122" t="s">
        <v>88</v>
      </c>
      <c r="AB1648" s="40">
        <f>_xll.qlInterestRateIndexFixingDate($X$9,AC1648)</f>
        <v>50938</v>
      </c>
      <c r="AC1648" s="40">
        <f>_xll.qlCalendarAdvance(calendar,$AC1647,AA1648,,,trigger)</f>
        <v>50942</v>
      </c>
      <c r="AD1648" s="40">
        <f>_xll.qlInterestRateIndexMaturity($X$9,AC1648,)</f>
        <v>51034</v>
      </c>
      <c r="AE1648" s="43">
        <f>_xll.qlTenorBasisValue(TenorBasis3M,AC1648,_xll.ohTrigger(trigger,$X$24))</f>
        <v>5.0443694645505791E-4</v>
      </c>
      <c r="AF1648" s="90">
        <f>_xll.qlTenorBasisForwardRate(TenorBasis3M,AC1648,_xll.ohTrigger(trigger,$X$24))</f>
        <v>1.5818454396616183E-2</v>
      </c>
      <c r="AG1648" s="90">
        <f>_xll.qlIndexFixing(TenorBasisIndex6M,$AB1648,TRUE,_xll.ohTrigger(trigger,$X$24))</f>
        <v>1.5651893854614872E-2</v>
      </c>
      <c r="AH1648" s="43">
        <f>_xll.qlIndexFixing($X$9,$AB1648,TRUE,trigger)</f>
        <v>1.5701234180793545E-2</v>
      </c>
      <c r="AI1648" s="45">
        <f t="shared" si="39"/>
        <v>-0.49340326178672761</v>
      </c>
    </row>
    <row r="1649" spans="27:35" x14ac:dyDescent="0.2">
      <c r="AA1649" s="122" t="s">
        <v>88</v>
      </c>
      <c r="AB1649" s="40">
        <f>_xll.qlInterestRateIndexFixingDate($X$9,AC1649)</f>
        <v>50945</v>
      </c>
      <c r="AC1649" s="40">
        <f>_xll.qlCalendarAdvance(calendar,$AC1648,AA1649,,,trigger)</f>
        <v>50949</v>
      </c>
      <c r="AD1649" s="40">
        <f>_xll.qlInterestRateIndexMaturity($X$9,AC1649,)</f>
        <v>51041</v>
      </c>
      <c r="AE1649" s="43">
        <f>_xll.qlTenorBasisValue(TenorBasis3M,AC1649,_xll.ohTrigger(trigger,$X$24))</f>
        <v>5.0350021048931233E-4</v>
      </c>
      <c r="AF1649" s="90">
        <f>_xll.qlTenorBasisForwardRate(TenorBasis3M,AC1649,_xll.ohTrigger(trigger,$X$24))</f>
        <v>1.5810003126615842E-2</v>
      </c>
      <c r="AG1649" s="90">
        <f>_xll.qlIndexFixing(TenorBasisIndex6M,$AB1649,TRUE,_xll.ohTrigger(trigger,$X$24))</f>
        <v>1.5643443480159908E-2</v>
      </c>
      <c r="AH1649" s="43">
        <f>_xll.qlIndexFixing($X$9,$AB1649,TRUE,trigger)</f>
        <v>1.5693797851254441E-2</v>
      </c>
      <c r="AI1649" s="45">
        <f t="shared" si="39"/>
        <v>-0.50354371094532557</v>
      </c>
    </row>
    <row r="1650" spans="27:35" x14ac:dyDescent="0.2">
      <c r="AA1650" s="122" t="s">
        <v>88</v>
      </c>
      <c r="AB1650" s="40">
        <f>_xll.qlInterestRateIndexFixingDate($X$9,AC1650)</f>
        <v>50952</v>
      </c>
      <c r="AC1650" s="40">
        <f>_xll.qlCalendarAdvance(calendar,$AC1649,AA1650,,,trigger)</f>
        <v>50956</v>
      </c>
      <c r="AD1650" s="40">
        <f>_xll.qlInterestRateIndexMaturity($X$9,AC1650,)</f>
        <v>51048</v>
      </c>
      <c r="AE1650" s="43">
        <f>_xll.qlTenorBasisValue(TenorBasis3M,AC1650,_xll.ohTrigger(trigger,$X$24))</f>
        <v>5.0256494718456661E-4</v>
      </c>
      <c r="AF1650" s="90">
        <f>_xll.qlTenorBasisForwardRate(TenorBasis3M,AC1650,_xll.ohTrigger(trigger,$X$24))</f>
        <v>1.5801591844788274E-2</v>
      </c>
      <c r="AG1650" s="90">
        <f>_xll.qlIndexFixing(TenorBasisIndex6M,$AB1650,TRUE,_xll.ohTrigger(trigger,$X$24))</f>
        <v>1.5635033092176467E-2</v>
      </c>
      <c r="AH1650" s="43">
        <f>_xll.qlIndexFixing($X$9,$AB1650,TRUE,trigger)</f>
        <v>1.5686406309247284E-2</v>
      </c>
      <c r="AI1650" s="45">
        <f t="shared" si="39"/>
        <v>-0.51373217070816568</v>
      </c>
    </row>
    <row r="1651" spans="27:35" x14ac:dyDescent="0.2">
      <c r="AA1651" s="122" t="s">
        <v>88</v>
      </c>
      <c r="AB1651" s="40">
        <f>_xll.qlInterestRateIndexFixingDate($X$9,AC1651)</f>
        <v>50959</v>
      </c>
      <c r="AC1651" s="40">
        <f>_xll.qlCalendarAdvance(calendar,$AC1650,AA1651,,,trigger)</f>
        <v>50963</v>
      </c>
      <c r="AD1651" s="40">
        <f>_xll.qlInterestRateIndexMaturity($X$9,AC1651,)</f>
        <v>51055</v>
      </c>
      <c r="AE1651" s="43">
        <f>_xll.qlTenorBasisValue(TenorBasis3M,AC1651,_xll.ohTrigger(trigger,$X$24))</f>
        <v>5.0163115521605843E-4</v>
      </c>
      <c r="AF1651" s="90">
        <f>_xll.qlTenorBasisForwardRate(TenorBasis3M,AC1651,_xll.ohTrigger(trigger,$X$24))</f>
        <v>1.5793220549565168E-2</v>
      </c>
      <c r="AG1651" s="90">
        <f>_xll.qlIndexFixing(TenorBasisIndex6M,$AB1651,TRUE,_xll.ohTrigger(trigger,$X$24))</f>
        <v>1.5626662689097109E-2</v>
      </c>
      <c r="AH1651" s="43">
        <f>_xll.qlIndexFixing($X$9,$AB1651,TRUE,trigger)</f>
        <v>1.567905955451836E-2</v>
      </c>
      <c r="AI1651" s="45">
        <f t="shared" si="39"/>
        <v>-0.52396865421251715</v>
      </c>
    </row>
    <row r="1652" spans="27:35" x14ac:dyDescent="0.2">
      <c r="AA1652" s="122" t="s">
        <v>88</v>
      </c>
      <c r="AB1652" s="40">
        <f>_xll.qlInterestRateIndexFixingDate($X$9,AC1652)</f>
        <v>50966</v>
      </c>
      <c r="AC1652" s="40">
        <f>_xll.qlCalendarAdvance(calendar,$AC1651,AA1652,,,trigger)</f>
        <v>50970</v>
      </c>
      <c r="AD1652" s="40">
        <f>_xll.qlInterestRateIndexMaturity($X$9,AC1652,)</f>
        <v>51062</v>
      </c>
      <c r="AE1652" s="43">
        <f>_xll.qlTenorBasisValue(TenorBasis3M,AC1652,_xll.ohTrigger(trigger,$X$24))</f>
        <v>5.0069883325595625E-4</v>
      </c>
      <c r="AF1652" s="90">
        <f>_xll.qlTenorBasisForwardRate(TenorBasis3M,AC1652,_xll.ohTrigger(trigger,$X$24))</f>
        <v>1.5784889239374735E-2</v>
      </c>
      <c r="AG1652" s="90">
        <f>_xll.qlIndexFixing(TenorBasisIndex6M,$AB1652,TRUE,_xll.ohTrigger(trigger,$X$24))</f>
        <v>1.5618332269346575E-2</v>
      </c>
      <c r="AH1652" s="43">
        <f>_xll.qlIndexFixing($X$9,$AB1652,TRUE,trigger)</f>
        <v>1.5671757586818304E-2</v>
      </c>
      <c r="AI1652" s="45">
        <f t="shared" si="39"/>
        <v>-0.53425317471728762</v>
      </c>
    </row>
    <row r="1653" spans="27:35" x14ac:dyDescent="0.2">
      <c r="AA1653" s="122" t="s">
        <v>88</v>
      </c>
      <c r="AB1653" s="40">
        <f>_xll.qlInterestRateIndexFixingDate($X$9,AC1653)</f>
        <v>50973</v>
      </c>
      <c r="AC1653" s="40">
        <f>_xll.qlCalendarAdvance(calendar,$AC1652,AA1653,,,trigger)</f>
        <v>50977</v>
      </c>
      <c r="AD1653" s="40">
        <f>_xll.qlInterestRateIndexMaturity($X$9,AC1653,)</f>
        <v>51069</v>
      </c>
      <c r="AE1653" s="43">
        <f>_xll.qlTenorBasisValue(TenorBasis3M,AC1653,_xll.ohTrigger(trigger,$X$24))</f>
        <v>4.9976797997338545E-4</v>
      </c>
      <c r="AF1653" s="90">
        <f>_xll.qlTenorBasisForwardRate(TenorBasis3M,AC1653,_xll.ohTrigger(trigger,$X$24))</f>
        <v>1.5776597912648672E-2</v>
      </c>
      <c r="AG1653" s="90">
        <f>_xll.qlIndexFixing(TenorBasisIndex6M,$AB1653,TRUE,_xll.ohTrigger(trigger,$X$24))</f>
        <v>1.5610041831362635E-2</v>
      </c>
      <c r="AH1653" s="43">
        <f>_xll.qlIndexFixing($X$9,$AB1653,TRUE,trigger)</f>
        <v>1.566450040589688E-2</v>
      </c>
      <c r="AI1653" s="45">
        <f t="shared" si="39"/>
        <v>-0.54458574534245119</v>
      </c>
    </row>
    <row r="1654" spans="27:35" x14ac:dyDescent="0.2">
      <c r="AA1654" s="122" t="s">
        <v>88</v>
      </c>
      <c r="AB1654" s="40">
        <f>_xll.qlInterestRateIndexFixingDate($X$9,AC1654)</f>
        <v>50980</v>
      </c>
      <c r="AC1654" s="40">
        <f>_xll.qlCalendarAdvance(calendar,$AC1653,AA1654,,,trigger)</f>
        <v>50984</v>
      </c>
      <c r="AD1654" s="40">
        <f>_xll.qlInterestRateIndexMaturity($X$9,AC1654,)</f>
        <v>51076</v>
      </c>
      <c r="AE1654" s="43">
        <f>_xll.qlTenorBasisValue(TenorBasis3M,AC1654,_xll.ohTrigger(trigger,$X$24))</f>
        <v>4.9883859403445252E-4</v>
      </c>
      <c r="AF1654" s="90">
        <f>_xll.qlTenorBasisForwardRate(TenorBasis3M,AC1654,_xll.ohTrigger(trigger,$X$24))</f>
        <v>1.5768346567810843E-2</v>
      </c>
      <c r="AG1654" s="90">
        <f>_xll.qlIndexFixing(TenorBasisIndex6M,$AB1654,TRUE,_xll.ohTrigger(trigger,$X$24))</f>
        <v>1.560179137356568E-2</v>
      </c>
      <c r="AH1654" s="43">
        <f>_xll.qlIndexFixing($X$9,$AB1654,TRUE,trigger)</f>
        <v>1.5657288011504726E-2</v>
      </c>
      <c r="AI1654" s="45">
        <f t="shared" si="39"/>
        <v>-0.55496637939045701</v>
      </c>
    </row>
    <row r="1655" spans="27:35" x14ac:dyDescent="0.2">
      <c r="AA1655" s="122" t="s">
        <v>88</v>
      </c>
      <c r="AB1655" s="40">
        <f>_xll.qlInterestRateIndexFixingDate($X$9,AC1655)</f>
        <v>50987</v>
      </c>
      <c r="AC1655" s="40">
        <f>_xll.qlCalendarAdvance(calendar,$AC1654,AA1655,,,trigger)</f>
        <v>50991</v>
      </c>
      <c r="AD1655" s="40">
        <f>_xll.qlInterestRateIndexMaturity($X$9,AC1655,)</f>
        <v>51083</v>
      </c>
      <c r="AE1655" s="43">
        <f>_xll.qlTenorBasisValue(TenorBasis3M,AC1655,_xll.ohTrigger(trigger,$X$24))</f>
        <v>4.9791067410227103E-4</v>
      </c>
      <c r="AF1655" s="90">
        <f>_xll.qlTenorBasisForwardRate(TenorBasis3M,AC1655,_xll.ohTrigger(trigger,$X$24))</f>
        <v>1.5760135203285983E-2</v>
      </c>
      <c r="AG1655" s="90">
        <f>_xll.qlIndexFixing(TenorBasisIndex6M,$AB1655,TRUE,_xll.ohTrigger(trigger,$X$24))</f>
        <v>1.5593580894380451E-2</v>
      </c>
      <c r="AH1655" s="43">
        <f>_xll.qlIndexFixing($X$9,$AB1655,TRUE,trigger)</f>
        <v>1.5650120403399425E-2</v>
      </c>
      <c r="AI1655" s="45">
        <f t="shared" si="39"/>
        <v>-0.56539509018974088</v>
      </c>
    </row>
    <row r="1656" spans="27:35" x14ac:dyDescent="0.2">
      <c r="AA1656" s="122" t="s">
        <v>88</v>
      </c>
      <c r="AB1656" s="40">
        <f>_xll.qlInterestRateIndexFixingDate($X$9,AC1656)</f>
        <v>50994</v>
      </c>
      <c r="AC1656" s="40">
        <f>_xll.qlCalendarAdvance(calendar,$AC1655,AA1656,,,trigger)</f>
        <v>50998</v>
      </c>
      <c r="AD1656" s="40">
        <f>_xll.qlInterestRateIndexMaturity($X$9,AC1656,)</f>
        <v>51090</v>
      </c>
      <c r="AE1656" s="43">
        <f>_xll.qlTenorBasisValue(TenorBasis3M,AC1656,_xll.ohTrigger(trigger,$X$24))</f>
        <v>4.9698421883698392E-4</v>
      </c>
      <c r="AF1656" s="90">
        <f>_xll.qlTenorBasisForwardRate(TenorBasis3M,AC1656,_xll.ohTrigger(trigger,$X$24))</f>
        <v>1.5751963817499708E-2</v>
      </c>
      <c r="AG1656" s="90">
        <f>_xll.qlIndexFixing(TenorBasisIndex6M,$AB1656,TRUE,_xll.ohTrigger(trigger,$X$24))</f>
        <v>1.5585410392232555E-2</v>
      </c>
      <c r="AH1656" s="43">
        <f>_xll.qlIndexFixing($X$9,$AB1656,TRUE,trigger)</f>
        <v>1.5642997581329872E-2</v>
      </c>
      <c r="AI1656" s="45">
        <f t="shared" si="39"/>
        <v>-0.57587189097317237</v>
      </c>
    </row>
    <row r="1657" spans="27:35" x14ac:dyDescent="0.2">
      <c r="AA1657" s="122" t="s">
        <v>88</v>
      </c>
      <c r="AB1657" s="40">
        <f>_xll.qlInterestRateIndexFixingDate($X$9,AC1657)</f>
        <v>51001</v>
      </c>
      <c r="AC1657" s="40">
        <f>_xll.qlCalendarAdvance(calendar,$AC1656,AA1657,,,trigger)</f>
        <v>51005</v>
      </c>
      <c r="AD1657" s="40">
        <f>_xll.qlInterestRateIndexMaturity($X$9,AC1657,)</f>
        <v>51097</v>
      </c>
      <c r="AE1657" s="43">
        <f>_xll.qlTenorBasisValue(TenorBasis3M,AC1657,_xll.ohTrigger(trigger,$X$24))</f>
        <v>4.9605922689579E-4</v>
      </c>
      <c r="AF1657" s="90">
        <f>_xll.qlTenorBasisForwardRate(TenorBasis3M,AC1657,_xll.ohTrigger(trigger,$X$24))</f>
        <v>1.5743832408872407E-2</v>
      </c>
      <c r="AG1657" s="90">
        <f>_xll.qlIndexFixing(TenorBasisIndex6M,$AB1657,TRUE,_xll.ohTrigger(trigger,$X$24))</f>
        <v>1.5577279865544122E-2</v>
      </c>
      <c r="AH1657" s="43">
        <f>_xll.qlIndexFixing($X$9,$AB1657,TRUE,trigger)</f>
        <v>1.5635919545056262E-2</v>
      </c>
      <c r="AI1657" s="45">
        <f t="shared" si="39"/>
        <v>-0.58639679512140219</v>
      </c>
    </row>
    <row r="1658" spans="27:35" x14ac:dyDescent="0.2">
      <c r="AA1658" s="122" t="s">
        <v>88</v>
      </c>
      <c r="AB1658" s="40">
        <f>_xll.qlInterestRateIndexFixingDate($X$9,AC1658)</f>
        <v>51008</v>
      </c>
      <c r="AC1658" s="40">
        <f>_xll.qlCalendarAdvance(calendar,$AC1657,AA1658,,,trigger)</f>
        <v>51012</v>
      </c>
      <c r="AD1658" s="40">
        <f>_xll.qlInterestRateIndexMaturity($X$9,AC1658,)</f>
        <v>51104</v>
      </c>
      <c r="AE1658" s="43">
        <f>_xll.qlTenorBasisValue(TenorBasis3M,AC1658,_xll.ohTrigger(trigger,$X$24))</f>
        <v>4.9513569693296745E-4</v>
      </c>
      <c r="AF1658" s="90">
        <f>_xll.qlTenorBasisForwardRate(TenorBasis3M,AC1658,_xll.ohTrigger(trigger,$X$24))</f>
        <v>1.5735740975823604E-2</v>
      </c>
      <c r="AG1658" s="90">
        <f>_xll.qlIndexFixing(TenorBasisIndex6M,$AB1658,TRUE,_xll.ohTrigger(trigger,$X$24))</f>
        <v>1.5569189312734681E-2</v>
      </c>
      <c r="AH1658" s="43">
        <f>_xll.qlIndexFixing($X$9,$AB1658,TRUE,trigger)</f>
        <v>1.5628886294335311E-2</v>
      </c>
      <c r="AI1658" s="45">
        <f t="shared" si="39"/>
        <v>-0.5969698160063035</v>
      </c>
    </row>
    <row r="1659" spans="27:35" x14ac:dyDescent="0.2">
      <c r="AA1659" s="122" t="s">
        <v>88</v>
      </c>
      <c r="AB1659" s="40">
        <f>_xll.qlInterestRateIndexFixingDate($X$9,AC1659)</f>
        <v>51015</v>
      </c>
      <c r="AC1659" s="40">
        <f>_xll.qlCalendarAdvance(calendar,$AC1658,AA1659,,,trigger)</f>
        <v>51019</v>
      </c>
      <c r="AD1659" s="40">
        <f>_xll.qlInterestRateIndexMaturity($X$9,AC1659,)</f>
        <v>51110</v>
      </c>
      <c r="AE1659" s="43">
        <f>_xll.qlTenorBasisValue(TenorBasis3M,AC1659,_xll.ohTrigger(trigger,$X$24))</f>
        <v>4.9421362759989834E-4</v>
      </c>
      <c r="AF1659" s="90">
        <f>_xll.qlTenorBasisForwardRate(TenorBasis3M,AC1659,_xll.ohTrigger(trigger,$X$24))</f>
        <v>1.5727913961442606E-2</v>
      </c>
      <c r="AG1659" s="90">
        <f>_xll.qlIndexFixing(TenorBasisIndex6M,$AB1659,TRUE,_xll.ohTrigger(trigger,$X$24))</f>
        <v>1.5561370337887688E-2</v>
      </c>
      <c r="AH1659" s="43">
        <f>_xll.qlIndexFixing($X$9,$AB1659,TRUE,trigger)</f>
        <v>1.5622050036846384E-2</v>
      </c>
      <c r="AI1659" s="45">
        <f t="shared" si="39"/>
        <v>-0.60679698958695727</v>
      </c>
    </row>
    <row r="1660" spans="27:35" x14ac:dyDescent="0.2">
      <c r="AA1660" s="122" t="s">
        <v>88</v>
      </c>
      <c r="AB1660" s="40">
        <f>_xll.qlInterestRateIndexFixingDate($X$9,AC1660)</f>
        <v>51022</v>
      </c>
      <c r="AC1660" s="40">
        <f>_xll.qlCalendarAdvance(calendar,$AC1659,AA1660,,,trigger)</f>
        <v>51026</v>
      </c>
      <c r="AD1660" s="40">
        <f>_xll.qlInterestRateIndexMaturity($X$9,AC1660,)</f>
        <v>51117</v>
      </c>
      <c r="AE1660" s="43">
        <f>_xll.qlTenorBasisValue(TenorBasis3M,AC1660,_xll.ohTrigger(trigger,$X$24))</f>
        <v>4.9329301754509245E-4</v>
      </c>
      <c r="AF1660" s="90">
        <f>_xll.qlTenorBasisForwardRate(TenorBasis3M,AC1660,_xll.ohTrigger(trigger,$X$24))</f>
        <v>1.5719899969251865E-2</v>
      </c>
      <c r="AG1660" s="90">
        <f>_xll.qlIndexFixing(TenorBasisIndex6M,$AB1660,TRUE,_xll.ohTrigger(trigger,$X$24))</f>
        <v>1.5553357218924594E-2</v>
      </c>
      <c r="AH1660" s="43">
        <f>_xll.qlIndexFixing($X$9,$AB1660,TRUE,trigger)</f>
        <v>1.5615103458388433E-2</v>
      </c>
      <c r="AI1660" s="45">
        <f t="shared" si="39"/>
        <v>-0.61746239463839059</v>
      </c>
    </row>
    <row r="1661" spans="27:35" x14ac:dyDescent="0.2">
      <c r="AA1661" s="122" t="s">
        <v>88</v>
      </c>
      <c r="AB1661" s="40">
        <f>_xll.qlInterestRateIndexFixingDate($X$9,AC1661)</f>
        <v>51029</v>
      </c>
      <c r="AC1661" s="40">
        <f>_xll.qlCalendarAdvance(calendar,$AC1660,AA1661,,,trigger)</f>
        <v>51033</v>
      </c>
      <c r="AD1661" s="40">
        <f>_xll.qlInterestRateIndexMaturity($X$9,AC1661,)</f>
        <v>51124</v>
      </c>
      <c r="AE1661" s="43">
        <f>_xll.qlTenorBasisValue(TenorBasis3M,AC1661,_xll.ohTrigger(trigger,$X$24))</f>
        <v>4.9237386541421202E-4</v>
      </c>
      <c r="AF1661" s="90">
        <f>_xll.qlTenorBasisForwardRate(TenorBasis3M,AC1661,_xll.ohTrigger(trigger,$X$24))</f>
        <v>1.5711925946084386E-2</v>
      </c>
      <c r="AG1661" s="90">
        <f>_xll.qlIndexFixing(TenorBasisIndex6M,$AB1661,TRUE,_xll.ohTrigger(trigger,$X$24))</f>
        <v>1.5545384067304342E-2</v>
      </c>
      <c r="AH1661" s="43">
        <f>_xll.qlIndexFixing($X$9,$AB1661,TRUE,trigger)</f>
        <v>1.5608201662712802E-2</v>
      </c>
      <c r="AI1661" s="45">
        <f t="shared" si="39"/>
        <v>-0.62817595408460114</v>
      </c>
    </row>
    <row r="1662" spans="27:35" x14ac:dyDescent="0.2">
      <c r="AA1662" s="122" t="s">
        <v>88</v>
      </c>
      <c r="AB1662" s="40">
        <f>_xll.qlInterestRateIndexFixingDate($X$9,AC1662)</f>
        <v>51036</v>
      </c>
      <c r="AC1662" s="40">
        <f>_xll.qlCalendarAdvance(calendar,$AC1661,AA1662,,,trigger)</f>
        <v>51040</v>
      </c>
      <c r="AD1662" s="40">
        <f>_xll.qlInterestRateIndexMaturity($X$9,AC1662,)</f>
        <v>51131</v>
      </c>
      <c r="AE1662" s="43">
        <f>_xll.qlTenorBasisValue(TenorBasis3M,AC1662,_xll.ohTrigger(trigger,$X$24))</f>
        <v>4.9145616985009485E-4</v>
      </c>
      <c r="AF1662" s="90">
        <f>_xll.qlTenorBasisForwardRate(TenorBasis3M,AC1662,_xll.ohTrigger(trigger,$X$24))</f>
        <v>1.5703991890356372E-2</v>
      </c>
      <c r="AG1662" s="90">
        <f>_xll.qlIndexFixing(TenorBasisIndex6M,$AB1662,TRUE,_xll.ohTrigger(trigger,$X$24))</f>
        <v>1.5537450881443144E-2</v>
      </c>
      <c r="AH1662" s="43">
        <f>_xll.qlIndexFixing($X$9,$AB1662,TRUE,trigger)</f>
        <v>1.560134464958407E-2</v>
      </c>
      <c r="AI1662" s="45">
        <f t="shared" si="39"/>
        <v>-0.63893768140926499</v>
      </c>
    </row>
    <row r="1663" spans="27:35" x14ac:dyDescent="0.2">
      <c r="AA1663" s="122" t="s">
        <v>88</v>
      </c>
      <c r="AB1663" s="40">
        <f>_xll.qlInterestRateIndexFixingDate($X$9,AC1663)</f>
        <v>51043</v>
      </c>
      <c r="AC1663" s="40">
        <f>_xll.qlCalendarAdvance(calendar,$AC1662,AA1663,,,trigger)</f>
        <v>51047</v>
      </c>
      <c r="AD1663" s="40">
        <f>_xll.qlInterestRateIndexMaturity($X$9,AC1663,)</f>
        <v>51139</v>
      </c>
      <c r="AE1663" s="43">
        <f>_xll.qlTenorBasisValue(TenorBasis3M,AC1663,_xll.ohTrigger(trigger,$X$24))</f>
        <v>4.9053992949277822E-4</v>
      </c>
      <c r="AF1663" s="90">
        <f>_xll.qlTenorBasisForwardRate(TenorBasis3M,AC1663,_xll.ohTrigger(trigger,$X$24))</f>
        <v>1.5695883388844891E-2</v>
      </c>
      <c r="AG1663" s="90">
        <f>_xll.qlIndexFixing(TenorBasisIndex6M,$AB1663,TRUE,_xll.ohTrigger(trigger,$X$24))</f>
        <v>1.552933610144795E-2</v>
      </c>
      <c r="AH1663" s="43">
        <f>_xll.qlIndexFixing($X$9,$AB1663,TRUE,trigger)</f>
        <v>1.5594391815667092E-2</v>
      </c>
      <c r="AI1663" s="45">
        <f t="shared" si="39"/>
        <v>-0.65055714219141791</v>
      </c>
    </row>
    <row r="1664" spans="27:35" x14ac:dyDescent="0.2">
      <c r="AA1664" s="122" t="s">
        <v>88</v>
      </c>
      <c r="AB1664" s="40">
        <f>_xll.qlInterestRateIndexFixingDate($X$9,AC1664)</f>
        <v>51050</v>
      </c>
      <c r="AC1664" s="40">
        <f>_xll.qlCalendarAdvance(calendar,$AC1663,AA1664,,,trigger)</f>
        <v>51054</v>
      </c>
      <c r="AD1664" s="40">
        <f>_xll.qlInterestRateIndexMaturity($X$9,AC1664,)</f>
        <v>51146</v>
      </c>
      <c r="AE1664" s="43">
        <f>_xll.qlTenorBasisValue(TenorBasis3M,AC1664,_xll.ohTrigger(trigger,$X$24))</f>
        <v>4.8962514297952431E-4</v>
      </c>
      <c r="AF1664" s="90">
        <f>_xll.qlTenorBasisForwardRate(TenorBasis3M,AC1664,_xll.ohTrigger(trigger,$X$24))</f>
        <v>1.5688031775998916E-2</v>
      </c>
      <c r="AG1664" s="90">
        <f>_xll.qlIndexFixing(TenorBasisIndex6M,$AB1664,TRUE,_xll.ohTrigger(trigger,$X$24))</f>
        <v>1.552148535863993E-2</v>
      </c>
      <c r="AH1664" s="43">
        <f>_xll.qlIndexFixing($X$9,$AB1664,TRUE,trigger)</f>
        <v>1.5587627273268689E-2</v>
      </c>
      <c r="AI1664" s="45">
        <f t="shared" si="39"/>
        <v>-0.66141914628758613</v>
      </c>
    </row>
    <row r="1665" spans="27:35" x14ac:dyDescent="0.2">
      <c r="AA1665" s="122" t="s">
        <v>88</v>
      </c>
      <c r="AB1665" s="40">
        <f>_xll.qlInterestRateIndexFixingDate($X$9,AC1665)</f>
        <v>51057</v>
      </c>
      <c r="AC1665" s="40">
        <f>_xll.qlCalendarAdvance(calendar,$AC1664,AA1665,,,trigger)</f>
        <v>51061</v>
      </c>
      <c r="AD1665" s="40">
        <f>_xll.qlInterestRateIndexMaturity($X$9,AC1665,)</f>
        <v>51153</v>
      </c>
      <c r="AE1665" s="43">
        <f>_xll.qlTenorBasisValue(TenorBasis3M,AC1665,_xll.ohTrigger(trigger,$X$24))</f>
        <v>4.8871180894484076E-4</v>
      </c>
      <c r="AF1665" s="90">
        <f>_xll.qlTenorBasisForwardRate(TenorBasis3M,AC1665,_xll.ohTrigger(trigger,$X$24))</f>
        <v>1.5680220127623806E-2</v>
      </c>
      <c r="AG1665" s="90">
        <f>_xll.qlIndexFixing(TenorBasisIndex6M,$AB1665,TRUE,_xll.ohTrigger(trigger,$X$24))</f>
        <v>1.5513674578603262E-2</v>
      </c>
      <c r="AH1665" s="43">
        <f>_xll.qlIndexFixing($X$9,$AB1665,TRUE,trigger)</f>
        <v>1.558090751477122E-2</v>
      </c>
      <c r="AI1665" s="45">
        <f t="shared" si="39"/>
        <v>-0.67232936167957791</v>
      </c>
    </row>
    <row r="1666" spans="27:35" x14ac:dyDescent="0.2">
      <c r="AA1666" s="122" t="s">
        <v>88</v>
      </c>
      <c r="AB1666" s="40">
        <f>_xll.qlInterestRateIndexFixingDate($X$9,AC1666)</f>
        <v>51064</v>
      </c>
      <c r="AC1666" s="40">
        <f>_xll.qlCalendarAdvance(calendar,$AC1665,AA1666,,,trigger)</f>
        <v>51068</v>
      </c>
      <c r="AD1666" s="40">
        <f>_xll.qlInterestRateIndexMaturity($X$9,AC1666,)</f>
        <v>51160</v>
      </c>
      <c r="AE1666" s="43">
        <f>_xll.qlTenorBasisValue(TenorBasis3M,AC1666,_xll.ohTrigger(trigger,$X$24))</f>
        <v>4.8779992602050715E-4</v>
      </c>
      <c r="AF1666" s="90">
        <f>_xll.qlTenorBasisForwardRate(TenorBasis3M,AC1666,_xll.ohTrigger(trigger,$X$24))</f>
        <v>1.5672448442130393E-2</v>
      </c>
      <c r="AG1666" s="90">
        <f>_xll.qlIndexFixing(TenorBasisIndex6M,$AB1666,TRUE,_xll.ohTrigger(trigger,$X$24))</f>
        <v>1.5505903759748784E-2</v>
      </c>
      <c r="AH1666" s="43">
        <f>_xll.qlIndexFixing($X$9,$AB1666,TRUE,trigger)</f>
        <v>1.5574232539947913E-2</v>
      </c>
      <c r="AI1666" s="45">
        <f t="shared" si="39"/>
        <v>-0.68328780199128702</v>
      </c>
    </row>
    <row r="1667" spans="27:35" x14ac:dyDescent="0.2">
      <c r="AA1667" s="122" t="s">
        <v>88</v>
      </c>
      <c r="AB1667" s="40">
        <f>_xll.qlInterestRateIndexFixingDate($X$9,AC1667)</f>
        <v>51071</v>
      </c>
      <c r="AC1667" s="40">
        <f>_xll.qlCalendarAdvance(calendar,$AC1666,AA1667,,,trigger)</f>
        <v>51075</v>
      </c>
      <c r="AD1667" s="40">
        <f>_xll.qlInterestRateIndexMaturity($X$9,AC1667,)</f>
        <v>51167</v>
      </c>
      <c r="AE1667" s="43">
        <f>_xll.qlTenorBasisValue(TenorBasis3M,AC1667,_xll.ohTrigger(trigger,$X$24))</f>
        <v>4.8688949283559672E-4</v>
      </c>
      <c r="AF1667" s="90">
        <f>_xll.qlTenorBasisForwardRate(TenorBasis3M,AC1667,_xll.ohTrigger(trigger,$X$24))</f>
        <v>1.5664716717922564E-2</v>
      </c>
      <c r="AG1667" s="90">
        <f>_xll.qlIndexFixing(TenorBasisIndex6M,$AB1667,TRUE,_xll.ohTrigger(trigger,$X$24))</f>
        <v>1.549817290048125E-2</v>
      </c>
      <c r="AH1667" s="43">
        <f>_xll.qlIndexFixing($X$9,$AB1667,TRUE,trigger)</f>
        <v>1.5567602348566778E-2</v>
      </c>
      <c r="AI1667" s="45">
        <f t="shared" si="39"/>
        <v>-0.69429448085528078</v>
      </c>
    </row>
    <row r="1668" spans="27:35" x14ac:dyDescent="0.2">
      <c r="AA1668" s="122" t="s">
        <v>88</v>
      </c>
      <c r="AB1668" s="40">
        <f>_xll.qlInterestRateIndexFixingDate($X$9,AC1668)</f>
        <v>51078</v>
      </c>
      <c r="AC1668" s="40">
        <f>_xll.qlCalendarAdvance(calendar,$AC1667,AA1668,,,trigger)</f>
        <v>51082</v>
      </c>
      <c r="AD1668" s="40">
        <f>_xll.qlInterestRateIndexMaturity($X$9,AC1668,)</f>
        <v>51174</v>
      </c>
      <c r="AE1668" s="43">
        <f>_xll.qlTenorBasisValue(TenorBasis3M,AC1668,_xll.ohTrigger(trigger,$X$24))</f>
        <v>4.8598050801650029E-4</v>
      </c>
      <c r="AF1668" s="90">
        <f>_xll.qlTenorBasisForwardRate(TenorBasis3M,AC1668,_xll.ohTrigger(trigger,$X$24))</f>
        <v>1.5657024953406814E-2</v>
      </c>
      <c r="AG1668" s="90">
        <f>_xll.qlIndexFixing(TenorBasisIndex6M,$AB1668,TRUE,_xll.ohTrigger(trigger,$X$24))</f>
        <v>1.5490481999203675E-2</v>
      </c>
      <c r="AH1668" s="43">
        <f>_xll.qlIndexFixing($X$9,$AB1668,TRUE,trigger)</f>
        <v>1.5561016940403644E-2</v>
      </c>
      <c r="AI1668" s="45">
        <f t="shared" ref="AI1668:AI1731" si="40">(AG1668-AH1668)*10000</f>
        <v>-0.70534941199969226</v>
      </c>
    </row>
    <row r="1669" spans="27:35" x14ac:dyDescent="0.2">
      <c r="AA1669" s="122" t="s">
        <v>88</v>
      </c>
      <c r="AB1669" s="40">
        <f>_xll.qlInterestRateIndexFixingDate($X$9,AC1669)</f>
        <v>51085</v>
      </c>
      <c r="AC1669" s="40">
        <f>_xll.qlCalendarAdvance(calendar,$AC1668,AA1669,,,trigger)</f>
        <v>51089</v>
      </c>
      <c r="AD1669" s="40">
        <f>_xll.qlInterestRateIndexMaturity($X$9,AC1669,)</f>
        <v>51181</v>
      </c>
      <c r="AE1669" s="43">
        <f>_xll.qlTenorBasisValue(TenorBasis3M,AC1669,_xll.ohTrigger(trigger,$X$24))</f>
        <v>4.8507297018694925E-4</v>
      </c>
      <c r="AF1669" s="90">
        <f>_xll.qlTenorBasisForwardRate(TenorBasis3M,AC1669,_xll.ohTrigger(trigger,$X$24))</f>
        <v>1.5649373146984419E-2</v>
      </c>
      <c r="AG1669" s="90">
        <f>_xll.qlIndexFixing(TenorBasisIndex6M,$AB1669,TRUE,_xll.ohTrigger(trigger,$X$24))</f>
        <v>1.5482831054323423E-2</v>
      </c>
      <c r="AH1669" s="43">
        <f>_xll.qlIndexFixing($X$9,$AB1669,TRUE,trigger)</f>
        <v>1.555447631523261E-2</v>
      </c>
      <c r="AI1669" s="45">
        <f t="shared" si="40"/>
        <v>-0.71645260909187003</v>
      </c>
    </row>
    <row r="1670" spans="27:35" x14ac:dyDescent="0.2">
      <c r="AA1670" s="122" t="s">
        <v>88</v>
      </c>
      <c r="AB1670" s="40">
        <f>_xll.qlInterestRateIndexFixingDate($X$9,AC1670)</f>
        <v>51092</v>
      </c>
      <c r="AC1670" s="40">
        <f>_xll.qlCalendarAdvance(calendar,$AC1669,AA1670,,,trigger)</f>
        <v>51096</v>
      </c>
      <c r="AD1670" s="40">
        <f>_xll.qlInterestRateIndexMaturity($X$9,AC1670,)</f>
        <v>51188</v>
      </c>
      <c r="AE1670" s="43">
        <f>_xll.qlTenorBasisValue(TenorBasis3M,AC1670,_xll.ohTrigger(trigger,$X$24))</f>
        <v>4.8416687796803899E-4</v>
      </c>
      <c r="AF1670" s="90">
        <f>_xll.qlTenorBasisForwardRate(TenorBasis3M,AC1670,_xll.ohTrigger(trigger,$X$24))</f>
        <v>1.5641761297059267E-2</v>
      </c>
      <c r="AG1670" s="90">
        <f>_xll.qlIndexFixing(TenorBasisIndex6M,$AB1670,TRUE,_xll.ohTrigger(trigger,$X$24))</f>
        <v>1.5475220064239164E-2</v>
      </c>
      <c r="AH1670" s="43">
        <f>_xll.qlIndexFixing($X$9,$AB1670,TRUE,trigger)</f>
        <v>1.5547980472828635E-2</v>
      </c>
      <c r="AI1670" s="45">
        <f t="shared" si="40"/>
        <v>-0.72760408589471126</v>
      </c>
    </row>
    <row r="1671" spans="27:35" x14ac:dyDescent="0.2">
      <c r="AA1671" s="122" t="s">
        <v>88</v>
      </c>
      <c r="AB1671" s="40">
        <f>_xll.qlInterestRateIndexFixingDate($X$9,AC1671)</f>
        <v>51099</v>
      </c>
      <c r="AC1671" s="40">
        <f>_xll.qlCalendarAdvance(calendar,$AC1670,AA1671,,,trigger)</f>
        <v>51103</v>
      </c>
      <c r="AD1671" s="40">
        <f>_xll.qlInterestRateIndexMaturity($X$9,AC1671,)</f>
        <v>51195</v>
      </c>
      <c r="AE1671" s="43">
        <f>_xll.qlTenorBasisValue(TenorBasis3M,AC1671,_xll.ohTrigger(trigger,$X$24))</f>
        <v>4.832622299782517E-4</v>
      </c>
      <c r="AF1671" s="90">
        <f>_xll.qlTenorBasisForwardRate(TenorBasis3M,AC1671,_xll.ohTrigger(trigger,$X$24))</f>
        <v>1.5634189402031762E-2</v>
      </c>
      <c r="AG1671" s="90">
        <f>_xll.qlIndexFixing(TenorBasisIndex6M,$AB1671,TRUE,_xll.ohTrigger(trigger,$X$24))</f>
        <v>1.5467649027352176E-2</v>
      </c>
      <c r="AH1671" s="43">
        <f>_xll.qlIndexFixing($X$9,$AB1671,TRUE,trigger)</f>
        <v>1.5541529412972764E-2</v>
      </c>
      <c r="AI1671" s="45">
        <f t="shared" si="40"/>
        <v>-0.73880385620587674</v>
      </c>
    </row>
    <row r="1672" spans="27:35" x14ac:dyDescent="0.2">
      <c r="AA1672" s="122" t="s">
        <v>88</v>
      </c>
      <c r="AB1672" s="40">
        <f>_xll.qlInterestRateIndexFixingDate($X$9,AC1672)</f>
        <v>51106</v>
      </c>
      <c r="AC1672" s="40">
        <f>_xll.qlCalendarAdvance(calendar,$AC1671,AA1672,,,trigger)</f>
        <v>51110</v>
      </c>
      <c r="AD1672" s="40">
        <f>_xll.qlInterestRateIndexMaturity($X$9,AC1672,)</f>
        <v>51201</v>
      </c>
      <c r="AE1672" s="43">
        <f>_xll.qlTenorBasisValue(TenorBasis3M,AC1672,_xll.ohTrigger(trigger,$X$24))</f>
        <v>4.8235902483347888E-4</v>
      </c>
      <c r="AF1672" s="90">
        <f>_xll.qlTenorBasisForwardRate(TenorBasis3M,AC1672,_xll.ohTrigger(trigger,$X$24))</f>
        <v>1.5626849192774427E-2</v>
      </c>
      <c r="AG1672" s="90">
        <f>_xll.qlIndexFixing(TenorBasisIndex6M,$AB1672,TRUE,_xll.ohTrigger(trigger,$X$24))</f>
        <v>1.5460316790056517E-2</v>
      </c>
      <c r="AH1672" s="43">
        <f>_xll.qlIndexFixing($X$9,$AB1672,TRUE,trigger)</f>
        <v>1.5535237508194065E-2</v>
      </c>
      <c r="AI1672" s="45">
        <f t="shared" si="40"/>
        <v>-0.74920718137548581</v>
      </c>
    </row>
    <row r="1673" spans="27:35" x14ac:dyDescent="0.2">
      <c r="AA1673" s="122" t="s">
        <v>88</v>
      </c>
      <c r="AB1673" s="40">
        <f>_xll.qlInterestRateIndexFixingDate($X$9,AC1673)</f>
        <v>51113</v>
      </c>
      <c r="AC1673" s="40">
        <f>_xll.qlCalendarAdvance(calendar,$AC1672,AA1673,,,trigger)</f>
        <v>51117</v>
      </c>
      <c r="AD1673" s="40">
        <f>_xll.qlInterestRateIndexMaturity($X$9,AC1673,)</f>
        <v>51208</v>
      </c>
      <c r="AE1673" s="43">
        <f>_xll.qlTenorBasisValue(TenorBasis3M,AC1673,_xll.ohTrigger(trigger,$X$24))</f>
        <v>4.8145726114704547E-4</v>
      </c>
      <c r="AF1673" s="90">
        <f>_xll.qlTenorBasisForwardRate(TenorBasis3M,AC1673,_xll.ohTrigger(trigger,$X$24))</f>
        <v>1.5619354673932422E-2</v>
      </c>
      <c r="AG1673" s="90">
        <f>_xll.qlIndexFixing(TenorBasisIndex6M,$AB1673,TRUE,_xll.ohTrigger(trigger,$X$24))</f>
        <v>1.5452823122587989E-2</v>
      </c>
      <c r="AH1673" s="43">
        <f>_xll.qlIndexFixing($X$9,$AB1673,TRUE,trigger)</f>
        <v>1.5528873088125303E-2</v>
      </c>
      <c r="AI1673" s="45">
        <f t="shared" si="40"/>
        <v>-0.76049965537313202</v>
      </c>
    </row>
    <row r="1674" spans="27:35" x14ac:dyDescent="0.2">
      <c r="AA1674" s="122" t="s">
        <v>88</v>
      </c>
      <c r="AB1674" s="40">
        <f>_xll.qlInterestRateIndexFixingDate($X$9,AC1674)</f>
        <v>51120</v>
      </c>
      <c r="AC1674" s="40">
        <f>_xll.qlCalendarAdvance(calendar,$AC1673,AA1674,,,trigger)</f>
        <v>51124</v>
      </c>
      <c r="AD1674" s="40">
        <f>_xll.qlInterestRateIndexMaturity($X$9,AC1674,)</f>
        <v>51215</v>
      </c>
      <c r="AE1674" s="43">
        <f>_xll.qlTenorBasisValue(TenorBasis3M,AC1674,_xll.ohTrigger(trigger,$X$24))</f>
        <v>4.805569375297307E-4</v>
      </c>
      <c r="AF1674" s="90">
        <f>_xll.qlTenorBasisForwardRate(TenorBasis3M,AC1674,_xll.ohTrigger(trigger,$X$24))</f>
        <v>1.5611900103410235E-2</v>
      </c>
      <c r="AG1674" s="90">
        <f>_xll.qlIndexFixing(TenorBasisIndex6M,$AB1674,TRUE,_xll.ohTrigger(trigger,$X$24))</f>
        <v>1.5445369401759742E-2</v>
      </c>
      <c r="AH1674" s="43">
        <f>_xll.qlIndexFixing($X$9,$AB1674,TRUE,trigger)</f>
        <v>1.5522553447920752E-2</v>
      </c>
      <c r="AI1674" s="45">
        <f t="shared" si="40"/>
        <v>-0.77184046161010023</v>
      </c>
    </row>
    <row r="1675" spans="27:35" x14ac:dyDescent="0.2">
      <c r="AA1675" s="122" t="s">
        <v>88</v>
      </c>
      <c r="AB1675" s="40">
        <f>_xll.qlInterestRateIndexFixingDate($X$9,AC1675)</f>
        <v>51126</v>
      </c>
      <c r="AC1675" s="40">
        <f>_xll.qlCalendarAdvance(calendar,$AC1674,AA1675,,,trigger)</f>
        <v>51131</v>
      </c>
      <c r="AD1675" s="40">
        <f>_xll.qlInterestRateIndexMaturity($X$9,AC1675,)</f>
        <v>51222</v>
      </c>
      <c r="AE1675" s="43">
        <f>_xll.qlTenorBasisValue(TenorBasis3M,AC1675,_xll.ohTrigger(trigger,$X$24))</f>
        <v>4.796580525897926E-4</v>
      </c>
      <c r="AF1675" s="90">
        <f>_xll.qlTenorBasisForwardRate(TenorBasis3M,AC1675,_xll.ohTrigger(trigger,$X$24))</f>
        <v>1.560448547960475E-2</v>
      </c>
      <c r="AG1675" s="90">
        <f>_xll.qlIndexFixing(TenorBasisIndex6M,$AB1675,TRUE,_xll.ohTrigger(trigger,$X$24))</f>
        <v>1.5437955625968664E-2</v>
      </c>
      <c r="AH1675" s="43">
        <f>_xll.qlIndexFixing($X$9,$AB1675,TRUE,trigger)</f>
        <v>1.5516278587368716E-2</v>
      </c>
      <c r="AI1675" s="45">
        <f t="shared" si="40"/>
        <v>-0.78322961400052038</v>
      </c>
    </row>
    <row r="1676" spans="27:35" x14ac:dyDescent="0.2">
      <c r="AA1676" s="122" t="s">
        <v>88</v>
      </c>
      <c r="AB1676" s="40">
        <f>_xll.qlInterestRateIndexFixingDate($X$9,AC1676)</f>
        <v>51134</v>
      </c>
      <c r="AC1676" s="40">
        <f>_xll.qlCalendarAdvance(calendar,$AC1675,AA1676,,,trigger)</f>
        <v>51138</v>
      </c>
      <c r="AD1676" s="40">
        <f>_xll.qlInterestRateIndexMaturity($X$9,AC1676,)</f>
        <v>51229</v>
      </c>
      <c r="AE1676" s="43">
        <f>_xll.qlTenorBasisValue(TenorBasis3M,AC1676,_xll.ohTrigger(trigger,$X$24))</f>
        <v>4.7876060493298831E-4</v>
      </c>
      <c r="AF1676" s="90">
        <f>_xll.qlTenorBasisForwardRate(TenorBasis3M,AC1676,_xll.ohTrigger(trigger,$X$24))</f>
        <v>1.5597110800913734E-2</v>
      </c>
      <c r="AG1676" s="90">
        <f>_xll.qlIndexFixing(TenorBasisIndex6M,$AB1676,TRUE,_xll.ohTrigger(trigger,$X$24))</f>
        <v>1.543058179361164E-2</v>
      </c>
      <c r="AH1676" s="43">
        <f>_xll.qlIndexFixing($X$9,$AB1676,TRUE,trigger)</f>
        <v>1.5510048506255735E-2</v>
      </c>
      <c r="AI1676" s="45">
        <f t="shared" si="40"/>
        <v>-0.79466712644095039</v>
      </c>
    </row>
    <row r="1677" spans="27:35" x14ac:dyDescent="0.2">
      <c r="AA1677" s="122" t="s">
        <v>88</v>
      </c>
      <c r="AB1677" s="40">
        <f>_xll.qlInterestRateIndexFixingDate($X$9,AC1677)</f>
        <v>51141</v>
      </c>
      <c r="AC1677" s="40">
        <f>_xll.qlCalendarAdvance(calendar,$AC1676,AA1677,,,trigger)</f>
        <v>51145</v>
      </c>
      <c r="AD1677" s="40">
        <f>_xll.qlInterestRateIndexMaturity($X$9,AC1677,)</f>
        <v>51236</v>
      </c>
      <c r="AE1677" s="43">
        <f>_xll.qlTenorBasisValue(TenorBasis3M,AC1677,_xll.ohTrigger(trigger,$X$24))</f>
        <v>4.7786459316259927E-4</v>
      </c>
      <c r="AF1677" s="90">
        <f>_xll.qlTenorBasisForwardRate(TenorBasis3M,AC1677,_xll.ohTrigger(trigger,$X$24))</f>
        <v>1.5589776065733196E-2</v>
      </c>
      <c r="AG1677" s="90">
        <f>_xll.qlIndexFixing(TenorBasisIndex6M,$AB1677,TRUE,_xll.ohTrigger(trigger,$X$24))</f>
        <v>1.5423247903083801E-2</v>
      </c>
      <c r="AH1677" s="43">
        <f>_xll.qlIndexFixing($X$9,$AB1677,TRUE,trigger)</f>
        <v>1.5503863204371873E-2</v>
      </c>
      <c r="AI1677" s="45">
        <f t="shared" si="40"/>
        <v>-0.80615301288071772</v>
      </c>
    </row>
    <row r="1678" spans="27:35" x14ac:dyDescent="0.2">
      <c r="AA1678" s="122" t="s">
        <v>88</v>
      </c>
      <c r="AB1678" s="40">
        <f>_xll.qlInterestRateIndexFixingDate($X$9,AC1678)</f>
        <v>51148</v>
      </c>
      <c r="AC1678" s="40">
        <f>_xll.qlCalendarAdvance(calendar,$AC1677,AA1678,,,trigger)</f>
        <v>51152</v>
      </c>
      <c r="AD1678" s="40">
        <f>_xll.qlInterestRateIndexMaturity($X$9,AC1678,)</f>
        <v>51243</v>
      </c>
      <c r="AE1678" s="43">
        <f>_xll.qlTenorBasisValue(TenorBasis3M,AC1678,_xll.ohTrigger(trigger,$X$24))</f>
        <v>4.769700158794513E-4</v>
      </c>
      <c r="AF1678" s="90">
        <f>_xll.qlTenorBasisForwardRate(TenorBasis3M,AC1678,_xll.ohTrigger(trigger,$X$24))</f>
        <v>1.558248127245563E-2</v>
      </c>
      <c r="AG1678" s="90">
        <f>_xll.qlIndexFixing(TenorBasisIndex6M,$AB1678,TRUE,_xll.ohTrigger(trigger,$X$24))</f>
        <v>1.5415953952779398E-2</v>
      </c>
      <c r="AH1678" s="43">
        <f>_xll.qlIndexFixing($X$9,$AB1678,TRUE,trigger)</f>
        <v>1.5497722681507184E-2</v>
      </c>
      <c r="AI1678" s="45">
        <f t="shared" si="40"/>
        <v>-0.81768728727785867</v>
      </c>
    </row>
    <row r="1679" spans="27:35" x14ac:dyDescent="0.2">
      <c r="AA1679" s="122" t="s">
        <v>88</v>
      </c>
      <c r="AB1679" s="40">
        <f>_xll.qlInterestRateIndexFixingDate($X$9,AC1679)</f>
        <v>51155</v>
      </c>
      <c r="AC1679" s="40">
        <f>_xll.qlCalendarAdvance(calendar,$AC1678,AA1679,,,trigger)</f>
        <v>51159</v>
      </c>
      <c r="AD1679" s="40">
        <f>_xll.qlInterestRateIndexMaturity($X$9,AC1679,)</f>
        <v>51250</v>
      </c>
      <c r="AE1679" s="43">
        <f>_xll.qlTenorBasisValue(TenorBasis3M,AC1679,_xll.ohTrigger(trigger,$X$24))</f>
        <v>4.7607687168193705E-4</v>
      </c>
      <c r="AF1679" s="90">
        <f>_xll.qlTenorBasisForwardRate(TenorBasis3M,AC1679,_xll.ohTrigger(trigger,$X$24))</f>
        <v>1.5575226419476165E-2</v>
      </c>
      <c r="AG1679" s="90">
        <f>_xll.qlIndexFixing(TenorBasisIndex6M,$AB1679,TRUE,_xll.ohTrigger(trigger,$X$24))</f>
        <v>1.5408699941092684E-2</v>
      </c>
      <c r="AH1679" s="43">
        <f>_xll.qlIndexFixing($X$9,$AB1679,TRUE,trigger)</f>
        <v>1.549162693745524E-2</v>
      </c>
      <c r="AI1679" s="45">
        <f t="shared" si="40"/>
        <v>-0.82926996362555494</v>
      </c>
    </row>
    <row r="1680" spans="27:35" x14ac:dyDescent="0.2">
      <c r="AA1680" s="122" t="s">
        <v>88</v>
      </c>
      <c r="AB1680" s="40">
        <f>_xll.qlInterestRateIndexFixingDate($X$9,AC1680)</f>
        <v>51162</v>
      </c>
      <c r="AC1680" s="40">
        <f>_xll.qlCalendarAdvance(calendar,$AC1679,AA1680,,,trigger)</f>
        <v>51166</v>
      </c>
      <c r="AD1680" s="40">
        <f>_xll.qlInterestRateIndexMaturity($X$9,AC1680,)</f>
        <v>51256</v>
      </c>
      <c r="AE1680" s="43">
        <f>_xll.qlTenorBasisValue(TenorBasis3M,AC1680,_xll.ohTrigger(trigger,$X$24))</f>
        <v>4.7518515916603971E-4</v>
      </c>
      <c r="AF1680" s="90">
        <f>_xll.qlTenorBasisForwardRate(TenorBasis3M,AC1680,_xll.ohTrigger(trigger,$X$24))</f>
        <v>1.5568183195306062E-2</v>
      </c>
      <c r="AG1680" s="90">
        <f>_xll.qlIndexFixing(TenorBasisIndex6M,$AB1680,TRUE,_xll.ohTrigger(trigger,$X$24))</f>
        <v>1.5401664645774638E-2</v>
      </c>
      <c r="AH1680" s="43">
        <f>_xll.qlIndexFixing($X$9,$AB1680,TRUE,trigger)</f>
        <v>1.548566716880373E-2</v>
      </c>
      <c r="AI1680" s="45">
        <f t="shared" si="40"/>
        <v>-0.84002523029091947</v>
      </c>
    </row>
    <row r="1681" spans="27:35" x14ac:dyDescent="0.2">
      <c r="AA1681" s="122" t="s">
        <v>88</v>
      </c>
      <c r="AB1681" s="40">
        <f>_xll.qlInterestRateIndexFixingDate($X$9,AC1681)</f>
        <v>51169</v>
      </c>
      <c r="AC1681" s="40">
        <f>_xll.qlCalendarAdvance(calendar,$AC1680,AA1681,,,trigger)</f>
        <v>51173</v>
      </c>
      <c r="AD1681" s="40">
        <f>_xll.qlInterestRateIndexMaturity($X$9,AC1681,)</f>
        <v>51263</v>
      </c>
      <c r="AE1681" s="43">
        <f>_xll.qlTenorBasisValue(TenorBasis3M,AC1681,_xll.ohTrigger(trigger,$X$24))</f>
        <v>4.7429487692535297E-4</v>
      </c>
      <c r="AF1681" s="90">
        <f>_xll.qlTenorBasisForwardRate(TenorBasis3M,AC1681,_xll.ohTrigger(trigger,$X$24))</f>
        <v>1.5561005675445827E-2</v>
      </c>
      <c r="AG1681" s="90">
        <f>_xll.qlIndexFixing(TenorBasisIndex6M,$AB1681,TRUE,_xll.ohTrigger(trigger,$X$24))</f>
        <v>1.5394487960626257E-2</v>
      </c>
      <c r="AH1681" s="43">
        <f>_xll.qlIndexFixing($X$9,$AB1681,TRUE,trigger)</f>
        <v>1.5479658041261501E-2</v>
      </c>
      <c r="AI1681" s="45">
        <f t="shared" si="40"/>
        <v>-0.85170080635244005</v>
      </c>
    </row>
    <row r="1682" spans="27:35" x14ac:dyDescent="0.2">
      <c r="AA1682" s="122" t="s">
        <v>88</v>
      </c>
      <c r="AB1682" s="40">
        <f>_xll.qlInterestRateIndexFixingDate($X$9,AC1682)</f>
        <v>51176</v>
      </c>
      <c r="AC1682" s="40">
        <f>_xll.qlCalendarAdvance(calendar,$AC1681,AA1682,,,trigger)</f>
        <v>51180</v>
      </c>
      <c r="AD1682" s="40">
        <f>_xll.qlInterestRateIndexMaturity($X$9,AC1682,)</f>
        <v>51270</v>
      </c>
      <c r="AE1682" s="43">
        <f>_xll.qlTenorBasisValue(TenorBasis3M,AC1682,_xll.ohTrigger(trigger,$X$24))</f>
        <v>4.7340602355110443E-4</v>
      </c>
      <c r="AF1682" s="90">
        <f>_xll.qlTenorBasisForwardRate(TenorBasis3M,AC1682,_xll.ohTrigger(trigger,$X$24))</f>
        <v>1.555386808930681E-2</v>
      </c>
      <c r="AG1682" s="90">
        <f>_xll.qlIndexFixing(TenorBasisIndex6M,$AB1682,TRUE,_xll.ohTrigger(trigger,$X$24))</f>
        <v>1.5387351207535538E-2</v>
      </c>
      <c r="AH1682" s="43">
        <f>_xll.qlIndexFixing($X$9,$AB1682,TRUE,trigger)</f>
        <v>1.5473693689910917E-2</v>
      </c>
      <c r="AI1682" s="45">
        <f t="shared" si="40"/>
        <v>-0.86342482375378893</v>
      </c>
    </row>
    <row r="1683" spans="27:35" x14ac:dyDescent="0.2">
      <c r="AA1683" s="122" t="s">
        <v>88</v>
      </c>
      <c r="AB1683" s="40">
        <f>_xll.qlInterestRateIndexFixingDate($X$9,AC1683)</f>
        <v>51183</v>
      </c>
      <c r="AC1683" s="40">
        <f>_xll.qlCalendarAdvance(calendar,$AC1682,AA1683,,,trigger)</f>
        <v>51187</v>
      </c>
      <c r="AD1683" s="40">
        <f>_xll.qlInterestRateIndexMaturity($X$9,AC1683,)</f>
        <v>51277</v>
      </c>
      <c r="AE1683" s="43">
        <f>_xll.qlTenorBasisValue(TenorBasis3M,AC1683,_xll.ohTrigger(trigger,$X$24))</f>
        <v>4.7251859763217661E-4</v>
      </c>
      <c r="AF1683" s="90">
        <f>_xll.qlTenorBasisForwardRate(TenorBasis3M,AC1683,_xll.ohTrigger(trigger,$X$24))</f>
        <v>1.5546770435276969E-2</v>
      </c>
      <c r="AG1683" s="90">
        <f>_xll.qlIndexFixing(TenorBasisIndex6M,$AB1683,TRUE,_xll.ohTrigger(trigger,$X$24))</f>
        <v>1.5380254384893099E-2</v>
      </c>
      <c r="AH1683" s="43">
        <f>_xll.qlIndexFixing($X$9,$AB1683,TRUE,trigger)</f>
        <v>1.5467774114552135E-2</v>
      </c>
      <c r="AI1683" s="45">
        <f t="shared" si="40"/>
        <v>-0.87519729659035761</v>
      </c>
    </row>
    <row r="1684" spans="27:35" x14ac:dyDescent="0.2">
      <c r="AA1684" s="122" t="s">
        <v>88</v>
      </c>
      <c r="AB1684" s="40">
        <f>_xll.qlInterestRateIndexFixingDate($X$9,AC1684)</f>
        <v>51190</v>
      </c>
      <c r="AC1684" s="40">
        <f>_xll.qlCalendarAdvance(calendar,$AC1683,AA1684,,,trigger)</f>
        <v>51194</v>
      </c>
      <c r="AD1684" s="40">
        <f>_xll.qlInterestRateIndexMaturity($X$9,AC1684,)</f>
        <v>51284</v>
      </c>
      <c r="AE1684" s="43">
        <f>_xll.qlTenorBasisValue(TenorBasis3M,AC1684,_xll.ohTrigger(trigger,$X$24))</f>
        <v>4.7163259775512913E-4</v>
      </c>
      <c r="AF1684" s="90">
        <f>_xll.qlTenorBasisForwardRate(TenorBasis3M,AC1684,_xll.ohTrigger(trigger,$X$24))</f>
        <v>1.5539712711746922E-2</v>
      </c>
      <c r="AG1684" s="90">
        <f>_xll.qlIndexFixing(TenorBasisIndex6M,$AB1684,TRUE,_xll.ohTrigger(trigger,$X$24))</f>
        <v>1.5373197491089563E-2</v>
      </c>
      <c r="AH1684" s="43">
        <f>_xll.qlIndexFixing($X$9,$AB1684,TRUE,trigger)</f>
        <v>1.5461899314987093E-2</v>
      </c>
      <c r="AI1684" s="45">
        <f t="shared" si="40"/>
        <v>-0.88701823897530119</v>
      </c>
    </row>
    <row r="1685" spans="27:35" x14ac:dyDescent="0.2">
      <c r="AA1685" s="122" t="s">
        <v>88</v>
      </c>
      <c r="AB1685" s="40">
        <f>_xll.qlInterestRateIndexFixingDate($X$9,AC1685)</f>
        <v>51197</v>
      </c>
      <c r="AC1685" s="40">
        <f>_xll.qlCalendarAdvance(calendar,$AC1684,AA1685,,,trigger)</f>
        <v>51201</v>
      </c>
      <c r="AD1685" s="40">
        <f>_xll.qlInterestRateIndexMaturity($X$9,AC1685,)</f>
        <v>51293</v>
      </c>
      <c r="AE1685" s="43">
        <f>_xll.qlTenorBasisValue(TenorBasis3M,AC1685,_xll.ohTrigger(trigger,$X$24))</f>
        <v>4.7074802250421962E-4</v>
      </c>
      <c r="AF1685" s="90">
        <f>_xll.qlTenorBasisForwardRate(TenorBasis3M,AC1685,_xll.ohTrigger(trigger,$X$24))</f>
        <v>1.5532377236926177E-2</v>
      </c>
      <c r="AG1685" s="90">
        <f>_xll.qlIndexFixing(TenorBasisIndex6M,$AB1685,TRUE,_xll.ohTrigger(trigger,$X$24))</f>
        <v>1.5365848697852997E-2</v>
      </c>
      <c r="AH1685" s="43">
        <f>_xll.qlIndexFixing($X$9,$AB1685,TRUE,trigger)</f>
        <v>1.5455916621601779E-2</v>
      </c>
      <c r="AI1685" s="45">
        <f t="shared" si="40"/>
        <v>-0.90067923748781564</v>
      </c>
    </row>
    <row r="1686" spans="27:35" x14ac:dyDescent="0.2">
      <c r="AA1686" s="122" t="s">
        <v>88</v>
      </c>
      <c r="AB1686" s="40">
        <f>_xll.qlInterestRateIndexFixingDate($X$9,AC1686)</f>
        <v>51204</v>
      </c>
      <c r="AC1686" s="40">
        <f>_xll.qlCalendarAdvance(calendar,$AC1685,AA1686,,,trigger)</f>
        <v>51208</v>
      </c>
      <c r="AD1686" s="40">
        <f>_xll.qlInterestRateIndexMaturity($X$9,AC1686,)</f>
        <v>51300</v>
      </c>
      <c r="AE1686" s="43">
        <f>_xll.qlTenorBasisValue(TenorBasis3M,AC1686,_xll.ohTrigger(trigger,$X$24))</f>
        <v>4.6986487046142675E-4</v>
      </c>
      <c r="AF1686" s="90">
        <f>_xll.qlTenorBasisForwardRate(TenorBasis3M,AC1686,_xll.ohTrigger(trigger,$X$24))</f>
        <v>1.5525404472531605E-2</v>
      </c>
      <c r="AG1686" s="90">
        <f>_xll.qlIndexFixing(TenorBasisIndex6M,$AB1686,TRUE,_xll.ohTrigger(trigger,$X$24))</f>
        <v>1.5358876766121061E-2</v>
      </c>
      <c r="AH1686" s="43">
        <f>_xll.qlIndexFixing($X$9,$AB1686,TRUE,trigger)</f>
        <v>1.5450137274327118E-2</v>
      </c>
      <c r="AI1686" s="45">
        <f t="shared" si="40"/>
        <v>-0.91260508206056357</v>
      </c>
    </row>
    <row r="1687" spans="27:35" x14ac:dyDescent="0.2">
      <c r="AA1687" s="122" t="s">
        <v>88</v>
      </c>
      <c r="AB1687" s="40">
        <f>_xll.qlInterestRateIndexFixingDate($X$9,AC1687)</f>
        <v>51211</v>
      </c>
      <c r="AC1687" s="40">
        <f>_xll.qlCalendarAdvance(calendar,$AC1686,AA1687,,,trigger)</f>
        <v>51215</v>
      </c>
      <c r="AD1687" s="40">
        <f>_xll.qlInterestRateIndexMaturity($X$9,AC1687,)</f>
        <v>51307</v>
      </c>
      <c r="AE1687" s="43">
        <f>_xll.qlTenorBasisValue(TenorBasis3M,AC1687,_xll.ohTrigger(trigger,$X$24))</f>
        <v>4.6898314020646993E-4</v>
      </c>
      <c r="AF1687" s="90">
        <f>_xll.qlTenorBasisForwardRate(TenorBasis3M,AC1687,_xll.ohTrigger(trigger,$X$24))</f>
        <v>1.5518471637271816E-2</v>
      </c>
      <c r="AG1687" s="90">
        <f>_xll.qlIndexFixing(TenorBasisIndex6M,$AB1687,TRUE,_xll.ohTrigger(trigger,$X$24))</f>
        <v>1.5351944761827002E-2</v>
      </c>
      <c r="AH1687" s="43">
        <f>_xll.qlIndexFixing($X$9,$AB1687,TRUE,trigger)</f>
        <v>1.544440270625454E-2</v>
      </c>
      <c r="AI1687" s="45">
        <f t="shared" si="40"/>
        <v>-0.92457944427538563</v>
      </c>
    </row>
    <row r="1688" spans="27:35" x14ac:dyDescent="0.2">
      <c r="AA1688" s="122" t="s">
        <v>88</v>
      </c>
      <c r="AB1688" s="40">
        <f>_xll.qlInterestRateIndexFixingDate($X$9,AC1688)</f>
        <v>51218</v>
      </c>
      <c r="AC1688" s="40">
        <f>_xll.qlCalendarAdvance(calendar,$AC1687,AA1688,,,trigger)</f>
        <v>51222</v>
      </c>
      <c r="AD1688" s="40">
        <f>_xll.qlInterestRateIndexMaturity($X$9,AC1688,)</f>
        <v>51314</v>
      </c>
      <c r="AE1688" s="43">
        <f>_xll.qlTenorBasisValue(TenorBasis3M,AC1688,_xll.ohTrigger(trigger,$X$24))</f>
        <v>4.681028303168311E-4</v>
      </c>
      <c r="AF1688" s="90">
        <f>_xll.qlTenorBasisForwardRate(TenorBasis3M,AC1688,_xll.ohTrigger(trigger,$X$24))</f>
        <v>1.5511578729528972E-2</v>
      </c>
      <c r="AG1688" s="90">
        <f>_xll.qlIndexFixing(TenorBasisIndex6M,$AB1688,TRUE,_xll.ohTrigger(trigger,$X$24))</f>
        <v>1.5345052683350379E-2</v>
      </c>
      <c r="AH1688" s="43">
        <f>_xll.qlIndexFixing($X$9,$AB1688,TRUE,trigger)</f>
        <v>1.5438712917186818E-2</v>
      </c>
      <c r="AI1688" s="45">
        <f t="shared" si="40"/>
        <v>-0.93660233836438678</v>
      </c>
    </row>
    <row r="1689" spans="27:35" x14ac:dyDescent="0.2">
      <c r="AA1689" s="122" t="s">
        <v>88</v>
      </c>
      <c r="AB1689" s="40">
        <f>_xll.qlInterestRateIndexFixingDate($X$9,AC1689)</f>
        <v>51223</v>
      </c>
      <c r="AC1689" s="40">
        <f>_xll.qlCalendarAdvance(calendar,$AC1688,AA1689,,,trigger)</f>
        <v>51229</v>
      </c>
      <c r="AD1689" s="40">
        <f>_xll.qlInterestRateIndexMaturity($X$9,AC1689,)</f>
        <v>51320</v>
      </c>
      <c r="AE1689" s="43">
        <f>_xll.qlTenorBasisValue(TenorBasis3M,AC1689,_xll.ohTrigger(trigger,$X$24))</f>
        <v>4.6722393936777742E-4</v>
      </c>
      <c r="AF1689" s="90">
        <f>_xll.qlTenorBasisForwardRate(TenorBasis3M,AC1689,_xll.ohTrigger(trigger,$X$24))</f>
        <v>1.5504874251592323E-2</v>
      </c>
      <c r="AG1689" s="90">
        <f>_xll.qlIndexFixing(TenorBasisIndex6M,$AB1689,TRUE,_xll.ohTrigger(trigger,$X$24))</f>
        <v>1.5338356093748704E-2</v>
      </c>
      <c r="AH1689" s="43">
        <f>_xll.qlIndexFixing($X$9,$AB1689,TRUE,trigger)</f>
        <v>1.5433132286977156E-2</v>
      </c>
      <c r="AI1689" s="45">
        <f t="shared" si="40"/>
        <v>-0.94776193228451877</v>
      </c>
    </row>
    <row r="1690" spans="27:35" x14ac:dyDescent="0.2">
      <c r="AA1690" s="122" t="s">
        <v>88</v>
      </c>
      <c r="AB1690" s="40">
        <f>_xll.qlInterestRateIndexFixingDate($X$9,AC1690)</f>
        <v>51232</v>
      </c>
      <c r="AC1690" s="40">
        <f>_xll.qlCalendarAdvance(calendar,$AC1689,AA1690,,,trigger)</f>
        <v>51236</v>
      </c>
      <c r="AD1690" s="40">
        <f>_xll.qlInterestRateIndexMaturity($X$9,AC1690,)</f>
        <v>51327</v>
      </c>
      <c r="AE1690" s="43">
        <f>_xll.qlTenorBasisValue(TenorBasis3M,AC1690,_xll.ohTrigger(trigger,$X$24))</f>
        <v>4.6634646593238005E-4</v>
      </c>
      <c r="AF1690" s="90">
        <f>_xll.qlTenorBasisForwardRate(TenorBasis3M,AC1690,_xll.ohTrigger(trigger,$X$24))</f>
        <v>1.5498058635478639E-2</v>
      </c>
      <c r="AG1690" s="90">
        <f>_xll.qlIndexFixing(TenorBasisIndex6M,$AB1690,TRUE,_xll.ohTrigger(trigger,$X$24))</f>
        <v>1.5331541300453756E-2</v>
      </c>
      <c r="AH1690" s="43">
        <f>_xll.qlIndexFixing($X$9,$AB1690,TRUE,trigger)</f>
        <v>1.5427529096581976E-2</v>
      </c>
      <c r="AI1690" s="45">
        <f t="shared" si="40"/>
        <v>-0.95987796128219405</v>
      </c>
    </row>
    <row r="1691" spans="27:35" x14ac:dyDescent="0.2">
      <c r="AA1691" s="122" t="s">
        <v>88</v>
      </c>
      <c r="AB1691" s="40">
        <f>_xll.qlInterestRateIndexFixingDate($X$9,AC1691)</f>
        <v>51239</v>
      </c>
      <c r="AC1691" s="40">
        <f>_xll.qlCalendarAdvance(calendar,$AC1690,AA1691,,,trigger)</f>
        <v>51243</v>
      </c>
      <c r="AD1691" s="40">
        <f>_xll.qlInterestRateIndexMaturity($X$9,AC1691,)</f>
        <v>51334</v>
      </c>
      <c r="AE1691" s="43">
        <f>_xll.qlTenorBasisValue(TenorBasis3M,AC1691,_xll.ohTrigger(trigger,$X$24))</f>
        <v>4.6547040858153715E-4</v>
      </c>
      <c r="AF1691" s="90">
        <f>_xll.qlTenorBasisForwardRate(TenorBasis3M,AC1691,_xll.ohTrigger(trigger,$X$24))</f>
        <v>1.5491282940291298E-2</v>
      </c>
      <c r="AG1691" s="90">
        <f>_xll.qlIndexFixing(TenorBasisIndex6M,$AB1691,TRUE,_xll.ohTrigger(trigger,$X$24))</f>
        <v>1.5324766426404738E-2</v>
      </c>
      <c r="AH1691" s="43">
        <f>_xll.qlIndexFixing($X$9,$AB1691,TRUE,trigger)</f>
        <v>1.5421970682624297E-2</v>
      </c>
      <c r="AI1691" s="45">
        <f t="shared" si="40"/>
        <v>-0.97204256219559504</v>
      </c>
    </row>
    <row r="1692" spans="27:35" x14ac:dyDescent="0.2">
      <c r="AA1692" s="122" t="s">
        <v>88</v>
      </c>
      <c r="AB1692" s="40">
        <f>_xll.qlInterestRateIndexFixingDate($X$9,AC1692)</f>
        <v>51246</v>
      </c>
      <c r="AC1692" s="40">
        <f>_xll.qlCalendarAdvance(calendar,$AC1691,AA1692,,,trigger)</f>
        <v>51250</v>
      </c>
      <c r="AD1692" s="40">
        <f>_xll.qlInterestRateIndexMaturity($X$9,AC1692,)</f>
        <v>51341</v>
      </c>
      <c r="AE1692" s="43">
        <f>_xll.qlTenorBasisValue(TenorBasis3M,AC1692,_xll.ohTrigger(trigger,$X$24))</f>
        <v>4.6459576588399348E-4</v>
      </c>
      <c r="AF1692" s="90">
        <f>_xll.qlTenorBasisForwardRate(TenorBasis3M,AC1692,_xll.ohTrigger(trigger,$X$24))</f>
        <v>1.5484547164407865E-2</v>
      </c>
      <c r="AG1692" s="90">
        <f>_xll.qlIndexFixing(TenorBasisIndex6M,$AB1692,TRUE,_xll.ohTrigger(trigger,$X$24))</f>
        <v>1.5318031469980091E-2</v>
      </c>
      <c r="AH1692" s="43">
        <f>_xll.qlIndexFixing($X$9,$AB1692,TRUE,trigger)</f>
        <v>1.5416457044917018E-2</v>
      </c>
      <c r="AI1692" s="45">
        <f t="shared" si="40"/>
        <v>-0.9842557493692714</v>
      </c>
    </row>
    <row r="1693" spans="27:35" x14ac:dyDescent="0.2">
      <c r="AA1693" s="122" t="s">
        <v>88</v>
      </c>
      <c r="AB1693" s="40">
        <f>_xll.qlInterestRateIndexFixingDate($X$9,AC1693)</f>
        <v>51253</v>
      </c>
      <c r="AC1693" s="40">
        <f>_xll.qlCalendarAdvance(calendar,$AC1692,AA1693,,,trigger)</f>
        <v>51258</v>
      </c>
      <c r="AD1693" s="40">
        <f>_xll.qlInterestRateIndexMaturity($X$9,AC1693,)</f>
        <v>51350</v>
      </c>
      <c r="AE1693" s="43">
        <f>_xll.qlTenorBasisValue(TenorBasis3M,AC1693,_xll.ohTrigger(trigger,$X$24))</f>
        <v>4.6359790461934433E-4</v>
      </c>
      <c r="AF1693" s="90">
        <f>_xll.qlTenorBasisForwardRate(TenorBasis3M,AC1693,_xll.ohTrigger(trigger,$X$24))</f>
        <v>1.5476760120506024E-2</v>
      </c>
      <c r="AG1693" s="90">
        <f>_xll.qlIndexFixing(TenorBasisIndex6M,$AB1693,TRUE,_xll.ohTrigger(trigger,$X$24))</f>
        <v>1.5310238312313046E-2</v>
      </c>
      <c r="AH1693" s="43">
        <f>_xll.qlIndexFixing($X$9,$AB1693,TRUE,trigger)</f>
        <v>1.5410158463081258E-2</v>
      </c>
      <c r="AI1693" s="45">
        <f t="shared" si="40"/>
        <v>-0.99920150768212024</v>
      </c>
    </row>
    <row r="1694" spans="27:35" x14ac:dyDescent="0.2">
      <c r="AA1694" s="122" t="s">
        <v>88</v>
      </c>
      <c r="AB1694" s="40">
        <f>_xll.qlInterestRateIndexFixingDate($X$9,AC1694)</f>
        <v>51263</v>
      </c>
      <c r="AC1694" s="40">
        <f>_xll.qlCalendarAdvance(calendar,$AC1693,AA1694,,,trigger)</f>
        <v>51265</v>
      </c>
      <c r="AD1694" s="40">
        <f>_xll.qlInterestRateIndexMaturity($X$9,AC1694,)</f>
        <v>51357</v>
      </c>
      <c r="AE1694" s="43">
        <f>_xll.qlTenorBasisValue(TenorBasis3M,AC1694,_xll.ohTrigger(trigger,$X$24))</f>
        <v>4.6272628849231028E-4</v>
      </c>
      <c r="AF1694" s="90">
        <f>_xll.qlTenorBasisForwardRate(TenorBasis3M,AC1694,_xll.ohTrigger(trigger,$X$24))</f>
        <v>1.5470112446203691E-2</v>
      </c>
      <c r="AG1694" s="90">
        <f>_xll.qlIndexFixing(TenorBasisIndex6M,$AB1694,TRUE,_xll.ohTrigger(trigger,$X$24))</f>
        <v>1.5303591456849622E-2</v>
      </c>
      <c r="AH1694" s="43">
        <f>_xll.qlIndexFixing($X$9,$AB1694,TRUE,trigger)</f>
        <v>1.5404743740832422E-2</v>
      </c>
      <c r="AI1694" s="45">
        <f t="shared" si="40"/>
        <v>-1.0115228398279927</v>
      </c>
    </row>
    <row r="1695" spans="27:35" x14ac:dyDescent="0.2">
      <c r="AA1695" s="122" t="s">
        <v>88</v>
      </c>
      <c r="AB1695" s="40">
        <f>_xll.qlInterestRateIndexFixingDate($X$9,AC1695)</f>
        <v>51270</v>
      </c>
      <c r="AC1695" s="40">
        <f>_xll.qlCalendarAdvance(calendar,$AC1694,AA1695,,,trigger)</f>
        <v>51272</v>
      </c>
      <c r="AD1695" s="40">
        <f>_xll.qlInterestRateIndexMaturity($X$9,AC1695,)</f>
        <v>51364</v>
      </c>
      <c r="AE1695" s="43">
        <f>_xll.qlTenorBasisValue(TenorBasis3M,AC1695,_xll.ohTrigger(trigger,$X$24))</f>
        <v>4.6185608250656339E-4</v>
      </c>
      <c r="AF1695" s="90">
        <f>_xll.qlTenorBasisForwardRate(TenorBasis3M,AC1695,_xll.ohTrigger(trigger,$X$24))</f>
        <v>1.546350468782323E-2</v>
      </c>
      <c r="AG1695" s="90">
        <f>_xll.qlIndexFixing(TenorBasisIndex6M,$AB1695,TRUE,_xll.ohTrigger(trigger,$X$24))</f>
        <v>1.5296984515610299E-2</v>
      </c>
      <c r="AH1695" s="43">
        <f>_xll.qlIndexFixing($X$9,$AB1695,TRUE,trigger)</f>
        <v>1.5399373796232131E-2</v>
      </c>
      <c r="AI1695" s="45">
        <f t="shared" si="40"/>
        <v>-1.0238928062183268</v>
      </c>
    </row>
    <row r="1696" spans="27:35" x14ac:dyDescent="0.2">
      <c r="AA1696" s="122" t="s">
        <v>88</v>
      </c>
      <c r="AB1696" s="40">
        <f>_xll.qlInterestRateIndexFixingDate($X$9,AC1696)</f>
        <v>51277</v>
      </c>
      <c r="AC1696" s="40">
        <f>_xll.qlCalendarAdvance(calendar,$AC1695,AA1696,,,trigger)</f>
        <v>51279</v>
      </c>
      <c r="AD1696" s="40">
        <f>_xll.qlInterestRateIndexMaturity($X$9,AC1696,)</f>
        <v>51371</v>
      </c>
      <c r="AE1696" s="43">
        <f>_xll.qlTenorBasisValue(TenorBasis3M,AC1696,_xll.ohTrigger(trigger,$X$24))</f>
        <v>4.6098728522215107E-4</v>
      </c>
      <c r="AF1696" s="90">
        <f>_xll.qlTenorBasisForwardRate(TenorBasis3M,AC1696,_xll.ohTrigger(trigger,$X$24))</f>
        <v>1.5456936843735508E-2</v>
      </c>
      <c r="AG1696" s="90">
        <f>_xll.qlIndexFixing(TenorBasisIndex6M,$AB1696,TRUE,_xll.ohTrigger(trigger,$X$24))</f>
        <v>1.5290417486969419E-2</v>
      </c>
      <c r="AH1696" s="43">
        <f>_xll.qlIndexFixing($X$9,$AB1696,TRUE,trigger)</f>
        <v>1.5394048629096185E-2</v>
      </c>
      <c r="AI1696" s="45">
        <f t="shared" si="40"/>
        <v>-1.0363114212676681</v>
      </c>
    </row>
    <row r="1697" spans="27:35" x14ac:dyDescent="0.2">
      <c r="AA1697" s="122" t="s">
        <v>88</v>
      </c>
      <c r="AB1697" s="40">
        <f>_xll.qlInterestRateIndexFixingDate($X$9,AC1697)</f>
        <v>51284</v>
      </c>
      <c r="AC1697" s="40">
        <f>_xll.qlCalendarAdvance(calendar,$AC1696,AA1697,,,trigger)</f>
        <v>51286</v>
      </c>
      <c r="AD1697" s="40">
        <f>_xll.qlInterestRateIndexMaturity($X$9,AC1697,)</f>
        <v>51378</v>
      </c>
      <c r="AE1697" s="43">
        <f>_xll.qlTenorBasisValue(TenorBasis3M,AC1697,_xll.ohTrigger(trigger,$X$24))</f>
        <v>4.6011989519707412E-4</v>
      </c>
      <c r="AF1697" s="90">
        <f>_xll.qlTenorBasisForwardRate(TenorBasis3M,AC1697,_xll.ohTrigger(trigger,$X$24))</f>
        <v>1.545040891231661E-2</v>
      </c>
      <c r="AG1697" s="90">
        <f>_xll.qlIndexFixing(TenorBasisIndex6M,$AB1697,TRUE,_xll.ohTrigger(trigger,$X$24))</f>
        <v>1.5283890369296982E-2</v>
      </c>
      <c r="AH1697" s="43">
        <f>_xll.qlIndexFixing($X$9,$AB1697,TRUE,trigger)</f>
        <v>1.538876823924386E-2</v>
      </c>
      <c r="AI1697" s="45">
        <f t="shared" si="40"/>
        <v>-1.0487786994687818</v>
      </c>
    </row>
    <row r="1698" spans="27:35" x14ac:dyDescent="0.2">
      <c r="AA1698" s="122" t="s">
        <v>88</v>
      </c>
      <c r="AB1698" s="40">
        <f>_xll.qlInterestRateIndexFixingDate($X$9,AC1698)</f>
        <v>51291</v>
      </c>
      <c r="AC1698" s="40">
        <f>_xll.qlCalendarAdvance(calendar,$AC1697,AA1698,,,trigger)</f>
        <v>51293</v>
      </c>
      <c r="AD1698" s="40">
        <f>_xll.qlInterestRateIndexMaturity($X$9,AC1698,)</f>
        <v>51385</v>
      </c>
      <c r="AE1698" s="43">
        <f>_xll.qlTenorBasisValue(TenorBasis3M,AC1698,_xll.ohTrigger(trigger,$X$24))</f>
        <v>4.5925391098730807E-4</v>
      </c>
      <c r="AF1698" s="90">
        <f>_xll.qlTenorBasisForwardRate(TenorBasis3M,AC1698,_xll.ohTrigger(trigger,$X$24))</f>
        <v>1.5443920891935664E-2</v>
      </c>
      <c r="AG1698" s="90">
        <f>_xll.qlIndexFixing(TenorBasisIndex6M,$AB1698,TRUE,_xll.ohTrigger(trigger,$X$24))</f>
        <v>1.5277403160966463E-2</v>
      </c>
      <c r="AH1698" s="43">
        <f>_xll.qlIndexFixing($X$9,$AB1698,TRUE,trigger)</f>
        <v>1.538353262649356E-2</v>
      </c>
      <c r="AI1698" s="45">
        <f t="shared" si="40"/>
        <v>-1.0612946552709772</v>
      </c>
    </row>
    <row r="1699" spans="27:35" x14ac:dyDescent="0.2">
      <c r="AA1699" s="122" t="s">
        <v>88</v>
      </c>
      <c r="AB1699" s="40">
        <f>_xll.qlInterestRateIndexFixingDate($X$9,AC1699)</f>
        <v>51298</v>
      </c>
      <c r="AC1699" s="40">
        <f>_xll.qlCalendarAdvance(calendar,$AC1698,AA1699,,,trigger)</f>
        <v>51300</v>
      </c>
      <c r="AD1699" s="40">
        <f>_xll.qlInterestRateIndexMaturity($X$9,AC1699,)</f>
        <v>51392</v>
      </c>
      <c r="AE1699" s="43">
        <f>_xll.qlTenorBasisValue(TenorBasis3M,AC1699,_xll.ohTrigger(trigger,$X$24))</f>
        <v>4.5838933114682152E-4</v>
      </c>
      <c r="AF1699" s="90">
        <f>_xll.qlTenorBasisForwardRate(TenorBasis3M,AC1699,_xll.ohTrigger(trigger,$X$24))</f>
        <v>1.5437472780965278E-2</v>
      </c>
      <c r="AG1699" s="90">
        <f>_xll.qlIndexFixing(TenorBasisIndex6M,$AB1699,TRUE,_xll.ohTrigger(trigger,$X$24))</f>
        <v>1.5270955860351336E-2</v>
      </c>
      <c r="AH1699" s="43">
        <f>_xll.qlIndexFixing($X$9,$AB1699,TRUE,trigger)</f>
        <v>1.5378341790667169E-2</v>
      </c>
      <c r="AI1699" s="45">
        <f t="shared" si="40"/>
        <v>-1.0738593031583283</v>
      </c>
    </row>
    <row r="1700" spans="27:35" x14ac:dyDescent="0.2">
      <c r="AA1700" s="122" t="s">
        <v>88</v>
      </c>
      <c r="AB1700" s="40">
        <f>_xll.qlInterestRateIndexFixingDate($X$9,AC1700)</f>
        <v>51305</v>
      </c>
      <c r="AC1700" s="40">
        <f>_xll.qlCalendarAdvance(calendar,$AC1699,AA1700,,,trigger)</f>
        <v>51307</v>
      </c>
      <c r="AD1700" s="40">
        <f>_xll.qlInterestRateIndexMaturity($X$9,AC1700,)</f>
        <v>51399</v>
      </c>
      <c r="AE1700" s="43">
        <f>_xll.qlTenorBasisValue(TenorBasis3M,AC1700,_xll.ohTrigger(trigger,$X$24))</f>
        <v>4.5752615422759802E-4</v>
      </c>
      <c r="AF1700" s="90">
        <f>_xll.qlTenorBasisForwardRate(TenorBasis3M,AC1700,_xll.ohTrigger(trigger,$X$24))</f>
        <v>1.5431064577774579E-2</v>
      </c>
      <c r="AG1700" s="90">
        <f>_xll.qlIndexFixing(TenorBasisIndex6M,$AB1700,TRUE,_xll.ohTrigger(trigger,$X$24))</f>
        <v>1.5264548465817259E-2</v>
      </c>
      <c r="AH1700" s="43">
        <f>_xll.qlIndexFixing($X$9,$AB1700,TRUE,trigger)</f>
        <v>1.5373195731587436E-2</v>
      </c>
      <c r="AI1700" s="45">
        <f t="shared" si="40"/>
        <v>-1.086472657701766</v>
      </c>
    </row>
    <row r="1701" spans="27:35" x14ac:dyDescent="0.2">
      <c r="AA1701" s="122" t="s">
        <v>88</v>
      </c>
      <c r="AB1701" s="40">
        <f>_xll.qlInterestRateIndexFixingDate($X$9,AC1701)</f>
        <v>51312</v>
      </c>
      <c r="AC1701" s="40">
        <f>_xll.qlCalendarAdvance(calendar,$AC1700,AA1701,,,trigger)</f>
        <v>51314</v>
      </c>
      <c r="AD1701" s="40">
        <f>_xll.qlInterestRateIndexMaturity($X$9,AC1701,)</f>
        <v>51406</v>
      </c>
      <c r="AE1701" s="43">
        <f>_xll.qlTenorBasisValue(TenorBasis3M,AC1701,_xll.ohTrigger(trigger,$X$24))</f>
        <v>4.566643787796555E-4</v>
      </c>
      <c r="AF1701" s="90">
        <f>_xll.qlTenorBasisForwardRate(TenorBasis3M,AC1701,_xll.ohTrigger(trigger,$X$24))</f>
        <v>1.5424696280731834E-2</v>
      </c>
      <c r="AG1701" s="90">
        <f>_xll.qlIndexFixing(TenorBasisIndex6M,$AB1701,TRUE,_xll.ohTrigger(trigger,$X$24))</f>
        <v>1.5258180975735098E-2</v>
      </c>
      <c r="AH1701" s="43">
        <f>_xll.qlIndexFixing($X$9,$AB1701,TRUE,trigger)</f>
        <v>1.5368094449076242E-2</v>
      </c>
      <c r="AI1701" s="45">
        <f t="shared" si="40"/>
        <v>-1.0991347334114374</v>
      </c>
    </row>
    <row r="1702" spans="27:35" x14ac:dyDescent="0.2">
      <c r="AA1702" s="122" t="s">
        <v>88</v>
      </c>
      <c r="AB1702" s="40">
        <f>_xll.qlInterestRateIndexFixingDate($X$9,AC1702)</f>
        <v>51319</v>
      </c>
      <c r="AC1702" s="40">
        <f>_xll.qlCalendarAdvance(calendar,$AC1701,AA1702,,,trigger)</f>
        <v>51321</v>
      </c>
      <c r="AD1702" s="40">
        <f>_xll.qlInterestRateIndexMaturity($X$9,AC1702,)</f>
        <v>51413</v>
      </c>
      <c r="AE1702" s="43">
        <f>_xll.qlTenorBasisValue(TenorBasis3M,AC1702,_xll.ohTrigger(trigger,$X$24))</f>
        <v>4.5580400335106642E-4</v>
      </c>
      <c r="AF1702" s="90">
        <f>_xll.qlTenorBasisForwardRate(TenorBasis3M,AC1702,_xll.ohTrigger(trigger,$X$24))</f>
        <v>1.5418367888669278E-2</v>
      </c>
      <c r="AG1702" s="90">
        <f>_xll.qlIndexFixing(TenorBasisIndex6M,$AB1702,TRUE,_xll.ohTrigger(trigger,$X$24))</f>
        <v>1.5256790432881192E-2</v>
      </c>
      <c r="AH1702" s="43">
        <f>_xll.qlIndexFixing($X$9,$AB1702,TRUE,trigger)</f>
        <v>1.5363037940433141E-2</v>
      </c>
      <c r="AI1702" s="45">
        <f t="shared" si="40"/>
        <v>-1.0624750755194867</v>
      </c>
    </row>
    <row r="1703" spans="27:35" x14ac:dyDescent="0.2">
      <c r="AA1703" s="122" t="s">
        <v>88</v>
      </c>
      <c r="AB1703" s="40">
        <f>_xll.qlInterestRateIndexFixingDate($X$9,AC1703)</f>
        <v>51326</v>
      </c>
      <c r="AC1703" s="40">
        <f>_xll.qlCalendarAdvance(calendar,$AC1702,AA1703,,,trigger)</f>
        <v>51328</v>
      </c>
      <c r="AD1703" s="40">
        <f>_xll.qlInterestRateIndexMaturity($X$9,AC1703,)</f>
        <v>51420</v>
      </c>
      <c r="AE1703" s="43">
        <f>_xll.qlTenorBasisValue(TenorBasis3M,AC1703,_xll.ohTrigger(trigger,$X$24))</f>
        <v>4.5494502648797745E-4</v>
      </c>
      <c r="AF1703" s="90">
        <f>_xll.qlTenorBasisForwardRate(TenorBasis3M,AC1703,_xll.ohTrigger(trigger,$X$24))</f>
        <v>1.5412079440579199E-2</v>
      </c>
      <c r="AG1703" s="90">
        <f>_xll.qlIndexFixing(TenorBasisIndex6M,$AB1703,TRUE,_xll.ohTrigger(trigger,$X$24))</f>
        <v>1.5267782432674177E-2</v>
      </c>
      <c r="AH1703" s="43">
        <f>_xll.qlIndexFixing($X$9,$AB1703,TRUE,trigger)</f>
        <v>1.5358025982553985E-2</v>
      </c>
      <c r="AI1703" s="45">
        <f t="shared" si="40"/>
        <v>-0.90243549879808627</v>
      </c>
    </row>
    <row r="1704" spans="27:35" x14ac:dyDescent="0.2">
      <c r="AA1704" s="122" t="s">
        <v>88</v>
      </c>
      <c r="AB1704" s="40">
        <f>_xll.qlInterestRateIndexFixingDate($X$9,AC1704)</f>
        <v>51333</v>
      </c>
      <c r="AC1704" s="40">
        <f>_xll.qlCalendarAdvance(calendar,$AC1703,AA1704,,,trigger)</f>
        <v>51335</v>
      </c>
      <c r="AD1704" s="40">
        <f>_xll.qlInterestRateIndexMaturity($X$9,AC1704,)</f>
        <v>51427</v>
      </c>
      <c r="AE1704" s="43">
        <f>_xll.qlTenorBasisValue(TenorBasis3M,AC1704,_xll.ohTrigger(trigger,$X$24))</f>
        <v>4.5408744673462969E-4</v>
      </c>
      <c r="AF1704" s="90">
        <f>_xll.qlTenorBasisForwardRate(TenorBasis3M,AC1704,_xll.ohTrigger(trigger,$X$24))</f>
        <v>1.5405831046219887E-2</v>
      </c>
      <c r="AG1704" s="90">
        <f>_xll.qlIndexFixing(TenorBasisIndex6M,$AB1704,TRUE,_xll.ohTrigger(trigger,$X$24))</f>
        <v>1.527881447014468E-2</v>
      </c>
      <c r="AH1704" s="43">
        <f>_xll.qlIndexFixing($X$9,$AB1704,TRUE,trigger)</f>
        <v>1.5353057964039152E-2</v>
      </c>
      <c r="AI1704" s="45">
        <f t="shared" si="40"/>
        <v>-0.74243493894472068</v>
      </c>
    </row>
    <row r="1705" spans="27:35" x14ac:dyDescent="0.2">
      <c r="AA1705" s="122" t="s">
        <v>88</v>
      </c>
      <c r="AB1705" s="40">
        <f>_xll.qlInterestRateIndexFixingDate($X$9,AC1705)</f>
        <v>51340</v>
      </c>
      <c r="AC1705" s="40">
        <f>_xll.qlCalendarAdvance(calendar,$AC1704,AA1705,,,trigger)</f>
        <v>51342</v>
      </c>
      <c r="AD1705" s="40">
        <f>_xll.qlInterestRateIndexMaturity($X$9,AC1705,)</f>
        <v>51434</v>
      </c>
      <c r="AE1705" s="43">
        <f>_xll.qlTenorBasisValue(TenorBasis3M,AC1705,_xll.ohTrigger(trigger,$X$24))</f>
        <v>4.5323126263337816E-4</v>
      </c>
      <c r="AF1705" s="90">
        <f>_xll.qlTenorBasisForwardRate(TenorBasis3M,AC1705,_xll.ohTrigger(trigger,$X$24))</f>
        <v>1.5399622822549959E-2</v>
      </c>
      <c r="AG1705" s="90">
        <f>_xll.qlIndexFixing(TenorBasisIndex6M,$AB1705,TRUE,_xll.ohTrigger(trigger,$X$24))</f>
        <v>1.5289886662775252E-2</v>
      </c>
      <c r="AH1705" s="43">
        <f>_xll.qlIndexFixing($X$9,$AB1705,TRUE,trigger)</f>
        <v>1.5348133233963239E-2</v>
      </c>
      <c r="AI1705" s="45">
        <f t="shared" si="40"/>
        <v>-0.58246571187987173</v>
      </c>
    </row>
    <row r="1706" spans="27:35" x14ac:dyDescent="0.2">
      <c r="AA1706" s="122" t="s">
        <v>88</v>
      </c>
      <c r="AB1706" s="40">
        <f>_xll.qlInterestRateIndexFixingDate($X$9,AC1706)</f>
        <v>51347</v>
      </c>
      <c r="AC1706" s="40">
        <f>_xll.qlCalendarAdvance(calendar,$AC1705,AA1706,,,trigger)</f>
        <v>51349</v>
      </c>
      <c r="AD1706" s="40">
        <f>_xll.qlInterestRateIndexMaturity($X$9,AC1706,)</f>
        <v>51441</v>
      </c>
      <c r="AE1706" s="43">
        <f>_xll.qlTenorBasisValue(TenorBasis3M,AC1706,_xll.ohTrigger(trigger,$X$24))</f>
        <v>4.5237647272471099E-4</v>
      </c>
      <c r="AF1706" s="90">
        <f>_xll.qlTenorBasisForwardRate(TenorBasis3M,AC1706,_xll.ohTrigger(trigger,$X$24))</f>
        <v>1.53934548865289E-2</v>
      </c>
      <c r="AG1706" s="90">
        <f>_xll.qlIndexFixing(TenorBasisIndex6M,$AB1706,TRUE,_xll.ohTrigger(trigger,$X$24))</f>
        <v>1.5300999128054519E-2</v>
      </c>
      <c r="AH1706" s="43">
        <f>_xll.qlIndexFixing($X$9,$AB1706,TRUE,trigger)</f>
        <v>1.5343251141407797E-2</v>
      </c>
      <c r="AI1706" s="45">
        <f t="shared" si="40"/>
        <v>-0.42252013353278117</v>
      </c>
    </row>
    <row r="1707" spans="27:35" x14ac:dyDescent="0.2">
      <c r="AA1707" s="122" t="s">
        <v>88</v>
      </c>
      <c r="AB1707" s="40">
        <f>_xll.qlInterestRateIndexFixingDate($X$9,AC1707)</f>
        <v>51354</v>
      </c>
      <c r="AC1707" s="40">
        <f>_xll.qlCalendarAdvance(calendar,$AC1706,AA1707,,,trigger)</f>
        <v>51356</v>
      </c>
      <c r="AD1707" s="40">
        <f>_xll.qlInterestRateIndexMaturity($X$9,AC1707,)</f>
        <v>51448</v>
      </c>
      <c r="AE1707" s="43">
        <f>_xll.qlTenorBasisValue(TenorBasis3M,AC1707,_xll.ohTrigger(trigger,$X$24))</f>
        <v>4.515230755472707E-4</v>
      </c>
      <c r="AF1707" s="90">
        <f>_xll.qlTenorBasisForwardRate(TenorBasis3M,AC1707,_xll.ohTrigger(trigger,$X$24))</f>
        <v>1.5387327355110982E-2</v>
      </c>
      <c r="AG1707" s="90">
        <f>_xll.qlIndexFixing(TenorBasisIndex6M,$AB1707,TRUE,_xll.ohTrigger(trigger,$X$24))</f>
        <v>1.5312151983463286E-2</v>
      </c>
      <c r="AH1707" s="43">
        <f>_xll.qlIndexFixing($X$9,$AB1707,TRUE,trigger)</f>
        <v>1.5338411035458721E-2</v>
      </c>
      <c r="AI1707" s="45">
        <f t="shared" si="40"/>
        <v>-0.26259051995434701</v>
      </c>
    </row>
    <row r="1708" spans="27:35" x14ac:dyDescent="0.2">
      <c r="AA1708" s="122" t="s">
        <v>88</v>
      </c>
      <c r="AB1708" s="40">
        <f>_xll.qlInterestRateIndexFixingDate($X$9,AC1708)</f>
        <v>51361</v>
      </c>
      <c r="AC1708" s="40">
        <f>_xll.qlCalendarAdvance(calendar,$AC1707,AA1708,,,trigger)</f>
        <v>51363</v>
      </c>
      <c r="AD1708" s="40">
        <f>_xll.qlInterestRateIndexMaturity($X$9,AC1708,)</f>
        <v>51455</v>
      </c>
      <c r="AE1708" s="43">
        <f>_xll.qlTenorBasisValue(TenorBasis3M,AC1708,_xll.ohTrigger(trigger,$X$24))</f>
        <v>4.5067106963787108E-4</v>
      </c>
      <c r="AF1708" s="90">
        <f>_xll.qlTenorBasisForwardRate(TenorBasis3M,AC1708,_xll.ohTrigger(trigger,$X$24))</f>
        <v>1.5381240345253084E-2</v>
      </c>
      <c r="AG1708" s="90">
        <f>_xll.qlIndexFixing(TenorBasisIndex6M,$AB1708,TRUE,_xll.ohTrigger(trigger,$X$24))</f>
        <v>1.5323345346491921E-2</v>
      </c>
      <c r="AH1708" s="43">
        <f>_xll.qlIndexFixing($X$9,$AB1708,TRUE,trigger)</f>
        <v>1.5333612265203642E-2</v>
      </c>
      <c r="AI1708" s="45">
        <f t="shared" si="40"/>
        <v>-0.10266918711721376</v>
      </c>
    </row>
    <row r="1709" spans="27:35" x14ac:dyDescent="0.2">
      <c r="AA1709" s="122" t="s">
        <v>88</v>
      </c>
      <c r="AB1709" s="40">
        <f>_xll.qlInterestRateIndexFixingDate($X$9,AC1709)</f>
        <v>51368</v>
      </c>
      <c r="AC1709" s="40">
        <f>_xll.qlCalendarAdvance(calendar,$AC1708,AA1709,,,trigger)</f>
        <v>51370</v>
      </c>
      <c r="AD1709" s="40">
        <f>_xll.qlInterestRateIndexMaturity($X$9,AC1709,)</f>
        <v>51462</v>
      </c>
      <c r="AE1709" s="43">
        <f>_xll.qlTenorBasisValue(TenorBasis3M,AC1709,_xll.ohTrigger(trigger,$X$24))</f>
        <v>4.4982045353151901E-4</v>
      </c>
      <c r="AF1709" s="90">
        <f>_xll.qlTenorBasisForwardRate(TenorBasis3M,AC1709,_xll.ohTrigger(trigger,$X$24))</f>
        <v>1.5375193973910349E-2</v>
      </c>
      <c r="AG1709" s="90">
        <f>_xll.qlIndexFixing(TenorBasisIndex6M,$AB1709,TRUE,_xll.ohTrigger(trigger,$X$24))</f>
        <v>1.5334579334627313E-2</v>
      </c>
      <c r="AH1709" s="43">
        <f>_xll.qlIndexFixing($X$9,$AB1709,TRUE,trigger)</f>
        <v>1.5328854179740619E-2</v>
      </c>
      <c r="AI1709" s="45">
        <f t="shared" si="40"/>
        <v>5.7251548866935759E-2</v>
      </c>
    </row>
    <row r="1710" spans="27:35" x14ac:dyDescent="0.2">
      <c r="AA1710" s="122" t="s">
        <v>88</v>
      </c>
      <c r="AB1710" s="40">
        <f>_xll.qlInterestRateIndexFixingDate($X$9,AC1710)</f>
        <v>51375</v>
      </c>
      <c r="AC1710" s="40">
        <f>_xll.qlCalendarAdvance(calendar,$AC1709,AA1710,,,trigger)</f>
        <v>51377</v>
      </c>
      <c r="AD1710" s="40">
        <f>_xll.qlInterestRateIndexMaturity($X$9,AC1710,)</f>
        <v>51469</v>
      </c>
      <c r="AE1710" s="43">
        <f>_xll.qlTenorBasisValue(TenorBasis3M,AC1710,_xll.ohTrigger(trigger,$X$24))</f>
        <v>4.4897122576143184E-4</v>
      </c>
      <c r="AF1710" s="90">
        <f>_xll.qlTenorBasisForwardRate(TenorBasis3M,AC1710,_xll.ohTrigger(trigger,$X$24))</f>
        <v>1.5369188358032703E-2</v>
      </c>
      <c r="AG1710" s="90">
        <f>_xll.qlIndexFixing(TenorBasisIndex6M,$AB1710,TRUE,_xll.ohTrigger(trigger,$X$24))</f>
        <v>1.534585406535722E-2</v>
      </c>
      <c r="AH1710" s="43">
        <f>_xll.qlIndexFixing($X$9,$AB1710,TRUE,trigger)</f>
        <v>1.5324136128166846E-2</v>
      </c>
      <c r="AI1710" s="45">
        <f t="shared" si="40"/>
        <v>0.21717937190374875</v>
      </c>
    </row>
    <row r="1711" spans="27:35" x14ac:dyDescent="0.2">
      <c r="AA1711" s="122" t="s">
        <v>88</v>
      </c>
      <c r="AB1711" s="40">
        <f>_xll.qlInterestRateIndexFixingDate($X$9,AC1711)</f>
        <v>51382</v>
      </c>
      <c r="AC1711" s="40">
        <f>_xll.qlCalendarAdvance(calendar,$AC1710,AA1711,,,trigger)</f>
        <v>51384</v>
      </c>
      <c r="AD1711" s="40">
        <f>_xll.qlInterestRateIndexMaturity($X$9,AC1711,)</f>
        <v>51475</v>
      </c>
      <c r="AE1711" s="43">
        <f>_xll.qlTenorBasisValue(TenorBasis3M,AC1711,_xll.ohTrigger(trigger,$X$24))</f>
        <v>4.481233848590585E-4</v>
      </c>
      <c r="AF1711" s="90">
        <f>_xll.qlTenorBasisForwardRate(TenorBasis3M,AC1711,_xll.ohTrigger(trigger,$X$24))</f>
        <v>1.5363314510656404E-2</v>
      </c>
      <c r="AG1711" s="90">
        <f>_xll.qlIndexFixing(TenorBasisIndex6M,$AB1711,TRUE,_xll.ohTrigger(trigger,$X$24))</f>
        <v>1.5356528394608406E-2</v>
      </c>
      <c r="AH1711" s="43">
        <f>_xll.qlIndexFixing($X$9,$AB1711,TRUE,trigger)</f>
        <v>1.5319458901240757E-2</v>
      </c>
      <c r="AI1711" s="45">
        <f t="shared" si="40"/>
        <v>0.37069493367649503</v>
      </c>
    </row>
    <row r="1712" spans="27:35" x14ac:dyDescent="0.2">
      <c r="AA1712" s="122" t="s">
        <v>88</v>
      </c>
      <c r="AB1712" s="40">
        <f>_xll.qlInterestRateIndexFixingDate($X$9,AC1712)</f>
        <v>51389</v>
      </c>
      <c r="AC1712" s="40">
        <f>_xll.qlCalendarAdvance(calendar,$AC1711,AA1712,,,trigger)</f>
        <v>51391</v>
      </c>
      <c r="AD1712" s="40">
        <f>_xll.qlInterestRateIndexMaturity($X$9,AC1712,)</f>
        <v>51482</v>
      </c>
      <c r="AE1712" s="43">
        <f>_xll.qlTenorBasisValue(TenorBasis3M,AC1712,_xll.ohTrigger(trigger,$X$24))</f>
        <v>4.4727692935409686E-4</v>
      </c>
      <c r="AF1712" s="90">
        <f>_xll.qlTenorBasisForwardRate(TenorBasis3M,AC1712,_xll.ohTrigger(trigger,$X$24))</f>
        <v>1.5357388056154751E-2</v>
      </c>
      <c r="AG1712" s="90">
        <f>_xll.qlIndexFixing(TenorBasisIndex6M,$AB1712,TRUE,_xll.ohTrigger(trigger,$X$24))</f>
        <v>1.5368071411461969E-2</v>
      </c>
      <c r="AH1712" s="43">
        <f>_xll.qlIndexFixing($X$9,$AB1712,TRUE,trigger)</f>
        <v>1.5314816534031862E-2</v>
      </c>
      <c r="AI1712" s="45">
        <f t="shared" si="40"/>
        <v>0.53254877430106839</v>
      </c>
    </row>
    <row r="1713" spans="27:35" x14ac:dyDescent="0.2">
      <c r="AA1713" s="122" t="s">
        <v>88</v>
      </c>
      <c r="AB1713" s="40">
        <f>_xll.qlInterestRateIndexFixingDate($X$9,AC1713)</f>
        <v>51396</v>
      </c>
      <c r="AC1713" s="40">
        <f>_xll.qlCalendarAdvance(calendar,$AC1712,AA1713,,,trigger)</f>
        <v>51398</v>
      </c>
      <c r="AD1713" s="40">
        <f>_xll.qlInterestRateIndexMaturity($X$9,AC1713,)</f>
        <v>51489</v>
      </c>
      <c r="AE1713" s="43">
        <f>_xll.qlTenorBasisValue(TenorBasis3M,AC1713,_xll.ohTrigger(trigger,$X$24))</f>
        <v>4.4643185777451332E-4</v>
      </c>
      <c r="AF1713" s="90">
        <f>_xll.qlTenorBasisForwardRate(TenorBasis3M,AC1713,_xll.ohTrigger(trigger,$X$24))</f>
        <v>1.5351502702517348E-2</v>
      </c>
      <c r="AG1713" s="90">
        <f>_xll.qlIndexFixing(TenorBasisIndex6M,$AB1713,TRUE,_xll.ohTrigger(trigger,$X$24))</f>
        <v>1.5379655518340102E-2</v>
      </c>
      <c r="AH1713" s="43">
        <f>_xll.qlIndexFixing($X$9,$AB1713,TRUE,trigger)</f>
        <v>1.5310212266798013E-2</v>
      </c>
      <c r="AI1713" s="45">
        <f t="shared" si="40"/>
        <v>0.69443251542089868</v>
      </c>
    </row>
    <row r="1714" spans="27:35" x14ac:dyDescent="0.2">
      <c r="AA1714" s="122" t="s">
        <v>88</v>
      </c>
      <c r="AB1714" s="40">
        <f>_xll.qlInterestRateIndexFixingDate($X$9,AC1714)</f>
        <v>51403</v>
      </c>
      <c r="AC1714" s="40">
        <f>_xll.qlCalendarAdvance(calendar,$AC1713,AA1714,,,trigger)</f>
        <v>51405</v>
      </c>
      <c r="AD1714" s="40">
        <f>_xll.qlInterestRateIndexMaturity($X$9,AC1714,)</f>
        <v>51497</v>
      </c>
      <c r="AE1714" s="43">
        <f>_xll.qlTenorBasisValue(TenorBasis3M,AC1714,_xll.ohTrigger(trigger,$X$24))</f>
        <v>4.4558816864656282E-4</v>
      </c>
      <c r="AF1714" s="90">
        <f>_xll.qlTenorBasisForwardRate(TenorBasis3M,AC1714,_xll.ohTrigger(trigger,$X$24))</f>
        <v>1.5345575788204596E-2</v>
      </c>
      <c r="AG1714" s="90">
        <f>_xll.qlIndexFixing(TenorBasisIndex6M,$AB1714,TRUE,_xll.ohTrigger(trigger,$X$24))</f>
        <v>1.5391362764021491E-2</v>
      </c>
      <c r="AH1714" s="43">
        <f>_xll.qlIndexFixing($X$9,$AB1714,TRUE,trigger)</f>
        <v>1.5305651242900911E-2</v>
      </c>
      <c r="AI1714" s="45">
        <f t="shared" si="40"/>
        <v>0.85711521120579448</v>
      </c>
    </row>
    <row r="1715" spans="27:35" x14ac:dyDescent="0.2">
      <c r="AA1715" s="122" t="s">
        <v>88</v>
      </c>
      <c r="AB1715" s="40">
        <f>_xll.qlInterestRateIndexFixingDate($X$9,AC1715)</f>
        <v>51410</v>
      </c>
      <c r="AC1715" s="40">
        <f>_xll.qlCalendarAdvance(calendar,$AC1714,AA1715,,,trigger)</f>
        <v>51412</v>
      </c>
      <c r="AD1715" s="40">
        <f>_xll.qlInterestRateIndexMaturity($X$9,AC1715,)</f>
        <v>51504</v>
      </c>
      <c r="AE1715" s="43">
        <f>_xll.qlTenorBasisValue(TenorBasis3M,AC1715,_xll.ohTrigger(trigger,$X$24))</f>
        <v>4.4474586049480591E-4</v>
      </c>
      <c r="AF1715" s="90">
        <f>_xll.qlTenorBasisForwardRate(TenorBasis3M,AC1715,_xll.ohTrigger(trigger,$X$24))</f>
        <v>1.5339775703853529E-2</v>
      </c>
      <c r="AG1715" s="90">
        <f>_xll.qlIndexFixing(TenorBasisIndex6M,$AB1715,TRUE,_xll.ohTrigger(trigger,$X$24))</f>
        <v>1.5400374355134819E-2</v>
      </c>
      <c r="AH1715" s="43">
        <f>_xll.qlIndexFixing($X$9,$AB1715,TRUE,trigger)</f>
        <v>1.5301123597727348E-2</v>
      </c>
      <c r="AI1715" s="45">
        <f t="shared" si="40"/>
        <v>0.99250757407470458</v>
      </c>
    </row>
    <row r="1716" spans="27:35" x14ac:dyDescent="0.2">
      <c r="AA1716" s="122" t="s">
        <v>88</v>
      </c>
      <c r="AB1716" s="40">
        <f>_xll.qlInterestRateIndexFixingDate($X$9,AC1716)</f>
        <v>51417</v>
      </c>
      <c r="AC1716" s="40">
        <f>_xll.qlCalendarAdvance(calendar,$AC1715,AA1716,,,trigger)</f>
        <v>51419</v>
      </c>
      <c r="AD1716" s="40">
        <f>_xll.qlInterestRateIndexMaturity($X$9,AC1716,)</f>
        <v>51511</v>
      </c>
      <c r="AE1716" s="43">
        <f>_xll.qlTenorBasisValue(TenorBasis3M,AC1716,_xll.ohTrigger(trigger,$X$24))</f>
        <v>4.4390493184212892E-4</v>
      </c>
      <c r="AF1716" s="90">
        <f>_xll.qlTenorBasisForwardRate(TenorBasis3M,AC1716,_xll.ohTrigger(trigger,$X$24))</f>
        <v>1.5334017047273244E-2</v>
      </c>
      <c r="AG1716" s="90">
        <f>_xll.qlIndexFixing(TenorBasisIndex6M,$AB1716,TRUE,_xll.ohTrigger(trigger,$X$24))</f>
        <v>1.5394615680847826E-2</v>
      </c>
      <c r="AH1716" s="43">
        <f>_xll.qlIndexFixing($X$9,$AB1716,TRUE,trigger)</f>
        <v>1.5296632242391008E-2</v>
      </c>
      <c r="AI1716" s="45">
        <f t="shared" si="40"/>
        <v>0.97983438456818872</v>
      </c>
    </row>
    <row r="1717" spans="27:35" x14ac:dyDescent="0.2">
      <c r="AA1717" s="122" t="s">
        <v>88</v>
      </c>
      <c r="AB1717" s="40">
        <f>_xll.qlInterestRateIndexFixingDate($X$9,AC1717)</f>
        <v>51424</v>
      </c>
      <c r="AC1717" s="40">
        <f>_xll.qlCalendarAdvance(calendar,$AC1716,AA1717,,,trigger)</f>
        <v>51426</v>
      </c>
      <c r="AD1717" s="40">
        <f>_xll.qlInterestRateIndexMaturity($X$9,AC1717,)</f>
        <v>51518</v>
      </c>
      <c r="AE1717" s="43">
        <f>_xll.qlTenorBasisValue(TenorBasis3M,AC1717,_xll.ohTrigger(trigger,$X$24))</f>
        <v>4.4306538120976197E-4</v>
      </c>
      <c r="AF1717" s="90">
        <f>_xll.qlTenorBasisForwardRate(TenorBasis3M,AC1717,_xll.ohTrigger(trigger,$X$24))</f>
        <v>1.5328299829264662E-2</v>
      </c>
      <c r="AG1717" s="90">
        <f>_xll.qlIndexFixing(TenorBasisIndex6M,$AB1717,TRUE,_xll.ohTrigger(trigger,$X$24))</f>
        <v>1.5388898445772898E-2</v>
      </c>
      <c r="AH1717" s="43">
        <f>_xll.qlIndexFixing($X$9,$AB1717,TRUE,trigger)</f>
        <v>1.5292177108466625E-2</v>
      </c>
      <c r="AI1717" s="45">
        <f t="shared" si="40"/>
        <v>0.96721337306272459</v>
      </c>
    </row>
    <row r="1718" spans="27:35" x14ac:dyDescent="0.2">
      <c r="AA1718" s="122" t="s">
        <v>88</v>
      </c>
      <c r="AB1718" s="40">
        <f>_xll.qlInterestRateIndexFixingDate($X$9,AC1718)</f>
        <v>51431</v>
      </c>
      <c r="AC1718" s="40">
        <f>_xll.qlCalendarAdvance(calendar,$AC1717,AA1718,,,trigger)</f>
        <v>51433</v>
      </c>
      <c r="AD1718" s="40">
        <f>_xll.qlInterestRateIndexMaturity($X$9,AC1718,)</f>
        <v>51525</v>
      </c>
      <c r="AE1718" s="43">
        <f>_xll.qlTenorBasisValue(TenorBasis3M,AC1718,_xll.ohTrigger(trigger,$X$24))</f>
        <v>4.4222720711729798E-4</v>
      </c>
      <c r="AF1718" s="90">
        <f>_xll.qlTenorBasisForwardRate(TenorBasis3M,AC1718,_xll.ohTrigger(trigger,$X$24))</f>
        <v>1.5322624048180408E-2</v>
      </c>
      <c r="AG1718" s="90">
        <f>_xll.qlIndexFixing(TenorBasisIndex6M,$AB1718,TRUE,_xll.ohTrigger(trigger,$X$24))</f>
        <v>1.5383222648256568E-2</v>
      </c>
      <c r="AH1718" s="43">
        <f>_xll.qlIndexFixing($X$9,$AB1718,TRUE,trigger)</f>
        <v>1.5287758195832555E-2</v>
      </c>
      <c r="AI1718" s="45">
        <f t="shared" si="40"/>
        <v>0.95464452424013146</v>
      </c>
    </row>
    <row r="1719" spans="27:35" x14ac:dyDescent="0.2">
      <c r="AA1719" s="122" t="s">
        <v>88</v>
      </c>
      <c r="AB1719" s="40">
        <f>_xll.qlInterestRateIndexFixingDate($X$9,AC1719)</f>
        <v>51438</v>
      </c>
      <c r="AC1719" s="40">
        <f>_xll.qlCalendarAdvance(calendar,$AC1718,AA1719,,,trigger)</f>
        <v>51440</v>
      </c>
      <c r="AD1719" s="40">
        <f>_xll.qlInterestRateIndexMaturity($X$9,AC1719,)</f>
        <v>51532</v>
      </c>
      <c r="AE1719" s="43">
        <f>_xll.qlTenorBasisValue(TenorBasis3M,AC1719,_xll.ohTrigger(trigger,$X$24))</f>
        <v>4.4139040808271026E-4</v>
      </c>
      <c r="AF1719" s="90">
        <f>_xll.qlTenorBasisForwardRate(TenorBasis3M,AC1719,_xll.ohTrigger(trigger,$X$24))</f>
        <v>1.5316989702374838E-2</v>
      </c>
      <c r="AG1719" s="90">
        <f>_xll.qlIndexFixing(TenorBasisIndex6M,$AB1719,TRUE,_xll.ohTrigger(trigger,$X$24))</f>
        <v>1.537758828666363E-2</v>
      </c>
      <c r="AH1719" s="43">
        <f>_xll.qlIndexFixing($X$9,$AB1719,TRUE,trigger)</f>
        <v>1.5283375504365423E-2</v>
      </c>
      <c r="AI1719" s="45">
        <f t="shared" si="40"/>
        <v>0.94212782298206887</v>
      </c>
    </row>
    <row r="1720" spans="27:35" x14ac:dyDescent="0.2">
      <c r="AA1720" s="122" t="s">
        <v>88</v>
      </c>
      <c r="AB1720" s="40">
        <f>_xll.qlInterestRateIndexFixingDate($X$9,AC1720)</f>
        <v>51445</v>
      </c>
      <c r="AC1720" s="40">
        <f>_xll.qlCalendarAdvance(calendar,$AC1719,AA1720,,,trigger)</f>
        <v>51447</v>
      </c>
      <c r="AD1720" s="40">
        <f>_xll.qlInterestRateIndexMaturity($X$9,AC1720,)</f>
        <v>51539</v>
      </c>
      <c r="AE1720" s="43">
        <f>_xll.qlTenorBasisValue(TenorBasis3M,AC1720,_xll.ohTrigger(trigger,$X$24))</f>
        <v>4.4055498262237264E-4</v>
      </c>
      <c r="AF1720" s="90">
        <f>_xll.qlTenorBasisForwardRate(TenorBasis3M,AC1720,_xll.ohTrigger(trigger,$X$24))</f>
        <v>1.5311396790200578E-2</v>
      </c>
      <c r="AG1720" s="90">
        <f>_xll.qlIndexFixing(TenorBasisIndex6M,$AB1720,TRUE,_xll.ohTrigger(trigger,$X$24))</f>
        <v>1.5371995359339748E-2</v>
      </c>
      <c r="AH1720" s="43">
        <f>_xll.qlIndexFixing($X$9,$AB1720,TRUE,trigger)</f>
        <v>1.5279029033946189E-2</v>
      </c>
      <c r="AI1720" s="45">
        <f t="shared" si="40"/>
        <v>0.92966325393559202</v>
      </c>
    </row>
    <row r="1721" spans="27:35" x14ac:dyDescent="0.2">
      <c r="AA1721" s="122" t="s">
        <v>88</v>
      </c>
      <c r="AB1721" s="40">
        <f>_xll.qlInterestRateIndexFixingDate($X$9,AC1721)</f>
        <v>51452</v>
      </c>
      <c r="AC1721" s="40">
        <f>_xll.qlCalendarAdvance(calendar,$AC1720,AA1721,,,trigger)</f>
        <v>51454</v>
      </c>
      <c r="AD1721" s="40">
        <f>_xll.qlInterestRateIndexMaturity($X$9,AC1721,)</f>
        <v>51546</v>
      </c>
      <c r="AE1721" s="43">
        <f>_xll.qlTenorBasisValue(TenorBasis3M,AC1721,_xll.ohTrigger(trigger,$X$24))</f>
        <v>4.3972092925107642E-4</v>
      </c>
      <c r="AF1721" s="90">
        <f>_xll.qlTenorBasisForwardRate(TenorBasis3M,AC1721,_xll.ohTrigger(trigger,$X$24))</f>
        <v>1.5305845310011987E-2</v>
      </c>
      <c r="AG1721" s="90">
        <f>_xll.qlIndexFixing(TenorBasisIndex6M,$AB1721,TRUE,_xll.ohTrigger(trigger,$X$24))</f>
        <v>1.536644386463755E-2</v>
      </c>
      <c r="AH1721" s="43">
        <f>_xll.qlIndexFixing($X$9,$AB1721,TRUE,trigger)</f>
        <v>1.5274718784450608E-2</v>
      </c>
      <c r="AI1721" s="45">
        <f t="shared" si="40"/>
        <v>0.91725080186941255</v>
      </c>
    </row>
    <row r="1722" spans="27:35" x14ac:dyDescent="0.2">
      <c r="AA1722" s="122" t="s">
        <v>88</v>
      </c>
      <c r="AB1722" s="40">
        <f>_xll.qlInterestRateIndexFixingDate($X$9,AC1722)</f>
        <v>51459</v>
      </c>
      <c r="AC1722" s="40">
        <f>_xll.qlCalendarAdvance(calendar,$AC1721,AA1722,,,trigger)</f>
        <v>51461</v>
      </c>
      <c r="AD1722" s="40">
        <f>_xll.qlInterestRateIndexMaturity($X$9,AC1722,)</f>
        <v>51553</v>
      </c>
      <c r="AE1722" s="43">
        <f>_xll.qlTenorBasisValue(TenorBasis3M,AC1722,_xll.ohTrigger(trigger,$X$24))</f>
        <v>4.3888824648204828E-4</v>
      </c>
      <c r="AF1722" s="90">
        <f>_xll.qlTenorBasisForwardRate(TenorBasis3M,AC1722,_xll.ohTrigger(trigger,$X$24))</f>
        <v>1.530033526015908E-2</v>
      </c>
      <c r="AG1722" s="90">
        <f>_xll.qlIndexFixing(TenorBasisIndex6M,$AB1722,TRUE,_xll.ohTrigger(trigger,$X$24))</f>
        <v>1.536093380091226E-2</v>
      </c>
      <c r="AH1722" s="43">
        <f>_xll.qlIndexFixing($X$9,$AB1722,TRUE,trigger)</f>
        <v>1.5270444755762251E-2</v>
      </c>
      <c r="AI1722" s="45">
        <f t="shared" si="40"/>
        <v>0.90489045150009617</v>
      </c>
    </row>
    <row r="1723" spans="27:35" x14ac:dyDescent="0.2">
      <c r="AA1723" s="122" t="s">
        <v>88</v>
      </c>
      <c r="AB1723" s="40">
        <f>_xll.qlInterestRateIndexFixingDate($X$9,AC1723)</f>
        <v>51466</v>
      </c>
      <c r="AC1723" s="40">
        <f>_xll.qlCalendarAdvance(calendar,$AC1722,AA1723,,,trigger)</f>
        <v>51468</v>
      </c>
      <c r="AD1723" s="40">
        <f>_xll.qlInterestRateIndexMaturity($X$9,AC1723,)</f>
        <v>51560</v>
      </c>
      <c r="AE1723" s="43">
        <f>_xll.qlTenorBasisValue(TenorBasis3M,AC1723,_xll.ohTrigger(trigger,$X$24))</f>
        <v>4.3805693282697054E-4</v>
      </c>
      <c r="AF1723" s="90">
        <f>_xll.qlTenorBasisForwardRate(TenorBasis3M,AC1723,_xll.ohTrigger(trigger,$X$24))</f>
        <v>1.5294866638995347E-2</v>
      </c>
      <c r="AG1723" s="90">
        <f>_xll.qlIndexFixing(TenorBasisIndex6M,$AB1723,TRUE,_xll.ohTrigger(trigger,$X$24))</f>
        <v>1.5355465166514764E-2</v>
      </c>
      <c r="AH1723" s="43">
        <f>_xll.qlIndexFixing($X$9,$AB1723,TRUE,trigger)</f>
        <v>1.5266206947763818E-2</v>
      </c>
      <c r="AI1723" s="45">
        <f t="shared" si="40"/>
        <v>0.89258218750946217</v>
      </c>
    </row>
    <row r="1724" spans="27:35" x14ac:dyDescent="0.2">
      <c r="AA1724" s="122" t="s">
        <v>88</v>
      </c>
      <c r="AB1724" s="40">
        <f>_xll.qlInterestRateIndexFixingDate($X$9,AC1724)</f>
        <v>51473</v>
      </c>
      <c r="AC1724" s="40">
        <f>_xll.qlCalendarAdvance(calendar,$AC1723,AA1724,,,trigger)</f>
        <v>51475</v>
      </c>
      <c r="AD1724" s="40">
        <f>_xll.qlInterestRateIndexMaturity($X$9,AC1724,)</f>
        <v>51565</v>
      </c>
      <c r="AE1724" s="43">
        <f>_xll.qlTenorBasisValue(TenorBasis3M,AC1724,_xll.ohTrigger(trigger,$X$24))</f>
        <v>4.3722698679599678E-4</v>
      </c>
      <c r="AF1724" s="90">
        <f>_xll.qlTenorBasisForwardRate(TenorBasis3M,AC1724,_xll.ohTrigger(trigger,$X$24))</f>
        <v>1.5289550847455757E-2</v>
      </c>
      <c r="AG1724" s="90">
        <f>_xll.qlIndexFixing(TenorBasisIndex6M,$AB1724,TRUE,_xll.ohTrigger(trigger,$X$24))</f>
        <v>1.5350144216458084E-2</v>
      </c>
      <c r="AH1724" s="43">
        <f>_xll.qlIndexFixing($X$9,$AB1724,TRUE,trigger)</f>
        <v>1.5261945943482402E-2</v>
      </c>
      <c r="AI1724" s="45">
        <f t="shared" si="40"/>
        <v>0.88198272975681391</v>
      </c>
    </row>
    <row r="1725" spans="27:35" x14ac:dyDescent="0.2">
      <c r="AA1725" s="122" t="s">
        <v>88</v>
      </c>
      <c r="AB1725" s="40">
        <f>_xll.qlInterestRateIndexFixingDate($X$9,AC1725)</f>
        <v>51480</v>
      </c>
      <c r="AC1725" s="40">
        <f>_xll.qlCalendarAdvance(calendar,$AC1724,AA1725,,,trigger)</f>
        <v>51482</v>
      </c>
      <c r="AD1725" s="40">
        <f>_xll.qlInterestRateIndexMaturity($X$9,AC1725,)</f>
        <v>51572</v>
      </c>
      <c r="AE1725" s="43">
        <f>_xll.qlTenorBasisValue(TenorBasis3M,AC1725,_xll.ohTrigger(trigger,$X$24))</f>
        <v>4.3639840689777156E-4</v>
      </c>
      <c r="AF1725" s="90">
        <f>_xll.qlTenorBasisForwardRate(TenorBasis3M,AC1725,_xll.ohTrigger(trigger,$X$24))</f>
        <v>1.5284159618396131E-2</v>
      </c>
      <c r="AG1725" s="90">
        <f>_xll.qlIndexFixing(TenorBasisIndex6M,$AB1725,TRUE,_xll.ohTrigger(trigger,$X$24))</f>
        <v>1.5344752977160425E-2</v>
      </c>
      <c r="AH1725" s="43">
        <f>_xll.qlIndexFixing($X$9,$AB1725,TRUE,trigger)</f>
        <v>1.5257775755055825E-2</v>
      </c>
      <c r="AI1725" s="45">
        <f t="shared" si="40"/>
        <v>0.86977222104600571</v>
      </c>
    </row>
    <row r="1726" spans="27:35" x14ac:dyDescent="0.2">
      <c r="AA1726" s="122" t="s">
        <v>88</v>
      </c>
      <c r="AB1726" s="40">
        <f>_xll.qlInterestRateIndexFixingDate($X$9,AC1726)</f>
        <v>51487</v>
      </c>
      <c r="AC1726" s="40">
        <f>_xll.qlCalendarAdvance(calendar,$AC1725,AA1726,,,trigger)</f>
        <v>51489</v>
      </c>
      <c r="AD1726" s="40">
        <f>_xll.qlInterestRateIndexMaturity($X$9,AC1726,)</f>
        <v>51579</v>
      </c>
      <c r="AE1726" s="43">
        <f>_xll.qlTenorBasisValue(TenorBasis3M,AC1726,_xll.ohTrigger(trigger,$X$24))</f>
        <v>4.3557119163944763E-4</v>
      </c>
      <c r="AF1726" s="90">
        <f>_xll.qlTenorBasisForwardRate(TenorBasis3M,AC1726,_xll.ohTrigger(trigger,$X$24))</f>
        <v>1.5278809809649019E-2</v>
      </c>
      <c r="AG1726" s="90">
        <f>_xll.qlIndexFixing(TenorBasisIndex6M,$AB1726,TRUE,_xll.ohTrigger(trigger,$X$24))</f>
        <v>1.5339403158800557E-2</v>
      </c>
      <c r="AH1726" s="43">
        <f>_xll.qlIndexFixing($X$9,$AB1726,TRUE,trigger)</f>
        <v>1.52536417838256E-2</v>
      </c>
      <c r="AI1726" s="45">
        <f t="shared" si="40"/>
        <v>0.85761374974957505</v>
      </c>
    </row>
    <row r="1727" spans="27:35" x14ac:dyDescent="0.2">
      <c r="AA1727" s="122" t="s">
        <v>88</v>
      </c>
      <c r="AB1727" s="40">
        <f>_xll.qlInterestRateIndexFixingDate($X$9,AC1727)</f>
        <v>51491</v>
      </c>
      <c r="AC1727" s="40">
        <f>_xll.qlCalendarAdvance(calendar,$AC1726,AA1727,,,trigger)</f>
        <v>51497</v>
      </c>
      <c r="AD1727" s="40">
        <f>_xll.qlInterestRateIndexMaturity($X$9,AC1727,)</f>
        <v>51587</v>
      </c>
      <c r="AE1727" s="43">
        <f>_xll.qlTenorBasisValue(TenorBasis3M,AC1727,_xll.ohTrigger(trigger,$X$24))</f>
        <v>4.3462747184344565E-4</v>
      </c>
      <c r="AF1727" s="90">
        <f>_xll.qlTenorBasisForwardRate(TenorBasis3M,AC1727,_xll.ohTrigger(trigger,$X$24))</f>
        <v>1.5272746459147335E-2</v>
      </c>
      <c r="AG1727" s="90">
        <f>_xll.qlIndexFixing(TenorBasisIndex6M,$AB1727,TRUE,_xll.ohTrigger(trigger,$X$24))</f>
        <v>1.5333339798078605E-2</v>
      </c>
      <c r="AH1727" s="43">
        <f>_xll.qlIndexFixing($X$9,$AB1727,TRUE,trigger)</f>
        <v>1.5248961592719823E-2</v>
      </c>
      <c r="AI1727" s="45">
        <f t="shared" si="40"/>
        <v>0.84378205358781599</v>
      </c>
    </row>
    <row r="1728" spans="27:35" x14ac:dyDescent="0.2">
      <c r="AA1728" s="122" t="s">
        <v>88</v>
      </c>
      <c r="AB1728" s="40">
        <f>_xll.qlInterestRateIndexFixingDate($X$9,AC1728)</f>
        <v>51501</v>
      </c>
      <c r="AC1728" s="40">
        <f>_xll.qlCalendarAdvance(calendar,$AC1727,AA1728,,,trigger)</f>
        <v>51504</v>
      </c>
      <c r="AD1728" s="40">
        <f>_xll.qlInterestRateIndexMaturity($X$9,AC1728,)</f>
        <v>51594</v>
      </c>
      <c r="AE1728" s="43">
        <f>_xll.qlTenorBasisValue(TenorBasis3M,AC1728,_xll.ohTrigger(trigger,$X$24))</f>
        <v>4.3380317577971719E-4</v>
      </c>
      <c r="AF1728" s="90">
        <f>_xll.qlTenorBasisForwardRate(TenorBasis3M,AC1728,_xll.ohTrigger(trigger,$X$24))</f>
        <v>1.5267485402671532E-2</v>
      </c>
      <c r="AG1728" s="90">
        <f>_xll.qlIndexFixing(TenorBasisIndex6M,$AB1728,TRUE,_xll.ohTrigger(trigger,$X$24))</f>
        <v>1.5328078733330308E-2</v>
      </c>
      <c r="AH1728" s="43">
        <f>_xll.qlIndexFixing($X$9,$AB1728,TRUE,trigger)</f>
        <v>1.5244905229392813E-2</v>
      </c>
      <c r="AI1728" s="45">
        <f t="shared" si="40"/>
        <v>0.83173503937494786</v>
      </c>
    </row>
    <row r="1729" spans="27:35" x14ac:dyDescent="0.2">
      <c r="AA1729" s="122" t="s">
        <v>88</v>
      </c>
      <c r="AB1729" s="40">
        <f>_xll.qlInterestRateIndexFixingDate($X$9,AC1729)</f>
        <v>51509</v>
      </c>
      <c r="AC1729" s="40">
        <f>_xll.qlCalendarAdvance(calendar,$AC1728,AA1729,,,trigger)</f>
        <v>51511</v>
      </c>
      <c r="AD1729" s="40">
        <f>_xll.qlInterestRateIndexMaturity($X$9,AC1729,)</f>
        <v>51601</v>
      </c>
      <c r="AE1729" s="43">
        <f>_xll.qlTenorBasisValue(TenorBasis3M,AC1729,_xll.ohTrigger(trigger,$X$24))</f>
        <v>4.329802396545716E-4</v>
      </c>
      <c r="AF1729" s="90">
        <f>_xll.qlTenorBasisForwardRate(TenorBasis3M,AC1729,_xll.ohTrigger(trigger,$X$24))</f>
        <v>1.5262265761337268E-2</v>
      </c>
      <c r="AG1729" s="90">
        <f>_xll.qlIndexFixing(TenorBasisIndex6M,$AB1729,TRUE,_xll.ohTrigger(trigger,$X$24))</f>
        <v>1.5322859084347051E-2</v>
      </c>
      <c r="AH1729" s="43">
        <f>_xll.qlIndexFixing($X$9,$AB1729,TRUE,trigger)</f>
        <v>1.5240885082913103E-2</v>
      </c>
      <c r="AI1729" s="45">
        <f t="shared" si="40"/>
        <v>0.81974001433948729</v>
      </c>
    </row>
    <row r="1730" spans="27:35" x14ac:dyDescent="0.2">
      <c r="AA1730" s="122" t="s">
        <v>88</v>
      </c>
      <c r="AB1730" s="40">
        <f>_xll.qlInterestRateIndexFixingDate($X$9,AC1730)</f>
        <v>51516</v>
      </c>
      <c r="AC1730" s="40">
        <f>_xll.qlCalendarAdvance(calendar,$AC1729,AA1730,,,trigger)</f>
        <v>51518</v>
      </c>
      <c r="AD1730" s="40">
        <f>_xll.qlInterestRateIndexMaturity($X$9,AC1730,)</f>
        <v>51608</v>
      </c>
      <c r="AE1730" s="43">
        <f>_xll.qlTenorBasisValue(TenorBasis3M,AC1730,_xll.ohTrigger(trigger,$X$24))</f>
        <v>4.321586619691714E-4</v>
      </c>
      <c r="AF1730" s="90">
        <f>_xll.qlTenorBasisForwardRate(TenorBasis3M,AC1730,_xll.ohTrigger(trigger,$X$24))</f>
        <v>1.5257087533499636E-2</v>
      </c>
      <c r="AG1730" s="90">
        <f>_xll.qlIndexFixing(TenorBasisIndex6M,$AB1730,TRUE,_xll.ohTrigger(trigger,$X$24))</f>
        <v>1.5317680849483928E-2</v>
      </c>
      <c r="AH1730" s="43">
        <f>_xll.qlIndexFixing($X$9,$AB1730,TRUE,trigger)</f>
        <v>1.5236901153174109E-2</v>
      </c>
      <c r="AI1730" s="45">
        <f t="shared" si="40"/>
        <v>0.80779696309818405</v>
      </c>
    </row>
    <row r="1731" spans="27:35" x14ac:dyDescent="0.2">
      <c r="AA1731" s="122" t="s">
        <v>88</v>
      </c>
      <c r="AB1731" s="40">
        <f>_xll.qlInterestRateIndexFixingDate($X$9,AC1731)</f>
        <v>51523</v>
      </c>
      <c r="AC1731" s="40">
        <f>_xll.qlCalendarAdvance(calendar,$AC1730,AA1731,,,trigger)</f>
        <v>51525</v>
      </c>
      <c r="AD1731" s="40">
        <f>_xll.qlInterestRateIndexMaturity($X$9,AC1731,)</f>
        <v>51615</v>
      </c>
      <c r="AE1731" s="43">
        <f>_xll.qlTenorBasisValue(TenorBasis3M,AC1731,_xll.ohTrigger(trigger,$X$24))</f>
        <v>4.3133844122327745E-4</v>
      </c>
      <c r="AF1731" s="90">
        <f>_xll.qlTenorBasisForwardRate(TenorBasis3M,AC1731,_xll.ohTrigger(trigger,$X$24))</f>
        <v>1.5251950717513729E-2</v>
      </c>
      <c r="AG1731" s="90">
        <f>_xll.qlIndexFixing(TenorBasisIndex6M,$AB1731,TRUE,_xll.ohTrigger(trigger,$X$24))</f>
        <v>1.531254402710136E-2</v>
      </c>
      <c r="AH1731" s="43">
        <f>_xll.qlIndexFixing($X$9,$AB1731,TRUE,trigger)</f>
        <v>1.5232953440066588E-2</v>
      </c>
      <c r="AI1731" s="45">
        <f t="shared" si="40"/>
        <v>0.79590587034772398</v>
      </c>
    </row>
    <row r="1732" spans="27:35" x14ac:dyDescent="0.2">
      <c r="AA1732" s="122" t="s">
        <v>88</v>
      </c>
      <c r="AB1732" s="40">
        <f>_xll.qlInterestRateIndexFixingDate($X$9,AC1732)</f>
        <v>51530</v>
      </c>
      <c r="AC1732" s="40">
        <f>_xll.qlCalendarAdvance(calendar,$AC1731,AA1732,,,trigger)</f>
        <v>51532</v>
      </c>
      <c r="AD1732" s="40">
        <f>_xll.qlInterestRateIndexMaturity($X$9,AC1732,)</f>
        <v>51621</v>
      </c>
      <c r="AE1732" s="43">
        <f>_xll.qlTenorBasisValue(TenorBasis3M,AC1732,_xll.ohTrigger(trigger,$X$24))</f>
        <v>4.305195759152682E-4</v>
      </c>
      <c r="AF1732" s="90">
        <f>_xll.qlTenorBasisForwardRate(TenorBasis3M,AC1732,_xll.ohTrigger(trigger,$X$24))</f>
        <v>1.524688912281447E-2</v>
      </c>
      <c r="AG1732" s="90">
        <f>_xll.qlIndexFixing(TenorBasisIndex6M,$AB1732,TRUE,_xll.ohTrigger(trigger,$X$24))</f>
        <v>1.5307479860447067E-2</v>
      </c>
      <c r="AH1732" s="43">
        <f>_xll.qlIndexFixing($X$9,$AB1732,TRUE,trigger)</f>
        <v>1.5228992907838908E-2</v>
      </c>
      <c r="AI1732" s="45">
        <f t="shared" ref="AI1732:AI1795" si="41">(AG1732-AH1732)*10000</f>
        <v>0.78486952608158167</v>
      </c>
    </row>
    <row r="1733" spans="27:35" x14ac:dyDescent="0.2">
      <c r="AA1733" s="122" t="s">
        <v>88</v>
      </c>
      <c r="AB1733" s="40">
        <f>_xll.qlInterestRateIndexFixingDate($X$9,AC1733)</f>
        <v>51537</v>
      </c>
      <c r="AC1733" s="40">
        <f>_xll.qlCalendarAdvance(calendar,$AC1732,AA1733,,,trigger)</f>
        <v>51539</v>
      </c>
      <c r="AD1733" s="40">
        <f>_xll.qlInterestRateIndexMaturity($X$9,AC1733,)</f>
        <v>51628</v>
      </c>
      <c r="AE1733" s="43">
        <f>_xll.qlTenorBasisValue(TenorBasis3M,AC1733,_xll.ohTrigger(trigger,$X$24))</f>
        <v>4.2970206454215511E-4</v>
      </c>
      <c r="AF1733" s="90">
        <f>_xll.qlTenorBasisForwardRate(TenorBasis3M,AC1733,_xll.ohTrigger(trigger,$X$24))</f>
        <v>1.5241832381864903E-2</v>
      </c>
      <c r="AG1733" s="90">
        <f>_xll.qlIndexFixing(TenorBasisIndex6M,$AB1733,TRUE,_xll.ohTrigger(trigger,$X$24))</f>
        <v>1.5302423115150416E-2</v>
      </c>
      <c r="AH1733" s="43">
        <f>_xll.qlIndexFixing($X$9,$AB1733,TRUE,trigger)</f>
        <v>1.5225115204508338E-2</v>
      </c>
      <c r="AI1733" s="45">
        <f t="shared" si="41"/>
        <v>0.77307910642077782</v>
      </c>
    </row>
    <row r="1734" spans="27:35" x14ac:dyDescent="0.2">
      <c r="AA1734" s="122" t="s">
        <v>88</v>
      </c>
      <c r="AB1734" s="40">
        <f>_xll.qlInterestRateIndexFixingDate($X$9,AC1734)</f>
        <v>51544</v>
      </c>
      <c r="AC1734" s="40">
        <f>_xll.qlCalendarAdvance(calendar,$AC1733,AA1734,,,trigger)</f>
        <v>51546</v>
      </c>
      <c r="AD1734" s="40">
        <f>_xll.qlInterestRateIndexMaturity($X$9,AC1734,)</f>
        <v>51635</v>
      </c>
      <c r="AE1734" s="43">
        <f>_xll.qlTenorBasisValue(TenorBasis3M,AC1734,_xll.ohTrigger(trigger,$X$24))</f>
        <v>4.2888590559960144E-4</v>
      </c>
      <c r="AF1734" s="90">
        <f>_xll.qlTenorBasisForwardRate(TenorBasis3M,AC1734,_xll.ohTrigger(trigger,$X$24))</f>
        <v>1.5236817046128975E-2</v>
      </c>
      <c r="AG1734" s="90">
        <f>_xll.qlIndexFixing(TenorBasisIndex6M,$AB1734,TRUE,_xll.ohTrigger(trigger,$X$24))</f>
        <v>1.5297407775688929E-2</v>
      </c>
      <c r="AH1734" s="43">
        <f>_xll.qlIndexFixing($X$9,$AB1734,TRUE,trigger)</f>
        <v>1.5221273715928518E-2</v>
      </c>
      <c r="AI1734" s="45">
        <f t="shared" si="41"/>
        <v>0.76134059760410433</v>
      </c>
    </row>
    <row r="1735" spans="27:35" x14ac:dyDescent="0.2">
      <c r="AA1735" s="122" t="s">
        <v>88</v>
      </c>
      <c r="AB1735" s="40">
        <f>_xll.qlInterestRateIndexFixingDate($X$9,AC1735)</f>
        <v>51551</v>
      </c>
      <c r="AC1735" s="40">
        <f>_xll.qlCalendarAdvance(calendar,$AC1734,AA1735,,,trigger)</f>
        <v>51553</v>
      </c>
      <c r="AD1735" s="40">
        <f>_xll.qlInterestRateIndexMaturity($X$9,AC1735,)</f>
        <v>51642</v>
      </c>
      <c r="AE1735" s="43">
        <f>_xll.qlTenorBasisValue(TenorBasis3M,AC1735,_xll.ohTrigger(trigger,$X$24))</f>
        <v>4.2807109758193903E-4</v>
      </c>
      <c r="AF1735" s="90">
        <f>_xll.qlTenorBasisForwardRate(TenorBasis3M,AC1735,_xll.ohTrigger(trigger,$X$24))</f>
        <v>1.5231843113965754E-2</v>
      </c>
      <c r="AG1735" s="90">
        <f>_xll.qlIndexFixing(TenorBasisIndex6M,$AB1735,TRUE,_xll.ohTrigger(trigger,$X$24))</f>
        <v>1.5292433840415386E-2</v>
      </c>
      <c r="AH1735" s="43">
        <f>_xll.qlIndexFixing($X$9,$AB1735,TRUE,trigger)</f>
        <v>1.5217468441998852E-2</v>
      </c>
      <c r="AI1735" s="45">
        <f t="shared" si="41"/>
        <v>0.7496539841653389</v>
      </c>
    </row>
    <row r="1736" spans="27:35" x14ac:dyDescent="0.2">
      <c r="AA1736" s="122" t="s">
        <v>88</v>
      </c>
      <c r="AB1736" s="40">
        <f>_xll.qlInterestRateIndexFixingDate($X$9,AC1736)</f>
        <v>51558</v>
      </c>
      <c r="AC1736" s="40">
        <f>_xll.qlCalendarAdvance(calendar,$AC1735,AA1736,,,trigger)</f>
        <v>51560</v>
      </c>
      <c r="AD1736" s="40">
        <f>_xll.qlInterestRateIndexMaturity($X$9,AC1736,)</f>
        <v>51652</v>
      </c>
      <c r="AE1736" s="43">
        <f>_xll.qlTenorBasisValue(TenorBasis3M,AC1736,_xll.ohTrigger(trigger,$X$24))</f>
        <v>4.2725763898218461E-4</v>
      </c>
      <c r="AF1736" s="90">
        <f>_xll.qlTenorBasisForwardRate(TenorBasis3M,AC1736,_xll.ohTrigger(trigger,$X$24))</f>
        <v>1.5226842890700301E-2</v>
      </c>
      <c r="AG1736" s="90">
        <f>_xll.qlIndexFixing(TenorBasisIndex6M,$AB1736,TRUE,_xll.ohTrigger(trigger,$X$24))</f>
        <v>1.5287441303675693E-2</v>
      </c>
      <c r="AH1736" s="43">
        <f>_xll.qlIndexFixing($X$9,$AB1736,TRUE,trigger)</f>
        <v>1.5213876295501002E-2</v>
      </c>
      <c r="AI1736" s="45">
        <f t="shared" si="41"/>
        <v>0.73565008174691227</v>
      </c>
    </row>
    <row r="1737" spans="27:35" x14ac:dyDescent="0.2">
      <c r="AA1737" s="122" t="s">
        <v>88</v>
      </c>
      <c r="AB1737" s="40">
        <f>_xll.qlInterestRateIndexFixingDate($X$9,AC1737)</f>
        <v>51565</v>
      </c>
      <c r="AC1737" s="40">
        <f>_xll.qlCalendarAdvance(calendar,$AC1736,AA1737,,,trigger)</f>
        <v>51567</v>
      </c>
      <c r="AD1737" s="40">
        <f>_xll.qlInterestRateIndexMaturity($X$9,AC1737,)</f>
        <v>51659</v>
      </c>
      <c r="AE1737" s="43">
        <f>_xll.qlTenorBasisValue(TenorBasis3M,AC1737,_xll.ohTrigger(trigger,$X$24))</f>
        <v>4.2644552829205763E-4</v>
      </c>
      <c r="AF1737" s="90">
        <f>_xll.qlTenorBasisForwardRate(TenorBasis3M,AC1737,_xll.ohTrigger(trigger,$X$24))</f>
        <v>1.522196001305808E-2</v>
      </c>
      <c r="AG1737" s="90">
        <f>_xll.qlIndexFixing(TenorBasisIndex6M,$AB1737,TRUE,_xll.ohTrigger(trigger,$X$24))</f>
        <v>1.5282558421835091E-2</v>
      </c>
      <c r="AH1737" s="43">
        <f>_xll.qlIndexFixing($X$9,$AB1737,TRUE,trigger)</f>
        <v>1.5210150739442567E-2</v>
      </c>
      <c r="AI1737" s="45">
        <f t="shared" si="41"/>
        <v>0.72407682392524464</v>
      </c>
    </row>
    <row r="1738" spans="27:35" x14ac:dyDescent="0.2">
      <c r="AA1738" s="122" t="s">
        <v>88</v>
      </c>
      <c r="AB1738" s="40">
        <f>_xll.qlInterestRateIndexFixingDate($X$9,AC1738)</f>
        <v>51572</v>
      </c>
      <c r="AC1738" s="40">
        <f>_xll.qlCalendarAdvance(calendar,$AC1737,AA1738,,,trigger)</f>
        <v>51574</v>
      </c>
      <c r="AD1738" s="40">
        <f>_xll.qlInterestRateIndexMaturity($X$9,AC1738,)</f>
        <v>51666</v>
      </c>
      <c r="AE1738" s="43">
        <f>_xll.qlTenorBasisValue(TenorBasis3M,AC1738,_xll.ohTrigger(trigger,$X$24))</f>
        <v>4.2563476400199756E-4</v>
      </c>
      <c r="AF1738" s="90">
        <f>_xll.qlTenorBasisForwardRate(TenorBasis3M,AC1738,_xll.ohTrigger(trigger,$X$24))</f>
        <v>1.5217118539142394E-2</v>
      </c>
      <c r="AG1738" s="90">
        <f>_xll.qlIndexFixing(TenorBasisIndex6M,$AB1738,TRUE,_xll.ohTrigger(trigger,$X$24))</f>
        <v>1.527771694436225E-2</v>
      </c>
      <c r="AH1738" s="43">
        <f>_xll.qlIndexFixing($X$9,$AB1738,TRUE,trigger)</f>
        <v>1.5206461402404956E-2</v>
      </c>
      <c r="AI1738" s="45">
        <f t="shared" si="41"/>
        <v>0.71255541957294244</v>
      </c>
    </row>
    <row r="1739" spans="27:35" x14ac:dyDescent="0.2">
      <c r="AA1739" s="122" t="s">
        <v>88</v>
      </c>
      <c r="AB1739" s="40">
        <f>_xll.qlInterestRateIndexFixingDate($X$9,AC1739)</f>
        <v>51579</v>
      </c>
      <c r="AC1739" s="40">
        <f>_xll.qlCalendarAdvance(calendar,$AC1738,AA1739,,,trigger)</f>
        <v>51581</v>
      </c>
      <c r="AD1739" s="40">
        <f>_xll.qlInterestRateIndexMaturity($X$9,AC1739,)</f>
        <v>51673</v>
      </c>
      <c r="AE1739" s="43">
        <f>_xll.qlTenorBasisValue(TenorBasis3M,AC1739,_xll.ohTrigger(trigger,$X$24))</f>
        <v>4.2482534460117928E-4</v>
      </c>
      <c r="AF1739" s="90">
        <f>_xll.qlTenorBasisForwardRate(TenorBasis3M,AC1739,_xll.ohTrigger(trigger,$X$24))</f>
        <v>1.5212318467303258E-2</v>
      </c>
      <c r="AG1739" s="90">
        <f>_xll.qlIndexFixing(TenorBasisIndex6M,$AB1739,TRUE,_xll.ohTrigger(trigger,$X$24))</f>
        <v>1.5272916869602842E-2</v>
      </c>
      <c r="AH1739" s="43">
        <f>_xll.qlIndexFixing($X$9,$AB1739,TRUE,trigger)</f>
        <v>1.5202808284286513E-2</v>
      </c>
      <c r="AI1739" s="45">
        <f t="shared" si="41"/>
        <v>0.70108585316329408</v>
      </c>
    </row>
    <row r="1740" spans="27:35" x14ac:dyDescent="0.2">
      <c r="AA1740" s="122" t="s">
        <v>88</v>
      </c>
      <c r="AB1740" s="40">
        <f>_xll.qlInterestRateIndexFixingDate($X$9,AC1740)</f>
        <v>51586</v>
      </c>
      <c r="AC1740" s="40">
        <f>_xll.qlCalendarAdvance(calendar,$AC1739,AA1740,,,trigger)</f>
        <v>51588</v>
      </c>
      <c r="AD1740" s="40">
        <f>_xll.qlInterestRateIndexMaturity($X$9,AC1740,)</f>
        <v>51680</v>
      </c>
      <c r="AE1740" s="43">
        <f>_xll.qlTenorBasisValue(TenorBasis3M,AC1740,_xll.ohTrigger(trigger,$X$24))</f>
        <v>4.2401726857753126E-4</v>
      </c>
      <c r="AF1740" s="90">
        <f>_xll.qlTenorBasisForwardRate(TenorBasis3M,AC1740,_xll.ohTrigger(trigger,$X$24))</f>
        <v>1.5207559795891555E-2</v>
      </c>
      <c r="AG1740" s="90">
        <f>_xll.qlIndexFixing(TenorBasisIndex6M,$AB1740,TRUE,_xll.ohTrigger(trigger,$X$24))</f>
        <v>1.5268158195908616E-2</v>
      </c>
      <c r="AH1740" s="43">
        <f>_xll.qlIndexFixing($X$9,$AB1740,TRUE,trigger)</f>
        <v>1.5199191384985582E-2</v>
      </c>
      <c r="AI1740" s="45">
        <f t="shared" si="41"/>
        <v>0.6896681092303375</v>
      </c>
    </row>
    <row r="1741" spans="27:35" x14ac:dyDescent="0.2">
      <c r="AA1741" s="122" t="s">
        <v>88</v>
      </c>
      <c r="AB1741" s="40">
        <f>_xll.qlInterestRateIndexFixingDate($X$9,AC1741)</f>
        <v>51593</v>
      </c>
      <c r="AC1741" s="40">
        <f>_xll.qlCalendarAdvance(calendar,$AC1740,AA1741,,,trigger)</f>
        <v>51595</v>
      </c>
      <c r="AD1741" s="40">
        <f>_xll.qlInterestRateIndexMaturity($X$9,AC1741,)</f>
        <v>51686</v>
      </c>
      <c r="AE1741" s="43">
        <f>_xll.qlTenorBasisValue(TenorBasis3M,AC1741,_xll.ohTrigger(trigger,$X$24))</f>
        <v>4.23210534417752E-4</v>
      </c>
      <c r="AF1741" s="90">
        <f>_xll.qlTenorBasisForwardRate(TenorBasis3M,AC1741,_xll.ohTrigger(trigger,$X$24))</f>
        <v>1.5202851054012095E-2</v>
      </c>
      <c r="AG1741" s="90">
        <f>_xll.qlIndexFixing(TenorBasisIndex6M,$AB1741,TRUE,_xll.ohTrigger(trigger,$X$24))</f>
        <v>1.526344689318135E-2</v>
      </c>
      <c r="AH1741" s="43">
        <f>_xll.qlIndexFixing($X$9,$AB1741,TRUE,trigger)</f>
        <v>1.519553933536529E-2</v>
      </c>
      <c r="AI1741" s="45">
        <f t="shared" si="41"/>
        <v>0.67907557816059705</v>
      </c>
    </row>
    <row r="1742" spans="27:35" x14ac:dyDescent="0.2">
      <c r="AA1742" s="122" t="s">
        <v>88</v>
      </c>
      <c r="AB1742" s="40">
        <f>_xll.qlInterestRateIndexFixingDate($X$9,AC1742)</f>
        <v>51600</v>
      </c>
      <c r="AC1742" s="40">
        <f>_xll.qlCalendarAdvance(calendar,$AC1741,AA1742,,,trigger)</f>
        <v>51602</v>
      </c>
      <c r="AD1742" s="40">
        <f>_xll.qlInterestRateIndexMaturity($X$9,AC1742,)</f>
        <v>51693</v>
      </c>
      <c r="AE1742" s="43">
        <f>_xll.qlTenorBasisValue(TenorBasis3M,AC1742,_xll.ohTrigger(trigger,$X$24))</f>
        <v>4.2240514060732596E-4</v>
      </c>
      <c r="AF1742" s="90">
        <f>_xll.qlTenorBasisForwardRate(TenorBasis3M,AC1742,_xll.ohTrigger(trigger,$X$24))</f>
        <v>1.5198172419043417E-2</v>
      </c>
      <c r="AG1742" s="90">
        <f>_xll.qlIndexFixing(TenorBasisIndex6M,$AB1742,TRUE,_xll.ohTrigger(trigger,$X$24))</f>
        <v>1.5258768257948268E-2</v>
      </c>
      <c r="AH1742" s="43">
        <f>_xll.qlIndexFixing($X$9,$AB1742,TRUE,trigger)</f>
        <v>1.5191992435777188E-2</v>
      </c>
      <c r="AI1742" s="45">
        <f t="shared" si="41"/>
        <v>0.66775822171079302</v>
      </c>
    </row>
    <row r="1743" spans="27:35" x14ac:dyDescent="0.2">
      <c r="AA1743" s="122" t="s">
        <v>88</v>
      </c>
      <c r="AB1743" s="40">
        <f>_xll.qlInterestRateIndexFixingDate($X$9,AC1743)</f>
        <v>51607</v>
      </c>
      <c r="AC1743" s="40">
        <f>_xll.qlCalendarAdvance(calendar,$AC1742,AA1743,,,trigger)</f>
        <v>51609</v>
      </c>
      <c r="AD1743" s="40">
        <f>_xll.qlInterestRateIndexMaturity($X$9,AC1743,)</f>
        <v>51700</v>
      </c>
      <c r="AE1743" s="43">
        <f>_xll.qlTenorBasisValue(TenorBasis3M,AC1743,_xll.ohTrigger(trigger,$X$24))</f>
        <v>4.2160108563054065E-4</v>
      </c>
      <c r="AF1743" s="90">
        <f>_xll.qlTenorBasisForwardRate(TenorBasis3M,AC1743,_xll.ohTrigger(trigger,$X$24))</f>
        <v>1.5193535177871262E-2</v>
      </c>
      <c r="AG1743" s="90">
        <f>_xll.qlIndexFixing(TenorBasisIndex6M,$AB1743,TRUE,_xll.ohTrigger(trigger,$X$24))</f>
        <v>1.5254131017141535E-2</v>
      </c>
      <c r="AH1743" s="43">
        <f>_xll.qlIndexFixing($X$9,$AB1743,TRUE,trigger)</f>
        <v>1.5188481753157852E-2</v>
      </c>
      <c r="AI1743" s="45">
        <f t="shared" si="41"/>
        <v>0.65649263983683093</v>
      </c>
    </row>
    <row r="1744" spans="27:35" x14ac:dyDescent="0.2">
      <c r="AA1744" s="122" t="s">
        <v>88</v>
      </c>
      <c r="AB1744" s="40">
        <f>_xll.qlInterestRateIndexFixingDate($X$9,AC1744)</f>
        <v>51614</v>
      </c>
      <c r="AC1744" s="40">
        <f>_xll.qlCalendarAdvance(calendar,$AC1743,AA1744,,,trigger)</f>
        <v>51616</v>
      </c>
      <c r="AD1744" s="40">
        <f>_xll.qlInterestRateIndexMaturity($X$9,AC1744,)</f>
        <v>51707</v>
      </c>
      <c r="AE1744" s="43">
        <f>_xll.qlTenorBasisValue(TenorBasis3M,AC1744,_xll.ohTrigger(trigger,$X$24))</f>
        <v>4.2079836797050336E-4</v>
      </c>
      <c r="AF1744" s="90">
        <f>_xll.qlTenorBasisForwardRate(TenorBasis3M,AC1744,_xll.ohTrigger(trigger,$X$24))</f>
        <v>1.5188939328849474E-2</v>
      </c>
      <c r="AG1744" s="90">
        <f>_xll.qlIndexFixing(TenorBasisIndex6M,$AB1744,TRUE,_xll.ohTrigger(trigger,$X$24))</f>
        <v>1.5249535169115872E-2</v>
      </c>
      <c r="AH1744" s="43">
        <f>_xll.qlIndexFixing($X$9,$AB1744,TRUE,trigger)</f>
        <v>1.5185007287409773E-2</v>
      </c>
      <c r="AI1744" s="45">
        <f t="shared" si="41"/>
        <v>0.64527881706098744</v>
      </c>
    </row>
    <row r="1745" spans="27:35" x14ac:dyDescent="0.2">
      <c r="AA1745" s="122" t="s">
        <v>88</v>
      </c>
      <c r="AB1745" s="40">
        <f>_xll.qlInterestRateIndexFixingDate($X$9,AC1745)</f>
        <v>51620</v>
      </c>
      <c r="AC1745" s="40">
        <f>_xll.qlCalendarAdvance(calendar,$AC1744,AA1745,,,trigger)</f>
        <v>51623</v>
      </c>
      <c r="AD1745" s="40">
        <f>_xll.qlInterestRateIndexMaturity($X$9,AC1745,)</f>
        <v>51715</v>
      </c>
      <c r="AE1745" s="43">
        <f>_xll.qlTenorBasisValue(TenorBasis3M,AC1745,_xll.ohTrigger(trigger,$X$24))</f>
        <v>4.1999698610915669E-4</v>
      </c>
      <c r="AF1745" s="90">
        <f>_xll.qlTenorBasisForwardRate(TenorBasis3M,AC1745,_xll.ohTrigger(trigger,$X$24))</f>
        <v>1.5184387387561131E-2</v>
      </c>
      <c r="AG1745" s="90">
        <f>_xll.qlIndexFixing(TenorBasisIndex6M,$AB1745,TRUE,_xll.ohTrigger(trigger,$X$24))</f>
        <v>1.5244985785747484E-2</v>
      </c>
      <c r="AH1745" s="43">
        <f>_xll.qlIndexFixing($X$9,$AB1745,TRUE,trigger)</f>
        <v>1.518165016728113E-2</v>
      </c>
      <c r="AI1745" s="45">
        <f t="shared" si="41"/>
        <v>0.63335618466353949</v>
      </c>
    </row>
    <row r="1746" spans="27:35" x14ac:dyDescent="0.2">
      <c r="AA1746" s="122" t="s">
        <v>88</v>
      </c>
      <c r="AB1746" s="40">
        <f>_xll.qlInterestRateIndexFixingDate($X$9,AC1746)</f>
        <v>51628</v>
      </c>
      <c r="AC1746" s="40">
        <f>_xll.qlCalendarAdvance(calendar,$AC1745,AA1746,,,trigger)</f>
        <v>51630</v>
      </c>
      <c r="AD1746" s="40">
        <f>_xll.qlInterestRateIndexMaturity($X$9,AC1746,)</f>
        <v>51722</v>
      </c>
      <c r="AE1746" s="43">
        <f>_xll.qlTenorBasisValue(TenorBasis3M,AC1746,_xll.ohTrigger(trigger,$X$24))</f>
        <v>4.1919693852729575E-4</v>
      </c>
      <c r="AF1746" s="90">
        <f>_xll.qlTenorBasisForwardRate(TenorBasis3M,AC1746,_xll.ohTrigger(trigger,$X$24))</f>
        <v>1.517987708410172E-2</v>
      </c>
      <c r="AG1746" s="90">
        <f>_xll.qlIndexFixing(TenorBasisIndex6M,$AB1746,TRUE,_xll.ohTrigger(trigger,$X$24))</f>
        <v>1.5240475483838138E-2</v>
      </c>
      <c r="AH1746" s="43">
        <f>_xll.qlIndexFixing($X$9,$AB1746,TRUE,trigger)</f>
        <v>1.5178250578821694E-2</v>
      </c>
      <c r="AI1746" s="45">
        <f t="shared" si="41"/>
        <v>0.62224905016443344</v>
      </c>
    </row>
    <row r="1747" spans="27:35" x14ac:dyDescent="0.2">
      <c r="AA1747" s="122" t="s">
        <v>88</v>
      </c>
      <c r="AB1747" s="40">
        <f>_xll.qlInterestRateIndexFixingDate($X$9,AC1747)</f>
        <v>51635</v>
      </c>
      <c r="AC1747" s="40">
        <f>_xll.qlCalendarAdvance(calendar,$AC1746,AA1747,,,trigger)</f>
        <v>51637</v>
      </c>
      <c r="AD1747" s="40">
        <f>_xll.qlInterestRateIndexMaturity($X$9,AC1747,)</f>
        <v>51729</v>
      </c>
      <c r="AE1747" s="43">
        <f>_xll.qlTenorBasisValue(TenorBasis3M,AC1747,_xll.ohTrigger(trigger,$X$24))</f>
        <v>4.1839822370458394E-4</v>
      </c>
      <c r="AF1747" s="90">
        <f>_xll.qlTenorBasisForwardRate(TenorBasis3M,AC1747,_xll.ohTrigger(trigger,$X$24))</f>
        <v>1.5175408169535493E-2</v>
      </c>
      <c r="AG1747" s="90">
        <f>_xll.qlIndexFixing(TenorBasisIndex6M,$AB1747,TRUE,_xll.ohTrigger(trigger,$X$24))</f>
        <v>1.5236006571458854E-2</v>
      </c>
      <c r="AH1747" s="43">
        <f>_xll.qlIndexFixing($X$9,$AB1747,TRUE,trigger)</f>
        <v>1.5174887208499443E-2</v>
      </c>
      <c r="AI1747" s="45">
        <f t="shared" si="41"/>
        <v>0.61119362959410894</v>
      </c>
    </row>
    <row r="1748" spans="27:35" x14ac:dyDescent="0.2">
      <c r="AA1748" s="122" t="s">
        <v>88</v>
      </c>
      <c r="AB1748" s="40">
        <f>_xll.qlInterestRateIndexFixingDate($X$9,AC1748)</f>
        <v>51642</v>
      </c>
      <c r="AC1748" s="40">
        <f>_xll.qlCalendarAdvance(calendar,$AC1747,AA1748,,,trigger)</f>
        <v>51644</v>
      </c>
      <c r="AD1748" s="40">
        <f>_xll.qlInterestRateIndexMaturity($X$9,AC1748,)</f>
        <v>51736</v>
      </c>
      <c r="AE1748" s="43">
        <f>_xll.qlTenorBasisValue(TenorBasis3M,AC1748,_xll.ohTrigger(trigger,$X$24))</f>
        <v>4.1760084011956925E-4</v>
      </c>
      <c r="AF1748" s="90">
        <f>_xll.qlTenorBasisForwardRate(TenorBasis3M,AC1748,_xll.ohTrigger(trigger,$X$24))</f>
        <v>1.5170980642211592E-2</v>
      </c>
      <c r="AG1748" s="90">
        <f>_xll.qlIndexFixing(TenorBasisIndex6M,$AB1748,TRUE,_xll.ohTrigger(trigger,$X$24))</f>
        <v>1.5231579046960521E-2</v>
      </c>
      <c r="AH1748" s="43">
        <f>_xll.qlIndexFixing($X$9,$AB1748,TRUE,trigger)</f>
        <v>1.5171560056222276E-2</v>
      </c>
      <c r="AI1748" s="45">
        <f t="shared" si="41"/>
        <v>0.60018990738245137</v>
      </c>
    </row>
    <row r="1749" spans="27:35" x14ac:dyDescent="0.2">
      <c r="AA1749" s="122" t="s">
        <v>88</v>
      </c>
      <c r="AB1749" s="40">
        <f>_xll.qlInterestRateIndexFixingDate($X$9,AC1749)</f>
        <v>51649</v>
      </c>
      <c r="AC1749" s="40">
        <f>_xll.qlCalendarAdvance(calendar,$AC1748,AA1749,,,trigger)</f>
        <v>51651</v>
      </c>
      <c r="AD1749" s="40">
        <f>_xll.qlInterestRateIndexMaturity($X$9,AC1749,)</f>
        <v>51743</v>
      </c>
      <c r="AE1749" s="43">
        <f>_xll.qlTenorBasisValue(TenorBasis3M,AC1749,_xll.ohTrigger(trigger,$X$24))</f>
        <v>4.168047862496999E-4</v>
      </c>
      <c r="AF1749" s="90">
        <f>_xll.qlTenorBasisForwardRate(TenorBasis3M,AC1749,_xll.ohTrigger(trigger,$X$24))</f>
        <v>1.5166594500483513E-2</v>
      </c>
      <c r="AG1749" s="90">
        <f>_xll.qlIndexFixing(TenorBasisIndex6M,$AB1749,TRUE,_xll.ohTrigger(trigger,$X$24))</f>
        <v>1.5227192908699233E-2</v>
      </c>
      <c r="AH1749" s="43">
        <f>_xll.qlIndexFixing($X$9,$AB1749,TRUE,trigger)</f>
        <v>1.5168269121899832E-2</v>
      </c>
      <c r="AI1749" s="45">
        <f t="shared" si="41"/>
        <v>0.5892378679940059</v>
      </c>
    </row>
    <row r="1750" spans="27:35" x14ac:dyDescent="0.2">
      <c r="AA1750" s="122" t="s">
        <v>88</v>
      </c>
      <c r="AB1750" s="40">
        <f>_xll.qlInterestRateIndexFixingDate($X$9,AC1750)</f>
        <v>51656</v>
      </c>
      <c r="AC1750" s="40">
        <f>_xll.qlCalendarAdvance(calendar,$AC1749,AA1750,,,trigger)</f>
        <v>51658</v>
      </c>
      <c r="AD1750" s="40">
        <f>_xll.qlInterestRateIndexMaturity($X$9,AC1750,)</f>
        <v>51750</v>
      </c>
      <c r="AE1750" s="43">
        <f>_xll.qlTenorBasisValue(TenorBasis3M,AC1750,_xll.ohTrigger(trigger,$X$24))</f>
        <v>4.1601006057134104E-4</v>
      </c>
      <c r="AF1750" s="90">
        <f>_xll.qlTenorBasisForwardRate(TenorBasis3M,AC1750,_xll.ohTrigger(trigger,$X$24))</f>
        <v>1.5162249742705613E-2</v>
      </c>
      <c r="AG1750" s="90">
        <f>_xll.qlIndexFixing(TenorBasisIndex6M,$AB1750,TRUE,_xll.ohTrigger(trigger,$X$24))</f>
        <v>1.5222848155025007E-2</v>
      </c>
      <c r="AH1750" s="43">
        <f>_xll.qlIndexFixing($X$9,$AB1750,TRUE,trigger)</f>
        <v>1.5165014405439142E-2</v>
      </c>
      <c r="AI1750" s="45">
        <f t="shared" si="41"/>
        <v>0.5783374958586579</v>
      </c>
    </row>
    <row r="1751" spans="27:35" x14ac:dyDescent="0.2">
      <c r="AA1751" s="122" t="s">
        <v>88</v>
      </c>
      <c r="AB1751" s="40">
        <f>_xll.qlInterestRateIndexFixingDate($X$9,AC1751)</f>
        <v>51663</v>
      </c>
      <c r="AC1751" s="40">
        <f>_xll.qlCalendarAdvance(calendar,$AC1750,AA1751,,,trigger)</f>
        <v>51665</v>
      </c>
      <c r="AD1751" s="40">
        <f>_xll.qlInterestRateIndexMaturity($X$9,AC1751,)</f>
        <v>51757</v>
      </c>
      <c r="AE1751" s="43">
        <f>_xll.qlTenorBasisValue(TenorBasis3M,AC1751,_xll.ohTrigger(trigger,$X$24))</f>
        <v>4.1521666155979045E-4</v>
      </c>
      <c r="AF1751" s="90">
        <f>_xll.qlTenorBasisForwardRate(TenorBasis3M,AC1751,_xll.ohTrigger(trigger,$X$24))</f>
        <v>1.5157946367231384E-2</v>
      </c>
      <c r="AG1751" s="90">
        <f>_xll.qlIndexFixing(TenorBasisIndex6M,$AB1751,TRUE,_xll.ohTrigger(trigger,$X$24))</f>
        <v>1.5218544784291334E-2</v>
      </c>
      <c r="AH1751" s="43">
        <f>_xll.qlIndexFixing($X$9,$AB1751,TRUE,trigger)</f>
        <v>1.5161795906751579E-2</v>
      </c>
      <c r="AI1751" s="45">
        <f t="shared" si="41"/>
        <v>0.56748877539754972</v>
      </c>
    </row>
    <row r="1752" spans="27:35" x14ac:dyDescent="0.2">
      <c r="AA1752" s="122" t="s">
        <v>88</v>
      </c>
      <c r="AB1752" s="40">
        <f>_xll.qlInterestRateIndexFixingDate($X$9,AC1752)</f>
        <v>51670</v>
      </c>
      <c r="AC1752" s="40">
        <f>_xll.qlCalendarAdvance(calendar,$AC1751,AA1752,,,trigger)</f>
        <v>51672</v>
      </c>
      <c r="AD1752" s="40">
        <f>_xll.qlInterestRateIndexMaturity($X$9,AC1752,)</f>
        <v>51764</v>
      </c>
      <c r="AE1752" s="43">
        <f>_xll.qlTenorBasisValue(TenorBasis3M,AC1752,_xll.ohTrigger(trigger,$X$24))</f>
        <v>4.1442458768929419E-4</v>
      </c>
      <c r="AF1752" s="90">
        <f>_xll.qlTenorBasisForwardRate(TenorBasis3M,AC1752,_xll.ohTrigger(trigger,$X$24))</f>
        <v>1.5153684372413448E-2</v>
      </c>
      <c r="AG1752" s="90">
        <f>_xll.qlIndexFixing(TenorBasisIndex6M,$AB1752,TRUE,_xll.ohTrigger(trigger,$X$24))</f>
        <v>1.5214282794854312E-2</v>
      </c>
      <c r="AH1752" s="43">
        <f>_xll.qlIndexFixing($X$9,$AB1752,TRUE,trigger)</f>
        <v>1.515861362574678E-2</v>
      </c>
      <c r="AI1752" s="45">
        <f t="shared" si="41"/>
        <v>0.55669169107531302</v>
      </c>
    </row>
    <row r="1753" spans="27:35" x14ac:dyDescent="0.2">
      <c r="AA1753" s="122" t="s">
        <v>88</v>
      </c>
      <c r="AB1753" s="40">
        <f>_xll.qlInterestRateIndexFixingDate($X$9,AC1753)</f>
        <v>51677</v>
      </c>
      <c r="AC1753" s="40">
        <f>_xll.qlCalendarAdvance(calendar,$AC1752,AA1753,,,trigger)</f>
        <v>51679</v>
      </c>
      <c r="AD1753" s="40">
        <f>_xll.qlInterestRateIndexMaturity($X$9,AC1753,)</f>
        <v>51771</v>
      </c>
      <c r="AE1753" s="43">
        <f>_xll.qlTenorBasisValue(TenorBasis3M,AC1753,_xll.ohTrigger(trigger,$X$24))</f>
        <v>4.1363383743306208E-4</v>
      </c>
      <c r="AF1753" s="90">
        <f>_xll.qlTenorBasisForwardRate(TenorBasis3M,AC1753,_xll.ohTrigger(trigger,$X$24))</f>
        <v>1.5149463756604425E-2</v>
      </c>
      <c r="AG1753" s="90">
        <f>_xll.qlIndexFixing(TenorBasisIndex6M,$AB1753,TRUE,_xll.ohTrigger(trigger,$X$24))</f>
        <v>1.5210062185062215E-2</v>
      </c>
      <c r="AH1753" s="43">
        <f>_xll.qlIndexFixing($X$9,$AB1753,TRUE,trigger)</f>
        <v>1.5155467562337863E-2</v>
      </c>
      <c r="AI1753" s="45">
        <f t="shared" si="41"/>
        <v>0.54594622724352804</v>
      </c>
    </row>
    <row r="1754" spans="27:35" x14ac:dyDescent="0.2">
      <c r="AA1754" s="122" t="s">
        <v>88</v>
      </c>
      <c r="AB1754" s="40">
        <f>_xll.qlInterestRateIndexFixingDate($X$9,AC1754)</f>
        <v>51684</v>
      </c>
      <c r="AC1754" s="40">
        <f>_xll.qlCalendarAdvance(calendar,$AC1753,AA1754,,,trigger)</f>
        <v>51686</v>
      </c>
      <c r="AD1754" s="40">
        <f>_xll.qlInterestRateIndexMaturity($X$9,AC1754,)</f>
        <v>51778</v>
      </c>
      <c r="AE1754" s="43">
        <f>_xll.qlTenorBasisValue(TenorBasis3M,AC1754,_xll.ohTrigger(trigger,$X$24))</f>
        <v>4.1284440926328477E-4</v>
      </c>
      <c r="AF1754" s="90">
        <f>_xll.qlTenorBasisForwardRate(TenorBasis3M,AC1754,_xll.ohTrigger(trigger,$X$24))</f>
        <v>1.5145284518160418E-2</v>
      </c>
      <c r="AG1754" s="90">
        <f>_xll.qlIndexFixing(TenorBasisIndex6M,$AB1754,TRUE,_xll.ohTrigger(trigger,$X$24))</f>
        <v>1.520588295327549E-2</v>
      </c>
      <c r="AH1754" s="43">
        <f>_xll.qlIndexFixing($X$9,$AB1754,TRUE,trigger)</f>
        <v>1.5152357716436199E-2</v>
      </c>
      <c r="AI1754" s="45">
        <f t="shared" si="41"/>
        <v>0.53525236839291679</v>
      </c>
    </row>
    <row r="1755" spans="27:35" x14ac:dyDescent="0.2">
      <c r="AA1755" s="122" t="s">
        <v>88</v>
      </c>
      <c r="AB1755" s="40">
        <f>_xll.qlInterestRateIndexFixingDate($X$9,AC1755)</f>
        <v>51691</v>
      </c>
      <c r="AC1755" s="40">
        <f>_xll.qlCalendarAdvance(calendar,$AC1754,AA1755,,,trigger)</f>
        <v>51693</v>
      </c>
      <c r="AD1755" s="40">
        <f>_xll.qlInterestRateIndexMaturity($X$9,AC1755,)</f>
        <v>51785</v>
      </c>
      <c r="AE1755" s="43">
        <f>_xll.qlTenorBasisValue(TenorBasis3M,AC1755,_xll.ohTrigger(trigger,$X$24))</f>
        <v>4.1205630165114769E-4</v>
      </c>
      <c r="AF1755" s="90">
        <f>_xll.qlTenorBasisForwardRate(TenorBasis3M,AC1755,_xll.ohTrigger(trigger,$X$24))</f>
        <v>1.5141146655435781E-2</v>
      </c>
      <c r="AG1755" s="90">
        <f>_xll.qlIndexFixing(TenorBasisIndex6M,$AB1755,TRUE,_xll.ohTrigger(trigger,$X$24))</f>
        <v>1.5201745097845889E-2</v>
      </c>
      <c r="AH1755" s="43">
        <f>_xll.qlIndexFixing($X$9,$AB1755,TRUE,trigger)</f>
        <v>1.5149284087958377E-2</v>
      </c>
      <c r="AI1755" s="45">
        <f t="shared" si="41"/>
        <v>0.52461009887511123</v>
      </c>
    </row>
    <row r="1756" spans="27:35" x14ac:dyDescent="0.2">
      <c r="AA1756" s="122" t="s">
        <v>88</v>
      </c>
      <c r="AB1756" s="40">
        <f>_xll.qlInterestRateIndexFixingDate($X$9,AC1756)</f>
        <v>51698</v>
      </c>
      <c r="AC1756" s="40">
        <f>_xll.qlCalendarAdvance(calendar,$AC1755,AA1756,,,trigger)</f>
        <v>51700</v>
      </c>
      <c r="AD1756" s="40">
        <f>_xll.qlInterestRateIndexMaturity($X$9,AC1756,)</f>
        <v>51792</v>
      </c>
      <c r="AE1756" s="43">
        <f>_xll.qlTenorBasisValue(TenorBasis3M,AC1756,_xll.ohTrigger(trigger,$X$24))</f>
        <v>4.1126951306684717E-4</v>
      </c>
      <c r="AF1756" s="90">
        <f>_xll.qlTenorBasisForwardRate(TenorBasis3M,AC1756,_xll.ohTrigger(trigger,$X$24))</f>
        <v>1.5137050166784877E-2</v>
      </c>
      <c r="AG1756" s="90">
        <f>_xll.qlIndexFixing(TenorBasisIndex6M,$AB1756,TRUE,_xll.ohTrigger(trigger,$X$24))</f>
        <v>1.5197648617129507E-2</v>
      </c>
      <c r="AH1756" s="43">
        <f>_xll.qlIndexFixing($X$9,$AB1756,TRUE,trigger)</f>
        <v>1.5146246676816643E-2</v>
      </c>
      <c r="AI1756" s="45">
        <f t="shared" si="41"/>
        <v>0.51401940312863559</v>
      </c>
    </row>
    <row r="1757" spans="27:35" x14ac:dyDescent="0.2">
      <c r="AA1757" s="122" t="s">
        <v>88</v>
      </c>
      <c r="AB1757" s="40">
        <f>_xll.qlInterestRateIndexFixingDate($X$9,AC1757)</f>
        <v>51705</v>
      </c>
      <c r="AC1757" s="40">
        <f>_xll.qlCalendarAdvance(calendar,$AC1756,AA1757,,,trigger)</f>
        <v>51707</v>
      </c>
      <c r="AD1757" s="40">
        <f>_xll.qlInterestRateIndexMaturity($X$9,AC1757,)</f>
        <v>51799</v>
      </c>
      <c r="AE1757" s="43">
        <f>_xll.qlTenorBasisValue(TenorBasis3M,AC1757,_xll.ohTrigger(trigger,$X$24))</f>
        <v>4.1048404197960699E-4</v>
      </c>
      <c r="AF1757" s="90">
        <f>_xll.qlTenorBasisForwardRate(TenorBasis3M,AC1757,_xll.ohTrigger(trigger,$X$24))</f>
        <v>1.5132995050562065E-2</v>
      </c>
      <c r="AG1757" s="90">
        <f>_xll.qlIndexFixing(TenorBasisIndex6M,$AB1757,TRUE,_xll.ohTrigger(trigger,$X$24))</f>
        <v>1.5193593509478099E-2</v>
      </c>
      <c r="AH1757" s="43">
        <f>_xll.qlIndexFixing($X$9,$AB1757,TRUE,trigger)</f>
        <v>1.5143245482929321E-2</v>
      </c>
      <c r="AI1757" s="45">
        <f t="shared" si="41"/>
        <v>0.50348026548777469</v>
      </c>
    </row>
    <row r="1758" spans="27:35" x14ac:dyDescent="0.2">
      <c r="AA1758" s="122" t="s">
        <v>88</v>
      </c>
      <c r="AB1758" s="40">
        <f>_xll.qlInterestRateIndexFixingDate($X$9,AC1758)</f>
        <v>51712</v>
      </c>
      <c r="AC1758" s="40">
        <f>_xll.qlCalendarAdvance(calendar,$AC1757,AA1758,,,trigger)</f>
        <v>51714</v>
      </c>
      <c r="AD1758" s="40">
        <f>_xll.qlInterestRateIndexMaturity($X$9,AC1758,)</f>
        <v>51806</v>
      </c>
      <c r="AE1758" s="43">
        <f>_xll.qlTenorBasisValue(TenorBasis3M,AC1758,_xll.ohTrigger(trigger,$X$24))</f>
        <v>4.0969988685769196E-4</v>
      </c>
      <c r="AF1758" s="90">
        <f>_xll.qlTenorBasisForwardRate(TenorBasis3M,AC1758,_xll.ohTrigger(trigger,$X$24))</f>
        <v>1.512898130512518E-2</v>
      </c>
      <c r="AG1758" s="90">
        <f>_xll.qlIndexFixing(TenorBasisIndex6M,$AB1758,TRUE,_xll.ohTrigger(trigger,$X$24))</f>
        <v>1.518957977325037E-2</v>
      </c>
      <c r="AH1758" s="43">
        <f>_xll.qlIndexFixing($X$9,$AB1758,TRUE,trigger)</f>
        <v>1.5140280506211263E-2</v>
      </c>
      <c r="AI1758" s="45">
        <f t="shared" si="41"/>
        <v>0.4929926703910702</v>
      </c>
    </row>
    <row r="1759" spans="27:35" x14ac:dyDescent="0.2">
      <c r="AA1759" s="122" t="s">
        <v>88</v>
      </c>
      <c r="AB1759" s="40">
        <f>_xll.qlInterestRateIndexFixingDate($X$9,AC1759)</f>
        <v>51719</v>
      </c>
      <c r="AC1759" s="40">
        <f>_xll.qlCalendarAdvance(calendar,$AC1758,AA1759,,,trigger)</f>
        <v>51721</v>
      </c>
      <c r="AD1759" s="40">
        <f>_xll.qlInterestRateIndexMaturity($X$9,AC1759,)</f>
        <v>51813</v>
      </c>
      <c r="AE1759" s="43">
        <f>_xll.qlTenorBasisValue(TenorBasis3M,AC1759,_xll.ohTrigger(trigger,$X$24))</f>
        <v>4.0891704616842451E-4</v>
      </c>
      <c r="AF1759" s="90">
        <f>_xll.qlTenorBasisForwardRate(TenorBasis3M,AC1759,_xll.ohTrigger(trigger,$X$24))</f>
        <v>1.5125008928825977E-2</v>
      </c>
      <c r="AG1759" s="90">
        <f>_xll.qlIndexFixing(TenorBasisIndex6M,$AB1759,TRUE,_xll.ohTrigger(trigger,$X$24))</f>
        <v>1.5185607406799809E-2</v>
      </c>
      <c r="AH1759" s="43">
        <f>_xll.qlIndexFixing($X$9,$AB1759,TRUE,trigger)</f>
        <v>1.5137351746582534E-2</v>
      </c>
      <c r="AI1759" s="45">
        <f t="shared" si="41"/>
        <v>0.48255660217275465</v>
      </c>
    </row>
    <row r="1760" spans="27:35" x14ac:dyDescent="0.2">
      <c r="AA1760" s="122" t="s">
        <v>88</v>
      </c>
      <c r="AB1760" s="40">
        <f>_xll.qlInterestRateIndexFixingDate($X$9,AC1760)</f>
        <v>51726</v>
      </c>
      <c r="AC1760" s="40">
        <f>_xll.qlCalendarAdvance(calendar,$AC1759,AA1760,,,trigger)</f>
        <v>51728</v>
      </c>
      <c r="AD1760" s="40">
        <f>_xll.qlInterestRateIndexMaturity($X$9,AC1760,)</f>
        <v>51820</v>
      </c>
      <c r="AE1760" s="43">
        <f>_xll.qlTenorBasisValue(TenorBasis3M,AC1760,_xll.ohTrigger(trigger,$X$24))</f>
        <v>4.0813551837819991E-4</v>
      </c>
      <c r="AF1760" s="90">
        <f>_xll.qlTenorBasisForwardRate(TenorBasis3M,AC1760,_xll.ohTrigger(trigger,$X$24))</f>
        <v>1.5121077920024026E-2</v>
      </c>
      <c r="AG1760" s="90">
        <f>_xll.qlIndexFixing(TenorBasisIndex6M,$AB1760,TRUE,_xll.ohTrigger(trigger,$X$24))</f>
        <v>1.5181676408484253E-2</v>
      </c>
      <c r="AH1760" s="43">
        <f>_xll.qlIndexFixing($X$9,$AB1760,TRUE,trigger)</f>
        <v>1.5134459203960587E-2</v>
      </c>
      <c r="AI1760" s="45">
        <f t="shared" si="41"/>
        <v>0.47217204523665801</v>
      </c>
    </row>
    <row r="1761" spans="27:35" x14ac:dyDescent="0.2">
      <c r="AA1761" s="122" t="s">
        <v>88</v>
      </c>
      <c r="AB1761" s="40">
        <f>_xll.qlInterestRateIndexFixingDate($X$9,AC1761)</f>
        <v>51733</v>
      </c>
      <c r="AC1761" s="40">
        <f>_xll.qlCalendarAdvance(calendar,$AC1760,AA1761,,,trigger)</f>
        <v>51735</v>
      </c>
      <c r="AD1761" s="40">
        <f>_xll.qlInterestRateIndexMaturity($X$9,AC1761,)</f>
        <v>51827</v>
      </c>
      <c r="AE1761" s="43">
        <f>_xll.qlTenorBasisValue(TenorBasis3M,AC1761,_xll.ohTrigger(trigger,$X$24))</f>
        <v>4.0735530195250074E-4</v>
      </c>
      <c r="AF1761" s="90">
        <f>_xll.qlTenorBasisForwardRate(TenorBasis3M,AC1761,_xll.ohTrigger(trigger,$X$24))</f>
        <v>1.5117188277073691E-2</v>
      </c>
      <c r="AG1761" s="90">
        <f>_xll.qlIndexFixing(TenorBasisIndex6M,$AB1761,TRUE,_xll.ohTrigger(trigger,$X$24))</f>
        <v>1.5177786776657194E-2</v>
      </c>
      <c r="AH1761" s="43">
        <f>_xll.qlIndexFixing($X$9,$AB1761,TRUE,trigger)</f>
        <v>1.513160287826636E-2</v>
      </c>
      <c r="AI1761" s="45">
        <f t="shared" si="41"/>
        <v>0.46183898390833933</v>
      </c>
    </row>
    <row r="1762" spans="27:35" x14ac:dyDescent="0.2">
      <c r="AA1762" s="122" t="s">
        <v>88</v>
      </c>
      <c r="AB1762" s="40">
        <f>_xll.qlInterestRateIndexFixingDate($X$9,AC1762)</f>
        <v>51740</v>
      </c>
      <c r="AC1762" s="40">
        <f>_xll.qlCalendarAdvance(calendar,$AC1761,AA1762,,,trigger)</f>
        <v>51742</v>
      </c>
      <c r="AD1762" s="40">
        <f>_xll.qlInterestRateIndexMaturity($X$9,AC1762,)</f>
        <v>51834</v>
      </c>
      <c r="AE1762" s="43">
        <f>_xll.qlTenorBasisValue(TenorBasis3M,AC1762,_xll.ohTrigger(trigger,$X$24))</f>
        <v>4.0657639535591241E-4</v>
      </c>
      <c r="AF1762" s="90">
        <f>_xll.qlTenorBasisForwardRate(TenorBasis3M,AC1762,_xll.ohTrigger(trigger,$X$24))</f>
        <v>1.5113339998337147E-2</v>
      </c>
      <c r="AG1762" s="90">
        <f>_xll.qlIndexFixing(TenorBasisIndex6M,$AB1762,TRUE,_xll.ohTrigger(trigger,$X$24))</f>
        <v>1.5173938509681678E-2</v>
      </c>
      <c r="AH1762" s="43">
        <f>_xll.qlIndexFixing($X$9,$AB1762,TRUE,trigger)</f>
        <v>1.5128782769419914E-2</v>
      </c>
      <c r="AI1762" s="45">
        <f t="shared" si="41"/>
        <v>0.45155740261764932</v>
      </c>
    </row>
    <row r="1763" spans="27:35" x14ac:dyDescent="0.2">
      <c r="AA1763" s="122" t="s">
        <v>88</v>
      </c>
      <c r="AB1763" s="40">
        <f>_xll.qlInterestRateIndexFixingDate($X$9,AC1763)</f>
        <v>51747</v>
      </c>
      <c r="AC1763" s="40">
        <f>_xll.qlCalendarAdvance(calendar,$AC1762,AA1763,,,trigger)</f>
        <v>51749</v>
      </c>
      <c r="AD1763" s="40">
        <f>_xll.qlInterestRateIndexMaturity($X$9,AC1763,)</f>
        <v>51840</v>
      </c>
      <c r="AE1763" s="43">
        <f>_xll.qlTenorBasisValue(TenorBasis3M,AC1763,_xll.ohTrigger(trigger,$X$24))</f>
        <v>4.0579879705213872E-4</v>
      </c>
      <c r="AF1763" s="90">
        <f>_xll.qlTenorBasisForwardRate(TenorBasis3M,AC1763,_xll.ohTrigger(trigger,$X$24))</f>
        <v>1.5109480517499942E-2</v>
      </c>
      <c r="AG1763" s="90">
        <f>_xll.qlIndexFixing(TenorBasisIndex6M,$AB1763,TRUE,_xll.ohTrigger(trigger,$X$24))</f>
        <v>1.5170076496689061E-2</v>
      </c>
      <c r="AH1763" s="43">
        <f>_xll.qlIndexFixing($X$9,$AB1763,TRUE,trigger)</f>
        <v>1.5125873523301102E-2</v>
      </c>
      <c r="AI1763" s="45">
        <f t="shared" si="41"/>
        <v>0.4420297338795891</v>
      </c>
    </row>
    <row r="1764" spans="27:35" x14ac:dyDescent="0.2">
      <c r="AA1764" s="122" t="s">
        <v>88</v>
      </c>
      <c r="AB1764" s="40">
        <f>_xll.qlInterestRateIndexFixingDate($X$9,AC1764)</f>
        <v>51754</v>
      </c>
      <c r="AC1764" s="40">
        <f>_xll.qlCalendarAdvance(calendar,$AC1763,AA1764,,,trigger)</f>
        <v>51756</v>
      </c>
      <c r="AD1764" s="40">
        <f>_xll.qlInterestRateIndexMaturity($X$9,AC1764,)</f>
        <v>51847</v>
      </c>
      <c r="AE1764" s="43">
        <f>_xll.qlTenorBasisValue(TenorBasis3M,AC1764,_xll.ohTrigger(trigger,$X$24))</f>
        <v>4.0502250550401598E-4</v>
      </c>
      <c r="AF1764" s="90">
        <f>_xll.qlTenorBasisForwardRate(TenorBasis3M,AC1764,_xll.ohTrigger(trigger,$X$24))</f>
        <v>1.5105712166044007E-2</v>
      </c>
      <c r="AG1764" s="90">
        <f>_xll.qlIndexFixing(TenorBasisIndex6M,$AB1764,TRUE,_xll.ohTrigger(trigger,$X$24))</f>
        <v>1.516630815885827E-2</v>
      </c>
      <c r="AH1764" s="43">
        <f>_xll.qlIndexFixing($X$9,$AB1764,TRUE,trigger)</f>
        <v>1.5123123376339951E-2</v>
      </c>
      <c r="AI1764" s="45">
        <f t="shared" si="41"/>
        <v>0.4318478251831917</v>
      </c>
    </row>
    <row r="1765" spans="27:35" x14ac:dyDescent="0.2">
      <c r="AA1765" s="122" t="s">
        <v>88</v>
      </c>
      <c r="AB1765" s="40">
        <f>_xll.qlInterestRateIndexFixingDate($X$9,AC1765)</f>
        <v>51761</v>
      </c>
      <c r="AC1765" s="40">
        <f>_xll.qlCalendarAdvance(calendar,$AC1764,AA1765,,,trigger)</f>
        <v>51763</v>
      </c>
      <c r="AD1765" s="40">
        <f>_xll.qlInterestRateIndexMaturity($X$9,AC1765,)</f>
        <v>51854</v>
      </c>
      <c r="AE1765" s="43">
        <f>_xll.qlTenorBasisValue(TenorBasis3M,AC1765,_xll.ohTrigger(trigger,$X$24))</f>
        <v>4.0424751917352795E-4</v>
      </c>
      <c r="AF1765" s="90">
        <f>_xll.qlTenorBasisForwardRate(TenorBasis3M,AC1765,_xll.ohTrigger(trigger,$X$24))</f>
        <v>1.5101985172216604E-2</v>
      </c>
      <c r="AG1765" s="90">
        <f>_xll.qlIndexFixing(TenorBasisIndex6M,$AB1765,TRUE,_xll.ohTrigger(trigger,$X$24))</f>
        <v>1.5162581179288473E-2</v>
      </c>
      <c r="AH1765" s="43">
        <f>_xll.qlIndexFixing($X$9,$AB1765,TRUE,trigger)</f>
        <v>1.5120409444463358E-2</v>
      </c>
      <c r="AI1765" s="45">
        <f t="shared" si="41"/>
        <v>0.42171734825114521</v>
      </c>
    </row>
    <row r="1766" spans="27:35" x14ac:dyDescent="0.2">
      <c r="AA1766" s="122" t="s">
        <v>88</v>
      </c>
      <c r="AB1766" s="40">
        <f>_xll.qlInterestRateIndexFixingDate($X$9,AC1766)</f>
        <v>51768</v>
      </c>
      <c r="AC1766" s="40">
        <f>_xll.qlCalendarAdvance(calendar,$AC1765,AA1766,,,trigger)</f>
        <v>51770</v>
      </c>
      <c r="AD1766" s="40">
        <f>_xll.qlInterestRateIndexMaturity($X$9,AC1766,)</f>
        <v>51862</v>
      </c>
      <c r="AE1766" s="43">
        <f>_xll.qlTenorBasisValue(TenorBasis3M,AC1766,_xll.ohTrigger(trigger,$X$24))</f>
        <v>4.0347383652182187E-4</v>
      </c>
      <c r="AF1766" s="90">
        <f>_xll.qlTenorBasisForwardRate(TenorBasis3M,AC1766,_xll.ohTrigger(trigger,$X$24))</f>
        <v>1.5098360492643041E-2</v>
      </c>
      <c r="AG1766" s="90">
        <f>_xll.qlIndexFixing(TenorBasisIndex6M,$AB1766,TRUE,_xll.ohTrigger(trigger,$X$24))</f>
        <v>1.5158959057420481E-2</v>
      </c>
      <c r="AH1766" s="43">
        <f>_xll.qlIndexFixing($X$9,$AB1766,TRUE,trigger)</f>
        <v>1.5117864500972305E-2</v>
      </c>
      <c r="AI1766" s="45">
        <f t="shared" si="41"/>
        <v>0.41094556448175934</v>
      </c>
    </row>
    <row r="1767" spans="27:35" x14ac:dyDescent="0.2">
      <c r="AA1767" s="122" t="s">
        <v>88</v>
      </c>
      <c r="AB1767" s="40">
        <f>_xll.qlInterestRateIndexFixingDate($X$9,AC1767)</f>
        <v>51775</v>
      </c>
      <c r="AC1767" s="40">
        <f>_xll.qlCalendarAdvance(calendar,$AC1766,AA1767,,,trigger)</f>
        <v>51777</v>
      </c>
      <c r="AD1767" s="40">
        <f>_xll.qlInterestRateIndexMaturity($X$9,AC1767,)</f>
        <v>51869</v>
      </c>
      <c r="AE1767" s="43">
        <f>_xll.qlTenorBasisValue(TenorBasis3M,AC1767,_xll.ohTrigger(trigger,$X$24))</f>
        <v>4.0270145600922137E-4</v>
      </c>
      <c r="AF1767" s="90">
        <f>_xll.qlTenorBasisForwardRate(TenorBasis3M,AC1767,_xll.ohTrigger(trigger,$X$24))</f>
        <v>1.5094719010327355E-2</v>
      </c>
      <c r="AG1767" s="90">
        <f>_xll.qlIndexFixing(TenorBasisIndex6M,$AB1767,TRUE,_xll.ohTrigger(trigger,$X$24))</f>
        <v>1.5155317590056313E-2</v>
      </c>
      <c r="AH1767" s="43">
        <f>_xll.qlIndexFixing($X$9,$AB1767,TRUE,trigger)</f>
        <v>1.5115225475217859E-2</v>
      </c>
      <c r="AI1767" s="45">
        <f t="shared" si="41"/>
        <v>0.40092114838453236</v>
      </c>
    </row>
    <row r="1768" spans="27:35" x14ac:dyDescent="0.2">
      <c r="AA1768" s="122" t="s">
        <v>88</v>
      </c>
      <c r="AB1768" s="40">
        <f>_xll.qlInterestRateIndexFixingDate($X$9,AC1768)</f>
        <v>51782</v>
      </c>
      <c r="AC1768" s="40">
        <f>_xll.qlCalendarAdvance(calendar,$AC1767,AA1768,,,trigger)</f>
        <v>51784</v>
      </c>
      <c r="AD1768" s="40">
        <f>_xll.qlInterestRateIndexMaturity($X$9,AC1768,)</f>
        <v>51876</v>
      </c>
      <c r="AE1768" s="43">
        <f>_xll.qlTenorBasisValue(TenorBasis3M,AC1768,_xll.ohTrigger(trigger,$X$24))</f>
        <v>4.0193037609524273E-4</v>
      </c>
      <c r="AF1768" s="90">
        <f>_xll.qlTenorBasisForwardRate(TenorBasis3M,AC1768,_xll.ohTrigger(trigger,$X$24))</f>
        <v>1.5091118882373342E-2</v>
      </c>
      <c r="AG1768" s="90">
        <f>_xll.qlIndexFixing(TenorBasisIndex6M,$AB1768,TRUE,_xll.ohTrigger(trigger,$X$24))</f>
        <v>1.5151717477694176E-2</v>
      </c>
      <c r="AH1768" s="43">
        <f>_xll.qlIndexFixing($X$9,$AB1768,TRUE,trigger)</f>
        <v>1.5112622665858513E-2</v>
      </c>
      <c r="AI1768" s="45">
        <f t="shared" si="41"/>
        <v>0.39094811835662868</v>
      </c>
    </row>
    <row r="1769" spans="27:35" x14ac:dyDescent="0.2">
      <c r="AA1769" s="122" t="s">
        <v>88</v>
      </c>
      <c r="AB1769" s="40">
        <f>_xll.qlInterestRateIndexFixingDate($X$9,AC1769)</f>
        <v>51789</v>
      </c>
      <c r="AC1769" s="40">
        <f>_xll.qlCalendarAdvance(calendar,$AC1768,AA1769,,,trigger)</f>
        <v>51791</v>
      </c>
      <c r="AD1769" s="40">
        <f>_xll.qlInterestRateIndexMaturity($X$9,AC1769,)</f>
        <v>51883</v>
      </c>
      <c r="AE1769" s="43">
        <f>_xll.qlTenorBasisValue(TenorBasis3M,AC1769,_xll.ohTrigger(trigger,$X$24))</f>
        <v>4.0116059523860826E-4</v>
      </c>
      <c r="AF1769" s="90">
        <f>_xll.qlTenorBasisForwardRate(TenorBasis3M,AC1769,_xll.ohTrigger(trigger,$X$24))</f>
        <v>1.5087560107144921E-2</v>
      </c>
      <c r="AG1769" s="90">
        <f>_xll.qlIndexFixing(TenorBasisIndex6M,$AB1769,TRUE,_xll.ohTrigger(trigger,$X$24))</f>
        <v>1.5148158718693645E-2</v>
      </c>
      <c r="AH1769" s="43">
        <f>_xll.qlIndexFixing($X$9,$AB1769,TRUE,trigger)</f>
        <v>1.511005607282128E-2</v>
      </c>
      <c r="AI1769" s="45">
        <f t="shared" si="41"/>
        <v>0.38102645872364199</v>
      </c>
    </row>
    <row r="1770" spans="27:35" x14ac:dyDescent="0.2">
      <c r="AA1770" s="122" t="s">
        <v>88</v>
      </c>
      <c r="AB1770" s="40">
        <f>_xll.qlInterestRateIndexFixingDate($X$9,AC1770)</f>
        <v>51796</v>
      </c>
      <c r="AC1770" s="40">
        <f>_xll.qlCalendarAdvance(calendar,$AC1769,AA1770,,,trigger)</f>
        <v>51798</v>
      </c>
      <c r="AD1770" s="40">
        <f>_xll.qlInterestRateIndexMaturity($X$9,AC1770,)</f>
        <v>51890</v>
      </c>
      <c r="AE1770" s="43">
        <f>_xll.qlTenorBasisValue(TenorBasis3M,AC1770,_xll.ohTrigger(trigger,$X$24))</f>
        <v>4.0039211189726246E-4</v>
      </c>
      <c r="AF1770" s="90">
        <f>_xll.qlTenorBasisForwardRate(TenorBasis3M,AC1770,_xll.ohTrigger(trigger,$X$24))</f>
        <v>1.5084042682999059E-2</v>
      </c>
      <c r="AG1770" s="90">
        <f>_xll.qlIndexFixing(TenorBasisIndex6M,$AB1770,TRUE,_xll.ohTrigger(trigger,$X$24))</f>
        <v>1.5144641311416029E-2</v>
      </c>
      <c r="AH1770" s="43">
        <f>_xll.qlIndexFixing($X$9,$AB1770,TRUE,trigger)</f>
        <v>1.5107525696038394E-2</v>
      </c>
      <c r="AI1770" s="45">
        <f t="shared" si="41"/>
        <v>0.37115615377635025</v>
      </c>
    </row>
    <row r="1771" spans="27:35" x14ac:dyDescent="0.2">
      <c r="AA1771" s="122" t="s">
        <v>88</v>
      </c>
      <c r="AB1771" s="40">
        <f>_xll.qlInterestRateIndexFixingDate($X$9,AC1771)</f>
        <v>51803</v>
      </c>
      <c r="AC1771" s="40">
        <f>_xll.qlCalendarAdvance(calendar,$AC1770,AA1771,,,trigger)</f>
        <v>51805</v>
      </c>
      <c r="AD1771" s="40">
        <f>_xll.qlInterestRateIndexMaturity($X$9,AC1771,)</f>
        <v>51897</v>
      </c>
      <c r="AE1771" s="43">
        <f>_xll.qlTenorBasisValue(TenorBasis3M,AC1771,_xll.ohTrigger(trigger,$X$24))</f>
        <v>3.9962492452838447E-4</v>
      </c>
      <c r="AF1771" s="90">
        <f>_xll.qlTenorBasisForwardRate(TenorBasis3M,AC1771,_xll.ohTrigger(trigger,$X$24))</f>
        <v>1.5080566608297067E-2</v>
      </c>
      <c r="AG1771" s="90">
        <f>_xll.qlIndexFixing(TenorBasisIndex6M,$AB1771,TRUE,_xll.ohTrigger(trigger,$X$24))</f>
        <v>1.5141165254218296E-2</v>
      </c>
      <c r="AH1771" s="43">
        <f>_xll.qlIndexFixing($X$9,$AB1771,TRUE,trigger)</f>
        <v>1.5105031535436863E-2</v>
      </c>
      <c r="AI1771" s="45">
        <f t="shared" si="41"/>
        <v>0.36133718781432633</v>
      </c>
    </row>
    <row r="1772" spans="27:35" x14ac:dyDescent="0.2">
      <c r="AA1772" s="122" t="s">
        <v>88</v>
      </c>
      <c r="AB1772" s="40">
        <f>_xll.qlInterestRateIndexFixingDate($X$9,AC1772)</f>
        <v>51810</v>
      </c>
      <c r="AC1772" s="40">
        <f>_xll.qlCalendarAdvance(calendar,$AC1771,AA1772,,,trigger)</f>
        <v>51812</v>
      </c>
      <c r="AD1772" s="40">
        <f>_xll.qlInterestRateIndexMaturity($X$9,AC1772,)</f>
        <v>51904</v>
      </c>
      <c r="AE1772" s="43">
        <f>_xll.qlTenorBasisValue(TenorBasis3M,AC1772,_xll.ohTrigger(trigger,$X$24))</f>
        <v>3.9885903158840366E-4</v>
      </c>
      <c r="AF1772" s="90">
        <f>_xll.qlTenorBasisForwardRate(TenorBasis3M,AC1772,_xll.ohTrigger(trigger,$X$24))</f>
        <v>1.5077131881404597E-2</v>
      </c>
      <c r="AG1772" s="90">
        <f>_xll.qlIndexFixing(TenorBasisIndex6M,$AB1772,TRUE,_xll.ohTrigger(trigger,$X$24))</f>
        <v>1.5137730545467836E-2</v>
      </c>
      <c r="AH1772" s="43">
        <f>_xll.qlIndexFixing($X$9,$AB1772,TRUE,trigger)</f>
        <v>1.5102573590948919E-2</v>
      </c>
      <c r="AI1772" s="45">
        <f t="shared" si="41"/>
        <v>0.35156954518916761</v>
      </c>
    </row>
    <row r="1773" spans="27:35" x14ac:dyDescent="0.2">
      <c r="AA1773" s="122" t="s">
        <v>88</v>
      </c>
      <c r="AB1773" s="40">
        <f>_xll.qlInterestRateIndexFixingDate($X$9,AC1773)</f>
        <v>51817</v>
      </c>
      <c r="AC1773" s="40">
        <f>_xll.qlCalendarAdvance(calendar,$AC1772,AA1773,,,trigger)</f>
        <v>51819</v>
      </c>
      <c r="AD1773" s="40">
        <f>_xll.qlInterestRateIndexMaturity($X$9,AC1773,)</f>
        <v>51911</v>
      </c>
      <c r="AE1773" s="43">
        <f>_xll.qlTenorBasisValue(TenorBasis3M,AC1773,_xll.ohTrigger(trigger,$X$24))</f>
        <v>3.980944315330146E-4</v>
      </c>
      <c r="AF1773" s="90">
        <f>_xll.qlTenorBasisForwardRate(TenorBasis3M,AC1773,_xll.ohTrigger(trigger,$X$24))</f>
        <v>1.5073738500681225E-2</v>
      </c>
      <c r="AG1773" s="90">
        <f>_xll.qlIndexFixing(TenorBasisIndex6M,$AB1773,TRUE,_xll.ohTrigger(trigger,$X$24))</f>
        <v>1.5134337183524223E-2</v>
      </c>
      <c r="AH1773" s="43">
        <f>_xll.qlIndexFixing($X$9,$AB1773,TRUE,trigger)</f>
        <v>1.5100151862506791E-2</v>
      </c>
      <c r="AI1773" s="45">
        <f t="shared" si="41"/>
        <v>0.34185321017432202</v>
      </c>
    </row>
    <row r="1774" spans="27:35" x14ac:dyDescent="0.2">
      <c r="AA1774" s="122" t="s">
        <v>88</v>
      </c>
      <c r="AB1774" s="40">
        <f>_xll.qlInterestRateIndexFixingDate($X$9,AC1774)</f>
        <v>51824</v>
      </c>
      <c r="AC1774" s="40">
        <f>_xll.qlCalendarAdvance(calendar,$AC1773,AA1774,,,trigger)</f>
        <v>51826</v>
      </c>
      <c r="AD1774" s="40">
        <f>_xll.qlInterestRateIndexMaturity($X$9,AC1774,)</f>
        <v>51918</v>
      </c>
      <c r="AE1774" s="43">
        <f>_xll.qlTenorBasisValue(TenorBasis3M,AC1774,_xll.ohTrigger(trigger,$X$24))</f>
        <v>3.9733112281718959E-4</v>
      </c>
      <c r="AF1774" s="90">
        <f>_xll.qlTenorBasisForwardRate(TenorBasis3M,AC1774,_xll.ohTrigger(trigger,$X$24))</f>
        <v>1.5070386464491737E-2</v>
      </c>
      <c r="AG1774" s="90">
        <f>_xll.qlIndexFixing(TenorBasisIndex6M,$AB1774,TRUE,_xll.ohTrigger(trigger,$X$24))</f>
        <v>1.5130985166754853E-2</v>
      </c>
      <c r="AH1774" s="43">
        <f>_xll.qlIndexFixing($X$9,$AB1774,TRUE,trigger)</f>
        <v>1.5097766350041834E-2</v>
      </c>
      <c r="AI1774" s="45">
        <f t="shared" si="41"/>
        <v>0.33218816713018184</v>
      </c>
    </row>
    <row r="1775" spans="27:35" x14ac:dyDescent="0.2">
      <c r="AA1775" s="122" t="s">
        <v>88</v>
      </c>
      <c r="AB1775" s="40">
        <f>_xll.qlInterestRateIndexFixingDate($X$9,AC1775)</f>
        <v>51831</v>
      </c>
      <c r="AC1775" s="40">
        <f>_xll.qlCalendarAdvance(calendar,$AC1774,AA1775,,,trigger)</f>
        <v>51833</v>
      </c>
      <c r="AD1775" s="40">
        <f>_xll.qlInterestRateIndexMaturity($X$9,AC1775,)</f>
        <v>51925</v>
      </c>
      <c r="AE1775" s="43">
        <f>_xll.qlTenorBasisValue(TenorBasis3M,AC1775,_xll.ohTrigger(trigger,$X$24))</f>
        <v>3.9656910389519403E-4</v>
      </c>
      <c r="AF1775" s="90">
        <f>_xll.qlTenorBasisForwardRate(TenorBasis3M,AC1775,_xll.ohTrigger(trigger,$X$24))</f>
        <v>1.5067075771200049E-2</v>
      </c>
      <c r="AG1775" s="90">
        <f>_xll.qlIndexFixing(TenorBasisIndex6M,$AB1775,TRUE,_xll.ohTrigger(trigger,$X$24))</f>
        <v>1.5127674493521034E-2</v>
      </c>
      <c r="AH1775" s="43">
        <f>_xll.qlIndexFixing($X$9,$AB1775,TRUE,trigger)</f>
        <v>1.5095417053490627E-2</v>
      </c>
      <c r="AI1775" s="45">
        <f t="shared" si="41"/>
        <v>0.32257440030407025</v>
      </c>
    </row>
    <row r="1776" spans="27:35" x14ac:dyDescent="0.2">
      <c r="AA1776" s="122" t="s">
        <v>88</v>
      </c>
      <c r="AB1776" s="40">
        <f>_xll.qlInterestRateIndexFixingDate($X$9,AC1776)</f>
        <v>51838</v>
      </c>
      <c r="AC1776" s="40">
        <f>_xll.qlCalendarAdvance(calendar,$AC1775,AA1776,,,trigger)</f>
        <v>51840</v>
      </c>
      <c r="AD1776" s="40">
        <f>_xll.qlInterestRateIndexMaturity($X$9,AC1776,)</f>
        <v>51930</v>
      </c>
      <c r="AE1776" s="43">
        <f>_xll.qlTenorBasisValue(TenorBasis3M,AC1776,_xll.ohTrigger(trigger,$X$24))</f>
        <v>3.9580837322060063E-4</v>
      </c>
      <c r="AF1776" s="90">
        <f>_xll.qlTenorBasisForwardRate(TenorBasis3M,AC1776,_xll.ohTrigger(trigger,$X$24))</f>
        <v>1.5063628602171697E-2</v>
      </c>
      <c r="AG1776" s="90">
        <f>_xll.qlIndexFixing(TenorBasisIndex6M,$AB1776,TRUE,_xll.ohTrigger(trigger,$X$24))</f>
        <v>1.5124222270251231E-2</v>
      </c>
      <c r="AH1776" s="43">
        <f>_xll.qlIndexFixing($X$9,$AB1776,TRUE,trigger)</f>
        <v>1.5092789006730278E-2</v>
      </c>
      <c r="AI1776" s="45">
        <f t="shared" si="41"/>
        <v>0.31433263520952437</v>
      </c>
    </row>
    <row r="1777" spans="27:35" x14ac:dyDescent="0.2">
      <c r="AA1777" s="122" t="s">
        <v>88</v>
      </c>
      <c r="AB1777" s="40">
        <f>_xll.qlInterestRateIndexFixingDate($X$9,AC1777)</f>
        <v>51845</v>
      </c>
      <c r="AC1777" s="40">
        <f>_xll.qlCalendarAdvance(calendar,$AC1776,AA1777,,,trigger)</f>
        <v>51847</v>
      </c>
      <c r="AD1777" s="40">
        <f>_xll.qlInterestRateIndexMaturity($X$9,AC1777,)</f>
        <v>51937</v>
      </c>
      <c r="AE1777" s="43">
        <f>_xll.qlTenorBasisValue(TenorBasis3M,AC1777,_xll.ohTrigger(trigger,$X$24))</f>
        <v>3.950489292463029E-4</v>
      </c>
      <c r="AF1777" s="90">
        <f>_xll.qlTenorBasisForwardRate(TenorBasis3M,AC1777,_xll.ohTrigger(trigger,$X$24))</f>
        <v>1.5060394954780065E-2</v>
      </c>
      <c r="AG1777" s="90">
        <f>_xll.qlIndexFixing(TenorBasisIndex6M,$AB1777,TRUE,_xll.ohTrigger(trigger,$X$24))</f>
        <v>1.512098864518574E-2</v>
      </c>
      <c r="AH1777" s="43">
        <f>_xll.qlIndexFixing($X$9,$AB1777,TRUE,trigger)</f>
        <v>1.5090507159100319E-2</v>
      </c>
      <c r="AI1777" s="45">
        <f t="shared" si="41"/>
        <v>0.30481486085420784</v>
      </c>
    </row>
    <row r="1778" spans="27:35" x14ac:dyDescent="0.2">
      <c r="AA1778" s="122" t="s">
        <v>88</v>
      </c>
      <c r="AB1778" s="40">
        <f>_xll.qlInterestRateIndexFixingDate($X$9,AC1778)</f>
        <v>51852</v>
      </c>
      <c r="AC1778" s="40">
        <f>_xll.qlCalendarAdvance(calendar,$AC1777,AA1778,,,trigger)</f>
        <v>51854</v>
      </c>
      <c r="AD1778" s="40">
        <f>_xll.qlInterestRateIndexMaturity($X$9,AC1778,)</f>
        <v>51944</v>
      </c>
      <c r="AE1778" s="43">
        <f>_xll.qlTenorBasisValue(TenorBasis3M,AC1778,_xll.ohTrigger(trigger,$X$24))</f>
        <v>3.9429077042452891E-4</v>
      </c>
      <c r="AF1778" s="90">
        <f>_xll.qlTenorBasisForwardRate(TenorBasis3M,AC1778,_xll.ohTrigger(trigger,$X$24))</f>
        <v>1.5057202642106304E-2</v>
      </c>
      <c r="AG1778" s="90">
        <f>_xll.qlIndexFixing(TenorBasisIndex6M,$AB1778,TRUE,_xll.ohTrigger(trigger,$X$24))</f>
        <v>1.511779635545718E-2</v>
      </c>
      <c r="AH1778" s="43">
        <f>_xll.qlIndexFixing($X$9,$AB1778,TRUE,trigger)</f>
        <v>1.5088261524141444E-2</v>
      </c>
      <c r="AI1778" s="45">
        <f t="shared" si="41"/>
        <v>0.29534831315736199</v>
      </c>
    </row>
    <row r="1779" spans="27:35" x14ac:dyDescent="0.2">
      <c r="AA1779" s="122" t="s">
        <v>88</v>
      </c>
      <c r="AB1779" s="40">
        <f>_xll.qlInterestRateIndexFixingDate($X$9,AC1779)</f>
        <v>51858</v>
      </c>
      <c r="AC1779" s="40">
        <f>_xll.qlCalendarAdvance(calendar,$AC1778,AA1779,,,trigger)</f>
        <v>51862</v>
      </c>
      <c r="AD1779" s="40">
        <f>_xll.qlInterestRateIndexMaturity($X$9,AC1779,)</f>
        <v>51952</v>
      </c>
      <c r="AE1779" s="43">
        <f>_xll.qlTenorBasisValue(TenorBasis3M,AC1779,_xll.ohTrigger(trigger,$X$24))</f>
        <v>3.9342587486945253E-4</v>
      </c>
      <c r="AF1779" s="90">
        <f>_xll.qlTenorBasisForwardRate(TenorBasis3M,AC1779,_xll.ohTrigger(trigger,$X$24))</f>
        <v>1.505360489660923E-2</v>
      </c>
      <c r="AG1779" s="90">
        <f>_xll.qlIndexFixing(TenorBasisIndex6M,$AB1779,TRUE,_xll.ohTrigger(trigger,$X$24))</f>
        <v>1.511419863695096E-2</v>
      </c>
      <c r="AH1779" s="43">
        <f>_xll.qlIndexFixing($X$9,$AB1779,TRUE,trigger)</f>
        <v>1.5085739426154987E-2</v>
      </c>
      <c r="AI1779" s="45">
        <f t="shared" si="41"/>
        <v>0.28459210795972467</v>
      </c>
    </row>
    <row r="1780" spans="27:35" x14ac:dyDescent="0.2">
      <c r="AA1780" s="122" t="s">
        <v>88</v>
      </c>
      <c r="AB1780" s="40">
        <f>_xll.qlInterestRateIndexFixingDate($X$9,AC1780)</f>
        <v>51866</v>
      </c>
      <c r="AC1780" s="40">
        <f>_xll.qlCalendarAdvance(calendar,$AC1779,AA1780,,,trigger)</f>
        <v>51869</v>
      </c>
      <c r="AD1780" s="40">
        <f>_xll.qlInterestRateIndexMaturity($X$9,AC1780,)</f>
        <v>51959</v>
      </c>
      <c r="AE1780" s="43">
        <f>_xll.qlTenorBasisValue(TenorBasis3M,AC1780,_xll.ohTrigger(trigger,$X$24))</f>
        <v>3.9267046473105178E-4</v>
      </c>
      <c r="AF1780" s="90">
        <f>_xll.qlTenorBasisForwardRate(TenorBasis3M,AC1780,_xll.ohTrigger(trigger,$X$24))</f>
        <v>1.5050501152837015E-2</v>
      </c>
      <c r="AG1780" s="90">
        <f>_xll.qlIndexFixing(TenorBasisIndex6M,$AB1780,TRUE,_xll.ohTrigger(trigger,$X$24))</f>
        <v>1.5111094917462431E-2</v>
      </c>
      <c r="AH1780" s="43">
        <f>_xll.qlIndexFixing($X$9,$AB1780,TRUE,trigger)</f>
        <v>1.5083571389572725E-2</v>
      </c>
      <c r="AI1780" s="45">
        <f t="shared" si="41"/>
        <v>0.2752352788970569</v>
      </c>
    </row>
    <row r="1781" spans="27:35" x14ac:dyDescent="0.2">
      <c r="AA1781" s="122" t="s">
        <v>88</v>
      </c>
      <c r="AB1781" s="40">
        <f>_xll.qlInterestRateIndexFixingDate($X$9,AC1781)</f>
        <v>51874</v>
      </c>
      <c r="AC1781" s="40">
        <f>_xll.qlCalendarAdvance(calendar,$AC1780,AA1781,,,trigger)</f>
        <v>51876</v>
      </c>
      <c r="AD1781" s="40">
        <f>_xll.qlInterestRateIndexMaturity($X$9,AC1781,)</f>
        <v>51966</v>
      </c>
      <c r="AE1781" s="43">
        <f>_xll.qlTenorBasisValue(TenorBasis3M,AC1781,_xll.ohTrigger(trigger,$X$24))</f>
        <v>3.919163348765762E-4</v>
      </c>
      <c r="AF1781" s="90">
        <f>_xll.qlTenorBasisForwardRate(TenorBasis3M,AC1781,_xll.ohTrigger(trigger,$X$24))</f>
        <v>1.5047438738656993E-2</v>
      </c>
      <c r="AG1781" s="90">
        <f>_xll.qlIndexFixing(TenorBasisIndex6M,$AB1781,TRUE,_xll.ohTrigger(trigger,$X$24))</f>
        <v>1.510803252818782E-2</v>
      </c>
      <c r="AH1781" s="43">
        <f>_xll.qlIndexFixing($X$9,$AB1781,TRUE,trigger)</f>
        <v>1.5081439565473254E-2</v>
      </c>
      <c r="AI1781" s="45">
        <f t="shared" si="41"/>
        <v>0.26592962714566681</v>
      </c>
    </row>
    <row r="1782" spans="27:35" x14ac:dyDescent="0.2">
      <c r="AA1782" s="122" t="s">
        <v>88</v>
      </c>
      <c r="AB1782" s="40">
        <f>_xll.qlInterestRateIndexFixingDate($X$9,AC1782)</f>
        <v>51881</v>
      </c>
      <c r="AC1782" s="40">
        <f>_xll.qlCalendarAdvance(calendar,$AC1781,AA1782,,,trigger)</f>
        <v>51883</v>
      </c>
      <c r="AD1782" s="40">
        <f>_xll.qlInterestRateIndexMaturity($X$9,AC1782,)</f>
        <v>51973</v>
      </c>
      <c r="AE1782" s="43">
        <f>_xll.qlTenorBasisValue(TenorBasis3M,AC1782,_xll.ohTrigger(trigger,$X$24))</f>
        <v>3.9116348375564701E-4</v>
      </c>
      <c r="AF1782" s="90">
        <f>_xll.qlTenorBasisForwardRate(TenorBasis3M,AC1782,_xll.ohTrigger(trigger,$X$24))</f>
        <v>1.5044417652439357E-2</v>
      </c>
      <c r="AG1782" s="90">
        <f>_xll.qlIndexFixing(TenorBasisIndex6M,$AB1782,TRUE,_xll.ohTrigger(trigger,$X$24))</f>
        <v>1.5105011467502649E-2</v>
      </c>
      <c r="AH1782" s="43">
        <f>_xll.qlIndexFixing($X$9,$AB1782,TRUE,trigger)</f>
        <v>1.5079343953798841E-2</v>
      </c>
      <c r="AI1782" s="45">
        <f t="shared" si="41"/>
        <v>0.25667513703808709</v>
      </c>
    </row>
    <row r="1783" spans="27:35" x14ac:dyDescent="0.2">
      <c r="AA1783" s="122" t="s">
        <v>88</v>
      </c>
      <c r="AB1783" s="40">
        <f>_xll.qlInterestRateIndexFixingDate($X$9,AC1783)</f>
        <v>51888</v>
      </c>
      <c r="AC1783" s="40">
        <f>_xll.qlCalendarAdvance(calendar,$AC1782,AA1783,,,trigger)</f>
        <v>51890</v>
      </c>
      <c r="AD1783" s="40">
        <f>_xll.qlInterestRateIndexMaturity($X$9,AC1783,)</f>
        <v>51980</v>
      </c>
      <c r="AE1783" s="43">
        <f>_xll.qlTenorBasisValue(TenorBasis3M,AC1783,_xll.ohTrigger(trigger,$X$24))</f>
        <v>3.9041190981729069E-4</v>
      </c>
      <c r="AF1783" s="90">
        <f>_xll.qlTenorBasisForwardRate(TenorBasis3M,AC1783,_xll.ohTrigger(trigger,$X$24))</f>
        <v>1.5041437892556075E-2</v>
      </c>
      <c r="AG1783" s="90">
        <f>_xll.qlIndexFixing(TenorBasisIndex6M,$AB1783,TRUE,_xll.ohTrigger(trigger,$X$24))</f>
        <v>1.5102031733775334E-2</v>
      </c>
      <c r="AH1783" s="43">
        <f>_xll.qlIndexFixing($X$9,$AB1783,TRUE,trigger)</f>
        <v>1.5077284554492643E-2</v>
      </c>
      <c r="AI1783" s="45">
        <f t="shared" si="41"/>
        <v>0.24747179282691434</v>
      </c>
    </row>
    <row r="1784" spans="27:35" x14ac:dyDescent="0.2">
      <c r="AA1784" s="122" t="s">
        <v>88</v>
      </c>
      <c r="AB1784" s="40">
        <f>_xll.qlInterestRateIndexFixingDate($X$9,AC1784)</f>
        <v>51895</v>
      </c>
      <c r="AC1784" s="40">
        <f>_xll.qlCalendarAdvance(calendar,$AC1783,AA1784,,,trigger)</f>
        <v>51897</v>
      </c>
      <c r="AD1784" s="40">
        <f>_xll.qlInterestRateIndexMaturity($X$9,AC1784,)</f>
        <v>51986</v>
      </c>
      <c r="AE1784" s="43">
        <f>_xll.qlTenorBasisValue(TenorBasis3M,AC1784,_xll.ohTrigger(trigger,$X$24))</f>
        <v>3.8966161150995446E-4</v>
      </c>
      <c r="AF1784" s="90">
        <f>_xll.qlTenorBasisForwardRate(TenorBasis3M,AC1784,_xll.ohTrigger(trigger,$X$24))</f>
        <v>1.5038387968290354E-2</v>
      </c>
      <c r="AG1784" s="90">
        <f>_xll.qlIndexFixing(TenorBasisIndex6M,$AB1784,TRUE,_xll.ohTrigger(trigger,$X$24))</f>
        <v>1.5098979302721069E-2</v>
      </c>
      <c r="AH1784" s="43">
        <f>_xll.qlIndexFixing($X$9,$AB1784,TRUE,trigger)</f>
        <v>1.5075083918857106E-2</v>
      </c>
      <c r="AI1784" s="45">
        <f t="shared" si="41"/>
        <v>0.23895383863962658</v>
      </c>
    </row>
    <row r="1785" spans="27:35" x14ac:dyDescent="0.2">
      <c r="AA1785" s="122" t="s">
        <v>88</v>
      </c>
      <c r="AB1785" s="40">
        <f>_xll.qlInterestRateIndexFixingDate($X$9,AC1785)</f>
        <v>51902</v>
      </c>
      <c r="AC1785" s="40">
        <f>_xll.qlCalendarAdvance(calendar,$AC1784,AA1785,,,trigger)</f>
        <v>51904</v>
      </c>
      <c r="AD1785" s="40">
        <f>_xll.qlInterestRateIndexMaturity($X$9,AC1785,)</f>
        <v>51993</v>
      </c>
      <c r="AE1785" s="43">
        <f>_xll.qlTenorBasisValue(TenorBasis3M,AC1785,_xll.ohTrigger(trigger,$X$24))</f>
        <v>3.8891258728151719E-4</v>
      </c>
      <c r="AF1785" s="90">
        <f>_xll.qlTenorBasisForwardRate(TenorBasis3M,AC1785,_xll.ohTrigger(trigger,$X$24))</f>
        <v>1.5035488025743584E-2</v>
      </c>
      <c r="AG1785" s="90">
        <f>_xll.qlIndexFixing(TenorBasisIndex6M,$AB1785,TRUE,_xll.ohTrigger(trigger,$X$24))</f>
        <v>1.5096079388016296E-2</v>
      </c>
      <c r="AH1785" s="43">
        <f>_xll.qlIndexFixing($X$9,$AB1785,TRUE,trigger)</f>
        <v>1.5073094440688382E-2</v>
      </c>
      <c r="AI1785" s="45">
        <f t="shared" si="41"/>
        <v>0.22984947327914229</v>
      </c>
    </row>
    <row r="1786" spans="27:35" x14ac:dyDescent="0.2">
      <c r="AA1786" s="122" t="s">
        <v>88</v>
      </c>
      <c r="AB1786" s="40">
        <f>_xll.qlInterestRateIndexFixingDate($X$9,AC1786)</f>
        <v>51909</v>
      </c>
      <c r="AC1786" s="40">
        <f>_xll.qlCalendarAdvance(calendar,$AC1785,AA1786,,,trigger)</f>
        <v>51911</v>
      </c>
      <c r="AD1786" s="40">
        <f>_xll.qlInterestRateIndexMaturity($X$9,AC1786,)</f>
        <v>52000</v>
      </c>
      <c r="AE1786" s="43">
        <f>_xll.qlTenorBasisValue(TenorBasis3M,AC1786,_xll.ohTrigger(trigger,$X$24))</f>
        <v>3.8816483557930478E-4</v>
      </c>
      <c r="AF1786" s="90">
        <f>_xll.qlTenorBasisForwardRate(TenorBasis3M,AC1786,_xll.ohTrigger(trigger,$X$24))</f>
        <v>1.5032629403020779E-2</v>
      </c>
      <c r="AG1786" s="90">
        <f>_xll.qlIndexFixing(TenorBasisIndex6M,$AB1786,TRUE,_xll.ohTrigger(trigger,$X$24))</f>
        <v>1.509322079375432E-2</v>
      </c>
      <c r="AH1786" s="43">
        <f>_xll.qlIndexFixing($X$9,$AB1786,TRUE,trigger)</f>
        <v>1.507114117320265E-2</v>
      </c>
      <c r="AI1786" s="45">
        <f t="shared" si="41"/>
        <v>0.22079620551670315</v>
      </c>
    </row>
    <row r="1787" spans="27:35" x14ac:dyDescent="0.2">
      <c r="AA1787" s="122" t="s">
        <v>88</v>
      </c>
      <c r="AB1787" s="40">
        <f>_xll.qlInterestRateIndexFixingDate($X$9,AC1787)</f>
        <v>51916</v>
      </c>
      <c r="AC1787" s="40">
        <f>_xll.qlCalendarAdvance(calendar,$AC1786,AA1787,,,trigger)</f>
        <v>51918</v>
      </c>
      <c r="AD1787" s="40">
        <f>_xll.qlInterestRateIndexMaturity($X$9,AC1787,)</f>
        <v>52007</v>
      </c>
      <c r="AE1787" s="43">
        <f>_xll.qlTenorBasisValue(TenorBasis3M,AC1787,_xll.ohTrigger(trigger,$X$24))</f>
        <v>3.8741835485010318E-4</v>
      </c>
      <c r="AF1787" s="90">
        <f>_xll.qlTenorBasisForwardRate(TenorBasis3M,AC1787,_xll.ohTrigger(trigger,$X$24))</f>
        <v>1.5029812098497174E-2</v>
      </c>
      <c r="AG1787" s="90">
        <f>_xll.qlIndexFixing(TenorBasisIndex6M,$AB1787,TRUE,_xll.ohTrigger(trigger,$X$24))</f>
        <v>1.5090403518307682E-2</v>
      </c>
      <c r="AH1787" s="43">
        <f>_xll.qlIndexFixing($X$9,$AB1787,TRUE,trigger)</f>
        <v>1.506922411635051E-2</v>
      </c>
      <c r="AI1787" s="45">
        <f t="shared" si="41"/>
        <v>0.2117940195717205</v>
      </c>
    </row>
    <row r="1788" spans="27:35" x14ac:dyDescent="0.2">
      <c r="AA1788" s="122" t="s">
        <v>88</v>
      </c>
      <c r="AB1788" s="40">
        <f>_xll.qlInterestRateIndexFixingDate($X$9,AC1788)</f>
        <v>51923</v>
      </c>
      <c r="AC1788" s="40">
        <f>_xll.qlCalendarAdvance(calendar,$AC1787,AA1788,,,trigger)</f>
        <v>51925</v>
      </c>
      <c r="AD1788" s="40">
        <f>_xll.qlInterestRateIndexMaturity($X$9,AC1788,)</f>
        <v>52016</v>
      </c>
      <c r="AE1788" s="43">
        <f>_xll.qlTenorBasisValue(TenorBasis3M,AC1788,_xll.ohTrigger(trigger,$X$24))</f>
        <v>3.8667314354017077E-4</v>
      </c>
      <c r="AF1788" s="90">
        <f>_xll.qlTenorBasisForwardRate(TenorBasis3M,AC1788,_xll.ohTrigger(trigger,$X$24))</f>
        <v>1.5027282025740841E-2</v>
      </c>
      <c r="AG1788" s="90">
        <f>_xll.qlIndexFixing(TenorBasisIndex6M,$AB1788,TRUE,_xll.ohTrigger(trigger,$X$24))</f>
        <v>1.5087878538984519E-2</v>
      </c>
      <c r="AH1788" s="43">
        <f>_xll.qlIndexFixing($X$9,$AB1788,TRUE,trigger)</f>
        <v>1.506771845754995E-2</v>
      </c>
      <c r="AI1788" s="45">
        <f t="shared" si="41"/>
        <v>0.20160081434569127</v>
      </c>
    </row>
    <row r="1789" spans="27:35" x14ac:dyDescent="0.2">
      <c r="AA1789" s="122" t="s">
        <v>88</v>
      </c>
      <c r="AB1789" s="40">
        <f>_xll.qlInterestRateIndexFixingDate($X$9,AC1789)</f>
        <v>51930</v>
      </c>
      <c r="AC1789" s="40">
        <f>_xll.qlCalendarAdvance(calendar,$AC1788,AA1789,,,trigger)</f>
        <v>51932</v>
      </c>
      <c r="AD1789" s="40">
        <f>_xll.qlInterestRateIndexMaturity($X$9,AC1789,)</f>
        <v>52026</v>
      </c>
      <c r="AE1789" s="43">
        <f>_xll.qlTenorBasisValue(TenorBasis3M,AC1789,_xll.ohTrigger(trigger,$X$24))</f>
        <v>3.8592920009525284E-4</v>
      </c>
      <c r="AF1789" s="90">
        <f>_xll.qlTenorBasisForwardRate(TenorBasis3M,AC1789,_xll.ohTrigger(trigger,$X$24))</f>
        <v>1.5024932467070963E-2</v>
      </c>
      <c r="AG1789" s="90">
        <f>_xll.qlIndexFixing(TenorBasisIndex6M,$AB1789,TRUE,_xll.ohTrigger(trigger,$X$24))</f>
        <v>1.5085536604529203E-2</v>
      </c>
      <c r="AH1789" s="43">
        <f>_xll.qlIndexFixing($X$9,$AB1789,TRUE,trigger)</f>
        <v>1.5066450986574217E-2</v>
      </c>
      <c r="AI1789" s="45">
        <f t="shared" si="41"/>
        <v>0.19085617954986075</v>
      </c>
    </row>
    <row r="1790" spans="27:35" x14ac:dyDescent="0.2">
      <c r="AA1790" s="122" t="s">
        <v>88</v>
      </c>
      <c r="AB1790" s="40">
        <f>_xll.qlInterestRateIndexFixingDate($X$9,AC1790)</f>
        <v>51937</v>
      </c>
      <c r="AC1790" s="40">
        <f>_xll.qlCalendarAdvance(calendar,$AC1789,AA1790,,,trigger)</f>
        <v>51939</v>
      </c>
      <c r="AD1790" s="40">
        <f>_xll.qlInterestRateIndexMaturity($X$9,AC1790,)</f>
        <v>52033</v>
      </c>
      <c r="AE1790" s="43">
        <f>_xll.qlTenorBasisValue(TenorBasis3M,AC1790,_xll.ohTrigger(trigger,$X$24))</f>
        <v>3.8518652296059348E-4</v>
      </c>
      <c r="AF1790" s="90">
        <f>_xll.qlTenorBasisForwardRate(TenorBasis3M,AC1790,_xll.ohTrigger(trigger,$X$24))</f>
        <v>1.5022253302666591E-2</v>
      </c>
      <c r="AG1790" s="90">
        <f>_xll.qlIndexFixing(TenorBasisIndex6M,$AB1790,TRUE,_xll.ohTrigger(trigger,$X$24))</f>
        <v>1.5082857469033623E-2</v>
      </c>
      <c r="AH1790" s="43">
        <f>_xll.qlIndexFixing($X$9,$AB1790,TRUE,trigger)</f>
        <v>1.5064655118604988E-2</v>
      </c>
      <c r="AI1790" s="45">
        <f t="shared" si="41"/>
        <v>0.18202350428634176</v>
      </c>
    </row>
    <row r="1791" spans="27:35" x14ac:dyDescent="0.2">
      <c r="AA1791" s="122" t="s">
        <v>88</v>
      </c>
      <c r="AB1791" s="40">
        <f>_xll.qlInterestRateIndexFixingDate($X$9,AC1791)</f>
        <v>51944</v>
      </c>
      <c r="AC1791" s="40">
        <f>_xll.qlCalendarAdvance(calendar,$AC1790,AA1791,,,trigger)</f>
        <v>51946</v>
      </c>
      <c r="AD1791" s="40">
        <f>_xll.qlInterestRateIndexMaturity($X$9,AC1791,)</f>
        <v>52040</v>
      </c>
      <c r="AE1791" s="43">
        <f>_xll.qlTenorBasisValue(TenorBasis3M,AC1791,_xll.ohTrigger(trigger,$X$24))</f>
        <v>3.8444511058095045E-4</v>
      </c>
      <c r="AF1791" s="90">
        <f>_xll.qlTenorBasisForwardRate(TenorBasis3M,AC1791,_xll.ohTrigger(trigger,$X$24))</f>
        <v>1.501961545809148E-2</v>
      </c>
      <c r="AG1791" s="90">
        <f>_xll.qlIndexFixing(TenorBasisIndex6M,$AB1791,TRUE,_xll.ohTrigger(trigger,$X$24))</f>
        <v>1.5080219654016994E-2</v>
      </c>
      <c r="AH1791" s="43">
        <f>_xll.qlIndexFixing($X$9,$AB1791,TRUE,trigger)</f>
        <v>1.5062895468656684E-2</v>
      </c>
      <c r="AI1791" s="45">
        <f t="shared" si="41"/>
        <v>0.17324185360309552</v>
      </c>
    </row>
    <row r="1792" spans="27:35" x14ac:dyDescent="0.2">
      <c r="AA1792" s="122" t="s">
        <v>88</v>
      </c>
      <c r="AB1792" s="40">
        <f>_xll.qlInterestRateIndexFixingDate($X$9,AC1792)</f>
        <v>51951</v>
      </c>
      <c r="AC1792" s="40">
        <f>_xll.qlCalendarAdvance(calendar,$AC1791,AA1792,,,trigger)</f>
        <v>51953</v>
      </c>
      <c r="AD1792" s="40">
        <f>_xll.qlInterestRateIndexMaturity($X$9,AC1792,)</f>
        <v>52047</v>
      </c>
      <c r="AE1792" s="43">
        <f>_xll.qlTenorBasisValue(TenorBasis3M,AC1792,_xll.ohTrigger(trigger,$X$24))</f>
        <v>3.8370496140060622E-4</v>
      </c>
      <c r="AF1792" s="90">
        <f>_xll.qlTenorBasisForwardRate(TenorBasis3M,AC1792,_xll.ohTrigger(trigger,$X$24))</f>
        <v>1.5017018931722246E-2</v>
      </c>
      <c r="AG1792" s="90">
        <f>_xll.qlIndexFixing(TenorBasisIndex6M,$AB1792,TRUE,_xll.ohTrigger(trigger,$X$24))</f>
        <v>1.5077623157857638E-2</v>
      </c>
      <c r="AH1792" s="43">
        <f>_xll.qlIndexFixing($X$9,$AB1792,TRUE,trigger)</f>
        <v>1.506117203668168E-2</v>
      </c>
      <c r="AI1792" s="45">
        <f t="shared" si="41"/>
        <v>0.16451121175958816</v>
      </c>
    </row>
    <row r="1793" spans="27:35" x14ac:dyDescent="0.2">
      <c r="AA1793" s="122" t="s">
        <v>88</v>
      </c>
      <c r="AB1793" s="40">
        <f>_xll.qlInterestRateIndexFixingDate($X$9,AC1793)</f>
        <v>51958</v>
      </c>
      <c r="AC1793" s="40">
        <f>_xll.qlCalendarAdvance(calendar,$AC1792,AA1793,,,trigger)</f>
        <v>51964</v>
      </c>
      <c r="AD1793" s="40">
        <f>_xll.qlInterestRateIndexMaturity($X$9,AC1793,)</f>
        <v>52055</v>
      </c>
      <c r="AE1793" s="43">
        <f>_xll.qlTenorBasisValue(TenorBasis3M,AC1793,_xll.ohTrigger(trigger,$X$24))</f>
        <v>3.8254441826651969E-4</v>
      </c>
      <c r="AF1793" s="90">
        <f>_xll.qlTenorBasisForwardRate(TenorBasis3M,AC1793,_xll.ohTrigger(trigger,$X$24))</f>
        <v>1.501260373302417E-2</v>
      </c>
      <c r="AG1793" s="90">
        <f>_xll.qlIndexFixing(TenorBasisIndex6M,$AB1793,TRUE,_xll.ohTrigger(trigger,$X$24))</f>
        <v>1.5073200418573974E-2</v>
      </c>
      <c r="AH1793" s="43">
        <f>_xll.qlIndexFixing($X$9,$AB1793,TRUE,trigger)</f>
        <v>1.5057930332921769E-2</v>
      </c>
      <c r="AI1793" s="45">
        <f t="shared" si="41"/>
        <v>0.15270085652205334</v>
      </c>
    </row>
    <row r="1794" spans="27:35" x14ac:dyDescent="0.2">
      <c r="AA1794" s="122" t="s">
        <v>88</v>
      </c>
      <c r="AB1794" s="40">
        <f>_xll.qlInterestRateIndexFixingDate($X$9,AC1794)</f>
        <v>51967</v>
      </c>
      <c r="AC1794" s="40">
        <f>_xll.qlCalendarAdvance(calendar,$AC1793,AA1794,,,trigger)</f>
        <v>51971</v>
      </c>
      <c r="AD1794" s="40">
        <f>_xll.qlInterestRateIndexMaturity($X$9,AC1794,)</f>
        <v>52062</v>
      </c>
      <c r="AE1794" s="43">
        <f>_xll.qlTenorBasisValue(TenorBasis3M,AC1794,_xll.ohTrigger(trigger,$X$24))</f>
        <v>3.8180751016615223E-4</v>
      </c>
      <c r="AF1794" s="90">
        <f>_xll.qlTenorBasisForwardRate(TenorBasis3M,AC1794,_xll.ohTrigger(trigger,$X$24))</f>
        <v>1.5010104905894779E-2</v>
      </c>
      <c r="AG1794" s="90">
        <f>_xll.qlIndexFixing(TenorBasisIndex6M,$AB1794,TRUE,_xll.ohTrigger(trigger,$X$24))</f>
        <v>1.5070701624443241E-2</v>
      </c>
      <c r="AH1794" s="43">
        <f>_xll.qlIndexFixing($X$9,$AB1794,TRUE,trigger)</f>
        <v>1.5056292476829259E-2</v>
      </c>
      <c r="AI1794" s="45">
        <f t="shared" si="41"/>
        <v>0.14409147613981751</v>
      </c>
    </row>
    <row r="1795" spans="27:35" x14ac:dyDescent="0.2">
      <c r="AA1795" s="122" t="s">
        <v>88</v>
      </c>
      <c r="AB1795" s="40">
        <f>_xll.qlInterestRateIndexFixingDate($X$9,AC1795)</f>
        <v>51974</v>
      </c>
      <c r="AC1795" s="40">
        <f>_xll.qlCalendarAdvance(calendar,$AC1794,AA1795,,,trigger)</f>
        <v>51978</v>
      </c>
      <c r="AD1795" s="40">
        <f>_xll.qlInterestRateIndexMaturity($X$9,AC1795,)</f>
        <v>52069</v>
      </c>
      <c r="AE1795" s="43">
        <f>_xll.qlTenorBasisValue(TenorBasis3M,AC1795,_xll.ohTrigger(trigger,$X$24))</f>
        <v>3.8107185970527504E-4</v>
      </c>
      <c r="AF1795" s="90">
        <f>_xll.qlTenorBasisForwardRate(TenorBasis3M,AC1795,_xll.ohTrigger(trigger,$X$24))</f>
        <v>1.5007647386314417E-2</v>
      </c>
      <c r="AG1795" s="90">
        <f>_xll.qlIndexFixing(TenorBasisIndex6M,$AB1795,TRUE,_xll.ohTrigger(trigger,$X$24))</f>
        <v>1.5068244138490484E-2</v>
      </c>
      <c r="AH1795" s="43">
        <f>_xll.qlIndexFixing($X$9,$AB1795,TRUE,trigger)</f>
        <v>1.505469083399332E-2</v>
      </c>
      <c r="AI1795" s="45">
        <f t="shared" si="41"/>
        <v>0.13553304497164811</v>
      </c>
    </row>
    <row r="1796" spans="27:35" x14ac:dyDescent="0.2">
      <c r="AA1796" s="122" t="s">
        <v>88</v>
      </c>
      <c r="AB1796" s="40">
        <f>_xll.qlInterestRateIndexFixingDate($X$9,AC1796)</f>
        <v>51981</v>
      </c>
      <c r="AC1796" s="40">
        <f>_xll.qlCalendarAdvance(calendar,$AC1795,AA1796,,,trigger)</f>
        <v>51985</v>
      </c>
      <c r="AD1796" s="40">
        <f>_xll.qlInterestRateIndexMaturity($X$9,AC1796,)</f>
        <v>52076</v>
      </c>
      <c r="AE1796" s="43">
        <f>_xll.qlTenorBasisValue(TenorBasis3M,AC1796,_xll.ohTrigger(trigger,$X$24))</f>
        <v>3.8033746532616715E-4</v>
      </c>
      <c r="AF1796" s="90">
        <f>_xll.qlTenorBasisForwardRate(TenorBasis3M,AC1796,_xll.ohTrigger(trigger,$X$24))</f>
        <v>1.5005231172659769E-2</v>
      </c>
      <c r="AG1796" s="90">
        <f>_xll.qlIndexFixing(TenorBasisIndex6M,$AB1796,TRUE,_xll.ohTrigger(trigger,$X$24))</f>
        <v>1.5065827959097659E-2</v>
      </c>
      <c r="AH1796" s="43">
        <f>_xll.qlIndexFixing($X$9,$AB1796,TRUE,trigger)</f>
        <v>1.5053125404369148E-2</v>
      </c>
      <c r="AI1796" s="45">
        <f t="shared" ref="AI1796:AI1859" si="42">(AG1796-AH1796)*10000</f>
        <v>0.12702554728511242</v>
      </c>
    </row>
    <row r="1797" spans="27:35" x14ac:dyDescent="0.2">
      <c r="AA1797" s="122" t="s">
        <v>88</v>
      </c>
      <c r="AB1797" s="40">
        <f>_xll.qlInterestRateIndexFixingDate($X$9,AC1797)</f>
        <v>51988</v>
      </c>
      <c r="AC1797" s="40">
        <f>_xll.qlCalendarAdvance(calendar,$AC1796,AA1797,,,trigger)</f>
        <v>51992</v>
      </c>
      <c r="AD1797" s="40">
        <f>_xll.qlInterestRateIndexMaturity($X$9,AC1797,)</f>
        <v>52084</v>
      </c>
      <c r="AE1797" s="43">
        <f>_xll.qlTenorBasisValue(TenorBasis3M,AC1797,_xll.ohTrigger(trigger,$X$24))</f>
        <v>3.7960432547070455E-4</v>
      </c>
      <c r="AF1797" s="90">
        <f>_xll.qlTenorBasisForwardRate(TenorBasis3M,AC1797,_xll.ohTrigger(trigger,$X$24))</f>
        <v>1.500300685656643E-2</v>
      </c>
      <c r="AG1797" s="90">
        <f>_xll.qlIndexFixing(TenorBasisIndex6M,$AB1797,TRUE,_xll.ohTrigger(trigger,$X$24))</f>
        <v>1.506360620618389E-2</v>
      </c>
      <c r="AH1797" s="43">
        <f>_xll.qlIndexFixing($X$9,$AB1797,TRUE,trigger)</f>
        <v>1.5051808234337461E-2</v>
      </c>
      <c r="AI1797" s="45">
        <f t="shared" si="42"/>
        <v>0.11797971846428876</v>
      </c>
    </row>
    <row r="1798" spans="27:35" x14ac:dyDescent="0.2">
      <c r="AA1798" s="122" t="s">
        <v>88</v>
      </c>
      <c r="AB1798" s="40">
        <f>_xll.qlInterestRateIndexFixingDate($X$9,AC1798)</f>
        <v>51995</v>
      </c>
      <c r="AC1798" s="40">
        <f>_xll.qlCalendarAdvance(calendar,$AC1797,AA1798,,,trigger)</f>
        <v>51999</v>
      </c>
      <c r="AD1798" s="40">
        <f>_xll.qlInterestRateIndexMaturity($X$9,AC1798,)</f>
        <v>52091</v>
      </c>
      <c r="AE1798" s="43">
        <f>_xll.qlTenorBasisValue(TenorBasis3M,AC1798,_xll.ohTrigger(trigger,$X$24))</f>
        <v>3.7887243858037274E-4</v>
      </c>
      <c r="AF1798" s="90">
        <f>_xll.qlTenorBasisForwardRate(TenorBasis3M,AC1798,_xll.ohTrigger(trigger,$X$24))</f>
        <v>1.500067610286074E-2</v>
      </c>
      <c r="AG1798" s="90">
        <f>_xll.qlIndexFixing(TenorBasisIndex6M,$AB1798,TRUE,_xll.ohTrigger(trigger,$X$24))</f>
        <v>1.5061275487654411E-2</v>
      </c>
      <c r="AH1798" s="43">
        <f>_xll.qlIndexFixing($X$9,$AB1798,TRUE,trigger)</f>
        <v>1.5050317755462356E-2</v>
      </c>
      <c r="AI1798" s="45">
        <f t="shared" si="42"/>
        <v>0.1095773219205419</v>
      </c>
    </row>
    <row r="1799" spans="27:35" x14ac:dyDescent="0.2">
      <c r="AA1799" s="122" t="s">
        <v>88</v>
      </c>
      <c r="AB1799" s="40">
        <f>_xll.qlInterestRateIndexFixingDate($X$9,AC1799)</f>
        <v>52002</v>
      </c>
      <c r="AC1799" s="40">
        <f>_xll.qlCalendarAdvance(calendar,$AC1798,AA1799,,,trigger)</f>
        <v>52006</v>
      </c>
      <c r="AD1799" s="40">
        <f>_xll.qlInterestRateIndexMaturity($X$9,AC1799,)</f>
        <v>52098</v>
      </c>
      <c r="AE1799" s="43">
        <f>_xll.qlTenorBasisValue(TenorBasis3M,AC1799,_xll.ohTrigger(trigger,$X$24))</f>
        <v>3.7814180309628047E-4</v>
      </c>
      <c r="AF1799" s="90">
        <f>_xll.qlTenorBasisForwardRate(TenorBasis3M,AC1799,_xll.ohTrigger(trigger,$X$24))</f>
        <v>1.4998386651847622E-2</v>
      </c>
      <c r="AG1799" s="90">
        <f>_xll.qlIndexFixing(TenorBasisIndex6M,$AB1799,TRUE,_xll.ohTrigger(trigger,$X$24))</f>
        <v>1.5058986072453514E-2</v>
      </c>
      <c r="AH1799" s="43">
        <f>_xll.qlIndexFixing($X$9,$AB1799,TRUE,trigger)</f>
        <v>1.5048863491187267E-2</v>
      </c>
      <c r="AI1799" s="45">
        <f t="shared" si="42"/>
        <v>0.10122581266246503</v>
      </c>
    </row>
    <row r="1800" spans="27:35" x14ac:dyDescent="0.2">
      <c r="AA1800" s="122" t="s">
        <v>88</v>
      </c>
      <c r="AB1800" s="40">
        <f>_xll.qlInterestRateIndexFixingDate($X$9,AC1800)</f>
        <v>52009</v>
      </c>
      <c r="AC1800" s="40">
        <f>_xll.qlCalendarAdvance(calendar,$AC1799,AA1800,,,trigger)</f>
        <v>52013</v>
      </c>
      <c r="AD1800" s="40">
        <f>_xll.qlInterestRateIndexMaturity($X$9,AC1800,)</f>
        <v>52105</v>
      </c>
      <c r="AE1800" s="43">
        <f>_xll.qlTenorBasisValue(TenorBasis3M,AC1800,_xll.ohTrigger(trigger,$X$24))</f>
        <v>3.7741241745917079E-4</v>
      </c>
      <c r="AF1800" s="90">
        <f>_xll.qlTenorBasisForwardRate(TenorBasis3M,AC1800,_xll.ohTrigger(trigger,$X$24))</f>
        <v>1.4996138501911843E-2</v>
      </c>
      <c r="AG1800" s="90">
        <f>_xll.qlIndexFixing(TenorBasisIndex6M,$AB1800,TRUE,_xll.ohTrigger(trigger,$X$24))</f>
        <v>1.5056737958966841E-2</v>
      </c>
      <c r="AH1800" s="43">
        <f>_xll.qlIndexFixing($X$9,$AB1800,TRUE,trigger)</f>
        <v>1.5047445441473094E-2</v>
      </c>
      <c r="AI1800" s="45">
        <f t="shared" si="42"/>
        <v>9.2925174937467936E-2</v>
      </c>
    </row>
    <row r="1801" spans="27:35" x14ac:dyDescent="0.2">
      <c r="AA1801" s="122" t="s">
        <v>88</v>
      </c>
      <c r="AB1801" s="40">
        <f>_xll.qlInterestRateIndexFixingDate($X$9,AC1801)</f>
        <v>52016</v>
      </c>
      <c r="AC1801" s="40">
        <f>_xll.qlCalendarAdvance(calendar,$AC1800,AA1801,,,trigger)</f>
        <v>52020</v>
      </c>
      <c r="AD1801" s="40">
        <f>_xll.qlInterestRateIndexMaturity($X$9,AC1801,)</f>
        <v>52112</v>
      </c>
      <c r="AE1801" s="43">
        <f>_xll.qlTenorBasisValue(TenorBasis3M,AC1801,_xll.ohTrigger(trigger,$X$24))</f>
        <v>3.7668428010943382E-4</v>
      </c>
      <c r="AF1801" s="90">
        <f>_xll.qlTenorBasisForwardRate(TenorBasis3M,AC1801,_xll.ohTrigger(trigger,$X$24))</f>
        <v>1.4993931651437307E-2</v>
      </c>
      <c r="AG1801" s="90">
        <f>_xll.qlIndexFixing(TenorBasisIndex6M,$AB1801,TRUE,_xll.ohTrigger(trigger,$X$24))</f>
        <v>1.5054531145581767E-2</v>
      </c>
      <c r="AH1801" s="43">
        <f>_xll.qlIndexFixing($X$9,$AB1801,TRUE,trigger)</f>
        <v>1.5046063606278998E-2</v>
      </c>
      <c r="AI1801" s="45">
        <f t="shared" si="42"/>
        <v>8.4675393027689588E-2</v>
      </c>
    </row>
    <row r="1802" spans="27:35" x14ac:dyDescent="0.2">
      <c r="AA1802" s="122" t="s">
        <v>88</v>
      </c>
      <c r="AB1802" s="40">
        <f>_xll.qlInterestRateIndexFixingDate($X$9,AC1802)</f>
        <v>52023</v>
      </c>
      <c r="AC1802" s="40">
        <f>_xll.qlCalendarAdvance(calendar,$AC1801,AA1802,,,trigger)</f>
        <v>52027</v>
      </c>
      <c r="AD1802" s="40">
        <f>_xll.qlInterestRateIndexMaturity($X$9,AC1802,)</f>
        <v>52119</v>
      </c>
      <c r="AE1802" s="43">
        <f>_xll.qlTenorBasisValue(TenorBasis3M,AC1802,_xll.ohTrigger(trigger,$X$24))</f>
        <v>3.7595738948712019E-4</v>
      </c>
      <c r="AF1802" s="90">
        <f>_xll.qlTenorBasisForwardRate(TenorBasis3M,AC1802,_xll.ohTrigger(trigger,$X$24))</f>
        <v>1.4991766098812259E-2</v>
      </c>
      <c r="AG1802" s="90">
        <f>_xll.qlIndexFixing(TenorBasisIndex6M,$AB1802,TRUE,_xll.ohTrigger(trigger,$X$24))</f>
        <v>1.5052365630678717E-2</v>
      </c>
      <c r="AH1802" s="43">
        <f>_xll.qlIndexFixing($X$9,$AB1802,TRUE,trigger)</f>
        <v>1.5044717985565881E-2</v>
      </c>
      <c r="AI1802" s="45">
        <f t="shared" si="42"/>
        <v>7.6476451128359296E-2</v>
      </c>
    </row>
    <row r="1803" spans="27:35" x14ac:dyDescent="0.2">
      <c r="AA1803" s="122" t="s">
        <v>88</v>
      </c>
      <c r="AB1803" s="40">
        <f>_xll.qlInterestRateIndexFixingDate($X$9,AC1803)</f>
        <v>52030</v>
      </c>
      <c r="AC1803" s="40">
        <f>_xll.qlCalendarAdvance(calendar,$AC1802,AA1803,,,trigger)</f>
        <v>52034</v>
      </c>
      <c r="AD1803" s="40">
        <f>_xll.qlInterestRateIndexMaturity($X$9,AC1803,)</f>
        <v>52126</v>
      </c>
      <c r="AE1803" s="43">
        <f>_xll.qlTenorBasisValue(TenorBasis3M,AC1803,_xll.ohTrigger(trigger,$X$24))</f>
        <v>3.7523174403195178E-4</v>
      </c>
      <c r="AF1803" s="90">
        <f>_xll.qlTenorBasisForwardRate(TenorBasis3M,AC1803,_xll.ohTrigger(trigger,$X$24))</f>
        <v>1.4989641842421469E-2</v>
      </c>
      <c r="AG1803" s="90">
        <f>_xll.qlIndexFixing(TenorBasisIndex6M,$AB1803,TRUE,_xll.ohTrigger(trigger,$X$24))</f>
        <v>1.5050241412651153E-2</v>
      </c>
      <c r="AH1803" s="43">
        <f>_xll.qlIndexFixing($X$9,$AB1803,TRUE,trigger)</f>
        <v>1.5043408579299858E-2</v>
      </c>
      <c r="AI1803" s="45">
        <f t="shared" si="42"/>
        <v>6.8328333512959749E-2</v>
      </c>
    </row>
    <row r="1804" spans="27:35" x14ac:dyDescent="0.2">
      <c r="AA1804" s="122" t="s">
        <v>88</v>
      </c>
      <c r="AB1804" s="40">
        <f>_xll.qlInterestRateIndexFixingDate($X$9,AC1804)</f>
        <v>52037</v>
      </c>
      <c r="AC1804" s="40">
        <f>_xll.qlCalendarAdvance(calendar,$AC1803,AA1804,,,trigger)</f>
        <v>52041</v>
      </c>
      <c r="AD1804" s="40">
        <f>_xll.qlInterestRateIndexMaturity($X$9,AC1804,)</f>
        <v>52133</v>
      </c>
      <c r="AE1804" s="43">
        <f>_xll.qlTenorBasisValue(TenorBasis3M,AC1804,_xll.ohTrigger(trigger,$X$24))</f>
        <v>3.7450734218333532E-4</v>
      </c>
      <c r="AF1804" s="90">
        <f>_xll.qlTenorBasisForwardRate(TenorBasis3M,AC1804,_xll.ohTrigger(trigger,$X$24))</f>
        <v>1.4987558880652315E-2</v>
      </c>
      <c r="AG1804" s="90">
        <f>_xll.qlIndexFixing(TenorBasisIndex6M,$AB1804,TRUE,_xll.ohTrigger(trigger,$X$24))</f>
        <v>1.5048158489881239E-2</v>
      </c>
      <c r="AH1804" s="43">
        <f>_xll.qlIndexFixing($X$9,$AB1804,TRUE,trigger)</f>
        <v>1.5042135387442698E-2</v>
      </c>
      <c r="AI1804" s="45">
        <f t="shared" si="42"/>
        <v>6.0231024385411225E-2</v>
      </c>
    </row>
    <row r="1805" spans="27:35" x14ac:dyDescent="0.2">
      <c r="AA1805" s="122" t="s">
        <v>88</v>
      </c>
      <c r="AB1805" s="40">
        <f>_xll.qlInterestRateIndexFixingDate($X$9,AC1805)</f>
        <v>52044</v>
      </c>
      <c r="AC1805" s="40">
        <f>_xll.qlCalendarAdvance(calendar,$AC1804,AA1805,,,trigger)</f>
        <v>52048</v>
      </c>
      <c r="AD1805" s="40">
        <f>_xll.qlInterestRateIndexMaturity($X$9,AC1805,)</f>
        <v>52140</v>
      </c>
      <c r="AE1805" s="43">
        <f>_xll.qlTenorBasisValue(TenorBasis3M,AC1805,_xll.ohTrigger(trigger,$X$24))</f>
        <v>3.7378418238037328E-4</v>
      </c>
      <c r="AF1805" s="90">
        <f>_xll.qlTenorBasisForwardRate(TenorBasis3M,AC1805,_xll.ohTrigger(trigger,$X$24))</f>
        <v>1.4985517211899124E-2</v>
      </c>
      <c r="AG1805" s="90">
        <f>_xll.qlIndexFixing(TenorBasisIndex6M,$AB1805,TRUE,_xll.ohTrigger(trigger,$X$24))</f>
        <v>1.504611686076243E-2</v>
      </c>
      <c r="AH1805" s="43">
        <f>_xll.qlIndexFixing($X$9,$AB1805,TRUE,trigger)</f>
        <v>1.5040898409958776E-2</v>
      </c>
      <c r="AI1805" s="45">
        <f t="shared" si="42"/>
        <v>5.2184508036543648E-2</v>
      </c>
    </row>
    <row r="1806" spans="27:35" x14ac:dyDescent="0.2">
      <c r="AA1806" s="122" t="s">
        <v>88</v>
      </c>
      <c r="AB1806" s="40">
        <f>_xll.qlInterestRateIndexFixingDate($X$9,AC1806)</f>
        <v>52051</v>
      </c>
      <c r="AC1806" s="40">
        <f>_xll.qlCalendarAdvance(calendar,$AC1805,AA1806,,,trigger)</f>
        <v>52055</v>
      </c>
      <c r="AD1806" s="40">
        <f>_xll.qlInterestRateIndexMaturity($X$9,AC1806,)</f>
        <v>52147</v>
      </c>
      <c r="AE1806" s="43">
        <f>_xll.qlTenorBasisValue(TenorBasis3M,AC1806,_xll.ohTrigger(trigger,$X$24))</f>
        <v>3.7306226306187785E-4</v>
      </c>
      <c r="AF1806" s="90">
        <f>_xll.qlTenorBasisForwardRate(TenorBasis3M,AC1806,_xll.ohTrigger(trigger,$X$24))</f>
        <v>1.4983516834544928E-2</v>
      </c>
      <c r="AG1806" s="90">
        <f>_xll.qlIndexFixing(TenorBasisIndex6M,$AB1806,TRUE,_xll.ohTrigger(trigger,$X$24))</f>
        <v>1.5044116523682104E-2</v>
      </c>
      <c r="AH1806" s="43">
        <f>_xll.qlIndexFixing($X$9,$AB1806,TRUE,trigger)</f>
        <v>1.5039697646814209E-2</v>
      </c>
      <c r="AI1806" s="45">
        <f t="shared" si="42"/>
        <v>4.4188768678950913E-2</v>
      </c>
    </row>
    <row r="1807" spans="27:35" x14ac:dyDescent="0.2">
      <c r="AA1807" s="122" t="s">
        <v>88</v>
      </c>
      <c r="AB1807" s="40">
        <f>_xll.qlInterestRateIndexFixingDate($X$9,AC1807)</f>
        <v>52058</v>
      </c>
      <c r="AC1807" s="40">
        <f>_xll.qlCalendarAdvance(calendar,$AC1806,AA1807,,,trigger)</f>
        <v>52062</v>
      </c>
      <c r="AD1807" s="40">
        <f>_xll.qlInterestRateIndexMaturity($X$9,AC1807,)</f>
        <v>52154</v>
      </c>
      <c r="AE1807" s="43">
        <f>_xll.qlTenorBasisValue(TenorBasis3M,AC1807,_xll.ohTrigger(trigger,$X$24))</f>
        <v>3.723415826663809E-4</v>
      </c>
      <c r="AF1807" s="90">
        <f>_xll.qlTenorBasisForwardRate(TenorBasis3M,AC1807,_xll.ohTrigger(trigger,$X$24))</f>
        <v>1.4981557746984925E-2</v>
      </c>
      <c r="AG1807" s="90">
        <f>_xll.qlIndexFixing(TenorBasisIndex6M,$AB1807,TRUE,_xll.ohTrigger(trigger,$X$24))</f>
        <v>1.5042157477031986E-2</v>
      </c>
      <c r="AH1807" s="43">
        <f>_xll.qlIndexFixing($X$9,$AB1807,TRUE,trigger)</f>
        <v>1.5038533097977716E-2</v>
      </c>
      <c r="AI1807" s="45">
        <f t="shared" si="42"/>
        <v>3.6243790542695581E-2</v>
      </c>
    </row>
    <row r="1808" spans="27:35" x14ac:dyDescent="0.2">
      <c r="AA1808" s="122" t="s">
        <v>88</v>
      </c>
      <c r="AB1808" s="40">
        <f>_xll.qlInterestRateIndexFixingDate($X$9,AC1808)</f>
        <v>52065</v>
      </c>
      <c r="AC1808" s="40">
        <f>_xll.qlCalendarAdvance(calendar,$AC1807,AA1808,,,trigger)</f>
        <v>52069</v>
      </c>
      <c r="AD1808" s="40">
        <f>_xll.qlInterestRateIndexMaturity($X$9,AC1808,)</f>
        <v>52161</v>
      </c>
      <c r="AE1808" s="43">
        <f>_xll.qlTenorBasisValue(TenorBasis3M,AC1808,_xll.ohTrigger(trigger,$X$24))</f>
        <v>3.7162213963214705E-4</v>
      </c>
      <c r="AF1808" s="90">
        <f>_xll.qlTenorBasisForwardRate(TenorBasis3M,AC1808,_xll.ohTrigger(trigger,$X$24))</f>
        <v>1.4979639947608229E-2</v>
      </c>
      <c r="AG1808" s="90">
        <f>_xll.qlIndexFixing(TenorBasisIndex6M,$AB1808,TRUE,_xll.ohTrigger(trigger,$X$24))</f>
        <v>1.5040239719202923E-2</v>
      </c>
      <c r="AH1808" s="43">
        <f>_xll.qlIndexFixing($X$9,$AB1808,TRUE,trigger)</f>
        <v>1.5037404763413672E-2</v>
      </c>
      <c r="AI1808" s="45">
        <f t="shared" si="42"/>
        <v>2.8349557892517335E-2</v>
      </c>
    </row>
    <row r="1809" spans="27:35" x14ac:dyDescent="0.2">
      <c r="AA1809" s="122" t="s">
        <v>88</v>
      </c>
      <c r="AB1809" s="40">
        <f>_xll.qlInterestRateIndexFixingDate($X$9,AC1809)</f>
        <v>52072</v>
      </c>
      <c r="AC1809" s="40">
        <f>_xll.qlCalendarAdvance(calendar,$AC1808,AA1809,,,trigger)</f>
        <v>52076</v>
      </c>
      <c r="AD1809" s="40">
        <f>_xll.qlInterestRateIndexMaturity($X$9,AC1809,)</f>
        <v>52168</v>
      </c>
      <c r="AE1809" s="43">
        <f>_xll.qlTenorBasisValue(TenorBasis3M,AC1809,_xll.ohTrigger(trigger,$X$24))</f>
        <v>3.7090393239718649E-4</v>
      </c>
      <c r="AF1809" s="90">
        <f>_xll.qlTenorBasisForwardRate(TenorBasis3M,AC1809,_xll.ohTrigger(trigger,$X$24))</f>
        <v>1.4977763434811773E-2</v>
      </c>
      <c r="AG1809" s="90">
        <f>_xll.qlIndexFixing(TenorBasisIndex6M,$AB1809,TRUE,_xll.ohTrigger(trigger,$X$24))</f>
        <v>1.5038363248589249E-2</v>
      </c>
      <c r="AH1809" s="43">
        <f>_xll.qlIndexFixing($X$9,$AB1809,TRUE,trigger)</f>
        <v>1.5036312643092537E-2</v>
      </c>
      <c r="AI1809" s="45">
        <f t="shared" si="42"/>
        <v>2.050605496711766E-2</v>
      </c>
    </row>
    <row r="1810" spans="27:35" x14ac:dyDescent="0.2">
      <c r="AA1810" s="122" t="s">
        <v>88</v>
      </c>
      <c r="AB1810" s="40">
        <f>_xll.qlInterestRateIndexFixingDate($X$9,AC1810)</f>
        <v>52079</v>
      </c>
      <c r="AC1810" s="40">
        <f>_xll.qlCalendarAdvance(calendar,$AC1809,AA1810,,,trigger)</f>
        <v>52083</v>
      </c>
      <c r="AD1810" s="40">
        <f>_xll.qlInterestRateIndexMaturity($X$9,AC1810,)</f>
        <v>52175</v>
      </c>
      <c r="AE1810" s="43">
        <f>_xll.qlTenorBasisValue(TenorBasis3M,AC1810,_xll.ohTrigger(trigger,$X$24))</f>
        <v>3.7018695939926473E-4</v>
      </c>
      <c r="AF1810" s="90">
        <f>_xll.qlTenorBasisForwardRate(TenorBasis3M,AC1810,_xll.ohTrigger(trigger,$X$24))</f>
        <v>1.4975928206986414E-2</v>
      </c>
      <c r="AG1810" s="90">
        <f>_xll.qlIndexFixing(TenorBasisIndex6M,$AB1810,TRUE,_xll.ohTrigger(trigger,$X$24))</f>
        <v>1.5036528063586156E-2</v>
      </c>
      <c r="AH1810" s="43">
        <f>_xll.qlIndexFixing($X$9,$AB1810,TRUE,trigger)</f>
        <v>1.5035256736983901E-2</v>
      </c>
      <c r="AI1810" s="45">
        <f t="shared" si="42"/>
        <v>1.2713266022545272E-2</v>
      </c>
    </row>
    <row r="1811" spans="27:35" x14ac:dyDescent="0.2">
      <c r="AA1811" s="122" t="s">
        <v>88</v>
      </c>
      <c r="AB1811" s="40">
        <f>_xll.qlInterestRateIndexFixingDate($X$9,AC1811)</f>
        <v>52086</v>
      </c>
      <c r="AC1811" s="40">
        <f>_xll.qlCalendarAdvance(calendar,$AC1810,AA1811,,,trigger)</f>
        <v>52090</v>
      </c>
      <c r="AD1811" s="40">
        <f>_xll.qlInterestRateIndexMaturity($X$9,AC1811,)</f>
        <v>52182</v>
      </c>
      <c r="AE1811" s="43">
        <f>_xll.qlTenorBasisValue(TenorBasis3M,AC1811,_xll.ohTrigger(trigger,$X$24))</f>
        <v>3.6947121907591628E-4</v>
      </c>
      <c r="AF1811" s="90">
        <f>_xll.qlTenorBasisForwardRate(TenorBasis3M,AC1811,_xll.ohTrigger(trigger,$X$24))</f>
        <v>1.4974134262528211E-2</v>
      </c>
      <c r="AG1811" s="90">
        <f>_xll.qlIndexFixing(TenorBasisIndex6M,$AB1811,TRUE,_xll.ohTrigger(trigger,$X$24))</f>
        <v>1.5034734162586234E-2</v>
      </c>
      <c r="AH1811" s="43">
        <f>_xll.qlIndexFixing($X$9,$AB1811,TRUE,trigger)</f>
        <v>1.503423704505996E-2</v>
      </c>
      <c r="AI1811" s="45">
        <f t="shared" si="42"/>
        <v>4.9711752627377981E-3</v>
      </c>
    </row>
    <row r="1812" spans="27:35" x14ac:dyDescent="0.2">
      <c r="AA1812" s="122" t="s">
        <v>88</v>
      </c>
      <c r="AB1812" s="40">
        <f>_xll.qlInterestRateIndexFixingDate($X$9,AC1812)</f>
        <v>52093</v>
      </c>
      <c r="AC1812" s="40">
        <f>_xll.qlCalendarAdvance(calendar,$AC1811,AA1812,,,trigger)</f>
        <v>52097</v>
      </c>
      <c r="AD1812" s="40">
        <f>_xll.qlInterestRateIndexMaturity($X$9,AC1812,)</f>
        <v>52189</v>
      </c>
      <c r="AE1812" s="43">
        <f>_xll.qlTenorBasisValue(TenorBasis3M,AC1812,_xll.ohTrigger(trigger,$X$24))</f>
        <v>3.6875670986445577E-4</v>
      </c>
      <c r="AF1812" s="90">
        <f>_xll.qlTenorBasisForwardRate(TenorBasis3M,AC1812,_xll.ohTrigger(trigger,$X$24))</f>
        <v>1.4972381599833235E-2</v>
      </c>
      <c r="AG1812" s="90">
        <f>_xll.qlIndexFixing(TenorBasisIndex6M,$AB1812,TRUE,_xll.ohTrigger(trigger,$X$24))</f>
        <v>1.503298154398729E-2</v>
      </c>
      <c r="AH1812" s="43">
        <f>_xll.qlIndexFixing($X$9,$AB1812,TRUE,trigger)</f>
        <v>1.5033253567291172E-2</v>
      </c>
      <c r="AI1812" s="45">
        <f t="shared" si="42"/>
        <v>-2.720233038822073E-3</v>
      </c>
    </row>
    <row r="1813" spans="27:35" x14ac:dyDescent="0.2">
      <c r="AA1813" s="122" t="s">
        <v>88</v>
      </c>
      <c r="AB1813" s="40">
        <f>_xll.qlInterestRateIndexFixingDate($X$9,AC1813)</f>
        <v>52100</v>
      </c>
      <c r="AC1813" s="40">
        <f>_xll.qlCalendarAdvance(calendar,$AC1812,AA1813,,,trigger)</f>
        <v>52104</v>
      </c>
      <c r="AD1813" s="40">
        <f>_xll.qlInterestRateIndexMaturity($X$9,AC1813,)</f>
        <v>52196</v>
      </c>
      <c r="AE1813" s="43">
        <f>_xll.qlTenorBasisValue(TenorBasis3M,AC1813,_xll.ohTrigger(trigger,$X$24))</f>
        <v>3.6804343020198951E-4</v>
      </c>
      <c r="AF1813" s="90">
        <f>_xll.qlTenorBasisForwardRate(TenorBasis3M,AC1813,_xll.ohTrigger(trigger,$X$24))</f>
        <v>1.4970670217301895E-2</v>
      </c>
      <c r="AG1813" s="90">
        <f>_xll.qlIndexFixing(TenorBasisIndex6M,$AB1813,TRUE,_xll.ohTrigger(trigger,$X$24))</f>
        <v>1.5031270206187124E-2</v>
      </c>
      <c r="AH1813" s="43">
        <f>_xll.qlIndexFixing($X$9,$AB1813,TRUE,trigger)</f>
        <v>1.5032306303649733E-2</v>
      </c>
      <c r="AI1813" s="45">
        <f t="shared" si="42"/>
        <v>-1.0360974626085623E-2</v>
      </c>
    </row>
    <row r="1814" spans="27:35" x14ac:dyDescent="0.2">
      <c r="AA1814" s="122" t="s">
        <v>88</v>
      </c>
      <c r="AB1814" s="40">
        <f>_xll.qlInterestRateIndexFixingDate($X$9,AC1814)</f>
        <v>52107</v>
      </c>
      <c r="AC1814" s="40">
        <f>_xll.qlCalendarAdvance(calendar,$AC1813,AA1814,,,trigger)</f>
        <v>52111</v>
      </c>
      <c r="AD1814" s="40">
        <f>_xll.qlInterestRateIndexMaturity($X$9,AC1814,)</f>
        <v>52202</v>
      </c>
      <c r="AE1814" s="43">
        <f>_xll.qlTenorBasisValue(TenorBasis3M,AC1814,_xll.ohTrigger(trigger,$X$24))</f>
        <v>3.6733137852542692E-4</v>
      </c>
      <c r="AF1814" s="90">
        <f>_xll.qlTenorBasisForwardRate(TenorBasis3M,AC1814,_xll.ohTrigger(trigger,$X$24))</f>
        <v>1.496880080054035E-2</v>
      </c>
      <c r="AG1814" s="90">
        <f>_xll.qlIndexFixing(TenorBasisIndex6M,$AB1814,TRUE,_xll.ohTrigger(trigger,$X$24))</f>
        <v>1.5029398311410624E-2</v>
      </c>
      <c r="AH1814" s="43">
        <f>_xll.qlIndexFixing($X$9,$AB1814,TRUE,trigger)</f>
        <v>1.5031140086250148E-2</v>
      </c>
      <c r="AI1814" s="45">
        <f t="shared" si="42"/>
        <v>-1.7417748395236882E-2</v>
      </c>
    </row>
    <row r="1815" spans="27:35" x14ac:dyDescent="0.2">
      <c r="AA1815" s="122" t="s">
        <v>88</v>
      </c>
      <c r="AB1815" s="40">
        <f>_xll.qlInterestRateIndexFixingDate($X$9,AC1815)</f>
        <v>52114</v>
      </c>
      <c r="AC1815" s="40">
        <f>_xll.qlCalendarAdvance(calendar,$AC1814,AA1815,,,trigger)</f>
        <v>52118</v>
      </c>
      <c r="AD1815" s="40">
        <f>_xll.qlInterestRateIndexMaturity($X$9,AC1815,)</f>
        <v>52209</v>
      </c>
      <c r="AE1815" s="43">
        <f>_xll.qlTenorBasisValue(TenorBasis3M,AC1815,_xll.ohTrigger(trigger,$X$24))</f>
        <v>3.6662055327149357E-4</v>
      </c>
      <c r="AF1815" s="90">
        <f>_xll.qlTenorBasisForwardRate(TenorBasis3M,AC1815,_xll.ohTrigger(trigger,$X$24))</f>
        <v>1.4967169093185625E-2</v>
      </c>
      <c r="AG1815" s="90">
        <f>_xll.qlIndexFixing(TenorBasisIndex6M,$AB1815,TRUE,_xll.ohTrigger(trigger,$X$24))</f>
        <v>1.5027766650289685E-2</v>
      </c>
      <c r="AH1815" s="43">
        <f>_xll.qlIndexFixing($X$9,$AB1815,TRUE,trigger)</f>
        <v>1.503026270063368E-2</v>
      </c>
      <c r="AI1815" s="45">
        <f t="shared" si="42"/>
        <v>-2.4960503439957343E-2</v>
      </c>
    </row>
    <row r="1816" spans="27:35" x14ac:dyDescent="0.2">
      <c r="AA1816" s="122" t="s">
        <v>88</v>
      </c>
      <c r="AB1816" s="40">
        <f>_xll.qlInterestRateIndexFixingDate($X$9,AC1816)</f>
        <v>52121</v>
      </c>
      <c r="AC1816" s="40">
        <f>_xll.qlCalendarAdvance(calendar,$AC1815,AA1816,,,trigger)</f>
        <v>52125</v>
      </c>
      <c r="AD1816" s="40">
        <f>_xll.qlInterestRateIndexMaturity($X$9,AC1816,)</f>
        <v>52216</v>
      </c>
      <c r="AE1816" s="43">
        <f>_xll.qlTenorBasisValue(TenorBasis3M,AC1816,_xll.ohTrigger(trigger,$X$24))</f>
        <v>3.6591095287674029E-4</v>
      </c>
      <c r="AF1816" s="90">
        <f>_xll.qlTenorBasisForwardRate(TenorBasis3M,AC1816,_xll.ohTrigger(trigger,$X$24))</f>
        <v>1.4965578659584543E-2</v>
      </c>
      <c r="AG1816" s="90">
        <f>_xll.qlIndexFixing(TenorBasisIndex6M,$AB1816,TRUE,_xll.ohTrigger(trigger,$X$24))</f>
        <v>1.5026176263550458E-2</v>
      </c>
      <c r="AH1816" s="43">
        <f>_xll.qlIndexFixing($X$9,$AB1816,TRUE,trigger)</f>
        <v>1.5029421527561385E-2</v>
      </c>
      <c r="AI1816" s="45">
        <f t="shared" si="42"/>
        <v>-3.2452640109266462E-2</v>
      </c>
    </row>
    <row r="1817" spans="27:35" x14ac:dyDescent="0.2">
      <c r="AA1817" s="122" t="s">
        <v>88</v>
      </c>
      <c r="AB1817" s="40">
        <f>_xll.qlInterestRateIndexFixingDate($X$9,AC1817)</f>
        <v>52128</v>
      </c>
      <c r="AC1817" s="40">
        <f>_xll.qlCalendarAdvance(calendar,$AC1816,AA1817,,,trigger)</f>
        <v>52132</v>
      </c>
      <c r="AD1817" s="40">
        <f>_xll.qlInterestRateIndexMaturity($X$9,AC1817,)</f>
        <v>52223</v>
      </c>
      <c r="AE1817" s="43">
        <f>_xll.qlTenorBasisValue(TenorBasis3M,AC1817,_xll.ohTrigger(trigger,$X$24))</f>
        <v>3.6520257577755673E-4</v>
      </c>
      <c r="AF1817" s="90">
        <f>_xll.qlTenorBasisForwardRate(TenorBasis3M,AC1817,_xll.ohTrigger(trigger,$X$24))</f>
        <v>1.4964029498141022E-2</v>
      </c>
      <c r="AG1817" s="90">
        <f>_xll.qlIndexFixing(TenorBasisIndex6M,$AB1817,TRUE,_xll.ohTrigger(trigger,$X$24))</f>
        <v>1.502462714959686E-2</v>
      </c>
      <c r="AH1817" s="43">
        <f>_xll.qlIndexFixing($X$9,$AB1817,TRUE,trigger)</f>
        <v>1.5028616567008666E-2</v>
      </c>
      <c r="AI1817" s="45">
        <f t="shared" si="42"/>
        <v>-3.98941741180589E-2</v>
      </c>
    </row>
    <row r="1818" spans="27:35" x14ac:dyDescent="0.2">
      <c r="AA1818" s="122" t="s">
        <v>88</v>
      </c>
      <c r="AB1818" s="40">
        <f>_xll.qlInterestRateIndexFixingDate($X$9,AC1818)</f>
        <v>52135</v>
      </c>
      <c r="AC1818" s="40">
        <f>_xll.qlCalendarAdvance(calendar,$AC1817,AA1818,,,trigger)</f>
        <v>52139</v>
      </c>
      <c r="AD1818" s="40">
        <f>_xll.qlInterestRateIndexMaturity($X$9,AC1818,)</f>
        <v>52231</v>
      </c>
      <c r="AE1818" s="43">
        <f>_xll.qlTenorBasisValue(TenorBasis3M,AC1818,_xll.ohTrigger(trigger,$X$24))</f>
        <v>3.6449542041018231E-4</v>
      </c>
      <c r="AF1818" s="90">
        <f>_xll.qlTenorBasisForwardRate(TenorBasis3M,AC1818,_xll.ohTrigger(trigger,$X$24))</f>
        <v>1.496273245104369E-2</v>
      </c>
      <c r="AG1818" s="90">
        <f>_xll.qlIndexFixing(TenorBasisIndex6M,$AB1818,TRUE,_xll.ohTrigger(trigger,$X$24))</f>
        <v>1.5023332673142367E-2</v>
      </c>
      <c r="AH1818" s="43">
        <f>_xll.qlIndexFixing($X$9,$AB1818,TRUE,trigger)</f>
        <v>1.5028113196486507E-2</v>
      </c>
      <c r="AI1818" s="45">
        <f t="shared" si="42"/>
        <v>-4.7805233441399614E-2</v>
      </c>
    </row>
    <row r="1819" spans="27:35" x14ac:dyDescent="0.2">
      <c r="AA1819" s="122" t="s">
        <v>88</v>
      </c>
      <c r="AB1819" s="40">
        <f>_xll.qlInterestRateIndexFixingDate($X$9,AC1819)</f>
        <v>52142</v>
      </c>
      <c r="AC1819" s="40">
        <f>_xll.qlCalendarAdvance(calendar,$AC1818,AA1819,,,trigger)</f>
        <v>52146</v>
      </c>
      <c r="AD1819" s="40">
        <f>_xll.qlInterestRateIndexMaturity($X$9,AC1819,)</f>
        <v>52238</v>
      </c>
      <c r="AE1819" s="43">
        <f>_xll.qlTenorBasisValue(TenorBasis3M,AC1819,_xll.ohTrigger(trigger,$X$24))</f>
        <v>3.6378948521071644E-4</v>
      </c>
      <c r="AF1819" s="90">
        <f>_xll.qlTenorBasisForwardRate(TenorBasis3M,AC1819,_xll.ohTrigger(trigger,$X$24))</f>
        <v>1.4961268715887129E-2</v>
      </c>
      <c r="AG1819" s="90">
        <f>_xll.qlIndexFixing(TenorBasisIndex6M,$AB1819,TRUE,_xll.ohTrigger(trigger,$X$24))</f>
        <v>1.5021868986540012E-2</v>
      </c>
      <c r="AH1819" s="43">
        <f>_xll.qlIndexFixing($X$9,$AB1819,TRUE,trigger)</f>
        <v>1.5027383217099136E-2</v>
      </c>
      <c r="AI1819" s="45">
        <f t="shared" si="42"/>
        <v>-5.5142305591237423E-2</v>
      </c>
    </row>
    <row r="1820" spans="27:35" x14ac:dyDescent="0.2">
      <c r="AA1820" s="122" t="s">
        <v>88</v>
      </c>
      <c r="AB1820" s="40">
        <f>_xll.qlInterestRateIndexFixingDate($X$9,AC1820)</f>
        <v>52149</v>
      </c>
      <c r="AC1820" s="40">
        <f>_xll.qlCalendarAdvance(calendar,$AC1819,AA1820,,,trigger)</f>
        <v>52153</v>
      </c>
      <c r="AD1820" s="40">
        <f>_xll.qlInterestRateIndexMaturity($X$9,AC1820,)</f>
        <v>52245</v>
      </c>
      <c r="AE1820" s="43">
        <f>_xll.qlTenorBasisValue(TenorBasis3M,AC1820,_xll.ohTrigger(trigger,$X$24))</f>
        <v>3.6308476861513119E-4</v>
      </c>
      <c r="AF1820" s="90">
        <f>_xll.qlTenorBasisForwardRate(TenorBasis3M,AC1820,_xll.ohTrigger(trigger,$X$24))</f>
        <v>1.4959846249704025E-2</v>
      </c>
      <c r="AG1820" s="90">
        <f>_xll.qlIndexFixing(TenorBasisIndex6M,$AB1820,TRUE,_xll.ohTrigger(trigger,$X$24))</f>
        <v>1.5020446569547125E-2</v>
      </c>
      <c r="AH1820" s="43">
        <f>_xll.qlIndexFixing($X$9,$AB1820,TRUE,trigger)</f>
        <v>1.5026689451678371E-2</v>
      </c>
      <c r="AI1820" s="45">
        <f t="shared" si="42"/>
        <v>-6.2428821312465743E-2</v>
      </c>
    </row>
    <row r="1821" spans="27:35" x14ac:dyDescent="0.2">
      <c r="AA1821" s="122" t="s">
        <v>88</v>
      </c>
      <c r="AB1821" s="40">
        <f>_xll.qlInterestRateIndexFixingDate($X$9,AC1821)</f>
        <v>52156</v>
      </c>
      <c r="AC1821" s="40">
        <f>_xll.qlCalendarAdvance(calendar,$AC1820,AA1821,,,trigger)</f>
        <v>52160</v>
      </c>
      <c r="AD1821" s="40">
        <f>_xll.qlInterestRateIndexMaturity($X$9,AC1821,)</f>
        <v>52252</v>
      </c>
      <c r="AE1821" s="43">
        <f>_xll.qlTenorBasisValue(TenorBasis3M,AC1821,_xll.ohTrigger(trigger,$X$24))</f>
        <v>3.6238126905928201E-4</v>
      </c>
      <c r="AF1821" s="90">
        <f>_xll.qlTenorBasisForwardRate(TenorBasis3M,AC1821,_xll.ohTrigger(trigger,$X$24))</f>
        <v>1.4958465050902607E-2</v>
      </c>
      <c r="AG1821" s="90">
        <f>_xll.qlIndexFixing(TenorBasisIndex6M,$AB1821,TRUE,_xll.ohTrigger(trigger,$X$24))</f>
        <v>1.5019065420571067E-2</v>
      </c>
      <c r="AH1821" s="43">
        <f>_xll.qlIndexFixing($X$9,$AB1821,TRUE,trigger)</f>
        <v>1.5026031900203362E-2</v>
      </c>
      <c r="AI1821" s="45">
        <f t="shared" si="42"/>
        <v>-6.9664796322945616E-2</v>
      </c>
    </row>
    <row r="1822" spans="27:35" x14ac:dyDescent="0.2">
      <c r="AA1822" s="122" t="s">
        <v>88</v>
      </c>
      <c r="AB1822" s="40">
        <f>_xll.qlInterestRateIndexFixingDate($X$9,AC1822)</f>
        <v>52163</v>
      </c>
      <c r="AC1822" s="40">
        <f>_xll.qlCalendarAdvance(calendar,$AC1821,AA1822,,,trigger)</f>
        <v>52167</v>
      </c>
      <c r="AD1822" s="40">
        <f>_xll.qlInterestRateIndexMaturity($X$9,AC1822,)</f>
        <v>52259</v>
      </c>
      <c r="AE1822" s="43">
        <f>_xll.qlTenorBasisValue(TenorBasis3M,AC1822,_xll.ohTrigger(trigger,$X$24))</f>
        <v>3.6167898497891884E-4</v>
      </c>
      <c r="AF1822" s="90">
        <f>_xll.qlTenorBasisForwardRate(TenorBasis3M,AC1822,_xll.ohTrigger(trigger,$X$24))</f>
        <v>1.4957125117890236E-2</v>
      </c>
      <c r="AG1822" s="90">
        <f>_xll.qlIndexFixing(TenorBasisIndex6M,$AB1822,TRUE,_xll.ohTrigger(trigger,$X$24))</f>
        <v>1.5017725538024414E-2</v>
      </c>
      <c r="AH1822" s="43">
        <f>_xll.qlIndexFixing($X$9,$AB1822,TRUE,trigger)</f>
        <v>1.5025410562657601E-2</v>
      </c>
      <c r="AI1822" s="45">
        <f t="shared" si="42"/>
        <v>-7.6850246331864464E-2</v>
      </c>
    </row>
    <row r="1823" spans="27:35" x14ac:dyDescent="0.2">
      <c r="AA1823" s="122" t="s">
        <v>88</v>
      </c>
      <c r="AB1823" s="40">
        <f>_xll.qlInterestRateIndexFixingDate($X$9,AC1823)</f>
        <v>52170</v>
      </c>
      <c r="AC1823" s="40">
        <f>_xll.qlCalendarAdvance(calendar,$AC1822,AA1823,,,trigger)</f>
        <v>52174</v>
      </c>
      <c r="AD1823" s="40">
        <f>_xll.qlInterestRateIndexMaturity($X$9,AC1823,)</f>
        <v>52266</v>
      </c>
      <c r="AE1823" s="43">
        <f>_xll.qlTenorBasisValue(TenorBasis3M,AC1823,_xll.ohTrigger(trigger,$X$24))</f>
        <v>3.6097791480969713E-4</v>
      </c>
      <c r="AF1823" s="90">
        <f>_xll.qlTenorBasisForwardRate(TenorBasis3M,AC1823,_xll.ohTrigger(trigger,$X$24))</f>
        <v>1.4955826449076878E-2</v>
      </c>
      <c r="AG1823" s="90">
        <f>_xll.qlIndexFixing(TenorBasisIndex6M,$AB1823,TRUE,_xll.ohTrigger(trigger,$X$24))</f>
        <v>1.501642692031192E-2</v>
      </c>
      <c r="AH1823" s="43">
        <f>_xll.qlIndexFixing($X$9,$AB1823,TRUE,trigger)</f>
        <v>1.502482543902197E-2</v>
      </c>
      <c r="AI1823" s="45">
        <f t="shared" si="42"/>
        <v>-8.3985187100503456E-2</v>
      </c>
    </row>
    <row r="1824" spans="27:35" x14ac:dyDescent="0.2">
      <c r="AA1824" s="122" t="s">
        <v>88</v>
      </c>
      <c r="AB1824" s="40">
        <f>_xll.qlInterestRateIndexFixingDate($X$9,AC1824)</f>
        <v>52177</v>
      </c>
      <c r="AC1824" s="40">
        <f>_xll.qlCalendarAdvance(calendar,$AC1823,AA1824,,,trigger)</f>
        <v>52181</v>
      </c>
      <c r="AD1824" s="40">
        <f>_xll.qlInterestRateIndexMaturity($X$9,AC1824,)</f>
        <v>52273</v>
      </c>
      <c r="AE1824" s="43">
        <f>_xll.qlTenorBasisValue(TenorBasis3M,AC1824,_xll.ohTrigger(trigger,$X$24))</f>
        <v>3.6027805698718923E-4</v>
      </c>
      <c r="AF1824" s="90">
        <f>_xll.qlTenorBasisForwardRate(TenorBasis3M,AC1824,_xll.ohTrigger(trigger,$X$24))</f>
        <v>1.4954569042869896E-2</v>
      </c>
      <c r="AG1824" s="90">
        <f>_xll.qlIndexFixing(TenorBasisIndex6M,$AB1824,TRUE,_xll.ohTrigger(trigger,$X$24))</f>
        <v>1.5015169565840945E-2</v>
      </c>
      <c r="AH1824" s="43">
        <f>_xll.qlIndexFixing($X$9,$AB1824,TRUE,trigger)</f>
        <v>1.5024276529282569E-2</v>
      </c>
      <c r="AI1824" s="45">
        <f t="shared" si="42"/>
        <v>-9.1069634416234002E-2</v>
      </c>
    </row>
    <row r="1825" spans="27:35" x14ac:dyDescent="0.2">
      <c r="AA1825" s="122" t="s">
        <v>88</v>
      </c>
      <c r="AB1825" s="40">
        <f>_xll.qlInterestRateIndexFixingDate($X$9,AC1825)</f>
        <v>52184</v>
      </c>
      <c r="AC1825" s="40">
        <f>_xll.qlCalendarAdvance(calendar,$AC1824,AA1825,,,trigger)</f>
        <v>52188</v>
      </c>
      <c r="AD1825" s="40">
        <f>_xll.qlInterestRateIndexMaturity($X$9,AC1825,)</f>
        <v>52280</v>
      </c>
      <c r="AE1825" s="43">
        <f>_xll.qlTenorBasisValue(TenorBasis3M,AC1825,_xll.ohTrigger(trigger,$X$24))</f>
        <v>3.5957940994689539E-4</v>
      </c>
      <c r="AF1825" s="90">
        <f>_xll.qlTenorBasisForwardRate(TenorBasis3M,AC1825,_xll.ohTrigger(trigger,$X$24))</f>
        <v>1.4953352897682733E-2</v>
      </c>
      <c r="AG1825" s="90">
        <f>_xll.qlIndexFixing(TenorBasisIndex6M,$AB1825,TRUE,_xll.ohTrigger(trigger,$X$24))</f>
        <v>1.5013953473028408E-2</v>
      </c>
      <c r="AH1825" s="43">
        <f>_xll.qlIndexFixing($X$9,$AB1825,TRUE,trigger)</f>
        <v>1.502376383342202E-2</v>
      </c>
      <c r="AI1825" s="45">
        <f t="shared" si="42"/>
        <v>-9.8103603936115086E-2</v>
      </c>
    </row>
    <row r="1826" spans="27:35" x14ac:dyDescent="0.2">
      <c r="AA1826" s="122" t="s">
        <v>88</v>
      </c>
      <c r="AB1826" s="40">
        <f>_xll.qlInterestRateIndexFixingDate($X$9,AC1826)</f>
        <v>52191</v>
      </c>
      <c r="AC1826" s="40">
        <f>_xll.qlCalendarAdvance(calendar,$AC1825,AA1826,,,trigger)</f>
        <v>52195</v>
      </c>
      <c r="AD1826" s="40">
        <f>_xll.qlInterestRateIndexMaturity($X$9,AC1826,)</f>
        <v>52287</v>
      </c>
      <c r="AE1826" s="43">
        <f>_xll.qlTenorBasisValue(TenorBasis3M,AC1826,_xll.ohTrigger(trigger,$X$24))</f>
        <v>3.5888197212425438E-4</v>
      </c>
      <c r="AF1826" s="90">
        <f>_xll.qlTenorBasisForwardRate(TenorBasis3M,AC1826,_xll.ohTrigger(trigger,$X$24))</f>
        <v>1.4952178011927962E-2</v>
      </c>
      <c r="AG1826" s="90">
        <f>_xll.qlIndexFixing(TenorBasisIndex6M,$AB1826,TRUE,_xll.ohTrigger(trigger,$X$24))</f>
        <v>1.5012778640285145E-2</v>
      </c>
      <c r="AH1826" s="43">
        <f>_xll.qlIndexFixing($X$9,$AB1826,TRUE,trigger)</f>
        <v>1.5023287351428159E-2</v>
      </c>
      <c r="AI1826" s="45">
        <f t="shared" si="42"/>
        <v>-0.10508711143013619</v>
      </c>
    </row>
    <row r="1827" spans="27:35" x14ac:dyDescent="0.2">
      <c r="AA1827" s="122" t="s">
        <v>88</v>
      </c>
      <c r="AB1827" s="40">
        <f>_xll.qlInterestRateIndexFixingDate($X$9,AC1827)</f>
        <v>52198</v>
      </c>
      <c r="AC1827" s="40">
        <f>_xll.qlCalendarAdvance(calendar,$AC1826,AA1827,,,trigger)</f>
        <v>52202</v>
      </c>
      <c r="AD1827" s="40">
        <f>_xll.qlInterestRateIndexMaturity($X$9,AC1827,)</f>
        <v>52292</v>
      </c>
      <c r="AE1827" s="43">
        <f>_xll.qlTenorBasisValue(TenorBasis3M,AC1827,_xll.ohTrigger(trigger,$X$24))</f>
        <v>3.5818574195465463E-4</v>
      </c>
      <c r="AF1827" s="90">
        <f>_xll.qlTenorBasisForwardRate(TenorBasis3M,AC1827,_xll.ohTrigger(trigger,$X$24))</f>
        <v>1.4950570902438898E-2</v>
      </c>
      <c r="AG1827" s="90">
        <f>_xll.qlIndexFixing(TenorBasisIndex6M,$AB1827,TRUE,_xll.ohTrigger(trigger,$X$24))</f>
        <v>1.5011166542557852E-2</v>
      </c>
      <c r="AH1827" s="43">
        <f>_xll.qlIndexFixing($X$9,$AB1827,TRUE,trigger)</f>
        <v>1.5022270461154008E-2</v>
      </c>
      <c r="AI1827" s="45">
        <f t="shared" si="42"/>
        <v>-0.11103918596155893</v>
      </c>
    </row>
    <row r="1828" spans="27:35" x14ac:dyDescent="0.2">
      <c r="AA1828" s="122" t="s">
        <v>88</v>
      </c>
      <c r="AB1828" s="40">
        <f>_xll.qlInterestRateIndexFixingDate($X$9,AC1828)</f>
        <v>52205</v>
      </c>
      <c r="AC1828" s="40">
        <f>_xll.qlCalendarAdvance(calendar,$AC1827,AA1828,,,trigger)</f>
        <v>52209</v>
      </c>
      <c r="AD1828" s="40">
        <f>_xll.qlInterestRateIndexMaturity($X$9,AC1828,)</f>
        <v>52299</v>
      </c>
      <c r="AE1828" s="43">
        <f>_xll.qlTenorBasisValue(TenorBasis3M,AC1828,_xll.ohTrigger(trigger,$X$24))</f>
        <v>3.5749071787344506E-4</v>
      </c>
      <c r="AF1828" s="90">
        <f>_xll.qlTenorBasisForwardRate(TenorBasis3M,AC1828,_xll.ohTrigger(trigger,$X$24))</f>
        <v>1.4949472728664759E-2</v>
      </c>
      <c r="AG1828" s="90">
        <f>_xll.qlIndexFixing(TenorBasisIndex6M,$AB1828,TRUE,_xll.ohTrigger(trigger,$X$24))</f>
        <v>1.5010068423340073E-2</v>
      </c>
      <c r="AH1828" s="43">
        <f>_xll.qlIndexFixing($X$9,$AB1828,TRUE,trigger)</f>
        <v>1.5021861267536352E-2</v>
      </c>
      <c r="AI1828" s="45">
        <f t="shared" si="42"/>
        <v>-0.11792844196278907</v>
      </c>
    </row>
    <row r="1829" spans="27:35" x14ac:dyDescent="0.2">
      <c r="AA1829" s="122" t="s">
        <v>88</v>
      </c>
      <c r="AB1829" s="40">
        <f>_xll.qlInterestRateIndexFixingDate($X$9,AC1829)</f>
        <v>52212</v>
      </c>
      <c r="AC1829" s="40">
        <f>_xll.qlCalendarAdvance(calendar,$AC1828,AA1829,,,trigger)</f>
        <v>52216</v>
      </c>
      <c r="AD1829" s="40">
        <f>_xll.qlInterestRateIndexMaturity($X$9,AC1829,)</f>
        <v>52306</v>
      </c>
      <c r="AE1829" s="43">
        <f>_xll.qlTenorBasisValue(TenorBasis3M,AC1829,_xll.ohTrigger(trigger,$X$24))</f>
        <v>3.5679689831594598E-4</v>
      </c>
      <c r="AF1829" s="90">
        <f>_xll.qlTenorBasisForwardRate(TenorBasis3M,AC1829,_xll.ohTrigger(trigger,$X$24))</f>
        <v>1.4948415806366633E-2</v>
      </c>
      <c r="AG1829" s="90">
        <f>_xll.qlIndexFixing(TenorBasisIndex6M,$AB1829,TRUE,_xll.ohTrigger(trigger,$X$24))</f>
        <v>1.5009011556220919E-2</v>
      </c>
      <c r="AH1829" s="43">
        <f>_xll.qlIndexFixing($X$9,$AB1829,TRUE,trigger)</f>
        <v>1.5021488284730822E-2</v>
      </c>
      <c r="AI1829" s="45">
        <f t="shared" si="42"/>
        <v>-0.12476728509902557</v>
      </c>
    </row>
    <row r="1830" spans="27:35" x14ac:dyDescent="0.2">
      <c r="AA1830" s="122" t="s">
        <v>88</v>
      </c>
      <c r="AB1830" s="40">
        <f>_xll.qlInterestRateIndexFixingDate($X$9,AC1830)</f>
        <v>52219</v>
      </c>
      <c r="AC1830" s="40">
        <f>_xll.qlCalendarAdvance(calendar,$AC1829,AA1830,,,trigger)</f>
        <v>52223</v>
      </c>
      <c r="AD1830" s="40">
        <f>_xll.qlInterestRateIndexMaturity($X$9,AC1830,)</f>
        <v>52313</v>
      </c>
      <c r="AE1830" s="43">
        <f>_xll.qlTenorBasisValue(TenorBasis3M,AC1830,_xll.ohTrigger(trigger,$X$24))</f>
        <v>3.5610428171745898E-4</v>
      </c>
      <c r="AF1830" s="90">
        <f>_xll.qlTenorBasisForwardRate(TenorBasis3M,AC1830,_xll.ohTrigger(trigger,$X$24))</f>
        <v>1.494740013396445E-2</v>
      </c>
      <c r="AG1830" s="90">
        <f>_xll.qlIndexFixing(TenorBasisIndex6M,$AB1830,TRUE,_xll.ohTrigger(trigger,$X$24))</f>
        <v>1.5007995939622099E-2</v>
      </c>
      <c r="AH1830" s="43">
        <f>_xll.qlIndexFixing($X$9,$AB1830,TRUE,trigger)</f>
        <v>1.5021151512728537E-2</v>
      </c>
      <c r="AI1830" s="45">
        <f t="shared" si="42"/>
        <v>-0.13155573106438112</v>
      </c>
    </row>
    <row r="1831" spans="27:35" x14ac:dyDescent="0.2">
      <c r="AA1831" s="122" t="s">
        <v>88</v>
      </c>
      <c r="AB1831" s="40">
        <f>_xll.qlInterestRateIndexFixingDate($X$9,AC1831)</f>
        <v>52224</v>
      </c>
      <c r="AC1831" s="40">
        <f>_xll.qlCalendarAdvance(calendar,$AC1830,AA1831,,,trigger)</f>
        <v>52230</v>
      </c>
      <c r="AD1831" s="40">
        <f>_xll.qlInterestRateIndexMaturity($X$9,AC1831,)</f>
        <v>52321</v>
      </c>
      <c r="AE1831" s="43">
        <f>_xll.qlTenorBasisValue(TenorBasis3M,AC1831,_xll.ohTrigger(trigger,$X$24))</f>
        <v>3.5541286651327947E-4</v>
      </c>
      <c r="AF1831" s="90">
        <f>_xll.qlTenorBasisForwardRate(TenorBasis3M,AC1831,_xll.ohTrigger(trigger,$X$24))</f>
        <v>1.4946673922510305E-2</v>
      </c>
      <c r="AG1831" s="90">
        <f>_xll.qlIndexFixing(TenorBasisIndex6M,$AB1831,TRUE,_xll.ohTrigger(trigger,$X$24))</f>
        <v>1.5007272304985783E-2</v>
      </c>
      <c r="AH1831" s="43">
        <f>_xll.qlIndexFixing($X$9,$AB1831,TRUE,trigger)</f>
        <v>1.5021149423350099E-2</v>
      </c>
      <c r="AI1831" s="45">
        <f t="shared" si="42"/>
        <v>-0.13877118364315558</v>
      </c>
    </row>
    <row r="1832" spans="27:35" x14ac:dyDescent="0.2">
      <c r="AA1832" s="122" t="s">
        <v>88</v>
      </c>
      <c r="AB1832" s="40">
        <f>_xll.qlInterestRateIndexFixingDate($X$9,AC1832)</f>
        <v>52233</v>
      </c>
      <c r="AC1832" s="40">
        <f>_xll.qlCalendarAdvance(calendar,$AC1831,AA1832,,,trigger)</f>
        <v>52237</v>
      </c>
      <c r="AD1832" s="40">
        <f>_xll.qlInterestRateIndexMaturity($X$9,AC1832,)</f>
        <v>52327</v>
      </c>
      <c r="AE1832" s="43">
        <f>_xll.qlTenorBasisValue(TenorBasis3M,AC1832,_xll.ohTrigger(trigger,$X$24))</f>
        <v>3.5472265113870504E-4</v>
      </c>
      <c r="AF1832" s="90">
        <f>_xll.qlTenorBasisForwardRate(TenorBasis3M,AC1832,_xll.ohTrigger(trigger,$X$24))</f>
        <v>1.4945492532529414E-2</v>
      </c>
      <c r="AG1832" s="90">
        <f>_xll.qlIndexFixing(TenorBasisIndex6M,$AB1832,TRUE,_xll.ohTrigger(trigger,$X$24))</f>
        <v>1.5006088451658073E-2</v>
      </c>
      <c r="AH1832" s="43">
        <f>_xll.qlIndexFixing($X$9,$AB1832,TRUE,trigger)</f>
        <v>1.502058660109995E-2</v>
      </c>
      <c r="AI1832" s="45">
        <f t="shared" si="42"/>
        <v>-0.14498149441877217</v>
      </c>
    </row>
    <row r="1833" spans="27:35" x14ac:dyDescent="0.2">
      <c r="AA1833" s="122" t="s">
        <v>88</v>
      </c>
      <c r="AB1833" s="40">
        <f>_xll.qlInterestRateIndexFixingDate($X$9,AC1833)</f>
        <v>52240</v>
      </c>
      <c r="AC1833" s="40">
        <f>_xll.qlCalendarAdvance(calendar,$AC1832,AA1833,,,trigger)</f>
        <v>52244</v>
      </c>
      <c r="AD1833" s="40">
        <f>_xll.qlInterestRateIndexMaturity($X$9,AC1833,)</f>
        <v>52334</v>
      </c>
      <c r="AE1833" s="43">
        <f>_xll.qlTenorBasisValue(TenorBasis3M,AC1833,_xll.ohTrigger(trigger,$X$24))</f>
        <v>3.5403363402904765E-4</v>
      </c>
      <c r="AF1833" s="90">
        <f>_xll.qlTenorBasisForwardRate(TenorBasis3M,AC1833,_xll.ohTrigger(trigger,$X$24))</f>
        <v>1.4944600600338198E-2</v>
      </c>
      <c r="AG1833" s="90">
        <f>_xll.qlIndexFixing(TenorBasisIndex6M,$AB1833,TRUE,_xll.ohTrigger(trigger,$X$24))</f>
        <v>1.5005196577138058E-2</v>
      </c>
      <c r="AH1833" s="43">
        <f>_xll.qlIndexFixing($X$9,$AB1833,TRUE,trigger)</f>
        <v>1.5020358461456773E-2</v>
      </c>
      <c r="AI1833" s="45">
        <f t="shared" si="42"/>
        <v>-0.15161884318715124</v>
      </c>
    </row>
    <row r="1834" spans="27:35" x14ac:dyDescent="0.2">
      <c r="AA1834" s="122" t="s">
        <v>88</v>
      </c>
      <c r="AB1834" s="40">
        <f>_xll.qlInterestRateIndexFixingDate($X$9,AC1834)</f>
        <v>52247</v>
      </c>
      <c r="AC1834" s="40">
        <f>_xll.qlCalendarAdvance(calendar,$AC1833,AA1834,,,trigger)</f>
        <v>52251</v>
      </c>
      <c r="AD1834" s="40">
        <f>_xll.qlInterestRateIndexMaturity($X$9,AC1834,)</f>
        <v>52341</v>
      </c>
      <c r="AE1834" s="43">
        <f>_xll.qlTenorBasisValue(TenorBasis3M,AC1834,_xll.ohTrigger(trigger,$X$24))</f>
        <v>3.5334581361964353E-4</v>
      </c>
      <c r="AF1834" s="90">
        <f>_xll.qlTenorBasisForwardRate(TenorBasis3M,AC1834,_xll.ohTrigger(trigger,$X$24))</f>
        <v>1.4943749911727977E-2</v>
      </c>
      <c r="AG1834" s="90">
        <f>_xll.qlIndexFixing(TenorBasisIndex6M,$AB1834,TRUE,_xll.ohTrigger(trigger,$X$24))</f>
        <v>1.5004345946821651E-2</v>
      </c>
      <c r="AH1834" s="43">
        <f>_xll.qlIndexFixing($X$9,$AB1834,TRUE,trigger)</f>
        <v>1.5020166532586643E-2</v>
      </c>
      <c r="AI1834" s="45">
        <f t="shared" si="42"/>
        <v>-0.1582058576499179</v>
      </c>
    </row>
    <row r="1835" spans="27:35" x14ac:dyDescent="0.2">
      <c r="AA1835" s="122" t="s">
        <v>88</v>
      </c>
      <c r="AB1835" s="40">
        <f>_xll.qlInterestRateIndexFixingDate($X$9,AC1835)</f>
        <v>52254</v>
      </c>
      <c r="AC1835" s="40">
        <f>_xll.qlCalendarAdvance(calendar,$AC1834,AA1835,,,trigger)</f>
        <v>52258</v>
      </c>
      <c r="AD1835" s="40">
        <f>_xll.qlInterestRateIndexMaturity($X$9,AC1835,)</f>
        <v>52348</v>
      </c>
      <c r="AE1835" s="43">
        <f>_xll.qlTenorBasisValue(TenorBasis3M,AC1835,_xll.ohTrigger(trigger,$X$24))</f>
        <v>3.526591883458636E-4</v>
      </c>
      <c r="AF1835" s="90">
        <f>_xll.qlTenorBasisForwardRate(TenorBasis3M,AC1835,_xll.ohTrigger(trigger,$X$24))</f>
        <v>1.4942940465127563E-2</v>
      </c>
      <c r="AG1835" s="90">
        <f>_xll.qlIndexFixing(TenorBasisIndex6M,$AB1835,TRUE,_xll.ohTrigger(trigger,$X$24))</f>
        <v>1.5003536559135E-2</v>
      </c>
      <c r="AH1835" s="43">
        <f>_xll.qlIndexFixing($X$9,$AB1835,TRUE,trigger)</f>
        <v>1.5020010814483342E-2</v>
      </c>
      <c r="AI1835" s="45">
        <f t="shared" si="42"/>
        <v>-0.16474255348342126</v>
      </c>
    </row>
    <row r="1836" spans="27:35" x14ac:dyDescent="0.2">
      <c r="AA1836" s="122" t="s">
        <v>88</v>
      </c>
      <c r="AB1836" s="40">
        <f>_xll.qlInterestRateIndexFixingDate($X$9,AC1836)</f>
        <v>52261</v>
      </c>
      <c r="AC1836" s="40">
        <f>_xll.qlCalendarAdvance(calendar,$AC1835,AA1836,,,trigger)</f>
        <v>52265</v>
      </c>
      <c r="AD1836" s="40">
        <f>_xll.qlInterestRateIndexMaturity($X$9,AC1836,)</f>
        <v>52355</v>
      </c>
      <c r="AE1836" s="43">
        <f>_xll.qlTenorBasisValue(TenorBasis3M,AC1836,_xll.ohTrigger(trigger,$X$24))</f>
        <v>3.5197375664312408E-4</v>
      </c>
      <c r="AF1836" s="90">
        <f>_xll.qlTenorBasisForwardRate(TenorBasis3M,AC1836,_xll.ohTrigger(trigger,$X$24))</f>
        <v>1.4942172258957775E-2</v>
      </c>
      <c r="AG1836" s="90">
        <f>_xll.qlIndexFixing(TenorBasisIndex6M,$AB1836,TRUE,_xll.ohTrigger(trigger,$X$24))</f>
        <v>1.5002768412502476E-2</v>
      </c>
      <c r="AH1836" s="43">
        <f>_xll.qlIndexFixing($X$9,$AB1836,TRUE,trigger)</f>
        <v>1.5019891307144206E-2</v>
      </c>
      <c r="AI1836" s="45">
        <f t="shared" si="42"/>
        <v>-0.17122894641730113</v>
      </c>
    </row>
    <row r="1837" spans="27:35" x14ac:dyDescent="0.2">
      <c r="AA1837" s="122" t="s">
        <v>88</v>
      </c>
      <c r="AB1837" s="40">
        <f>_xll.qlInterestRateIndexFixingDate($X$9,AC1837)</f>
        <v>52268</v>
      </c>
      <c r="AC1837" s="40">
        <f>_xll.qlCalendarAdvance(calendar,$AC1836,AA1837,,,trigger)</f>
        <v>52272</v>
      </c>
      <c r="AD1837" s="40">
        <f>_xll.qlInterestRateIndexMaturity($X$9,AC1837,)</f>
        <v>52362</v>
      </c>
      <c r="AE1837" s="43">
        <f>_xll.qlTenorBasisValue(TenorBasis3M,AC1837,_xll.ohTrigger(trigger,$X$24))</f>
        <v>3.5128951694689671E-4</v>
      </c>
      <c r="AF1837" s="90">
        <f>_xll.qlTenorBasisForwardRate(TenorBasis3M,AC1837,_xll.ohTrigger(trigger,$X$24))</f>
        <v>1.4941445291648314E-2</v>
      </c>
      <c r="AG1837" s="90">
        <f>_xll.qlIndexFixing(TenorBasisIndex6M,$AB1837,TRUE,_xll.ohTrigger(trigger,$X$24))</f>
        <v>1.5002041505354669E-2</v>
      </c>
      <c r="AH1837" s="43">
        <f>_xll.qlIndexFixing($X$9,$AB1837,TRUE,trigger)</f>
        <v>1.5019808010564795E-2</v>
      </c>
      <c r="AI1837" s="45">
        <f t="shared" si="42"/>
        <v>-0.17766505210126127</v>
      </c>
    </row>
    <row r="1838" spans="27:35" x14ac:dyDescent="0.2">
      <c r="AA1838" s="122" t="s">
        <v>88</v>
      </c>
      <c r="AB1838" s="40">
        <f>_xll.qlInterestRateIndexFixingDate($X$9,AC1838)</f>
        <v>52275</v>
      </c>
      <c r="AC1838" s="40">
        <f>_xll.qlCalendarAdvance(calendar,$AC1837,AA1838,,,trigger)</f>
        <v>52279</v>
      </c>
      <c r="AD1838" s="40">
        <f>_xll.qlInterestRateIndexMaturity($X$9,AC1838,)</f>
        <v>52369</v>
      </c>
      <c r="AE1838" s="43">
        <f>_xll.qlTenorBasisValue(TenorBasis3M,AC1838,_xll.ohTrigger(trigger,$X$24))</f>
        <v>3.5060646769271908E-4</v>
      </c>
      <c r="AF1838" s="90">
        <f>_xll.qlTenorBasisForwardRate(TenorBasis3M,AC1838,_xll.ohTrigger(trigger,$X$24))</f>
        <v>1.4940759561630657E-2</v>
      </c>
      <c r="AG1838" s="90">
        <f>_xll.qlIndexFixing(TenorBasisIndex6M,$AB1838,TRUE,_xll.ohTrigger(trigger,$X$24))</f>
        <v>1.5001355836120389E-2</v>
      </c>
      <c r="AH1838" s="43">
        <f>_xll.qlIndexFixing($X$9,$AB1838,TRUE,trigger)</f>
        <v>1.5019760924743331E-2</v>
      </c>
      <c r="AI1838" s="45">
        <f t="shared" si="42"/>
        <v>-0.18405088622941435</v>
      </c>
    </row>
    <row r="1839" spans="27:35" x14ac:dyDescent="0.2">
      <c r="AA1839" s="122" t="s">
        <v>88</v>
      </c>
      <c r="AB1839" s="40">
        <f>_xll.qlInterestRateIndexFixingDate($X$9,AC1839)</f>
        <v>52282</v>
      </c>
      <c r="AC1839" s="40">
        <f>_xll.qlCalendarAdvance(calendar,$AC1838,AA1839,,,trigger)</f>
        <v>52286</v>
      </c>
      <c r="AD1839" s="40">
        <f>_xll.qlInterestRateIndexMaturity($X$9,AC1839,)</f>
        <v>52376</v>
      </c>
      <c r="AE1839" s="43">
        <f>_xll.qlTenorBasisValue(TenorBasis3M,AC1839,_xll.ohTrigger(trigger,$X$24))</f>
        <v>3.4992460731620437E-4</v>
      </c>
      <c r="AF1839" s="90">
        <f>_xll.qlTenorBasisForwardRate(TenorBasis3M,AC1839,_xll.ohTrigger(trigger,$X$24))</f>
        <v>1.4940115067331838E-2</v>
      </c>
      <c r="AG1839" s="90">
        <f>_xll.qlIndexFixing(TenorBasisIndex6M,$AB1839,TRUE,_xll.ohTrigger(trigger,$X$24))</f>
        <v>1.5000711403225786E-2</v>
      </c>
      <c r="AH1839" s="43">
        <f>_xll.qlIndexFixing($X$9,$AB1839,TRUE,trigger)</f>
        <v>1.5019750049678038E-2</v>
      </c>
      <c r="AI1839" s="45">
        <f t="shared" si="42"/>
        <v>-0.19038646452251839</v>
      </c>
    </row>
    <row r="1840" spans="27:35" x14ac:dyDescent="0.2">
      <c r="AA1840" s="122" t="s">
        <v>88</v>
      </c>
      <c r="AB1840" s="40">
        <f>_xll.qlInterestRateIndexFixingDate($X$9,AC1840)</f>
        <v>52289</v>
      </c>
      <c r="AC1840" s="40">
        <f>_xll.qlCalendarAdvance(calendar,$AC1839,AA1840,,,trigger)</f>
        <v>52293</v>
      </c>
      <c r="AD1840" s="40">
        <f>_xll.qlInterestRateIndexMaturity($X$9,AC1840,)</f>
        <v>52385</v>
      </c>
      <c r="AE1840" s="43">
        <f>_xll.qlTenorBasisValue(TenorBasis3M,AC1840,_xll.ohTrigger(trigger,$X$24))</f>
        <v>3.4924393425305302E-4</v>
      </c>
      <c r="AF1840" s="90">
        <f>_xll.qlTenorBasisForwardRate(TenorBasis3M,AC1840,_xll.ohTrigger(trigger,$X$24))</f>
        <v>1.4940060965877083E-2</v>
      </c>
      <c r="AG1840" s="90">
        <f>_xll.qlIndexFixing(TenorBasisIndex6M,$AB1840,TRUE,_xll.ohTrigger(trigger,$X$24))</f>
        <v>1.5000662403220188E-2</v>
      </c>
      <c r="AH1840" s="43">
        <f>_xll.qlIndexFixing($X$9,$AB1840,TRUE,trigger)</f>
        <v>1.5020419053848709E-2</v>
      </c>
      <c r="AI1840" s="45">
        <f t="shared" si="42"/>
        <v>-0.19756650628520792</v>
      </c>
    </row>
    <row r="1841" spans="27:35" x14ac:dyDescent="0.2">
      <c r="AA1841" s="122" t="s">
        <v>88</v>
      </c>
      <c r="AB1841" s="40">
        <f>_xll.qlInterestRateIndexFixingDate($X$9,AC1841)</f>
        <v>52296</v>
      </c>
      <c r="AC1841" s="40">
        <f>_xll.qlCalendarAdvance(calendar,$AC1840,AA1841,,,trigger)</f>
        <v>52300</v>
      </c>
      <c r="AD1841" s="40">
        <f>_xll.qlInterestRateIndexMaturity($X$9,AC1841,)</f>
        <v>52392</v>
      </c>
      <c r="AE1841" s="43">
        <f>_xll.qlTenorBasisValue(TenorBasis3M,AC1841,_xll.ohTrigger(trigger,$X$24))</f>
        <v>3.4856444693906084E-4</v>
      </c>
      <c r="AF1841" s="90">
        <f>_xll.qlTenorBasisForwardRate(TenorBasis3M,AC1841,_xll.ohTrigger(trigger,$X$24))</f>
        <v>1.4939504781999E-2</v>
      </c>
      <c r="AG1841" s="90">
        <f>_xll.qlIndexFixing(TenorBasisIndex6M,$AB1841,TRUE,_xll.ohTrigger(trigger,$X$24))</f>
        <v>1.5000106281899021E-2</v>
      </c>
      <c r="AH1841" s="43">
        <f>_xll.qlIndexFixing($X$9,$AB1841,TRUE,trigger)</f>
        <v>1.5020485778817738E-2</v>
      </c>
      <c r="AI1841" s="45">
        <f t="shared" si="42"/>
        <v>-0.20379496918717169</v>
      </c>
    </row>
    <row r="1842" spans="27:35" x14ac:dyDescent="0.2">
      <c r="AA1842" s="122" t="s">
        <v>88</v>
      </c>
      <c r="AB1842" s="40">
        <f>_xll.qlInterestRateIndexFixingDate($X$9,AC1842)</f>
        <v>52303</v>
      </c>
      <c r="AC1842" s="40">
        <f>_xll.qlCalendarAdvance(calendar,$AC1841,AA1842,,,trigger)</f>
        <v>52307</v>
      </c>
      <c r="AD1842" s="40">
        <f>_xll.qlInterestRateIndexMaturity($X$9,AC1842,)</f>
        <v>52399</v>
      </c>
      <c r="AE1842" s="43">
        <f>_xll.qlTenorBasisValue(TenorBasis3M,AC1842,_xll.ohTrigger(trigger,$X$24))</f>
        <v>3.4788614381013063E-4</v>
      </c>
      <c r="AF1842" s="90">
        <f>_xll.qlTenorBasisForwardRate(TenorBasis3M,AC1842,_xll.ohTrigger(trigger,$X$24))</f>
        <v>1.4938989832333483E-2</v>
      </c>
      <c r="AG1842" s="90">
        <f>_xll.qlIndexFixing(TenorBasisIndex6M,$AB1842,TRUE,_xll.ohTrigger(trigger,$X$24))</f>
        <v>1.4999591395428171E-2</v>
      </c>
      <c r="AH1842" s="43">
        <f>_xll.qlIndexFixing($X$9,$AB1842,TRUE,trigger)</f>
        <v>1.5020588717563959E-2</v>
      </c>
      <c r="AI1842" s="45">
        <f t="shared" si="42"/>
        <v>-0.2099732213578856</v>
      </c>
    </row>
    <row r="1843" spans="27:35" x14ac:dyDescent="0.2">
      <c r="AA1843" s="122" t="s">
        <v>88</v>
      </c>
      <c r="AB1843" s="40">
        <f>_xll.qlInterestRateIndexFixingDate($X$9,AC1843)</f>
        <v>52310</v>
      </c>
      <c r="AC1843" s="40">
        <f>_xll.qlCalendarAdvance(calendar,$AC1842,AA1843,,,trigger)</f>
        <v>52314</v>
      </c>
      <c r="AD1843" s="40">
        <f>_xll.qlInterestRateIndexMaturity($X$9,AC1843,)</f>
        <v>52406</v>
      </c>
      <c r="AE1843" s="43">
        <f>_xll.qlTenorBasisValue(TenorBasis3M,AC1843,_xll.ohTrigger(trigger,$X$24))</f>
        <v>3.4720902330228129E-4</v>
      </c>
      <c r="AF1843" s="90">
        <f>_xll.qlTenorBasisForwardRate(TenorBasis3M,AC1843,_xll.ohTrigger(trigger,$X$24))</f>
        <v>1.4938516115313959E-2</v>
      </c>
      <c r="AG1843" s="90">
        <f>_xll.qlIndexFixing(TenorBasisIndex6M,$AB1843,TRUE,_xll.ohTrigger(trigger,$X$24))</f>
        <v>1.4999117742240194E-2</v>
      </c>
      <c r="AH1843" s="43">
        <f>_xll.qlIndexFixing($X$9,$AB1843,TRUE,trigger)</f>
        <v>1.5020727870086507E-2</v>
      </c>
      <c r="AI1843" s="45">
        <f t="shared" si="42"/>
        <v>-0.21610127846313429</v>
      </c>
    </row>
    <row r="1844" spans="27:35" x14ac:dyDescent="0.2">
      <c r="AA1844" s="122" t="s">
        <v>88</v>
      </c>
      <c r="AB1844" s="40">
        <f>_xll.qlInterestRateIndexFixingDate($X$9,AC1844)</f>
        <v>52315</v>
      </c>
      <c r="AC1844" s="40">
        <f>_xll.qlCalendarAdvance(calendar,$AC1843,AA1844,,,trigger)</f>
        <v>52321</v>
      </c>
      <c r="AD1844" s="40">
        <f>_xll.qlInterestRateIndexMaturity($X$9,AC1844,)</f>
        <v>52412</v>
      </c>
      <c r="AE1844" s="43">
        <f>_xll.qlTenorBasisValue(TenorBasis3M,AC1844,_xll.ohTrigger(trigger,$X$24))</f>
        <v>3.4653308385165885E-4</v>
      </c>
      <c r="AF1844" s="90">
        <f>_xll.qlTenorBasisForwardRate(TenorBasis3M,AC1844,_xll.ohTrigger(trigger,$X$24))</f>
        <v>1.4937797209551774E-2</v>
      </c>
      <c r="AG1844" s="90">
        <f>_xll.qlIndexFixing(TenorBasisIndex6M,$AB1844,TRUE,_xll.ohTrigger(trigger,$X$24))</f>
        <v>1.4998396381326429E-2</v>
      </c>
      <c r="AH1844" s="43">
        <f>_xll.qlIndexFixing($X$9,$AB1844,TRUE,trigger)</f>
        <v>1.5020570907739297E-2</v>
      </c>
      <c r="AI1844" s="45">
        <f t="shared" si="42"/>
        <v>-0.22174526412867962</v>
      </c>
    </row>
    <row r="1845" spans="27:35" x14ac:dyDescent="0.2">
      <c r="AA1845" s="122" t="s">
        <v>88</v>
      </c>
      <c r="AB1845" s="40">
        <f>_xll.qlInterestRateIndexFixingDate($X$9,AC1845)</f>
        <v>52324</v>
      </c>
      <c r="AC1845" s="40">
        <f>_xll.qlCalendarAdvance(calendar,$AC1844,AA1845,,,trigger)</f>
        <v>52328</v>
      </c>
      <c r="AD1845" s="40">
        <f>_xll.qlInterestRateIndexMaturity($X$9,AC1845,)</f>
        <v>52419</v>
      </c>
      <c r="AE1845" s="43">
        <f>_xll.qlTenorBasisValue(TenorBasis3M,AC1845,_xll.ohTrigger(trigger,$X$24))</f>
        <v>3.4585832389454497E-4</v>
      </c>
      <c r="AF1845" s="90">
        <f>_xll.qlTenorBasisForwardRate(TenorBasis3M,AC1845,_xll.ohTrigger(trigger,$X$24))</f>
        <v>1.4937403024791338E-2</v>
      </c>
      <c r="AG1845" s="90">
        <f>_xll.qlIndexFixing(TenorBasisIndex6M,$AB1845,TRUE,_xll.ohTrigger(trigger,$X$24))</f>
        <v>1.499800226168665E-2</v>
      </c>
      <c r="AH1845" s="43">
        <f>_xll.qlIndexFixing($X$9,$AB1845,TRUE,trigger)</f>
        <v>1.5020779892428194E-2</v>
      </c>
      <c r="AI1845" s="45">
        <f t="shared" si="42"/>
        <v>-0.22777630741543931</v>
      </c>
    </row>
    <row r="1846" spans="27:35" x14ac:dyDescent="0.2">
      <c r="AA1846" s="122" t="s">
        <v>88</v>
      </c>
      <c r="AB1846" s="40">
        <f>_xll.qlInterestRateIndexFixingDate($X$9,AC1846)</f>
        <v>52331</v>
      </c>
      <c r="AC1846" s="40">
        <f>_xll.qlCalendarAdvance(calendar,$AC1845,AA1846,,,trigger)</f>
        <v>52335</v>
      </c>
      <c r="AD1846" s="40">
        <f>_xll.qlInterestRateIndexMaturity($X$9,AC1846,)</f>
        <v>52426</v>
      </c>
      <c r="AE1846" s="43">
        <f>_xll.qlTenorBasisValue(TenorBasis3M,AC1846,_xll.ohTrigger(trigger,$X$24))</f>
        <v>3.4518474186736767E-4</v>
      </c>
      <c r="AF1846" s="90">
        <f>_xll.qlTenorBasisForwardRate(TenorBasis3M,AC1846,_xll.ohTrigger(trigger,$X$24))</f>
        <v>1.4937050066397397E-2</v>
      </c>
      <c r="AG1846" s="90">
        <f>_xll.qlIndexFixing(TenorBasisIndex6M,$AB1846,TRUE,_xll.ohTrigger(trigger,$X$24))</f>
        <v>1.499764936904319E-2</v>
      </c>
      <c r="AH1846" s="43">
        <f>_xll.qlIndexFixing($X$9,$AB1846,TRUE,trigger)</f>
        <v>1.5021025089400369E-2</v>
      </c>
      <c r="AI1846" s="45">
        <f t="shared" si="42"/>
        <v>-0.23375720357179247</v>
      </c>
    </row>
    <row r="1847" spans="27:35" x14ac:dyDescent="0.2">
      <c r="AA1847" s="122" t="s">
        <v>88</v>
      </c>
      <c r="AB1847" s="40">
        <f>_xll.qlInterestRateIndexFixingDate($X$9,AC1847)</f>
        <v>52338</v>
      </c>
      <c r="AC1847" s="40">
        <f>_xll.qlCalendarAdvance(calendar,$AC1846,AA1847,,,trigger)</f>
        <v>52342</v>
      </c>
      <c r="AD1847" s="40">
        <f>_xll.qlInterestRateIndexMaturity($X$9,AC1847,)</f>
        <v>52433</v>
      </c>
      <c r="AE1847" s="43">
        <f>_xll.qlTenorBasisValue(TenorBasis3M,AC1847,_xll.ohTrigger(trigger,$X$24))</f>
        <v>3.4451233620671167E-4</v>
      </c>
      <c r="AF1847" s="90">
        <f>_xll.qlTenorBasisForwardRate(TenorBasis3M,AC1847,_xll.ohTrigger(trigger,$X$24))</f>
        <v>1.4936738332808126E-2</v>
      </c>
      <c r="AG1847" s="90">
        <f>_xll.qlIndexFixing(TenorBasisIndex6M,$AB1847,TRUE,_xll.ohTrigger(trigger,$X$24))</f>
        <v>1.4997337701834226E-2</v>
      </c>
      <c r="AH1847" s="43">
        <f>_xll.qlIndexFixing($X$9,$AB1847,TRUE,trigger)</f>
        <v>1.5021306498663733E-2</v>
      </c>
      <c r="AI1847" s="45">
        <f t="shared" si="42"/>
        <v>-0.23968796829507838</v>
      </c>
    </row>
    <row r="1848" spans="27:35" x14ac:dyDescent="0.2">
      <c r="AA1848" s="122" t="s">
        <v>88</v>
      </c>
      <c r="AB1848" s="40">
        <f>_xll.qlInterestRateIndexFixingDate($X$9,AC1848)</f>
        <v>52345</v>
      </c>
      <c r="AC1848" s="40">
        <f>_xll.qlCalendarAdvance(calendar,$AC1847,AA1848,,,trigger)</f>
        <v>52349</v>
      </c>
      <c r="AD1848" s="40">
        <f>_xll.qlInterestRateIndexMaturity($X$9,AC1848,)</f>
        <v>52440</v>
      </c>
      <c r="AE1848" s="43">
        <f>_xll.qlTenorBasisValue(TenorBasis3M,AC1848,_xll.ohTrigger(trigger,$X$24))</f>
        <v>3.438411053493266E-4</v>
      </c>
      <c r="AF1848" s="90">
        <f>_xll.qlTenorBasisForwardRate(TenorBasis3M,AC1848,_xll.ohTrigger(trigger,$X$24))</f>
        <v>1.4936467822467844E-2</v>
      </c>
      <c r="AG1848" s="90">
        <f>_xll.qlIndexFixing(TenorBasisIndex6M,$AB1848,TRUE,_xll.ohTrigger(trigger,$X$24))</f>
        <v>1.4997067258501444E-2</v>
      </c>
      <c r="AH1848" s="43">
        <f>_xll.qlIndexFixing($X$9,$AB1848,TRUE,trigger)</f>
        <v>1.5021624120224435E-2</v>
      </c>
      <c r="AI1848" s="45">
        <f t="shared" si="42"/>
        <v>-0.24556861722991805</v>
      </c>
    </row>
    <row r="1849" spans="27:35" x14ac:dyDescent="0.2">
      <c r="AA1849" s="122" t="s">
        <v>88</v>
      </c>
      <c r="AB1849" s="40">
        <f>_xll.qlInterestRateIndexFixingDate($X$9,AC1849)</f>
        <v>52351</v>
      </c>
      <c r="AC1849" s="40">
        <f>_xll.qlCalendarAdvance(calendar,$AC1848,AA1849,,,trigger)</f>
        <v>52356</v>
      </c>
      <c r="AD1849" s="40">
        <f>_xll.qlInterestRateIndexMaturity($X$9,AC1849,)</f>
        <v>52448</v>
      </c>
      <c r="AE1849" s="43">
        <f>_xll.qlTenorBasisValue(TenorBasis3M,AC1849,_xll.ohTrigger(trigger,$X$24))</f>
        <v>3.4317104773213809E-4</v>
      </c>
      <c r="AF1849" s="90">
        <f>_xll.qlTenorBasisForwardRate(TenorBasis3M,AC1849,_xll.ohTrigger(trigger,$X$24))</f>
        <v>1.4936539611348247E-2</v>
      </c>
      <c r="AG1849" s="90">
        <f>_xll.qlIndexFixing(TenorBasisIndex6M,$AB1849,TRUE,_xll.ohTrigger(trigger,$X$24))</f>
        <v>1.499714163461831E-2</v>
      </c>
      <c r="AH1849" s="43">
        <f>_xll.qlIndexFixing($X$9,$AB1849,TRUE,trigger)</f>
        <v>1.5022323274847853E-2</v>
      </c>
      <c r="AI1849" s="45">
        <f t="shared" si="42"/>
        <v>-0.25181640229543845</v>
      </c>
    </row>
    <row r="1850" spans="27:35" x14ac:dyDescent="0.2">
      <c r="AA1850" s="122" t="s">
        <v>88</v>
      </c>
      <c r="AB1850" s="40">
        <f>_xll.qlInterestRateIndexFixingDate($X$9,AC1850)</f>
        <v>52359</v>
      </c>
      <c r="AC1850" s="40">
        <f>_xll.qlCalendarAdvance(calendar,$AC1849,AA1850,,,trigger)</f>
        <v>52363</v>
      </c>
      <c r="AD1850" s="40">
        <f>_xll.qlInterestRateIndexMaturity($X$9,AC1850,)</f>
        <v>52455</v>
      </c>
      <c r="AE1850" s="43">
        <f>_xll.qlTenorBasisValue(TenorBasis3M,AC1850,_xll.ohTrigger(trigger,$X$24))</f>
        <v>3.425021617922569E-4</v>
      </c>
      <c r="AF1850" s="90">
        <f>_xll.qlTenorBasisForwardRate(TenorBasis3M,AC1850,_xll.ohTrigger(trigger,$X$24))</f>
        <v>1.4936354479168225E-2</v>
      </c>
      <c r="AG1850" s="90">
        <f>_xll.qlIndexFixing(TenorBasisIndex6M,$AB1850,TRUE,_xll.ohTrigger(trigger,$X$24))</f>
        <v>1.4996956570723667E-2</v>
      </c>
      <c r="AH1850" s="43">
        <f>_xll.qlIndexFixing($X$9,$AB1850,TRUE,trigger)</f>
        <v>1.5022715923980192E-2</v>
      </c>
      <c r="AI1850" s="45">
        <f t="shared" si="42"/>
        <v>-0.25759353256524925</v>
      </c>
    </row>
    <row r="1851" spans="27:35" x14ac:dyDescent="0.2">
      <c r="AA1851" s="122" t="s">
        <v>88</v>
      </c>
      <c r="AB1851" s="40">
        <f>_xll.qlInterestRateIndexFixingDate($X$9,AC1851)</f>
        <v>52366</v>
      </c>
      <c r="AC1851" s="40">
        <f>_xll.qlCalendarAdvance(calendar,$AC1850,AA1851,,,trigger)</f>
        <v>52370</v>
      </c>
      <c r="AD1851" s="40">
        <f>_xll.qlInterestRateIndexMaturity($X$9,AC1851,)</f>
        <v>52462</v>
      </c>
      <c r="AE1851" s="43">
        <f>_xll.qlTenorBasisValue(TenorBasis3M,AC1851,_xll.ohTrigger(trigger,$X$24))</f>
        <v>3.4183444596698871E-4</v>
      </c>
      <c r="AF1851" s="90">
        <f>_xll.qlTenorBasisForwardRate(TenorBasis3M,AC1851,_xll.ohTrigger(trigger,$X$24))</f>
        <v>1.4936210567170254E-2</v>
      </c>
      <c r="AG1851" s="90">
        <f>_xll.qlIndexFixing(TenorBasisIndex6M,$AB1851,TRUE,_xll.ohTrigger(trigger,$X$24))</f>
        <v>1.499681272764361E-2</v>
      </c>
      <c r="AH1851" s="43">
        <f>_xll.qlIndexFixing($X$9,$AB1851,TRUE,trigger)</f>
        <v>1.5023144786949676E-2</v>
      </c>
      <c r="AI1851" s="45">
        <f t="shared" si="42"/>
        <v>-0.26332059306065703</v>
      </c>
    </row>
    <row r="1852" spans="27:35" x14ac:dyDescent="0.2">
      <c r="AA1852" s="122" t="s">
        <v>88</v>
      </c>
      <c r="AB1852" s="40">
        <f>_xll.qlInterestRateIndexFixingDate($X$9,AC1852)</f>
        <v>52373</v>
      </c>
      <c r="AC1852" s="40">
        <f>_xll.qlCalendarAdvance(calendar,$AC1851,AA1852,,,trigger)</f>
        <v>52377</v>
      </c>
      <c r="AD1852" s="40">
        <f>_xll.qlInterestRateIndexMaturity($X$9,AC1852,)</f>
        <v>52469</v>
      </c>
      <c r="AE1852" s="43">
        <f>_xll.qlTenorBasisValue(TenorBasis3M,AC1852,_xll.ohTrigger(trigger,$X$24))</f>
        <v>3.4116789869384289E-4</v>
      </c>
      <c r="AF1852" s="90">
        <f>_xll.qlTenorBasisForwardRate(TenorBasis3M,AC1852,_xll.ohTrigger(trigger,$X$24))</f>
        <v>1.4936107873799925E-2</v>
      </c>
      <c r="AG1852" s="90">
        <f>_xll.qlIndexFixing(TenorBasisIndex6M,$AB1852,TRUE,_xll.ohTrigger(trigger,$X$24))</f>
        <v>1.4996710103831553E-2</v>
      </c>
      <c r="AH1852" s="43">
        <f>_xll.qlIndexFixing($X$9,$AB1852,TRUE,trigger)</f>
        <v>1.5023609863766734E-2</v>
      </c>
      <c r="AI1852" s="45">
        <f t="shared" si="42"/>
        <v>-0.26899759935181122</v>
      </c>
    </row>
    <row r="1853" spans="27:35" x14ac:dyDescent="0.2">
      <c r="AA1853" s="122" t="s">
        <v>88</v>
      </c>
      <c r="AB1853" s="40">
        <f>_xll.qlInterestRateIndexFixingDate($X$9,AC1853)</f>
        <v>52380</v>
      </c>
      <c r="AC1853" s="40">
        <f>_xll.qlCalendarAdvance(calendar,$AC1852,AA1853,,,trigger)</f>
        <v>52384</v>
      </c>
      <c r="AD1853" s="40">
        <f>_xll.qlInterestRateIndexMaturity($X$9,AC1853,)</f>
        <v>52476</v>
      </c>
      <c r="AE1853" s="43">
        <f>_xll.qlTenorBasisValue(TenorBasis3M,AC1853,_xll.ohTrigger(trigger,$X$24))</f>
        <v>3.4050251841054351E-4</v>
      </c>
      <c r="AF1853" s="90">
        <f>_xll.qlTenorBasisForwardRate(TenorBasis3M,AC1853,_xll.ohTrigger(trigger,$X$24))</f>
        <v>1.4936046397513255E-2</v>
      </c>
      <c r="AG1853" s="90">
        <f>_xll.qlIndexFixing(TenorBasisIndex6M,$AB1853,TRUE,_xll.ohTrigger(trigger,$X$24))</f>
        <v>1.4996648697736563E-2</v>
      </c>
      <c r="AH1853" s="43">
        <f>_xll.qlIndexFixing($X$9,$AB1853,TRUE,trigger)</f>
        <v>1.5024111154447004E-2</v>
      </c>
      <c r="AI1853" s="45">
        <f t="shared" si="42"/>
        <v>-0.27462456710440963</v>
      </c>
    </row>
    <row r="1854" spans="27:35" x14ac:dyDescent="0.2">
      <c r="AA1854" s="122" t="s">
        <v>88</v>
      </c>
      <c r="AB1854" s="40">
        <f>_xll.qlInterestRateIndexFixingDate($X$9,AC1854)</f>
        <v>52387</v>
      </c>
      <c r="AC1854" s="40">
        <f>_xll.qlCalendarAdvance(calendar,$AC1853,AA1854,,,trigger)</f>
        <v>52391</v>
      </c>
      <c r="AD1854" s="40">
        <f>_xll.qlInterestRateIndexMaturity($X$9,AC1854,)</f>
        <v>52483</v>
      </c>
      <c r="AE1854" s="43">
        <f>_xll.qlTenorBasisValue(TenorBasis3M,AC1854,_xll.ohTrigger(trigger,$X$24))</f>
        <v>3.398383035550373E-4</v>
      </c>
      <c r="AF1854" s="90">
        <f>_xll.qlTenorBasisForwardRate(TenorBasis3M,AC1854,_xll.ohTrigger(trigger,$X$24))</f>
        <v>1.4936026136754967E-2</v>
      </c>
      <c r="AG1854" s="90">
        <f>_xll.qlIndexFixing(TenorBasisIndex6M,$AB1854,TRUE,_xll.ohTrigger(trigger,$X$24))</f>
        <v>1.4996628507806834E-2</v>
      </c>
      <c r="AH1854" s="43">
        <f>_xll.qlIndexFixing($X$9,$AB1854,TRUE,trigger)</f>
        <v>1.5024648659000913E-2</v>
      </c>
      <c r="AI1854" s="45">
        <f t="shared" si="42"/>
        <v>-0.28020151194078219</v>
      </c>
    </row>
    <row r="1855" spans="27:35" x14ac:dyDescent="0.2">
      <c r="AA1855" s="122" t="s">
        <v>88</v>
      </c>
      <c r="AB1855" s="40">
        <f>_xll.qlInterestRateIndexFixingDate($X$9,AC1855)</f>
        <v>52394</v>
      </c>
      <c r="AC1855" s="40">
        <f>_xll.qlCalendarAdvance(calendar,$AC1854,AA1855,,,trigger)</f>
        <v>52398</v>
      </c>
      <c r="AD1855" s="40">
        <f>_xll.qlInterestRateIndexMaturity($X$9,AC1855,)</f>
        <v>52490</v>
      </c>
      <c r="AE1855" s="43">
        <f>_xll.qlTenorBasisValue(TenorBasis3M,AC1855,_xll.ohTrigger(trigger,$X$24))</f>
        <v>3.3917525256550393E-4</v>
      </c>
      <c r="AF1855" s="90">
        <f>_xll.qlTenorBasisForwardRate(TenorBasis3M,AC1855,_xll.ohTrigger(trigger,$X$24))</f>
        <v>1.4936047089981946E-2</v>
      </c>
      <c r="AG1855" s="90">
        <f>_xll.qlIndexFixing(TenorBasisIndex6M,$AB1855,TRUE,_xll.ohTrigger(trigger,$X$24))</f>
        <v>1.4996649532497517E-2</v>
      </c>
      <c r="AH1855" s="43">
        <f>_xll.qlIndexFixing($X$9,$AB1855,TRUE,trigger)</f>
        <v>1.5025222377444971E-2</v>
      </c>
      <c r="AI1855" s="45">
        <f t="shared" si="42"/>
        <v>-0.28572844947453296</v>
      </c>
    </row>
    <row r="1856" spans="27:35" x14ac:dyDescent="0.2">
      <c r="AA1856" s="122" t="s">
        <v>88</v>
      </c>
      <c r="AB1856" s="40">
        <f>_xll.qlInterestRateIndexFixingDate($X$9,AC1856)</f>
        <v>52401</v>
      </c>
      <c r="AC1856" s="40">
        <f>_xll.qlCalendarAdvance(calendar,$AC1855,AA1856,,,trigger)</f>
        <v>52405</v>
      </c>
      <c r="AD1856" s="40">
        <f>_xll.qlInterestRateIndexMaturity($X$9,AC1856,)</f>
        <v>52497</v>
      </c>
      <c r="AE1856" s="43">
        <f>_xll.qlTenorBasisValue(TenorBasis3M,AC1856,_xll.ohTrigger(trigger,$X$24))</f>
        <v>3.3851336388036538E-4</v>
      </c>
      <c r="AF1856" s="90">
        <f>_xll.qlTenorBasisForwardRate(TenorBasis3M,AC1856,_xll.ohTrigger(trigger,$X$24))</f>
        <v>1.4936109255647605E-2</v>
      </c>
      <c r="AG1856" s="90">
        <f>_xll.qlIndexFixing(TenorBasisIndex6M,$AB1856,TRUE,_xll.ohTrigger(trigger,$X$24))</f>
        <v>1.4996711770262895E-2</v>
      </c>
      <c r="AH1856" s="43">
        <f>_xll.qlIndexFixing($X$9,$AB1856,TRUE,trigger)</f>
        <v>1.5025832309795683E-2</v>
      </c>
      <c r="AI1856" s="45">
        <f t="shared" si="42"/>
        <v>-0.29120539532788769</v>
      </c>
    </row>
    <row r="1857" spans="27:35" x14ac:dyDescent="0.2">
      <c r="AA1857" s="122" t="s">
        <v>88</v>
      </c>
      <c r="AB1857" s="40">
        <f>_xll.qlInterestRateIndexFixingDate($X$9,AC1857)</f>
        <v>52408</v>
      </c>
      <c r="AC1857" s="40">
        <f>_xll.qlCalendarAdvance(calendar,$AC1856,AA1857,,,trigger)</f>
        <v>52412</v>
      </c>
      <c r="AD1857" s="40">
        <f>_xll.qlInterestRateIndexMaturity($X$9,AC1857,)</f>
        <v>52504</v>
      </c>
      <c r="AE1857" s="43">
        <f>_xll.qlTenorBasisValue(TenorBasis3M,AC1857,_xll.ohTrigger(trigger,$X$24))</f>
        <v>3.3785263593829435E-4</v>
      </c>
      <c r="AF1857" s="90">
        <f>_xll.qlTenorBasisForwardRate(TenorBasis3M,AC1857,_xll.ohTrigger(trigger,$X$24))</f>
        <v>1.4936212632208829E-2</v>
      </c>
      <c r="AG1857" s="90">
        <f>_xll.qlIndexFixing(TenorBasisIndex6M,$AB1857,TRUE,_xll.ohTrigger(trigger,$X$24))</f>
        <v>1.4996815219560717E-2</v>
      </c>
      <c r="AH1857" s="43">
        <f>_xll.qlIndexFixing($X$9,$AB1857,TRUE,trigger)</f>
        <v>1.5026478456068691E-2</v>
      </c>
      <c r="AI1857" s="45">
        <f t="shared" si="42"/>
        <v>-0.29663236507973878</v>
      </c>
    </row>
    <row r="1858" spans="27:35" x14ac:dyDescent="0.2">
      <c r="AA1858" s="122" t="s">
        <v>88</v>
      </c>
      <c r="AB1858" s="40">
        <f>_xll.qlInterestRateIndexFixingDate($X$9,AC1858)</f>
        <v>52415</v>
      </c>
      <c r="AC1858" s="40">
        <f>_xll.qlCalendarAdvance(calendar,$AC1857,AA1858,,,trigger)</f>
        <v>52419</v>
      </c>
      <c r="AD1858" s="40">
        <f>_xll.qlInterestRateIndexMaturity($X$9,AC1858,)</f>
        <v>52511</v>
      </c>
      <c r="AE1858" s="43">
        <f>_xll.qlTenorBasisValue(TenorBasis3M,AC1858,_xll.ohTrigger(trigger,$X$24))</f>
        <v>3.3719306717822463E-4</v>
      </c>
      <c r="AF1858" s="90">
        <f>_xll.qlTenorBasisForwardRate(TenorBasis3M,AC1858,_xll.ohTrigger(trigger,$X$24))</f>
        <v>1.4936357218122505E-2</v>
      </c>
      <c r="AG1858" s="90">
        <f>_xll.qlIndexFixing(TenorBasisIndex6M,$AB1858,TRUE,_xll.ohTrigger(trigger,$X$24))</f>
        <v>1.4996959878847875E-2</v>
      </c>
      <c r="AH1858" s="43">
        <f>_xll.qlIndexFixing($X$9,$AB1858,TRUE,trigger)</f>
        <v>1.5027160816283979E-2</v>
      </c>
      <c r="AI1858" s="45">
        <f t="shared" si="42"/>
        <v>-0.30200937436103759</v>
      </c>
    </row>
    <row r="1859" spans="27:35" x14ac:dyDescent="0.2">
      <c r="AA1859" s="122" t="s">
        <v>88</v>
      </c>
      <c r="AB1859" s="40">
        <f>_xll.qlInterestRateIndexFixingDate($X$9,AC1859)</f>
        <v>52422</v>
      </c>
      <c r="AC1859" s="40">
        <f>_xll.qlCalendarAdvance(calendar,$AC1858,AA1859,,,trigger)</f>
        <v>52426</v>
      </c>
      <c r="AD1859" s="40">
        <f>_xll.qlInterestRateIndexMaturity($X$9,AC1859,)</f>
        <v>52518</v>
      </c>
      <c r="AE1859" s="43">
        <f>_xll.qlTenorBasisValue(TenorBasis3M,AC1859,_xll.ohTrigger(trigger,$X$24))</f>
        <v>3.3653465603935965E-4</v>
      </c>
      <c r="AF1859" s="90">
        <f>_xll.qlTenorBasisForwardRate(TenorBasis3M,AC1859,_xll.ohTrigger(trigger,$X$24))</f>
        <v>1.4936543011848996E-2</v>
      </c>
      <c r="AG1859" s="90">
        <f>_xll.qlIndexFixing(TenorBasisIndex6M,$AB1859,TRUE,_xll.ohTrigger(trigger,$X$24))</f>
        <v>1.4997145746581253E-2</v>
      </c>
      <c r="AH1859" s="43">
        <f>_xll.qlIndexFixing($X$9,$AB1859,TRUE,trigger)</f>
        <v>1.5027879390458056E-2</v>
      </c>
      <c r="AI1859" s="45">
        <f t="shared" si="42"/>
        <v>-0.30733643876802375</v>
      </c>
    </row>
    <row r="1860" spans="27:35" x14ac:dyDescent="0.2">
      <c r="AA1860" s="122" t="s">
        <v>88</v>
      </c>
      <c r="AB1860" s="40">
        <f>_xll.qlInterestRateIndexFixingDate($X$9,AC1860)</f>
        <v>52429</v>
      </c>
      <c r="AC1860" s="40">
        <f>_xll.qlCalendarAdvance(calendar,$AC1859,AA1860,,,trigger)</f>
        <v>52433</v>
      </c>
      <c r="AD1860" s="40">
        <f>_xll.qlInterestRateIndexMaturity($X$9,AC1860,)</f>
        <v>52525</v>
      </c>
      <c r="AE1860" s="43">
        <f>_xll.qlTenorBasisValue(TenorBasis3M,AC1860,_xll.ohTrigger(trigger,$X$24))</f>
        <v>3.35877400961182E-4</v>
      </c>
      <c r="AF1860" s="90">
        <f>_xll.qlTenorBasisForwardRate(TenorBasis3M,AC1860,_xll.ohTrigger(trigger,$X$24))</f>
        <v>1.4936770011845188E-2</v>
      </c>
      <c r="AG1860" s="90">
        <f>_xll.qlIndexFixing(TenorBasisIndex6M,$AB1860,TRUE,_xll.ohTrigger(trigger,$X$24))</f>
        <v>1.4997372821221214E-2</v>
      </c>
      <c r="AH1860" s="43">
        <f>_xll.qlIndexFixing($X$9,$AB1860,TRUE,trigger)</f>
        <v>1.5028634178611774E-2</v>
      </c>
      <c r="AI1860" s="45">
        <f t="shared" ref="AI1860:AI1923" si="43">(AG1860-AH1860)*10000</f>
        <v>-0.31261357390559297</v>
      </c>
    </row>
    <row r="1861" spans="27:35" x14ac:dyDescent="0.2">
      <c r="AA1861" s="122" t="s">
        <v>88</v>
      </c>
      <c r="AB1861" s="40">
        <f>_xll.qlInterestRateIndexFixingDate($X$9,AC1861)</f>
        <v>52436</v>
      </c>
      <c r="AC1861" s="40">
        <f>_xll.qlCalendarAdvance(calendar,$AC1860,AA1861,,,trigger)</f>
        <v>52440</v>
      </c>
      <c r="AD1861" s="40">
        <f>_xll.qlInterestRateIndexMaturity($X$9,AC1861,)</f>
        <v>52532</v>
      </c>
      <c r="AE1861" s="43">
        <f>_xll.qlTenorBasisValue(TenorBasis3M,AC1861,_xll.ohTrigger(trigger,$X$24))</f>
        <v>3.3522130038346183E-4</v>
      </c>
      <c r="AF1861" s="90">
        <f>_xll.qlTenorBasisForwardRate(TenorBasis3M,AC1861,_xll.ohTrigger(trigger,$X$24))</f>
        <v>1.4937038216578394E-2</v>
      </c>
      <c r="AG1861" s="90">
        <f>_xll.qlIndexFixing(TenorBasisIndex6M,$AB1861,TRUE,_xll.ohTrigger(trigger,$X$24))</f>
        <v>1.4997641101235941E-2</v>
      </c>
      <c r="AH1861" s="43">
        <f>_xll.qlIndexFixing($X$9,$AB1861,TRUE,trigger)</f>
        <v>1.5029425180764248E-2</v>
      </c>
      <c r="AI1861" s="45">
        <f t="shared" si="43"/>
        <v>-0.31784079528307529</v>
      </c>
    </row>
    <row r="1862" spans="27:35" x14ac:dyDescent="0.2">
      <c r="AA1862" s="122" t="s">
        <v>88</v>
      </c>
      <c r="AB1862" s="40">
        <f>_xll.qlInterestRateIndexFixingDate($X$9,AC1862)</f>
        <v>52443</v>
      </c>
      <c r="AC1862" s="40">
        <f>_xll.qlCalendarAdvance(calendar,$AC1861,AA1862,,,trigger)</f>
        <v>52447</v>
      </c>
      <c r="AD1862" s="40">
        <f>_xll.qlInterestRateIndexMaturity($X$9,AC1862,)</f>
        <v>52539</v>
      </c>
      <c r="AE1862" s="43">
        <f>_xll.qlTenorBasisValue(TenorBasis3M,AC1862,_xll.ohTrigger(trigger,$X$24))</f>
        <v>3.3456635274626688E-4</v>
      </c>
      <c r="AF1862" s="90">
        <f>_xll.qlTenorBasisForwardRate(TenorBasis3M,AC1862,_xll.ohTrigger(trigger,$X$24))</f>
        <v>1.4937347624510712E-2</v>
      </c>
      <c r="AG1862" s="90">
        <f>_xll.qlIndexFixing(TenorBasisIndex6M,$AB1862,TRUE,_xll.ohTrigger(trigger,$X$24))</f>
        <v>1.4997950585084054E-2</v>
      </c>
      <c r="AH1862" s="43">
        <f>_xll.qlIndexFixing($X$9,$AB1862,TRUE,trigger)</f>
        <v>1.5030252396940674E-2</v>
      </c>
      <c r="AI1862" s="45">
        <f t="shared" si="43"/>
        <v>-0.32301811856620333</v>
      </c>
    </row>
    <row r="1863" spans="27:35" x14ac:dyDescent="0.2">
      <c r="AA1863" s="122" t="s">
        <v>88</v>
      </c>
      <c r="AB1863" s="40">
        <f>_xll.qlInterestRateIndexFixingDate($X$9,AC1863)</f>
        <v>52450</v>
      </c>
      <c r="AC1863" s="40">
        <f>_xll.qlCalendarAdvance(calendar,$AC1862,AA1863,,,trigger)</f>
        <v>52454</v>
      </c>
      <c r="AD1863" s="40">
        <f>_xll.qlInterestRateIndexMaturity($X$9,AC1863,)</f>
        <v>52546</v>
      </c>
      <c r="AE1863" s="43">
        <f>_xll.qlTenorBasisValue(TenorBasis3M,AC1863,_xll.ohTrigger(trigger,$X$24))</f>
        <v>3.3391255648997081E-4</v>
      </c>
      <c r="AF1863" s="90">
        <f>_xll.qlTenorBasisForwardRate(TenorBasis3M,AC1863,_xll.ohTrigger(trigger,$X$24))</f>
        <v>1.4937698234106849E-2</v>
      </c>
      <c r="AG1863" s="90">
        <f>_xll.qlIndexFixing(TenorBasisIndex6M,$AB1863,TRUE,_xll.ohTrigger(trigger,$X$24))</f>
        <v>1.499830127123287E-2</v>
      </c>
      <c r="AH1863" s="43">
        <f>_xll.qlIndexFixing($X$9,$AB1863,TRUE,trigger)</f>
        <v>1.5031115827161908E-2</v>
      </c>
      <c r="AI1863" s="45">
        <f t="shared" si="43"/>
        <v>-0.32814555929037981</v>
      </c>
    </row>
    <row r="1864" spans="27:35" x14ac:dyDescent="0.2">
      <c r="AA1864" s="122" t="s">
        <v>88</v>
      </c>
      <c r="AB1864" s="40">
        <f>_xll.qlInterestRateIndexFixingDate($X$9,AC1864)</f>
        <v>52457</v>
      </c>
      <c r="AC1864" s="40">
        <f>_xll.qlCalendarAdvance(calendar,$AC1863,AA1864,,,trigger)</f>
        <v>52461</v>
      </c>
      <c r="AD1864" s="40">
        <f>_xll.qlInterestRateIndexMaturity($X$9,AC1864,)</f>
        <v>52553</v>
      </c>
      <c r="AE1864" s="43">
        <f>_xll.qlTenorBasisValue(TenorBasis3M,AC1864,_xll.ohTrigger(trigger,$X$24))</f>
        <v>3.3325991005526241E-4</v>
      </c>
      <c r="AF1864" s="90">
        <f>_xll.qlTenorBasisForwardRate(TenorBasis3M,AC1864,_xll.ohTrigger(trigger,$X$24))</f>
        <v>1.4938090043834991E-2</v>
      </c>
      <c r="AG1864" s="90">
        <f>_xll.qlIndexFixing(TenorBasisIndex6M,$AB1864,TRUE,_xll.ohTrigger(trigger,$X$24))</f>
        <v>1.4998693158147093E-2</v>
      </c>
      <c r="AH1864" s="43">
        <f>_xll.qlIndexFixing($X$9,$AB1864,TRUE,trigger)</f>
        <v>1.5032015471452278E-2</v>
      </c>
      <c r="AI1864" s="45">
        <f t="shared" si="43"/>
        <v>-0.33322313305184437</v>
      </c>
    </row>
    <row r="1865" spans="27:35" x14ac:dyDescent="0.2">
      <c r="AA1865" s="122" t="s">
        <v>88</v>
      </c>
      <c r="AB1865" s="40">
        <f>_xll.qlInterestRateIndexFixingDate($X$9,AC1865)</f>
        <v>52464</v>
      </c>
      <c r="AC1865" s="40">
        <f>_xll.qlCalendarAdvance(calendar,$AC1864,AA1865,,,trigger)</f>
        <v>52468</v>
      </c>
      <c r="AD1865" s="40">
        <f>_xll.qlInterestRateIndexMaturity($X$9,AC1865,)</f>
        <v>52560</v>
      </c>
      <c r="AE1865" s="43">
        <f>_xll.qlTenorBasisValue(TenorBasis3M,AC1865,_xll.ohTrigger(trigger,$X$24))</f>
        <v>3.3260841188315445E-4</v>
      </c>
      <c r="AF1865" s="90">
        <f>_xll.qlTenorBasisForwardRate(TenorBasis3M,AC1865,_xll.ohTrigger(trigger,$X$24))</f>
        <v>1.4938523052162445E-2</v>
      </c>
      <c r="AG1865" s="90">
        <f>_xll.qlIndexFixing(TenorBasisIndex6M,$AB1865,TRUE,_xll.ohTrigger(trigger,$X$24))</f>
        <v>1.4999126244299251E-2</v>
      </c>
      <c r="AH1865" s="43">
        <f>_xll.qlIndexFixing($X$9,$AB1865,TRUE,trigger)</f>
        <v>1.5032951329836978E-2</v>
      </c>
      <c r="AI1865" s="45">
        <f t="shared" si="43"/>
        <v>-0.33825085537727423</v>
      </c>
    </row>
    <row r="1866" spans="27:35" x14ac:dyDescent="0.2">
      <c r="AA1866" s="122" t="s">
        <v>88</v>
      </c>
      <c r="AB1866" s="40">
        <f>_xll.qlInterestRateIndexFixingDate($X$9,AC1866)</f>
        <v>52471</v>
      </c>
      <c r="AC1866" s="40">
        <f>_xll.qlCalendarAdvance(calendar,$AC1865,AA1866,,,trigger)</f>
        <v>52475</v>
      </c>
      <c r="AD1866" s="40">
        <f>_xll.qlInterestRateIndexMaturity($X$9,AC1866,)</f>
        <v>52566</v>
      </c>
      <c r="AE1866" s="43">
        <f>_xll.qlTenorBasisValue(TenorBasis3M,AC1866,_xll.ohTrigger(trigger,$X$24))</f>
        <v>3.319580604149926E-4</v>
      </c>
      <c r="AF1866" s="90">
        <f>_xll.qlTenorBasisForwardRate(TenorBasis3M,AC1866,_xll.ohTrigger(trigger,$X$24))</f>
        <v>1.4938646045326192E-2</v>
      </c>
      <c r="AG1866" s="90">
        <f>_xll.qlIndexFixing(TenorBasisIndex6M,$AB1866,TRUE,_xll.ohTrigger(trigger,$X$24))</f>
        <v>1.4999246795097482E-2</v>
      </c>
      <c r="AH1866" s="43">
        <f>_xll.qlIndexFixing($X$9,$AB1866,TRUE,trigger)</f>
        <v>1.5033533625998088E-2</v>
      </c>
      <c r="AI1866" s="45">
        <f t="shared" si="43"/>
        <v>-0.34286830900606691</v>
      </c>
    </row>
    <row r="1867" spans="27:35" x14ac:dyDescent="0.2">
      <c r="AA1867" s="122" t="s">
        <v>88</v>
      </c>
      <c r="AB1867" s="40">
        <f>_xll.qlInterestRateIndexFixingDate($X$9,AC1867)</f>
        <v>52478</v>
      </c>
      <c r="AC1867" s="40">
        <f>_xll.qlCalendarAdvance(calendar,$AC1866,AA1867,,,trigger)</f>
        <v>52482</v>
      </c>
      <c r="AD1867" s="40">
        <f>_xll.qlInterestRateIndexMaturity($X$9,AC1867,)</f>
        <v>52573</v>
      </c>
      <c r="AE1867" s="43">
        <f>_xll.qlTenorBasisValue(TenorBasis3M,AC1867,_xll.ohTrigger(trigger,$X$24))</f>
        <v>3.3130885409246412E-4</v>
      </c>
      <c r="AF1867" s="90">
        <f>_xll.qlTenorBasisForwardRate(TenorBasis3M,AC1867,_xll.ohTrigger(trigger,$X$24))</f>
        <v>1.4939158482793596E-2</v>
      </c>
      <c r="AG1867" s="90">
        <f>_xll.qlIndexFixing(TenorBasisIndex6M,$AB1867,TRUE,_xll.ohTrigger(trigger,$X$24))</f>
        <v>1.4999759311524143E-2</v>
      </c>
      <c r="AH1867" s="43">
        <f>_xll.qlIndexFixing($X$9,$AB1867,TRUE,trigger)</f>
        <v>1.5034539284003312E-2</v>
      </c>
      <c r="AI1867" s="45">
        <f t="shared" si="43"/>
        <v>-0.3477997247916878</v>
      </c>
    </row>
    <row r="1868" spans="27:35" x14ac:dyDescent="0.2">
      <c r="AA1868" s="122" t="s">
        <v>88</v>
      </c>
      <c r="AB1868" s="40">
        <f>_xll.qlInterestRateIndexFixingDate($X$9,AC1868)</f>
        <v>52485</v>
      </c>
      <c r="AC1868" s="40">
        <f>_xll.qlCalendarAdvance(calendar,$AC1867,AA1868,,,trigger)</f>
        <v>52489</v>
      </c>
      <c r="AD1868" s="40">
        <f>_xll.qlInterestRateIndexMaturity($X$9,AC1868,)</f>
        <v>52580</v>
      </c>
      <c r="AE1868" s="43">
        <f>_xll.qlTenorBasisValue(TenorBasis3M,AC1868,_xll.ohTrigger(trigger,$X$24))</f>
        <v>3.3066079135760627E-4</v>
      </c>
      <c r="AF1868" s="90">
        <f>_xll.qlTenorBasisForwardRate(TenorBasis3M,AC1868,_xll.ohTrigger(trigger,$X$24))</f>
        <v>1.4939712112679268E-2</v>
      </c>
      <c r="AG1868" s="90">
        <f>_xll.qlIndexFixing(TenorBasisIndex6M,$AB1868,TRUE,_xll.ohTrigger(trigger,$X$24))</f>
        <v>1.5000313021000654E-2</v>
      </c>
      <c r="AH1868" s="43">
        <f>_xll.qlIndexFixing($X$9,$AB1868,TRUE,trigger)</f>
        <v>1.503558115466778E-2</v>
      </c>
      <c r="AI1868" s="45">
        <f t="shared" si="43"/>
        <v>-0.35268133667125734</v>
      </c>
    </row>
    <row r="1869" spans="27:35" x14ac:dyDescent="0.2">
      <c r="AA1869" s="122" t="s">
        <v>88</v>
      </c>
      <c r="AB1869" s="40">
        <f>_xll.qlInterestRateIndexFixingDate($X$9,AC1869)</f>
        <v>52492</v>
      </c>
      <c r="AC1869" s="40">
        <f>_xll.qlCalendarAdvance(calendar,$AC1868,AA1869,,,trigger)</f>
        <v>52496</v>
      </c>
      <c r="AD1869" s="40">
        <f>_xll.qlInterestRateIndexMaturity($X$9,AC1869,)</f>
        <v>52587</v>
      </c>
      <c r="AE1869" s="43">
        <f>_xll.qlTenorBasisValue(TenorBasis3M,AC1869,_xll.ohTrigger(trigger,$X$24))</f>
        <v>3.3001387065281648E-4</v>
      </c>
      <c r="AF1869" s="90">
        <f>_xll.qlTenorBasisForwardRate(TenorBasis3M,AC1869,_xll.ohTrigger(trigger,$X$24))</f>
        <v>1.4940306933457395E-2</v>
      </c>
      <c r="AG1869" s="90">
        <f>_xll.qlIndexFixing(TenorBasisIndex6M,$AB1869,TRUE,_xll.ohTrigger(trigger,$X$24))</f>
        <v>1.5000907921995932E-2</v>
      </c>
      <c r="AH1869" s="43">
        <f>_xll.qlIndexFixing($X$9,$AB1869,TRUE,trigger)</f>
        <v>1.5036659238021357E-2</v>
      </c>
      <c r="AI1869" s="45">
        <f t="shared" si="43"/>
        <v>-0.35751316025425112</v>
      </c>
    </row>
    <row r="1870" spans="27:35" x14ac:dyDescent="0.2">
      <c r="AA1870" s="122" t="s">
        <v>88</v>
      </c>
      <c r="AB1870" s="40">
        <f>_xll.qlInterestRateIndexFixingDate($X$9,AC1870)</f>
        <v>52499</v>
      </c>
      <c r="AC1870" s="40">
        <f>_xll.qlCalendarAdvance(calendar,$AC1869,AA1870,,,trigger)</f>
        <v>52503</v>
      </c>
      <c r="AD1870" s="40">
        <f>_xll.qlInterestRateIndexMaturity($X$9,AC1870,)</f>
        <v>52594</v>
      </c>
      <c r="AE1870" s="43">
        <f>_xll.qlTenorBasisValue(TenorBasis3M,AC1870,_xll.ohTrigger(trigger,$X$24))</f>
        <v>3.2936809042085892E-4</v>
      </c>
      <c r="AF1870" s="90">
        <f>_xll.qlTenorBasisForwardRate(TenorBasis3M,AC1870,_xll.ohTrigger(trigger,$X$24))</f>
        <v>1.4940942943604801E-2</v>
      </c>
      <c r="AG1870" s="90">
        <f>_xll.qlIndexFixing(TenorBasisIndex6M,$AB1870,TRUE,_xll.ohTrigger(trigger,$X$24))</f>
        <v>1.5001544012991194E-2</v>
      </c>
      <c r="AH1870" s="43">
        <f>_xll.qlIndexFixing($X$9,$AB1870,TRUE,trigger)</f>
        <v>1.5037773534093034E-2</v>
      </c>
      <c r="AI1870" s="45">
        <f t="shared" si="43"/>
        <v>-0.36229521101840967</v>
      </c>
    </row>
    <row r="1871" spans="27:35" x14ac:dyDescent="0.2">
      <c r="AA1871" s="122" t="s">
        <v>88</v>
      </c>
      <c r="AB1871" s="40">
        <f>_xll.qlInterestRateIndexFixingDate($X$9,AC1871)</f>
        <v>52506</v>
      </c>
      <c r="AC1871" s="40">
        <f>_xll.qlCalendarAdvance(calendar,$AC1870,AA1871,,,trigger)</f>
        <v>52510</v>
      </c>
      <c r="AD1871" s="40">
        <f>_xll.qlInterestRateIndexMaturity($X$9,AC1871,)</f>
        <v>52602</v>
      </c>
      <c r="AE1871" s="43">
        <f>_xll.qlTenorBasisValue(TenorBasis3M,AC1871,_xll.ohTrigger(trigger,$X$24))</f>
        <v>3.2872344910487471E-4</v>
      </c>
      <c r="AF1871" s="90">
        <f>_xll.qlTenorBasisForwardRate(TenorBasis3M,AC1871,_xll.ohTrigger(trigger,$X$24))</f>
        <v>1.4941986187189889E-2</v>
      </c>
      <c r="AG1871" s="90">
        <f>_xll.qlIndexFixing(TenorBasisIndex6M,$AB1871,TRUE,_xll.ohTrigger(trigger,$X$24))</f>
        <v>1.5002589859618155E-2</v>
      </c>
      <c r="AH1871" s="43">
        <f>_xll.qlIndexFixing($X$9,$AB1871,TRUE,trigger)</f>
        <v>1.5039326977632774E-2</v>
      </c>
      <c r="AI1871" s="45">
        <f t="shared" si="43"/>
        <v>-0.36737118014619141</v>
      </c>
    </row>
    <row r="1872" spans="27:35" x14ac:dyDescent="0.2">
      <c r="AA1872" s="122" t="s">
        <v>88</v>
      </c>
      <c r="AB1872" s="40">
        <f>_xll.qlInterestRateIndexFixingDate($X$9,AC1872)</f>
        <v>52513</v>
      </c>
      <c r="AC1872" s="40">
        <f>_xll.qlCalendarAdvance(calendar,$AC1871,AA1872,,,trigger)</f>
        <v>52517</v>
      </c>
      <c r="AD1872" s="40">
        <f>_xll.qlInterestRateIndexMaturity($X$9,AC1872,)</f>
        <v>52609</v>
      </c>
      <c r="AE1872" s="43">
        <f>_xll.qlTenorBasisValue(TenorBasis3M,AC1872,_xll.ohTrigger(trigger,$X$24))</f>
        <v>3.2807994514838984E-4</v>
      </c>
      <c r="AF1872" s="90">
        <f>_xll.qlTenorBasisForwardRate(TenorBasis3M,AC1872,_xll.ohTrigger(trigger,$X$24))</f>
        <v>1.494270754298151E-2</v>
      </c>
      <c r="AG1872" s="90">
        <f>_xll.qlIndexFixing(TenorBasisIndex6M,$AB1872,TRUE,_xll.ohTrigger(trigger,$X$24))</f>
        <v>1.5003311297683963E-2</v>
      </c>
      <c r="AH1872" s="43">
        <f>_xll.qlIndexFixing($X$9,$AB1872,TRUE,trigger)</f>
        <v>1.5040516335455436E-2</v>
      </c>
      <c r="AI1872" s="45">
        <f t="shared" si="43"/>
        <v>-0.3720503777147367</v>
      </c>
    </row>
    <row r="1873" spans="27:35" x14ac:dyDescent="0.2">
      <c r="AA1873" s="122" t="s">
        <v>88</v>
      </c>
      <c r="AB1873" s="40">
        <f>_xll.qlInterestRateIndexFixingDate($X$9,AC1873)</f>
        <v>52520</v>
      </c>
      <c r="AC1873" s="40">
        <f>_xll.qlCalendarAdvance(calendar,$AC1872,AA1873,,,trigger)</f>
        <v>52524</v>
      </c>
      <c r="AD1873" s="40">
        <f>_xll.qlInterestRateIndexMaturity($X$9,AC1873,)</f>
        <v>52616</v>
      </c>
      <c r="AE1873" s="43">
        <f>_xll.qlTenorBasisValue(TenorBasis3M,AC1873,_xll.ohTrigger(trigger,$X$24))</f>
        <v>3.2743757699532389E-4</v>
      </c>
      <c r="AF1873" s="90">
        <f>_xll.qlTenorBasisForwardRate(TenorBasis3M,AC1873,_xll.ohTrigger(trigger,$X$24))</f>
        <v>1.494347008518046E-2</v>
      </c>
      <c r="AG1873" s="90">
        <f>_xll.qlIndexFixing(TenorBasisIndex6M,$AB1873,TRUE,_xll.ohTrigger(trigger,$X$24))</f>
        <v>1.5004073922793982E-2</v>
      </c>
      <c r="AH1873" s="43">
        <f>_xll.qlIndexFixing($X$9,$AB1873,TRUE,trigger)</f>
        <v>1.5041741907607027E-2</v>
      </c>
      <c r="AI1873" s="45">
        <f t="shared" si="43"/>
        <v>-0.37667984813045258</v>
      </c>
    </row>
    <row r="1874" spans="27:35" x14ac:dyDescent="0.2">
      <c r="AA1874" s="122" t="s">
        <v>88</v>
      </c>
      <c r="AB1874" s="40">
        <f>_xll.qlInterestRateIndexFixingDate($X$9,AC1874)</f>
        <v>52527</v>
      </c>
      <c r="AC1874" s="40">
        <f>_xll.qlCalendarAdvance(calendar,$AC1873,AA1874,,,trigger)</f>
        <v>52531</v>
      </c>
      <c r="AD1874" s="40">
        <f>_xll.qlInterestRateIndexMaturity($X$9,AC1874,)</f>
        <v>52623</v>
      </c>
      <c r="AE1874" s="43">
        <f>_xll.qlTenorBasisValue(TenorBasis3M,AC1874,_xll.ohTrigger(trigger,$X$24))</f>
        <v>3.2679634308999827E-4</v>
      </c>
      <c r="AF1874" s="90">
        <f>_xll.qlTenorBasisForwardRate(TenorBasis3M,AC1874,_xll.ohTrigger(trigger,$X$24))</f>
        <v>1.4944273812276641E-2</v>
      </c>
      <c r="AG1874" s="90">
        <f>_xll.qlIndexFixing(TenorBasisIndex6M,$AB1874,TRUE,_xll.ohTrigger(trigger,$X$24))</f>
        <v>1.500487773343377E-2</v>
      </c>
      <c r="AH1874" s="43">
        <f>_xll.qlIndexFixing($X$9,$AB1874,TRUE,trigger)</f>
        <v>1.504300369412143E-2</v>
      </c>
      <c r="AI1874" s="45">
        <f t="shared" si="43"/>
        <v>-0.38125960687659599</v>
      </c>
    </row>
    <row r="1875" spans="27:35" x14ac:dyDescent="0.2">
      <c r="AA1875" s="122" t="s">
        <v>88</v>
      </c>
      <c r="AB1875" s="40">
        <f>_xll.qlInterestRateIndexFixingDate($X$9,AC1875)</f>
        <v>52534</v>
      </c>
      <c r="AC1875" s="40">
        <f>_xll.qlCalendarAdvance(calendar,$AC1874,AA1875,,,trigger)</f>
        <v>52538</v>
      </c>
      <c r="AD1875" s="40">
        <f>_xll.qlInterestRateIndexMaturity($X$9,AC1875,)</f>
        <v>52630</v>
      </c>
      <c r="AE1875" s="43">
        <f>_xll.qlTenorBasisValue(TenorBasis3M,AC1875,_xll.ohTrigger(trigger,$X$24))</f>
        <v>3.2615624187714491E-4</v>
      </c>
      <c r="AF1875" s="90">
        <f>_xll.qlTenorBasisForwardRate(TenorBasis3M,AC1875,_xll.ohTrigger(trigger,$X$24))</f>
        <v>1.4945118722748663E-2</v>
      </c>
      <c r="AG1875" s="90">
        <f>_xll.qlIndexFixing(TenorBasisIndex6M,$AB1875,TRUE,_xll.ohTrigger(trigger,$X$24))</f>
        <v>1.5005722728085411E-2</v>
      </c>
      <c r="AH1875" s="43">
        <f>_xll.qlIndexFixing($X$9,$AB1875,TRUE,trigger)</f>
        <v>1.50443016950334E-2</v>
      </c>
      <c r="AI1875" s="45">
        <f t="shared" si="43"/>
        <v>-0.38578966947989612</v>
      </c>
    </row>
    <row r="1876" spans="27:35" x14ac:dyDescent="0.2">
      <c r="AA1876" s="122" t="s">
        <v>88</v>
      </c>
      <c r="AB1876" s="40">
        <f>_xll.qlInterestRateIndexFixingDate($X$9,AC1876)</f>
        <v>52541</v>
      </c>
      <c r="AC1876" s="40">
        <f>_xll.qlCalendarAdvance(calendar,$AC1875,AA1876,,,trigger)</f>
        <v>52545</v>
      </c>
      <c r="AD1876" s="40">
        <f>_xll.qlInterestRateIndexMaturity($X$9,AC1876,)</f>
        <v>52637</v>
      </c>
      <c r="AE1876" s="43">
        <f>_xll.qlTenorBasisValue(TenorBasis3M,AC1876,_xll.ohTrigger(trigger,$X$24))</f>
        <v>3.2551727180191474E-4</v>
      </c>
      <c r="AF1876" s="90">
        <f>_xll.qlTenorBasisForwardRate(TenorBasis3M,AC1876,_xll.ohTrigger(trigger,$X$24))</f>
        <v>1.4946004815087297E-2</v>
      </c>
      <c r="AG1876" s="90">
        <f>_xll.qlIndexFixing(TenorBasisIndex6M,$AB1876,TRUE,_xll.ohTrigger(trigger,$X$24))</f>
        <v>1.5006608905240547E-2</v>
      </c>
      <c r="AH1876" s="43">
        <f>_xll.qlIndexFixing($X$9,$AB1876,TRUE,trigger)</f>
        <v>1.5045635910378562E-2</v>
      </c>
      <c r="AI1876" s="45">
        <f t="shared" si="43"/>
        <v>-0.39027005138015519</v>
      </c>
    </row>
    <row r="1877" spans="27:35" x14ac:dyDescent="0.2">
      <c r="AA1877" s="122" t="s">
        <v>88</v>
      </c>
      <c r="AB1877" s="40">
        <f>_xll.qlInterestRateIndexFixingDate($X$9,AC1877)</f>
        <v>52548</v>
      </c>
      <c r="AC1877" s="40">
        <f>_xll.qlCalendarAdvance(calendar,$AC1876,AA1877,,,trigger)</f>
        <v>52552</v>
      </c>
      <c r="AD1877" s="40">
        <f>_xll.qlInterestRateIndexMaturity($X$9,AC1877,)</f>
        <v>52644</v>
      </c>
      <c r="AE1877" s="43">
        <f>_xll.qlTenorBasisValue(TenorBasis3M,AC1877,_xll.ohTrigger(trigger,$X$24))</f>
        <v>3.2487943130988525E-4</v>
      </c>
      <c r="AF1877" s="90">
        <f>_xll.qlTenorBasisForwardRate(TenorBasis3M,AC1877,_xll.ohTrigger(trigger,$X$24))</f>
        <v>1.4946932087778971E-2</v>
      </c>
      <c r="AG1877" s="90">
        <f>_xll.qlIndexFixing(TenorBasisIndex6M,$AB1877,TRUE,_xll.ohTrigger(trigger,$X$24))</f>
        <v>1.5007536263383867E-2</v>
      </c>
      <c r="AH1877" s="43">
        <f>_xll.qlIndexFixing($X$9,$AB1877,TRUE,trigger)</f>
        <v>1.5047006340196015E-2</v>
      </c>
      <c r="AI1877" s="45">
        <f t="shared" si="43"/>
        <v>-0.39470076812148436</v>
      </c>
    </row>
    <row r="1878" spans="27:35" x14ac:dyDescent="0.2">
      <c r="AA1878" s="122" t="s">
        <v>88</v>
      </c>
      <c r="AB1878" s="40">
        <f>_xll.qlInterestRateIndexFixingDate($X$9,AC1878)</f>
        <v>52555</v>
      </c>
      <c r="AC1878" s="40">
        <f>_xll.qlCalendarAdvance(calendar,$AC1877,AA1878,,,trigger)</f>
        <v>52559</v>
      </c>
      <c r="AD1878" s="40">
        <f>_xll.qlInterestRateIndexMaturity($X$9,AC1878,)</f>
        <v>52651</v>
      </c>
      <c r="AE1878" s="43">
        <f>_xll.qlTenorBasisValue(TenorBasis3M,AC1878,_xll.ohTrigger(trigger,$X$24))</f>
        <v>3.2424271884707028E-4</v>
      </c>
      <c r="AF1878" s="90">
        <f>_xll.qlTenorBasisForwardRate(TenorBasis3M,AC1878,_xll.ohTrigger(trigger,$X$24))</f>
        <v>1.4947900539317065E-2</v>
      </c>
      <c r="AG1878" s="90">
        <f>_xll.qlIndexFixing(TenorBasisIndex6M,$AB1878,TRUE,_xll.ohTrigger(trigger,$X$24))</f>
        <v>1.5008504801009619E-2</v>
      </c>
      <c r="AH1878" s="43">
        <f>_xll.qlIndexFixing($X$9,$AB1878,TRUE,trigger)</f>
        <v>1.5048412984520514E-2</v>
      </c>
      <c r="AI1878" s="45">
        <f t="shared" si="43"/>
        <v>-0.39908183510895673</v>
      </c>
    </row>
    <row r="1879" spans="27:35" x14ac:dyDescent="0.2">
      <c r="AA1879" s="122" t="s">
        <v>88</v>
      </c>
      <c r="AB1879" s="40">
        <f>_xll.qlInterestRateIndexFixingDate($X$9,AC1879)</f>
        <v>52562</v>
      </c>
      <c r="AC1879" s="40">
        <f>_xll.qlCalendarAdvance(calendar,$AC1878,AA1879,,,trigger)</f>
        <v>52566</v>
      </c>
      <c r="AD1879" s="40">
        <f>_xll.qlInterestRateIndexMaturity($X$9,AC1879,)</f>
        <v>52657</v>
      </c>
      <c r="AE1879" s="43">
        <f>_xll.qlTenorBasisValue(TenorBasis3M,AC1879,_xll.ohTrigger(trigger,$X$24))</f>
        <v>3.2360713285992641E-4</v>
      </c>
      <c r="AF1879" s="90">
        <f>_xll.qlTenorBasisForwardRate(TenorBasis3M,AC1879,_xll.ohTrigger(trigger,$X$24))</f>
        <v>1.4948520306060094E-2</v>
      </c>
      <c r="AG1879" s="90">
        <f>_xll.qlIndexFixing(TenorBasisIndex6M,$AB1879,TRUE,_xll.ohTrigger(trigger,$X$24))</f>
        <v>1.5009122131358743E-2</v>
      </c>
      <c r="AH1879" s="43">
        <f>_xll.qlIndexFixing($X$9,$AB1879,TRUE,trigger)</f>
        <v>1.504943177640742E-2</v>
      </c>
      <c r="AI1879" s="45">
        <f t="shared" si="43"/>
        <v>-0.40309645048676457</v>
      </c>
    </row>
    <row r="1880" spans="27:35" x14ac:dyDescent="0.2">
      <c r="AA1880" s="122" t="s">
        <v>88</v>
      </c>
      <c r="AB1880" s="40">
        <f>_xll.qlInterestRateIndexFixingDate($X$9,AC1880)</f>
        <v>52569</v>
      </c>
      <c r="AC1880" s="40">
        <f>_xll.qlCalendarAdvance(calendar,$AC1879,AA1880,,,trigger)</f>
        <v>52573</v>
      </c>
      <c r="AD1880" s="40">
        <f>_xll.qlInterestRateIndexMaturity($X$9,AC1880,)</f>
        <v>52664</v>
      </c>
      <c r="AE1880" s="43">
        <f>_xll.qlTenorBasisValue(TenorBasis3M,AC1880,_xll.ohTrigger(trigger,$X$24))</f>
        <v>3.2297267179536287E-4</v>
      </c>
      <c r="AF1880" s="90">
        <f>_xll.qlTenorBasisForwardRate(TenorBasis3M,AC1880,_xll.ohTrigger(trigger,$X$24))</f>
        <v>1.4949568126490955E-2</v>
      </c>
      <c r="AG1880" s="90">
        <f>_xll.qlIndexFixing(TenorBasisIndex6M,$AB1880,TRUE,_xll.ohTrigger(trigger,$X$24))</f>
        <v>1.501017003892342E-2</v>
      </c>
      <c r="AH1880" s="43">
        <f>_xll.qlIndexFixing($X$9,$AB1880,TRUE,trigger)</f>
        <v>1.5050908201499494E-2</v>
      </c>
      <c r="AI1880" s="45">
        <f t="shared" si="43"/>
        <v>-0.40738162576074366</v>
      </c>
    </row>
    <row r="1881" spans="27:35" x14ac:dyDescent="0.2">
      <c r="AA1881" s="122" t="s">
        <v>88</v>
      </c>
      <c r="AB1881" s="40">
        <f>_xll.qlInterestRateIndexFixingDate($X$9,AC1881)</f>
        <v>52576</v>
      </c>
      <c r="AC1881" s="40">
        <f>_xll.qlCalendarAdvance(calendar,$AC1880,AA1881,,,trigger)</f>
        <v>52580</v>
      </c>
      <c r="AD1881" s="40">
        <f>_xll.qlInterestRateIndexMaturity($X$9,AC1881,)</f>
        <v>52671</v>
      </c>
      <c r="AE1881" s="43">
        <f>_xll.qlTenorBasisValue(TenorBasis3M,AC1881,_xll.ohTrigger(trigger,$X$24))</f>
        <v>3.2233933410074814E-4</v>
      </c>
      <c r="AF1881" s="90">
        <f>_xll.qlTenorBasisForwardRate(TenorBasis3M,AC1881,_xll.ohTrigger(trigger,$X$24))</f>
        <v>1.4950657119647704E-2</v>
      </c>
      <c r="AG1881" s="90">
        <f>_xll.qlIndexFixing(TenorBasisIndex6M,$AB1881,TRUE,_xll.ohTrigger(trigger,$X$24))</f>
        <v>1.5011259119842055E-2</v>
      </c>
      <c r="AH1881" s="43">
        <f>_xll.qlIndexFixing($X$9,$AB1881,TRUE,trigger)</f>
        <v>1.5052420839699685E-2</v>
      </c>
      <c r="AI1881" s="45">
        <f t="shared" si="43"/>
        <v>-0.41161719857629731</v>
      </c>
    </row>
    <row r="1882" spans="27:35" x14ac:dyDescent="0.2">
      <c r="AA1882" s="122" t="s">
        <v>88</v>
      </c>
      <c r="AB1882" s="40">
        <f>_xll.qlInterestRateIndexFixingDate($X$9,AC1882)</f>
        <v>52583</v>
      </c>
      <c r="AC1882" s="40">
        <f>_xll.qlCalendarAdvance(calendar,$AC1881,AA1882,,,trigger)</f>
        <v>52587</v>
      </c>
      <c r="AD1882" s="40">
        <f>_xll.qlInterestRateIndexMaturity($X$9,AC1882,)</f>
        <v>52678</v>
      </c>
      <c r="AE1882" s="43">
        <f>_xll.qlTenorBasisValue(TenorBasis3M,AC1882,_xll.ohTrigger(trigger,$X$24))</f>
        <v>3.2170711822391976E-4</v>
      </c>
      <c r="AF1882" s="90">
        <f>_xll.qlTenorBasisForwardRate(TenorBasis3M,AC1882,_xll.ohTrigger(trigger,$X$24))</f>
        <v>1.4951787284022976E-2</v>
      </c>
      <c r="AG1882" s="90">
        <f>_xll.qlIndexFixing(TenorBasisIndex6M,$AB1882,TRUE,_xll.ohTrigger(trigger,$X$24))</f>
        <v>1.5012389372609038E-2</v>
      </c>
      <c r="AH1882" s="43">
        <f>_xll.qlIndexFixing($X$9,$AB1882,TRUE,trigger)</f>
        <v>1.5053969691050155E-2</v>
      </c>
      <c r="AI1882" s="45">
        <f t="shared" si="43"/>
        <v>-0.4158031844111662</v>
      </c>
    </row>
    <row r="1883" spans="27:35" x14ac:dyDescent="0.2">
      <c r="AA1883" s="122" t="s">
        <v>88</v>
      </c>
      <c r="AB1883" s="40">
        <f>_xll.qlInterestRateIndexFixingDate($X$9,AC1883)</f>
        <v>52589</v>
      </c>
      <c r="AC1883" s="40">
        <f>_xll.qlCalendarAdvance(calendar,$AC1882,AA1883,,,trigger)</f>
        <v>52594</v>
      </c>
      <c r="AD1883" s="40">
        <f>_xll.qlInterestRateIndexMaturity($X$9,AC1883,)</f>
        <v>52685</v>
      </c>
      <c r="AE1883" s="43">
        <f>_xll.qlTenorBasisValue(TenorBasis3M,AC1883,_xll.ohTrigger(trigger,$X$24))</f>
        <v>3.2107602261319105E-4</v>
      </c>
      <c r="AF1883" s="90">
        <f>_xll.qlTenorBasisForwardRate(TenorBasis3M,AC1883,_xll.ohTrigger(trigger,$X$24))</f>
        <v>1.4952958618120824E-2</v>
      </c>
      <c r="AG1883" s="90">
        <f>_xll.qlIndexFixing(TenorBasisIndex6M,$AB1883,TRUE,_xll.ohTrigger(trigger,$X$24))</f>
        <v>1.5013560795725788E-2</v>
      </c>
      <c r="AH1883" s="43">
        <f>_xll.qlIndexFixing($X$9,$AB1883,TRUE,trigger)</f>
        <v>1.5055554755590436E-2</v>
      </c>
      <c r="AI1883" s="45">
        <f t="shared" si="43"/>
        <v>-0.41993959864648422</v>
      </c>
    </row>
    <row r="1884" spans="27:35" x14ac:dyDescent="0.2">
      <c r="AA1884" s="122" t="s">
        <v>88</v>
      </c>
      <c r="AB1884" s="40">
        <f>_xll.qlInterestRateIndexFixingDate($X$9,AC1884)</f>
        <v>52596</v>
      </c>
      <c r="AC1884" s="40">
        <f>_xll.qlCalendarAdvance(calendar,$AC1883,AA1884,,,trigger)</f>
        <v>52601</v>
      </c>
      <c r="AD1884" s="40">
        <f>_xll.qlInterestRateIndexMaturity($X$9,AC1884,)</f>
        <v>52692</v>
      </c>
      <c r="AE1884" s="43">
        <f>_xll.qlTenorBasisValue(TenorBasis3M,AC1884,_xll.ohTrigger(trigger,$X$24))</f>
        <v>3.204460457173591E-4</v>
      </c>
      <c r="AF1884" s="90">
        <f>_xll.qlTenorBasisForwardRate(TenorBasis3M,AC1884,_xll.ohTrigger(trigger,$X$24))</f>
        <v>1.4954171120439152E-2</v>
      </c>
      <c r="AG1884" s="90">
        <f>_xll.qlIndexFixing(TenorBasisIndex6M,$AB1884,TRUE,_xll.ohTrigger(trigger,$X$24))</f>
        <v>1.501477338769021E-2</v>
      </c>
      <c r="AH1884" s="43">
        <f>_xll.qlIndexFixing($X$9,$AB1884,TRUE,trigger)</f>
        <v>1.5057176033367084E-2</v>
      </c>
      <c r="AI1884" s="45">
        <f t="shared" si="43"/>
        <v>-0.42402645676873491</v>
      </c>
    </row>
    <row r="1885" spans="27:35" x14ac:dyDescent="0.2">
      <c r="AA1885" s="122" t="s">
        <v>88</v>
      </c>
      <c r="AB1885" s="40">
        <f>_xll.qlInterestRateIndexFixingDate($X$9,AC1885)</f>
        <v>52604</v>
      </c>
      <c r="AC1885" s="40">
        <f>_xll.qlCalendarAdvance(calendar,$AC1884,AA1885,,,trigger)</f>
        <v>52608</v>
      </c>
      <c r="AD1885" s="40">
        <f>_xll.qlInterestRateIndexMaturity($X$9,AC1885,)</f>
        <v>52699</v>
      </c>
      <c r="AE1885" s="43">
        <f>_xll.qlTenorBasisValue(TenorBasis3M,AC1885,_xll.ohTrigger(trigger,$X$24))</f>
        <v>3.1981718598571426E-4</v>
      </c>
      <c r="AF1885" s="90">
        <f>_xll.qlTenorBasisForwardRate(TenorBasis3M,AC1885,_xll.ohTrigger(trigger,$X$24))</f>
        <v>1.495542478947938E-2</v>
      </c>
      <c r="AG1885" s="90">
        <f>_xll.qlIndexFixing(TenorBasisIndex6M,$AB1885,TRUE,_xll.ohTrigger(trigger,$X$24))</f>
        <v>1.5016027147006356E-2</v>
      </c>
      <c r="AH1885" s="43">
        <f>_xll.qlIndexFixing($X$9,$AB1885,TRUE,trigger)</f>
        <v>1.505883352442226E-2</v>
      </c>
      <c r="AI1885" s="45">
        <f t="shared" si="43"/>
        <v>-0.42806377415903485</v>
      </c>
    </row>
    <row r="1886" spans="27:35" x14ac:dyDescent="0.2">
      <c r="AA1886" s="122" t="s">
        <v>88</v>
      </c>
      <c r="AB1886" s="40">
        <f>_xll.qlInterestRateIndexFixingDate($X$9,AC1886)</f>
        <v>52611</v>
      </c>
      <c r="AC1886" s="40">
        <f>_xll.qlCalendarAdvance(calendar,$AC1885,AA1886,,,trigger)</f>
        <v>52615</v>
      </c>
      <c r="AD1886" s="40">
        <f>_xll.qlInterestRateIndexMaturity($X$9,AC1886,)</f>
        <v>52706</v>
      </c>
      <c r="AE1886" s="43">
        <f>_xll.qlTenorBasisValue(TenorBasis3M,AC1886,_xll.ohTrigger(trigger,$X$24))</f>
        <v>3.1918944186804595E-4</v>
      </c>
      <c r="AF1886" s="90">
        <f>_xll.qlTenorBasisForwardRate(TenorBasis3M,AC1886,_xll.ohTrigger(trigger,$X$24))</f>
        <v>1.495671962374644E-2</v>
      </c>
      <c r="AG1886" s="90">
        <f>_xll.qlIndexFixing(TenorBasisIndex6M,$AB1886,TRUE,_xll.ohTrigger(trigger,$X$24))</f>
        <v>1.5017322072178282E-2</v>
      </c>
      <c r="AH1886" s="43">
        <f>_xll.qlIndexFixing($X$9,$AB1886,TRUE,trigger)</f>
        <v>1.5060527228804278E-2</v>
      </c>
      <c r="AI1886" s="45">
        <f t="shared" si="43"/>
        <v>-0.43205156625996177</v>
      </c>
    </row>
    <row r="1887" spans="27:35" x14ac:dyDescent="0.2">
      <c r="AA1887" s="122" t="s">
        <v>88</v>
      </c>
      <c r="AB1887" s="40">
        <f>_xll.qlInterestRateIndexFixingDate($X$9,AC1887)</f>
        <v>52618</v>
      </c>
      <c r="AC1887" s="40">
        <f>_xll.qlCalendarAdvance(calendar,$AC1886,AA1887,,,trigger)</f>
        <v>52622</v>
      </c>
      <c r="AD1887" s="40">
        <f>_xll.qlInterestRateIndexMaturity($X$9,AC1887,)</f>
        <v>52713</v>
      </c>
      <c r="AE1887" s="43">
        <f>_xll.qlTenorBasisValue(TenorBasis3M,AC1887,_xll.ohTrigger(trigger,$X$24))</f>
        <v>3.1856281181465228E-4</v>
      </c>
      <c r="AF1887" s="90">
        <f>_xll.qlTenorBasisForwardRate(TenorBasis3M,AC1887,_xll.ohTrigger(trigger,$X$24))</f>
        <v>1.4958055621747022E-2</v>
      </c>
      <c r="AG1887" s="90">
        <f>_xll.qlIndexFixing(TenorBasisIndex6M,$AB1887,TRUE,_xll.ohTrigger(trigger,$X$24))</f>
        <v>1.501865816171092E-2</v>
      </c>
      <c r="AH1887" s="43">
        <f>_xll.qlIndexFixing($X$9,$AB1887,TRUE,trigger)</f>
        <v>1.5062257146555303E-2</v>
      </c>
      <c r="AI1887" s="45">
        <f t="shared" si="43"/>
        <v>-0.43598984844383726</v>
      </c>
    </row>
    <row r="1888" spans="27:35" x14ac:dyDescent="0.2">
      <c r="AA1888" s="122" t="s">
        <v>88</v>
      </c>
      <c r="AB1888" s="40">
        <f>_xll.qlInterestRateIndexFixingDate($X$9,AC1888)</f>
        <v>52625</v>
      </c>
      <c r="AC1888" s="40">
        <f>_xll.qlCalendarAdvance(calendar,$AC1887,AA1888,,,trigger)</f>
        <v>52629</v>
      </c>
      <c r="AD1888" s="40">
        <f>_xll.qlInterestRateIndexMaturity($X$9,AC1888,)</f>
        <v>52719</v>
      </c>
      <c r="AE1888" s="43">
        <f>_xll.qlTenorBasisValue(TenorBasis3M,AC1888,_xll.ohTrigger(trigger,$X$24))</f>
        <v>3.1793729427634696E-4</v>
      </c>
      <c r="AF1888" s="90">
        <f>_xll.qlTenorBasisForwardRate(TenorBasis3M,AC1888,_xll.ohTrigger(trigger,$X$24))</f>
        <v>1.4959016301038019E-2</v>
      </c>
      <c r="AG1888" s="90">
        <f>_xll.qlIndexFixing(TenorBasisIndex6M,$AB1888,TRUE,_xll.ohTrigger(trigger,$X$24))</f>
        <v>1.501961640792171E-2</v>
      </c>
      <c r="AH1888" s="43">
        <f>_xll.qlIndexFixing($X$9,$AB1888,TRUE,trigger)</f>
        <v>1.5063575586884426E-2</v>
      </c>
      <c r="AI1888" s="45">
        <f t="shared" si="43"/>
        <v>-0.43959178962715839</v>
      </c>
    </row>
    <row r="1889" spans="27:35" x14ac:dyDescent="0.2">
      <c r="AA1889" s="122" t="s">
        <v>88</v>
      </c>
      <c r="AB1889" s="40">
        <f>_xll.qlInterestRateIndexFixingDate($X$9,AC1889)</f>
        <v>52632</v>
      </c>
      <c r="AC1889" s="40">
        <f>_xll.qlCalendarAdvance(calendar,$AC1888,AA1889,,,trigger)</f>
        <v>52636</v>
      </c>
      <c r="AD1889" s="40">
        <f>_xll.qlInterestRateIndexMaturity($X$9,AC1889,)</f>
        <v>52726</v>
      </c>
      <c r="AE1889" s="43">
        <f>_xll.qlTenorBasisValue(TenorBasis3M,AC1889,_xll.ohTrigger(trigger,$X$24))</f>
        <v>3.1731288770446765E-4</v>
      </c>
      <c r="AF1889" s="90">
        <f>_xll.qlTenorBasisForwardRate(TenorBasis3M,AC1889,_xll.ohTrigger(trigger,$X$24))</f>
        <v>1.4960431623552317E-2</v>
      </c>
      <c r="AG1889" s="90">
        <f>_xll.qlIndexFixing(TenorBasisIndex6M,$AB1889,TRUE,_xll.ohTrigger(trigger,$X$24))</f>
        <v>1.502103182293979E-2</v>
      </c>
      <c r="AH1889" s="43">
        <f>_xll.qlIndexFixing($X$9,$AB1889,TRUE,trigger)</f>
        <v>1.5065375269671222E-2</v>
      </c>
      <c r="AI1889" s="45">
        <f t="shared" si="43"/>
        <v>-0.44343446731431868</v>
      </c>
    </row>
    <row r="1890" spans="27:35" x14ac:dyDescent="0.2">
      <c r="AA1890" s="122" t="s">
        <v>88</v>
      </c>
      <c r="AB1890" s="40">
        <f>_xll.qlInterestRateIndexFixingDate($X$9,AC1890)</f>
        <v>52639</v>
      </c>
      <c r="AC1890" s="40">
        <f>_xll.qlCalendarAdvance(calendar,$AC1889,AA1890,,,trigger)</f>
        <v>52643</v>
      </c>
      <c r="AD1890" s="40">
        <f>_xll.qlInterestRateIndexMaturity($X$9,AC1890,)</f>
        <v>52733</v>
      </c>
      <c r="AE1890" s="43">
        <f>_xll.qlTenorBasisValue(TenorBasis3M,AC1890,_xll.ohTrigger(trigger,$X$24))</f>
        <v>3.1668959055088265E-4</v>
      </c>
      <c r="AF1890" s="90">
        <f>_xll.qlTenorBasisForwardRate(TenorBasis3M,AC1890,_xll.ohTrigger(trigger,$X$24))</f>
        <v>1.4961888103720788E-2</v>
      </c>
      <c r="AG1890" s="90">
        <f>_xll.qlIndexFixing(TenorBasisIndex6M,$AB1890,TRUE,_xll.ohTrigger(trigger,$X$24))</f>
        <v>1.5022488396233769E-2</v>
      </c>
      <c r="AH1890" s="43">
        <f>_xll.qlIndexFixing($X$9,$AB1890,TRUE,trigger)</f>
        <v>1.5067211164448757E-2</v>
      </c>
      <c r="AI1890" s="45">
        <f t="shared" si="43"/>
        <v>-0.44722768214988662</v>
      </c>
    </row>
    <row r="1891" spans="27:35" x14ac:dyDescent="0.2">
      <c r="AA1891" s="122" t="s">
        <v>88</v>
      </c>
      <c r="AB1891" s="40">
        <f>_xll.qlInterestRateIndexFixingDate($X$9,AC1891)</f>
        <v>52646</v>
      </c>
      <c r="AC1891" s="40">
        <f>_xll.qlCalendarAdvance(calendar,$AC1890,AA1891,,,trigger)</f>
        <v>52650</v>
      </c>
      <c r="AD1891" s="40">
        <f>_xll.qlInterestRateIndexMaturity($X$9,AC1891,)</f>
        <v>52740</v>
      </c>
      <c r="AE1891" s="43">
        <f>_xll.qlTenorBasisValue(TenorBasis3M,AC1891,_xll.ohTrigger(trigger,$X$24))</f>
        <v>3.1606740126800055E-4</v>
      </c>
      <c r="AF1891" s="90">
        <f>_xll.qlTenorBasisForwardRate(TenorBasis3M,AC1891,_xll.ohTrigger(trigger,$X$24))</f>
        <v>1.4963385740058399E-2</v>
      </c>
      <c r="AG1891" s="90">
        <f>_xll.qlIndexFixing(TenorBasisIndex6M,$AB1891,TRUE,_xll.ohTrigger(trigger,$X$24))</f>
        <v>1.5023986126315947E-2</v>
      </c>
      <c r="AH1891" s="43">
        <f>_xll.qlIndexFixing($X$9,$AB1891,TRUE,trigger)</f>
        <v>1.5069083271265882E-2</v>
      </c>
      <c r="AI1891" s="45">
        <f t="shared" si="43"/>
        <v>-0.45097144949934886</v>
      </c>
    </row>
    <row r="1892" spans="27:35" x14ac:dyDescent="0.2">
      <c r="AA1892" s="122" t="s">
        <v>88</v>
      </c>
      <c r="AB1892" s="40">
        <f>_xll.qlInterestRateIndexFixingDate($X$9,AC1892)</f>
        <v>52653</v>
      </c>
      <c r="AC1892" s="40">
        <f>_xll.qlCalendarAdvance(calendar,$AC1891,AA1892,,,trigger)</f>
        <v>52657</v>
      </c>
      <c r="AD1892" s="40">
        <f>_xll.qlInterestRateIndexMaturity($X$9,AC1892,)</f>
        <v>52749</v>
      </c>
      <c r="AE1892" s="43">
        <f>_xll.qlTenorBasisValue(TenorBasis3M,AC1892,_xll.ohTrigger(trigger,$X$24))</f>
        <v>3.1544631830877592E-4</v>
      </c>
      <c r="AF1892" s="90">
        <f>_xll.qlTenorBasisForwardRate(TenorBasis3M,AC1892,_xll.ohTrigger(trigger,$X$24))</f>
        <v>1.4965781798379197E-2</v>
      </c>
      <c r="AG1892" s="90">
        <f>_xll.qlIndexFixing(TenorBasisIndex6M,$AB1892,TRUE,_xll.ohTrigger(trigger,$X$24))</f>
        <v>1.5026387332011696E-2</v>
      </c>
      <c r="AH1892" s="43">
        <f>_xll.qlIndexFixing($X$9,$AB1892,TRUE,trigger)</f>
        <v>1.5071908552076404E-2</v>
      </c>
      <c r="AI1892" s="45">
        <f t="shared" si="43"/>
        <v>-0.45521220064707535</v>
      </c>
    </row>
    <row r="1893" spans="27:35" x14ac:dyDescent="0.2">
      <c r="AA1893" s="122" t="s">
        <v>88</v>
      </c>
      <c r="AB1893" s="40">
        <f>_xll.qlInterestRateIndexFixingDate($X$9,AC1893)</f>
        <v>52660</v>
      </c>
      <c r="AC1893" s="40">
        <f>_xll.qlCalendarAdvance(calendar,$AC1892,AA1893,,,trigger)</f>
        <v>52664</v>
      </c>
      <c r="AD1893" s="40">
        <f>_xll.qlInterestRateIndexMaturity($X$9,AC1893,)</f>
        <v>52756</v>
      </c>
      <c r="AE1893" s="43">
        <f>_xll.qlTenorBasisValue(TenorBasis3M,AC1893,_xll.ohTrigger(trigger,$X$24))</f>
        <v>3.1482634012671757E-4</v>
      </c>
      <c r="AF1893" s="90">
        <f>_xll.qlTenorBasisForwardRate(TenorBasis3M,AC1893,_xll.ohTrigger(trigger,$X$24))</f>
        <v>1.4967367752642765E-2</v>
      </c>
      <c r="AG1893" s="90">
        <f>_xll.qlIndexFixing(TenorBasisIndex6M,$AB1893,TRUE,_xll.ohTrigger(trigger,$X$24))</f>
        <v>1.5027973381894429E-2</v>
      </c>
      <c r="AH1893" s="43">
        <f>_xll.qlIndexFixing($X$9,$AB1893,TRUE,trigger)</f>
        <v>1.5073858419259772E-2</v>
      </c>
      <c r="AI1893" s="45">
        <f t="shared" si="43"/>
        <v>-0.4588503736534244</v>
      </c>
    </row>
    <row r="1894" spans="27:35" x14ac:dyDescent="0.2">
      <c r="AA1894" s="122" t="s">
        <v>88</v>
      </c>
      <c r="AB1894" s="40">
        <f>_xll.qlInterestRateIndexFixingDate($X$9,AC1894)</f>
        <v>52667</v>
      </c>
      <c r="AC1894" s="40">
        <f>_xll.qlCalendarAdvance(calendar,$AC1893,AA1894,,,trigger)</f>
        <v>52671</v>
      </c>
      <c r="AD1894" s="40">
        <f>_xll.qlInterestRateIndexMaturity($X$9,AC1894,)</f>
        <v>52763</v>
      </c>
      <c r="AE1894" s="43">
        <f>_xll.qlTenorBasisValue(TenorBasis3M,AC1894,_xll.ohTrigger(trigger,$X$24))</f>
        <v>3.1420746517589715E-4</v>
      </c>
      <c r="AF1894" s="90">
        <f>_xll.qlTenorBasisForwardRate(TenorBasis3M,AC1894,_xll.ohTrigger(trigger,$X$24))</f>
        <v>1.4968994861838839E-2</v>
      </c>
      <c r="AG1894" s="90">
        <f>_xll.qlIndexFixing(TenorBasisIndex6M,$AB1894,TRUE,_xll.ohTrigger(trigger,$X$24))</f>
        <v>1.5029600587344812E-2</v>
      </c>
      <c r="AH1894" s="43">
        <f>_xll.qlIndexFixing($X$9,$AB1894,TRUE,trigger)</f>
        <v>1.5075844501693067E-2</v>
      </c>
      <c r="AI1894" s="45">
        <f t="shared" si="43"/>
        <v>-0.46243914348254728</v>
      </c>
    </row>
    <row r="1895" spans="27:35" x14ac:dyDescent="0.2">
      <c r="AA1895" s="122" t="s">
        <v>88</v>
      </c>
      <c r="AB1895" s="40">
        <f>_xll.qlInterestRateIndexFixingDate($X$9,AC1895)</f>
        <v>52674</v>
      </c>
      <c r="AC1895" s="40">
        <f>_xll.qlCalendarAdvance(calendar,$AC1894,AA1895,,,trigger)</f>
        <v>52678</v>
      </c>
      <c r="AD1895" s="40">
        <f>_xll.qlInterestRateIndexMaturity($X$9,AC1895,)</f>
        <v>52770</v>
      </c>
      <c r="AE1895" s="43">
        <f>_xll.qlTenorBasisValue(TenorBasis3M,AC1895,_xll.ohTrigger(trigger,$X$24))</f>
        <v>3.1358969191095504E-4</v>
      </c>
      <c r="AF1895" s="90">
        <f>_xll.qlTenorBasisForwardRate(TenorBasis3M,AC1895,_xll.ohTrigger(trigger,$X$24))</f>
        <v>1.4970663124492946E-2</v>
      </c>
      <c r="AG1895" s="90">
        <f>_xll.qlIndexFixing(TenorBasisIndex6M,$AB1895,TRUE,_xll.ohTrigger(trigger,$X$24))</f>
        <v>1.5031268946885765E-2</v>
      </c>
      <c r="AH1895" s="43">
        <f>_xll.qlIndexFixing($X$9,$AB1895,TRUE,trigger)</f>
        <v>1.5077866799432771E-2</v>
      </c>
      <c r="AI1895" s="45">
        <f t="shared" si="43"/>
        <v>-0.46597852547005869</v>
      </c>
    </row>
    <row r="1896" spans="27:35" x14ac:dyDescent="0.2">
      <c r="AA1896" s="122" t="s">
        <v>88</v>
      </c>
      <c r="AB1896" s="40">
        <f>_xll.qlInterestRateIndexFixingDate($X$9,AC1896)</f>
        <v>52681</v>
      </c>
      <c r="AC1896" s="40">
        <f>_xll.qlCalendarAdvance(calendar,$AC1895,AA1896,,,trigger)</f>
        <v>52685</v>
      </c>
      <c r="AD1896" s="40">
        <f>_xll.qlInterestRateIndexMaturity($X$9,AC1896,)</f>
        <v>52777</v>
      </c>
      <c r="AE1896" s="43">
        <f>_xll.qlTenorBasisValue(TenorBasis3M,AC1896,_xll.ohTrigger(trigger,$X$24))</f>
        <v>3.1297301878710889E-4</v>
      </c>
      <c r="AF1896" s="90">
        <f>_xll.qlTenorBasisForwardRate(TenorBasis3M,AC1896,_xll.ohTrigger(trigger,$X$24))</f>
        <v>1.4972372539122793E-2</v>
      </c>
      <c r="AG1896" s="90">
        <f>_xll.qlIndexFixing(TenorBasisIndex6M,$AB1896,TRUE,_xll.ohTrigger(trigger,$X$24))</f>
        <v>1.5032978459038471E-2</v>
      </c>
      <c r="AH1896" s="43">
        <f>_xll.qlIndexFixing($X$9,$AB1896,TRUE,trigger)</f>
        <v>1.5079925312535354E-2</v>
      </c>
      <c r="AI1896" s="45">
        <f t="shared" si="43"/>
        <v>-0.46946853496883378</v>
      </c>
    </row>
    <row r="1897" spans="27:35" x14ac:dyDescent="0.2">
      <c r="AA1897" s="122" t="s">
        <v>88</v>
      </c>
      <c r="AB1897" s="40">
        <f>_xll.qlInterestRateIndexFixingDate($X$9,AC1897)</f>
        <v>52688</v>
      </c>
      <c r="AC1897" s="40">
        <f>_xll.qlCalendarAdvance(calendar,$AC1896,AA1897,,,trigger)</f>
        <v>52692</v>
      </c>
      <c r="AD1897" s="40">
        <f>_xll.qlInterestRateIndexMaturity($X$9,AC1897,)</f>
        <v>52783</v>
      </c>
      <c r="AE1897" s="43">
        <f>_xll.qlTenorBasisValue(TenorBasis3M,AC1897,_xll.ohTrigger(trigger,$X$24))</f>
        <v>3.1235744426016092E-4</v>
      </c>
      <c r="AF1897" s="90">
        <f>_xll.qlTenorBasisForwardRate(TenorBasis3M,AC1897,_xll.ohTrigger(trigger,$X$24))</f>
        <v>1.4973679279624789E-2</v>
      </c>
      <c r="AG1897" s="90">
        <f>_xll.qlIndexFixing(TenorBasisIndex6M,$AB1897,TRUE,_xll.ohTrigger(trigger,$X$24))</f>
        <v>1.5034282769478526E-2</v>
      </c>
      <c r="AH1897" s="43">
        <f>_xll.qlIndexFixing($X$9,$AB1897,TRUE,trigger)</f>
        <v>1.5081548070379813E-2</v>
      </c>
      <c r="AI1897" s="45">
        <f t="shared" si="43"/>
        <v>-0.47265300901287721</v>
      </c>
    </row>
    <row r="1898" spans="27:35" x14ac:dyDescent="0.2">
      <c r="AA1898" s="122" t="s">
        <v>88</v>
      </c>
      <c r="AB1898" s="40">
        <f>_xll.qlInterestRateIndexFixingDate($X$9,AC1898)</f>
        <v>52695</v>
      </c>
      <c r="AC1898" s="40">
        <f>_xll.qlCalendarAdvance(calendar,$AC1897,AA1898,,,trigger)</f>
        <v>52699</v>
      </c>
      <c r="AD1898" s="40">
        <f>_xll.qlInterestRateIndexMaturity($X$9,AC1898,)</f>
        <v>52790</v>
      </c>
      <c r="AE1898" s="43">
        <f>_xll.qlTenorBasisValue(TenorBasis3M,AC1898,_xll.ohTrigger(trigger,$X$24))</f>
        <v>3.1174296678650513E-4</v>
      </c>
      <c r="AF1898" s="90">
        <f>_xll.qlTenorBasisForwardRate(TenorBasis3M,AC1898,_xll.ohTrigger(trigger,$X$24))</f>
        <v>1.4975467980588839E-2</v>
      </c>
      <c r="AG1898" s="90">
        <f>_xll.qlIndexFixing(TenorBasisIndex6M,$AB1898,TRUE,_xll.ohTrigger(trigger,$X$24))</f>
        <v>1.5036071568886025E-2</v>
      </c>
      <c r="AH1898" s="43">
        <f>_xll.qlIndexFixing($X$9,$AB1898,TRUE,trigger)</f>
        <v>1.5083676338554255E-2</v>
      </c>
      <c r="AI1898" s="45">
        <f t="shared" si="43"/>
        <v>-0.47604769668229896</v>
      </c>
    </row>
    <row r="1899" spans="27:35" x14ac:dyDescent="0.2">
      <c r="AA1899" s="122" t="s">
        <v>88</v>
      </c>
      <c r="AB1899" s="40">
        <f>_xll.qlInterestRateIndexFixingDate($X$9,AC1899)</f>
        <v>52700</v>
      </c>
      <c r="AC1899" s="40">
        <f>_xll.qlCalendarAdvance(calendar,$AC1898,AA1899,,,trigger)</f>
        <v>52706</v>
      </c>
      <c r="AD1899" s="40">
        <f>_xll.qlInterestRateIndexMaturity($X$9,AC1899,)</f>
        <v>52797</v>
      </c>
      <c r="AE1899" s="43">
        <f>_xll.qlTenorBasisValue(TenorBasis3M,AC1899,_xll.ohTrigger(trigger,$X$24))</f>
        <v>3.1112958482313474E-4</v>
      </c>
      <c r="AF1899" s="90">
        <f>_xll.qlTenorBasisForwardRate(TenorBasis3M,AC1899,_xll.ohTrigger(trigger,$X$24))</f>
        <v>1.4977297827496681E-2</v>
      </c>
      <c r="AG1899" s="90">
        <f>_xll.qlIndexFixing(TenorBasisIndex6M,$AB1899,TRUE,_xll.ohTrigger(trigger,$X$24))</f>
        <v>1.5037901514865389E-2</v>
      </c>
      <c r="AH1899" s="43">
        <f>_xll.qlIndexFixing($X$9,$AB1899,TRUE,trigger)</f>
        <v>1.5085840820731923E-2</v>
      </c>
      <c r="AI1899" s="45">
        <f t="shared" si="43"/>
        <v>-0.47939305866533805</v>
      </c>
    </row>
    <row r="1900" spans="27:35" x14ac:dyDescent="0.2">
      <c r="AA1900" s="122" t="s">
        <v>88</v>
      </c>
      <c r="AB1900" s="40">
        <f>_xll.qlInterestRateIndexFixingDate($X$9,AC1900)</f>
        <v>52709</v>
      </c>
      <c r="AC1900" s="40">
        <f>_xll.qlCalendarAdvance(calendar,$AC1899,AA1900,,,trigger)</f>
        <v>52713</v>
      </c>
      <c r="AD1900" s="40">
        <f>_xll.qlInterestRateIndexMaturity($X$9,AC1900,)</f>
        <v>52804</v>
      </c>
      <c r="AE1900" s="43">
        <f>_xll.qlTenorBasisValue(TenorBasis3M,AC1900,_xll.ohTrigger(trigger,$X$24))</f>
        <v>3.1051729682764933E-4</v>
      </c>
      <c r="AF1900" s="90">
        <f>_xll.qlTenorBasisForwardRate(TenorBasis3M,AC1900,_xll.ohTrigger(trigger,$X$24))</f>
        <v>1.4979168818878726E-2</v>
      </c>
      <c r="AG1900" s="90">
        <f>_xll.qlIndexFixing(TenorBasisIndex6M,$AB1900,TRUE,_xll.ohTrigger(trigger,$X$24))</f>
        <v>1.5039772605948779E-2</v>
      </c>
      <c r="AH1900" s="43">
        <f>_xll.qlIndexFixing($X$9,$AB1900,TRUE,trigger)</f>
        <v>1.5088041516975181E-2</v>
      </c>
      <c r="AI1900" s="45">
        <f t="shared" si="43"/>
        <v>-0.48268911026402506</v>
      </c>
    </row>
    <row r="1901" spans="27:35" x14ac:dyDescent="0.2">
      <c r="AA1901" s="122" t="s">
        <v>88</v>
      </c>
      <c r="AB1901" s="40">
        <f>_xll.qlInterestRateIndexFixingDate($X$9,AC1901)</f>
        <v>52716</v>
      </c>
      <c r="AC1901" s="40">
        <f>_xll.qlCalendarAdvance(calendar,$AC1900,AA1901,,,trigger)</f>
        <v>52720</v>
      </c>
      <c r="AD1901" s="40">
        <f>_xll.qlInterestRateIndexMaturity($X$9,AC1901,)</f>
        <v>52812</v>
      </c>
      <c r="AE1901" s="43">
        <f>_xll.qlTenorBasisValue(TenorBasis3M,AC1901,_xll.ohTrigger(trigger,$X$24))</f>
        <v>3.0990610125826272E-4</v>
      </c>
      <c r="AF1901" s="90">
        <f>_xll.qlTenorBasisForwardRate(TenorBasis3M,AC1901,_xll.ohTrigger(trigger,$X$24))</f>
        <v>1.4981536840359798E-2</v>
      </c>
      <c r="AG1901" s="90">
        <f>_xll.qlIndexFixing(TenorBasisIndex6M,$AB1901,TRUE,_xll.ohTrigger(trigger,$X$24))</f>
        <v>1.5042143257418672E-2</v>
      </c>
      <c r="AH1901" s="43">
        <f>_xll.qlIndexFixing($X$9,$AB1901,TRUE,trigger)</f>
        <v>1.5090761110501213E-2</v>
      </c>
      <c r="AI1901" s="45">
        <f t="shared" si="43"/>
        <v>-0.48617853082541174</v>
      </c>
    </row>
    <row r="1902" spans="27:35" x14ac:dyDescent="0.2">
      <c r="AA1902" s="122" t="s">
        <v>88</v>
      </c>
      <c r="AB1902" s="40">
        <f>_xll.qlInterestRateIndexFixingDate($X$9,AC1902)</f>
        <v>52723</v>
      </c>
      <c r="AC1902" s="40">
        <f>_xll.qlCalendarAdvance(calendar,$AC1901,AA1902,,,trigger)</f>
        <v>52727</v>
      </c>
      <c r="AD1902" s="40">
        <f>_xll.qlInterestRateIndexMaturity($X$9,AC1902,)</f>
        <v>52819</v>
      </c>
      <c r="AE1902" s="43">
        <f>_xll.qlTenorBasisValue(TenorBasis3M,AC1902,_xll.ohTrigger(trigger,$X$24))</f>
        <v>3.0929599657380949E-4</v>
      </c>
      <c r="AF1902" s="90">
        <f>_xll.qlTenorBasisForwardRate(TenorBasis3M,AC1902,_xll.ohTrigger(trigger,$X$24))</f>
        <v>1.4983493135935767E-2</v>
      </c>
      <c r="AG1902" s="90">
        <f>_xll.qlIndexFixing(TenorBasisIndex6M,$AB1902,TRUE,_xll.ohTrigger(trigger,$X$24))</f>
        <v>1.5044099654330971E-2</v>
      </c>
      <c r="AH1902" s="43">
        <f>_xll.qlIndexFixing($X$9,$AB1902,TRUE,trigger)</f>
        <v>1.509303691700707E-2</v>
      </c>
      <c r="AI1902" s="45">
        <f t="shared" si="43"/>
        <v>-0.4893726267609852</v>
      </c>
    </row>
    <row r="1903" spans="27:35" x14ac:dyDescent="0.2">
      <c r="AA1903" s="122" t="s">
        <v>88</v>
      </c>
      <c r="AB1903" s="40">
        <f>_xll.qlInterestRateIndexFixingDate($X$9,AC1903)</f>
        <v>52730</v>
      </c>
      <c r="AC1903" s="40">
        <f>_xll.qlCalendarAdvance(calendar,$AC1902,AA1903,,,trigger)</f>
        <v>52734</v>
      </c>
      <c r="AD1903" s="40">
        <f>_xll.qlInterestRateIndexMaturity($X$9,AC1903,)</f>
        <v>52826</v>
      </c>
      <c r="AE1903" s="43">
        <f>_xll.qlTenorBasisValue(TenorBasis3M,AC1903,_xll.ohTrigger(trigger,$X$24))</f>
        <v>3.0868698123375258E-4</v>
      </c>
      <c r="AF1903" s="90">
        <f>_xll.qlTenorBasisForwardRate(TenorBasis3M,AC1903,_xll.ohTrigger(trigger,$X$24))</f>
        <v>1.4985490573203527E-2</v>
      </c>
      <c r="AG1903" s="90">
        <f>_xll.qlIndexFixing(TenorBasisIndex6M,$AB1903,TRUE,_xll.ohTrigger(trigger,$X$24))</f>
        <v>1.5046097193567601E-2</v>
      </c>
      <c r="AH1903" s="43">
        <f>_xll.qlIndexFixing($X$9,$AB1903,TRUE,trigger)</f>
        <v>1.5095348939294604E-2</v>
      </c>
      <c r="AI1903" s="45">
        <f t="shared" si="43"/>
        <v>-0.49251745727002871</v>
      </c>
    </row>
    <row r="1904" spans="27:35" x14ac:dyDescent="0.2">
      <c r="AA1904" s="122" t="s">
        <v>88</v>
      </c>
      <c r="AB1904" s="40">
        <f>_xll.qlInterestRateIndexFixingDate($X$9,AC1904)</f>
        <v>52737</v>
      </c>
      <c r="AC1904" s="40">
        <f>_xll.qlCalendarAdvance(calendar,$AC1903,AA1904,,,trigger)</f>
        <v>52741</v>
      </c>
      <c r="AD1904" s="40">
        <f>_xll.qlInterestRateIndexMaturity($X$9,AC1904,)</f>
        <v>52833</v>
      </c>
      <c r="AE1904" s="43">
        <f>_xll.qlTenorBasisValue(TenorBasis3M,AC1904,_xll.ohTrigger(trigger,$X$24))</f>
        <v>3.0807905369819037E-4</v>
      </c>
      <c r="AF1904" s="90">
        <f>_xll.qlTenorBasisForwardRate(TenorBasis3M,AC1904,_xll.ohTrigger(trigger,$X$24))</f>
        <v>1.4987529150700771E-2</v>
      </c>
      <c r="AG1904" s="90">
        <f>_xll.qlIndexFixing(TenorBasisIndex6M,$AB1904,TRUE,_xll.ohTrigger(trigger,$X$24))</f>
        <v>1.5048135873667988E-2</v>
      </c>
      <c r="AH1904" s="43">
        <f>_xll.qlIndexFixing($X$9,$AB1904,TRUE,trigger)</f>
        <v>1.5097697177424636E-2</v>
      </c>
      <c r="AI1904" s="45">
        <f t="shared" si="43"/>
        <v>-0.49561303756648356</v>
      </c>
    </row>
    <row r="1905" spans="27:35" x14ac:dyDescent="0.2">
      <c r="AA1905" s="122" t="s">
        <v>88</v>
      </c>
      <c r="AB1905" s="40">
        <f>_xll.qlInterestRateIndexFixingDate($X$9,AC1905)</f>
        <v>52744</v>
      </c>
      <c r="AC1905" s="40">
        <f>_xll.qlCalendarAdvance(calendar,$AC1904,AA1905,,,trigger)</f>
        <v>52748</v>
      </c>
      <c r="AD1905" s="40">
        <f>_xll.qlInterestRateIndexMaturity($X$9,AC1905,)</f>
        <v>52840</v>
      </c>
      <c r="AE1905" s="43">
        <f>_xll.qlTenorBasisValue(TenorBasis3M,AC1905,_xll.ohTrigger(trigger,$X$24))</f>
        <v>3.0747221242786381E-4</v>
      </c>
      <c r="AF1905" s="90">
        <f>_xll.qlTenorBasisForwardRate(TenorBasis3M,AC1905,_xll.ohTrigger(trigger,$X$24))</f>
        <v>1.4989608866963454E-2</v>
      </c>
      <c r="AG1905" s="90">
        <f>_xll.qlIndexFixing(TenorBasisIndex6M,$AB1905,TRUE,_xll.ohTrigger(trigger,$X$24))</f>
        <v>1.5050215693170695E-2</v>
      </c>
      <c r="AH1905" s="43">
        <f>_xll.qlIndexFixing($X$9,$AB1905,TRUE,trigger)</f>
        <v>1.5100081631469283E-2</v>
      </c>
      <c r="AI1905" s="45">
        <f t="shared" si="43"/>
        <v>-0.49865938298587764</v>
      </c>
    </row>
    <row r="1906" spans="27:35" x14ac:dyDescent="0.2">
      <c r="AA1906" s="122" t="s">
        <v>88</v>
      </c>
      <c r="AB1906" s="40">
        <f>_xll.qlInterestRateIndexFixingDate($X$9,AC1906)</f>
        <v>52751</v>
      </c>
      <c r="AC1906" s="40">
        <f>_xll.qlCalendarAdvance(calendar,$AC1905,AA1906,,,trigger)</f>
        <v>52755</v>
      </c>
      <c r="AD1906" s="40">
        <f>_xll.qlInterestRateIndexMaturity($X$9,AC1906,)</f>
        <v>52847</v>
      </c>
      <c r="AE1906" s="43">
        <f>_xll.qlTenorBasisValue(TenorBasis3M,AC1906,_xll.ohTrigger(trigger,$X$24))</f>
        <v>3.0686645588416298E-4</v>
      </c>
      <c r="AF1906" s="90">
        <f>_xll.qlTenorBasisForwardRate(TenorBasis3M,AC1906,_xll.ohTrigger(trigger,$X$24))</f>
        <v>1.4991729720537954E-2</v>
      </c>
      <c r="AG1906" s="90">
        <f>_xll.qlIndexFixing(TenorBasisIndex6M,$AB1906,TRUE,_xll.ohTrigger(trigger,$X$24))</f>
        <v>1.5052336650617759E-2</v>
      </c>
      <c r="AH1906" s="43">
        <f>_xll.qlIndexFixing($X$9,$AB1906,TRUE,trigger)</f>
        <v>1.5102502301487629E-2</v>
      </c>
      <c r="AI1906" s="45">
        <f t="shared" si="43"/>
        <v>-0.50165650869869738</v>
      </c>
    </row>
    <row r="1907" spans="27:35" x14ac:dyDescent="0.2">
      <c r="AA1907" s="122" t="s">
        <v>88</v>
      </c>
      <c r="AB1907" s="40">
        <f>_xll.qlInterestRateIndexFixingDate($X$9,AC1907)</f>
        <v>52758</v>
      </c>
      <c r="AC1907" s="40">
        <f>_xll.qlCalendarAdvance(calendar,$AC1906,AA1907,,,trigger)</f>
        <v>52762</v>
      </c>
      <c r="AD1907" s="40">
        <f>_xll.qlInterestRateIndexMaturity($X$9,AC1907,)</f>
        <v>52854</v>
      </c>
      <c r="AE1907" s="43">
        <f>_xll.qlTenorBasisValue(TenorBasis3M,AC1907,_xll.ohTrigger(trigger,$X$24))</f>
        <v>3.0626178252913557E-4</v>
      </c>
      <c r="AF1907" s="90">
        <f>_xll.qlTenorBasisForwardRate(TenorBasis3M,AC1907,_xll.ohTrigger(trigger,$X$24))</f>
        <v>1.4993891709965439E-2</v>
      </c>
      <c r="AG1907" s="90">
        <f>_xll.qlIndexFixing(TenorBasisIndex6M,$AB1907,TRUE,_xll.ohTrigger(trigger,$X$24))</f>
        <v>1.505449874455295E-2</v>
      </c>
      <c r="AH1907" s="43">
        <f>_xll.qlIndexFixing($X$9,$AB1907,TRUE,trigger)</f>
        <v>1.5104959187550051E-2</v>
      </c>
      <c r="AI1907" s="45">
        <f t="shared" si="43"/>
        <v>-0.5046044299710124</v>
      </c>
    </row>
    <row r="1908" spans="27:35" x14ac:dyDescent="0.2">
      <c r="AA1908" s="122" t="s">
        <v>88</v>
      </c>
      <c r="AB1908" s="40">
        <f>_xll.qlInterestRateIndexFixingDate($X$9,AC1908)</f>
        <v>52765</v>
      </c>
      <c r="AC1908" s="40">
        <f>_xll.qlCalendarAdvance(calendar,$AC1907,AA1908,,,trigger)</f>
        <v>52769</v>
      </c>
      <c r="AD1908" s="40">
        <f>_xll.qlInterestRateIndexMaturity($X$9,AC1908,)</f>
        <v>52861</v>
      </c>
      <c r="AE1908" s="43">
        <f>_xll.qlTenorBasisValue(TenorBasis3M,AC1908,_xll.ohTrigger(trigger,$X$24))</f>
        <v>3.056581908254919E-4</v>
      </c>
      <c r="AF1908" s="90">
        <f>_xll.qlTenorBasisForwardRate(TenorBasis3M,AC1908,_xll.ohTrigger(trigger,$X$24))</f>
        <v>1.499609483379055E-2</v>
      </c>
      <c r="AG1908" s="90">
        <f>_xll.qlIndexFixing(TenorBasisIndex6M,$AB1908,TRUE,_xll.ohTrigger(trigger,$X$24))</f>
        <v>1.5056701973524388E-2</v>
      </c>
      <c r="AH1908" s="43">
        <f>_xll.qlIndexFixing($X$9,$AB1908,TRUE,trigger)</f>
        <v>1.5107452289724323E-2</v>
      </c>
      <c r="AI1908" s="45">
        <f t="shared" si="43"/>
        <v>-0.50750316199934742</v>
      </c>
    </row>
    <row r="1909" spans="27:35" x14ac:dyDescent="0.2">
      <c r="AA1909" s="122" t="s">
        <v>88</v>
      </c>
      <c r="AB1909" s="40">
        <f>_xll.qlInterestRateIndexFixingDate($X$9,AC1909)</f>
        <v>52772</v>
      </c>
      <c r="AC1909" s="40">
        <f>_xll.qlCalendarAdvance(calendar,$AC1908,AA1909,,,trigger)</f>
        <v>52776</v>
      </c>
      <c r="AD1909" s="40">
        <f>_xll.qlInterestRateIndexMaturity($X$9,AC1909,)</f>
        <v>52868</v>
      </c>
      <c r="AE1909" s="43">
        <f>_xll.qlTenorBasisValue(TenorBasis3M,AC1909,_xll.ohTrigger(trigger,$X$24))</f>
        <v>3.0505567923661317E-4</v>
      </c>
      <c r="AF1909" s="90">
        <f>_xll.qlTenorBasisForwardRate(TenorBasis3M,AC1909,_xll.ohTrigger(trigger,$X$24))</f>
        <v>1.4998339090564014E-2</v>
      </c>
      <c r="AG1909" s="90">
        <f>_xll.qlIndexFixing(TenorBasisIndex6M,$AB1909,TRUE,_xll.ohTrigger(trigger,$X$24))</f>
        <v>1.5058946336074979E-2</v>
      </c>
      <c r="AH1909" s="43">
        <f>_xll.qlIndexFixing($X$9,$AB1909,TRUE,trigger)</f>
        <v>1.5109981608078214E-2</v>
      </c>
      <c r="AI1909" s="45">
        <f t="shared" si="43"/>
        <v>-0.51035272003235532</v>
      </c>
    </row>
    <row r="1910" spans="27:35" x14ac:dyDescent="0.2">
      <c r="AA1910" s="122" t="s">
        <v>88</v>
      </c>
      <c r="AB1910" s="40">
        <f>_xll.qlInterestRateIndexFixingDate($X$9,AC1910)</f>
        <v>52779</v>
      </c>
      <c r="AC1910" s="40">
        <f>_xll.qlCalendarAdvance(calendar,$AC1909,AA1910,,,trigger)</f>
        <v>52783</v>
      </c>
      <c r="AD1910" s="40">
        <f>_xll.qlInterestRateIndexMaturity($X$9,AC1910,)</f>
        <v>52875</v>
      </c>
      <c r="AE1910" s="43">
        <f>_xll.qlTenorBasisValue(TenorBasis3M,AC1910,_xll.ohTrigger(trigger,$X$24))</f>
        <v>3.0445424622655852E-4</v>
      </c>
      <c r="AF1910" s="90">
        <f>_xll.qlTenorBasisForwardRate(TenorBasis3M,AC1910,_xll.ohTrigger(trigger,$X$24))</f>
        <v>1.5000624478832211E-2</v>
      </c>
      <c r="AG1910" s="90">
        <f>_xll.qlIndexFixing(TenorBasisIndex6M,$AB1910,TRUE,_xll.ohTrigger(trigger,$X$24))</f>
        <v>1.5061231830757183E-2</v>
      </c>
      <c r="AH1910" s="43">
        <f>_xll.qlIndexFixing($X$9,$AB1910,TRUE,trigger)</f>
        <v>1.5112547142682104E-2</v>
      </c>
      <c r="AI1910" s="45">
        <f t="shared" si="43"/>
        <v>-0.51315311924921347</v>
      </c>
    </row>
    <row r="1911" spans="27:35" x14ac:dyDescent="0.2">
      <c r="AA1911" s="122" t="s">
        <v>88</v>
      </c>
      <c r="AB1911" s="40">
        <f>_xll.qlInterestRateIndexFixingDate($X$9,AC1911)</f>
        <v>52786</v>
      </c>
      <c r="AC1911" s="40">
        <f>_xll.qlCalendarAdvance(calendar,$AC1910,AA1911,,,trigger)</f>
        <v>52790</v>
      </c>
      <c r="AD1911" s="40">
        <f>_xll.qlInterestRateIndexMaturity($X$9,AC1911,)</f>
        <v>52882</v>
      </c>
      <c r="AE1911" s="43">
        <f>_xll.qlTenorBasisValue(TenorBasis3M,AC1911,_xll.ohTrigger(trigger,$X$24))</f>
        <v>3.0385389026007077E-4</v>
      </c>
      <c r="AF1911" s="90">
        <f>_xll.qlTenorBasisForwardRate(TenorBasis3M,AC1911,_xll.ohTrigger(trigger,$X$24))</f>
        <v>1.5002950997150207E-2</v>
      </c>
      <c r="AG1911" s="90">
        <f>_xll.qlIndexFixing(TenorBasisIndex6M,$AB1911,TRUE,_xll.ohTrigger(trigger,$X$24))</f>
        <v>1.5063558456122594E-2</v>
      </c>
      <c r="AH1911" s="43">
        <f>_xll.qlIndexFixing($X$9,$AB1911,TRUE,trigger)</f>
        <v>1.511514889360811E-2</v>
      </c>
      <c r="AI1911" s="45">
        <f t="shared" si="43"/>
        <v>-0.51590437485515495</v>
      </c>
    </row>
    <row r="1912" spans="27:35" x14ac:dyDescent="0.2">
      <c r="AA1912" s="122" t="s">
        <v>88</v>
      </c>
      <c r="AB1912" s="40">
        <f>_xll.qlInterestRateIndexFixingDate($X$9,AC1912)</f>
        <v>52793</v>
      </c>
      <c r="AC1912" s="40">
        <f>_xll.qlCalendarAdvance(calendar,$AC1911,AA1912,,,trigger)</f>
        <v>52797</v>
      </c>
      <c r="AD1912" s="40">
        <f>_xll.qlInterestRateIndexMaturity($X$9,AC1912,)</f>
        <v>52889</v>
      </c>
      <c r="AE1912" s="43">
        <f>_xll.qlTenorBasisValue(TenorBasis3M,AC1912,_xll.ohTrigger(trigger,$X$24))</f>
        <v>3.0325460980258422E-4</v>
      </c>
      <c r="AF1912" s="90">
        <f>_xll.qlTenorBasisForwardRate(TenorBasis3M,AC1912,_xll.ohTrigger(trigger,$X$24))</f>
        <v>1.500531864406786E-2</v>
      </c>
      <c r="AG1912" s="90">
        <f>_xll.qlIndexFixing(TenorBasisIndex6M,$AB1912,TRUE,_xll.ohTrigger(trigger,$X$24))</f>
        <v>1.5065926210725411E-2</v>
      </c>
      <c r="AH1912" s="43">
        <f>_xll.qlIndexFixing($X$9,$AB1912,TRUE,trigger)</f>
        <v>1.5117786860927478E-2</v>
      </c>
      <c r="AI1912" s="45">
        <f t="shared" si="43"/>
        <v>-0.51860650202066594</v>
      </c>
    </row>
    <row r="1913" spans="27:35" x14ac:dyDescent="0.2">
      <c r="AA1913" s="122" t="s">
        <v>88</v>
      </c>
      <c r="AB1913" s="40">
        <f>_xll.qlInterestRateIndexFixingDate($X$9,AC1913)</f>
        <v>52800</v>
      </c>
      <c r="AC1913" s="40">
        <f>_xll.qlCalendarAdvance(calendar,$AC1912,AA1913,,,trigger)</f>
        <v>52804</v>
      </c>
      <c r="AD1913" s="40">
        <f>_xll.qlInterestRateIndexMaturity($X$9,AC1913,)</f>
        <v>52896</v>
      </c>
      <c r="AE1913" s="43">
        <f>_xll.qlTenorBasisValue(TenorBasis3M,AC1913,_xll.ohTrigger(trigger,$X$24))</f>
        <v>3.0265640332023121E-4</v>
      </c>
      <c r="AF1913" s="90">
        <f>_xll.qlTenorBasisForwardRate(TenorBasis3M,AC1913,_xll.ohTrigger(trigger,$X$24))</f>
        <v>1.5007727418144583E-2</v>
      </c>
      <c r="AG1913" s="90">
        <f>_xll.qlIndexFixing(TenorBasisIndex6M,$AB1913,TRUE,_xll.ohTrigger(trigger,$X$24))</f>
        <v>1.5068335093120706E-2</v>
      </c>
      <c r="AH1913" s="43">
        <f>_xll.qlIndexFixing($X$9,$AB1913,TRUE,trigger)</f>
        <v>1.5120461044713193E-2</v>
      </c>
      <c r="AI1913" s="45">
        <f t="shared" si="43"/>
        <v>-0.52125951592487185</v>
      </c>
    </row>
    <row r="1914" spans="27:35" x14ac:dyDescent="0.2">
      <c r="AA1914" s="122" t="s">
        <v>88</v>
      </c>
      <c r="AB1914" s="40">
        <f>_xll.qlInterestRateIndexFixingDate($X$9,AC1914)</f>
        <v>52807</v>
      </c>
      <c r="AC1914" s="40">
        <f>_xll.qlCalendarAdvance(calendar,$AC1913,AA1914,,,trigger)</f>
        <v>52811</v>
      </c>
      <c r="AD1914" s="40">
        <f>_xll.qlInterestRateIndexMaturity($X$9,AC1914,)</f>
        <v>52903</v>
      </c>
      <c r="AE1914" s="43">
        <f>_xll.qlTenorBasisValue(TenorBasis3M,AC1914,_xll.ohTrigger(trigger,$X$24))</f>
        <v>3.0205926927984872E-4</v>
      </c>
      <c r="AF1914" s="90">
        <f>_xll.qlTenorBasisForwardRate(TenorBasis3M,AC1914,_xll.ohTrigger(trigger,$X$24))</f>
        <v>1.5010177317935443E-2</v>
      </c>
      <c r="AG1914" s="90">
        <f>_xll.qlIndexFixing(TenorBasisIndex6M,$AB1914,TRUE,_xll.ohTrigger(trigger,$X$24))</f>
        <v>1.5070785101864414E-2</v>
      </c>
      <c r="AH1914" s="43">
        <f>_xll.qlIndexFixing($X$9,$AB1914,TRUE,trigger)</f>
        <v>1.5123171445038242E-2</v>
      </c>
      <c r="AI1914" s="45">
        <f t="shared" si="43"/>
        <v>-0.52386343173827643</v>
      </c>
    </row>
    <row r="1915" spans="27:35" x14ac:dyDescent="0.2">
      <c r="AA1915" s="122" t="s">
        <v>88</v>
      </c>
      <c r="AB1915" s="40">
        <f>_xll.qlInterestRateIndexFixingDate($X$9,AC1915)</f>
        <v>52814</v>
      </c>
      <c r="AC1915" s="40">
        <f>_xll.qlCalendarAdvance(calendar,$AC1914,AA1915,,,trigger)</f>
        <v>52818</v>
      </c>
      <c r="AD1915" s="40">
        <f>_xll.qlInterestRateIndexMaturity($X$9,AC1915,)</f>
        <v>52910</v>
      </c>
      <c r="AE1915" s="43">
        <f>_xll.qlTenorBasisValue(TenorBasis3M,AC1915,_xll.ohTrigger(trigger,$X$24))</f>
        <v>3.0146320614898479E-4</v>
      </c>
      <c r="AF1915" s="90">
        <f>_xll.qlTenorBasisForwardRate(TenorBasis3M,AC1915,_xll.ohTrigger(trigger,$X$24))</f>
        <v>1.5012668342000726E-2</v>
      </c>
      <c r="AG1915" s="90">
        <f>_xll.qlIndexFixing(TenorBasisIndex6M,$AB1915,TRUE,_xll.ohTrigger(trigger,$X$24))</f>
        <v>1.5073276235515949E-2</v>
      </c>
      <c r="AH1915" s="43">
        <f>_xll.qlIndexFixing($X$9,$AB1915,TRUE,trigger)</f>
        <v>1.5125918061979084E-2</v>
      </c>
      <c r="AI1915" s="45">
        <f t="shared" si="43"/>
        <v>-0.52641826463134878</v>
      </c>
    </row>
    <row r="1916" spans="27:35" x14ac:dyDescent="0.2">
      <c r="AA1916" s="122" t="s">
        <v>88</v>
      </c>
      <c r="AB1916" s="40">
        <f>_xll.qlInterestRateIndexFixingDate($X$9,AC1916)</f>
        <v>52821</v>
      </c>
      <c r="AC1916" s="40">
        <f>_xll.qlCalendarAdvance(calendar,$AC1915,AA1916,,,trigger)</f>
        <v>52825</v>
      </c>
      <c r="AD1916" s="40">
        <f>_xll.qlInterestRateIndexMaturity($X$9,AC1916,)</f>
        <v>52917</v>
      </c>
      <c r="AE1916" s="43">
        <f>_xll.qlTenorBasisValue(TenorBasis3M,AC1916,_xll.ohTrigger(trigger,$X$24))</f>
        <v>3.0086821239590618E-4</v>
      </c>
      <c r="AF1916" s="90">
        <f>_xll.qlTenorBasisForwardRate(TenorBasis3M,AC1916,_xll.ohTrigger(trigger,$X$24))</f>
        <v>1.5015200488900709E-2</v>
      </c>
      <c r="AG1916" s="90">
        <f>_xll.qlIndexFixing(TenorBasisIndex6M,$AB1916,TRUE,_xll.ohTrigger(trigger,$X$24))</f>
        <v>1.5075808492639937E-2</v>
      </c>
      <c r="AH1916" s="43">
        <f>_xll.qlIndexFixing($X$9,$AB1916,TRUE,trigger)</f>
        <v>1.5128700895611311E-2</v>
      </c>
      <c r="AI1916" s="45">
        <f t="shared" si="43"/>
        <v>-0.52892402971373853</v>
      </c>
    </row>
    <row r="1917" spans="27:35" x14ac:dyDescent="0.2">
      <c r="AA1917" s="122" t="s">
        <v>88</v>
      </c>
      <c r="AB1917" s="40">
        <f>_xll.qlInterestRateIndexFixingDate($X$9,AC1917)</f>
        <v>52828</v>
      </c>
      <c r="AC1917" s="40">
        <f>_xll.qlCalendarAdvance(calendar,$AC1916,AA1917,,,trigger)</f>
        <v>52832</v>
      </c>
      <c r="AD1917" s="40">
        <f>_xll.qlInterestRateIndexMaturity($X$9,AC1917,)</f>
        <v>52924</v>
      </c>
      <c r="AE1917" s="43">
        <f>_xll.qlTenorBasisValue(TenorBasis3M,AC1917,_xll.ohTrigger(trigger,$X$24))</f>
        <v>3.002742864896038E-4</v>
      </c>
      <c r="AF1917" s="90">
        <f>_xll.qlTenorBasisForwardRate(TenorBasis3M,AC1917,_xll.ohTrigger(trigger,$X$24))</f>
        <v>1.5017773757201761E-2</v>
      </c>
      <c r="AG1917" s="90">
        <f>_xll.qlIndexFixing(TenorBasisIndex6M,$AB1917,TRUE,_xll.ohTrigger(trigger,$X$24))</f>
        <v>1.507838187179753E-2</v>
      </c>
      <c r="AH1917" s="43">
        <f>_xll.qlIndexFixing($X$9,$AB1917,TRUE,trigger)</f>
        <v>1.5131519946010514E-2</v>
      </c>
      <c r="AI1917" s="45">
        <f t="shared" si="43"/>
        <v>-0.53138074212984165</v>
      </c>
    </row>
    <row r="1918" spans="27:35" x14ac:dyDescent="0.2">
      <c r="AA1918" s="122" t="s">
        <v>88</v>
      </c>
      <c r="AB1918" s="40">
        <f>_xll.qlInterestRateIndexFixingDate($X$9,AC1918)</f>
        <v>52835</v>
      </c>
      <c r="AC1918" s="40">
        <f>_xll.qlCalendarAdvance(calendar,$AC1917,AA1918,,,trigger)</f>
        <v>52839</v>
      </c>
      <c r="AD1918" s="40">
        <f>_xll.qlInterestRateIndexMaturity($X$9,AC1918,)</f>
        <v>52931</v>
      </c>
      <c r="AE1918" s="43">
        <f>_xll.qlTenorBasisValue(TenorBasis3M,AC1918,_xll.ohTrigger(trigger,$X$24))</f>
        <v>2.9968142689980022E-4</v>
      </c>
      <c r="AF1918" s="90">
        <f>_xll.qlTenorBasisForwardRate(TenorBasis3M,AC1918,_xll.ohTrigger(trigger,$X$24))</f>
        <v>1.5020388145466768E-2</v>
      </c>
      <c r="AG1918" s="90">
        <f>_xll.qlIndexFixing(TenorBasisIndex6M,$AB1918,TRUE,_xll.ohTrigger(trigger,$X$24))</f>
        <v>1.5080996371553353E-2</v>
      </c>
      <c r="AH1918" s="43">
        <f>_xll.qlIndexFixing($X$9,$AB1918,TRUE,trigger)</f>
        <v>1.5134375213254893E-2</v>
      </c>
      <c r="AI1918" s="45">
        <f t="shared" si="43"/>
        <v>-0.53378841701539825</v>
      </c>
    </row>
    <row r="1919" spans="27:35" x14ac:dyDescent="0.2">
      <c r="AA1919" s="122" t="s">
        <v>88</v>
      </c>
      <c r="AB1919" s="40">
        <f>_xll.qlInterestRateIndexFixingDate($X$9,AC1919)</f>
        <v>52842</v>
      </c>
      <c r="AC1919" s="40">
        <f>_xll.qlCalendarAdvance(calendar,$AC1918,AA1919,,,trigger)</f>
        <v>52846</v>
      </c>
      <c r="AD1919" s="40">
        <f>_xll.qlInterestRateIndexMaturity($X$9,AC1919,)</f>
        <v>52937</v>
      </c>
      <c r="AE1919" s="43">
        <f>_xll.qlTenorBasisValue(TenorBasis3M,AC1919,_xll.ohTrigger(trigger,$X$24))</f>
        <v>2.9908963209695529E-4</v>
      </c>
      <c r="AF1919" s="90">
        <f>_xll.qlTenorBasisForwardRate(TenorBasis3M,AC1919,_xll.ohTrigger(trigger,$X$24))</f>
        <v>1.5022533163617083E-2</v>
      </c>
      <c r="AG1919" s="90">
        <f>_xll.qlIndexFixing(TenorBasisIndex6M,$AB1919,TRUE,_xll.ohTrigger(trigger,$X$24))</f>
        <v>1.5083138964321232E-2</v>
      </c>
      <c r="AH1919" s="43">
        <f>_xll.qlIndexFixing($X$9,$AB1919,TRUE,trigger)</f>
        <v>1.5136735503658896E-2</v>
      </c>
      <c r="AI1919" s="45">
        <f t="shared" si="43"/>
        <v>-0.53596539337664306</v>
      </c>
    </row>
    <row r="1920" spans="27:35" x14ac:dyDescent="0.2">
      <c r="AA1920" s="122" t="s">
        <v>88</v>
      </c>
      <c r="AB1920" s="40">
        <f>_xll.qlInterestRateIndexFixingDate($X$9,AC1920)</f>
        <v>52849</v>
      </c>
      <c r="AC1920" s="40">
        <f>_xll.qlCalendarAdvance(calendar,$AC1919,AA1920,,,trigger)</f>
        <v>52853</v>
      </c>
      <c r="AD1920" s="40">
        <f>_xll.qlInterestRateIndexMaturity($X$9,AC1920,)</f>
        <v>52944</v>
      </c>
      <c r="AE1920" s="43">
        <f>_xll.qlTenorBasisValue(TenorBasis3M,AC1920,_xll.ohTrigger(trigger,$X$24))</f>
        <v>2.9849890055227404E-4</v>
      </c>
      <c r="AF1920" s="90">
        <f>_xll.qlTenorBasisForwardRate(TenorBasis3M,AC1920,_xll.ohTrigger(trigger,$X$24))</f>
        <v>1.5025226738658339E-2</v>
      </c>
      <c r="AG1920" s="90">
        <f>_xll.qlIndexFixing(TenorBasisIndex6M,$AB1920,TRUE,_xll.ohTrigger(trigger,$X$24))</f>
        <v>1.5085832651623455E-2</v>
      </c>
      <c r="AH1920" s="43">
        <f>_xll.qlIndexFixing($X$9,$AB1920,TRUE,trigger)</f>
        <v>1.513966049513254E-2</v>
      </c>
      <c r="AI1920" s="45">
        <f t="shared" si="43"/>
        <v>-0.53827843509084849</v>
      </c>
    </row>
    <row r="1921" spans="27:35" x14ac:dyDescent="0.2">
      <c r="AA1921" s="122" t="s">
        <v>88</v>
      </c>
      <c r="AB1921" s="40">
        <f>_xll.qlInterestRateIndexFixingDate($X$9,AC1921)</f>
        <v>52856</v>
      </c>
      <c r="AC1921" s="40">
        <f>_xll.qlCalendarAdvance(calendar,$AC1920,AA1921,,,trigger)</f>
        <v>52860</v>
      </c>
      <c r="AD1921" s="40">
        <f>_xll.qlInterestRateIndexMaturity($X$9,AC1921,)</f>
        <v>52951</v>
      </c>
      <c r="AE1921" s="43">
        <f>_xll.qlTenorBasisValue(TenorBasis3M,AC1921,_xll.ohTrigger(trigger,$X$24))</f>
        <v>2.9790923073771199E-4</v>
      </c>
      <c r="AF1921" s="90">
        <f>_xll.qlTenorBasisForwardRate(TenorBasis3M,AC1921,_xll.ohTrigger(trigger,$X$24))</f>
        <v>1.5027961427741873E-2</v>
      </c>
      <c r="AG1921" s="90">
        <f>_xll.qlIndexFixing(TenorBasisIndex6M,$AB1921,TRUE,_xll.ohTrigger(trigger,$X$24))</f>
        <v>1.5088567453592517E-2</v>
      </c>
      <c r="AH1921" s="43">
        <f>_xll.qlIndexFixing($X$9,$AB1921,TRUE,trigger)</f>
        <v>1.5142621702144006E-2</v>
      </c>
      <c r="AI1921" s="45">
        <f t="shared" si="43"/>
        <v>-0.54054248551489714</v>
      </c>
    </row>
    <row r="1922" spans="27:35" x14ac:dyDescent="0.2">
      <c r="AA1922" s="122" t="s">
        <v>88</v>
      </c>
      <c r="AB1922" s="40">
        <f>_xll.qlInterestRateIndexFixingDate($X$9,AC1922)</f>
        <v>52863</v>
      </c>
      <c r="AC1922" s="40">
        <f>_xll.qlCalendarAdvance(calendar,$AC1921,AA1922,,,trigger)</f>
        <v>52867</v>
      </c>
      <c r="AD1922" s="40">
        <f>_xll.qlInterestRateIndexMaturity($X$9,AC1922,)</f>
        <v>52958</v>
      </c>
      <c r="AE1922" s="43">
        <f>_xll.qlTenorBasisValue(TenorBasis3M,AC1922,_xll.ohTrigger(trigger,$X$24))</f>
        <v>2.9732062112598133E-4</v>
      </c>
      <c r="AF1922" s="90">
        <f>_xll.qlTenorBasisForwardRate(TenorBasis3M,AC1922,_xll.ohTrigger(trigger,$X$24))</f>
        <v>1.5030737229440259E-2</v>
      </c>
      <c r="AG1922" s="90">
        <f>_xll.qlIndexFixing(TenorBasisIndex6M,$AB1922,TRUE,_xll.ohTrigger(trigger,$X$24))</f>
        <v>1.5091343368806253E-2</v>
      </c>
      <c r="AH1922" s="43">
        <f>_xll.qlIndexFixing($X$9,$AB1922,TRUE,trigger)</f>
        <v>1.5145619124771473E-2</v>
      </c>
      <c r="AI1922" s="45">
        <f t="shared" si="43"/>
        <v>-0.5427575596522044</v>
      </c>
    </row>
    <row r="1923" spans="27:35" x14ac:dyDescent="0.2">
      <c r="AA1923" s="122" t="s">
        <v>88</v>
      </c>
      <c r="AB1923" s="40">
        <f>_xll.qlInterestRateIndexFixingDate($X$9,AC1923)</f>
        <v>52870</v>
      </c>
      <c r="AC1923" s="40">
        <f>_xll.qlCalendarAdvance(calendar,$AC1922,AA1923,,,trigger)</f>
        <v>52874</v>
      </c>
      <c r="AD1923" s="40">
        <f>_xll.qlInterestRateIndexMaturity($X$9,AC1923,)</f>
        <v>52966</v>
      </c>
      <c r="AE1923" s="43">
        <f>_xll.qlTenorBasisValue(TenorBasis3M,AC1923,_xll.ohTrigger(trigger,$X$24))</f>
        <v>2.9673307019055891E-4</v>
      </c>
      <c r="AF1923" s="90">
        <f>_xll.qlTenorBasisForwardRate(TenorBasis3M,AC1923,_xll.ohTrigger(trigger,$X$24))</f>
        <v>1.5034076836197263E-2</v>
      </c>
      <c r="AG1923" s="90">
        <f>_xll.qlIndexFixing(TenorBasisIndex6M,$AB1923,TRUE,_xll.ohTrigger(trigger,$X$24))</f>
        <v>1.5094685629263353E-2</v>
      </c>
      <c r="AH1923" s="43">
        <f>_xll.qlIndexFixing($X$9,$AB1923,TRUE,trigger)</f>
        <v>1.5149194804973894E-2</v>
      </c>
      <c r="AI1923" s="45">
        <f t="shared" si="43"/>
        <v>-0.54509175710541058</v>
      </c>
    </row>
    <row r="1924" spans="27:35" x14ac:dyDescent="0.2">
      <c r="AA1924" s="122" t="s">
        <v>88</v>
      </c>
      <c r="AB1924" s="40">
        <f>_xll.qlInterestRateIndexFixingDate($X$9,AC1924)</f>
        <v>52877</v>
      </c>
      <c r="AC1924" s="40">
        <f>_xll.qlCalendarAdvance(calendar,$AC1923,AA1924,,,trigger)</f>
        <v>52881</v>
      </c>
      <c r="AD1924" s="40">
        <f>_xll.qlInterestRateIndexMaturity($X$9,AC1924,)</f>
        <v>52973</v>
      </c>
      <c r="AE1924" s="43">
        <f>_xll.qlTenorBasisValue(TenorBasis3M,AC1924,_xll.ohTrigger(trigger,$X$24))</f>
        <v>2.9614657640569082E-4</v>
      </c>
      <c r="AF1924" s="90">
        <f>_xll.qlTenorBasisForwardRate(TenorBasis3M,AC1924,_xll.ohTrigger(trigger,$X$24))</f>
        <v>1.5036937914239571E-2</v>
      </c>
      <c r="AG1924" s="90">
        <f>_xll.qlIndexFixing(TenorBasisIndex6M,$AB1924,TRUE,_xll.ohTrigger(trigger,$X$24))</f>
        <v>1.5097546822606474E-2</v>
      </c>
      <c r="AH1924" s="43">
        <f>_xll.qlIndexFixing($X$9,$AB1924,TRUE,trigger)</f>
        <v>1.5152267374987965E-2</v>
      </c>
      <c r="AI1924" s="45">
        <f t="shared" ref="AI1924:AI1987" si="44">(AG1924-AH1924)*10000</f>
        <v>-0.54720552381490661</v>
      </c>
    </row>
    <row r="1925" spans="27:35" x14ac:dyDescent="0.2">
      <c r="AA1925" s="122" t="s">
        <v>88</v>
      </c>
      <c r="AB1925" s="40">
        <f>_xll.qlInterestRateIndexFixingDate($X$9,AC1925)</f>
        <v>52884</v>
      </c>
      <c r="AC1925" s="40">
        <f>_xll.qlCalendarAdvance(calendar,$AC1924,AA1925,,,trigger)</f>
        <v>52888</v>
      </c>
      <c r="AD1925" s="40">
        <f>_xll.qlInterestRateIndexMaturity($X$9,AC1925,)</f>
        <v>52980</v>
      </c>
      <c r="AE1925" s="43">
        <f>_xll.qlTenorBasisValue(TenorBasis3M,AC1925,_xll.ohTrigger(trigger,$X$24))</f>
        <v>2.9556113824639964E-4</v>
      </c>
      <c r="AF1925" s="90">
        <f>_xll.qlTenorBasisForwardRate(TenorBasis3M,AC1925,_xll.ohTrigger(trigger,$X$24))</f>
        <v>1.5039840102264253E-2</v>
      </c>
      <c r="AG1925" s="90">
        <f>_xll.qlIndexFixing(TenorBasisIndex6M,$AB1925,TRUE,_xll.ohTrigger(trigger,$X$24))</f>
        <v>1.5100449126564507E-2</v>
      </c>
      <c r="AH1925" s="43">
        <f>_xll.qlIndexFixing($X$9,$AB1925,TRUE,trigger)</f>
        <v>1.5155376162423269E-2</v>
      </c>
      <c r="AI1925" s="45">
        <f t="shared" si="44"/>
        <v>-0.54927035858761897</v>
      </c>
    </row>
    <row r="1926" spans="27:35" x14ac:dyDescent="0.2">
      <c r="AA1926" s="122" t="s">
        <v>88</v>
      </c>
      <c r="AB1926" s="40">
        <f>_xll.qlInterestRateIndexFixingDate($X$9,AC1926)</f>
        <v>52891</v>
      </c>
      <c r="AC1926" s="40">
        <f>_xll.qlCalendarAdvance(calendar,$AC1925,AA1926,,,trigger)</f>
        <v>52895</v>
      </c>
      <c r="AD1926" s="40">
        <f>_xll.qlInterestRateIndexMaturity($X$9,AC1926,)</f>
        <v>52987</v>
      </c>
      <c r="AE1926" s="43">
        <f>_xll.qlTenorBasisValue(TenorBasis3M,AC1926,_xll.ohTrigger(trigger,$X$24))</f>
        <v>2.9497675418849092E-4</v>
      </c>
      <c r="AF1926" s="90">
        <f>_xll.qlTenorBasisForwardRate(TenorBasis3M,AC1926,_xll.ohTrigger(trigger,$X$24))</f>
        <v>1.5042783398848972E-2</v>
      </c>
      <c r="AG1926" s="90">
        <f>_xll.qlIndexFixing(TenorBasisIndex6M,$AB1926,TRUE,_xll.ohTrigger(trigger,$X$24))</f>
        <v>1.5103392539719457E-2</v>
      </c>
      <c r="AH1926" s="43">
        <f>_xll.qlIndexFixing($X$9,$AB1926,TRUE,trigger)</f>
        <v>1.5158521167364962E-2</v>
      </c>
      <c r="AI1926" s="45">
        <f t="shared" si="44"/>
        <v>-0.55128627645504791</v>
      </c>
    </row>
    <row r="1927" spans="27:35" x14ac:dyDescent="0.2">
      <c r="AA1927" s="122" t="s">
        <v>88</v>
      </c>
      <c r="AB1927" s="40">
        <f>_xll.qlInterestRateIndexFixingDate($X$9,AC1927)</f>
        <v>52898</v>
      </c>
      <c r="AC1927" s="40">
        <f>_xll.qlCalendarAdvance(calendar,$AC1926,AA1927,,,trigger)</f>
        <v>52902</v>
      </c>
      <c r="AD1927" s="40">
        <f>_xll.qlInterestRateIndexMaturity($X$9,AC1927,)</f>
        <v>52994</v>
      </c>
      <c r="AE1927" s="43">
        <f>_xll.qlTenorBasisValue(TenorBasis3M,AC1927,_xll.ohTrigger(trigger,$X$24))</f>
        <v>2.9439342270855875E-4</v>
      </c>
      <c r="AF1927" s="90">
        <f>_xll.qlTenorBasisForwardRate(TenorBasis3M,AC1927,_xll.ohTrigger(trigger,$X$24))</f>
        <v>1.5045767802580939E-2</v>
      </c>
      <c r="AG1927" s="90">
        <f>_xll.qlIndexFixing(TenorBasisIndex6M,$AB1927,TRUE,_xll.ohTrigger(trigger,$X$24))</f>
        <v>1.5106377060654194E-2</v>
      </c>
      <c r="AH1927" s="43">
        <f>_xll.qlIndexFixing($X$9,$AB1927,TRUE,trigger)</f>
        <v>1.5161702389897318E-2</v>
      </c>
      <c r="AI1927" s="45">
        <f t="shared" si="44"/>
        <v>-0.55325329243124255</v>
      </c>
    </row>
    <row r="1928" spans="27:35" x14ac:dyDescent="0.2">
      <c r="AA1928" s="122" t="s">
        <v>88</v>
      </c>
      <c r="AB1928" s="40">
        <f>_xll.qlInterestRateIndexFixingDate($X$9,AC1928)</f>
        <v>52905</v>
      </c>
      <c r="AC1928" s="40">
        <f>_xll.qlCalendarAdvance(calendar,$AC1927,AA1928,,,trigger)</f>
        <v>52909</v>
      </c>
      <c r="AD1928" s="40">
        <f>_xll.qlInterestRateIndexMaturity($X$9,AC1928,)</f>
        <v>53001</v>
      </c>
      <c r="AE1928" s="43">
        <f>_xll.qlTenorBasisValue(TenorBasis3M,AC1928,_xll.ohTrigger(trigger,$X$24))</f>
        <v>2.9381114228399193E-4</v>
      </c>
      <c r="AF1928" s="90">
        <f>_xll.qlTenorBasisForwardRate(TenorBasis3M,AC1928,_xll.ohTrigger(trigger,$X$24))</f>
        <v>1.504879331204477E-2</v>
      </c>
      <c r="AG1928" s="90">
        <f>_xll.qlIndexFixing(TenorBasisIndex6M,$AB1928,TRUE,_xll.ohTrigger(trigger,$X$24))</f>
        <v>1.5109402687957676E-2</v>
      </c>
      <c r="AH1928" s="43">
        <f>_xll.qlIndexFixing($X$9,$AB1928,TRUE,trigger)</f>
        <v>1.516491983011244E-2</v>
      </c>
      <c r="AI1928" s="45">
        <f t="shared" si="44"/>
        <v>-0.55517142154763377</v>
      </c>
    </row>
    <row r="1929" spans="27:35" x14ac:dyDescent="0.2">
      <c r="AA1929" s="122" t="s">
        <v>88</v>
      </c>
      <c r="AB1929" s="40">
        <f>_xll.qlInterestRateIndexFixingDate($X$9,AC1929)</f>
        <v>52912</v>
      </c>
      <c r="AC1929" s="40">
        <f>_xll.qlCalendarAdvance(calendar,$AC1928,AA1929,,,trigger)</f>
        <v>52916</v>
      </c>
      <c r="AD1929" s="40">
        <f>_xll.qlInterestRateIndexMaturity($X$9,AC1929,)</f>
        <v>53008</v>
      </c>
      <c r="AE1929" s="43">
        <f>_xll.qlTenorBasisValue(TenorBasis3M,AC1929,_xll.ohTrigger(trigger,$X$24))</f>
        <v>2.9322991139298131E-4</v>
      </c>
      <c r="AF1929" s="90">
        <f>_xll.qlTenorBasisForwardRate(TenorBasis3M,AC1929,_xll.ohTrigger(trigger,$X$24))</f>
        <v>1.5051859925828548E-2</v>
      </c>
      <c r="AG1929" s="90">
        <f>_xll.qlIndexFixing(TenorBasisIndex6M,$AB1929,TRUE,_xll.ohTrigger(trigger,$X$24))</f>
        <v>1.5112469420212774E-2</v>
      </c>
      <c r="AH1929" s="43">
        <f>_xll.qlIndexFixing($X$9,$AB1929,TRUE,trigger)</f>
        <v>1.5168173488096346E-2</v>
      </c>
      <c r="AI1929" s="45">
        <f t="shared" si="44"/>
        <v>-0.55704067883572195</v>
      </c>
    </row>
    <row r="1930" spans="27:35" x14ac:dyDescent="0.2">
      <c r="AA1930" s="122" t="s">
        <v>88</v>
      </c>
      <c r="AB1930" s="40">
        <f>_xll.qlInterestRateIndexFixingDate($X$9,AC1930)</f>
        <v>52919</v>
      </c>
      <c r="AC1930" s="40">
        <f>_xll.qlCalendarAdvance(calendar,$AC1929,AA1930,,,trigger)</f>
        <v>52923</v>
      </c>
      <c r="AD1930" s="40">
        <f>_xll.qlInterestRateIndexMaturity($X$9,AC1930,)</f>
        <v>53015</v>
      </c>
      <c r="AE1930" s="43">
        <f>_xll.qlTenorBasisValue(TenorBasis3M,AC1930,_xll.ohTrigger(trigger,$X$24))</f>
        <v>2.9264972851452455E-4</v>
      </c>
      <c r="AF1930" s="90">
        <f>_xll.qlTenorBasisForwardRate(TenorBasis3M,AC1930,_xll.ohTrigger(trigger,$X$24))</f>
        <v>1.505496764252123E-2</v>
      </c>
      <c r="AG1930" s="90">
        <f>_xll.qlIndexFixing(TenorBasisIndex6M,$AB1930,TRUE,_xll.ohTrigger(trigger,$X$24))</f>
        <v>1.5115577256013656E-2</v>
      </c>
      <c r="AH1930" s="43">
        <f>_xll.qlIndexFixing($X$9,$AB1930,TRUE,trigger)</f>
        <v>1.5171463363940268E-2</v>
      </c>
      <c r="AI1930" s="45">
        <f t="shared" si="44"/>
        <v>-0.55886107926611872</v>
      </c>
    </row>
    <row r="1931" spans="27:35" x14ac:dyDescent="0.2">
      <c r="AA1931" s="122" t="s">
        <v>88</v>
      </c>
      <c r="AB1931" s="40">
        <f>_xll.qlInterestRateIndexFixingDate($X$9,AC1931)</f>
        <v>52926</v>
      </c>
      <c r="AC1931" s="40">
        <f>_xll.qlCalendarAdvance(calendar,$AC1930,AA1931,,,trigger)</f>
        <v>52930</v>
      </c>
      <c r="AD1931" s="40">
        <f>_xll.qlInterestRateIndexMaturity($X$9,AC1931,)</f>
        <v>53021</v>
      </c>
      <c r="AE1931" s="43">
        <f>_xll.qlTenorBasisValue(TenorBasis3M,AC1931,_xll.ohTrigger(trigger,$X$24))</f>
        <v>2.9207059212843251E-4</v>
      </c>
      <c r="AF1931" s="90">
        <f>_xll.qlTenorBasisForwardRate(TenorBasis3M,AC1931,_xll.ohTrigger(trigger,$X$24))</f>
        <v>1.5057569277877445E-2</v>
      </c>
      <c r="AG1931" s="90">
        <f>_xll.qlIndexFixing(TenorBasisIndex6M,$AB1931,TRUE,_xll.ohTrigger(trigger,$X$24))</f>
        <v>1.5118176467123622E-2</v>
      </c>
      <c r="AH1931" s="43">
        <f>_xll.qlIndexFixing($X$9,$AB1931,TRUE,trigger)</f>
        <v>1.5174225645036158E-2</v>
      </c>
      <c r="AI1931" s="45">
        <f t="shared" si="44"/>
        <v>-0.56049177912536119</v>
      </c>
    </row>
    <row r="1932" spans="27:35" x14ac:dyDescent="0.2">
      <c r="AA1932" s="122" t="s">
        <v>88</v>
      </c>
      <c r="AB1932" s="40">
        <f>_xll.qlInterestRateIndexFixingDate($X$9,AC1932)</f>
        <v>52933</v>
      </c>
      <c r="AC1932" s="40">
        <f>_xll.qlCalendarAdvance(calendar,$AC1931,AA1932,,,trigger)</f>
        <v>52937</v>
      </c>
      <c r="AD1932" s="40">
        <f>_xll.qlInterestRateIndexMaturity($X$9,AC1932,)</f>
        <v>53027</v>
      </c>
      <c r="AE1932" s="43">
        <f>_xll.qlTenorBasisValue(TenorBasis3M,AC1932,_xll.ohTrigger(trigger,$X$24))</f>
        <v>2.9149250071533629E-4</v>
      </c>
      <c r="AF1932" s="90">
        <f>_xll.qlTenorBasisForwardRate(TenorBasis3M,AC1932,_xll.ohTrigger(trigger,$X$24))</f>
        <v>1.5060206184279501E-2</v>
      </c>
      <c r="AG1932" s="90">
        <f>_xll.qlIndexFixing(TenorBasisIndex6M,$AB1932,TRUE,_xll.ohTrigger(trigger,$X$24))</f>
        <v>1.5120810948934249E-2</v>
      </c>
      <c r="AH1932" s="43">
        <f>_xll.qlIndexFixing($X$9,$AB1932,TRUE,trigger)</f>
        <v>1.517701896355117E-2</v>
      </c>
      <c r="AI1932" s="45">
        <f t="shared" si="44"/>
        <v>-0.56208014616920821</v>
      </c>
    </row>
    <row r="1933" spans="27:35" x14ac:dyDescent="0.2">
      <c r="AA1933" s="122" t="s">
        <v>88</v>
      </c>
      <c r="AB1933" s="40">
        <f>_xll.qlInterestRateIndexFixingDate($X$9,AC1933)</f>
        <v>52940</v>
      </c>
      <c r="AC1933" s="40">
        <f>_xll.qlCalendarAdvance(calendar,$AC1932,AA1933,,,trigger)</f>
        <v>52944</v>
      </c>
      <c r="AD1933" s="40">
        <f>_xll.qlInterestRateIndexMaturity($X$9,AC1933,)</f>
        <v>53034</v>
      </c>
      <c r="AE1933" s="43">
        <f>_xll.qlTenorBasisValue(TenorBasis3M,AC1933,_xll.ohTrigger(trigger,$X$24))</f>
        <v>2.9091545275669172E-4</v>
      </c>
      <c r="AF1933" s="90">
        <f>_xll.qlTenorBasisForwardRate(TenorBasis3M,AC1933,_xll.ohTrigger(trigger,$X$24))</f>
        <v>1.5063431061212107E-2</v>
      </c>
      <c r="AG1933" s="90">
        <f>_xll.qlIndexFixing(TenorBasisIndex6M,$AB1933,TRUE,_xll.ohTrigger(trigger,$X$24))</f>
        <v>1.5124035945695447E-2</v>
      </c>
      <c r="AH1933" s="43">
        <f>_xll.qlIndexFixing($X$9,$AB1933,TRUE,trigger)</f>
        <v>1.5180412033894974E-2</v>
      </c>
      <c r="AI1933" s="45">
        <f t="shared" si="44"/>
        <v>-0.56376088199527885</v>
      </c>
    </row>
    <row r="1934" spans="27:35" x14ac:dyDescent="0.2">
      <c r="AA1934" s="122" t="s">
        <v>88</v>
      </c>
      <c r="AB1934" s="40">
        <f>_xll.qlInterestRateIndexFixingDate($X$9,AC1934)</f>
        <v>52947</v>
      </c>
      <c r="AC1934" s="40">
        <f>_xll.qlCalendarAdvance(calendar,$AC1933,AA1934,,,trigger)</f>
        <v>52951</v>
      </c>
      <c r="AD1934" s="40">
        <f>_xll.qlInterestRateIndexMaturity($X$9,AC1934,)</f>
        <v>53041</v>
      </c>
      <c r="AE1934" s="43">
        <f>_xll.qlTenorBasisValue(TenorBasis3M,AC1934,_xll.ohTrigger(trigger,$X$24))</f>
        <v>2.9033944673478661E-4</v>
      </c>
      <c r="AF1934" s="90">
        <f>_xll.qlTenorBasisForwardRate(TenorBasis3M,AC1934,_xll.ohTrigger(trigger,$X$24))</f>
        <v>1.506669703214758E-2</v>
      </c>
      <c r="AG1934" s="90">
        <f>_xll.qlIndexFixing(TenorBasisIndex6M,$AB1934,TRUE,_xll.ohTrigger(trigger,$X$24))</f>
        <v>1.5127302037077683E-2</v>
      </c>
      <c r="AH1934" s="43">
        <f>_xll.qlIndexFixing($X$9,$AB1934,TRUE,trigger)</f>
        <v>1.5183841319340807E-2</v>
      </c>
      <c r="AI1934" s="45">
        <f t="shared" si="44"/>
        <v>-0.5653928226312388</v>
      </c>
    </row>
    <row r="1935" spans="27:35" x14ac:dyDescent="0.2">
      <c r="AA1935" s="122" t="s">
        <v>88</v>
      </c>
      <c r="AB1935" s="40">
        <f>_xll.qlInterestRateIndexFixingDate($X$9,AC1935)</f>
        <v>52953</v>
      </c>
      <c r="AC1935" s="40">
        <f>_xll.qlCalendarAdvance(calendar,$AC1934,AA1935,,,trigger)</f>
        <v>52958</v>
      </c>
      <c r="AD1935" s="40">
        <f>_xll.qlInterestRateIndexMaturity($X$9,AC1935,)</f>
        <v>53048</v>
      </c>
      <c r="AE1935" s="43">
        <f>_xll.qlTenorBasisValue(TenorBasis3M,AC1935,_xll.ohTrigger(trigger,$X$24))</f>
        <v>2.8976448113274614E-4</v>
      </c>
      <c r="AF1935" s="90">
        <f>_xll.qlTenorBasisForwardRate(TenorBasis3M,AC1935,_xll.ohTrigger(trigger,$X$24))</f>
        <v>1.5070004095679046E-2</v>
      </c>
      <c r="AG1935" s="90">
        <f>_xll.qlIndexFixing(TenorBasisIndex6M,$AB1935,TRUE,_xll.ohTrigger(trigger,$X$24))</f>
        <v>1.5130609221679414E-2</v>
      </c>
      <c r="AH1935" s="43">
        <f>_xll.qlIndexFixing($X$9,$AB1935,TRUE,trigger)</f>
        <v>1.5187306819983704E-2</v>
      </c>
      <c r="AI1935" s="45">
        <f t="shared" si="44"/>
        <v>-0.56697598304289443</v>
      </c>
    </row>
    <row r="1936" spans="27:35" x14ac:dyDescent="0.2">
      <c r="AA1936" s="122" t="s">
        <v>88</v>
      </c>
      <c r="AB1936" s="40">
        <f>_xll.qlInterestRateIndexFixingDate($X$9,AC1936)</f>
        <v>52961</v>
      </c>
      <c r="AC1936" s="40">
        <f>_xll.qlCalendarAdvance(calendar,$AC1935,AA1936,,,trigger)</f>
        <v>52965</v>
      </c>
      <c r="AD1936" s="40">
        <f>_xll.qlInterestRateIndexMaturity($X$9,AC1936,)</f>
        <v>53055</v>
      </c>
      <c r="AE1936" s="43">
        <f>_xll.qlTenorBasisValue(TenorBasis3M,AC1936,_xll.ohTrigger(trigger,$X$24))</f>
        <v>2.8919055443453874E-4</v>
      </c>
      <c r="AF1936" s="90">
        <f>_xll.qlTenorBasisForwardRate(TenorBasis3M,AC1936,_xll.ohTrigger(trigger,$X$24))</f>
        <v>1.5073352250410288E-2</v>
      </c>
      <c r="AG1936" s="90">
        <f>_xll.qlIndexFixing(TenorBasisIndex6M,$AB1936,TRUE,_xll.ohTrigger(trigger,$X$24))</f>
        <v>1.5133957498099093E-2</v>
      </c>
      <c r="AH1936" s="43">
        <f>_xll.qlIndexFixing($X$9,$AB1936,TRUE,trigger)</f>
        <v>1.5190808535915146E-2</v>
      </c>
      <c r="AI1936" s="45">
        <f t="shared" si="44"/>
        <v>-0.56851037816052497</v>
      </c>
    </row>
    <row r="1937" spans="27:35" x14ac:dyDescent="0.2">
      <c r="AA1937" s="122" t="s">
        <v>88</v>
      </c>
      <c r="AB1937" s="40">
        <f>_xll.qlInterestRateIndexFixingDate($X$9,AC1937)</f>
        <v>52968</v>
      </c>
      <c r="AC1937" s="40">
        <f>_xll.qlCalendarAdvance(calendar,$AC1936,AA1937,,,trigger)</f>
        <v>52972</v>
      </c>
      <c r="AD1937" s="40">
        <f>_xll.qlInterestRateIndexMaturity($X$9,AC1937,)</f>
        <v>53063</v>
      </c>
      <c r="AE1937" s="43">
        <f>_xll.qlTenorBasisValue(TenorBasis3M,AC1937,_xll.ohTrigger(trigger,$X$24))</f>
        <v>2.8861766512498191E-4</v>
      </c>
      <c r="AF1937" s="90">
        <f>_xll.qlTenorBasisForwardRate(TenorBasis3M,AC1937,_xll.ohTrigger(trigger,$X$24))</f>
        <v>1.5077306804314428E-2</v>
      </c>
      <c r="AG1937" s="90">
        <f>_xll.qlIndexFixing(TenorBasisIndex6M,$AB1937,TRUE,_xll.ohTrigger(trigger,$X$24))</f>
        <v>1.5137914721719237E-2</v>
      </c>
      <c r="AH1937" s="43">
        <f>_xll.qlIndexFixing($X$9,$AB1937,TRUE,trigger)</f>
        <v>1.5194926396333892E-2</v>
      </c>
      <c r="AI1937" s="45">
        <f t="shared" si="44"/>
        <v>-0.57011674614654972</v>
      </c>
    </row>
    <row r="1938" spans="27:35" x14ac:dyDescent="0.2">
      <c r="AA1938" s="122" t="s">
        <v>88</v>
      </c>
      <c r="AB1938" s="40">
        <f>_xll.qlInterestRateIndexFixingDate($X$9,AC1938)</f>
        <v>52975</v>
      </c>
      <c r="AC1938" s="40">
        <f>_xll.qlCalendarAdvance(calendar,$AC1937,AA1938,,,trigger)</f>
        <v>52979</v>
      </c>
      <c r="AD1938" s="40">
        <f>_xll.qlInterestRateIndexMaturity($X$9,AC1938,)</f>
        <v>53069</v>
      </c>
      <c r="AE1938" s="43">
        <f>_xll.qlTenorBasisValue(TenorBasis3M,AC1938,_xll.ohTrigger(trigger,$X$24))</f>
        <v>2.8804581168974836E-4</v>
      </c>
      <c r="AF1938" s="90">
        <f>_xll.qlTenorBasisForwardRate(TenorBasis3M,AC1938,_xll.ohTrigger(trigger,$X$24))</f>
        <v>1.5080171827881017E-2</v>
      </c>
      <c r="AG1938" s="90">
        <f>_xll.qlIndexFixing(TenorBasisIndex6M,$AB1938,TRUE,_xll.ohTrigger(trigger,$X$24))</f>
        <v>1.5140777320810983E-2</v>
      </c>
      <c r="AH1938" s="43">
        <f>_xll.qlIndexFixing($X$9,$AB1938,TRUE,trigger)</f>
        <v>1.5197920614030025E-2</v>
      </c>
      <c r="AI1938" s="45">
        <f t="shared" si="44"/>
        <v>-0.5714329321904188</v>
      </c>
    </row>
    <row r="1939" spans="27:35" x14ac:dyDescent="0.2">
      <c r="AA1939" s="122" t="s">
        <v>88</v>
      </c>
      <c r="AB1939" s="40">
        <f>_xll.qlInterestRateIndexFixingDate($X$9,AC1939)</f>
        <v>52982</v>
      </c>
      <c r="AC1939" s="40">
        <f>_xll.qlCalendarAdvance(calendar,$AC1938,AA1939,,,trigger)</f>
        <v>52986</v>
      </c>
      <c r="AD1939" s="40">
        <f>_xll.qlInterestRateIndexMaturity($X$9,AC1939,)</f>
        <v>53076</v>
      </c>
      <c r="AE1939" s="43">
        <f>_xll.qlTenorBasisValue(TenorBasis3M,AC1939,_xll.ohTrigger(trigger,$X$24))</f>
        <v>2.8747499261537197E-4</v>
      </c>
      <c r="AF1939" s="90">
        <f>_xll.qlTenorBasisForwardRate(TenorBasis3M,AC1939,_xll.ohTrigger(trigger,$X$24))</f>
        <v>1.5083643247832512E-2</v>
      </c>
      <c r="AG1939" s="90">
        <f>_xll.qlIndexFixing(TenorBasisIndex6M,$AB1939,TRUE,_xll.ohTrigger(trigger,$X$24))</f>
        <v>1.5144248864313425E-2</v>
      </c>
      <c r="AH1939" s="43">
        <f>_xll.qlIndexFixing($X$9,$AB1939,TRUE,trigger)</f>
        <v>1.5201530976403532E-2</v>
      </c>
      <c r="AI1939" s="45">
        <f t="shared" si="44"/>
        <v>-0.57282112090106807</v>
      </c>
    </row>
    <row r="1940" spans="27:35" x14ac:dyDescent="0.2">
      <c r="AA1940" s="122" t="s">
        <v>88</v>
      </c>
      <c r="AB1940" s="40">
        <f>_xll.qlInterestRateIndexFixingDate($X$9,AC1940)</f>
        <v>52989</v>
      </c>
      <c r="AC1940" s="40">
        <f>_xll.qlCalendarAdvance(calendar,$AC1939,AA1940,,,trigger)</f>
        <v>52993</v>
      </c>
      <c r="AD1940" s="40">
        <f>_xll.qlInterestRateIndexMaturity($X$9,AC1940,)</f>
        <v>53080</v>
      </c>
      <c r="AE1940" s="43">
        <f>_xll.qlTenorBasisValue(TenorBasis3M,AC1940,_xll.ohTrigger(trigger,$X$24))</f>
        <v>2.8690520638925259E-4</v>
      </c>
      <c r="AF1940" s="90">
        <f>_xll.qlTenorBasisForwardRate(TenorBasis3M,AC1940,_xll.ohTrigger(trigger,$X$24))</f>
        <v>1.5085433966343672E-2</v>
      </c>
      <c r="AG1940" s="90">
        <f>_xll.qlIndexFixing(TenorBasisIndex6M,$AB1940,TRUE,_xll.ohTrigger(trigger,$X$24))</f>
        <v>1.5146032060281384E-2</v>
      </c>
      <c r="AH1940" s="43">
        <f>_xll.qlIndexFixing($X$9,$AB1940,TRUE,trigger)</f>
        <v>1.5203414782626209E-2</v>
      </c>
      <c r="AI1940" s="45">
        <f t="shared" si="44"/>
        <v>-0.57382722344824499</v>
      </c>
    </row>
    <row r="1941" spans="27:35" x14ac:dyDescent="0.2">
      <c r="AA1941" s="122" t="s">
        <v>88</v>
      </c>
      <c r="AB1941" s="40">
        <f>_xll.qlInterestRateIndexFixingDate($X$9,AC1941)</f>
        <v>52996</v>
      </c>
      <c r="AC1941" s="40">
        <f>_xll.qlCalendarAdvance(calendar,$AC1940,AA1941,,,trigger)</f>
        <v>53000</v>
      </c>
      <c r="AD1941" s="40">
        <f>_xll.qlInterestRateIndexMaturity($X$9,AC1941,)</f>
        <v>53090</v>
      </c>
      <c r="AE1941" s="43">
        <f>_xll.qlTenorBasisValue(TenorBasis3M,AC1941,_xll.ohTrigger(trigger,$X$24))</f>
        <v>2.8633645149966273E-4</v>
      </c>
      <c r="AF1941" s="90">
        <f>_xll.qlTenorBasisForwardRate(TenorBasis3M,AC1941,_xll.ohTrigger(trigger,$X$24))</f>
        <v>1.5090709343207998E-2</v>
      </c>
      <c r="AG1941" s="90">
        <f>_xll.qlIndexFixing(TenorBasisIndex6M,$AB1941,TRUE,_xll.ohTrigger(trigger,$X$24))</f>
        <v>1.5151315208652427E-2</v>
      </c>
      <c r="AH1941" s="43">
        <f>_xll.qlIndexFixing($X$9,$AB1941,TRUE,trigger)</f>
        <v>1.5208860348272957E-2</v>
      </c>
      <c r="AI1941" s="45">
        <f t="shared" si="44"/>
        <v>-0.5754513962052954</v>
      </c>
    </row>
    <row r="1942" spans="27:35" x14ac:dyDescent="0.2">
      <c r="AA1942" s="122" t="s">
        <v>88</v>
      </c>
      <c r="AB1942" s="40">
        <f>_xll.qlInterestRateIndexFixingDate($X$9,AC1942)</f>
        <v>53003</v>
      </c>
      <c r="AC1942" s="40">
        <f>_xll.qlCalendarAdvance(calendar,$AC1941,AA1942,,,trigger)</f>
        <v>53007</v>
      </c>
      <c r="AD1942" s="40">
        <f>_xll.qlInterestRateIndexMaturity($X$9,AC1942,)</f>
        <v>53097</v>
      </c>
      <c r="AE1942" s="43">
        <f>_xll.qlTenorBasisValue(TenorBasis3M,AC1942,_xll.ohTrigger(trigger,$X$24))</f>
        <v>2.8576872643575301E-4</v>
      </c>
      <c r="AF1942" s="90">
        <f>_xll.qlTenorBasisForwardRate(TenorBasis3M,AC1942,_xll.ohTrigger(trigger,$X$24))</f>
        <v>1.5094304015858206E-2</v>
      </c>
      <c r="AG1942" s="90">
        <f>_xll.qlIndexFixing(TenorBasisIndex6M,$AB1942,TRUE,_xll.ohTrigger(trigger,$X$24))</f>
        <v>1.5154910006715205E-2</v>
      </c>
      <c r="AH1942" s="43">
        <f>_xll.qlIndexFixing($X$9,$AB1942,TRUE,trigger)</f>
        <v>1.5212579357966938E-2</v>
      </c>
      <c r="AI1942" s="45">
        <f t="shared" si="44"/>
        <v>-0.57669351251732337</v>
      </c>
    </row>
    <row r="1943" spans="27:35" x14ac:dyDescent="0.2">
      <c r="AA1943" s="122" t="s">
        <v>88</v>
      </c>
      <c r="AB1943" s="40">
        <f>_xll.qlInterestRateIndexFixingDate($X$9,AC1943)</f>
        <v>53010</v>
      </c>
      <c r="AC1943" s="40">
        <f>_xll.qlCalendarAdvance(calendar,$AC1942,AA1943,,,trigger)</f>
        <v>53014</v>
      </c>
      <c r="AD1943" s="40">
        <f>_xll.qlInterestRateIndexMaturity($X$9,AC1943,)</f>
        <v>53104</v>
      </c>
      <c r="AE1943" s="43">
        <f>_xll.qlTenorBasisValue(TenorBasis3M,AC1943,_xll.ohTrigger(trigger,$X$24))</f>
        <v>2.8520202968755778E-4</v>
      </c>
      <c r="AF1943" s="90">
        <f>_xll.qlTenorBasisForwardRate(TenorBasis3M,AC1943,_xll.ohTrigger(trigger,$X$24))</f>
        <v>1.5097939769966651E-2</v>
      </c>
      <c r="AG1943" s="90">
        <f>_xll.qlIndexFixing(TenorBasisIndex6M,$AB1943,TRUE,_xll.ohTrigger(trigger,$X$24))</f>
        <v>1.5158545886857944E-2</v>
      </c>
      <c r="AH1943" s="43">
        <f>_xll.qlIndexFixing($X$9,$AB1943,TRUE,trigger)</f>
        <v>1.5216334583636915E-2</v>
      </c>
      <c r="AI1943" s="45">
        <f t="shared" si="44"/>
        <v>-0.57788696778970916</v>
      </c>
    </row>
    <row r="1944" spans="27:35" x14ac:dyDescent="0.2">
      <c r="AA1944" s="122" t="s">
        <v>88</v>
      </c>
      <c r="AB1944" s="40">
        <f>_xll.qlInterestRateIndexFixingDate($X$9,AC1944)</f>
        <v>53017</v>
      </c>
      <c r="AC1944" s="40">
        <f>_xll.qlCalendarAdvance(calendar,$AC1943,AA1944,,,trigger)</f>
        <v>53021</v>
      </c>
      <c r="AD1944" s="40">
        <f>_xll.qlInterestRateIndexMaturity($X$9,AC1944,)</f>
        <v>53113</v>
      </c>
      <c r="AE1944" s="43">
        <f>_xll.qlTenorBasisValue(TenorBasis3M,AC1944,_xll.ohTrigger(trigger,$X$24))</f>
        <v>2.8463635974600008E-4</v>
      </c>
      <c r="AF1944" s="90">
        <f>_xll.qlTenorBasisForwardRate(TenorBasis3M,AC1944,_xll.ohTrigger(trigger,$X$24))</f>
        <v>1.5102790697291389E-2</v>
      </c>
      <c r="AG1944" s="90">
        <f>_xll.qlIndexFixing(TenorBasisIndex6M,$AB1944,TRUE,_xll.ohTrigger(trigger,$X$24))</f>
        <v>1.5163402044891456E-2</v>
      </c>
      <c r="AH1944" s="43">
        <f>_xll.qlIndexFixing($X$9,$AB1944,TRUE,trigger)</f>
        <v>1.5221324553812856E-2</v>
      </c>
      <c r="AI1944" s="45">
        <f t="shared" si="44"/>
        <v>-0.57922508921399996</v>
      </c>
    </row>
    <row r="1945" spans="27:35" x14ac:dyDescent="0.2">
      <c r="AA1945" s="122" t="s">
        <v>88</v>
      </c>
      <c r="AB1945" s="40">
        <f>_xll.qlInterestRateIndexFixingDate($X$9,AC1945)</f>
        <v>53024</v>
      </c>
      <c r="AC1945" s="40">
        <f>_xll.qlCalendarAdvance(calendar,$AC1944,AA1945,,,trigger)</f>
        <v>53028</v>
      </c>
      <c r="AD1945" s="40">
        <f>_xll.qlInterestRateIndexMaturity($X$9,AC1945,)</f>
        <v>53120</v>
      </c>
      <c r="AE1945" s="43">
        <f>_xll.qlTenorBasisValue(TenorBasis3M,AC1945,_xll.ohTrigger(trigger,$X$24))</f>
        <v>2.8407171510289893E-4</v>
      </c>
      <c r="AF1945" s="90">
        <f>_xll.qlTenorBasisForwardRate(TenorBasis3M,AC1945,_xll.ohTrigger(trigger,$X$24))</f>
        <v>1.5106514789889168E-2</v>
      </c>
      <c r="AG1945" s="90">
        <f>_xll.qlIndexFixing(TenorBasisIndex6M,$AB1945,TRUE,_xll.ohTrigger(trigger,$X$24))</f>
        <v>1.5167126266111566E-2</v>
      </c>
      <c r="AH1945" s="43">
        <f>_xll.qlIndexFixing($X$9,$AB1945,TRUE,trigger)</f>
        <v>1.5225157709034785E-2</v>
      </c>
      <c r="AI1945" s="45">
        <f t="shared" si="44"/>
        <v>-0.5803144292321899</v>
      </c>
    </row>
    <row r="1946" spans="27:35" x14ac:dyDescent="0.2">
      <c r="AA1946" s="122" t="s">
        <v>88</v>
      </c>
      <c r="AB1946" s="40">
        <f>_xll.qlInterestRateIndexFixingDate($X$9,AC1946)</f>
        <v>53031</v>
      </c>
      <c r="AC1946" s="40">
        <f>_xll.qlCalendarAdvance(calendar,$AC1945,AA1946,,,trigger)</f>
        <v>53035</v>
      </c>
      <c r="AD1946" s="40">
        <f>_xll.qlInterestRateIndexMaturity($X$9,AC1946,)</f>
        <v>53127</v>
      </c>
      <c r="AE1946" s="43">
        <f>_xll.qlTenorBasisValue(TenorBasis3M,AC1946,_xll.ohTrigger(trigger,$X$24))</f>
        <v>2.8350809425097261E-4</v>
      </c>
      <c r="AF1946" s="90">
        <f>_xll.qlTenorBasisForwardRate(TenorBasis3M,AC1946,_xll.ohTrigger(trigger,$X$24))</f>
        <v>1.5110279963127575E-2</v>
      </c>
      <c r="AG1946" s="90">
        <f>_xll.qlIndexFixing(TenorBasisIndex6M,$AB1946,TRUE,_xll.ohTrigger(trigger,$X$24))</f>
        <v>1.5170891568606579E-2</v>
      </c>
      <c r="AH1946" s="43">
        <f>_xll.qlIndexFixing($X$9,$AB1946,TRUE,trigger)</f>
        <v>1.5229027083690254E-2</v>
      </c>
      <c r="AI1946" s="45">
        <f t="shared" si="44"/>
        <v>-0.58135515083674449</v>
      </c>
    </row>
    <row r="1947" spans="27:35" x14ac:dyDescent="0.2">
      <c r="AA1947" s="122" t="s">
        <v>88</v>
      </c>
      <c r="AB1947" s="40">
        <f>_xll.qlInterestRateIndexFixingDate($X$9,AC1947)</f>
        <v>53038</v>
      </c>
      <c r="AC1947" s="40">
        <f>_xll.qlCalendarAdvance(calendar,$AC1946,AA1947,,,trigger)</f>
        <v>53042</v>
      </c>
      <c r="AD1947" s="40">
        <f>_xll.qlInterestRateIndexMaturity($X$9,AC1947,)</f>
        <v>53134</v>
      </c>
      <c r="AE1947" s="43">
        <f>_xll.qlTenorBasisValue(TenorBasis3M,AC1947,_xll.ohTrigger(trigger,$X$24))</f>
        <v>2.8294549568384634E-4</v>
      </c>
      <c r="AF1947" s="90">
        <f>_xll.qlTenorBasisForwardRate(TenorBasis3M,AC1947,_xll.ohTrigger(trigger,$X$24))</f>
        <v>1.511408621563206E-2</v>
      </c>
      <c r="AG1947" s="90">
        <f>_xll.qlIndexFixing(TenorBasisIndex6M,$AB1947,TRUE,_xll.ohTrigger(trigger,$X$24))</f>
        <v>1.5174697951001943E-2</v>
      </c>
      <c r="AH1947" s="43">
        <f>_xll.qlIndexFixing($X$9,$AB1947,TRUE,trigger)</f>
        <v>1.5232932677890476E-2</v>
      </c>
      <c r="AI1947" s="45">
        <f t="shared" si="44"/>
        <v>-0.58234726888532762</v>
      </c>
    </row>
    <row r="1948" spans="27:35" x14ac:dyDescent="0.2">
      <c r="AA1948" s="122" t="s">
        <v>88</v>
      </c>
      <c r="AB1948" s="40">
        <f>_xll.qlInterestRateIndexFixingDate($X$9,AC1948)</f>
        <v>53045</v>
      </c>
      <c r="AC1948" s="40">
        <f>_xll.qlCalendarAdvance(calendar,$AC1947,AA1948,,,trigger)</f>
        <v>53049</v>
      </c>
      <c r="AD1948" s="40">
        <f>_xll.qlInterestRateIndexMaturity($X$9,AC1948,)</f>
        <v>53141</v>
      </c>
      <c r="AE1948" s="43">
        <f>_xll.qlTenorBasisValue(TenorBasis3M,AC1948,_xll.ohTrigger(trigger,$X$24))</f>
        <v>2.8238391789605635E-4</v>
      </c>
      <c r="AF1948" s="90">
        <f>_xll.qlTenorBasisForwardRate(TenorBasis3M,AC1948,_xll.ohTrigger(trigger,$X$24))</f>
        <v>1.5117933546031541E-2</v>
      </c>
      <c r="AG1948" s="90">
        <f>_xll.qlIndexFixing(TenorBasisIndex6M,$AB1948,TRUE,_xll.ohTrigger(trigger,$X$24))</f>
        <v>1.5178545411923974E-2</v>
      </c>
      <c r="AH1948" s="43">
        <f>_xll.qlIndexFixing($X$9,$AB1948,TRUE,trigger)</f>
        <v>1.5236874491741454E-2</v>
      </c>
      <c r="AI1948" s="45">
        <f t="shared" si="44"/>
        <v>-0.58329079817480078</v>
      </c>
    </row>
    <row r="1949" spans="27:35" x14ac:dyDescent="0.2">
      <c r="AA1949" s="122" t="s">
        <v>88</v>
      </c>
      <c r="AB1949" s="40">
        <f>_xll.qlInterestRateIndexFixingDate($X$9,AC1949)</f>
        <v>53052</v>
      </c>
      <c r="AC1949" s="40">
        <f>_xll.qlCalendarAdvance(calendar,$AC1948,AA1949,,,trigger)</f>
        <v>53056</v>
      </c>
      <c r="AD1949" s="40">
        <f>_xll.qlInterestRateIndexMaturity($X$9,AC1949,)</f>
        <v>53147</v>
      </c>
      <c r="AE1949" s="43">
        <f>_xll.qlTenorBasisValue(TenorBasis3M,AC1949,_xll.ohTrigger(trigger,$X$24))</f>
        <v>2.8182335938305516E-4</v>
      </c>
      <c r="AF1949" s="90">
        <f>_xll.qlTenorBasisForwardRate(TenorBasis3M,AC1949,_xll.ohTrigger(trigger,$X$24))</f>
        <v>1.5121219284397372E-2</v>
      </c>
      <c r="AG1949" s="90">
        <f>_xll.qlIndexFixing(TenorBasisIndex6M,$AB1949,TRUE,_xll.ohTrigger(trigger,$X$24))</f>
        <v>1.5181828725876235E-2</v>
      </c>
      <c r="AH1949" s="43">
        <f>_xll.qlIndexFixing($X$9,$AB1949,TRUE,trigger)</f>
        <v>1.5240239362083612E-2</v>
      </c>
      <c r="AI1949" s="45">
        <f t="shared" si="44"/>
        <v>-0.58410636207376765</v>
      </c>
    </row>
    <row r="1950" spans="27:35" x14ac:dyDescent="0.2">
      <c r="AA1950" s="122" t="s">
        <v>88</v>
      </c>
      <c r="AB1950" s="40">
        <f>_xll.qlInterestRateIndexFixingDate($X$9,AC1950)</f>
        <v>53057</v>
      </c>
      <c r="AC1950" s="40">
        <f>_xll.qlCalendarAdvance(calendar,$AC1949,AA1950,,,trigger)</f>
        <v>53063</v>
      </c>
      <c r="AD1950" s="40">
        <f>_xll.qlInterestRateIndexMaturity($X$9,AC1950,)</f>
        <v>53154</v>
      </c>
      <c r="AE1950" s="43">
        <f>_xll.qlTenorBasisValue(TenorBasis3M,AC1950,_xll.ohTrigger(trigger,$X$24))</f>
        <v>2.8126381864121907E-4</v>
      </c>
      <c r="AF1950" s="90">
        <f>_xll.qlTenorBasisForwardRate(TenorBasis3M,AC1950,_xll.ohTrigger(trigger,$X$24))</f>
        <v>1.5125145668182507E-2</v>
      </c>
      <c r="AG1950" s="90">
        <f>_xll.qlIndexFixing(TenorBasisIndex6M,$AB1950,TRUE,_xll.ohTrigger(trigger,$X$24))</f>
        <v>1.5185755240745964E-2</v>
      </c>
      <c r="AH1950" s="43">
        <f>_xll.qlIndexFixing($X$9,$AB1950,TRUE,trigger)</f>
        <v>1.5244250858898339E-2</v>
      </c>
      <c r="AI1950" s="45">
        <f t="shared" si="44"/>
        <v>-0.58495618152375195</v>
      </c>
    </row>
    <row r="1951" spans="27:35" x14ac:dyDescent="0.2">
      <c r="AA1951" s="122" t="s">
        <v>88</v>
      </c>
      <c r="AB1951" s="40">
        <f>_xll.qlInterestRateIndexFixingDate($X$9,AC1951)</f>
        <v>53066</v>
      </c>
      <c r="AC1951" s="40">
        <f>_xll.qlCalendarAdvance(calendar,$AC1950,AA1951,,,trigger)</f>
        <v>53070</v>
      </c>
      <c r="AD1951" s="40">
        <f>_xll.qlInterestRateIndexMaturity($X$9,AC1951,)</f>
        <v>53161</v>
      </c>
      <c r="AE1951" s="43">
        <f>_xll.qlTenorBasisValue(TenorBasis3M,AC1951,_xll.ohTrigger(trigger,$X$24))</f>
        <v>2.8070529416785052E-4</v>
      </c>
      <c r="AF1951" s="90">
        <f>_xll.qlTenorBasisForwardRate(TenorBasis3M,AC1951,_xll.ohTrigger(trigger,$X$24))</f>
        <v>1.5129113124091806E-2</v>
      </c>
      <c r="AG1951" s="90">
        <f>_xll.qlIndexFixing(TenorBasisIndex6M,$AB1951,TRUE,_xll.ohTrigger(trigger,$X$24))</f>
        <v>1.5189722828365291E-2</v>
      </c>
      <c r="AH1951" s="43">
        <f>_xll.qlIndexFixing($X$9,$AB1951,TRUE,trigger)</f>
        <v>1.5248298574111018E-2</v>
      </c>
      <c r="AI1951" s="45">
        <f t="shared" si="44"/>
        <v>-0.5857574574572727</v>
      </c>
    </row>
    <row r="1952" spans="27:35" x14ac:dyDescent="0.2">
      <c r="AA1952" s="122" t="s">
        <v>88</v>
      </c>
      <c r="AB1952" s="40">
        <f>_xll.qlInterestRateIndexFixingDate($X$9,AC1952)</f>
        <v>53073</v>
      </c>
      <c r="AC1952" s="40">
        <f>_xll.qlCalendarAdvance(calendar,$AC1951,AA1952,,,trigger)</f>
        <v>53077</v>
      </c>
      <c r="AD1952" s="40">
        <f>_xll.qlInterestRateIndexMaturity($X$9,AC1952,)</f>
        <v>53168</v>
      </c>
      <c r="AE1952" s="43">
        <f>_xll.qlTenorBasisValue(TenorBasis3M,AC1952,_xll.ohTrigger(trigger,$X$24))</f>
        <v>2.801477844611858E-4</v>
      </c>
      <c r="AF1952" s="90">
        <f>_xll.qlTenorBasisForwardRate(TenorBasis3M,AC1952,_xll.ohTrigger(trigger,$X$24))</f>
        <v>1.5133121650766355E-2</v>
      </c>
      <c r="AG1952" s="90">
        <f>_xll.qlIndexFixing(TenorBasisIndex6M,$AB1952,TRUE,_xll.ohTrigger(trigger,$X$24))</f>
        <v>1.5193731487377057E-2</v>
      </c>
      <c r="AH1952" s="43">
        <f>_xll.qlIndexFixing($X$9,$AB1952,TRUE,trigger)</f>
        <v>1.5252382507832327E-2</v>
      </c>
      <c r="AI1952" s="45">
        <f t="shared" si="44"/>
        <v>-0.58651020455269265</v>
      </c>
    </row>
    <row r="1953" spans="27:35" x14ac:dyDescent="0.2">
      <c r="AA1953" s="122" t="s">
        <v>88</v>
      </c>
      <c r="AB1953" s="40">
        <f>_xll.qlInterestRateIndexFixingDate($X$9,AC1953)</f>
        <v>53079</v>
      </c>
      <c r="AC1953" s="40">
        <f>_xll.qlCalendarAdvance(calendar,$AC1952,AA1953,,,trigger)</f>
        <v>53084</v>
      </c>
      <c r="AD1953" s="40">
        <f>_xll.qlInterestRateIndexMaturity($X$9,AC1953,)</f>
        <v>53176</v>
      </c>
      <c r="AE1953" s="43">
        <f>_xll.qlTenorBasisValue(TenorBasis3M,AC1953,_xll.ohTrigger(trigger,$X$24))</f>
        <v>2.7959128802039929E-4</v>
      </c>
      <c r="AF1953" s="90">
        <f>_xll.qlTenorBasisForwardRate(TenorBasis3M,AC1953,_xll.ohTrigger(trigger,$X$24))</f>
        <v>1.5137786318620889E-2</v>
      </c>
      <c r="AG1953" s="90">
        <f>_xll.qlIndexFixing(TenorBasisIndex6M,$AB1953,TRUE,_xll.ohTrigger(trigger,$X$24))</f>
        <v>1.5198398846648016E-2</v>
      </c>
      <c r="AH1953" s="43">
        <f>_xll.qlIndexFixing($X$9,$AB1953,TRUE,trigger)</f>
        <v>1.5257126859609407E-2</v>
      </c>
      <c r="AI1953" s="45">
        <f t="shared" si="44"/>
        <v>-0.58728012961391585</v>
      </c>
    </row>
    <row r="1954" spans="27:35" x14ac:dyDescent="0.2">
      <c r="AA1954" s="122" t="s">
        <v>88</v>
      </c>
      <c r="AB1954" s="40">
        <f>_xll.qlInterestRateIndexFixingDate($X$9,AC1954)</f>
        <v>53087</v>
      </c>
      <c r="AC1954" s="40">
        <f>_xll.qlCalendarAdvance(calendar,$AC1953,AA1954,,,trigger)</f>
        <v>53091</v>
      </c>
      <c r="AD1954" s="40">
        <f>_xll.qlInterestRateIndexMaturity($X$9,AC1954,)</f>
        <v>53183</v>
      </c>
      <c r="AE1954" s="43">
        <f>_xll.qlTenorBasisValue(TenorBasis3M,AC1954,_xll.ohTrigger(trigger,$X$24))</f>
        <v>2.7903580334560896E-4</v>
      </c>
      <c r="AF1954" s="90">
        <f>_xll.qlTenorBasisForwardRate(TenorBasis3M,AC1954,_xll.ohTrigger(trigger,$X$24))</f>
        <v>1.5141880087716776E-2</v>
      </c>
      <c r="AG1954" s="90">
        <f>_xll.qlIndexFixing(TenorBasisIndex6M,$AB1954,TRUE,_xll.ohTrigger(trigger,$X$24))</f>
        <v>1.5202492750073843E-2</v>
      </c>
      <c r="AH1954" s="43">
        <f>_xll.qlIndexFixing($X$9,$AB1954,TRUE,trigger)</f>
        <v>1.5261285993690024E-2</v>
      </c>
      <c r="AI1954" s="45">
        <f t="shared" si="44"/>
        <v>-0.58793243616180746</v>
      </c>
    </row>
    <row r="1955" spans="27:35" x14ac:dyDescent="0.2">
      <c r="AA1955" s="122" t="s">
        <v>88</v>
      </c>
      <c r="AB1955" s="40">
        <f>_xll.qlInterestRateIndexFixingDate($X$9,AC1955)</f>
        <v>53094</v>
      </c>
      <c r="AC1955" s="40">
        <f>_xll.qlCalendarAdvance(calendar,$AC1954,AA1955,,,trigger)</f>
        <v>53098</v>
      </c>
      <c r="AD1955" s="40">
        <f>_xll.qlInterestRateIndexMaturity($X$9,AC1955,)</f>
        <v>53190</v>
      </c>
      <c r="AE1955" s="43">
        <f>_xll.qlTenorBasisValue(TenorBasis3M,AC1955,_xll.ohTrigger(trigger,$X$24))</f>
        <v>2.7848132893788178E-4</v>
      </c>
      <c r="AF1955" s="90">
        <f>_xll.qlTenorBasisForwardRate(TenorBasis3M,AC1955,_xll.ohTrigger(trigger,$X$24))</f>
        <v>1.5146014925171812E-2</v>
      </c>
      <c r="AG1955" s="90">
        <f>_xll.qlIndexFixing(TenorBasisIndex6M,$AB1955,TRUE,_xll.ohTrigger(trigger,$X$24))</f>
        <v>1.5206627722493092E-2</v>
      </c>
      <c r="AH1955" s="43">
        <f>_xll.qlIndexFixing($X$9,$AB1955,TRUE,trigger)</f>
        <v>1.5265481348205987E-2</v>
      </c>
      <c r="AI1955" s="45">
        <f t="shared" si="44"/>
        <v>-0.58853625712895763</v>
      </c>
    </row>
    <row r="1956" spans="27:35" x14ac:dyDescent="0.2">
      <c r="AA1956" s="122" t="s">
        <v>88</v>
      </c>
      <c r="AB1956" s="40">
        <f>_xll.qlInterestRateIndexFixingDate($X$9,AC1956)</f>
        <v>53101</v>
      </c>
      <c r="AC1956" s="40">
        <f>_xll.qlCalendarAdvance(calendar,$AC1955,AA1956,,,trigger)</f>
        <v>53105</v>
      </c>
      <c r="AD1956" s="40">
        <f>_xll.qlInterestRateIndexMaturity($X$9,AC1956,)</f>
        <v>53197</v>
      </c>
      <c r="AE1956" s="43">
        <f>_xll.qlTenorBasisValue(TenorBasis3M,AC1956,_xll.ohTrigger(trigger,$X$24))</f>
        <v>2.7792786329923854E-4</v>
      </c>
      <c r="AF1956" s="90">
        <f>_xll.qlTenorBasisForwardRate(TenorBasis3M,AC1956,_xll.ohTrigger(trigger,$X$24))</f>
        <v>1.515019082962969E-2</v>
      </c>
      <c r="AG1956" s="90">
        <f>_xll.qlIndexFixing(TenorBasisIndex6M,$AB1956,TRUE,_xll.ohTrigger(trigger,$X$24))</f>
        <v>1.5210803762546852E-2</v>
      </c>
      <c r="AH1956" s="43">
        <f>_xll.qlIndexFixing($X$9,$AB1956,TRUE,trigger)</f>
        <v>1.5269712923273728E-2</v>
      </c>
      <c r="AI1956" s="45">
        <f t="shared" si="44"/>
        <v>-0.58909160726875598</v>
      </c>
    </row>
    <row r="1957" spans="27:35" x14ac:dyDescent="0.2">
      <c r="AA1957" s="122" t="s">
        <v>88</v>
      </c>
      <c r="AB1957" s="40">
        <f>_xll.qlInterestRateIndexFixingDate($X$9,AC1957)</f>
        <v>53108</v>
      </c>
      <c r="AC1957" s="40">
        <f>_xll.qlCalendarAdvance(calendar,$AC1956,AA1957,,,trigger)</f>
        <v>53112</v>
      </c>
      <c r="AD1957" s="40">
        <f>_xll.qlInterestRateIndexMaturity($X$9,AC1957,)</f>
        <v>53204</v>
      </c>
      <c r="AE1957" s="43">
        <f>_xll.qlTenorBasisValue(TenorBasis3M,AC1957,_xll.ohTrigger(trigger,$X$24))</f>
        <v>2.7737540493265946E-4</v>
      </c>
      <c r="AF1957" s="90">
        <f>_xll.qlTenorBasisForwardRate(TenorBasis3M,AC1957,_xll.ohTrigger(trigger,$X$24))</f>
        <v>1.5154407799740185E-2</v>
      </c>
      <c r="AG1957" s="90">
        <f>_xll.qlIndexFixing(TenorBasisIndex6M,$AB1957,TRUE,_xll.ohTrigger(trigger,$X$24))</f>
        <v>1.5215020868888375E-2</v>
      </c>
      <c r="AH1957" s="43">
        <f>_xll.qlIndexFixing($X$9,$AB1957,TRUE,trigger)</f>
        <v>1.5273980719008802E-2</v>
      </c>
      <c r="AI1957" s="45">
        <f t="shared" si="44"/>
        <v>-0.58959850120426238</v>
      </c>
    </row>
    <row r="1958" spans="27:35" x14ac:dyDescent="0.2">
      <c r="AA1958" s="122" t="s">
        <v>88</v>
      </c>
      <c r="AB1958" s="40">
        <f>_xll.qlInterestRateIndexFixingDate($X$9,AC1958)</f>
        <v>53115</v>
      </c>
      <c r="AC1958" s="40">
        <f>_xll.qlCalendarAdvance(calendar,$AC1957,AA1958,,,trigger)</f>
        <v>53119</v>
      </c>
      <c r="AD1958" s="40">
        <f>_xll.qlInterestRateIndexMaturity($X$9,AC1958,)</f>
        <v>53211</v>
      </c>
      <c r="AE1958" s="43">
        <f>_xll.qlTenorBasisValue(TenorBasis3M,AC1958,_xll.ohTrigger(trigger,$X$24))</f>
        <v>2.7682395234208891E-4</v>
      </c>
      <c r="AF1958" s="90">
        <f>_xll.qlTenorBasisForwardRate(TenorBasis3M,AC1958,_xll.ohTrigger(trigger,$X$24))</f>
        <v>1.5158665834152206E-2</v>
      </c>
      <c r="AG1958" s="90">
        <f>_xll.qlIndexFixing(TenorBasisIndex6M,$AB1958,TRUE,_xll.ohTrigger(trigger,$X$24))</f>
        <v>1.5219279040164829E-2</v>
      </c>
      <c r="AH1958" s="43">
        <f>_xll.qlIndexFixing($X$9,$AB1958,TRUE,trigger)</f>
        <v>1.5278284735530246E-2</v>
      </c>
      <c r="AI1958" s="45">
        <f t="shared" si="44"/>
        <v>-0.59005695365417155</v>
      </c>
    </row>
    <row r="1959" spans="27:35" x14ac:dyDescent="0.2">
      <c r="AA1959" s="122" t="s">
        <v>88</v>
      </c>
      <c r="AB1959" s="40">
        <f>_xll.qlInterestRateIndexFixingDate($X$9,AC1959)</f>
        <v>53122</v>
      </c>
      <c r="AC1959" s="40">
        <f>_xll.qlCalendarAdvance(calendar,$AC1958,AA1959,,,trigger)</f>
        <v>53126</v>
      </c>
      <c r="AD1959" s="40">
        <f>_xll.qlInterestRateIndexMaturity($X$9,AC1959,)</f>
        <v>53218</v>
      </c>
      <c r="AE1959" s="43">
        <f>_xll.qlTenorBasisValue(TenorBasis3M,AC1959,_xll.ohTrigger(trigger,$X$24))</f>
        <v>2.7627350403244079E-4</v>
      </c>
      <c r="AF1959" s="90">
        <f>_xll.qlTenorBasisForwardRate(TenorBasis3M,AC1959,_xll.ohTrigger(trigger,$X$24))</f>
        <v>1.5162964931521609E-2</v>
      </c>
      <c r="AG1959" s="90">
        <f>_xll.qlIndexFixing(TenorBasisIndex6M,$AB1959,TRUE,_xll.ohTrigger(trigger,$X$24))</f>
        <v>1.5223578275034675E-2</v>
      </c>
      <c r="AH1959" s="43">
        <f>_xll.qlIndexFixing($X$9,$AB1959,TRUE,trigger)</f>
        <v>1.5282624972958833E-2</v>
      </c>
      <c r="AI1959" s="45">
        <f t="shared" si="44"/>
        <v>-0.59046697924157798</v>
      </c>
    </row>
    <row r="1960" spans="27:35" x14ac:dyDescent="0.2">
      <c r="AA1960" s="122" t="s">
        <v>88</v>
      </c>
      <c r="AB1960" s="40">
        <f>_xll.qlInterestRateIndexFixingDate($X$9,AC1960)</f>
        <v>53129</v>
      </c>
      <c r="AC1960" s="40">
        <f>_xll.qlCalendarAdvance(calendar,$AC1959,AA1960,,,trigger)</f>
        <v>53133</v>
      </c>
      <c r="AD1960" s="40">
        <f>_xll.qlInterestRateIndexMaturity($X$9,AC1960,)</f>
        <v>53225</v>
      </c>
      <c r="AE1960" s="43">
        <f>_xll.qlTenorBasisValue(TenorBasis3M,AC1960,_xll.ohTrigger(trigger,$X$24))</f>
        <v>2.7572405850960377E-4</v>
      </c>
      <c r="AF1960" s="90">
        <f>_xll.qlTenorBasisForwardRate(TenorBasis3M,AC1960,_xll.ohTrigger(trigger,$X$24))</f>
        <v>1.5167305090501643E-2</v>
      </c>
      <c r="AG1960" s="90">
        <f>_xll.qlIndexFixing(TenorBasisIndex6M,$AB1960,TRUE,_xll.ohTrigger(trigger,$X$24))</f>
        <v>1.5227918572146826E-2</v>
      </c>
      <c r="AH1960" s="43">
        <f>_xll.qlIndexFixing($X$9,$AB1960,TRUE,trigger)</f>
        <v>1.5287001431410993E-2</v>
      </c>
      <c r="AI1960" s="45">
        <f t="shared" si="44"/>
        <v>-0.59082859264166998</v>
      </c>
    </row>
    <row r="1961" spans="27:35" x14ac:dyDescent="0.2">
      <c r="AA1961" s="122" t="s">
        <v>88</v>
      </c>
      <c r="AB1961" s="40">
        <f>_xll.qlInterestRateIndexFixingDate($X$9,AC1961)</f>
        <v>53136</v>
      </c>
      <c r="AC1961" s="40">
        <f>_xll.qlCalendarAdvance(calendar,$AC1960,AA1961,,,trigger)</f>
        <v>53140</v>
      </c>
      <c r="AD1961" s="40">
        <f>_xll.qlInterestRateIndexMaturity($X$9,AC1961,)</f>
        <v>53232</v>
      </c>
      <c r="AE1961" s="43">
        <f>_xll.qlTenorBasisValue(TenorBasis3M,AC1961,_xll.ohTrigger(trigger,$X$24))</f>
        <v>2.751756142804458E-4</v>
      </c>
      <c r="AF1961" s="90">
        <f>_xll.qlTenorBasisForwardRate(TenorBasis3M,AC1961,_xll.ohTrigger(trigger,$X$24))</f>
        <v>1.5171686309749039E-2</v>
      </c>
      <c r="AG1961" s="90">
        <f>_xll.qlIndexFixing(TenorBasisIndex6M,$AB1961,TRUE,_xll.ohTrigger(trigger,$X$24))</f>
        <v>1.5232299930160611E-2</v>
      </c>
      <c r="AH1961" s="43">
        <f>_xll.qlIndexFixing($X$9,$AB1961,TRUE,trigger)</f>
        <v>1.5291414111010104E-2</v>
      </c>
      <c r="AI1961" s="45">
        <f t="shared" si="44"/>
        <v>-0.5911418084949237</v>
      </c>
    </row>
    <row r="1962" spans="27:35" x14ac:dyDescent="0.2">
      <c r="AA1962" s="122" t="s">
        <v>88</v>
      </c>
      <c r="AB1962" s="40">
        <f>_xll.qlInterestRateIndexFixingDate($X$9,AC1962)</f>
        <v>53143</v>
      </c>
      <c r="AC1962" s="40">
        <f>_xll.qlCalendarAdvance(calendar,$AC1961,AA1962,,,trigger)</f>
        <v>53147</v>
      </c>
      <c r="AD1962" s="40">
        <f>_xll.qlInterestRateIndexMaturity($X$9,AC1962,)</f>
        <v>53239</v>
      </c>
      <c r="AE1962" s="43">
        <f>_xll.qlTenorBasisValue(TenorBasis3M,AC1962,_xll.ohTrigger(trigger,$X$24))</f>
        <v>2.7462816985281954E-4</v>
      </c>
      <c r="AF1962" s="90">
        <f>_xll.qlTenorBasisForwardRate(TenorBasis3M,AC1962,_xll.ohTrigger(trigger,$X$24))</f>
        <v>1.5176108566302164E-2</v>
      </c>
      <c r="AG1962" s="90">
        <f>_xll.qlIndexFixing(TenorBasisIndex6M,$AB1962,TRUE,_xll.ohTrigger(trigger,$X$24))</f>
        <v>1.5237626870506832E-2</v>
      </c>
      <c r="AH1962" s="43">
        <f>_xll.qlIndexFixing($X$9,$AB1962,TRUE,trigger)</f>
        <v>1.5295862991546245E-2</v>
      </c>
      <c r="AI1962" s="45">
        <f t="shared" si="44"/>
        <v>-0.58236121039412569</v>
      </c>
    </row>
    <row r="1963" spans="27:35" x14ac:dyDescent="0.2">
      <c r="AA1963" s="122" t="s">
        <v>88</v>
      </c>
      <c r="AB1963" s="40">
        <f>_xll.qlInterestRateIndexFixingDate($X$9,AC1963)</f>
        <v>53150</v>
      </c>
      <c r="AC1963" s="40">
        <f>_xll.qlCalendarAdvance(calendar,$AC1962,AA1963,,,trigger)</f>
        <v>53154</v>
      </c>
      <c r="AD1963" s="40">
        <f>_xll.qlInterestRateIndexMaturity($X$9,AC1963,)</f>
        <v>53246</v>
      </c>
      <c r="AE1963" s="43">
        <f>_xll.qlTenorBasisValue(TenorBasis3M,AC1963,_xll.ohTrigger(trigger,$X$24))</f>
        <v>2.7408172373556743E-4</v>
      </c>
      <c r="AF1963" s="90">
        <f>_xll.qlTenorBasisForwardRate(TenorBasis3M,AC1963,_xll.ohTrigger(trigger,$X$24))</f>
        <v>1.5180569953108238E-2</v>
      </c>
      <c r="AG1963" s="90">
        <f>_xll.qlIndexFixing(TenorBasisIndex6M,$AB1963,TRUE,_xll.ohTrigger(trigger,$X$24))</f>
        <v>1.5245254315380796E-2</v>
      </c>
      <c r="AH1963" s="43">
        <f>_xll.qlIndexFixing($X$9,$AB1963,TRUE,trigger)</f>
        <v>1.5300346281551575E-2</v>
      </c>
      <c r="AI1963" s="45">
        <f t="shared" si="44"/>
        <v>-0.55091966170778961</v>
      </c>
    </row>
    <row r="1964" spans="27:35" x14ac:dyDescent="0.2">
      <c r="AA1964" s="122" t="s">
        <v>88</v>
      </c>
      <c r="AB1964" s="40">
        <f>_xll.qlInterestRateIndexFixingDate($X$9,AC1964)</f>
        <v>53157</v>
      </c>
      <c r="AC1964" s="40">
        <f>_xll.qlCalendarAdvance(calendar,$AC1963,AA1964,,,trigger)</f>
        <v>53161</v>
      </c>
      <c r="AD1964" s="40">
        <f>_xll.qlInterestRateIndexMaturity($X$9,AC1964,)</f>
        <v>53253</v>
      </c>
      <c r="AE1964" s="43">
        <f>_xll.qlTenorBasisValue(TenorBasis3M,AC1964,_xll.ohTrigger(trigger,$X$24))</f>
        <v>2.7353627443852557E-4</v>
      </c>
      <c r="AF1964" s="90">
        <f>_xll.qlTenorBasisForwardRate(TenorBasis3M,AC1964,_xll.ohTrigger(trigger,$X$24))</f>
        <v>1.5185065243661948E-2</v>
      </c>
      <c r="AG1964" s="90">
        <f>_xll.qlIndexFixing(TenorBasisIndex6M,$AB1964,TRUE,_xll.ohTrigger(trigger,$X$24))</f>
        <v>1.525291568431658E-2</v>
      </c>
      <c r="AH1964" s="43">
        <f>_xll.qlIndexFixing($X$9,$AB1964,TRUE,trigger)</f>
        <v>1.530485906887019E-2</v>
      </c>
      <c r="AI1964" s="45">
        <f t="shared" si="44"/>
        <v>-0.51943384553609917</v>
      </c>
    </row>
    <row r="1965" spans="27:35" x14ac:dyDescent="0.2">
      <c r="AA1965" s="122" t="s">
        <v>88</v>
      </c>
      <c r="AB1965" s="40">
        <f>_xll.qlInterestRateIndexFixingDate($X$9,AC1965)</f>
        <v>53164</v>
      </c>
      <c r="AC1965" s="40">
        <f>_xll.qlCalendarAdvance(calendar,$AC1964,AA1965,,,trigger)</f>
        <v>53168</v>
      </c>
      <c r="AD1965" s="40">
        <f>_xll.qlInterestRateIndexMaturity($X$9,AC1965,)</f>
        <v>53260</v>
      </c>
      <c r="AE1965" s="43">
        <f>_xll.qlTenorBasisValue(TenorBasis3M,AC1965,_xll.ohTrigger(trigger,$X$24))</f>
        <v>2.7299182047253094E-4</v>
      </c>
      <c r="AF1965" s="90">
        <f>_xll.qlTenorBasisForwardRate(TenorBasis3M,AC1965,_xll.ohTrigger(trigger,$X$24))</f>
        <v>1.5189588873541325E-2</v>
      </c>
      <c r="AG1965" s="90">
        <f>_xll.qlIndexFixing(TenorBasisIndex6M,$AB1965,TRUE,_xll.ohTrigger(trigger,$X$24))</f>
        <v>1.5260605412873973E-2</v>
      </c>
      <c r="AH1965" s="43">
        <f>_xll.qlIndexFixing($X$9,$AB1965,TRUE,trigger)</f>
        <v>1.530939612366553E-2</v>
      </c>
      <c r="AI1965" s="45">
        <f t="shared" si="44"/>
        <v>-0.48790710791557501</v>
      </c>
    </row>
    <row r="1966" spans="27:35" x14ac:dyDescent="0.2">
      <c r="AA1966" s="122" t="s">
        <v>88</v>
      </c>
      <c r="AB1966" s="40">
        <f>_xll.qlInterestRateIndexFixingDate($X$9,AC1966)</f>
        <v>53171</v>
      </c>
      <c r="AC1966" s="40">
        <f>_xll.qlCalendarAdvance(calendar,$AC1965,AA1966,,,trigger)</f>
        <v>53175</v>
      </c>
      <c r="AD1966" s="40">
        <f>_xll.qlInterestRateIndexMaturity($X$9,AC1966,)</f>
        <v>53267</v>
      </c>
      <c r="AE1966" s="43">
        <f>_xll.qlTenorBasisValue(TenorBasis3M,AC1966,_xll.ohTrigger(trigger,$X$24))</f>
        <v>2.7244836034942337E-4</v>
      </c>
      <c r="AF1966" s="90">
        <f>_xll.qlTenorBasisForwardRate(TenorBasis3M,AC1966,_xll.ohTrigger(trigger,$X$24))</f>
        <v>1.5194135278297471E-2</v>
      </c>
      <c r="AG1966" s="90">
        <f>_xll.qlIndexFixing(TenorBasisIndex6M,$AB1966,TRUE,_xll.ohTrigger(trigger,$X$24))</f>
        <v>1.5268317936565841E-2</v>
      </c>
      <c r="AH1966" s="43">
        <f>_xll.qlIndexFixing($X$9,$AB1966,TRUE,trigger)</f>
        <v>1.5313952216074095E-2</v>
      </c>
      <c r="AI1966" s="45">
        <f t="shared" si="44"/>
        <v>-0.45634279508254338</v>
      </c>
    </row>
    <row r="1967" spans="27:35" x14ac:dyDescent="0.2">
      <c r="AA1967" s="122" t="s">
        <v>88</v>
      </c>
      <c r="AB1967" s="40">
        <f>_xll.qlInterestRateIndexFixingDate($X$9,AC1967)</f>
        <v>53178</v>
      </c>
      <c r="AC1967" s="40">
        <f>_xll.qlCalendarAdvance(calendar,$AC1966,AA1967,,,trigger)</f>
        <v>53182</v>
      </c>
      <c r="AD1967" s="40">
        <f>_xll.qlInterestRateIndexMaturity($X$9,AC1967,)</f>
        <v>53274</v>
      </c>
      <c r="AE1967" s="43">
        <f>_xll.qlTenorBasisValue(TenorBasis3M,AC1967,_xll.ohTrigger(trigger,$X$24))</f>
        <v>2.7190589258205283E-4</v>
      </c>
      <c r="AF1967" s="90">
        <f>_xll.qlTenorBasisForwardRate(TenorBasis3M,AC1967,_xll.ohTrigger(trigger,$X$24))</f>
        <v>1.5198698893462367E-2</v>
      </c>
      <c r="AG1967" s="90">
        <f>_xll.qlIndexFixing(TenorBasisIndex6M,$AB1967,TRUE,_xll.ohTrigger(trigger,$X$24))</f>
        <v>1.5276047690874641E-2</v>
      </c>
      <c r="AH1967" s="43">
        <f>_xll.qlIndexFixing($X$9,$AB1967,TRUE,trigger)</f>
        <v>1.5318522116215877E-2</v>
      </c>
      <c r="AI1967" s="45">
        <f t="shared" si="44"/>
        <v>-0.42474425341235134</v>
      </c>
    </row>
    <row r="1968" spans="27:35" x14ac:dyDescent="0.2">
      <c r="AA1968" s="122" t="s">
        <v>88</v>
      </c>
      <c r="AB1968" s="40">
        <f>_xll.qlInterestRateIndexFixingDate($X$9,AC1968)</f>
        <v>53185</v>
      </c>
      <c r="AC1968" s="40">
        <f>_xll.qlCalendarAdvance(calendar,$AC1967,AA1968,,,trigger)</f>
        <v>53189</v>
      </c>
      <c r="AD1968" s="40">
        <f>_xll.qlInterestRateIndexMaturity($X$9,AC1968,)</f>
        <v>53281</v>
      </c>
      <c r="AE1968" s="43">
        <f>_xll.qlTenorBasisValue(TenorBasis3M,AC1968,_xll.ohTrigger(trigger,$X$24))</f>
        <v>2.7136441568428264E-4</v>
      </c>
      <c r="AF1968" s="90">
        <f>_xll.qlTenorBasisForwardRate(TenorBasis3M,AC1968,_xll.ohTrigger(trigger,$X$24))</f>
        <v>1.5203274154541061E-2</v>
      </c>
      <c r="AG1968" s="90">
        <f>_xll.qlIndexFixing(TenorBasisIndex6M,$AB1968,TRUE,_xll.ohTrigger(trigger,$X$24))</f>
        <v>1.5283789111225488E-2</v>
      </c>
      <c r="AH1968" s="43">
        <f>_xll.qlIndexFixing($X$9,$AB1968,TRUE,trigger)</f>
        <v>1.5323100594180459E-2</v>
      </c>
      <c r="AI1968" s="45">
        <f t="shared" si="44"/>
        <v>-0.39311482954971361</v>
      </c>
    </row>
    <row r="1969" spans="27:35" x14ac:dyDescent="0.2">
      <c r="AA1969" s="122" t="s">
        <v>88</v>
      </c>
      <c r="AB1969" s="40">
        <f>_xll.qlInterestRateIndexFixingDate($X$9,AC1969)</f>
        <v>53192</v>
      </c>
      <c r="AC1969" s="40">
        <f>_xll.qlCalendarAdvance(calendar,$AC1968,AA1969,,,trigger)</f>
        <v>53196</v>
      </c>
      <c r="AD1969" s="40">
        <f>_xll.qlInterestRateIndexMaturity($X$9,AC1969,)</f>
        <v>53288</v>
      </c>
      <c r="AE1969" s="43">
        <f>_xll.qlTenorBasisValue(TenorBasis3M,AC1969,_xll.ohTrigger(trigger,$X$24))</f>
        <v>2.7082392817099525E-4</v>
      </c>
      <c r="AF1969" s="90">
        <f>_xll.qlTenorBasisForwardRate(TenorBasis3M,AC1969,_xll.ohTrigger(trigger,$X$24))</f>
        <v>1.5207855497009929E-2</v>
      </c>
      <c r="AG1969" s="90">
        <f>_xll.qlIndexFixing(TenorBasisIndex6M,$AB1969,TRUE,_xll.ohTrigger(trigger,$X$24))</f>
        <v>1.5291536633012213E-2</v>
      </c>
      <c r="AH1969" s="43">
        <f>_xll.qlIndexFixing($X$9,$AB1969,TRUE,trigger)</f>
        <v>1.5327682420035703E-2</v>
      </c>
      <c r="AI1969" s="45">
        <f t="shared" si="44"/>
        <v>-0.36145787023489362</v>
      </c>
    </row>
    <row r="1970" spans="27:35" x14ac:dyDescent="0.2">
      <c r="AA1970" s="122" t="s">
        <v>88</v>
      </c>
      <c r="AB1970" s="40">
        <f>_xll.qlInterestRateIndexFixingDate($X$9,AC1970)</f>
        <v>53199</v>
      </c>
      <c r="AC1970" s="40">
        <f>_xll.qlCalendarAdvance(calendar,$AC1969,AA1970,,,trigger)</f>
        <v>53203</v>
      </c>
      <c r="AD1970" s="40">
        <f>_xll.qlInterestRateIndexMaturity($X$9,AC1970,)</f>
        <v>53295</v>
      </c>
      <c r="AE1970" s="43">
        <f>_xll.qlTenorBasisValue(TenorBasis3M,AC1970,_xll.ohTrigger(trigger,$X$24))</f>
        <v>2.7028442855809648E-4</v>
      </c>
      <c r="AF1970" s="90">
        <f>_xll.qlTenorBasisForwardRate(TenorBasis3M,AC1970,_xll.ohTrigger(trigger,$X$24))</f>
        <v>1.5212437356326231E-2</v>
      </c>
      <c r="AG1970" s="90">
        <f>_xll.qlIndexFixing(TenorBasisIndex6M,$AB1970,TRUE,_xll.ohTrigger(trigger,$X$24))</f>
        <v>1.5299284691580862E-2</v>
      </c>
      <c r="AH1970" s="43">
        <f>_xll.qlIndexFixing($X$9,$AB1970,TRUE,trigger)</f>
        <v>1.53322623638234E-2</v>
      </c>
      <c r="AI1970" s="45">
        <f t="shared" si="44"/>
        <v>-0.32977672242537681</v>
      </c>
    </row>
    <row r="1971" spans="27:35" x14ac:dyDescent="0.2">
      <c r="AA1971" s="122" t="s">
        <v>88</v>
      </c>
      <c r="AB1971" s="40">
        <f>_xll.qlInterestRateIndexFixingDate($X$9,AC1971)</f>
        <v>53206</v>
      </c>
      <c r="AC1971" s="40">
        <f>_xll.qlCalendarAdvance(calendar,$AC1970,AA1971,,,trigger)</f>
        <v>53210</v>
      </c>
      <c r="AD1971" s="40">
        <f>_xll.qlInterestRateIndexMaturity($X$9,AC1971,)</f>
        <v>53301</v>
      </c>
      <c r="AE1971" s="43">
        <f>_xll.qlTenorBasisValue(TenorBasis3M,AC1971,_xll.ohTrigger(trigger,$X$24))</f>
        <v>2.6974591536252027E-4</v>
      </c>
      <c r="AF1971" s="90">
        <f>_xll.qlTenorBasisForwardRate(TenorBasis3M,AC1971,_xll.ohTrigger(trigger,$X$24))</f>
        <v>1.5216368930439992E-2</v>
      </c>
      <c r="AG1971" s="90">
        <f>_xll.qlIndexFixing(TenorBasisIndex6M,$AB1971,TRUE,_xll.ohTrigger(trigger,$X$24))</f>
        <v>1.5306244467920862E-2</v>
      </c>
      <c r="AH1971" s="43">
        <f>_xll.qlIndexFixing($X$9,$AB1971,TRUE,trigger)</f>
        <v>1.5336185443584475E-2</v>
      </c>
      <c r="AI1971" s="45">
        <f t="shared" si="44"/>
        <v>-0.29940975663613267</v>
      </c>
    </row>
    <row r="1972" spans="27:35" x14ac:dyDescent="0.2">
      <c r="AA1972" s="122" t="s">
        <v>88</v>
      </c>
      <c r="AB1972" s="40">
        <f>_xll.qlInterestRateIndexFixingDate($X$9,AC1972)</f>
        <v>53213</v>
      </c>
      <c r="AC1972" s="40">
        <f>_xll.qlCalendarAdvance(calendar,$AC1971,AA1972,,,trigger)</f>
        <v>53217</v>
      </c>
      <c r="AD1972" s="40">
        <f>_xll.qlInterestRateIndexMaturity($X$9,AC1972,)</f>
        <v>53308</v>
      </c>
      <c r="AE1972" s="43">
        <f>_xll.qlTenorBasisValue(TenorBasis3M,AC1972,_xll.ohTrigger(trigger,$X$24))</f>
        <v>2.6920838710223373E-4</v>
      </c>
      <c r="AF1972" s="90">
        <f>_xll.qlTenorBasisForwardRate(TenorBasis3M,AC1972,_xll.ohTrigger(trigger,$X$24))</f>
        <v>1.5220936880930822E-2</v>
      </c>
      <c r="AG1972" s="90">
        <f>_xll.qlIndexFixing(TenorBasisIndex6M,$AB1972,TRUE,_xll.ohTrigger(trigger,$X$24))</f>
        <v>1.5314013310097905E-2</v>
      </c>
      <c r="AH1972" s="43">
        <f>_xll.qlIndexFixing($X$9,$AB1972,TRUE,trigger)</f>
        <v>1.5340747735486104E-2</v>
      </c>
      <c r="AI1972" s="45">
        <f t="shared" si="44"/>
        <v>-0.26734425388199101</v>
      </c>
    </row>
    <row r="1973" spans="27:35" x14ac:dyDescent="0.2">
      <c r="AA1973" s="122" t="s">
        <v>88</v>
      </c>
      <c r="AB1973" s="40">
        <f>_xll.qlInterestRateIndexFixingDate($X$9,AC1973)</f>
        <v>53220</v>
      </c>
      <c r="AC1973" s="40">
        <f>_xll.qlCalendarAdvance(calendar,$AC1972,AA1973,,,trigger)</f>
        <v>53224</v>
      </c>
      <c r="AD1973" s="40">
        <f>_xll.qlInterestRateIndexMaturity($X$9,AC1973,)</f>
        <v>53315</v>
      </c>
      <c r="AE1973" s="43">
        <f>_xll.qlTenorBasisValue(TenorBasis3M,AC1973,_xll.ohTrigger(trigger,$X$24))</f>
        <v>2.6867184229624117E-4</v>
      </c>
      <c r="AF1973" s="90">
        <f>_xll.qlTenorBasisForwardRate(TenorBasis3M,AC1973,_xll.ohTrigger(trigger,$X$24))</f>
        <v>1.5225488829881341E-2</v>
      </c>
      <c r="AG1973" s="90">
        <f>_xll.qlIndexFixing(TenorBasisIndex6M,$AB1973,TRUE,_xll.ohTrigger(trigger,$X$24))</f>
        <v>1.5321766170384849E-2</v>
      </c>
      <c r="AH1973" s="43">
        <f>_xll.qlIndexFixing($X$9,$AB1973,TRUE,trigger)</f>
        <v>1.5345292620200833E-2</v>
      </c>
      <c r="AI1973" s="45">
        <f t="shared" si="44"/>
        <v>-0.23526449815984216</v>
      </c>
    </row>
    <row r="1974" spans="27:35" x14ac:dyDescent="0.2">
      <c r="AA1974" s="122" t="s">
        <v>88</v>
      </c>
      <c r="AB1974" s="40">
        <f>_xll.qlInterestRateIndexFixingDate($X$9,AC1974)</f>
        <v>53227</v>
      </c>
      <c r="AC1974" s="40">
        <f>_xll.qlCalendarAdvance(calendar,$AC1973,AA1974,,,trigger)</f>
        <v>53231</v>
      </c>
      <c r="AD1974" s="40">
        <f>_xll.qlInterestRateIndexMaturity($X$9,AC1974,)</f>
        <v>53323</v>
      </c>
      <c r="AE1974" s="43">
        <f>_xll.qlTenorBasisValue(TenorBasis3M,AC1974,_xll.ohTrigger(trigger,$X$24))</f>
        <v>2.6813627946458931E-4</v>
      </c>
      <c r="AF1974" s="90">
        <f>_xll.qlTenorBasisForwardRate(TenorBasis3M,AC1974,_xll.ohTrigger(trigger,$X$24))</f>
        <v>1.5230658670303026E-2</v>
      </c>
      <c r="AG1974" s="90">
        <f>_xll.qlIndexFixing(TenorBasisIndex6M,$AB1974,TRUE,_xll.ohTrigger(trigger,$X$24))</f>
        <v>1.5330170999109818E-2</v>
      </c>
      <c r="AH1974" s="43">
        <f>_xll.qlIndexFixing($X$9,$AB1974,TRUE,trigger)</f>
        <v>1.5350458718312672E-2</v>
      </c>
      <c r="AI1974" s="45">
        <f t="shared" si="44"/>
        <v>-0.20287719202854299</v>
      </c>
    </row>
    <row r="1975" spans="27:35" x14ac:dyDescent="0.2">
      <c r="AA1975" s="122" t="s">
        <v>88</v>
      </c>
      <c r="AB1975" s="40">
        <f>_xll.qlInterestRateIndexFixingDate($X$9,AC1975)</f>
        <v>53234</v>
      </c>
      <c r="AC1975" s="40">
        <f>_xll.qlCalendarAdvance(calendar,$AC1974,AA1975,,,trigger)</f>
        <v>53238</v>
      </c>
      <c r="AD1975" s="40">
        <f>_xll.qlInterestRateIndexMaturity($X$9,AC1975,)</f>
        <v>53330</v>
      </c>
      <c r="AE1975" s="43">
        <f>_xll.qlTenorBasisValue(TenorBasis3M,AC1975,_xll.ohTrigger(trigger,$X$24))</f>
        <v>2.6760169712837159E-4</v>
      </c>
      <c r="AF1975" s="90">
        <f>_xll.qlTenorBasisForwardRate(TenorBasis3M,AC1975,_xll.ohTrigger(trigger,$X$24))</f>
        <v>1.5235159647517442E-2</v>
      </c>
      <c r="AG1975" s="90">
        <f>_xll.qlIndexFixing(TenorBasisIndex6M,$AB1975,TRUE,_xll.ohTrigger(trigger,$X$24))</f>
        <v>1.5337385989335086E-2</v>
      </c>
      <c r="AH1975" s="43">
        <f>_xll.qlIndexFixing($X$9,$AB1975,TRUE,trigger)</f>
        <v>1.5354950804101234E-2</v>
      </c>
      <c r="AI1975" s="45">
        <f t="shared" si="44"/>
        <v>-0.17564814766148074</v>
      </c>
    </row>
    <row r="1976" spans="27:35" x14ac:dyDescent="0.2">
      <c r="AA1976" s="122" t="s">
        <v>88</v>
      </c>
      <c r="AB1976" s="40">
        <f>_xll.qlInterestRateIndexFixingDate($X$9,AC1976)</f>
        <v>53241</v>
      </c>
      <c r="AC1976" s="40">
        <f>_xll.qlCalendarAdvance(calendar,$AC1975,AA1976,,,trigger)</f>
        <v>53245</v>
      </c>
      <c r="AD1976" s="40">
        <f>_xll.qlInterestRateIndexMaturity($X$9,AC1976,)</f>
        <v>53337</v>
      </c>
      <c r="AE1976" s="43">
        <f>_xll.qlTenorBasisValue(TenorBasis3M,AC1976,_xll.ohTrigger(trigger,$X$24))</f>
        <v>2.6706809380973279E-4</v>
      </c>
      <c r="AF1976" s="90">
        <f>_xll.qlTenorBasisForwardRate(TenorBasis3M,AC1976,_xll.ohTrigger(trigger,$X$24))</f>
        <v>1.5239629132409198E-2</v>
      </c>
      <c r="AG1976" s="90">
        <f>_xll.qlIndexFixing(TenorBasisIndex6M,$AB1976,TRUE,_xll.ohTrigger(trigger,$X$24))</f>
        <v>1.5341855792948412E-2</v>
      </c>
      <c r="AH1976" s="43">
        <f>_xll.qlIndexFixing($X$9,$AB1976,TRUE,trigger)</f>
        <v>1.5359410923639278E-2</v>
      </c>
      <c r="AI1976" s="45">
        <f t="shared" si="44"/>
        <v>-0.1755513069086681</v>
      </c>
    </row>
    <row r="1977" spans="27:35" x14ac:dyDescent="0.2">
      <c r="AA1977" s="122" t="s">
        <v>88</v>
      </c>
      <c r="AB1977" s="40">
        <f>_xll.qlInterestRateIndexFixingDate($X$9,AC1977)</f>
        <v>53248</v>
      </c>
      <c r="AC1977" s="40">
        <f>_xll.qlCalendarAdvance(calendar,$AC1976,AA1977,,,trigger)</f>
        <v>53252</v>
      </c>
      <c r="AD1977" s="40">
        <f>_xll.qlInterestRateIndexMaturity($X$9,AC1977,)</f>
        <v>53344</v>
      </c>
      <c r="AE1977" s="43">
        <f>_xll.qlTenorBasisValue(TenorBasis3M,AC1977,_xll.ohTrigger(trigger,$X$24))</f>
        <v>2.6653546803187371E-4</v>
      </c>
      <c r="AF1977" s="90">
        <f>_xll.qlTenorBasisForwardRate(TenorBasis3M,AC1977,_xll.ohTrigger(trigger,$X$24))</f>
        <v>1.5244066539523126E-2</v>
      </c>
      <c r="AG1977" s="90">
        <f>_xll.qlIndexFixing(TenorBasisIndex6M,$AB1977,TRUE,_xll.ohTrigger(trigger,$X$24))</f>
        <v>1.5346293517949796E-2</v>
      </c>
      <c r="AH1977" s="43">
        <f>_xll.qlIndexFixing($X$9,$AB1977,TRUE,trigger)</f>
        <v>1.5363838527893813E-2</v>
      </c>
      <c r="AI1977" s="45">
        <f t="shared" si="44"/>
        <v>-0.17545009944016851</v>
      </c>
    </row>
    <row r="1978" spans="27:35" x14ac:dyDescent="0.2">
      <c r="AA1978" s="122" t="s">
        <v>88</v>
      </c>
      <c r="AB1978" s="40">
        <f>_xll.qlInterestRateIndexFixingDate($X$9,AC1978)</f>
        <v>53255</v>
      </c>
      <c r="AC1978" s="40">
        <f>_xll.qlCalendarAdvance(calendar,$AC1977,AA1978,,,trigger)</f>
        <v>53259</v>
      </c>
      <c r="AD1978" s="40">
        <f>_xll.qlInterestRateIndexMaturity($X$9,AC1978,)</f>
        <v>53351</v>
      </c>
      <c r="AE1978" s="43">
        <f>_xll.qlTenorBasisValue(TenorBasis3M,AC1978,_xll.ohTrigger(trigger,$X$24))</f>
        <v>2.6600381831905527E-4</v>
      </c>
      <c r="AF1978" s="90">
        <f>_xll.qlTenorBasisForwardRate(TenorBasis3M,AC1978,_xll.ohTrigger(trigger,$X$24))</f>
        <v>1.5248471867288312E-2</v>
      </c>
      <c r="AG1978" s="90">
        <f>_xll.qlIndexFixing(TenorBasisIndex6M,$AB1978,TRUE,_xll.ohTrigger(trigger,$X$24))</f>
        <v>1.535069916277006E-2</v>
      </c>
      <c r="AH1978" s="43">
        <f>_xll.qlIndexFixing($X$9,$AB1978,TRUE,trigger)</f>
        <v>1.5368233616756231E-2</v>
      </c>
      <c r="AI1978" s="45">
        <f t="shared" si="44"/>
        <v>-0.17534453986171178</v>
      </c>
    </row>
    <row r="1979" spans="27:35" x14ac:dyDescent="0.2">
      <c r="AA1979" s="122" t="s">
        <v>88</v>
      </c>
      <c r="AB1979" s="40">
        <f>_xll.qlInterestRateIndexFixingDate($X$9,AC1979)</f>
        <v>53262</v>
      </c>
      <c r="AC1979" s="40">
        <f>_xll.qlCalendarAdvance(calendar,$AC1978,AA1979,,,trigger)</f>
        <v>53266</v>
      </c>
      <c r="AD1979" s="40">
        <f>_xll.qlInterestRateIndexMaturity($X$9,AC1979,)</f>
        <v>53358</v>
      </c>
      <c r="AE1979" s="43">
        <f>_xll.qlTenorBasisValue(TenorBasis3M,AC1979,_xll.ohTrigger(trigger,$X$24))</f>
        <v>2.6547314319660357E-4</v>
      </c>
      <c r="AF1979" s="90">
        <f>_xll.qlTenorBasisForwardRate(TenorBasis3M,AC1979,_xll.ohTrigger(trigger,$X$24))</f>
        <v>1.5252845114136446E-2</v>
      </c>
      <c r="AG1979" s="90">
        <f>_xll.qlIndexFixing(TenorBasisIndex6M,$AB1979,TRUE,_xll.ohTrigger(trigger,$X$24))</f>
        <v>1.5355072725838288E-2</v>
      </c>
      <c r="AH1979" s="43">
        <f>_xll.qlIndexFixing($X$9,$AB1979,TRUE,trigger)</f>
        <v>1.5372596190116184E-2</v>
      </c>
      <c r="AI1979" s="45">
        <f t="shared" si="44"/>
        <v>-0.17523464277895834</v>
      </c>
    </row>
    <row r="1980" spans="27:35" x14ac:dyDescent="0.2">
      <c r="AA1980" s="122" t="s">
        <v>88</v>
      </c>
      <c r="AB1980" s="40">
        <f>_xll.qlInterestRateIndexFixingDate($X$9,AC1980)</f>
        <v>53269</v>
      </c>
      <c r="AC1980" s="40">
        <f>_xll.qlCalendarAdvance(calendar,$AC1979,AA1980,,,trigger)</f>
        <v>53273</v>
      </c>
      <c r="AD1980" s="40">
        <f>_xll.qlInterestRateIndexMaturity($X$9,AC1980,)</f>
        <v>53365</v>
      </c>
      <c r="AE1980" s="43">
        <f>_xll.qlTenorBasisValue(TenorBasis3M,AC1980,_xll.ohTrigger(trigger,$X$24))</f>
        <v>2.6494344119091319E-4</v>
      </c>
      <c r="AF1980" s="90">
        <f>_xll.qlTenorBasisForwardRate(TenorBasis3M,AC1980,_xll.ohTrigger(trigger,$X$24))</f>
        <v>1.5257186278501821E-2</v>
      </c>
      <c r="AG1980" s="90">
        <f>_xll.qlIndexFixing(TenorBasisIndex6M,$AB1980,TRUE,_xll.ohTrigger(trigger,$X$24))</f>
        <v>1.535941420559051E-2</v>
      </c>
      <c r="AH1980" s="43">
        <f>_xll.qlIndexFixing($X$9,$AB1980,TRUE,trigger)</f>
        <v>1.5376926247865064E-2</v>
      </c>
      <c r="AI1980" s="45">
        <f t="shared" si="44"/>
        <v>-0.17512042274554426</v>
      </c>
    </row>
    <row r="1981" spans="27:35" x14ac:dyDescent="0.2">
      <c r="AA1981" s="122" t="s">
        <v>88</v>
      </c>
      <c r="AB1981" s="40">
        <f>_xll.qlInterestRateIndexFixingDate($X$9,AC1981)</f>
        <v>53276</v>
      </c>
      <c r="AC1981" s="40">
        <f>_xll.qlCalendarAdvance(calendar,$AC1980,AA1981,,,trigger)</f>
        <v>53280</v>
      </c>
      <c r="AD1981" s="40">
        <f>_xll.qlInterestRateIndexMaturity($X$9,AC1981,)</f>
        <v>53372</v>
      </c>
      <c r="AE1981" s="43">
        <f>_xll.qlTenorBasisValue(TenorBasis3M,AC1981,_xll.ohTrigger(trigger,$X$24))</f>
        <v>2.6441471082945387E-4</v>
      </c>
      <c r="AF1981" s="90">
        <f>_xll.qlTenorBasisForwardRate(TenorBasis3M,AC1981,_xll.ohTrigger(trigger,$X$24))</f>
        <v>1.5261495358817868E-2</v>
      </c>
      <c r="AG1981" s="90">
        <f>_xll.qlIndexFixing(TenorBasisIndex6M,$AB1981,TRUE,_xll.ohTrigger(trigger,$X$24))</f>
        <v>1.5363723600461026E-2</v>
      </c>
      <c r="AH1981" s="43">
        <f>_xll.qlIndexFixing($X$9,$AB1981,TRUE,trigger)</f>
        <v>1.5381223789897737E-2</v>
      </c>
      <c r="AI1981" s="45">
        <f t="shared" si="44"/>
        <v>-0.17500189436711264</v>
      </c>
    </row>
    <row r="1982" spans="27:35" x14ac:dyDescent="0.2">
      <c r="AA1982" s="122" t="s">
        <v>88</v>
      </c>
      <c r="AB1982" s="40">
        <f>_xll.qlInterestRateIndexFixingDate($X$9,AC1982)</f>
        <v>53283</v>
      </c>
      <c r="AC1982" s="40">
        <f>_xll.qlCalendarAdvance(calendar,$AC1981,AA1982,,,trigger)</f>
        <v>53287</v>
      </c>
      <c r="AD1982" s="40">
        <f>_xll.qlInterestRateIndexMaturity($X$9,AC1982,)</f>
        <v>53379</v>
      </c>
      <c r="AE1982" s="43">
        <f>_xll.qlTenorBasisValue(TenorBasis3M,AC1982,_xll.ohTrigger(trigger,$X$24))</f>
        <v>2.6388695064077201E-4</v>
      </c>
      <c r="AF1982" s="90">
        <f>_xll.qlTenorBasisForwardRate(TenorBasis3M,AC1982,_xll.ohTrigger(trigger,$X$24))</f>
        <v>1.5265772353523223E-2</v>
      </c>
      <c r="AG1982" s="90">
        <f>_xll.qlIndexFixing(TenorBasisIndex6M,$AB1982,TRUE,_xll.ohTrigger(trigger,$X$24))</f>
        <v>1.5368000908886735E-2</v>
      </c>
      <c r="AH1982" s="43">
        <f>_xll.qlIndexFixing($X$9,$AB1982,TRUE,trigger)</f>
        <v>1.5385488816104726E-2</v>
      </c>
      <c r="AI1982" s="45">
        <f t="shared" si="44"/>
        <v>-0.17487907217991761</v>
      </c>
    </row>
    <row r="1983" spans="27:35" x14ac:dyDescent="0.2">
      <c r="AA1983" s="122" t="s">
        <v>88</v>
      </c>
      <c r="AB1983" s="40">
        <f>_xll.qlInterestRateIndexFixingDate($X$9,AC1983)</f>
        <v>53290</v>
      </c>
      <c r="AC1983" s="40">
        <f>_xll.qlCalendarAdvance(calendar,$AC1982,AA1983,,,trigger)</f>
        <v>53294</v>
      </c>
      <c r="AD1983" s="40">
        <f>_xll.qlInterestRateIndexMaturity($X$9,AC1983,)</f>
        <v>53386</v>
      </c>
      <c r="AE1983" s="43">
        <f>_xll.qlTenorBasisValue(TenorBasis3M,AC1983,_xll.ohTrigger(trigger,$X$24))</f>
        <v>2.6336015915449712E-4</v>
      </c>
      <c r="AF1983" s="90">
        <f>_xll.qlTenorBasisForwardRate(TenorBasis3M,AC1983,_xll.ohTrigger(trigger,$X$24))</f>
        <v>1.527001726105566E-2</v>
      </c>
      <c r="AG1983" s="90">
        <f>_xll.qlIndexFixing(TenorBasisIndex6M,$AB1983,TRUE,_xll.ohTrigger(trigger,$X$24))</f>
        <v>1.5372246129303673E-2</v>
      </c>
      <c r="AH1983" s="43">
        <f>_xll.qlIndexFixing($X$9,$AB1983,TRUE,trigger)</f>
        <v>1.5389721326381767E-2</v>
      </c>
      <c r="AI1983" s="45">
        <f t="shared" si="44"/>
        <v>-0.17475197078094598</v>
      </c>
    </row>
    <row r="1984" spans="27:35" x14ac:dyDescent="0.2">
      <c r="AA1984" s="122" t="s">
        <v>88</v>
      </c>
      <c r="AB1984" s="40">
        <f>_xll.qlInterestRateIndexFixingDate($X$9,AC1984)</f>
        <v>53297</v>
      </c>
      <c r="AC1984" s="40">
        <f>_xll.qlCalendarAdvance(calendar,$AC1983,AA1984,,,trigger)</f>
        <v>53301</v>
      </c>
      <c r="AD1984" s="40">
        <f>_xll.qlInterestRateIndexMaturity($X$9,AC1984,)</f>
        <v>53391</v>
      </c>
      <c r="AE1984" s="43">
        <f>_xll.qlTenorBasisValue(TenorBasis3M,AC1984,_xll.ohTrigger(trigger,$X$24))</f>
        <v>2.6283433490134536E-4</v>
      </c>
      <c r="AF1984" s="90">
        <f>_xll.qlTenorBasisForwardRate(TenorBasis3M,AC1984,_xll.ohTrigger(trigger,$X$24))</f>
        <v>1.5272992995718049E-2</v>
      </c>
      <c r="AG1984" s="90">
        <f>_xll.qlIndexFixing(TenorBasisIndex6M,$AB1984,TRUE,_xll.ohTrigger(trigger,$X$24))</f>
        <v>1.5375213445581792E-2</v>
      </c>
      <c r="AH1984" s="43">
        <f>_xll.qlIndexFixing($X$9,$AB1984,TRUE,trigger)</f>
        <v>1.5392676050701048E-2</v>
      </c>
      <c r="AI1984" s="45">
        <f t="shared" si="44"/>
        <v>-0.17462605119256125</v>
      </c>
    </row>
    <row r="1985" spans="27:35" x14ac:dyDescent="0.2">
      <c r="AA1985" s="122" t="s">
        <v>88</v>
      </c>
      <c r="AB1985" s="40">
        <f>_xll.qlInterestRateIndexFixingDate($X$9,AC1985)</f>
        <v>53304</v>
      </c>
      <c r="AC1985" s="40">
        <f>_xll.qlCalendarAdvance(calendar,$AC1984,AA1985,,,trigger)</f>
        <v>53308</v>
      </c>
      <c r="AD1985" s="40">
        <f>_xll.qlInterestRateIndexMaturity($X$9,AC1985,)</f>
        <v>53398</v>
      </c>
      <c r="AE1985" s="43">
        <f>_xll.qlTenorBasisValue(TenorBasis3M,AC1985,_xll.ohTrigger(trigger,$X$24))</f>
        <v>2.6230947641312392E-4</v>
      </c>
      <c r="AF1985" s="90">
        <f>_xll.qlTenorBasisForwardRate(TenorBasis3M,AC1985,_xll.ohTrigger(trigger,$X$24))</f>
        <v>1.5277177954631682E-2</v>
      </c>
      <c r="AG1985" s="90">
        <f>_xll.qlIndexFixing(TenorBasisIndex6M,$AB1985,TRUE,_xll.ohTrigger(trigger,$X$24))</f>
        <v>1.5379398713441184E-2</v>
      </c>
      <c r="AH1985" s="43">
        <f>_xll.qlIndexFixing($X$9,$AB1985,TRUE,trigger)</f>
        <v>1.5396847817856774E-2</v>
      </c>
      <c r="AI1985" s="45">
        <f t="shared" si="44"/>
        <v>-0.1744910441559</v>
      </c>
    </row>
    <row r="1986" spans="27:35" x14ac:dyDescent="0.2">
      <c r="AA1986" s="122" t="s">
        <v>88</v>
      </c>
      <c r="AB1986" s="40">
        <f>_xll.qlInterestRateIndexFixingDate($X$9,AC1986)</f>
        <v>53311</v>
      </c>
      <c r="AC1986" s="40">
        <f>_xll.qlCalendarAdvance(calendar,$AC1985,AA1986,,,trigger)</f>
        <v>53315</v>
      </c>
      <c r="AD1986" s="40">
        <f>_xll.qlInterestRateIndexMaturity($X$9,AC1986,)</f>
        <v>53405</v>
      </c>
      <c r="AE1986" s="43">
        <f>_xll.qlTenorBasisValue(TenorBasis3M,AC1986,_xll.ohTrigger(trigger,$X$24))</f>
        <v>2.6178558222273541E-4</v>
      </c>
      <c r="AF1986" s="90">
        <f>_xll.qlTenorBasisForwardRate(TenorBasis3M,AC1986,_xll.ohTrigger(trigger,$X$24))</f>
        <v>1.5281330824548078E-2</v>
      </c>
      <c r="AG1986" s="90">
        <f>_xll.qlIndexFixing(TenorBasisIndex6M,$AB1986,TRUE,_xll.ohTrigger(trigger,$X$24))</f>
        <v>1.5383551891482661E-2</v>
      </c>
      <c r="AH1986" s="43">
        <f>_xll.qlIndexFixing($X$9,$AB1986,TRUE,trigger)</f>
        <v>1.5400987071462424E-2</v>
      </c>
      <c r="AI1986" s="45">
        <f t="shared" si="44"/>
        <v>-0.17435179979763404</v>
      </c>
    </row>
    <row r="1987" spans="27:35" x14ac:dyDescent="0.2">
      <c r="AA1987" s="122" t="s">
        <v>88</v>
      </c>
      <c r="AB1987" s="40">
        <f>_xll.qlInterestRateIndexFixingDate($X$9,AC1987)</f>
        <v>53317</v>
      </c>
      <c r="AC1987" s="40">
        <f>_xll.qlCalendarAdvance(calendar,$AC1986,AA1987,,,trigger)</f>
        <v>53323</v>
      </c>
      <c r="AD1987" s="40">
        <f>_xll.qlInterestRateIndexMaturity($X$9,AC1987,)</f>
        <v>53413</v>
      </c>
      <c r="AE1987" s="43">
        <f>_xll.qlTenorBasisValue(TenorBasis3M,AC1987,_xll.ohTrigger(trigger,$X$24))</f>
        <v>2.6118802489747507E-4</v>
      </c>
      <c r="AF1987" s="90">
        <f>_xll.qlTenorBasisForwardRate(TenorBasis3M,AC1987,_xll.ohTrigger(trigger,$X$24))</f>
        <v>1.5286037666951025E-2</v>
      </c>
      <c r="AG1987" s="90">
        <f>_xll.qlIndexFixing(TenorBasisIndex6M,$AB1987,TRUE,_xll.ohTrigger(trigger,$X$24))</f>
        <v>1.5388259085032274E-2</v>
      </c>
      <c r="AH1987" s="43">
        <f>_xll.qlIndexFixing($X$9,$AB1987,TRUE,trigger)</f>
        <v>1.5405677834375631E-2</v>
      </c>
      <c r="AI1987" s="45">
        <f t="shared" si="44"/>
        <v>-0.1741874934335641</v>
      </c>
    </row>
    <row r="1988" spans="27:35" x14ac:dyDescent="0.2">
      <c r="AA1988" s="122" t="s">
        <v>88</v>
      </c>
      <c r="AB1988" s="40">
        <f>_xll.qlInterestRateIndexFixingDate($X$9,AC1988)</f>
        <v>53325</v>
      </c>
      <c r="AC1988" s="40">
        <f>_xll.qlCalendarAdvance(calendar,$AC1987,AA1988,,,trigger)</f>
        <v>53330</v>
      </c>
      <c r="AD1988" s="40">
        <f>_xll.qlInterestRateIndexMaturity($X$9,AC1988,)</f>
        <v>53420</v>
      </c>
      <c r="AE1988" s="43">
        <f>_xll.qlTenorBasisValue(TenorBasis3M,AC1988,_xll.ohTrigger(trigger,$X$24))</f>
        <v>2.6066619212447768E-4</v>
      </c>
      <c r="AF1988" s="90">
        <f>_xll.qlTenorBasisForwardRate(TenorBasis3M,AC1988,_xll.ohTrigger(trigger,$X$24))</f>
        <v>1.5290121769502285E-2</v>
      </c>
      <c r="AG1988" s="90">
        <f>_xll.qlIndexFixing(TenorBasisIndex6M,$AB1988,TRUE,_xll.ohTrigger(trigger,$X$24))</f>
        <v>1.5392343493964233E-2</v>
      </c>
      <c r="AH1988" s="43">
        <f>_xll.qlIndexFixing($X$9,$AB1988,TRUE,trigger)</f>
        <v>1.5409747415755959E-2</v>
      </c>
      <c r="AI1988" s="45">
        <f t="shared" ref="AI1988:AI2051" si="45">(AG1988-AH1988)*10000</f>
        <v>-0.17403921791725452</v>
      </c>
    </row>
    <row r="1989" spans="27:35" x14ac:dyDescent="0.2">
      <c r="AA1989" s="122" t="s">
        <v>88</v>
      </c>
      <c r="AB1989" s="40">
        <f>_xll.qlInterestRateIndexFixingDate($X$9,AC1989)</f>
        <v>53335</v>
      </c>
      <c r="AC1989" s="40">
        <f>_xll.qlCalendarAdvance(calendar,$AC1988,AA1989,,,trigger)</f>
        <v>53337</v>
      </c>
      <c r="AD1989" s="40">
        <f>_xll.qlInterestRateIndexMaturity($X$9,AC1989,)</f>
        <v>53427</v>
      </c>
      <c r="AE1989" s="43">
        <f>_xll.qlTenorBasisValue(TenorBasis3M,AC1989,_xll.ohTrigger(trigger,$X$24))</f>
        <v>2.6014531904561299E-4</v>
      </c>
      <c r="AF1989" s="90">
        <f>_xll.qlTenorBasisForwardRate(TenorBasis3M,AC1989,_xll.ohTrigger(trigger,$X$24))</f>
        <v>1.5294173778182873E-2</v>
      </c>
      <c r="AG1989" s="90">
        <f>_xll.qlIndexFixing(TenorBasisIndex6M,$AB1989,TRUE,_xll.ohTrigger(trigger,$X$24))</f>
        <v>1.5396395808209284E-2</v>
      </c>
      <c r="AH1989" s="43">
        <f>_xll.qlIndexFixing($X$9,$AB1989,TRUE,trigger)</f>
        <v>1.5413784483274462E-2</v>
      </c>
      <c r="AI1989" s="45">
        <f t="shared" si="45"/>
        <v>-0.17388675065177495</v>
      </c>
    </row>
    <row r="1990" spans="27:35" x14ac:dyDescent="0.2">
      <c r="AA1990" s="122" t="s">
        <v>88</v>
      </c>
      <c r="AB1990" s="40">
        <f>_xll.qlInterestRateIndexFixingDate($X$9,AC1990)</f>
        <v>53342</v>
      </c>
      <c r="AC1990" s="40">
        <f>_xll.qlCalendarAdvance(calendar,$AC1989,AA1990,,,trigger)</f>
        <v>53344</v>
      </c>
      <c r="AD1990" s="40">
        <f>_xll.qlInterestRateIndexMaturity($X$9,AC1990,)</f>
        <v>53434</v>
      </c>
      <c r="AE1990" s="43">
        <f>_xll.qlTenorBasisValue(TenorBasis3M,AC1990,_xll.ohTrigger(trigger,$X$24))</f>
        <v>2.5962540419836584E-4</v>
      </c>
      <c r="AF1990" s="90">
        <f>_xll.qlTenorBasisForwardRate(TenorBasis3M,AC1990,_xll.ohTrigger(trigger,$X$24))</f>
        <v>1.5298193691450024E-2</v>
      </c>
      <c r="AG1990" s="90">
        <f>_xll.qlIndexFixing(TenorBasisIndex6M,$AB1990,TRUE,_xll.ohTrigger(trigger,$X$24))</f>
        <v>1.5400416026223773E-2</v>
      </c>
      <c r="AH1990" s="43">
        <f>_xll.qlIndexFixing($X$9,$AB1990,TRUE,trigger)</f>
        <v>1.5417789036832552E-2</v>
      </c>
      <c r="AI1990" s="45">
        <f t="shared" si="45"/>
        <v>-0.17373010608778827</v>
      </c>
    </row>
    <row r="1991" spans="27:35" x14ac:dyDescent="0.2">
      <c r="AA1991" s="122" t="s">
        <v>88</v>
      </c>
      <c r="AB1991" s="40">
        <f>_xll.qlInterestRateIndexFixingDate($X$9,AC1991)</f>
        <v>53349</v>
      </c>
      <c r="AC1991" s="40">
        <f>_xll.qlCalendarAdvance(calendar,$AC1990,AA1991,,,trigger)</f>
        <v>53351</v>
      </c>
      <c r="AD1991" s="40">
        <f>_xll.qlInterestRateIndexMaturity($X$9,AC1991,)</f>
        <v>53441</v>
      </c>
      <c r="AE1991" s="43">
        <f>_xll.qlTenorBasisValue(TenorBasis3M,AC1991,_xll.ohTrigger(trigger,$X$24))</f>
        <v>2.5910644612133789E-4</v>
      </c>
      <c r="AF1991" s="90">
        <f>_xll.qlTenorBasisForwardRate(TenorBasis3M,AC1991,_xll.ohTrigger(trigger,$X$24))</f>
        <v>1.5302181507757417E-2</v>
      </c>
      <c r="AG1991" s="90">
        <f>_xll.qlIndexFixing(TenorBasisIndex6M,$AB1991,TRUE,_xll.ohTrigger(trigger,$X$24))</f>
        <v>1.5404404146463158E-2</v>
      </c>
      <c r="AH1991" s="43">
        <f>_xll.qlIndexFixing($X$9,$AB1991,TRUE,trigger)</f>
        <v>1.5421761076334306E-2</v>
      </c>
      <c r="AI1991" s="45">
        <f t="shared" si="45"/>
        <v>-0.17356929871148452</v>
      </c>
    </row>
    <row r="1992" spans="27:35" x14ac:dyDescent="0.2">
      <c r="AA1992" s="122" t="s">
        <v>88</v>
      </c>
      <c r="AB1992" s="40">
        <f>_xll.qlInterestRateIndexFixingDate($X$9,AC1992)</f>
        <v>53356</v>
      </c>
      <c r="AC1992" s="40">
        <f>_xll.qlCalendarAdvance(calendar,$AC1991,AA1992,,,trigger)</f>
        <v>53358</v>
      </c>
      <c r="AD1992" s="40">
        <f>_xll.qlInterestRateIndexMaturity($X$9,AC1992,)</f>
        <v>53447</v>
      </c>
      <c r="AE1992" s="43">
        <f>_xll.qlTenorBasisValue(TenorBasis3M,AC1992,_xll.ohTrigger(trigger,$X$24))</f>
        <v>2.5858844335425183E-4</v>
      </c>
      <c r="AF1992" s="90">
        <f>_xll.qlTenorBasisForwardRate(TenorBasis3M,AC1992,_xll.ohTrigger(trigger,$X$24))</f>
        <v>1.5305535670058162E-2</v>
      </c>
      <c r="AG1992" s="90">
        <f>_xll.qlIndexFixing(TenorBasisIndex6M,$AB1992,TRUE,_xll.ohTrigger(trigger,$X$24))</f>
        <v>1.5407754238171409E-2</v>
      </c>
      <c r="AH1992" s="43">
        <f>_xll.qlIndexFixing($X$9,$AB1992,TRUE,trigger)</f>
        <v>1.5425095186177488E-2</v>
      </c>
      <c r="AI1992" s="45">
        <f t="shared" si="45"/>
        <v>-0.17340948006079257</v>
      </c>
    </row>
    <row r="1993" spans="27:35" x14ac:dyDescent="0.2">
      <c r="AA1993" s="122" t="s">
        <v>88</v>
      </c>
      <c r="AB1993" s="40">
        <f>_xll.qlInterestRateIndexFixingDate($X$9,AC1993)</f>
        <v>53363</v>
      </c>
      <c r="AC1993" s="40">
        <f>_xll.qlCalendarAdvance(calendar,$AC1992,AA1993,,,trigger)</f>
        <v>53365</v>
      </c>
      <c r="AD1993" s="40">
        <f>_xll.qlInterestRateIndexMaturity($X$9,AC1993,)</f>
        <v>53454</v>
      </c>
      <c r="AE1993" s="43">
        <f>_xll.qlTenorBasisValue(TenorBasis3M,AC1993,_xll.ohTrigger(trigger,$X$24))</f>
        <v>2.5807139443795492E-4</v>
      </c>
      <c r="AF1993" s="90">
        <f>_xll.qlTenorBasisForwardRate(TenorBasis3M,AC1993,_xll.ohTrigger(trigger,$X$24))</f>
        <v>1.5309461414344215E-2</v>
      </c>
      <c r="AG1993" s="90">
        <f>_xll.qlIndexFixing(TenorBasisIndex6M,$AB1993,TRUE,_xll.ohTrigger(trigger,$X$24))</f>
        <v>1.5411680283691557E-2</v>
      </c>
      <c r="AH1993" s="43">
        <f>_xll.qlIndexFixing($X$9,$AB1993,TRUE,trigger)</f>
        <v>1.5429004352527214E-2</v>
      </c>
      <c r="AI1993" s="45">
        <f t="shared" si="45"/>
        <v>-0.17324068835656778</v>
      </c>
    </row>
    <row r="1994" spans="27:35" x14ac:dyDescent="0.2">
      <c r="AA1994" s="122" t="s">
        <v>88</v>
      </c>
      <c r="AB1994" s="40">
        <f>_xll.qlInterestRateIndexFixingDate($X$9,AC1994)</f>
        <v>53370</v>
      </c>
      <c r="AC1994" s="40">
        <f>_xll.qlCalendarAdvance(calendar,$AC1993,AA1994,,,trigger)</f>
        <v>53372</v>
      </c>
      <c r="AD1994" s="40">
        <f>_xll.qlInterestRateIndexMaturity($X$9,AC1994,)</f>
        <v>53461</v>
      </c>
      <c r="AE1994" s="43">
        <f>_xll.qlTenorBasisValue(TenorBasis3M,AC1994,_xll.ohTrigger(trigger,$X$24))</f>
        <v>2.5755529791442351E-4</v>
      </c>
      <c r="AF1994" s="90">
        <f>_xll.qlTenorBasisForwardRate(TenorBasis3M,AC1994,_xll.ohTrigger(trigger,$X$24))</f>
        <v>1.5313355058483906E-2</v>
      </c>
      <c r="AG1994" s="90">
        <f>_xll.qlIndexFixing(TenorBasisIndex6M,$AB1994,TRUE,_xll.ohTrigger(trigger,$X$24))</f>
        <v>1.5415574228259694E-2</v>
      </c>
      <c r="AH1994" s="43">
        <f>_xll.qlIndexFixing($X$9,$AB1994,TRUE,trigger)</f>
        <v>1.5432881005887786E-2</v>
      </c>
      <c r="AI1994" s="45">
        <f t="shared" si="45"/>
        <v>-0.17306777628092046</v>
      </c>
    </row>
    <row r="1995" spans="27:35" x14ac:dyDescent="0.2">
      <c r="AA1995" s="122" t="s">
        <v>88</v>
      </c>
      <c r="AB1995" s="40">
        <f>_xll.qlInterestRateIndexFixingDate($X$9,AC1995)</f>
        <v>53377</v>
      </c>
      <c r="AC1995" s="40">
        <f>_xll.qlCalendarAdvance(calendar,$AC1994,AA1995,,,trigger)</f>
        <v>53379</v>
      </c>
      <c r="AD1995" s="40">
        <f>_xll.qlInterestRateIndexMaturity($X$9,AC1995,)</f>
        <v>53468</v>
      </c>
      <c r="AE1995" s="43">
        <f>_xll.qlTenorBasisValue(TenorBasis3M,AC1995,_xll.ohTrigger(trigger,$X$24))</f>
        <v>2.5704015232676686E-4</v>
      </c>
      <c r="AF1995" s="90">
        <f>_xll.qlTenorBasisForwardRate(TenorBasis3M,AC1995,_xll.ohTrigger(trigger,$X$24))</f>
        <v>1.5317216600937794E-2</v>
      </c>
      <c r="AG1995" s="90">
        <f>_xll.qlIndexFixing(TenorBasisIndex6M,$AB1995,TRUE,_xll.ohTrigger(trigger,$X$24))</f>
        <v>1.5419436070334585E-2</v>
      </c>
      <c r="AH1995" s="43">
        <f>_xll.qlIndexFixing($X$9,$AB1995,TRUE,trigger)</f>
        <v>1.5436725146165793E-2</v>
      </c>
      <c r="AI1995" s="45">
        <f t="shared" si="45"/>
        <v>-0.17289075831207826</v>
      </c>
    </row>
    <row r="1996" spans="27:35" x14ac:dyDescent="0.2">
      <c r="AA1996" s="122" t="s">
        <v>88</v>
      </c>
      <c r="AB1996" s="40">
        <f>_xll.qlInterestRateIndexFixingDate($X$9,AC1996)</f>
        <v>53384</v>
      </c>
      <c r="AC1996" s="40">
        <f>_xll.qlCalendarAdvance(calendar,$AC1995,AA1996,,,trigger)</f>
        <v>53386</v>
      </c>
      <c r="AD1996" s="40">
        <f>_xll.qlInterestRateIndexMaturity($X$9,AC1996,)</f>
        <v>53478</v>
      </c>
      <c r="AE1996" s="43">
        <f>_xll.qlTenorBasisValue(TenorBasis3M,AC1996,_xll.ohTrigger(trigger,$X$24))</f>
        <v>2.5652595621923098E-4</v>
      </c>
      <c r="AF1996" s="90">
        <f>_xll.qlTenorBasisForwardRate(TenorBasis3M,AC1996,_xll.ohTrigger(trigger,$X$24))</f>
        <v>1.5322824603128709E-2</v>
      </c>
      <c r="AG1996" s="90">
        <f>_xll.qlIndexFixing(TenorBasisIndex6M,$AB1996,TRUE,_xll.ohTrigger(trigger,$X$24))</f>
        <v>1.5425057506083204E-2</v>
      </c>
      <c r="AH1996" s="43">
        <f>_xll.qlIndexFixing($X$9,$AB1996,TRUE,trigger)</f>
        <v>1.5442326565397048E-2</v>
      </c>
      <c r="AI1996" s="45">
        <f t="shared" si="45"/>
        <v>-0.17269059313844079</v>
      </c>
    </row>
    <row r="1997" spans="27:35" x14ac:dyDescent="0.2">
      <c r="AA1997" s="122" t="s">
        <v>88</v>
      </c>
      <c r="AB1997" s="40">
        <f>_xll.qlInterestRateIndexFixingDate($X$9,AC1997)</f>
        <v>53391</v>
      </c>
      <c r="AC1997" s="40">
        <f>_xll.qlCalendarAdvance(calendar,$AC1996,AA1997,,,trigger)</f>
        <v>53393</v>
      </c>
      <c r="AD1997" s="40">
        <f>_xll.qlInterestRateIndexMaturity($X$9,AC1997,)</f>
        <v>53485</v>
      </c>
      <c r="AE1997" s="43">
        <f>_xll.qlTenorBasisValue(TenorBasis3M,AC1997,_xll.ohTrigger(trigger,$X$24))</f>
        <v>2.5601270813720308E-4</v>
      </c>
      <c r="AF1997" s="90">
        <f>_xll.qlTenorBasisForwardRate(TenorBasis3M,AC1997,_xll.ohTrigger(trigger,$X$24))</f>
        <v>1.5326615540298105E-2</v>
      </c>
      <c r="AG1997" s="90">
        <f>_xll.qlIndexFixing(TenorBasisIndex6M,$AB1997,TRUE,_xll.ohTrigger(trigger,$X$24))</f>
        <v>1.5428848744342189E-2</v>
      </c>
      <c r="AH1997" s="43">
        <f>_xll.qlIndexFixing($X$9,$AB1997,TRUE,trigger)</f>
        <v>1.5446099196639236E-2</v>
      </c>
      <c r="AI1997" s="45">
        <f t="shared" si="45"/>
        <v>-0.17250452297046942</v>
      </c>
    </row>
    <row r="1998" spans="27:35" x14ac:dyDescent="0.2">
      <c r="AA1998" s="122" t="s">
        <v>88</v>
      </c>
      <c r="AB1998" s="40">
        <f>_xll.qlInterestRateIndexFixingDate($X$9,AC1998)</f>
        <v>53398</v>
      </c>
      <c r="AC1998" s="40">
        <f>_xll.qlCalendarAdvance(calendar,$AC1997,AA1998,,,trigger)</f>
        <v>53400</v>
      </c>
      <c r="AD1998" s="40">
        <f>_xll.qlInterestRateIndexMaturity($X$9,AC1998,)</f>
        <v>53492</v>
      </c>
      <c r="AE1998" s="43">
        <f>_xll.qlTenorBasisValue(TenorBasis3M,AC1998,_xll.ohTrigger(trigger,$X$24))</f>
        <v>2.5550040662721408E-4</v>
      </c>
      <c r="AF1998" s="90">
        <f>_xll.qlTenorBasisForwardRate(TenorBasis3M,AC1998,_xll.ohTrigger(trigger,$X$24))</f>
        <v>1.5330374366889827E-2</v>
      </c>
      <c r="AG1998" s="90">
        <f>_xll.qlIndexFixing(TenorBasisIndex6M,$AB1998,TRUE,_xll.ohTrigger(trigger,$X$24))</f>
        <v>1.5432607871189382E-2</v>
      </c>
      <c r="AH1998" s="43">
        <f>_xll.qlIndexFixing($X$9,$AB1998,TRUE,trigger)</f>
        <v>1.5449839310446592E-2</v>
      </c>
      <c r="AI1998" s="45">
        <f t="shared" si="45"/>
        <v>-0.17231439257209963</v>
      </c>
    </row>
    <row r="1999" spans="27:35" x14ac:dyDescent="0.2">
      <c r="AA1999" s="122" t="s">
        <v>88</v>
      </c>
      <c r="AB1999" s="40">
        <f>_xll.qlInterestRateIndexFixingDate($X$9,AC1999)</f>
        <v>53405</v>
      </c>
      <c r="AC1999" s="40">
        <f>_xll.qlCalendarAdvance(calendar,$AC1998,AA1999,,,trigger)</f>
        <v>53407</v>
      </c>
      <c r="AD1999" s="40">
        <f>_xll.qlInterestRateIndexMaturity($X$9,AC1999,)</f>
        <v>53499</v>
      </c>
      <c r="AE1999" s="43">
        <f>_xll.qlTenorBasisValue(TenorBasis3M,AC1999,_xll.ohTrigger(trigger,$X$24))</f>
        <v>2.5498905023694493E-4</v>
      </c>
      <c r="AF1999" s="90">
        <f>_xll.qlTenorBasisForwardRate(TenorBasis3M,AC1999,_xll.ohTrigger(trigger,$X$24))</f>
        <v>1.5334101081368578E-2</v>
      </c>
      <c r="AG1999" s="90">
        <f>_xll.qlIndexFixing(TenorBasisIndex6M,$AB1999,TRUE,_xll.ohTrigger(trigger,$X$24))</f>
        <v>1.5436334885087754E-2</v>
      </c>
      <c r="AH1999" s="43">
        <f>_xll.qlIndexFixing($X$9,$AB1999,TRUE,trigger)</f>
        <v>1.545354690672354E-2</v>
      </c>
      <c r="AI1999" s="45">
        <f t="shared" si="45"/>
        <v>-0.17212021635786001</v>
      </c>
    </row>
    <row r="2000" spans="27:35" x14ac:dyDescent="0.2">
      <c r="AA2000" s="122" t="s">
        <v>88</v>
      </c>
      <c r="AB2000" s="40">
        <f>_xll.qlInterestRateIndexFixingDate($X$9,AC2000)</f>
        <v>53408</v>
      </c>
      <c r="AC2000" s="40">
        <f>_xll.qlCalendarAdvance(calendar,$AC1999,AA2000,,,trigger)</f>
        <v>53414</v>
      </c>
      <c r="AD2000" s="40">
        <f>_xll.qlInterestRateIndexMaturity($X$9,AC2000,)</f>
        <v>53506</v>
      </c>
      <c r="AE2000" s="43">
        <f>_xll.qlTenorBasisValue(TenorBasis3M,AC2000,_xll.ohTrigger(trigger,$X$24))</f>
        <v>2.5447863751522826E-4</v>
      </c>
      <c r="AF2000" s="90">
        <f>_xll.qlTenorBasisForwardRate(TenorBasis3M,AC2000,_xll.ohTrigger(trigger,$X$24))</f>
        <v>1.5337795682210364E-2</v>
      </c>
      <c r="AG2000" s="90">
        <f>_xll.qlIndexFixing(TenorBasisIndex6M,$AB2000,TRUE,_xll.ohTrigger(trigger,$X$24))</f>
        <v>1.5440029784515044E-2</v>
      </c>
      <c r="AH2000" s="43">
        <f>_xll.qlIndexFixing($X$9,$AB2000,TRUE,trigger)</f>
        <v>1.5457221985382325E-2</v>
      </c>
      <c r="AI2000" s="45">
        <f t="shared" si="45"/>
        <v>-0.17192200867280349</v>
      </c>
    </row>
    <row r="2001" spans="27:35" x14ac:dyDescent="0.2">
      <c r="AA2001" s="122" t="s">
        <v>88</v>
      </c>
      <c r="AB2001" s="40">
        <f>_xll.qlInterestRateIndexFixingDate($X$9,AC2001)</f>
        <v>53419</v>
      </c>
      <c r="AC2001" s="40">
        <f>_xll.qlCalendarAdvance(calendar,$AC2000,AA2001,,,trigger)</f>
        <v>53421</v>
      </c>
      <c r="AD2001" s="40">
        <f>_xll.qlInterestRateIndexMaturity($X$9,AC2001,)</f>
        <v>53512</v>
      </c>
      <c r="AE2001" s="43">
        <f>_xll.qlTenorBasisValue(TenorBasis3M,AC2001,_xll.ohTrigger(trigger,$X$24))</f>
        <v>2.5396916701205246E-4</v>
      </c>
      <c r="AF2001" s="90">
        <f>_xll.qlTenorBasisForwardRate(TenorBasis3M,AC2001,_xll.ohTrigger(trigger,$X$24))</f>
        <v>1.5340876177605463E-2</v>
      </c>
      <c r="AG2001" s="90">
        <f>_xll.qlIndexFixing(TenorBasisIndex6M,$AB2001,TRUE,_xll.ohTrigger(trigger,$X$24))</f>
        <v>1.5443106194041805E-2</v>
      </c>
      <c r="AH2001" s="43">
        <f>_xll.qlIndexFixing($X$9,$AB2001,TRUE,trigger)</f>
        <v>1.5460278956821951E-2</v>
      </c>
      <c r="AI2001" s="45">
        <f t="shared" si="45"/>
        <v>-0.17172762780145664</v>
      </c>
    </row>
    <row r="2002" spans="27:35" x14ac:dyDescent="0.2">
      <c r="AA2002" s="122" t="s">
        <v>88</v>
      </c>
      <c r="AB2002" s="40">
        <f>_xll.qlInterestRateIndexFixingDate($X$9,AC2002)</f>
        <v>53426</v>
      </c>
      <c r="AC2002" s="40">
        <f>_xll.qlCalendarAdvance(calendar,$AC2001,AA2002,,,trigger)</f>
        <v>53428</v>
      </c>
      <c r="AD2002" s="40">
        <f>_xll.qlInterestRateIndexMaturity($X$9,AC2002,)</f>
        <v>53519</v>
      </c>
      <c r="AE2002" s="43">
        <f>_xll.qlTenorBasisValue(TenorBasis3M,AC2002,_xll.ohTrigger(trigger,$X$24))</f>
        <v>2.5346063727856748E-4</v>
      </c>
      <c r="AF2002" s="90">
        <f>_xll.qlTenorBasisForwardRate(TenorBasis3M,AC2002,_xll.ohTrigger(trigger,$X$24))</f>
        <v>1.53445086864012E-2</v>
      </c>
      <c r="AG2002" s="90">
        <f>_xll.qlIndexFixing(TenorBasisIndex6M,$AB2002,TRUE,_xll.ohTrigger(trigger,$X$24))</f>
        <v>1.5446738998771369E-2</v>
      </c>
      <c r="AH2002" s="43">
        <f>_xll.qlIndexFixing($X$9,$AB2002,TRUE,trigger)</f>
        <v>1.5463891167827865E-2</v>
      </c>
      <c r="AI2002" s="45">
        <f t="shared" si="45"/>
        <v>-0.17152169056495678</v>
      </c>
    </row>
    <row r="2003" spans="27:35" x14ac:dyDescent="0.2">
      <c r="AA2003" s="122" t="s">
        <v>88</v>
      </c>
      <c r="AB2003" s="40">
        <f>_xll.qlInterestRateIndexFixingDate($X$9,AC2003)</f>
        <v>53433</v>
      </c>
      <c r="AC2003" s="40">
        <f>_xll.qlCalendarAdvance(calendar,$AC2002,AA2003,,,trigger)</f>
        <v>53435</v>
      </c>
      <c r="AD2003" s="40">
        <f>_xll.qlInterestRateIndexMaturity($X$9,AC2003,)</f>
        <v>53526</v>
      </c>
      <c r="AE2003" s="43">
        <f>_xll.qlTenorBasisValue(TenorBasis3M,AC2003,_xll.ohTrigger(trigger,$X$24))</f>
        <v>2.5295304686708561E-4</v>
      </c>
      <c r="AF2003" s="90">
        <f>_xll.qlTenorBasisForwardRate(TenorBasis3M,AC2003,_xll.ohTrigger(trigger,$X$24))</f>
        <v>1.5348109078420885E-2</v>
      </c>
      <c r="AG2003" s="90">
        <f>_xll.qlIndexFixing(TenorBasisIndex6M,$AB2003,TRUE,_xll.ohTrigger(trigger,$X$24))</f>
        <v>1.5450339685901803E-2</v>
      </c>
      <c r="AH2003" s="43">
        <f>_xll.qlIndexFixing($X$9,$AB2003,TRUE,trigger)</f>
        <v>1.5467470862305408E-2</v>
      </c>
      <c r="AI2003" s="45">
        <f t="shared" si="45"/>
        <v>-0.17131176403605355</v>
      </c>
    </row>
    <row r="2004" spans="27:35" x14ac:dyDescent="0.2">
      <c r="AA2004" s="122" t="s">
        <v>88</v>
      </c>
      <c r="AB2004" s="40">
        <f>_xll.qlInterestRateIndexFixingDate($X$9,AC2004)</f>
        <v>53440</v>
      </c>
      <c r="AC2004" s="40">
        <f>_xll.qlCalendarAdvance(calendar,$AC2003,AA2004,,,trigger)</f>
        <v>53442</v>
      </c>
      <c r="AD2004" s="40">
        <f>_xll.qlInterestRateIndexMaturity($X$9,AC2004,)</f>
        <v>53533</v>
      </c>
      <c r="AE2004" s="43">
        <f>_xll.qlTenorBasisValue(TenorBasis3M,AC2004,_xll.ohTrigger(trigger,$X$24))</f>
        <v>2.5244639433108761E-4</v>
      </c>
      <c r="AF2004" s="90">
        <f>_xll.qlTenorBasisForwardRate(TenorBasis3M,AC2004,_xll.ohTrigger(trigger,$X$24))</f>
        <v>1.5351677352148369E-2</v>
      </c>
      <c r="AG2004" s="90">
        <f>_xll.qlIndexFixing(TenorBasisIndex6M,$AB2004,TRUE,_xll.ohTrigger(trigger,$X$24))</f>
        <v>1.5453908253915202E-2</v>
      </c>
      <c r="AH2004" s="43">
        <f>_xll.qlIndexFixing($X$9,$AB2004,TRUE,trigger)</f>
        <v>1.5471018040168495E-2</v>
      </c>
      <c r="AI2004" s="45">
        <f t="shared" si="45"/>
        <v>-0.17109786253292902</v>
      </c>
    </row>
    <row r="2005" spans="27:35" x14ac:dyDescent="0.2">
      <c r="AA2005" s="122" t="s">
        <v>88</v>
      </c>
      <c r="AB2005" s="40">
        <f>_xll.qlInterestRateIndexFixingDate($X$9,AC2005)</f>
        <v>53444</v>
      </c>
      <c r="AC2005" s="40">
        <f>_xll.qlCalendarAdvance(calendar,$AC2004,AA2005,,,trigger)</f>
        <v>53449</v>
      </c>
      <c r="AD2005" s="40">
        <f>_xll.qlInterestRateIndexMaturity($X$9,AC2005,)</f>
        <v>53541</v>
      </c>
      <c r="AE2005" s="43">
        <f>_xll.qlTenorBasisValue(TenorBasis3M,AC2005,_xll.ohTrigger(trigger,$X$24))</f>
        <v>2.5194067822522536E-4</v>
      </c>
      <c r="AF2005" s="90">
        <f>_xll.qlTenorBasisForwardRate(TenorBasis3M,AC2005,_xll.ohTrigger(trigger,$X$24))</f>
        <v>1.5355786928459679E-2</v>
      </c>
      <c r="AG2005" s="90">
        <f>_xll.qlIndexFixing(TenorBasisIndex6M,$AB2005,TRUE,_xll.ohTrigger(trigger,$X$24))</f>
        <v>1.5458022511174067E-2</v>
      </c>
      <c r="AH2005" s="43">
        <f>_xll.qlIndexFixing($X$9,$AB2005,TRUE,trigger)</f>
        <v>1.5475109611197668E-2</v>
      </c>
      <c r="AI2005" s="45">
        <f t="shared" si="45"/>
        <v>-0.17087100023601212</v>
      </c>
    </row>
    <row r="2006" spans="27:35" x14ac:dyDescent="0.2">
      <c r="AA2006" s="122" t="s">
        <v>88</v>
      </c>
      <c r="AB2006" s="40">
        <f>_xll.qlInterestRateIndexFixingDate($X$9,AC2006)</f>
        <v>53454</v>
      </c>
      <c r="AC2006" s="40">
        <f>_xll.qlCalendarAdvance(calendar,$AC2005,AA2006,,,trigger)</f>
        <v>53456</v>
      </c>
      <c r="AD2006" s="40">
        <f>_xll.qlInterestRateIndexMaturity($X$9,AC2006,)</f>
        <v>53548</v>
      </c>
      <c r="AE2006" s="43">
        <f>_xll.qlTenorBasisValue(TenorBasis3M,AC2006,_xll.ohTrigger(trigger,$X$24))</f>
        <v>2.5143589710532568E-4</v>
      </c>
      <c r="AF2006" s="90">
        <f>_xll.qlTenorBasisForwardRate(TenorBasis3M,AC2006,_xll.ohTrigger(trigger,$X$24))</f>
        <v>1.535928881547396E-2</v>
      </c>
      <c r="AG2006" s="90">
        <f>_xll.qlIndexFixing(TenorBasisIndex6M,$AB2006,TRUE,_xll.ohTrigger(trigger,$X$24))</f>
        <v>1.5461524691764815E-2</v>
      </c>
      <c r="AH2006" s="43">
        <f>_xll.qlIndexFixing($X$9,$AB2006,TRUE,trigger)</f>
        <v>1.5478589582243778E-2</v>
      </c>
      <c r="AI2006" s="45">
        <f t="shared" si="45"/>
        <v>-0.17064890478963798</v>
      </c>
    </row>
    <row r="2007" spans="27:35" x14ac:dyDescent="0.2">
      <c r="AA2007" s="122" t="s">
        <v>88</v>
      </c>
      <c r="AB2007" s="40">
        <f>_xll.qlInterestRateIndexFixingDate($X$9,AC2007)</f>
        <v>53461</v>
      </c>
      <c r="AC2007" s="40">
        <f>_xll.qlCalendarAdvance(calendar,$AC2006,AA2007,,,trigger)</f>
        <v>53463</v>
      </c>
      <c r="AD2007" s="40">
        <f>_xll.qlInterestRateIndexMaturity($X$9,AC2007,)</f>
        <v>53555</v>
      </c>
      <c r="AE2007" s="43">
        <f>_xll.qlTenorBasisValue(TenorBasis3M,AC2007,_xll.ohTrigger(trigger,$X$24))</f>
        <v>2.5093204952839412E-4</v>
      </c>
      <c r="AF2007" s="90">
        <f>_xll.qlTenorBasisForwardRate(TenorBasis3M,AC2007,_xll.ohTrigger(trigger,$X$24))</f>
        <v>1.5362758578200663E-2</v>
      </c>
      <c r="AG2007" s="90">
        <f>_xll.qlIndexFixing(TenorBasisIndex6M,$AB2007,TRUE,_xll.ohTrigger(trigger,$X$24))</f>
        <v>1.5464994747235608E-2</v>
      </c>
      <c r="AH2007" s="43">
        <f>_xll.qlIndexFixing($X$9,$AB2007,TRUE,trigger)</f>
        <v>1.5482037035047008E-2</v>
      </c>
      <c r="AI2007" s="45">
        <f t="shared" si="45"/>
        <v>-0.17042287811399812</v>
      </c>
    </row>
    <row r="2008" spans="27:35" x14ac:dyDescent="0.2">
      <c r="AA2008" s="122" t="s">
        <v>88</v>
      </c>
      <c r="AB2008" s="40">
        <f>_xll.qlInterestRateIndexFixingDate($X$9,AC2008)</f>
        <v>53468</v>
      </c>
      <c r="AC2008" s="40">
        <f>_xll.qlCalendarAdvance(calendar,$AC2007,AA2008,,,trigger)</f>
        <v>53470</v>
      </c>
      <c r="AD2008" s="40">
        <f>_xll.qlInterestRateIndexMaturity($X$9,AC2008,)</f>
        <v>53562</v>
      </c>
      <c r="AE2008" s="43">
        <f>_xll.qlTenorBasisValue(TenorBasis3M,AC2008,_xll.ohTrigger(trigger,$X$24))</f>
        <v>2.5042913405261849E-4</v>
      </c>
      <c r="AF2008" s="90">
        <f>_xll.qlTenorBasisForwardRate(TenorBasis3M,AC2008,_xll.ohTrigger(trigger,$X$24))</f>
        <v>1.5366196215132298E-2</v>
      </c>
      <c r="AG2008" s="90">
        <f>_xll.qlIndexFixing(TenorBasisIndex6M,$AB2008,TRUE,_xll.ohTrigger(trigger,$X$24))</f>
        <v>1.5468432676072005E-2</v>
      </c>
      <c r="AH2008" s="43">
        <f>_xll.qlIndexFixing($X$9,$AB2008,TRUE,trigger)</f>
        <v>1.5485451969523943E-2</v>
      </c>
      <c r="AI2008" s="45">
        <f t="shared" si="45"/>
        <v>-0.17019293451938158</v>
      </c>
    </row>
    <row r="2009" spans="27:35" x14ac:dyDescent="0.2">
      <c r="AA2009" s="122" t="s">
        <v>88</v>
      </c>
      <c r="AB2009" s="40">
        <f>_xll.qlInterestRateIndexFixingDate($X$9,AC2009)</f>
        <v>53475</v>
      </c>
      <c r="AC2009" s="40">
        <f>_xll.qlCalendarAdvance(calendar,$AC2008,AA2009,,,trigger)</f>
        <v>53477</v>
      </c>
      <c r="AD2009" s="40">
        <f>_xll.qlInterestRateIndexMaturity($X$9,AC2009,)</f>
        <v>53569</v>
      </c>
      <c r="AE2009" s="43">
        <f>_xll.qlTenorBasisValue(TenorBasis3M,AC2009,_xll.ohTrigger(trigger,$X$24))</f>
        <v>2.4992714923737267E-4</v>
      </c>
      <c r="AF2009" s="90">
        <f>_xll.qlTenorBasisForwardRate(TenorBasis3M,AC2009,_xll.ohTrigger(trigger,$X$24))</f>
        <v>1.5369601724753556E-2</v>
      </c>
      <c r="AG2009" s="90">
        <f>_xll.qlIndexFixing(TenorBasisIndex6M,$AB2009,TRUE,_xll.ohTrigger(trigger,$X$24))</f>
        <v>1.5471838476769122E-2</v>
      </c>
      <c r="AH2009" s="43">
        <f>_xll.qlIndexFixing($X$9,$AB2009,TRUE,trigger)</f>
        <v>1.5488834385585962E-2</v>
      </c>
      <c r="AI2009" s="45">
        <f t="shared" si="45"/>
        <v>-0.16995908816840044</v>
      </c>
    </row>
    <row r="2010" spans="27:35" x14ac:dyDescent="0.2">
      <c r="AA2010" s="122" t="s">
        <v>88</v>
      </c>
      <c r="AB2010" s="40">
        <f>_xll.qlInterestRateIndexFixingDate($X$9,AC2010)</f>
        <v>53482</v>
      </c>
      <c r="AC2010" s="40">
        <f>_xll.qlCalendarAdvance(calendar,$AC2009,AA2010,,,trigger)</f>
        <v>53484</v>
      </c>
      <c r="AD2010" s="40">
        <f>_xll.qlInterestRateIndexMaturity($X$9,AC2010,)</f>
        <v>53576</v>
      </c>
      <c r="AE2010" s="43">
        <f>_xll.qlTenorBasisValue(TenorBasis3M,AC2010,_xll.ohTrigger(trigger,$X$24))</f>
        <v>2.4942609364321983E-4</v>
      </c>
      <c r="AF2010" s="90">
        <f>_xll.qlTenorBasisForwardRate(TenorBasis3M,AC2010,_xll.ohTrigger(trigger,$X$24))</f>
        <v>1.5372975105556078E-2</v>
      </c>
      <c r="AG2010" s="90">
        <f>_xll.qlIndexFixing(TenorBasisIndex6M,$AB2010,TRUE,_xll.ohTrigger(trigger,$X$24))</f>
        <v>1.5475212147806436E-2</v>
      </c>
      <c r="AH2010" s="43">
        <f>_xll.qlIndexFixing($X$9,$AB2010,TRUE,trigger)</f>
        <v>1.549218428315139E-2</v>
      </c>
      <c r="AI2010" s="45">
        <f t="shared" si="45"/>
        <v>-0.16972135344954509</v>
      </c>
    </row>
    <row r="2011" spans="27:35" x14ac:dyDescent="0.2">
      <c r="AA2011" s="122" t="s">
        <v>88</v>
      </c>
      <c r="AB2011" s="40">
        <f>_xll.qlInterestRateIndexFixingDate($X$9,AC2011)</f>
        <v>53489</v>
      </c>
      <c r="AC2011" s="40">
        <f>_xll.qlCalendarAdvance(calendar,$AC2010,AA2011,,,trigger)</f>
        <v>53491</v>
      </c>
      <c r="AD2011" s="40">
        <f>_xll.qlInterestRateIndexMaturity($X$9,AC2011,)</f>
        <v>53583</v>
      </c>
      <c r="AE2011" s="43">
        <f>_xll.qlTenorBasisValue(TenorBasis3M,AC2011,_xll.ohTrigger(trigger,$X$24))</f>
        <v>2.4892596583191628E-4</v>
      </c>
      <c r="AF2011" s="90">
        <f>_xll.qlTenorBasisForwardRate(TenorBasis3M,AC2011,_xll.ohTrigger(trigger,$X$24))</f>
        <v>1.5376316356033244E-2</v>
      </c>
      <c r="AG2011" s="90">
        <f>_xll.qlIndexFixing(TenorBasisIndex6M,$AB2011,TRUE,_xll.ohTrigger(trigger,$X$24))</f>
        <v>1.5478553687687755E-2</v>
      </c>
      <c r="AH2011" s="43">
        <f>_xll.qlIndexFixing($X$9,$AB2011,TRUE,trigger)</f>
        <v>1.5495501662138554E-2</v>
      </c>
      <c r="AI2011" s="45">
        <f t="shared" si="45"/>
        <v>-0.16947974450799361</v>
      </c>
    </row>
    <row r="2012" spans="27:35" x14ac:dyDescent="0.2">
      <c r="AA2012" s="122" t="s">
        <v>88</v>
      </c>
      <c r="AB2012" s="40">
        <f>_xll.qlInterestRateIndexFixingDate($X$9,AC2012)</f>
        <v>53496</v>
      </c>
      <c r="AC2012" s="40">
        <f>_xll.qlCalendarAdvance(calendar,$AC2011,AA2012,,,trigger)</f>
        <v>53498</v>
      </c>
      <c r="AD2012" s="40">
        <f>_xll.qlInterestRateIndexMaturity($X$9,AC2012,)</f>
        <v>53590</v>
      </c>
      <c r="AE2012" s="43">
        <f>_xll.qlTenorBasisValue(TenorBasis3M,AC2012,_xll.ohTrigger(trigger,$X$24))</f>
        <v>2.4842676436641499E-4</v>
      </c>
      <c r="AF2012" s="90">
        <f>_xll.qlTenorBasisForwardRate(TenorBasis3M,AC2012,_xll.ohTrigger(trigger,$X$24))</f>
        <v>1.5379625474680169E-2</v>
      </c>
      <c r="AG2012" s="90">
        <f>_xll.qlIndexFixing(TenorBasisIndex6M,$AB2012,TRUE,_xll.ohTrigger(trigger,$X$24))</f>
        <v>1.5481863094902111E-2</v>
      </c>
      <c r="AH2012" s="43">
        <f>_xll.qlIndexFixing($X$9,$AB2012,TRUE,trigger)</f>
        <v>1.5498786522462303E-2</v>
      </c>
      <c r="AI2012" s="45">
        <f t="shared" si="45"/>
        <v>-0.16923427560192397</v>
      </c>
    </row>
    <row r="2013" spans="27:35" x14ac:dyDescent="0.2">
      <c r="AA2013" s="122" t="s">
        <v>88</v>
      </c>
      <c r="AB2013" s="40">
        <f>_xll.qlInterestRateIndexFixingDate($X$9,AC2013)</f>
        <v>53503</v>
      </c>
      <c r="AC2013" s="40">
        <f>_xll.qlCalendarAdvance(calendar,$AC2012,AA2013,,,trigger)</f>
        <v>53505</v>
      </c>
      <c r="AD2013" s="40">
        <f>_xll.qlInterestRateIndexMaturity($X$9,AC2013,)</f>
        <v>53597</v>
      </c>
      <c r="AE2013" s="43">
        <f>_xll.qlTenorBasisValue(TenorBasis3M,AC2013,_xll.ohTrigger(trigger,$X$24))</f>
        <v>2.4792848781086908E-4</v>
      </c>
      <c r="AF2013" s="90">
        <f>_xll.qlTenorBasisForwardRate(TenorBasis3M,AC2013,_xll.ohTrigger(trigger,$X$24))</f>
        <v>1.5382902459993708E-2</v>
      </c>
      <c r="AG2013" s="90">
        <f>_xll.qlIndexFixing(TenorBasisIndex6M,$AB2013,TRUE,_xll.ohTrigger(trigger,$X$24))</f>
        <v>1.5485140367948097E-2</v>
      </c>
      <c r="AH2013" s="43">
        <f>_xll.qlIndexFixing($X$9,$AB2013,TRUE,trigger)</f>
        <v>1.5502038864041832E-2</v>
      </c>
      <c r="AI2013" s="45">
        <f t="shared" si="45"/>
        <v>-0.16898496093735102</v>
      </c>
    </row>
    <row r="2014" spans="27:35" x14ac:dyDescent="0.2">
      <c r="AA2014" s="122" t="s">
        <v>88</v>
      </c>
      <c r="AB2014" s="40">
        <f>_xll.qlInterestRateIndexFixingDate($X$9,AC2014)</f>
        <v>53510</v>
      </c>
      <c r="AC2014" s="40">
        <f>_xll.qlCalendarAdvance(calendar,$AC2013,AA2014,,,trigger)</f>
        <v>53512</v>
      </c>
      <c r="AD2014" s="40">
        <f>_xll.qlInterestRateIndexMaturity($X$9,AC2014,)</f>
        <v>53604</v>
      </c>
      <c r="AE2014" s="43">
        <f>_xll.qlTenorBasisValue(TenorBasis3M,AC2014,_xll.ohTrigger(trigger,$X$24))</f>
        <v>2.4743113473063452E-4</v>
      </c>
      <c r="AF2014" s="90">
        <f>_xll.qlTenorBasisForwardRate(TenorBasis3M,AC2014,_xll.ohTrigger(trigger,$X$24))</f>
        <v>1.5386147310470718E-2</v>
      </c>
      <c r="AG2014" s="90">
        <f>_xll.qlIndexFixing(TenorBasisIndex6M,$AB2014,TRUE,_xll.ohTrigger(trigger,$X$24))</f>
        <v>1.54883855053217E-2</v>
      </c>
      <c r="AH2014" s="43">
        <f>_xll.qlIndexFixing($X$9,$AB2014,TRUE,trigger)</f>
        <v>1.5505258686796338E-2</v>
      </c>
      <c r="AI2014" s="45">
        <f t="shared" si="45"/>
        <v>-0.16873181474637983</v>
      </c>
    </row>
    <row r="2015" spans="27:35" x14ac:dyDescent="0.2">
      <c r="AA2015" s="122" t="s">
        <v>88</v>
      </c>
      <c r="AB2015" s="40">
        <f>_xll.qlInterestRateIndexFixingDate($X$9,AC2015)</f>
        <v>53517</v>
      </c>
      <c r="AC2015" s="40">
        <f>_xll.qlCalendarAdvance(calendar,$AC2014,AA2015,,,trigger)</f>
        <v>53519</v>
      </c>
      <c r="AD2015" s="40">
        <f>_xll.qlInterestRateIndexMaturity($X$9,AC2015,)</f>
        <v>53611</v>
      </c>
      <c r="AE2015" s="43">
        <f>_xll.qlTenorBasisValue(TenorBasis3M,AC2015,_xll.ohTrigger(trigger,$X$24))</f>
        <v>2.4693470369227571E-4</v>
      </c>
      <c r="AF2015" s="90">
        <f>_xll.qlTenorBasisForwardRate(TenorBasis3M,AC2015,_xll.ohTrigger(trigger,$X$24))</f>
        <v>1.5389360024614133E-2</v>
      </c>
      <c r="AG2015" s="90">
        <f>_xll.qlIndexFixing(TenorBasisIndex6M,$AB2015,TRUE,_xll.ohTrigger(trigger,$X$24))</f>
        <v>1.5491598505528462E-2</v>
      </c>
      <c r="AH2015" s="43">
        <f>_xll.qlIndexFixing($X$9,$AB2015,TRUE,trigger)</f>
        <v>1.5508445990646753E-2</v>
      </c>
      <c r="AI2015" s="45">
        <f t="shared" si="45"/>
        <v>-0.16847485118291414</v>
      </c>
    </row>
    <row r="2016" spans="27:35" x14ac:dyDescent="0.2">
      <c r="AA2016" s="122" t="s">
        <v>88</v>
      </c>
      <c r="AB2016" s="40">
        <f>_xll.qlInterestRateIndexFixingDate($X$9,AC2016)</f>
        <v>53524</v>
      </c>
      <c r="AC2016" s="40">
        <f>_xll.qlCalendarAdvance(calendar,$AC2015,AA2016,,,trigger)</f>
        <v>53526</v>
      </c>
      <c r="AD2016" s="40">
        <f>_xll.qlInterestRateIndexMaturity($X$9,AC2016,)</f>
        <v>53618</v>
      </c>
      <c r="AE2016" s="43">
        <f>_xll.qlTenorBasisValue(TenorBasis3M,AC2016,_xll.ohTrigger(trigger,$X$24))</f>
        <v>2.4643919326356595E-4</v>
      </c>
      <c r="AF2016" s="90">
        <f>_xll.qlTenorBasisForwardRate(TenorBasis3M,AC2016,_xll.ohTrigger(trigger,$X$24))</f>
        <v>1.5392540600925151E-2</v>
      </c>
      <c r="AG2016" s="90">
        <f>_xll.qlIndexFixing(TenorBasisIndex6M,$AB2016,TRUE,_xll.ohTrigger(trigger,$X$24))</f>
        <v>1.5494779367066974E-2</v>
      </c>
      <c r="AH2016" s="43">
        <f>_xll.qlIndexFixing($X$9,$AB2016,TRUE,trigger)</f>
        <v>1.5511600775512271E-2</v>
      </c>
      <c r="AI2016" s="45">
        <f t="shared" si="45"/>
        <v>-0.16821408445296879</v>
      </c>
    </row>
    <row r="2017" spans="27:35" x14ac:dyDescent="0.2">
      <c r="AA2017" s="122" t="s">
        <v>88</v>
      </c>
      <c r="AB2017" s="40">
        <f>_xll.qlInterestRateIndexFixingDate($X$9,AC2017)</f>
        <v>53531</v>
      </c>
      <c r="AC2017" s="40">
        <f>_xll.qlCalendarAdvance(calendar,$AC2016,AA2017,,,trigger)</f>
        <v>53533</v>
      </c>
      <c r="AD2017" s="40">
        <f>_xll.qlInterestRateIndexMaturity($X$9,AC2017,)</f>
        <v>53625</v>
      </c>
      <c r="AE2017" s="43">
        <f>_xll.qlTenorBasisValue(TenorBasis3M,AC2017,_xll.ohTrigger(trigger,$X$24))</f>
        <v>2.4594460201349331E-4</v>
      </c>
      <c r="AF2017" s="90">
        <f>_xll.qlTenorBasisForwardRate(TenorBasis3M,AC2017,_xll.ohTrigger(trigger,$X$24))</f>
        <v>1.5395689037910188E-2</v>
      </c>
      <c r="AG2017" s="90">
        <f>_xll.qlIndexFixing(TenorBasisIndex6M,$AB2017,TRUE,_xll.ohTrigger(trigger,$X$24))</f>
        <v>1.5497928088441044E-2</v>
      </c>
      <c r="AH2017" s="43">
        <f>_xll.qlIndexFixing($X$9,$AB2017,TRUE,trigger)</f>
        <v>1.5514723041316432E-2</v>
      </c>
      <c r="AI2017" s="45">
        <f t="shared" si="45"/>
        <v>-0.167949528753885</v>
      </c>
    </row>
    <row r="2018" spans="27:35" x14ac:dyDescent="0.2">
      <c r="AA2018" s="122" t="s">
        <v>88</v>
      </c>
      <c r="AB2018" s="40">
        <f>_xll.qlInterestRateIndexFixingDate($X$9,AC2018)</f>
        <v>53538</v>
      </c>
      <c r="AC2018" s="40">
        <f>_xll.qlCalendarAdvance(calendar,$AC2017,AA2018,,,trigger)</f>
        <v>53540</v>
      </c>
      <c r="AD2018" s="40">
        <f>_xll.qlInterestRateIndexMaturity($X$9,AC2018,)</f>
        <v>53632</v>
      </c>
      <c r="AE2018" s="43">
        <f>_xll.qlTenorBasisValue(TenorBasis3M,AC2018,_xll.ohTrigger(trigger,$X$24))</f>
        <v>2.4545092851226277E-4</v>
      </c>
      <c r="AF2018" s="90">
        <f>_xll.qlTenorBasisForwardRate(TenorBasis3M,AC2018,_xll.ohTrigger(trigger,$X$24))</f>
        <v>1.5398805334073916E-2</v>
      </c>
      <c r="AG2018" s="90">
        <f>_xll.qlIndexFixing(TenorBasisIndex6M,$AB2018,TRUE,_xll.ohTrigger(trigger,$X$24))</f>
        <v>1.5501044668161429E-2</v>
      </c>
      <c r="AH2018" s="43">
        <f>_xll.qlIndexFixing($X$9,$AB2018,TRUE,trigger)</f>
        <v>1.5517812787981039E-2</v>
      </c>
      <c r="AI2018" s="45">
        <f t="shared" si="45"/>
        <v>-0.16768119819609434</v>
      </c>
    </row>
    <row r="2019" spans="27:35" x14ac:dyDescent="0.2">
      <c r="AA2019" s="122" t="s">
        <v>88</v>
      </c>
      <c r="AB2019" s="40">
        <f>_xll.qlInterestRateIndexFixingDate($X$9,AC2019)</f>
        <v>53545</v>
      </c>
      <c r="AC2019" s="40">
        <f>_xll.qlCalendarAdvance(calendar,$AC2018,AA2019,,,trigger)</f>
        <v>53547</v>
      </c>
      <c r="AD2019" s="40">
        <f>_xll.qlInterestRateIndexMaturity($X$9,AC2019,)</f>
        <v>53639</v>
      </c>
      <c r="AE2019" s="43">
        <f>_xll.qlTenorBasisValue(TenorBasis3M,AC2019,_xll.ohTrigger(trigger,$X$24))</f>
        <v>2.4495817133129999E-4</v>
      </c>
      <c r="AF2019" s="90">
        <f>_xll.qlTenorBasisForwardRate(TenorBasis3M,AC2019,_xll.ohTrigger(trigger,$X$24))</f>
        <v>1.540188948792796E-2</v>
      </c>
      <c r="AG2019" s="90">
        <f>_xll.qlIndexFixing(TenorBasisIndex6M,$AB2019,TRUE,_xll.ohTrigger(trigger,$X$24))</f>
        <v>1.5504129104736275E-2</v>
      </c>
      <c r="AH2019" s="43">
        <f>_xll.qlIndexFixing($X$9,$AB2019,TRUE,trigger)</f>
        <v>1.5520870015427892E-2</v>
      </c>
      <c r="AI2019" s="45">
        <f t="shared" si="45"/>
        <v>-0.16740910691617067</v>
      </c>
    </row>
    <row r="2020" spans="27:35" x14ac:dyDescent="0.2">
      <c r="AA2020" s="122" t="s">
        <v>88</v>
      </c>
      <c r="AB2020" s="40">
        <f>_xll.qlInterestRateIndexFixingDate($X$9,AC2020)</f>
        <v>53552</v>
      </c>
      <c r="AC2020" s="40">
        <f>_xll.qlCalendarAdvance(calendar,$AC2019,AA2020,,,trigger)</f>
        <v>53554</v>
      </c>
      <c r="AD2020" s="40">
        <f>_xll.qlInterestRateIndexMaturity($X$9,AC2020,)</f>
        <v>53646</v>
      </c>
      <c r="AE2020" s="43">
        <f>_xll.qlTenorBasisValue(TenorBasis3M,AC2020,_xll.ohTrigger(trigger,$X$24))</f>
        <v>2.4446632904325427E-4</v>
      </c>
      <c r="AF2020" s="90">
        <f>_xll.qlTenorBasisForwardRate(TenorBasis3M,AC2020,_xll.ohTrigger(trigger,$X$24))</f>
        <v>1.5404941497978733E-2</v>
      </c>
      <c r="AG2020" s="90">
        <f>_xll.qlIndexFixing(TenorBasisIndex6M,$AB2020,TRUE,_xll.ohTrigger(trigger,$X$24))</f>
        <v>1.5507181396672868E-2</v>
      </c>
      <c r="AH2020" s="43">
        <f>_xll.qlIndexFixing($X$9,$AB2020,TRUE,trigger)</f>
        <v>1.5523894723583138E-2</v>
      </c>
      <c r="AI2020" s="45">
        <f t="shared" si="45"/>
        <v>-0.16713326910269485</v>
      </c>
    </row>
    <row r="2021" spans="27:35" x14ac:dyDescent="0.2">
      <c r="AA2021" s="122" t="s">
        <v>88</v>
      </c>
      <c r="AB2021" s="40">
        <f>_xll.qlInterestRateIndexFixingDate($X$9,AC2021)</f>
        <v>53559</v>
      </c>
      <c r="AC2021" s="40">
        <f>_xll.qlCalendarAdvance(calendar,$AC2020,AA2021,,,trigger)</f>
        <v>53561</v>
      </c>
      <c r="AD2021" s="40">
        <f>_xll.qlInterestRateIndexMaturity($X$9,AC2021,)</f>
        <v>53653</v>
      </c>
      <c r="AE2021" s="43">
        <f>_xll.qlTenorBasisValue(TenorBasis3M,AC2021,_xll.ohTrigger(trigger,$X$24))</f>
        <v>2.4397540022200236E-4</v>
      </c>
      <c r="AF2021" s="90">
        <f>_xll.qlTenorBasisForwardRate(TenorBasis3M,AC2021,_xll.ohTrigger(trigger,$X$24))</f>
        <v>1.5407961362740466E-2</v>
      </c>
      <c r="AG2021" s="90">
        <f>_xll.qlIndexFixing(TenorBasisIndex6M,$AB2021,TRUE,_xll.ohTrigger(trigger,$X$24))</f>
        <v>1.5510201542485436E-2</v>
      </c>
      <c r="AH2021" s="43">
        <f>_xll.qlIndexFixing($X$9,$AB2021,TRUE,trigger)</f>
        <v>1.5526886912370317E-2</v>
      </c>
      <c r="AI2021" s="45">
        <f t="shared" si="45"/>
        <v>-0.16685369884880327</v>
      </c>
    </row>
    <row r="2022" spans="27:35" x14ac:dyDescent="0.2">
      <c r="AA2022" s="122" t="s">
        <v>88</v>
      </c>
      <c r="AB2022" s="40">
        <f>_xll.qlInterestRateIndexFixingDate($X$9,AC2022)</f>
        <v>53566</v>
      </c>
      <c r="AC2022" s="40">
        <f>_xll.qlCalendarAdvance(calendar,$AC2021,AA2022,,,trigger)</f>
        <v>53568</v>
      </c>
      <c r="AD2022" s="40">
        <f>_xll.qlInterestRateIndexMaturity($X$9,AC2022,)</f>
        <v>53660</v>
      </c>
      <c r="AE2022" s="43">
        <f>_xll.qlTenorBasisValue(TenorBasis3M,AC2022,_xll.ohTrigger(trigger,$X$24))</f>
        <v>2.4348538344265116E-4</v>
      </c>
      <c r="AF2022" s="90">
        <f>_xll.qlTenorBasisForwardRate(TenorBasis3M,AC2022,_xll.ohTrigger(trigger,$X$24))</f>
        <v>1.5410949080729999E-2</v>
      </c>
      <c r="AG2022" s="90">
        <f>_xll.qlIndexFixing(TenorBasisIndex6M,$AB2022,TRUE,_xll.ohTrigger(trigger,$X$24))</f>
        <v>1.5513189540687344E-2</v>
      </c>
      <c r="AH2022" s="43">
        <f>_xll.qlIndexFixing($X$9,$AB2022,TRUE,trigger)</f>
        <v>1.552984658171731E-2</v>
      </c>
      <c r="AI2022" s="45">
        <f t="shared" si="45"/>
        <v>-0.16657041029965666</v>
      </c>
    </row>
    <row r="2023" spans="27:35" x14ac:dyDescent="0.2">
      <c r="AA2023" s="122" t="s">
        <v>88</v>
      </c>
      <c r="AB2023" s="40">
        <f>_xll.qlInterestRateIndexFixingDate($X$9,AC2023)</f>
        <v>53573</v>
      </c>
      <c r="AC2023" s="40">
        <f>_xll.qlCalendarAdvance(calendar,$AC2022,AA2023,,,trigger)</f>
        <v>53575</v>
      </c>
      <c r="AD2023" s="40">
        <f>_xll.qlInterestRateIndexMaturity($X$9,AC2023,)</f>
        <v>53666</v>
      </c>
      <c r="AE2023" s="43">
        <f>_xll.qlTenorBasisValue(TenorBasis3M,AC2023,_xll.ohTrigger(trigger,$X$24))</f>
        <v>2.4299627728154149E-4</v>
      </c>
      <c r="AF2023" s="90">
        <f>_xll.qlTenorBasisForwardRate(TenorBasis3M,AC2023,_xll.ohTrigger(trigger,$X$24))</f>
        <v>1.541337006965084E-2</v>
      </c>
      <c r="AG2023" s="90">
        <f>_xll.qlIndexFixing(TenorBasisIndex6M,$AB2023,TRUE,_xll.ohTrigger(trigger,$X$24))</f>
        <v>1.551560640589867E-2</v>
      </c>
      <c r="AH2023" s="43">
        <f>_xll.qlIndexFixing($X$9,$AB2023,TRUE,trigger)</f>
        <v>1.5532236151562706E-2</v>
      </c>
      <c r="AI2023" s="45">
        <f t="shared" si="45"/>
        <v>-0.16629745664036369</v>
      </c>
    </row>
    <row r="2024" spans="27:35" x14ac:dyDescent="0.2">
      <c r="AA2024" s="122" t="s">
        <v>88</v>
      </c>
      <c r="AB2024" s="40">
        <f>_xll.qlInterestRateIndexFixingDate($X$9,AC2024)</f>
        <v>53580</v>
      </c>
      <c r="AC2024" s="40">
        <f>_xll.qlCalendarAdvance(calendar,$AC2023,AA2024,,,trigger)</f>
        <v>53582</v>
      </c>
      <c r="AD2024" s="40">
        <f>_xll.qlInterestRateIndexMaturity($X$9,AC2024,)</f>
        <v>53673</v>
      </c>
      <c r="AE2024" s="43">
        <f>_xll.qlTenorBasisValue(TenorBasis3M,AC2024,_xll.ohTrigger(trigger,$X$24))</f>
        <v>2.4250808031625089E-4</v>
      </c>
      <c r="AF2024" s="90">
        <f>_xll.qlTenorBasisForwardRate(TenorBasis3M,AC2024,_xll.ohTrigger(trigger,$X$24))</f>
        <v>1.5416295661296705E-2</v>
      </c>
      <c r="AG2024" s="90">
        <f>_xll.qlIndexFixing(TenorBasisIndex6M,$AB2024,TRUE,_xll.ohTrigger(trigger,$X$24))</f>
        <v>1.5518532275309159E-2</v>
      </c>
      <c r="AH2024" s="43">
        <f>_xll.qlIndexFixing($X$9,$AB2024,TRUE,trigger)</f>
        <v>1.5535132979885419E-2</v>
      </c>
      <c r="AI2024" s="45">
        <f t="shared" si="45"/>
        <v>-0.16600704576260478</v>
      </c>
    </row>
    <row r="2025" spans="27:35" x14ac:dyDescent="0.2">
      <c r="AA2025" s="122" t="s">
        <v>88</v>
      </c>
      <c r="AB2025" s="40">
        <f>_xll.qlInterestRateIndexFixingDate($X$9,AC2025)</f>
        <v>53587</v>
      </c>
      <c r="AC2025" s="40">
        <f>_xll.qlCalendarAdvance(calendar,$AC2024,AA2025,,,trigger)</f>
        <v>53589</v>
      </c>
      <c r="AD2025" s="40">
        <f>_xll.qlInterestRateIndexMaturity($X$9,AC2025,)</f>
        <v>53680</v>
      </c>
      <c r="AE2025" s="43">
        <f>_xll.qlTenorBasisValue(TenorBasis3M,AC2025,_xll.ohTrigger(trigger,$X$24))</f>
        <v>2.4202079112559715E-4</v>
      </c>
      <c r="AF2025" s="90">
        <f>_xll.qlTenorBasisForwardRate(TenorBasis3M,AC2025,_xll.ohTrigger(trigger,$X$24))</f>
        <v>1.5419189103180157E-2</v>
      </c>
      <c r="AG2025" s="90">
        <f>_xll.qlIndexFixing(TenorBasisIndex6M,$AB2025,TRUE,_xll.ohTrigger(trigger,$X$24))</f>
        <v>1.5521425994129765E-2</v>
      </c>
      <c r="AH2025" s="43">
        <f>_xll.qlIndexFixing($X$9,$AB2025,TRUE,trigger)</f>
        <v>1.5537997289930831E-2</v>
      </c>
      <c r="AI2025" s="45">
        <f t="shared" si="45"/>
        <v>-0.1657129580106588</v>
      </c>
    </row>
    <row r="2026" spans="27:35" x14ac:dyDescent="0.2">
      <c r="AA2026" s="122" t="s">
        <v>88</v>
      </c>
      <c r="AB2026" s="40">
        <f>_xll.qlInterestRateIndexFixingDate($X$9,AC2026)</f>
        <v>53594</v>
      </c>
      <c r="AC2026" s="40">
        <f>_xll.qlCalendarAdvance(calendar,$AC2025,AA2026,,,trigger)</f>
        <v>53596</v>
      </c>
      <c r="AD2026" s="40">
        <f>_xll.qlInterestRateIndexMaturity($X$9,AC2026,)</f>
        <v>53688</v>
      </c>
      <c r="AE2026" s="43">
        <f>_xll.qlTenorBasisValue(TenorBasis3M,AC2026,_xll.ohTrigger(trigger,$X$24))</f>
        <v>2.4153440828964144E-4</v>
      </c>
      <c r="AF2026" s="90">
        <f>_xll.qlTenorBasisForwardRate(TenorBasis3M,AC2026,_xll.ohTrigger(trigger,$X$24))</f>
        <v>1.5422578455313321E-2</v>
      </c>
      <c r="AG2026" s="90">
        <f>_xll.qlIndexFixing(TenorBasisIndex6M,$AB2026,TRUE,_xll.ohTrigger(trigger,$X$24))</f>
        <v>1.5524820027771192E-2</v>
      </c>
      <c r="AH2026" s="43">
        <f>_xll.qlIndexFixing($X$9,$AB2026,TRUE,trigger)</f>
        <v>1.5541360063222889E-2</v>
      </c>
      <c r="AI2026" s="45">
        <f t="shared" si="45"/>
        <v>-0.16540035451697785</v>
      </c>
    </row>
    <row r="2027" spans="27:35" x14ac:dyDescent="0.2">
      <c r="AA2027" s="122" t="s">
        <v>88</v>
      </c>
      <c r="AB2027" s="40">
        <f>_xll.qlInterestRateIndexFixingDate($X$9,AC2027)</f>
        <v>53601</v>
      </c>
      <c r="AC2027" s="40">
        <f>_xll.qlCalendarAdvance(calendar,$AC2026,AA2027,,,trigger)</f>
        <v>53603</v>
      </c>
      <c r="AD2027" s="40">
        <f>_xll.qlInterestRateIndexMaturity($X$9,AC2027,)</f>
        <v>53695</v>
      </c>
      <c r="AE2027" s="43">
        <f>_xll.qlTenorBasisValue(TenorBasis3M,AC2027,_xll.ohTrigger(trigger,$X$24))</f>
        <v>2.4104893038969042E-4</v>
      </c>
      <c r="AF2027" s="90">
        <f>_xll.qlTenorBasisForwardRate(TenorBasis3M,AC2027,_xll.ohTrigger(trigger,$X$24))</f>
        <v>1.542540541722397E-2</v>
      </c>
      <c r="AG2027" s="90">
        <f>_xll.qlIndexFixing(TenorBasisIndex6M,$AB2027,TRUE,_xll.ohTrigger(trigger,$X$24))</f>
        <v>1.5527647265718427E-2</v>
      </c>
      <c r="AH2027" s="43">
        <f>_xll.qlIndexFixing($X$9,$AB2027,TRUE,trigger)</f>
        <v>1.5544157134273316E-2</v>
      </c>
      <c r="AI2027" s="45">
        <f t="shared" si="45"/>
        <v>-0.1650986855488909</v>
      </c>
    </row>
    <row r="2028" spans="27:35" x14ac:dyDescent="0.2">
      <c r="AA2028" s="122" t="s">
        <v>88</v>
      </c>
      <c r="AB2028" s="40">
        <f>_xll.qlInterestRateIndexFixingDate($X$9,AC2028)</f>
        <v>53608</v>
      </c>
      <c r="AC2028" s="40">
        <f>_xll.qlCalendarAdvance(calendar,$AC2027,AA2028,,,trigger)</f>
        <v>53610</v>
      </c>
      <c r="AD2028" s="40">
        <f>_xll.qlInterestRateIndexMaturity($X$9,AC2028,)</f>
        <v>53702</v>
      </c>
      <c r="AE2028" s="43">
        <f>_xll.qlTenorBasisValue(TenorBasis3M,AC2028,_xll.ohTrigger(trigger,$X$24))</f>
        <v>2.4056435600830166E-4</v>
      </c>
      <c r="AF2028" s="90">
        <f>_xll.qlTenorBasisForwardRate(TenorBasis3M,AC2028,_xll.ohTrigger(trigger,$X$24))</f>
        <v>1.5428200223492991E-2</v>
      </c>
      <c r="AG2028" s="90">
        <f>_xll.qlIndexFixing(TenorBasisIndex6M,$AB2028,TRUE,_xll.ohTrigger(trigger,$X$24))</f>
        <v>1.5530442347188179E-2</v>
      </c>
      <c r="AH2028" s="43">
        <f>_xll.qlIndexFixing($X$9,$AB2028,TRUE,trigger)</f>
        <v>1.5546921685452601E-2</v>
      </c>
      <c r="AI2028" s="45">
        <f t="shared" si="45"/>
        <v>-0.16479338264421481</v>
      </c>
    </row>
    <row r="2029" spans="27:35" x14ac:dyDescent="0.2">
      <c r="AA2029" s="122" t="s">
        <v>88</v>
      </c>
      <c r="AB2029" s="40">
        <f>_xll.qlInterestRateIndexFixingDate($X$9,AC2029)</f>
        <v>53615</v>
      </c>
      <c r="AC2029" s="40">
        <f>_xll.qlCalendarAdvance(calendar,$AC2028,AA2029,,,trigger)</f>
        <v>53617</v>
      </c>
      <c r="AD2029" s="40">
        <f>_xll.qlInterestRateIndexMaturity($X$9,AC2029,)</f>
        <v>53709</v>
      </c>
      <c r="AE2029" s="43">
        <f>_xll.qlTenorBasisValue(TenorBasis3M,AC2029,_xll.ohTrigger(trigger,$X$24))</f>
        <v>2.4008068372928469E-4</v>
      </c>
      <c r="AF2029" s="90">
        <f>_xll.qlTenorBasisForwardRate(TenorBasis3M,AC2029,_xll.ohTrigger(trigger,$X$24))</f>
        <v>1.5430962872645913E-2</v>
      </c>
      <c r="AG2029" s="90">
        <f>_xll.qlIndexFixing(TenorBasisIndex6M,$AB2029,TRUE,_xll.ohTrigger(trigger,$X$24))</f>
        <v>1.5533205270704242E-2</v>
      </c>
      <c r="AH2029" s="43">
        <f>_xll.qlIndexFixing($X$9,$AB2029,TRUE,trigger)</f>
        <v>1.5549653716692969E-2</v>
      </c>
      <c r="AI2029" s="45">
        <f t="shared" si="45"/>
        <v>-0.16448445988727356</v>
      </c>
    </row>
    <row r="2030" spans="27:35" x14ac:dyDescent="0.2">
      <c r="AA2030" s="122" t="s">
        <v>88</v>
      </c>
      <c r="AB2030" s="40">
        <f>_xll.qlInterestRateIndexFixingDate($X$9,AC2030)</f>
        <v>53622</v>
      </c>
      <c r="AC2030" s="40">
        <f>_xll.qlCalendarAdvance(calendar,$AC2029,AA2030,,,trigger)</f>
        <v>53624</v>
      </c>
      <c r="AD2030" s="40">
        <f>_xll.qlInterestRateIndexMaturity($X$9,AC2030,)</f>
        <v>53716</v>
      </c>
      <c r="AE2030" s="43">
        <f>_xll.qlTenorBasisValue(TenorBasis3M,AC2030,_xll.ohTrigger(trigger,$X$24))</f>
        <v>2.3959791213770405E-4</v>
      </c>
      <c r="AF2030" s="90">
        <f>_xll.qlTenorBasisForwardRate(TenorBasis3M,AC2030,_xll.ohTrigger(trigger,$X$24))</f>
        <v>1.5433693363214344E-2</v>
      </c>
      <c r="AG2030" s="90">
        <f>_xll.qlIndexFixing(TenorBasisIndex6M,$AB2030,TRUE,_xll.ohTrigger(trigger,$X$24))</f>
        <v>1.5535936034802567E-2</v>
      </c>
      <c r="AH2030" s="43">
        <f>_xll.qlIndexFixing($X$9,$AB2030,TRUE,trigger)</f>
        <v>1.5552353227924911E-2</v>
      </c>
      <c r="AI2030" s="45">
        <f t="shared" si="45"/>
        <v>-0.16417193122343979</v>
      </c>
    </row>
    <row r="2031" spans="27:35" x14ac:dyDescent="0.2">
      <c r="AA2031" s="122" t="s">
        <v>88</v>
      </c>
      <c r="AB2031" s="40">
        <f>_xll.qlInterestRateIndexFixingDate($X$9,AC2031)</f>
        <v>53629</v>
      </c>
      <c r="AC2031" s="40">
        <f>_xll.qlCalendarAdvance(calendar,$AC2030,AA2031,,,trigger)</f>
        <v>53631</v>
      </c>
      <c r="AD2031" s="40">
        <f>_xll.qlInterestRateIndexMaturity($X$9,AC2031,)</f>
        <v>53723</v>
      </c>
      <c r="AE2031" s="43">
        <f>_xll.qlTenorBasisValue(TenorBasis3M,AC2031,_xll.ohTrigger(trigger,$X$24))</f>
        <v>2.3911603981988452E-4</v>
      </c>
      <c r="AF2031" s="90">
        <f>_xll.qlTenorBasisForwardRate(TenorBasis3M,AC2031,_xll.ohTrigger(trigger,$X$24))</f>
        <v>1.543639169373163E-2</v>
      </c>
      <c r="AG2031" s="90">
        <f>_xll.qlIndexFixing(TenorBasisIndex6M,$AB2031,TRUE,_xll.ohTrigger(trigger,$X$24))</f>
        <v>1.5538634638012156E-2</v>
      </c>
      <c r="AH2031" s="43">
        <f>_xll.qlIndexFixing($X$9,$AB2031,TRUE,trigger)</f>
        <v>1.5555020219084132E-2</v>
      </c>
      <c r="AI2031" s="45">
        <f t="shared" si="45"/>
        <v>-0.16385581071975963</v>
      </c>
    </row>
    <row r="2032" spans="27:35" x14ac:dyDescent="0.2">
      <c r="AA2032" s="122" t="s">
        <v>88</v>
      </c>
      <c r="AB2032" s="40">
        <f>_xll.qlInterestRateIndexFixingDate($X$9,AC2032)</f>
        <v>53636</v>
      </c>
      <c r="AC2032" s="40">
        <f>_xll.qlCalendarAdvance(calendar,$AC2031,AA2032,,,trigger)</f>
        <v>53638</v>
      </c>
      <c r="AD2032" s="40">
        <f>_xll.qlInterestRateIndexMaturity($X$9,AC2032,)</f>
        <v>53730</v>
      </c>
      <c r="AE2032" s="43">
        <f>_xll.qlTenorBasisValue(TenorBasis3M,AC2032,_xll.ohTrigger(trigger,$X$24))</f>
        <v>2.386350653634112E-4</v>
      </c>
      <c r="AF2032" s="90">
        <f>_xll.qlTenorBasisForwardRate(TenorBasis3M,AC2032,_xll.ohTrigger(trigger,$X$24))</f>
        <v>1.5439057862734595E-2</v>
      </c>
      <c r="AG2032" s="90">
        <f>_xll.qlIndexFixing(TenorBasisIndex6M,$AB2032,TRUE,_xll.ohTrigger(trigger,$X$24))</f>
        <v>1.5541301078870704E-2</v>
      </c>
      <c r="AH2032" s="43">
        <f>_xll.qlIndexFixing($X$9,$AB2032,TRUE,trigger)</f>
        <v>1.5557654690101992E-2</v>
      </c>
      <c r="AI2032" s="45">
        <f t="shared" si="45"/>
        <v>-0.16353611231288007</v>
      </c>
    </row>
    <row r="2033" spans="27:35" x14ac:dyDescent="0.2">
      <c r="AA2033" s="122" t="s">
        <v>88</v>
      </c>
      <c r="AB2033" s="40">
        <f>_xll.qlInterestRateIndexFixingDate($X$9,AC2033)</f>
        <v>53643</v>
      </c>
      <c r="AC2033" s="40">
        <f>_xll.qlCalendarAdvance(calendar,$AC2032,AA2033,,,trigger)</f>
        <v>53645</v>
      </c>
      <c r="AD2033" s="40">
        <f>_xll.qlInterestRateIndexMaturity($X$9,AC2033,)</f>
        <v>53737</v>
      </c>
      <c r="AE2033" s="43">
        <f>_xll.qlTenorBasisValue(TenorBasis3M,AC2033,_xll.ohTrigger(trigger,$X$24))</f>
        <v>2.3815498735713466E-4</v>
      </c>
      <c r="AF2033" s="90">
        <f>_xll.qlTenorBasisForwardRate(TenorBasis3M,AC2033,_xll.ohTrigger(trigger,$X$24))</f>
        <v>1.5441691868755717E-2</v>
      </c>
      <c r="AG2033" s="90">
        <f>_xll.qlIndexFixing(TenorBasisIndex6M,$AB2033,TRUE,_xll.ohTrigger(trigger,$X$24))</f>
        <v>1.5543935355913292E-2</v>
      </c>
      <c r="AH2033" s="43">
        <f>_xll.qlIndexFixing($X$9,$AB2033,TRUE,trigger)</f>
        <v>1.5560256640914191E-2</v>
      </c>
      <c r="AI2033" s="45">
        <f t="shared" si="45"/>
        <v>-0.16321285000899313</v>
      </c>
    </row>
    <row r="2034" spans="27:35" x14ac:dyDescent="0.2">
      <c r="AA2034" s="122" t="s">
        <v>88</v>
      </c>
      <c r="AB2034" s="40">
        <f>_xll.qlInterestRateIndexFixingDate($X$9,AC2034)</f>
        <v>53650</v>
      </c>
      <c r="AC2034" s="40">
        <f>_xll.qlCalendarAdvance(calendar,$AC2033,AA2034,,,trigger)</f>
        <v>53652</v>
      </c>
      <c r="AD2034" s="40">
        <f>_xll.qlInterestRateIndexMaturity($X$9,AC2034,)</f>
        <v>53744</v>
      </c>
      <c r="AE2034" s="43">
        <f>_xll.qlTenorBasisValue(TenorBasis3M,AC2034,_xll.ohTrigger(trigger,$X$24))</f>
        <v>2.3767580439117318E-4</v>
      </c>
      <c r="AF2034" s="90">
        <f>_xll.qlTenorBasisForwardRate(TenorBasis3M,AC2034,_xll.ohTrigger(trigger,$X$24))</f>
        <v>1.5444293710337901E-2</v>
      </c>
      <c r="AG2034" s="90">
        <f>_xll.qlIndexFixing(TenorBasisIndex6M,$AB2034,TRUE,_xll.ohTrigger(trigger,$X$24))</f>
        <v>1.5546537467679351E-2</v>
      </c>
      <c r="AH2034" s="43">
        <f>_xll.qlIndexFixing($X$9,$AB2034,TRUE,trigger)</f>
        <v>1.5562826071455567E-2</v>
      </c>
      <c r="AI2034" s="45">
        <f t="shared" si="45"/>
        <v>-0.16288603776216243</v>
      </c>
    </row>
    <row r="2035" spans="27:35" x14ac:dyDescent="0.2">
      <c r="AA2035" s="122" t="s">
        <v>88</v>
      </c>
      <c r="AB2035" s="40">
        <f>_xll.qlInterestRateIndexFixingDate($X$9,AC2035)</f>
        <v>53657</v>
      </c>
      <c r="AC2035" s="40">
        <f>_xll.qlCalendarAdvance(calendar,$AC2034,AA2035,,,trigger)</f>
        <v>53659</v>
      </c>
      <c r="AD2035" s="40">
        <f>_xll.qlInterestRateIndexMaturity($X$9,AC2035,)</f>
        <v>53751</v>
      </c>
      <c r="AE2035" s="43">
        <f>_xll.qlTenorBasisValue(TenorBasis3M,AC2035,_xll.ohTrigger(trigger,$X$24))</f>
        <v>2.3719751505691549E-4</v>
      </c>
      <c r="AF2035" s="90">
        <f>_xll.qlTenorBasisForwardRate(TenorBasis3M,AC2035,_xll.ohTrigger(trigger,$X$24))</f>
        <v>1.5446863386019707E-2</v>
      </c>
      <c r="AG2035" s="90">
        <f>_xll.qlIndexFixing(TenorBasisIndex6M,$AB2035,TRUE,_xll.ohTrigger(trigger,$X$24))</f>
        <v>1.5549107412710917E-2</v>
      </c>
      <c r="AH2035" s="43">
        <f>_xll.qlIndexFixing($X$9,$AB2035,TRUE,trigger)</f>
        <v>1.5565362981662693E-2</v>
      </c>
      <c r="AI2035" s="45">
        <f t="shared" si="45"/>
        <v>-0.16255568951776059</v>
      </c>
    </row>
    <row r="2036" spans="27:35" x14ac:dyDescent="0.2">
      <c r="AA2036" s="122" t="s">
        <v>88</v>
      </c>
      <c r="AB2036" s="40">
        <f>_xll.qlInterestRateIndexFixingDate($X$9,AC2036)</f>
        <v>53664</v>
      </c>
      <c r="AC2036" s="40">
        <f>_xll.qlCalendarAdvance(calendar,$AC2035,AA2036,,,trigger)</f>
        <v>53666</v>
      </c>
      <c r="AD2036" s="40">
        <f>_xll.qlInterestRateIndexMaturity($X$9,AC2036,)</f>
        <v>53756</v>
      </c>
      <c r="AE2036" s="43">
        <f>_xll.qlTenorBasisValue(TenorBasis3M,AC2036,_xll.ohTrigger(trigger,$X$24))</f>
        <v>2.3672011794702419E-4</v>
      </c>
      <c r="AF2036" s="90">
        <f>_xll.qlTenorBasisForwardRate(TenorBasis3M,AC2036,_xll.ohTrigger(trigger,$X$24))</f>
        <v>1.54483882288039E-2</v>
      </c>
      <c r="AG2036" s="90">
        <f>_xll.qlIndexFixing(TenorBasisIndex6M,$AB2036,TRUE,_xll.ohTrigger(trigger,$X$24))</f>
        <v>1.5550623699262189E-2</v>
      </c>
      <c r="AH2036" s="43">
        <f>_xll.qlIndexFixing($X$9,$AB2036,TRUE,trigger)</f>
        <v>1.5566849381055903E-2</v>
      </c>
      <c r="AI2036" s="45">
        <f t="shared" si="45"/>
        <v>-0.1622568179371342</v>
      </c>
    </row>
    <row r="2037" spans="27:35" x14ac:dyDescent="0.2">
      <c r="AA2037" s="122" t="s">
        <v>88</v>
      </c>
      <c r="AB2037" s="40">
        <f>_xll.qlInterestRateIndexFixingDate($X$9,AC2037)</f>
        <v>53671</v>
      </c>
      <c r="AC2037" s="40">
        <f>_xll.qlCalendarAdvance(calendar,$AC2036,AA2037,,,trigger)</f>
        <v>53673</v>
      </c>
      <c r="AD2037" s="40">
        <f>_xll.qlInterestRateIndexMaturity($X$9,AC2037,)</f>
        <v>53763</v>
      </c>
      <c r="AE2037" s="43">
        <f>_xll.qlTenorBasisValue(TenorBasis3M,AC2037,_xll.ohTrigger(trigger,$X$24))</f>
        <v>2.362436116554381E-4</v>
      </c>
      <c r="AF2037" s="90">
        <f>_xll.qlTenorBasisForwardRate(TenorBasis3M,AC2037,_xll.ohTrigger(trigger,$X$24))</f>
        <v>1.5450897949381925E-2</v>
      </c>
      <c r="AG2037" s="90">
        <f>_xll.qlIndexFixing(TenorBasisIndex6M,$AB2037,TRUE,_xll.ohTrigger(trigger,$X$24))</f>
        <v>1.5553133686192488E-2</v>
      </c>
      <c r="AH2037" s="43">
        <f>_xll.qlIndexFixing($X$9,$AB2037,TRUE,trigger)</f>
        <v>1.5569325682428747E-2</v>
      </c>
      <c r="AI2037" s="45">
        <f t="shared" si="45"/>
        <v>-0.16191996236258888</v>
      </c>
    </row>
    <row r="2038" spans="27:35" x14ac:dyDescent="0.2">
      <c r="AA2038" s="122" t="s">
        <v>88</v>
      </c>
      <c r="AB2038" s="40">
        <f>_xll.qlInterestRateIndexFixingDate($X$9,AC2038)</f>
        <v>53678</v>
      </c>
      <c r="AC2038" s="40">
        <f>_xll.qlCalendarAdvance(calendar,$AC2037,AA2038,,,trigger)</f>
        <v>53680</v>
      </c>
      <c r="AD2038" s="40">
        <f>_xll.qlInterestRateIndexMaturity($X$9,AC2038,)</f>
        <v>53770</v>
      </c>
      <c r="AE2038" s="43">
        <f>_xll.qlTenorBasisValue(TenorBasis3M,AC2038,_xll.ohTrigger(trigger,$X$24))</f>
        <v>2.3576799477737561E-4</v>
      </c>
      <c r="AF2038" s="90">
        <f>_xll.qlTenorBasisForwardRate(TenorBasis3M,AC2038,_xll.ohTrigger(trigger,$X$24))</f>
        <v>1.5453375502623601E-2</v>
      </c>
      <c r="AG2038" s="90">
        <f>_xll.qlIndexFixing(TenorBasisIndex6M,$AB2038,TRUE,_xll.ohTrigger(trigger,$X$24))</f>
        <v>1.555561150497109E-2</v>
      </c>
      <c r="AH2038" s="43">
        <f>_xll.qlIndexFixing($X$9,$AB2038,TRUE,trigger)</f>
        <v>1.5571769466063756E-2</v>
      </c>
      <c r="AI2038" s="45">
        <f t="shared" si="45"/>
        <v>-0.1615796109266654</v>
      </c>
    </row>
    <row r="2039" spans="27:35" x14ac:dyDescent="0.2">
      <c r="AA2039" s="122" t="s">
        <v>88</v>
      </c>
      <c r="AB2039" s="40">
        <f>_xll.qlInterestRateIndexFixingDate($X$9,AC2039)</f>
        <v>53682</v>
      </c>
      <c r="AC2039" s="40">
        <f>_xll.qlCalendarAdvance(calendar,$AC2038,AA2039,,,trigger)</f>
        <v>53688</v>
      </c>
      <c r="AD2039" s="40">
        <f>_xll.qlInterestRateIndexMaturity($X$9,AC2039,)</f>
        <v>53778</v>
      </c>
      <c r="AE2039" s="43">
        <f>_xll.qlTenorBasisValue(TenorBasis3M,AC2039,_xll.ohTrigger(trigger,$X$24))</f>
        <v>2.3522551990845395E-4</v>
      </c>
      <c r="AF2039" s="90">
        <f>_xll.qlTenorBasisForwardRate(TenorBasis3M,AC2039,_xll.ohTrigger(trigger,$X$24))</f>
        <v>1.5456167601612059E-2</v>
      </c>
      <c r="AG2039" s="90">
        <f>_xll.qlIndexFixing(TenorBasisIndex6M,$AB2039,TRUE,_xll.ohTrigger(trigger,$X$24))</f>
        <v>1.5558403906425156E-2</v>
      </c>
      <c r="AH2039" s="43">
        <f>_xll.qlIndexFixing($X$9,$AB2039,TRUE,trigger)</f>
        <v>1.5574522543930769E-2</v>
      </c>
      <c r="AI2039" s="45">
        <f t="shared" si="45"/>
        <v>-0.16118637505613265</v>
      </c>
    </row>
    <row r="2040" spans="27:35" x14ac:dyDescent="0.2">
      <c r="AA2040" s="122" t="s">
        <v>88</v>
      </c>
      <c r="AB2040" s="40">
        <f>_xll.qlInterestRateIndexFixingDate($X$9,AC2040)</f>
        <v>53692</v>
      </c>
      <c r="AC2040" s="40">
        <f>_xll.qlCalendarAdvance(calendar,$AC2039,AA2040,,,trigger)</f>
        <v>53695</v>
      </c>
      <c r="AD2040" s="40">
        <f>_xll.qlInterestRateIndexMaturity($X$9,AC2040,)</f>
        <v>53785</v>
      </c>
      <c r="AE2040" s="43">
        <f>_xll.qlTenorBasisValue(TenorBasis3M,AC2040,_xll.ohTrigger(trigger,$X$24))</f>
        <v>2.3475180419209248E-4</v>
      </c>
      <c r="AF2040" s="90">
        <f>_xll.qlTenorBasisForwardRate(TenorBasis3M,AC2040,_xll.ohTrigger(trigger,$X$24))</f>
        <v>1.5458576219971931E-2</v>
      </c>
      <c r="AG2040" s="90">
        <f>_xll.qlIndexFixing(TenorBasisIndex6M,$AB2040,TRUE,_xll.ohTrigger(trigger,$X$24))</f>
        <v>1.5560812788566913E-2</v>
      </c>
      <c r="AH2040" s="43">
        <f>_xll.qlIndexFixing($X$9,$AB2040,TRUE,trigger)</f>
        <v>1.5576896646496863E-2</v>
      </c>
      <c r="AI2040" s="45">
        <f t="shared" si="45"/>
        <v>-0.16083857929949374</v>
      </c>
    </row>
    <row r="2041" spans="27:35" x14ac:dyDescent="0.2">
      <c r="AA2041" s="122" t="s">
        <v>88</v>
      </c>
      <c r="AB2041" s="40">
        <f>_xll.qlInterestRateIndexFixingDate($X$9,AC2041)</f>
        <v>53700</v>
      </c>
      <c r="AC2041" s="40">
        <f>_xll.qlCalendarAdvance(calendar,$AC2040,AA2041,,,trigger)</f>
        <v>53702</v>
      </c>
      <c r="AD2041" s="40">
        <f>_xll.qlInterestRateIndexMaturity($X$9,AC2041,)</f>
        <v>53792</v>
      </c>
      <c r="AE2041" s="43">
        <f>_xll.qlTenorBasisValue(TenorBasis3M,AC2041,_xll.ohTrigger(trigger,$X$24))</f>
        <v>2.3427897348258719E-4</v>
      </c>
      <c r="AF2041" s="90">
        <f>_xll.qlTenorBasisForwardRate(TenorBasis3M,AC2041,_xll.ohTrigger(trigger,$X$24))</f>
        <v>1.5460952666445316E-2</v>
      </c>
      <c r="AG2041" s="90">
        <f>_xll.qlIndexFixing(TenorBasisIndex6M,$AB2041,TRUE,_xll.ohTrigger(trigger,$X$24))</f>
        <v>1.5563189498003283E-2</v>
      </c>
      <c r="AH2041" s="43">
        <f>_xll.qlIndexFixing($X$9,$AB2041,TRUE,trigger)</f>
        <v>1.5579238231142156E-2</v>
      </c>
      <c r="AI2041" s="45">
        <f t="shared" si="45"/>
        <v>-0.16048733138873672</v>
      </c>
    </row>
    <row r="2042" spans="27:35" x14ac:dyDescent="0.2">
      <c r="AA2042" s="122" t="s">
        <v>88</v>
      </c>
      <c r="AB2042" s="40">
        <f>_xll.qlInterestRateIndexFixingDate($X$9,AC2042)</f>
        <v>53707</v>
      </c>
      <c r="AC2042" s="40">
        <f>_xll.qlCalendarAdvance(calendar,$AC2041,AA2042,,,trigger)</f>
        <v>53709</v>
      </c>
      <c r="AD2042" s="40">
        <f>_xll.qlInterestRateIndexMaturity($X$9,AC2042,)</f>
        <v>53799</v>
      </c>
      <c r="AE2042" s="43">
        <f>_xll.qlTenorBasisValue(TenorBasis3M,AC2042,_xll.ohTrigger(trigger,$X$24))</f>
        <v>2.338070263804869E-4</v>
      </c>
      <c r="AF2042" s="90">
        <f>_xll.qlTenorBasisForwardRate(TenorBasis3M,AC2042,_xll.ohTrigger(trigger,$X$24))</f>
        <v>1.5463296939592475E-2</v>
      </c>
      <c r="AG2042" s="90">
        <f>_xll.qlIndexFixing(TenorBasisIndex6M,$AB2042,TRUE,_xll.ohTrigger(trigger,$X$24))</f>
        <v>1.5565534033295414E-2</v>
      </c>
      <c r="AH2042" s="43">
        <f>_xll.qlIndexFixing($X$9,$AB2042,TRUE,trigger)</f>
        <v>1.5581547297808029E-2</v>
      </c>
      <c r="AI2042" s="45">
        <f t="shared" si="45"/>
        <v>-0.16013264512615422</v>
      </c>
    </row>
    <row r="2043" spans="27:35" x14ac:dyDescent="0.2">
      <c r="AA2043" s="122" t="s">
        <v>88</v>
      </c>
      <c r="AB2043" s="40">
        <f>_xll.qlInterestRateIndexFixingDate($X$9,AC2043)</f>
        <v>53714</v>
      </c>
      <c r="AC2043" s="40">
        <f>_xll.qlCalendarAdvance(calendar,$AC2042,AA2043,,,trigger)</f>
        <v>53716</v>
      </c>
      <c r="AD2043" s="40">
        <f>_xll.qlInterestRateIndexMaturity($X$9,AC2043,)</f>
        <v>53806</v>
      </c>
      <c r="AE2043" s="43">
        <f>_xll.qlTenorBasisValue(TenorBasis3M,AC2043,_xll.ohTrigger(trigger,$X$24))</f>
        <v>2.3333596148763405E-4</v>
      </c>
      <c r="AF2043" s="90">
        <f>_xll.qlTenorBasisForwardRate(TenorBasis3M,AC2043,_xll.ohTrigger(trigger,$X$24))</f>
        <v>1.5465609037971007E-2</v>
      </c>
      <c r="AG2043" s="90">
        <f>_xll.qlIndexFixing(TenorBasisIndex6M,$AB2043,TRUE,_xll.ohTrigger(trigger,$X$24))</f>
        <v>1.5567846393001794E-2</v>
      </c>
      <c r="AH2043" s="43">
        <f>_xll.qlIndexFixing($X$9,$AB2043,TRUE,trigger)</f>
        <v>1.5583823846437639E-2</v>
      </c>
      <c r="AI2043" s="45">
        <f t="shared" si="45"/>
        <v>-0.1597745343584478</v>
      </c>
    </row>
    <row r="2044" spans="27:35" x14ac:dyDescent="0.2">
      <c r="AA2044" s="122" t="s">
        <v>88</v>
      </c>
      <c r="AB2044" s="40">
        <f>_xll.qlInterestRateIndexFixingDate($X$9,AC2044)</f>
        <v>53721</v>
      </c>
      <c r="AC2044" s="40">
        <f>_xll.qlCalendarAdvance(calendar,$AC2043,AA2044,,,trigger)</f>
        <v>53723</v>
      </c>
      <c r="AD2044" s="40">
        <f>_xll.qlInterestRateIndexMaturity($X$9,AC2044,)</f>
        <v>53812</v>
      </c>
      <c r="AE2044" s="43">
        <f>_xll.qlTenorBasisValue(TenorBasis3M,AC2044,_xll.ohTrigger(trigger,$X$24))</f>
        <v>2.328657774071679E-4</v>
      </c>
      <c r="AF2044" s="90">
        <f>_xll.qlTenorBasisForwardRate(TenorBasis3M,AC2044,_xll.ohTrigger(trigger,$X$24))</f>
        <v>1.5467400213171835E-2</v>
      </c>
      <c r="AG2044" s="90">
        <f>_xll.qlIndexFixing(TenorBasisIndex6M,$AB2044,TRUE,_xll.ohTrigger(trigger,$X$24))</f>
        <v>1.5569633411626965E-2</v>
      </c>
      <c r="AH2044" s="43">
        <f>_xll.qlIndexFixing($X$9,$AB2044,TRUE,trigger)</f>
        <v>1.5585576669639637E-2</v>
      </c>
      <c r="AI2044" s="45">
        <f t="shared" si="45"/>
        <v>-0.15943258012672892</v>
      </c>
    </row>
    <row r="2045" spans="27:35" x14ac:dyDescent="0.2">
      <c r="AA2045" s="122" t="s">
        <v>88</v>
      </c>
      <c r="AB2045" s="40">
        <f>_xll.qlInterestRateIndexFixingDate($X$9,AC2045)</f>
        <v>53728</v>
      </c>
      <c r="AC2045" s="40">
        <f>_xll.qlCalendarAdvance(calendar,$AC2044,AA2045,,,trigger)</f>
        <v>53730</v>
      </c>
      <c r="AD2045" s="40">
        <f>_xll.qlInterestRateIndexMaturity($X$9,AC2045,)</f>
        <v>53819</v>
      </c>
      <c r="AE2045" s="43">
        <f>_xll.qlTenorBasisValue(TenorBasis3M,AC2045,_xll.ohTrigger(trigger,$X$24))</f>
        <v>2.3239647274352665E-4</v>
      </c>
      <c r="AF2045" s="90">
        <f>_xll.qlTenorBasisForwardRate(TenorBasis3M,AC2045,_xll.ohTrigger(trigger,$X$24))</f>
        <v>1.5469650159864613E-2</v>
      </c>
      <c r="AG2045" s="90">
        <f>_xll.qlIndexFixing(TenorBasisIndex6M,$AB2045,TRUE,_xll.ohTrigger(trigger,$X$24))</f>
        <v>1.557188361742394E-2</v>
      </c>
      <c r="AH2045" s="43">
        <f>_xll.qlIndexFixing($X$9,$AB2045,TRUE,trigger)</f>
        <v>1.5587790409099246E-2</v>
      </c>
      <c r="AI2045" s="45">
        <f t="shared" si="45"/>
        <v>-0.15906791675306467</v>
      </c>
    </row>
    <row r="2046" spans="27:35" x14ac:dyDescent="0.2">
      <c r="AA2046" s="122" t="s">
        <v>88</v>
      </c>
      <c r="AB2046" s="40">
        <f>_xll.qlInterestRateIndexFixingDate($X$9,AC2046)</f>
        <v>53735</v>
      </c>
      <c r="AC2046" s="40">
        <f>_xll.qlCalendarAdvance(calendar,$AC2045,AA2046,,,trigger)</f>
        <v>53737</v>
      </c>
      <c r="AD2046" s="40">
        <f>_xll.qlInterestRateIndexMaturity($X$9,AC2046,)</f>
        <v>53826</v>
      </c>
      <c r="AE2046" s="43">
        <f>_xll.qlTenorBasisValue(TenorBasis3M,AC2046,_xll.ohTrigger(trigger,$X$24))</f>
        <v>2.3192804610245077E-4</v>
      </c>
      <c r="AF2046" s="90">
        <f>_xll.qlTenorBasisForwardRate(TenorBasis3M,AC2046,_xll.ohTrigger(trigger,$X$24))</f>
        <v>1.5471867928948497E-2</v>
      </c>
      <c r="AG2046" s="90">
        <f>_xll.qlIndexFixing(TenorBasisIndex6M,$AB2046,TRUE,_xll.ohTrigger(trigger,$X$24))</f>
        <v>1.5574101644798293E-2</v>
      </c>
      <c r="AH2046" s="43">
        <f>_xll.qlIndexFixing($X$9,$AB2046,TRUE,trigger)</f>
        <v>1.5589971631753428E-2</v>
      </c>
      <c r="AI2046" s="45">
        <f t="shared" si="45"/>
        <v>-0.15869986955135626</v>
      </c>
    </row>
    <row r="2047" spans="27:35" x14ac:dyDescent="0.2">
      <c r="AA2047" s="122" t="s">
        <v>88</v>
      </c>
      <c r="AB2047" s="40">
        <f>_xll.qlInterestRateIndexFixingDate($X$9,AC2047)</f>
        <v>53742</v>
      </c>
      <c r="AC2047" s="40">
        <f>_xll.qlCalendarAdvance(calendar,$AC2046,AA2047,,,trigger)</f>
        <v>53744</v>
      </c>
      <c r="AD2047" s="40">
        <f>_xll.qlInterestRateIndexMaturity($X$9,AC2047,)</f>
        <v>53833</v>
      </c>
      <c r="AE2047" s="43">
        <f>_xll.qlTenorBasisValue(TenorBasis3M,AC2047,_xll.ohTrigger(trigger,$X$24))</f>
        <v>2.3146049609098528E-4</v>
      </c>
      <c r="AF2047" s="90">
        <f>_xll.qlTenorBasisForwardRate(TenorBasis3M,AC2047,_xll.ohTrigger(trigger,$X$24))</f>
        <v>1.5474053518986435E-2</v>
      </c>
      <c r="AG2047" s="90">
        <f>_xll.qlIndexFixing(TenorBasisIndex6M,$AB2047,TRUE,_xll.ohTrigger(trigger,$X$24))</f>
        <v>1.5576287492321051E-2</v>
      </c>
      <c r="AH2047" s="43">
        <f>_xll.qlIndexFixing($X$9,$AB2047,TRUE,trigger)</f>
        <v>1.5592120337553682E-2</v>
      </c>
      <c r="AI2047" s="45">
        <f t="shared" si="45"/>
        <v>-0.1583284523263076</v>
      </c>
    </row>
    <row r="2048" spans="27:35" x14ac:dyDescent="0.2">
      <c r="AA2048" s="122" t="s">
        <v>88</v>
      </c>
      <c r="AB2048" s="40">
        <f>_xll.qlInterestRateIndexFixingDate($X$9,AC2048)</f>
        <v>53749</v>
      </c>
      <c r="AC2048" s="40">
        <f>_xll.qlCalendarAdvance(calendar,$AC2047,AA2048,,,trigger)</f>
        <v>53751</v>
      </c>
      <c r="AD2048" s="40">
        <f>_xll.qlInterestRateIndexMaturity($X$9,AC2048,)</f>
        <v>53843</v>
      </c>
      <c r="AE2048" s="43">
        <f>_xll.qlTenorBasisValue(TenorBasis3M,AC2048,_xll.ohTrigger(trigger,$X$24))</f>
        <v>2.3099382131748175E-4</v>
      </c>
      <c r="AF2048" s="90">
        <f>_xll.qlTenorBasisForwardRate(TenorBasis3M,AC2048,_xll.ohTrigger(trigger,$X$24))</f>
        <v>1.5477646126563242E-2</v>
      </c>
      <c r="AG2048" s="90">
        <f>_xll.qlIndexFixing(TenorBasisIndex6M,$AB2048,TRUE,_xll.ohTrigger(trigger,$X$24))</f>
        <v>1.5579893615535348E-2</v>
      </c>
      <c r="AH2048" s="43">
        <f>_xll.qlIndexFixing($X$9,$AB2048,TRUE,trigger)</f>
        <v>1.5595682801634786E-2</v>
      </c>
      <c r="AI2048" s="45">
        <f t="shared" si="45"/>
        <v>-0.15789186099438371</v>
      </c>
    </row>
    <row r="2049" spans="27:35" x14ac:dyDescent="0.2">
      <c r="AA2049" s="122" t="s">
        <v>88</v>
      </c>
      <c r="AB2049" s="40">
        <f>_xll.qlInterestRateIndexFixingDate($X$9,AC2049)</f>
        <v>53756</v>
      </c>
      <c r="AC2049" s="40">
        <f>_xll.qlCalendarAdvance(calendar,$AC2048,AA2049,,,trigger)</f>
        <v>53758</v>
      </c>
      <c r="AD2049" s="40">
        <f>_xll.qlInterestRateIndexMaturity($X$9,AC2049,)</f>
        <v>53850</v>
      </c>
      <c r="AE2049" s="43">
        <f>_xll.qlTenorBasisValue(TenorBasis3M,AC2049,_xll.ohTrigger(trigger,$X$24))</f>
        <v>2.3052802039160298E-4</v>
      </c>
      <c r="AF2049" s="90">
        <f>_xll.qlTenorBasisForwardRate(TenorBasis3M,AC2049,_xll.ohTrigger(trigger,$X$24))</f>
        <v>1.5479760729476015E-2</v>
      </c>
      <c r="AG2049" s="90">
        <f>_xll.qlIndexFixing(TenorBasisIndex6M,$AB2049,TRUE,_xll.ohTrigger(trigger,$X$24))</f>
        <v>1.5582008475969081E-2</v>
      </c>
      <c r="AH2049" s="43">
        <f>_xll.qlIndexFixing($X$9,$AB2049,TRUE,trigger)</f>
        <v>1.5597759775030666E-2</v>
      </c>
      <c r="AI2049" s="45">
        <f t="shared" si="45"/>
        <v>-0.15751299061584137</v>
      </c>
    </row>
    <row r="2050" spans="27:35" x14ac:dyDescent="0.2">
      <c r="AA2050" s="122" t="s">
        <v>88</v>
      </c>
      <c r="AB2050" s="40">
        <f>_xll.qlInterestRateIndexFixingDate($X$9,AC2050)</f>
        <v>53763</v>
      </c>
      <c r="AC2050" s="40">
        <f>_xll.qlCalendarAdvance(calendar,$AC2049,AA2050,,,trigger)</f>
        <v>53765</v>
      </c>
      <c r="AD2050" s="40">
        <f>_xll.qlInterestRateIndexMaturity($X$9,AC2050,)</f>
        <v>53857</v>
      </c>
      <c r="AE2050" s="43">
        <f>_xll.qlTenorBasisValue(TenorBasis3M,AC2050,_xll.ohTrigger(trigger,$X$24))</f>
        <v>2.3006309192432291E-4</v>
      </c>
      <c r="AF2050" s="90">
        <f>_xll.qlTenorBasisForwardRate(TenorBasis3M,AC2050,_xll.ohTrigger(trigger,$X$24))</f>
        <v>1.5481843144651963E-2</v>
      </c>
      <c r="AG2050" s="90">
        <f>_xll.qlIndexFixing(TenorBasisIndex6M,$AB2050,TRUE,_xll.ohTrigger(trigger,$X$24))</f>
        <v>1.5584091147826664E-2</v>
      </c>
      <c r="AH2050" s="43">
        <f>_xll.qlIndexFixing($X$9,$AB2050,TRUE,trigger)</f>
        <v>1.5599804227226028E-2</v>
      </c>
      <c r="AI2050" s="45">
        <f t="shared" si="45"/>
        <v>-0.15713079399364352</v>
      </c>
    </row>
    <row r="2051" spans="27:35" x14ac:dyDescent="0.2">
      <c r="AA2051" s="122" t="s">
        <v>88</v>
      </c>
      <c r="AB2051" s="40">
        <f>_xll.qlInterestRateIndexFixingDate($X$9,AC2051)</f>
        <v>53770</v>
      </c>
      <c r="AC2051" s="40">
        <f>_xll.qlCalendarAdvance(calendar,$AC2050,AA2051,,,trigger)</f>
        <v>53772</v>
      </c>
      <c r="AD2051" s="40">
        <f>_xll.qlInterestRateIndexMaturity($X$9,AC2051,)</f>
        <v>53864</v>
      </c>
      <c r="AE2051" s="43">
        <f>_xll.qlTenorBasisValue(TenorBasis3M,AC2051,_xll.ohTrigger(trigger,$X$24))</f>
        <v>2.2959903452793106E-4</v>
      </c>
      <c r="AF2051" s="90">
        <f>_xll.qlTenorBasisForwardRate(TenorBasis3M,AC2051,_xll.ohTrigger(trigger,$X$24))</f>
        <v>1.5483893370659191E-2</v>
      </c>
      <c r="AG2051" s="90">
        <f>_xll.qlIndexFixing(TenorBasisIndex6M,$AB2051,TRUE,_xll.ohTrigger(trigger,$X$24))</f>
        <v>1.5586141629679669E-2</v>
      </c>
      <c r="AH2051" s="43">
        <f>_xll.qlIndexFixing($X$9,$AB2051,TRUE,trigger)</f>
        <v>1.5601816158166139E-2</v>
      </c>
      <c r="AI2051" s="45">
        <f t="shared" si="45"/>
        <v>-0.15674528486470107</v>
      </c>
    </row>
    <row r="2052" spans="27:35" x14ac:dyDescent="0.2">
      <c r="AA2052" s="122" t="s">
        <v>88</v>
      </c>
      <c r="AB2052" s="40">
        <f>_xll.qlInterestRateIndexFixingDate($X$9,AC2052)</f>
        <v>53777</v>
      </c>
      <c r="AC2052" s="40">
        <f>_xll.qlCalendarAdvance(calendar,$AC2051,AA2052,,,trigger)</f>
        <v>53779</v>
      </c>
      <c r="AD2052" s="40">
        <f>_xll.qlInterestRateIndexMaturity($X$9,AC2052,)</f>
        <v>53871</v>
      </c>
      <c r="AE2052" s="43">
        <f>_xll.qlTenorBasisValue(TenorBasis3M,AC2052,_xll.ohTrigger(trigger,$X$24))</f>
        <v>2.291358468160352E-4</v>
      </c>
      <c r="AF2052" s="90">
        <f>_xll.qlTenorBasisForwardRate(TenorBasis3M,AC2052,_xll.ohTrigger(trigger,$X$24))</f>
        <v>1.5485911406076225E-2</v>
      </c>
      <c r="AG2052" s="90">
        <f>_xll.qlIndexFixing(TenorBasisIndex6M,$AB2052,TRUE,_xll.ohTrigger(trigger,$X$24))</f>
        <v>1.5588159920106631E-2</v>
      </c>
      <c r="AH2052" s="43">
        <f>_xll.qlIndexFixing($X$9,$AB2052,TRUE,trigger)</f>
        <v>1.5603795567804944E-2</v>
      </c>
      <c r="AI2052" s="45">
        <f t="shared" ref="AI2052:AI2115" si="46">(AG2052-AH2052)*10000</f>
        <v>-0.1563564769831334</v>
      </c>
    </row>
    <row r="2053" spans="27:35" x14ac:dyDescent="0.2">
      <c r="AA2053" s="122" t="s">
        <v>88</v>
      </c>
      <c r="AB2053" s="40">
        <f>_xll.qlInterestRateIndexFixingDate($X$9,AC2053)</f>
        <v>53784</v>
      </c>
      <c r="AC2053" s="40">
        <f>_xll.qlCalendarAdvance(calendar,$AC2052,AA2053,,,trigger)</f>
        <v>53786</v>
      </c>
      <c r="AD2053" s="40">
        <f>_xll.qlInterestRateIndexMaturity($X$9,AC2053,)</f>
        <v>53877</v>
      </c>
      <c r="AE2053" s="43">
        <f>_xll.qlTenorBasisValue(TenorBasis3M,AC2053,_xll.ohTrigger(trigger,$X$24))</f>
        <v>2.28673527403562E-4</v>
      </c>
      <c r="AF2053" s="90">
        <f>_xll.qlTenorBasisForwardRate(TenorBasis3M,AC2053,_xll.ohTrigger(trigger,$X$24))</f>
        <v>1.5487428770584398E-2</v>
      </c>
      <c r="AG2053" s="90">
        <f>_xll.qlIndexFixing(TenorBasisIndex6M,$AB2053,TRUE,_xll.ohTrigger(trigger,$X$24))</f>
        <v>1.5589673116203854E-2</v>
      </c>
      <c r="AH2053" s="43">
        <f>_xll.qlIndexFixing($X$9,$AB2053,TRUE,trigger)</f>
        <v>1.5605271742538193E-2</v>
      </c>
      <c r="AI2053" s="45">
        <f t="shared" si="46"/>
        <v>-0.15598626334338908</v>
      </c>
    </row>
    <row r="2054" spans="27:35" x14ac:dyDescent="0.2">
      <c r="AA2054" s="122" t="s">
        <v>88</v>
      </c>
      <c r="AB2054" s="40">
        <f>_xll.qlInterestRateIndexFixingDate($X$9,AC2054)</f>
        <v>53791</v>
      </c>
      <c r="AC2054" s="40">
        <f>_xll.qlCalendarAdvance(calendar,$AC2053,AA2054,,,trigger)</f>
        <v>53793</v>
      </c>
      <c r="AD2054" s="40">
        <f>_xll.qlInterestRateIndexMaturity($X$9,AC2054,)</f>
        <v>53884</v>
      </c>
      <c r="AE2054" s="43">
        <f>_xll.qlTenorBasisValue(TenorBasis3M,AC2054,_xll.ohTrigger(trigger,$X$24))</f>
        <v>2.2821207490676147E-4</v>
      </c>
      <c r="AF2054" s="90">
        <f>_xll.qlTenorBasisForwardRate(TenorBasis3M,AC2054,_xll.ohTrigger(trigger,$X$24))</f>
        <v>1.5489384636368455E-2</v>
      </c>
      <c r="AG2054" s="90">
        <f>_xll.qlIndexFixing(TenorBasisIndex6M,$AB2054,TRUE,_xll.ohTrigger(trigger,$X$24))</f>
        <v>1.5591629234817756E-2</v>
      </c>
      <c r="AH2054" s="43">
        <f>_xll.qlIndexFixing($X$9,$AB2054,TRUE,trigger)</f>
        <v>1.5607188349461471E-2</v>
      </c>
      <c r="AI2054" s="45">
        <f t="shared" si="46"/>
        <v>-0.15559114643714719</v>
      </c>
    </row>
    <row r="2055" spans="27:35" x14ac:dyDescent="0.2">
      <c r="AA2055" s="122" t="s">
        <v>88</v>
      </c>
      <c r="AB2055" s="40">
        <f>_xll.qlInterestRateIndexFixingDate($X$9,AC2055)</f>
        <v>53798</v>
      </c>
      <c r="AC2055" s="40">
        <f>_xll.qlCalendarAdvance(calendar,$AC2054,AA2055,,,trigger)</f>
        <v>53800</v>
      </c>
      <c r="AD2055" s="40">
        <f>_xll.qlInterestRateIndexMaturity($X$9,AC2055,)</f>
        <v>53891</v>
      </c>
      <c r="AE2055" s="43">
        <f>_xll.qlTenorBasisValue(TenorBasis3M,AC2055,_xll.ohTrigger(trigger,$X$24))</f>
        <v>2.2775148794320884E-4</v>
      </c>
      <c r="AF2055" s="90">
        <f>_xll.qlTenorBasisForwardRate(TenorBasis3M,AC2055,_xll.ohTrigger(trigger,$X$24))</f>
        <v>1.5491308308775755E-2</v>
      </c>
      <c r="AG2055" s="90">
        <f>_xll.qlIndexFixing(TenorBasisIndex6M,$AB2055,TRUE,_xll.ohTrigger(trigger,$X$24))</f>
        <v>1.5593553159226553E-2</v>
      </c>
      <c r="AH2055" s="43">
        <f>_xll.qlIndexFixing($X$9,$AB2055,TRUE,trigger)</f>
        <v>1.5609072436337435E-2</v>
      </c>
      <c r="AI2055" s="45">
        <f t="shared" si="46"/>
        <v>-0.15519277110881413</v>
      </c>
    </row>
    <row r="2056" spans="27:35" x14ac:dyDescent="0.2">
      <c r="AA2056" s="122" t="s">
        <v>88</v>
      </c>
      <c r="AB2056" s="40">
        <f>_xll.qlInterestRateIndexFixingDate($X$9,AC2056)</f>
        <v>53805</v>
      </c>
      <c r="AC2056" s="40">
        <f>_xll.qlCalendarAdvance(calendar,$AC2055,AA2056,,,trigger)</f>
        <v>53807</v>
      </c>
      <c r="AD2056" s="40">
        <f>_xll.qlInterestRateIndexMaturity($X$9,AC2056,)</f>
        <v>53898</v>
      </c>
      <c r="AE2056" s="43">
        <f>_xll.qlTenorBasisValue(TenorBasis3M,AC2056,_xll.ohTrigger(trigger,$X$24))</f>
        <v>2.2729176513180653E-4</v>
      </c>
      <c r="AF2056" s="90">
        <f>_xll.qlTenorBasisForwardRate(TenorBasis3M,AC2056,_xll.ohTrigger(trigger,$X$24))</f>
        <v>1.5493199786392926E-2</v>
      </c>
      <c r="AG2056" s="90">
        <f>_xll.qlIndexFixing(TenorBasisIndex6M,$AB2056,TRUE,_xll.ohTrigger(trigger,$X$24))</f>
        <v>1.5595444888019507E-2</v>
      </c>
      <c r="AH2056" s="43">
        <f>_xll.qlIndexFixing($X$9,$AB2056,TRUE,trigger)</f>
        <v>1.5610924003120408E-2</v>
      </c>
      <c r="AI2056" s="45">
        <f t="shared" si="46"/>
        <v>-0.15479115100901567</v>
      </c>
    </row>
    <row r="2057" spans="27:35" x14ac:dyDescent="0.2">
      <c r="AA2057" s="122" t="s">
        <v>88</v>
      </c>
      <c r="AB2057" s="40">
        <f>_xll.qlInterestRateIndexFixingDate($X$9,AC2057)</f>
        <v>53811</v>
      </c>
      <c r="AC2057" s="40">
        <f>_xll.qlCalendarAdvance(calendar,$AC2056,AA2057,,,trigger)</f>
        <v>53814</v>
      </c>
      <c r="AD2057" s="40">
        <f>_xll.qlInterestRateIndexMaturity($X$9,AC2057,)</f>
        <v>53906</v>
      </c>
      <c r="AE2057" s="43">
        <f>_xll.qlTenorBasisValue(TenorBasis3M,AC2057,_xll.ohTrigger(trigger,$X$24))</f>
        <v>2.2683290509278737E-4</v>
      </c>
      <c r="AF2057" s="90">
        <f>_xll.qlTenorBasisForwardRate(TenorBasis3M,AC2057,_xll.ohTrigger(trigger,$X$24))</f>
        <v>1.5495518674633444E-2</v>
      </c>
      <c r="AG2057" s="90">
        <f>_xll.qlIndexFixing(TenorBasisIndex6M,$AB2057,TRUE,_xll.ohTrigger(trigger,$X$24))</f>
        <v>1.5597768451153963E-2</v>
      </c>
      <c r="AH2057" s="43">
        <f>_xll.qlIndexFixing($X$9,$AB2057,TRUE,trigger)</f>
        <v>1.5613204794766E-2</v>
      </c>
      <c r="AI2057" s="45">
        <f t="shared" si="46"/>
        <v>-0.1543634361203701</v>
      </c>
    </row>
    <row r="2058" spans="27:35" x14ac:dyDescent="0.2">
      <c r="AA2058" s="122" t="s">
        <v>88</v>
      </c>
      <c r="AB2058" s="40">
        <f>_xll.qlInterestRateIndexFixingDate($X$9,AC2058)</f>
        <v>53819</v>
      </c>
      <c r="AC2058" s="40">
        <f>_xll.qlCalendarAdvance(calendar,$AC2057,AA2058,,,trigger)</f>
        <v>53821</v>
      </c>
      <c r="AD2058" s="40">
        <f>_xll.qlInterestRateIndexMaturity($X$9,AC2058,)</f>
        <v>53913</v>
      </c>
      <c r="AE2058" s="43">
        <f>_xll.qlTenorBasisValue(TenorBasis3M,AC2058,_xll.ohTrigger(trigger,$X$24))</f>
        <v>2.2637490644771642E-4</v>
      </c>
      <c r="AF2058" s="90">
        <f>_xll.qlTenorBasisForwardRate(TenorBasis3M,AC2058,_xll.ohTrigger(trigger,$X$24))</f>
        <v>1.5497343536733137E-2</v>
      </c>
      <c r="AG2058" s="90">
        <f>_xll.qlIndexFixing(TenorBasisIndex6M,$AB2058,TRUE,_xll.ohTrigger(trigger,$X$24))</f>
        <v>1.5599593563240642E-2</v>
      </c>
      <c r="AH2058" s="43">
        <f>_xll.qlIndexFixing($X$9,$AB2058,TRUE,trigger)</f>
        <v>1.5614989075584746E-2</v>
      </c>
      <c r="AI2058" s="45">
        <f t="shared" si="46"/>
        <v>-0.15395512344104287</v>
      </c>
    </row>
    <row r="2059" spans="27:35" x14ac:dyDescent="0.2">
      <c r="AA2059" s="122" t="s">
        <v>88</v>
      </c>
      <c r="AB2059" s="40">
        <f>_xll.qlInterestRateIndexFixingDate($X$9,AC2059)</f>
        <v>53826</v>
      </c>
      <c r="AC2059" s="40">
        <f>_xll.qlCalendarAdvance(calendar,$AC2058,AA2059,,,trigger)</f>
        <v>53828</v>
      </c>
      <c r="AD2059" s="40">
        <f>_xll.qlInterestRateIndexMaturity($X$9,AC2059,)</f>
        <v>53920</v>
      </c>
      <c r="AE2059" s="43">
        <f>_xll.qlTenorBasisValue(TenorBasis3M,AC2059,_xll.ohTrigger(trigger,$X$24))</f>
        <v>2.2591776781949363E-4</v>
      </c>
      <c r="AF2059" s="90">
        <f>_xll.qlTenorBasisForwardRate(TenorBasis3M,AC2059,_xll.ohTrigger(trigger,$X$24))</f>
        <v>1.5499136198337515E-2</v>
      </c>
      <c r="AG2059" s="90">
        <f>_xll.qlIndexFixing(TenorBasisIndex6M,$AB2059,TRUE,_xll.ohTrigger(trigger,$X$24))</f>
        <v>1.5601386473997024E-2</v>
      </c>
      <c r="AH2059" s="43">
        <f>_xll.qlIndexFixing($X$9,$AB2059,TRUE,trigger)</f>
        <v>1.5616740834773758E-2</v>
      </c>
      <c r="AI2059" s="45">
        <f t="shared" si="46"/>
        <v>-0.1535436077673355</v>
      </c>
    </row>
    <row r="2060" spans="27:35" x14ac:dyDescent="0.2">
      <c r="AA2060" s="122" t="s">
        <v>88</v>
      </c>
      <c r="AB2060" s="40">
        <f>_xll.qlInterestRateIndexFixingDate($X$9,AC2060)</f>
        <v>53833</v>
      </c>
      <c r="AC2060" s="40">
        <f>_xll.qlCalendarAdvance(calendar,$AC2059,AA2060,,,trigger)</f>
        <v>53835</v>
      </c>
      <c r="AD2060" s="40">
        <f>_xll.qlInterestRateIndexMaturity($X$9,AC2060,)</f>
        <v>53927</v>
      </c>
      <c r="AE2060" s="43">
        <f>_xll.qlTenorBasisValue(TenorBasis3M,AC2060,_xll.ohTrigger(trigger,$X$24))</f>
        <v>2.2546148783235642E-4</v>
      </c>
      <c r="AF2060" s="90">
        <f>_xll.qlTenorBasisForwardRate(TenorBasis3M,AC2060,_xll.ohTrigger(trigger,$X$24))</f>
        <v>1.550089665803814E-2</v>
      </c>
      <c r="AG2060" s="90">
        <f>_xll.qlIndexFixing(TenorBasisIndex6M,$AB2060,TRUE,_xll.ohTrigger(trigger,$X$24))</f>
        <v>1.5603147182009456E-2</v>
      </c>
      <c r="AH2060" s="43">
        <f>_xll.qlIndexFixing($X$9,$AB2060,TRUE,trigger)</f>
        <v>1.5618460072289586E-2</v>
      </c>
      <c r="AI2060" s="45">
        <f t="shared" si="46"/>
        <v>-0.15312890280130831</v>
      </c>
    </row>
    <row r="2061" spans="27:35" x14ac:dyDescent="0.2">
      <c r="AA2061" s="122" t="s">
        <v>88</v>
      </c>
      <c r="AB2061" s="40">
        <f>_xll.qlInterestRateIndexFixingDate($X$9,AC2061)</f>
        <v>53840</v>
      </c>
      <c r="AC2061" s="40">
        <f>_xll.qlCalendarAdvance(calendar,$AC2060,AA2061,,,trigger)</f>
        <v>53842</v>
      </c>
      <c r="AD2061" s="40">
        <f>_xll.qlInterestRateIndexMaturity($X$9,AC2061,)</f>
        <v>53934</v>
      </c>
      <c r="AE2061" s="43">
        <f>_xll.qlTenorBasisValue(TenorBasis3M,AC2061,_xll.ohTrigger(trigger,$X$24))</f>
        <v>2.2500606511188098E-4</v>
      </c>
      <c r="AF2061" s="90">
        <f>_xll.qlTenorBasisForwardRate(TenorBasis3M,AC2061,_xll.ohTrigger(trigger,$X$24))</f>
        <v>1.5502624914431789E-2</v>
      </c>
      <c r="AG2061" s="90">
        <f>_xll.qlIndexFixing(TenorBasisIndex6M,$AB2061,TRUE,_xll.ohTrigger(trigger,$X$24))</f>
        <v>1.5604875685878188E-2</v>
      </c>
      <c r="AH2061" s="43">
        <f>_xll.qlIndexFixing($X$9,$AB2061,TRUE,trigger)</f>
        <v>1.5620146788088792E-2</v>
      </c>
      <c r="AI2061" s="45">
        <f t="shared" si="46"/>
        <v>-0.15271102210603557</v>
      </c>
    </row>
    <row r="2062" spans="27:35" x14ac:dyDescent="0.2">
      <c r="AA2062" s="122" t="s">
        <v>88</v>
      </c>
      <c r="AB2062" s="40">
        <f>_xll.qlInterestRateIndexFixingDate($X$9,AC2062)</f>
        <v>53847</v>
      </c>
      <c r="AC2062" s="40">
        <f>_xll.qlCalendarAdvance(calendar,$AC2061,AA2062,,,trigger)</f>
        <v>53849</v>
      </c>
      <c r="AD2062" s="40">
        <f>_xll.qlInterestRateIndexMaturity($X$9,AC2062,)</f>
        <v>53941</v>
      </c>
      <c r="AE2062" s="43">
        <f>_xll.qlTenorBasisValue(TenorBasis3M,AC2062,_xll.ohTrigger(trigger,$X$24))</f>
        <v>2.2455149828498668E-4</v>
      </c>
      <c r="AF2062" s="90">
        <f>_xll.qlTenorBasisForwardRate(TenorBasis3M,AC2062,_xll.ohTrigger(trigger,$X$24))</f>
        <v>1.5504320966116971E-2</v>
      </c>
      <c r="AG2062" s="90">
        <f>_xll.qlIndexFixing(TenorBasisIndex6M,$AB2062,TRUE,_xll.ohTrigger(trigger,$X$24))</f>
        <v>1.5606571984200863E-2</v>
      </c>
      <c r="AH2062" s="43">
        <f>_xll.qlIndexFixing($X$9,$AB2062,TRUE,trigger)</f>
        <v>1.5621800982131406E-2</v>
      </c>
      <c r="AI2062" s="45">
        <f t="shared" si="46"/>
        <v>-0.15228997930542831</v>
      </c>
    </row>
    <row r="2063" spans="27:35" x14ac:dyDescent="0.2">
      <c r="AA2063" s="122" t="s">
        <v>88</v>
      </c>
      <c r="AB2063" s="40">
        <f>_xll.qlInterestRateIndexFixingDate($X$9,AC2063)</f>
        <v>53854</v>
      </c>
      <c r="AC2063" s="40">
        <f>_xll.qlCalendarAdvance(calendar,$AC2062,AA2063,,,trigger)</f>
        <v>53856</v>
      </c>
      <c r="AD2063" s="40">
        <f>_xll.qlInterestRateIndexMaturity($X$9,AC2063,)</f>
        <v>53948</v>
      </c>
      <c r="AE2063" s="43">
        <f>_xll.qlTenorBasisValue(TenorBasis3M,AC2063,_xll.ohTrigger(trigger,$X$24))</f>
        <v>2.2409778597993644E-4</v>
      </c>
      <c r="AF2063" s="90">
        <f>_xll.qlTenorBasisForwardRate(TenorBasis3M,AC2063,_xll.ohTrigger(trigger,$X$24))</f>
        <v>1.5505984811691333E-2</v>
      </c>
      <c r="AG2063" s="90">
        <f>_xll.qlIndexFixing(TenorBasisIndex6M,$AB2063,TRUE,_xll.ohTrigger(trigger,$X$24))</f>
        <v>1.5608236075576865E-2</v>
      </c>
      <c r="AH2063" s="43">
        <f>_xll.qlIndexFixing($X$9,$AB2063,TRUE,trigger)</f>
        <v>1.5623422654372247E-2</v>
      </c>
      <c r="AI2063" s="45">
        <f t="shared" si="46"/>
        <v>-0.1518657879538178</v>
      </c>
    </row>
    <row r="2064" spans="27:35" x14ac:dyDescent="0.2">
      <c r="AA2064" s="122" t="s">
        <v>88</v>
      </c>
      <c r="AB2064" s="40">
        <f>_xll.qlInterestRateIndexFixingDate($X$9,AC2064)</f>
        <v>53861</v>
      </c>
      <c r="AC2064" s="40">
        <f>_xll.qlCalendarAdvance(calendar,$AC2063,AA2064,,,trigger)</f>
        <v>53863</v>
      </c>
      <c r="AD2064" s="40">
        <f>_xll.qlInterestRateIndexMaturity($X$9,AC2064,)</f>
        <v>53955</v>
      </c>
      <c r="AE2064" s="43">
        <f>_xll.qlTenorBasisValue(TenorBasis3M,AC2064,_xll.ohTrigger(trigger,$X$24))</f>
        <v>2.2364492682633918E-4</v>
      </c>
      <c r="AF2064" s="90">
        <f>_xll.qlTenorBasisForwardRate(TenorBasis3M,AC2064,_xll.ohTrigger(trigger,$X$24))</f>
        <v>1.5507616449755991E-2</v>
      </c>
      <c r="AG2064" s="90">
        <f>_xll.qlIndexFixing(TenorBasisIndex6M,$AB2064,TRUE,_xll.ohTrigger(trigger,$X$24))</f>
        <v>1.5609867958605573E-2</v>
      </c>
      <c r="AH2064" s="43">
        <f>_xll.qlIndexFixing($X$9,$AB2064,TRUE,trigger)</f>
        <v>1.5625011804776559E-2</v>
      </c>
      <c r="AI2064" s="45">
        <f t="shared" si="46"/>
        <v>-0.15143846170986158</v>
      </c>
    </row>
    <row r="2065" spans="27:35" x14ac:dyDescent="0.2">
      <c r="AA2065" s="122" t="s">
        <v>88</v>
      </c>
      <c r="AB2065" s="40">
        <f>_xll.qlInterestRateIndexFixingDate($X$9,AC2065)</f>
        <v>53868</v>
      </c>
      <c r="AC2065" s="40">
        <f>_xll.qlCalendarAdvance(calendar,$AC2064,AA2065,,,trigger)</f>
        <v>53870</v>
      </c>
      <c r="AD2065" s="40">
        <f>_xll.qlInterestRateIndexMaturity($X$9,AC2065,)</f>
        <v>53962</v>
      </c>
      <c r="AE2065" s="43">
        <f>_xll.qlTenorBasisValue(TenorBasis3M,AC2065,_xll.ohTrigger(trigger,$X$24))</f>
        <v>2.2319291945515398E-4</v>
      </c>
      <c r="AF2065" s="90">
        <f>_xll.qlTenorBasisForwardRate(TenorBasis3M,AC2065,_xll.ohTrigger(trigger,$X$24))</f>
        <v>1.5509215878917279E-2</v>
      </c>
      <c r="AG2065" s="90">
        <f>_xll.qlIndexFixing(TenorBasisIndex6M,$AB2065,TRUE,_xll.ohTrigger(trigger,$X$24))</f>
        <v>1.5611467631893319E-2</v>
      </c>
      <c r="AH2065" s="43">
        <f>_xll.qlIndexFixing($X$9,$AB2065,TRUE,trigger)</f>
        <v>1.5626568433300899E-2</v>
      </c>
      <c r="AI2065" s="45">
        <f t="shared" si="46"/>
        <v>-0.15100801407579717</v>
      </c>
    </row>
    <row r="2066" spans="27:35" x14ac:dyDescent="0.2">
      <c r="AA2066" s="122" t="s">
        <v>88</v>
      </c>
      <c r="AB2066" s="40">
        <f>_xll.qlInterestRateIndexFixingDate($X$9,AC2066)</f>
        <v>53875</v>
      </c>
      <c r="AC2066" s="40">
        <f>_xll.qlCalendarAdvance(calendar,$AC2065,AA2066,,,trigger)</f>
        <v>53877</v>
      </c>
      <c r="AD2066" s="40">
        <f>_xll.qlInterestRateIndexMaturity($X$9,AC2066,)</f>
        <v>53969</v>
      </c>
      <c r="AE2066" s="43">
        <f>_xll.qlTenorBasisValue(TenorBasis3M,AC2066,_xll.ohTrigger(trigger,$X$24))</f>
        <v>2.2274176249868969E-4</v>
      </c>
      <c r="AF2066" s="90">
        <f>_xll.qlTenorBasisForwardRate(TenorBasis3M,AC2066,_xll.ohTrigger(trigger,$X$24))</f>
        <v>1.5510783097780661E-2</v>
      </c>
      <c r="AG2066" s="90">
        <f>_xll.qlIndexFixing(TenorBasisIndex6M,$AB2066,TRUE,_xll.ohTrigger(trigger,$X$24))</f>
        <v>1.5613035094046436E-2</v>
      </c>
      <c r="AH2066" s="43">
        <f>_xll.qlIndexFixing($X$9,$AB2066,TRUE,trigger)</f>
        <v>1.5628092539907906E-2</v>
      </c>
      <c r="AI2066" s="45">
        <f t="shared" si="46"/>
        <v>-0.15057445861469884</v>
      </c>
    </row>
    <row r="2067" spans="27:35" x14ac:dyDescent="0.2">
      <c r="AA2067" s="122" t="s">
        <v>88</v>
      </c>
      <c r="AB2067" s="40">
        <f>_xll.qlInterestRateIndexFixingDate($X$9,AC2067)</f>
        <v>53882</v>
      </c>
      <c r="AC2067" s="40">
        <f>_xll.qlCalendarAdvance(calendar,$AC2066,AA2067,,,trigger)</f>
        <v>53884</v>
      </c>
      <c r="AD2067" s="40">
        <f>_xll.qlInterestRateIndexMaturity($X$9,AC2067,)</f>
        <v>53976</v>
      </c>
      <c r="AE2067" s="43">
        <f>_xll.qlTenorBasisValue(TenorBasis3M,AC2067,_xll.ohTrigger(trigger,$X$24))</f>
        <v>2.2229145459060914E-4</v>
      </c>
      <c r="AF2067" s="90">
        <f>_xll.qlTenorBasisForwardRate(TenorBasis3M,AC2067,_xll.ohTrigger(trigger,$X$24))</f>
        <v>1.5512318104953335E-2</v>
      </c>
      <c r="AG2067" s="90">
        <f>_xll.qlIndexFixing(TenorBasisIndex6M,$AB2067,TRUE,_xll.ohTrigger(trigger,$X$24))</f>
        <v>1.5445521220584393E-2</v>
      </c>
      <c r="AH2067" s="43">
        <f>_xll.qlIndexFixing($X$9,$AB2067,TRUE,trigger)</f>
        <v>1.5629584124560218E-2</v>
      </c>
      <c r="AI2067" s="45">
        <f t="shared" si="46"/>
        <v>-1.8406290397582521</v>
      </c>
    </row>
    <row r="2068" spans="27:35" x14ac:dyDescent="0.2">
      <c r="AA2068" s="122" t="s">
        <v>88</v>
      </c>
      <c r="AB2068" s="40">
        <f>_xll.qlInterestRateIndexFixingDate($X$9,AC2068)</f>
        <v>53889</v>
      </c>
      <c r="AC2068" s="40">
        <f>_xll.qlCalendarAdvance(calendar,$AC2067,AA2068,,,trigger)</f>
        <v>53891</v>
      </c>
      <c r="AD2068" s="40">
        <f>_xll.qlInterestRateIndexMaturity($X$9,AC2068,)</f>
        <v>53983</v>
      </c>
      <c r="AE2068" s="43">
        <f>_xll.qlTenorBasisValue(TenorBasis3M,AC2068,_xll.ohTrigger(trigger,$X$24))</f>
        <v>2.2184199436593054E-4</v>
      </c>
      <c r="AF2068" s="90">
        <f>_xll.qlTenorBasisForwardRate(TenorBasis3M,AC2068,_xll.ohTrigger(trigger,$X$24))</f>
        <v>1.551382089904685E-2</v>
      </c>
      <c r="AG2068" s="90">
        <f>_xll.qlIndexFixing(TenorBasisIndex6M,$AB2068,TRUE,_xll.ohTrigger(trigger,$X$24))</f>
        <v>1.5616073379378455E-2</v>
      </c>
      <c r="AH2068" s="43">
        <f>_xll.qlIndexFixing($X$9,$AB2068,TRUE,trigger)</f>
        <v>1.5631043187220476E-2</v>
      </c>
      <c r="AI2068" s="45">
        <f t="shared" si="46"/>
        <v>-0.14969807842020802</v>
      </c>
    </row>
    <row r="2069" spans="27:35" x14ac:dyDescent="0.2">
      <c r="AA2069" s="122" t="s">
        <v>88</v>
      </c>
      <c r="AB2069" s="40">
        <f>_xll.qlInterestRateIndexFixingDate($X$9,AC2069)</f>
        <v>53896</v>
      </c>
      <c r="AC2069" s="40">
        <f>_xll.qlCalendarAdvance(calendar,$AC2068,AA2069,,,trigger)</f>
        <v>53898</v>
      </c>
      <c r="AD2069" s="40">
        <f>_xll.qlInterestRateIndexMaturity($X$9,AC2069,)</f>
        <v>53990</v>
      </c>
      <c r="AE2069" s="43">
        <f>_xll.qlTenorBasisValue(TenorBasis3M,AC2069,_xll.ohTrigger(trigger,$X$24))</f>
        <v>2.2139338046102975E-4</v>
      </c>
      <c r="AF2069" s="90">
        <f>_xll.qlTenorBasisForwardRate(TenorBasis3M,AC2069,_xll.ohTrigger(trigger,$X$24))</f>
        <v>1.551529147867188E-2</v>
      </c>
      <c r="AG2069" s="90">
        <f>_xll.qlIndexFixing(TenorBasisIndex6M,$AB2069,TRUE,_xll.ohTrigger(trigger,$X$24))</f>
        <v>1.5617544199778712E-2</v>
      </c>
      <c r="AH2069" s="43">
        <f>_xll.qlIndexFixing($X$9,$AB2069,TRUE,trigger)</f>
        <v>1.5632469727851317E-2</v>
      </c>
      <c r="AI2069" s="45">
        <f t="shared" si="46"/>
        <v>-0.14925528072605443</v>
      </c>
    </row>
    <row r="2070" spans="27:35" x14ac:dyDescent="0.2">
      <c r="AA2070" s="122" t="s">
        <v>88</v>
      </c>
      <c r="AB2070" s="40">
        <f>_xll.qlInterestRateIndexFixingDate($X$9,AC2070)</f>
        <v>53903</v>
      </c>
      <c r="AC2070" s="40">
        <f>_xll.qlCalendarAdvance(calendar,$AC2069,AA2070,,,trigger)</f>
        <v>53905</v>
      </c>
      <c r="AD2070" s="40">
        <f>_xll.qlInterestRateIndexMaturity($X$9,AC2070,)</f>
        <v>53997</v>
      </c>
      <c r="AE2070" s="43">
        <f>_xll.qlTenorBasisValue(TenorBasis3M,AC2070,_xll.ohTrigger(trigger,$X$24))</f>
        <v>2.2094561151364246E-4</v>
      </c>
      <c r="AF2070" s="90">
        <f>_xll.qlTenorBasisForwardRate(TenorBasis3M,AC2070,_xll.ohTrigger(trigger,$X$24))</f>
        <v>1.5516729842445185E-2</v>
      </c>
      <c r="AG2070" s="90">
        <f>_xll.qlIndexFixing(TenorBasisIndex6M,$AB2070,TRUE,_xll.ohTrigger(trigger,$X$24))</f>
        <v>1.5618982803492259E-2</v>
      </c>
      <c r="AH2070" s="43">
        <f>_xll.qlIndexFixing($X$9,$AB2070,TRUE,trigger)</f>
        <v>1.5633863746417984E-2</v>
      </c>
      <c r="AI2070" s="45">
        <f t="shared" si="46"/>
        <v>-0.14880942925725449</v>
      </c>
    </row>
    <row r="2071" spans="27:35" x14ac:dyDescent="0.2">
      <c r="AA2071" s="122" t="s">
        <v>88</v>
      </c>
      <c r="AB2071" s="40">
        <f>_xll.qlInterestRateIndexFixingDate($X$9,AC2071)</f>
        <v>53910</v>
      </c>
      <c r="AC2071" s="40">
        <f>_xll.qlCalendarAdvance(calendar,$AC2070,AA2071,,,trigger)</f>
        <v>53912</v>
      </c>
      <c r="AD2071" s="40">
        <f>_xll.qlInterestRateIndexMaturity($X$9,AC2071,)</f>
        <v>54004</v>
      </c>
      <c r="AE2071" s="43">
        <f>_xll.qlTenorBasisValue(TenorBasis3M,AC2071,_xll.ohTrigger(trigger,$X$24))</f>
        <v>2.2049868616286642E-4</v>
      </c>
      <c r="AF2071" s="90">
        <f>_xll.qlTenorBasisForwardRate(TenorBasis3M,AC2071,_xll.ohTrigger(trigger,$X$24))</f>
        <v>1.5518135988981784E-2</v>
      </c>
      <c r="AG2071" s="90">
        <f>_xll.qlIndexFixing(TenorBasisIndex6M,$AB2071,TRUE,_xll.ohTrigger(trigger,$X$24))</f>
        <v>1.5451285684119596E-2</v>
      </c>
      <c r="AH2071" s="43">
        <f>_xll.qlIndexFixing($X$9,$AB2071,TRUE,trigger)</f>
        <v>1.5635225242886592E-2</v>
      </c>
      <c r="AI2071" s="45">
        <f t="shared" si="46"/>
        <v>-1.839395587669955</v>
      </c>
    </row>
    <row r="2072" spans="27:35" x14ac:dyDescent="0.2">
      <c r="AA2072" s="122" t="s">
        <v>88</v>
      </c>
      <c r="AB2072" s="40">
        <f>_xll.qlInterestRateIndexFixingDate($X$9,AC2072)</f>
        <v>53917</v>
      </c>
      <c r="AC2072" s="40">
        <f>_xll.qlCalendarAdvance(calendar,$AC2071,AA2072,,,trigger)</f>
        <v>53919</v>
      </c>
      <c r="AD2072" s="40">
        <f>_xll.qlInterestRateIndexMaturity($X$9,AC2072,)</f>
        <v>54011</v>
      </c>
      <c r="AE2072" s="43">
        <f>_xll.qlTenorBasisValue(TenorBasis3M,AC2072,_xll.ohTrigger(trigger,$X$24))</f>
        <v>2.2005260304916346E-4</v>
      </c>
      <c r="AF2072" s="90">
        <f>_xll.qlTenorBasisForwardRate(TenorBasis3M,AC2072,_xll.ohTrigger(trigger,$X$24))</f>
        <v>1.5519509916901045E-2</v>
      </c>
      <c r="AG2072" s="90">
        <f>_xll.qlIndexFixing(TenorBasisIndex6M,$AB2072,TRUE,_xll.ohTrigger(trigger,$X$24))</f>
        <v>1.5621763355313224E-2</v>
      </c>
      <c r="AH2072" s="43">
        <f>_xll.qlIndexFixing($X$9,$AB2072,TRUE,trigger)</f>
        <v>1.5636554217223257E-2</v>
      </c>
      <c r="AI2072" s="45">
        <f t="shared" si="46"/>
        <v>-0.14790861910033565</v>
      </c>
    </row>
    <row r="2073" spans="27:35" x14ac:dyDescent="0.2">
      <c r="AA2073" s="122" t="s">
        <v>88</v>
      </c>
      <c r="AB2073" s="40">
        <f>_xll.qlInterestRateIndexFixingDate($X$9,AC2073)</f>
        <v>53924</v>
      </c>
      <c r="AC2073" s="40">
        <f>_xll.qlCalendarAdvance(calendar,$AC2072,AA2073,,,trigger)</f>
        <v>53926</v>
      </c>
      <c r="AD2073" s="40">
        <f>_xll.qlInterestRateIndexMaturity($X$9,AC2073,)</f>
        <v>54018</v>
      </c>
      <c r="AE2073" s="43">
        <f>_xll.qlTenorBasisValue(TenorBasis3M,AC2073,_xll.ohTrigger(trigger,$X$24))</f>
        <v>2.1960736081436176E-4</v>
      </c>
      <c r="AF2073" s="90">
        <f>_xll.qlTenorBasisForwardRate(TenorBasis3M,AC2073,_xll.ohTrigger(trigger,$X$24))</f>
        <v>1.552085162482407E-2</v>
      </c>
      <c r="AG2073" s="90">
        <f>_xll.qlIndexFixing(TenorBasisIndex6M,$AB2073,TRUE,_xll.ohTrigger(trigger,$X$24))</f>
        <v>1.5623105300661111E-2</v>
      </c>
      <c r="AH2073" s="43">
        <f>_xll.qlIndexFixing($X$9,$AB2073,TRUE,trigger)</f>
        <v>1.5637850669394094E-2</v>
      </c>
      <c r="AI2073" s="45">
        <f t="shared" si="46"/>
        <v>-0.14745368732983419</v>
      </c>
    </row>
    <row r="2074" spans="27:35" x14ac:dyDescent="0.2">
      <c r="AA2074" s="122" t="s">
        <v>88</v>
      </c>
      <c r="AB2074" s="40">
        <f>_xll.qlInterestRateIndexFixingDate($X$9,AC2074)</f>
        <v>53931</v>
      </c>
      <c r="AC2074" s="40">
        <f>_xll.qlCalendarAdvance(calendar,$AC2073,AA2074,,,trigger)</f>
        <v>53933</v>
      </c>
      <c r="AD2074" s="40">
        <f>_xll.qlInterestRateIndexMaturity($X$9,AC2074,)</f>
        <v>54025</v>
      </c>
      <c r="AE2074" s="43">
        <f>_xll.qlTenorBasisValue(TenorBasis3M,AC2074,_xll.ohTrigger(trigger,$X$24))</f>
        <v>2.1916295810165773E-4</v>
      </c>
      <c r="AF2074" s="90">
        <f>_xll.qlTenorBasisForwardRate(TenorBasis3M,AC2074,_xll.ohTrigger(trigger,$X$24))</f>
        <v>1.5522161111375438E-2</v>
      </c>
      <c r="AG2074" s="90">
        <f>_xll.qlIndexFixing(TenorBasisIndex6M,$AB2074,TRUE,_xll.ohTrigger(trigger,$X$24))</f>
        <v>1.5624415023801486E-2</v>
      </c>
      <c r="AH2074" s="43">
        <f>_xll.qlIndexFixing($X$9,$AB2074,TRUE,trigger)</f>
        <v>1.5639114599366951E-2</v>
      </c>
      <c r="AI2074" s="45">
        <f t="shared" si="46"/>
        <v>-0.14699575565465042</v>
      </c>
    </row>
    <row r="2075" spans="27:35" x14ac:dyDescent="0.2">
      <c r="AA2075" s="122" t="s">
        <v>88</v>
      </c>
      <c r="AB2075" s="40">
        <f>_xll.qlInterestRateIndexFixingDate($X$9,AC2075)</f>
        <v>53938</v>
      </c>
      <c r="AC2075" s="40">
        <f>_xll.qlCalendarAdvance(calendar,$AC2074,AA2075,,,trigger)</f>
        <v>53940</v>
      </c>
      <c r="AD2075" s="40">
        <f>_xll.qlInterestRateIndexMaturity($X$9,AC2075,)</f>
        <v>54031</v>
      </c>
      <c r="AE2075" s="43">
        <f>_xll.qlTenorBasisValue(TenorBasis3M,AC2075,_xll.ohTrigger(trigger,$X$24))</f>
        <v>2.1871939355561825E-4</v>
      </c>
      <c r="AF2075" s="90">
        <f>_xll.qlTenorBasisForwardRate(TenorBasis3M,AC2075,_xll.ohTrigger(trigger,$X$24))</f>
        <v>1.5523018984901146E-2</v>
      </c>
      <c r="AG2075" s="90">
        <f>_xll.qlIndexFixing(TenorBasisIndex6M,$AB2075,TRUE,_xll.ohTrigger(trigger,$X$24))</f>
        <v>1.5625268701508654E-2</v>
      </c>
      <c r="AH2075" s="43">
        <f>_xll.qlIndexFixing($X$9,$AB2075,TRUE,trigger)</f>
        <v>1.5639924898501391E-2</v>
      </c>
      <c r="AI2075" s="45">
        <f t="shared" si="46"/>
        <v>-0.14656196992736403</v>
      </c>
    </row>
    <row r="2076" spans="27:35" x14ac:dyDescent="0.2">
      <c r="AA2076" s="122" t="s">
        <v>88</v>
      </c>
      <c r="AB2076" s="40">
        <f>_xll.qlInterestRateIndexFixingDate($X$9,AC2076)</f>
        <v>53945</v>
      </c>
      <c r="AC2076" s="40">
        <f>_xll.qlCalendarAdvance(calendar,$AC2075,AA2076,,,trigger)</f>
        <v>53947</v>
      </c>
      <c r="AD2076" s="40">
        <f>_xll.qlInterestRateIndexMaturity($X$9,AC2076,)</f>
        <v>54038</v>
      </c>
      <c r="AE2076" s="43">
        <f>_xll.qlTenorBasisValue(TenorBasis3M,AC2076,_xll.ohTrigger(trigger,$X$24))</f>
        <v>2.1827666582218251E-4</v>
      </c>
      <c r="AF2076" s="90">
        <f>_xll.qlTenorBasisForwardRate(TenorBasis3M,AC2076,_xll.ohTrigger(trigger,$X$24))</f>
        <v>1.5524266272882177E-2</v>
      </c>
      <c r="AG2076" s="90">
        <f>_xll.qlIndexFixing(TenorBasisIndex6M,$AB2076,TRUE,_xll.ohTrigger(trigger,$X$24))</f>
        <v>1.5626516224101134E-2</v>
      </c>
      <c r="AH2076" s="43">
        <f>_xll.qlIndexFixing($X$9,$AB2076,TRUE,trigger)</f>
        <v>1.5641126054923189E-2</v>
      </c>
      <c r="AI2076" s="45">
        <f t="shared" si="46"/>
        <v>-0.14609830822055747</v>
      </c>
    </row>
    <row r="2077" spans="27:35" x14ac:dyDescent="0.2">
      <c r="AA2077" s="122" t="s">
        <v>88</v>
      </c>
      <c r="AB2077" s="40">
        <f>_xll.qlInterestRateIndexFixingDate($X$9,AC2077)</f>
        <v>53952</v>
      </c>
      <c r="AC2077" s="40">
        <f>_xll.qlCalendarAdvance(calendar,$AC2076,AA2077,,,trigger)</f>
        <v>53954</v>
      </c>
      <c r="AD2077" s="40">
        <f>_xll.qlInterestRateIndexMaturity($X$9,AC2077,)</f>
        <v>54045</v>
      </c>
      <c r="AE2077" s="43">
        <f>_xll.qlTenorBasisValue(TenorBasis3M,AC2077,_xll.ohTrigger(trigger,$X$24))</f>
        <v>2.1783477354866444E-4</v>
      </c>
      <c r="AF2077" s="90">
        <f>_xll.qlTenorBasisForwardRate(TenorBasis3M,AC2077,_xll.ohTrigger(trigger,$X$24))</f>
        <v>1.5525481336851617E-2</v>
      </c>
      <c r="AG2077" s="90">
        <f>_xll.qlIndexFixing(TenorBasisIndex6M,$AB2077,TRUE,_xll.ohTrigger(trigger,$X$24))</f>
        <v>1.5627731521849285E-2</v>
      </c>
      <c r="AH2077" s="43">
        <f>_xll.qlIndexFixing($X$9,$AB2077,TRUE,trigger)</f>
        <v>1.5642294690464055E-2</v>
      </c>
      <c r="AI2077" s="45">
        <f t="shared" si="46"/>
        <v>-0.14563168614770139</v>
      </c>
    </row>
    <row r="2078" spans="27:35" x14ac:dyDescent="0.2">
      <c r="AA2078" s="122" t="s">
        <v>88</v>
      </c>
      <c r="AB2078" s="40">
        <f>_xll.qlInterestRateIndexFixingDate($X$9,AC2078)</f>
        <v>53959</v>
      </c>
      <c r="AC2078" s="40">
        <f>_xll.qlCalendarAdvance(calendar,$AC2077,AA2078,,,trigger)</f>
        <v>53961</v>
      </c>
      <c r="AD2078" s="40">
        <f>_xll.qlInterestRateIndexMaturity($X$9,AC2078,)</f>
        <v>54053</v>
      </c>
      <c r="AE2078" s="43">
        <f>_xll.qlTenorBasisValue(TenorBasis3M,AC2078,_xll.ohTrigger(trigger,$X$24))</f>
        <v>2.1739371538375435E-4</v>
      </c>
      <c r="AF2078" s="90">
        <f>_xll.qlTenorBasisForwardRate(TenorBasis3M,AC2078,_xll.ohTrigger(trigger,$X$24))</f>
        <v>1.5527076816381094E-2</v>
      </c>
      <c r="AG2078" s="90">
        <f>_xll.qlIndexFixing(TenorBasisIndex6M,$AB2078,TRUE,_xll.ohTrigger(trigger,$X$24))</f>
        <v>1.546014653345734E-2</v>
      </c>
      <c r="AH2078" s="43">
        <f>_xll.qlIndexFixing($X$9,$AB2078,TRUE,trigger)</f>
        <v>1.564384509666952E-2</v>
      </c>
      <c r="AI2078" s="45">
        <f t="shared" si="46"/>
        <v>-1.8369856321217952</v>
      </c>
    </row>
    <row r="2079" spans="27:35" x14ac:dyDescent="0.2">
      <c r="AA2079" s="122" t="s">
        <v>88</v>
      </c>
      <c r="AB2079" s="40">
        <f>_xll.qlInterestRateIndexFixingDate($X$9,AC2079)</f>
        <v>53966</v>
      </c>
      <c r="AC2079" s="40">
        <f>_xll.qlCalendarAdvance(calendar,$AC2078,AA2079,,,trigger)</f>
        <v>53968</v>
      </c>
      <c r="AD2079" s="40">
        <f>_xll.qlInterestRateIndexMaturity($X$9,AC2079,)</f>
        <v>54060</v>
      </c>
      <c r="AE2079" s="43">
        <f>_xll.qlTenorBasisValue(TenorBasis3M,AC2079,_xll.ohTrigger(trigger,$X$24))</f>
        <v>2.169534899775207E-4</v>
      </c>
      <c r="AF2079" s="90">
        <f>_xll.qlTenorBasisForwardRate(TenorBasis3M,AC2079,_xll.ohTrigger(trigger,$X$24))</f>
        <v>1.552822517548803E-2</v>
      </c>
      <c r="AG2079" s="90">
        <f>_xll.qlIndexFixing(TenorBasisIndex6M,$AB2079,TRUE,_xll.ohTrigger(trigger,$X$24))</f>
        <v>1.579952084352388E-2</v>
      </c>
      <c r="AH2079" s="43">
        <f>_xll.qlIndexFixing($X$9,$AB2079,TRUE,trigger)</f>
        <v>1.5644946415199805E-2</v>
      </c>
      <c r="AI2079" s="45">
        <f t="shared" si="46"/>
        <v>1.545744283240752</v>
      </c>
    </row>
    <row r="2080" spans="27:35" x14ac:dyDescent="0.2">
      <c r="AA2080" s="122" t="s">
        <v>88</v>
      </c>
      <c r="AB2080" s="40">
        <f>_xll.qlInterestRateIndexFixingDate($X$9,AC2080)</f>
        <v>53973</v>
      </c>
      <c r="AC2080" s="40">
        <f>_xll.qlCalendarAdvance(calendar,$AC2079,AA2080,,,trigger)</f>
        <v>53975</v>
      </c>
      <c r="AD2080" s="40">
        <f>_xll.qlInterestRateIndexMaturity($X$9,AC2080,)</f>
        <v>54067</v>
      </c>
      <c r="AE2080" s="43">
        <f>_xll.qlTenorBasisValue(TenorBasis3M,AC2080,_xll.ohTrigger(trigger,$X$24))</f>
        <v>2.1651409598141258E-4</v>
      </c>
      <c r="AF2080" s="90">
        <f>_xll.qlTenorBasisForwardRate(TenorBasis3M,AC2080,_xll.ohTrigger(trigger,$X$24))</f>
        <v>1.5529341305005535E-2</v>
      </c>
      <c r="AG2080" s="90">
        <f>_xll.qlIndexFixing(TenorBasisIndex6M,$AB2080,TRUE,_xll.ohTrigger(trigger,$X$24))</f>
        <v>1.5631596619366674E-2</v>
      </c>
      <c r="AH2080" s="43">
        <f>_xll.qlIndexFixing($X$9,$AB2080,TRUE,trigger)</f>
        <v>1.5646015211356602E-2</v>
      </c>
      <c r="AI2080" s="45">
        <f t="shared" si="46"/>
        <v>-0.14418591989927981</v>
      </c>
    </row>
    <row r="2081" spans="27:35" x14ac:dyDescent="0.2">
      <c r="AA2081" s="122" t="s">
        <v>88</v>
      </c>
      <c r="AB2081" s="40">
        <f>_xll.qlInterestRateIndexFixingDate($X$9,AC2081)</f>
        <v>53980</v>
      </c>
      <c r="AC2081" s="40">
        <f>_xll.qlCalendarAdvance(calendar,$AC2080,AA2081,,,trigger)</f>
        <v>53982</v>
      </c>
      <c r="AD2081" s="40">
        <f>_xll.qlInterestRateIndexMaturity($X$9,AC2081,)</f>
        <v>54074</v>
      </c>
      <c r="AE2081" s="43">
        <f>_xll.qlTenorBasisValue(TenorBasis3M,AC2081,_xll.ohTrigger(trigger,$X$24))</f>
        <v>2.1607553204826214E-4</v>
      </c>
      <c r="AF2081" s="90">
        <f>_xll.qlTenorBasisForwardRate(TenorBasis3M,AC2081,_xll.ohTrigger(trigger,$X$24))</f>
        <v>1.5530425203572956E-2</v>
      </c>
      <c r="AG2081" s="90">
        <f>_xll.qlIndexFixing(TenorBasisIndex6M,$AB2081,TRUE,_xll.ohTrigger(trigger,$X$24))</f>
        <v>1.5632680748658232E-2</v>
      </c>
      <c r="AH2081" s="43">
        <f>_xll.qlIndexFixing($X$9,$AB2081,TRUE,trigger)</f>
        <v>1.5647051485112973E-2</v>
      </c>
      <c r="AI2081" s="45">
        <f t="shared" si="46"/>
        <v>-0.14370736454740601</v>
      </c>
    </row>
    <row r="2082" spans="27:35" x14ac:dyDescent="0.2">
      <c r="AA2082" s="122" t="s">
        <v>88</v>
      </c>
      <c r="AB2082" s="40">
        <f>_xll.qlInterestRateIndexFixingDate($X$9,AC2082)</f>
        <v>53987</v>
      </c>
      <c r="AC2082" s="40">
        <f>_xll.qlCalendarAdvance(calendar,$AC2081,AA2082,,,trigger)</f>
        <v>53989</v>
      </c>
      <c r="AD2082" s="40">
        <f>_xll.qlInterestRateIndexMaturity($X$9,AC2082,)</f>
        <v>54081</v>
      </c>
      <c r="AE2082" s="43">
        <f>_xll.qlTenorBasisValue(TenorBasis3M,AC2082,_xll.ohTrigger(trigger,$X$24))</f>
        <v>2.1563779683228469E-4</v>
      </c>
      <c r="AF2082" s="90">
        <f>_xll.qlTenorBasisForwardRate(TenorBasis3M,AC2082,_xll.ohTrigger(trigger,$X$24))</f>
        <v>1.5531476869827907E-2</v>
      </c>
      <c r="AG2082" s="90">
        <f>_xll.qlIndexFixing(TenorBasisIndex6M,$AB2082,TRUE,_xll.ohTrigger(trigger,$X$24))</f>
        <v>1.5633732644798858E-2</v>
      </c>
      <c r="AH2082" s="43">
        <f>_xll.qlIndexFixing($X$9,$AB2082,TRUE,trigger)</f>
        <v>1.5648055236444587E-2</v>
      </c>
      <c r="AI2082" s="45">
        <f t="shared" si="46"/>
        <v>-0.14322591645729577</v>
      </c>
    </row>
    <row r="2083" spans="27:35" x14ac:dyDescent="0.2">
      <c r="AA2083" s="122" t="s">
        <v>88</v>
      </c>
      <c r="AB2083" s="40">
        <f>_xll.qlInterestRateIndexFixingDate($X$9,AC2083)</f>
        <v>53994</v>
      </c>
      <c r="AC2083" s="40">
        <f>_xll.qlCalendarAdvance(calendar,$AC2082,AA2083,,,trigger)</f>
        <v>53996</v>
      </c>
      <c r="AD2083" s="40">
        <f>_xll.qlInterestRateIndexMaturity($X$9,AC2083,)</f>
        <v>54088</v>
      </c>
      <c r="AE2083" s="43">
        <f>_xll.qlTenorBasisValue(TenorBasis3M,AC2083,_xll.ohTrigger(trigger,$X$24))</f>
        <v>2.152008889890823E-4</v>
      </c>
      <c r="AF2083" s="90">
        <f>_xll.qlTenorBasisForwardRate(TenorBasis3M,AC2083,_xll.ohTrigger(trigger,$X$24))</f>
        <v>1.5532496302415818E-2</v>
      </c>
      <c r="AG2083" s="90">
        <f>_xll.qlIndexFixing(TenorBasisIndex6M,$AB2083,TRUE,_xll.ohTrigger(trigger,$X$24))</f>
        <v>1.5634752306433984E-2</v>
      </c>
      <c r="AH2083" s="43">
        <f>_xll.qlIndexFixing($X$9,$AB2083,TRUE,trigger)</f>
        <v>1.5649026465323648E-2</v>
      </c>
      <c r="AI2083" s="45">
        <f t="shared" si="46"/>
        <v>-0.14274158889663463</v>
      </c>
    </row>
    <row r="2084" spans="27:35" x14ac:dyDescent="0.2">
      <c r="AA2084" s="122" t="s">
        <v>88</v>
      </c>
      <c r="AB2084" s="40">
        <f>_xll.qlInterestRateIndexFixingDate($X$9,AC2084)</f>
        <v>54001</v>
      </c>
      <c r="AC2084" s="40">
        <f>_xll.qlCalendarAdvance(calendar,$AC2083,AA2084,,,trigger)</f>
        <v>54003</v>
      </c>
      <c r="AD2084" s="40">
        <f>_xll.qlInterestRateIndexMaturity($X$9,AC2084,)</f>
        <v>54095</v>
      </c>
      <c r="AE2084" s="43">
        <f>_xll.qlTenorBasisValue(TenorBasis3M,AC2084,_xll.ohTrigger(trigger,$X$24))</f>
        <v>2.1476480717564584E-4</v>
      </c>
      <c r="AF2084" s="90">
        <f>_xll.qlTenorBasisForwardRate(TenorBasis3M,AC2084,_xll.ohTrigger(trigger,$X$24))</f>
        <v>1.5533483499981252E-2</v>
      </c>
      <c r="AG2084" s="90">
        <f>_xll.qlIndexFixing(TenorBasisIndex6M,$AB2084,TRUE,_xll.ohTrigger(trigger,$X$24))</f>
        <v>1.563573973220991E-2</v>
      </c>
      <c r="AH2084" s="43">
        <f>_xll.qlIndexFixing($X$9,$AB2084,TRUE,trigger)</f>
        <v>1.5649965171727561E-2</v>
      </c>
      <c r="AI2084" s="45">
        <f t="shared" si="46"/>
        <v>-0.14225439517651095</v>
      </c>
    </row>
    <row r="2085" spans="27:35" x14ac:dyDescent="0.2">
      <c r="AA2085" s="122" t="s">
        <v>88</v>
      </c>
      <c r="AB2085" s="40">
        <f>_xll.qlInterestRateIndexFixingDate($X$9,AC2085)</f>
        <v>54008</v>
      </c>
      <c r="AC2085" s="40">
        <f>_xll.qlCalendarAdvance(calendar,$AC2084,AA2085,,,trigger)</f>
        <v>54010</v>
      </c>
      <c r="AD2085" s="40">
        <f>_xll.qlInterestRateIndexMaturity($X$9,AC2085,)</f>
        <v>54102</v>
      </c>
      <c r="AE2085" s="43">
        <f>_xll.qlTenorBasisValue(TenorBasis3M,AC2085,_xll.ohTrigger(trigger,$X$24))</f>
        <v>2.1432955005035482E-4</v>
      </c>
      <c r="AF2085" s="90">
        <f>_xll.qlTenorBasisForwardRate(TenorBasis3M,AC2085,_xll.ohTrigger(trigger,$X$24))</f>
        <v>1.5534438461169638E-2</v>
      </c>
      <c r="AG2085" s="90">
        <f>_xll.qlIndexFixing(TenorBasisIndex6M,$AB2085,TRUE,_xll.ohTrigger(trigger,$X$24))</f>
        <v>1.5467445396367059E-2</v>
      </c>
      <c r="AH2085" s="43">
        <f>_xll.qlIndexFixing($X$9,$AB2085,TRUE,trigger)</f>
        <v>1.5650871355632867E-2</v>
      </c>
      <c r="AI2085" s="45">
        <f t="shared" si="46"/>
        <v>-1.8342595926580836</v>
      </c>
    </row>
    <row r="2086" spans="27:35" x14ac:dyDescent="0.2">
      <c r="AA2086" s="122" t="s">
        <v>88</v>
      </c>
      <c r="AB2086" s="40">
        <f>_xll.qlInterestRateIndexFixingDate($X$9,AC2086)</f>
        <v>54015</v>
      </c>
      <c r="AC2086" s="40">
        <f>_xll.qlCalendarAdvance(calendar,$AC2085,AA2086,,,trigger)</f>
        <v>54017</v>
      </c>
      <c r="AD2086" s="40">
        <f>_xll.qlInterestRateIndexMaturity($X$9,AC2086,)</f>
        <v>54109</v>
      </c>
      <c r="AE2086" s="43">
        <f>_xll.qlTenorBasisValue(TenorBasis3M,AC2086,_xll.ohTrigger(trigger,$X$24))</f>
        <v>2.1389511627298153E-4</v>
      </c>
      <c r="AF2086" s="90">
        <f>_xll.qlTenorBasisForwardRate(TenorBasis3M,AC2086,_xll.ohTrigger(trigger,$X$24))</f>
        <v>1.5535361184630754E-2</v>
      </c>
      <c r="AG2086" s="90">
        <f>_xll.qlIndexFixing(TenorBasisIndex6M,$AB2086,TRUE,_xll.ohTrigger(trigger,$X$24))</f>
        <v>1.5806752625981101E-2</v>
      </c>
      <c r="AH2086" s="43">
        <f>_xll.qlIndexFixing($X$9,$AB2086,TRUE,trigger)</f>
        <v>1.5651745017018711E-2</v>
      </c>
      <c r="AI2086" s="45">
        <f t="shared" si="46"/>
        <v>1.5500760896238961</v>
      </c>
    </row>
    <row r="2087" spans="27:35" x14ac:dyDescent="0.2">
      <c r="AA2087" s="122" t="s">
        <v>88</v>
      </c>
      <c r="AB2087" s="40">
        <f>_xll.qlInterestRateIndexFixingDate($X$9,AC2087)</f>
        <v>54022</v>
      </c>
      <c r="AC2087" s="40">
        <f>_xll.qlCalendarAdvance(calendar,$AC2086,AA2087,,,trigger)</f>
        <v>54024</v>
      </c>
      <c r="AD2087" s="40">
        <f>_xll.qlInterestRateIndexMaturity($X$9,AC2087,)</f>
        <v>54116</v>
      </c>
      <c r="AE2087" s="43">
        <f>_xll.qlTenorBasisValue(TenorBasis3M,AC2087,_xll.ohTrigger(trigger,$X$24))</f>
        <v>2.1346150450469182E-4</v>
      </c>
      <c r="AF2087" s="90">
        <f>_xll.qlTenorBasisForwardRate(TenorBasis3M,AC2087,_xll.ohTrigger(trigger,$X$24))</f>
        <v>1.5536251669016983E-2</v>
      </c>
      <c r="AG2087" s="90">
        <f>_xll.qlIndexFixing(TenorBasisIndex6M,$AB2087,TRUE,_xll.ohTrigger(trigger,$X$24))</f>
        <v>1.5638508580840284E-2</v>
      </c>
      <c r="AH2087" s="43">
        <f>_xll.qlIndexFixing($X$9,$AB2087,TRUE,trigger)</f>
        <v>1.5652586155860768E-2</v>
      </c>
      <c r="AI2087" s="45">
        <f t="shared" si="46"/>
        <v>-0.14077575020483846</v>
      </c>
    </row>
    <row r="2088" spans="27:35" x14ac:dyDescent="0.2">
      <c r="AA2088" s="122" t="s">
        <v>88</v>
      </c>
      <c r="AB2088" s="40">
        <f>_xll.qlInterestRateIndexFixingDate($X$9,AC2088)</f>
        <v>54029</v>
      </c>
      <c r="AC2088" s="40">
        <f>_xll.qlCalendarAdvance(calendar,$AC2087,AA2088,,,trigger)</f>
        <v>54031</v>
      </c>
      <c r="AD2088" s="40">
        <f>_xll.qlInterestRateIndexMaturity($X$9,AC2088,)</f>
        <v>54122</v>
      </c>
      <c r="AE2088" s="43">
        <f>_xll.qlTenorBasisValue(TenorBasis3M,AC2088,_xll.ohTrigger(trigger,$X$24))</f>
        <v>2.130287134080467E-4</v>
      </c>
      <c r="AF2088" s="90">
        <f>_xll.qlTenorBasisForwardRate(TenorBasis3M,AC2088,_xll.ohTrigger(trigger,$X$24))</f>
        <v>1.5536719866099061E-2</v>
      </c>
      <c r="AG2088" s="90">
        <f>_xll.qlIndexFixing(TenorBasisIndex6M,$AB2088,TRUE,_xll.ohTrigger(trigger,$X$24))</f>
        <v>1.5638972567984528E-2</v>
      </c>
      <c r="AH2088" s="43">
        <f>_xll.qlIndexFixing($X$9,$AB2088,TRUE,trigger)</f>
        <v>1.5653003295637648E-2</v>
      </c>
      <c r="AI2088" s="45">
        <f t="shared" si="46"/>
        <v>-0.14030727653119995</v>
      </c>
    </row>
    <row r="2089" spans="27:35" x14ac:dyDescent="0.2">
      <c r="AA2089" s="122" t="s">
        <v>88</v>
      </c>
      <c r="AB2089" s="40">
        <f>_xll.qlInterestRateIndexFixingDate($X$9,AC2089)</f>
        <v>54036</v>
      </c>
      <c r="AC2089" s="40">
        <f>_xll.qlCalendarAdvance(calendar,$AC2088,AA2089,,,trigger)</f>
        <v>54038</v>
      </c>
      <c r="AD2089" s="40">
        <f>_xll.qlInterestRateIndexMaturity($X$9,AC2089,)</f>
        <v>54129</v>
      </c>
      <c r="AE2089" s="43">
        <f>_xll.qlTenorBasisValue(TenorBasis3M,AC2089,_xll.ohTrigger(trigger,$X$24))</f>
        <v>2.1259674164700483E-4</v>
      </c>
      <c r="AF2089" s="90">
        <f>_xll.qlTenorBasisForwardRate(TenorBasis3M,AC2089,_xll.ohTrigger(trigger,$X$24))</f>
        <v>1.5537548135850747E-2</v>
      </c>
      <c r="AG2089" s="90">
        <f>_xll.qlIndexFixing(TenorBasisIndex6M,$AB2089,TRUE,_xll.ohTrigger(trigger,$X$24))</f>
        <v>1.563980106156684E-2</v>
      </c>
      <c r="AH2089" s="43">
        <f>_xll.qlIndexFixing($X$9,$AB2089,TRUE,trigger)</f>
        <v>1.5653781678596615E-2</v>
      </c>
      <c r="AI2089" s="45">
        <f t="shared" si="46"/>
        <v>-0.13980617029774739</v>
      </c>
    </row>
    <row r="2090" spans="27:35" x14ac:dyDescent="0.2">
      <c r="AA2090" s="122" t="s">
        <v>88</v>
      </c>
      <c r="AB2090" s="40">
        <f>_xll.qlInterestRateIndexFixingDate($X$9,AC2090)</f>
        <v>54043</v>
      </c>
      <c r="AC2090" s="40">
        <f>_xll.qlCalendarAdvance(calendar,$AC2089,AA2090,,,trigger)</f>
        <v>54045</v>
      </c>
      <c r="AD2090" s="40">
        <f>_xll.qlInterestRateIndexMaturity($X$9,AC2090,)</f>
        <v>54136</v>
      </c>
      <c r="AE2090" s="43">
        <f>_xll.qlTenorBasisValue(TenorBasis3M,AC2090,_xll.ohTrigger(trigger,$X$24))</f>
        <v>2.1216558788692377E-4</v>
      </c>
      <c r="AF2090" s="90">
        <f>_xll.qlTenorBasisForwardRate(TenorBasis3M,AC2090,_xll.ohTrigger(trigger,$X$24))</f>
        <v>1.5538344163975044E-2</v>
      </c>
      <c r="AG2090" s="90">
        <f>_xll.qlIndexFixing(TenorBasisIndex6M,$AB2090,TRUE,_xll.ohTrigger(trigger,$X$24))</f>
        <v>1.5640597312696045E-2</v>
      </c>
      <c r="AH2090" s="43">
        <f>_xll.qlIndexFixing($X$9,$AB2090,TRUE,trigger)</f>
        <v>1.5654527540363689E-2</v>
      </c>
      <c r="AI2090" s="45">
        <f t="shared" si="46"/>
        <v>-0.13930227667643957</v>
      </c>
    </row>
    <row r="2091" spans="27:35" x14ac:dyDescent="0.2">
      <c r="AA2091" s="122" t="s">
        <v>88</v>
      </c>
      <c r="AB2091" s="40">
        <f>_xll.qlInterestRateIndexFixingDate($X$9,AC2091)</f>
        <v>54049</v>
      </c>
      <c r="AC2091" s="40">
        <f>_xll.qlCalendarAdvance(calendar,$AC2090,AA2091,,,trigger)</f>
        <v>54053</v>
      </c>
      <c r="AD2091" s="40">
        <f>_xll.qlInterestRateIndexMaturity($X$9,AC2091,)</f>
        <v>54144</v>
      </c>
      <c r="AE2091" s="43">
        <f>_xll.qlTenorBasisValue(TenorBasis3M,AC2091,_xll.ohTrigger(trigger,$X$24))</f>
        <v>2.116738406561584E-4</v>
      </c>
      <c r="AF2091" s="90">
        <f>_xll.qlTenorBasisForwardRate(TenorBasis3M,AC2091,_xll.ohTrigger(trigger,$X$24))</f>
        <v>1.5539214429142226E-2</v>
      </c>
      <c r="AG2091" s="90">
        <f>_xll.qlIndexFixing(TenorBasisIndex6M,$AB2091,TRUE,_xll.ohTrigger(trigger,$X$24))</f>
        <v>1.5812512634551201E-2</v>
      </c>
      <c r="AH2091" s="43">
        <f>_xll.qlIndexFixing($X$9,$AB2091,TRUE,trigger)</f>
        <v>1.5655340131921686E-2</v>
      </c>
      <c r="AI2091" s="45">
        <f t="shared" si="46"/>
        <v>1.5717250262951497</v>
      </c>
    </row>
    <row r="2092" spans="27:35" x14ac:dyDescent="0.2">
      <c r="AA2092" s="122" t="s">
        <v>88</v>
      </c>
      <c r="AB2092" s="40">
        <f>_xll.qlInterestRateIndexFixingDate($X$9,AC2092)</f>
        <v>54057</v>
      </c>
      <c r="AC2092" s="40">
        <f>_xll.qlCalendarAdvance(calendar,$AC2091,AA2092,,,trigger)</f>
        <v>54060</v>
      </c>
      <c r="AD2092" s="40">
        <f>_xll.qlInterestRateIndexMaturity($X$9,AC2092,)</f>
        <v>54155</v>
      </c>
      <c r="AE2092" s="43">
        <f>_xll.qlTenorBasisValue(TenorBasis3M,AC2092,_xll.ohTrigger(trigger,$X$24))</f>
        <v>2.112444352675912E-4</v>
      </c>
      <c r="AF2092" s="90">
        <f>_xll.qlTenorBasisForwardRate(TenorBasis3M,AC2092,_xll.ohTrigger(trigger,$X$24))</f>
        <v>1.5541462700601054E-2</v>
      </c>
      <c r="AG2092" s="90">
        <f>_xll.qlIndexFixing(TenorBasisIndex6M,$AB2092,TRUE,_xll.ohTrigger(trigger,$X$24))</f>
        <v>1.5643734067669612E-2</v>
      </c>
      <c r="AH2092" s="43">
        <f>_xll.qlIndexFixing($X$9,$AB2092,TRUE,trigger)</f>
        <v>1.565754299153925E-2</v>
      </c>
      <c r="AI2092" s="45">
        <f t="shared" si="46"/>
        <v>-0.13808923869637613</v>
      </c>
    </row>
    <row r="2093" spans="27:35" x14ac:dyDescent="0.2">
      <c r="AA2093" s="122" t="s">
        <v>88</v>
      </c>
      <c r="AB2093" s="40">
        <f>_xll.qlInterestRateIndexFixingDate($X$9,AC2093)</f>
        <v>54065</v>
      </c>
      <c r="AC2093" s="40">
        <f>_xll.qlCalendarAdvance(calendar,$AC2092,AA2093,,,trigger)</f>
        <v>54067</v>
      </c>
      <c r="AD2093" s="40">
        <f>_xll.qlInterestRateIndexMaturity($X$9,AC2093,)</f>
        <v>54158</v>
      </c>
      <c r="AE2093" s="43">
        <f>_xll.qlTenorBasisValue(TenorBasis3M,AC2093,_xll.ohTrigger(trigger,$X$24))</f>
        <v>2.1081584369452201E-4</v>
      </c>
      <c r="AF2093" s="90">
        <f>_xll.qlTenorBasisForwardRate(TenorBasis3M,AC2093,_xll.ohTrigger(trigger,$X$24))</f>
        <v>1.5540636052141767E-2</v>
      </c>
      <c r="AG2093" s="90">
        <f>_xll.qlIndexFixing(TenorBasisIndex6M,$AB2093,TRUE,_xll.ohTrigger(trigger,$X$24))</f>
        <v>1.5642889896336339E-2</v>
      </c>
      <c r="AH2093" s="43">
        <f>_xll.qlIndexFixing($X$9,$AB2093,TRUE,trigger)</f>
        <v>1.565665995755245E-2</v>
      </c>
      <c r="AI2093" s="45">
        <f t="shared" si="46"/>
        <v>-0.13770061216111795</v>
      </c>
    </row>
    <row r="2094" spans="27:35" x14ac:dyDescent="0.2">
      <c r="AA2094" s="122" t="s">
        <v>88</v>
      </c>
      <c r="AB2094" s="40">
        <f>_xll.qlInterestRateIndexFixingDate($X$9,AC2094)</f>
        <v>54072</v>
      </c>
      <c r="AC2094" s="40">
        <f>_xll.qlCalendarAdvance(calendar,$AC2093,AA2094,,,trigger)</f>
        <v>54074</v>
      </c>
      <c r="AD2094" s="40">
        <f>_xll.qlInterestRateIndexMaturity($X$9,AC2094,)</f>
        <v>54165</v>
      </c>
      <c r="AE2094" s="43">
        <f>_xll.qlTenorBasisValue(TenorBasis3M,AC2094,_xll.ohTrigger(trigger,$X$24))</f>
        <v>2.103880646081231E-4</v>
      </c>
      <c r="AF2094" s="90">
        <f>_xll.qlTenorBasisForwardRate(TenorBasis3M,AC2094,_xll.ohTrigger(trigger,$X$24))</f>
        <v>1.5541298493563045E-2</v>
      </c>
      <c r="AG2094" s="90">
        <f>_xll.qlIndexFixing(TenorBasisIndex6M,$AB2094,TRUE,_xll.ohTrigger(trigger,$X$24))</f>
        <v>1.5643552557323519E-2</v>
      </c>
      <c r="AH2094" s="43">
        <f>_xll.qlIndexFixing($X$9,$AB2094,TRUE,trigger)</f>
        <v>1.5657271088482048E-2</v>
      </c>
      <c r="AI2094" s="45">
        <f t="shared" si="46"/>
        <v>-0.13718531158529723</v>
      </c>
    </row>
    <row r="2095" spans="27:35" x14ac:dyDescent="0.2">
      <c r="AA2095" s="122" t="s">
        <v>88</v>
      </c>
      <c r="AB2095" s="40">
        <f>_xll.qlInterestRateIndexFixingDate($X$9,AC2095)</f>
        <v>54079</v>
      </c>
      <c r="AC2095" s="40">
        <f>_xll.qlCalendarAdvance(calendar,$AC2094,AA2095,,,trigger)</f>
        <v>54081</v>
      </c>
      <c r="AD2095" s="40">
        <f>_xll.qlInterestRateIndexMaturity($X$9,AC2095,)</f>
        <v>54172</v>
      </c>
      <c r="AE2095" s="43">
        <f>_xll.qlTenorBasisValue(TenorBasis3M,AC2095,_xll.ohTrigger(trigger,$X$24))</f>
        <v>2.0996109668097423E-4</v>
      </c>
      <c r="AF2095" s="90">
        <f>_xll.qlTenorBasisForwardRate(TenorBasis3M,AC2095,_xll.ohTrigger(trigger,$X$24))</f>
        <v>1.5541928686488581E-2</v>
      </c>
      <c r="AG2095" s="90">
        <f>_xll.qlIndexFixing(TenorBasisIndex6M,$AB2095,TRUE,_xll.ohTrigger(trigger,$X$24))</f>
        <v>1.5644182968988368E-2</v>
      </c>
      <c r="AH2095" s="43">
        <f>_xll.qlIndexFixing($X$9,$AB2095,TRUE,trigger)</f>
        <v>1.5657849698132789E-2</v>
      </c>
      <c r="AI2095" s="45">
        <f t="shared" si="46"/>
        <v>-0.13666729144420908</v>
      </c>
    </row>
    <row r="2096" spans="27:35" x14ac:dyDescent="0.2">
      <c r="AA2096" s="122" t="s">
        <v>88</v>
      </c>
      <c r="AB2096" s="40">
        <f>_xll.qlInterestRateIndexFixingDate($X$9,AC2096)</f>
        <v>54086</v>
      </c>
      <c r="AC2096" s="40">
        <f>_xll.qlCalendarAdvance(calendar,$AC2095,AA2096,,,trigger)</f>
        <v>54088</v>
      </c>
      <c r="AD2096" s="40">
        <f>_xll.qlInterestRateIndexMaturity($X$9,AC2096,)</f>
        <v>54178</v>
      </c>
      <c r="AE2096" s="43">
        <f>_xll.qlTenorBasisValue(TenorBasis3M,AC2096,_xll.ohTrigger(trigger,$X$24))</f>
        <v>2.0953493858706548E-4</v>
      </c>
      <c r="AF2096" s="90">
        <f>_xll.qlTenorBasisForwardRate(TenorBasis3M,AC2096,_xll.ohTrigger(trigger,$X$24))</f>
        <v>1.5542154883579684E-2</v>
      </c>
      <c r="AG2096" s="90">
        <f>_xll.qlIndexFixing(TenorBasisIndex6M,$AB2096,TRUE,_xll.ohTrigger(trigger,$X$24))</f>
        <v>1.5644404948166546E-2</v>
      </c>
      <c r="AH2096" s="43">
        <f>_xll.qlIndexFixing($X$9,$AB2096,TRUE,trigger)</f>
        <v>1.5658022783643588E-2</v>
      </c>
      <c r="AI2096" s="45">
        <f t="shared" si="46"/>
        <v>-0.13617835477042206</v>
      </c>
    </row>
    <row r="2097" spans="27:35" x14ac:dyDescent="0.2">
      <c r="AA2097" s="122" t="s">
        <v>88</v>
      </c>
      <c r="AB2097" s="40">
        <f>_xll.qlInterestRateIndexFixingDate($X$9,AC2097)</f>
        <v>54093</v>
      </c>
      <c r="AC2097" s="40">
        <f>_xll.qlCalendarAdvance(calendar,$AC2096,AA2097,,,trigger)</f>
        <v>54095</v>
      </c>
      <c r="AD2097" s="40">
        <f>_xll.qlInterestRateIndexMaturity($X$9,AC2097,)</f>
        <v>54185</v>
      </c>
      <c r="AE2097" s="43">
        <f>_xll.qlTenorBasisValue(TenorBasis3M,AC2097,_xll.ohTrigger(trigger,$X$24))</f>
        <v>2.0910958900179779E-4</v>
      </c>
      <c r="AF2097" s="90">
        <f>_xll.qlTenorBasisForwardRate(TenorBasis3M,AC2097,_xll.ohTrigger(trigger,$X$24))</f>
        <v>1.5542722854957169E-2</v>
      </c>
      <c r="AG2097" s="90">
        <f>_xll.qlIndexFixing(TenorBasisIndex6M,$AB2097,TRUE,_xll.ohTrigger(trigger,$X$24))</f>
        <v>1.5644973136512696E-2</v>
      </c>
      <c r="AH2097" s="43">
        <f>_xll.qlIndexFixing($X$9,$AB2097,TRUE,trigger)</f>
        <v>1.5658538651255327E-2</v>
      </c>
      <c r="AI2097" s="45">
        <f t="shared" si="46"/>
        <v>-0.13565514742630569</v>
      </c>
    </row>
    <row r="2098" spans="27:35" x14ac:dyDescent="0.2">
      <c r="AA2098" s="122" t="s">
        <v>88</v>
      </c>
      <c r="AB2098" s="40">
        <f>_xll.qlInterestRateIndexFixingDate($X$9,AC2098)</f>
        <v>54100</v>
      </c>
      <c r="AC2098" s="40">
        <f>_xll.qlCalendarAdvance(calendar,$AC2097,AA2098,,,trigger)</f>
        <v>54102</v>
      </c>
      <c r="AD2098" s="40">
        <f>_xll.qlInterestRateIndexMaturity($X$9,AC2098,)</f>
        <v>54192</v>
      </c>
      <c r="AE2098" s="43">
        <f>_xll.qlTenorBasisValue(TenorBasis3M,AC2098,_xll.ohTrigger(trigger,$X$24))</f>
        <v>2.0868504660198457E-4</v>
      </c>
      <c r="AF2098" s="90">
        <f>_xll.qlTenorBasisForwardRate(TenorBasis3M,AC2098,_xll.ohTrigger(trigger,$X$24))</f>
        <v>1.5543258575344332E-2</v>
      </c>
      <c r="AG2098" s="90">
        <f>_xll.qlIndexFixing(TenorBasisIndex6M,$AB2098,TRUE,_xll.ohTrigger(trigger,$X$24))</f>
        <v>1.5645434514267365E-2</v>
      </c>
      <c r="AH2098" s="43">
        <f>_xll.qlIndexFixing($X$9,$AB2098,TRUE,trigger)</f>
        <v>1.5659021998962075E-2</v>
      </c>
      <c r="AI2098" s="45">
        <f t="shared" si="46"/>
        <v>-0.13587484694710383</v>
      </c>
    </row>
    <row r="2099" spans="27:35" x14ac:dyDescent="0.2">
      <c r="AA2099" s="122" t="s">
        <v>88</v>
      </c>
      <c r="AB2099" s="40">
        <f>_xll.qlInterestRateIndexFixingDate($X$9,AC2099)</f>
        <v>54107</v>
      </c>
      <c r="AC2099" s="40">
        <f>_xll.qlCalendarAdvance(calendar,$AC2098,AA2099,,,trigger)</f>
        <v>54109</v>
      </c>
      <c r="AD2099" s="40">
        <f>_xll.qlInterestRateIndexMaturity($X$9,AC2099,)</f>
        <v>54199</v>
      </c>
      <c r="AE2099" s="43">
        <f>_xll.qlTenorBasisValue(TenorBasis3M,AC2099,_xll.ohTrigger(trigger,$X$24))</f>
        <v>2.0826131006585402E-4</v>
      </c>
      <c r="AF2099" s="90">
        <f>_xll.qlTenorBasisForwardRate(TenorBasis3M,AC2099,_xll.ohTrigger(trigger,$X$24))</f>
        <v>1.554376204341601E-2</v>
      </c>
      <c r="AG2099" s="90">
        <f>_xll.qlIndexFixing(TenorBasisIndex6M,$AB2099,TRUE,_xll.ohTrigger(trigger,$X$24))</f>
        <v>1.5646012756450389E-2</v>
      </c>
      <c r="AH2099" s="43">
        <f>_xll.qlIndexFixing($X$9,$AB2099,TRUE,trigger)</f>
        <v>1.5659472826750509E-2</v>
      </c>
      <c r="AI2099" s="45">
        <f t="shared" si="46"/>
        <v>-0.13460070300119753</v>
      </c>
    </row>
    <row r="2100" spans="27:35" x14ac:dyDescent="0.2">
      <c r="AA2100" s="122" t="s">
        <v>88</v>
      </c>
      <c r="AB2100" s="40">
        <f>_xll.qlInterestRateIndexFixingDate($X$9,AC2100)</f>
        <v>54114</v>
      </c>
      <c r="AC2100" s="40">
        <f>_xll.qlCalendarAdvance(calendar,$AC2099,AA2100,,,trigger)</f>
        <v>54116</v>
      </c>
      <c r="AD2100" s="40">
        <f>_xll.qlInterestRateIndexMaturity($X$9,AC2100,)</f>
        <v>54207</v>
      </c>
      <c r="AE2100" s="43">
        <f>_xll.qlTenorBasisValue(TenorBasis3M,AC2100,_xll.ohTrigger(trigger,$X$24))</f>
        <v>2.0783837807305093E-4</v>
      </c>
      <c r="AF2100" s="90">
        <f>_xll.qlTenorBasisForwardRate(TenorBasis3M,AC2100,_xll.ohTrigger(trigger,$X$24))</f>
        <v>1.5544595877264512E-2</v>
      </c>
      <c r="AG2100" s="90">
        <f>_xll.qlIndexFixing(TenorBasisIndex6M,$AB2100,TRUE,_xll.ohTrigger(trigger,$X$24))</f>
        <v>1.5646851241016311E-2</v>
      </c>
      <c r="AH2100" s="43">
        <f>_xll.qlIndexFixing($X$9,$AB2100,TRUE,trigger)</f>
        <v>1.566025492675829E-2</v>
      </c>
      <c r="AI2100" s="45">
        <f t="shared" si="46"/>
        <v>-0.13403685741979199</v>
      </c>
    </row>
    <row r="2101" spans="27:35" x14ac:dyDescent="0.2">
      <c r="AA2101" s="122" t="s">
        <v>88</v>
      </c>
      <c r="AB2101" s="40">
        <f>_xll.qlInterestRateIndexFixingDate($X$9,AC2101)</f>
        <v>54121</v>
      </c>
      <c r="AC2101" s="40">
        <f>_xll.qlCalendarAdvance(calendar,$AC2100,AA2101,,,trigger)</f>
        <v>54123</v>
      </c>
      <c r="AD2101" s="40">
        <f>_xll.qlInterestRateIndexMaturity($X$9,AC2101,)</f>
        <v>54217</v>
      </c>
      <c r="AE2101" s="43">
        <f>_xll.qlTenorBasisValue(TenorBasis3M,AC2101,_xll.ohTrigger(trigger,$X$24))</f>
        <v>2.0741624930463654E-4</v>
      </c>
      <c r="AF2101" s="90">
        <f>_xll.qlTenorBasisForwardRate(TenorBasis3M,AC2101,_xll.ohTrigger(trigger,$X$24))</f>
        <v>1.5546112307366047E-2</v>
      </c>
      <c r="AG2101" s="90">
        <f>_xll.qlIndexFixing(TenorBasisIndex6M,$AB2101,TRUE,_xll.ohTrigger(trigger,$X$24))</f>
        <v>1.5648381194939841E-2</v>
      </c>
      <c r="AH2101" s="43">
        <f>_xll.qlIndexFixing($X$9,$AB2101,TRUE,trigger)</f>
        <v>1.5661721608930344E-2</v>
      </c>
      <c r="AI2101" s="45">
        <f t="shared" si="46"/>
        <v>-0.13340413990502176</v>
      </c>
    </row>
    <row r="2102" spans="27:35" x14ac:dyDescent="0.2">
      <c r="AA2102" s="122" t="s">
        <v>88</v>
      </c>
      <c r="AB2102" s="40">
        <f>_xll.qlInterestRateIndexFixingDate($X$9,AC2102)</f>
        <v>54128</v>
      </c>
      <c r="AC2102" s="40">
        <f>_xll.qlCalendarAdvance(calendar,$AC2101,AA2102,,,trigger)</f>
        <v>54130</v>
      </c>
      <c r="AD2102" s="40">
        <f>_xll.qlInterestRateIndexMaturity($X$9,AC2102,)</f>
        <v>54224</v>
      </c>
      <c r="AE2102" s="43">
        <f>_xll.qlTenorBasisValue(TenorBasis3M,AC2102,_xll.ohTrigger(trigger,$X$24))</f>
        <v>2.0699492244309216E-4</v>
      </c>
      <c r="AF2102" s="90">
        <f>_xll.qlTenorBasisForwardRate(TenorBasis3M,AC2102,_xll.ohTrigger(trigger,$X$24))</f>
        <v>1.5546509861978256E-2</v>
      </c>
      <c r="AG2102" s="90">
        <f>_xll.qlIndexFixing(TenorBasisIndex6M,$AB2102,TRUE,_xll.ohTrigger(trigger,$X$24))</f>
        <v>1.5814477716845559E-2</v>
      </c>
      <c r="AH2102" s="43">
        <f>_xll.qlIndexFixing($X$9,$AB2102,TRUE,trigger)</f>
        <v>1.5662065645227666E-2</v>
      </c>
      <c r="AI2102" s="45">
        <f t="shared" si="46"/>
        <v>1.5241207161789325</v>
      </c>
    </row>
    <row r="2103" spans="27:35" x14ac:dyDescent="0.2">
      <c r="AA2103" s="122" t="s">
        <v>88</v>
      </c>
      <c r="AB2103" s="40">
        <f>_xll.qlInterestRateIndexFixingDate($X$9,AC2103)</f>
        <v>54135</v>
      </c>
      <c r="AC2103" s="40">
        <f>_xll.qlCalendarAdvance(calendar,$AC2102,AA2103,,,trigger)</f>
        <v>54137</v>
      </c>
      <c r="AD2103" s="40">
        <f>_xll.qlInterestRateIndexMaturity($X$9,AC2103,)</f>
        <v>54231</v>
      </c>
      <c r="AE2103" s="43">
        <f>_xll.qlTenorBasisValue(TenorBasis3M,AC2103,_xll.ohTrigger(trigger,$X$24))</f>
        <v>2.0657439617231948E-4</v>
      </c>
      <c r="AF2103" s="90">
        <f>_xll.qlTenorBasisForwardRate(TenorBasis3M,AC2103,_xll.ohTrigger(trigger,$X$24))</f>
        <v>1.5546875153076052E-2</v>
      </c>
      <c r="AG2103" s="90">
        <f>_xll.qlIndexFixing(TenorBasisIndex6M,$AB2103,TRUE,_xll.ohTrigger(trigger,$X$24))</f>
        <v>1.564914446603298E-2</v>
      </c>
      <c r="AH2103" s="43">
        <f>_xll.qlIndexFixing($X$9,$AB2103,TRUE,trigger)</f>
        <v>1.5662377155919803E-2</v>
      </c>
      <c r="AI2103" s="45">
        <f t="shared" si="46"/>
        <v>-0.1323268988682319</v>
      </c>
    </row>
    <row r="2104" spans="27:35" x14ac:dyDescent="0.2">
      <c r="AA2104" s="122" t="s">
        <v>88</v>
      </c>
      <c r="AB2104" s="40">
        <f>_xll.qlInterestRateIndexFixingDate($X$9,AC2104)</f>
        <v>54142</v>
      </c>
      <c r="AC2104" s="40">
        <f>_xll.qlCalendarAdvance(calendar,$AC2103,AA2104,,,trigger)</f>
        <v>54144</v>
      </c>
      <c r="AD2104" s="40">
        <f>_xll.qlInterestRateIndexMaturity($X$9,AC2104,)</f>
        <v>54238</v>
      </c>
      <c r="AE2104" s="43">
        <f>_xll.qlTenorBasisValue(TenorBasis3M,AC2104,_xll.ohTrigger(trigger,$X$24))</f>
        <v>2.0615466917764248E-4</v>
      </c>
      <c r="AF2104" s="90">
        <f>_xll.qlTenorBasisForwardRate(TenorBasis3M,AC2104,_xll.ohTrigger(trigger,$X$24))</f>
        <v>1.5547208179350694E-2</v>
      </c>
      <c r="AG2104" s="90">
        <f>_xll.qlIndexFixing(TenorBasisIndex6M,$AB2104,TRUE,_xll.ohTrigger(trigger,$X$24))</f>
        <v>1.548372837347247E-2</v>
      </c>
      <c r="AH2104" s="43">
        <f>_xll.qlIndexFixing($X$9,$AB2104,TRUE,trigger)</f>
        <v>1.5662656140998245E-2</v>
      </c>
      <c r="AI2104" s="45">
        <f t="shared" si="46"/>
        <v>-1.7892776752577444</v>
      </c>
    </row>
    <row r="2105" spans="27:35" x14ac:dyDescent="0.2">
      <c r="AA2105" s="122" t="s">
        <v>88</v>
      </c>
      <c r="AB2105" s="40">
        <f>_xll.qlInterestRateIndexFixingDate($X$9,AC2105)</f>
        <v>54149</v>
      </c>
      <c r="AC2105" s="40">
        <f>_xll.qlCalendarAdvance(calendar,$AC2104,AA2105,,,trigger)</f>
        <v>54155</v>
      </c>
      <c r="AD2105" s="40">
        <f>_xll.qlInterestRateIndexMaturity($X$9,AC2105,)</f>
        <v>54246</v>
      </c>
      <c r="AE2105" s="43">
        <f>_xll.qlTenorBasisValue(TenorBasis3M,AC2105,_xll.ohTrigger(trigger,$X$24))</f>
        <v>2.0549670989174814E-4</v>
      </c>
      <c r="AF2105" s="90">
        <f>_xll.qlTenorBasisForwardRate(TenorBasis3M,AC2105,_xll.ohTrigger(trigger,$X$24))</f>
        <v>1.55466179635168E-2</v>
      </c>
      <c r="AG2105" s="90">
        <f>_xll.qlIndexFixing(TenorBasisIndex6M,$AB2105,TRUE,_xll.ohTrigger(trigger,$X$24))</f>
        <v>1.5648874507661524E-2</v>
      </c>
      <c r="AH2105" s="43">
        <f>_xll.qlIndexFixing($X$9,$AB2105,TRUE,trigger)</f>
        <v>1.5661977318056009E-2</v>
      </c>
      <c r="AI2105" s="45">
        <f t="shared" si="46"/>
        <v>-0.13102810394485104</v>
      </c>
    </row>
    <row r="2106" spans="27:35" x14ac:dyDescent="0.2">
      <c r="AA2106" s="122" t="s">
        <v>88</v>
      </c>
      <c r="AB2106" s="40">
        <f>_xll.qlInterestRateIndexFixingDate($X$9,AC2106)</f>
        <v>54158</v>
      </c>
      <c r="AC2106" s="40">
        <f>_xll.qlCalendarAdvance(calendar,$AC2105,AA2106,,,trigger)</f>
        <v>54162</v>
      </c>
      <c r="AD2106" s="40">
        <f>_xll.qlInterestRateIndexMaturity($X$9,AC2106,)</f>
        <v>54253</v>
      </c>
      <c r="AE2106" s="43">
        <f>_xll.qlTenorBasisValue(TenorBasis3M,AC2106,_xll.ohTrigger(trigger,$X$24))</f>
        <v>2.0507903215164836E-4</v>
      </c>
      <c r="AF2106" s="90">
        <f>_xll.qlTenorBasisForwardRate(TenorBasis3M,AC2106,_xll.ohTrigger(trigger,$X$24))</f>
        <v>1.5546874899198322E-2</v>
      </c>
      <c r="AG2106" s="90">
        <f>_xll.qlIndexFixing(TenorBasisIndex6M,$AB2106,TRUE,_xll.ohTrigger(trigger,$X$24))</f>
        <v>1.5649131652483002E-2</v>
      </c>
      <c r="AH2106" s="43">
        <f>_xll.qlIndexFixing($X$9,$AB2106,TRUE,trigger)</f>
        <v>1.5662179609238495E-2</v>
      </c>
      <c r="AI2106" s="45">
        <f t="shared" si="46"/>
        <v>-0.13047956755492945</v>
      </c>
    </row>
    <row r="2107" spans="27:35" x14ac:dyDescent="0.2">
      <c r="AA2107" s="122" t="s">
        <v>88</v>
      </c>
      <c r="AB2107" s="40">
        <f>_xll.qlInterestRateIndexFixingDate($X$9,AC2107)</f>
        <v>54165</v>
      </c>
      <c r="AC2107" s="40">
        <f>_xll.qlCalendarAdvance(calendar,$AC2106,AA2107,,,trigger)</f>
        <v>54169</v>
      </c>
      <c r="AD2107" s="40">
        <f>_xll.qlInterestRateIndexMaturity($X$9,AC2107,)</f>
        <v>54260</v>
      </c>
      <c r="AE2107" s="43">
        <f>_xll.qlTenorBasisValue(TenorBasis3M,AC2107,_xll.ohTrigger(trigger,$X$24))</f>
        <v>2.0466214900400541E-4</v>
      </c>
      <c r="AF2107" s="90">
        <f>_xll.qlTenorBasisForwardRate(TenorBasis3M,AC2107,_xll.ohTrigger(trigger,$X$24))</f>
        <v>1.5547099569842607E-2</v>
      </c>
      <c r="AG2107" s="90">
        <f>_xll.qlIndexFixing(TenorBasisIndex6M,$AB2107,TRUE,_xll.ohTrigger(trigger,$X$24))</f>
        <v>1.5649356531434507E-2</v>
      </c>
      <c r="AH2107" s="43">
        <f>_xll.qlIndexFixing($X$9,$AB2107,TRUE,trigger)</f>
        <v>1.5662349379023537E-2</v>
      </c>
      <c r="AI2107" s="45">
        <f t="shared" si="46"/>
        <v>-0.12992847589030077</v>
      </c>
    </row>
    <row r="2108" spans="27:35" x14ac:dyDescent="0.2">
      <c r="AA2108" s="122" t="s">
        <v>88</v>
      </c>
      <c r="AB2108" s="40">
        <f>_xll.qlInterestRateIndexFixingDate($X$9,AC2108)</f>
        <v>54172</v>
      </c>
      <c r="AC2108" s="40">
        <f>_xll.qlCalendarAdvance(calendar,$AC2107,AA2108,,,trigger)</f>
        <v>54176</v>
      </c>
      <c r="AD2108" s="40">
        <f>_xll.qlInterestRateIndexMaturity($X$9,AC2108,)</f>
        <v>54267</v>
      </c>
      <c r="AE2108" s="43">
        <f>_xll.qlTenorBasisValue(TenorBasis3M,AC2108,_xll.ohTrigger(trigger,$X$24))</f>
        <v>2.0424605914066374E-4</v>
      </c>
      <c r="AF2108" s="90">
        <f>_xll.qlTenorBasisForwardRate(TenorBasis3M,AC2108,_xll.ohTrigger(trigger,$X$24))</f>
        <v>1.5547291974144329E-2</v>
      </c>
      <c r="AG2108" s="90">
        <f>_xll.qlIndexFixing(TenorBasisIndex6M,$AB2108,TRUE,_xll.ohTrigger(trigger,$X$24))</f>
        <v>1.5649549143215098E-2</v>
      </c>
      <c r="AH2108" s="43">
        <f>_xll.qlIndexFixing($X$9,$AB2108,TRUE,trigger)</f>
        <v>1.5662486627404111E-2</v>
      </c>
      <c r="AI2108" s="45">
        <f t="shared" si="46"/>
        <v>-0.1293748418901286</v>
      </c>
    </row>
    <row r="2109" spans="27:35" x14ac:dyDescent="0.2">
      <c r="AA2109" s="122" t="s">
        <v>88</v>
      </c>
      <c r="AB2109" s="40">
        <f>_xll.qlInterestRateIndexFixingDate($X$9,AC2109)</f>
        <v>54178</v>
      </c>
      <c r="AC2109" s="40">
        <f>_xll.qlCalendarAdvance(calendar,$AC2108,AA2109,,,trigger)</f>
        <v>54183</v>
      </c>
      <c r="AD2109" s="40">
        <f>_xll.qlInterestRateIndexMaturity($X$9,AC2109,)</f>
        <v>54275</v>
      </c>
      <c r="AE2109" s="43">
        <f>_xll.qlTenorBasisValue(TenorBasis3M,AC2109,_xll.ohTrigger(trigger,$X$24))</f>
        <v>2.0383076125489818E-4</v>
      </c>
      <c r="AF2109" s="90">
        <f>_xll.qlTenorBasisForwardRate(TenorBasis3M,AC2109,_xll.ohTrigger(trigger,$X$24))</f>
        <v>1.5547792585772286E-2</v>
      </c>
      <c r="AG2109" s="90">
        <f>_xll.qlIndexFixing(TenorBasisIndex6M,$AB2109,TRUE,_xll.ohTrigger(trigger,$X$24))</f>
        <v>1.565005439822853E-2</v>
      </c>
      <c r="AH2109" s="43">
        <f>_xll.qlIndexFixing($X$9,$AB2109,TRUE,trigger)</f>
        <v>1.5662932803655823E-2</v>
      </c>
      <c r="AI2109" s="45">
        <f t="shared" si="46"/>
        <v>-0.12878405427293321</v>
      </c>
    </row>
    <row r="2110" spans="27:35" x14ac:dyDescent="0.2">
      <c r="AA2110" s="122" t="s">
        <v>88</v>
      </c>
      <c r="AB2110" s="40">
        <f>_xll.qlInterestRateIndexFixingDate($X$9,AC2110)</f>
        <v>54186</v>
      </c>
      <c r="AC2110" s="40">
        <f>_xll.qlCalendarAdvance(calendar,$AC2109,AA2110,,,trigger)</f>
        <v>54190</v>
      </c>
      <c r="AD2110" s="40">
        <f>_xll.qlInterestRateIndexMaturity($X$9,AC2110,)</f>
        <v>54282</v>
      </c>
      <c r="AE2110" s="43">
        <f>_xll.qlTenorBasisValue(TenorBasis3M,AC2110,_xll.ohTrigger(trigger,$X$24))</f>
        <v>2.0341625404141536E-4</v>
      </c>
      <c r="AF2110" s="90">
        <f>_xll.qlTenorBasisForwardRate(TenorBasis3M,AC2110,_xll.ohTrigger(trigger,$X$24))</f>
        <v>1.5547918153732665E-2</v>
      </c>
      <c r="AG2110" s="90">
        <f>_xll.qlIndexFixing(TenorBasisIndex6M,$AB2110,TRUE,_xll.ohTrigger(trigger,$X$24))</f>
        <v>1.5650180171992108E-2</v>
      </c>
      <c r="AH2110" s="43">
        <f>_xll.qlIndexFixing($X$9,$AB2110,TRUE,trigger)</f>
        <v>1.566300268930005E-2</v>
      </c>
      <c r="AI2110" s="45">
        <f t="shared" si="46"/>
        <v>-0.1282251730794215</v>
      </c>
    </row>
    <row r="2111" spans="27:35" x14ac:dyDescent="0.2">
      <c r="AA2111" s="122" t="s">
        <v>88</v>
      </c>
      <c r="AB2111" s="40">
        <f>_xll.qlInterestRateIndexFixingDate($X$9,AC2111)</f>
        <v>54193</v>
      </c>
      <c r="AC2111" s="40">
        <f>_xll.qlCalendarAdvance(calendar,$AC2110,AA2111,,,trigger)</f>
        <v>54197</v>
      </c>
      <c r="AD2111" s="40">
        <f>_xll.qlInterestRateIndexMaturity($X$9,AC2111,)</f>
        <v>54289</v>
      </c>
      <c r="AE2111" s="43">
        <f>_xll.qlTenorBasisValue(TenorBasis3M,AC2111,_xll.ohTrigger(trigger,$X$24))</f>
        <v>2.0300253619635533E-4</v>
      </c>
      <c r="AF2111" s="90">
        <f>_xll.qlTenorBasisForwardRate(TenorBasis3M,AC2111,_xll.ohTrigger(trigger,$X$24))</f>
        <v>1.5548011449979913E-2</v>
      </c>
      <c r="AG2111" s="90">
        <f>_xll.qlIndexFixing(TenorBasisIndex6M,$AB2111,TRUE,_xll.ohTrigger(trigger,$X$24))</f>
        <v>1.5819606374789037E-2</v>
      </c>
      <c r="AH2111" s="43">
        <f>_xll.qlIndexFixing($X$9,$AB2111,TRUE,trigger)</f>
        <v>1.5663040052122452E-2</v>
      </c>
      <c r="AI2111" s="45">
        <f t="shared" si="46"/>
        <v>1.5656632266658477</v>
      </c>
    </row>
    <row r="2112" spans="27:35" x14ac:dyDescent="0.2">
      <c r="AA2112" s="122" t="s">
        <v>88</v>
      </c>
      <c r="AB2112" s="40">
        <f>_xll.qlInterestRateIndexFixingDate($X$9,AC2112)</f>
        <v>54200</v>
      </c>
      <c r="AC2112" s="40">
        <f>_xll.qlCalendarAdvance(calendar,$AC2111,AA2112,,,trigger)</f>
        <v>54204</v>
      </c>
      <c r="AD2112" s="40">
        <f>_xll.qlInterestRateIndexMaturity($X$9,AC2112,)</f>
        <v>54296</v>
      </c>
      <c r="AE2112" s="43">
        <f>_xll.qlTenorBasisValue(TenorBasis3M,AC2112,_xll.ohTrigger(trigger,$X$24))</f>
        <v>2.0258960641729191E-4</v>
      </c>
      <c r="AF2112" s="90">
        <f>_xll.qlTenorBasisForwardRate(TenorBasis3M,AC2112,_xll.ohTrigger(trigger,$X$24))</f>
        <v>1.5548072473218549E-2</v>
      </c>
      <c r="AG2112" s="90">
        <f>_xll.qlIndexFixing(TenorBasisIndex6M,$AB2112,TRUE,_xll.ohTrigger(trigger,$X$24))</f>
        <v>1.5650334900568146E-2</v>
      </c>
      <c r="AH2112" s="43">
        <f>_xll.qlIndexFixing($X$9,$AB2112,TRUE,trigger)</f>
        <v>1.5663044892121288E-2</v>
      </c>
      <c r="AI2112" s="45">
        <f t="shared" si="46"/>
        <v>-0.12709991553141314</v>
      </c>
    </row>
    <row r="2113" spans="27:35" x14ac:dyDescent="0.2">
      <c r="AA2113" s="122" t="s">
        <v>88</v>
      </c>
      <c r="AB2113" s="40">
        <f>_xll.qlInterestRateIndexFixingDate($X$9,AC2113)</f>
        <v>54207</v>
      </c>
      <c r="AC2113" s="40">
        <f>_xll.qlCalendarAdvance(calendar,$AC2112,AA2113,,,trigger)</f>
        <v>54211</v>
      </c>
      <c r="AD2113" s="40">
        <f>_xll.qlInterestRateIndexMaturity($X$9,AC2113,)</f>
        <v>54303</v>
      </c>
      <c r="AE2113" s="43">
        <f>_xll.qlTenorBasisValue(TenorBasis3M,AC2113,_xll.ohTrigger(trigger,$X$24))</f>
        <v>2.0217746340323581E-4</v>
      </c>
      <c r="AF2113" s="90">
        <f>_xll.qlTenorBasisForwardRate(TenorBasis3M,AC2113,_xll.ohTrigger(trigger,$X$24))</f>
        <v>1.5548101222160039E-2</v>
      </c>
      <c r="AG2113" s="90">
        <f>_xll.qlIndexFixing(TenorBasisIndex6M,$AB2113,TRUE,_xll.ohTrigger(trigger,$X$24))</f>
        <v>1.565036385279572E-2</v>
      </c>
      <c r="AH2113" s="43">
        <f>_xll.qlIndexFixing($X$9,$AB2113,TRUE,trigger)</f>
        <v>1.5663017209296561E-2</v>
      </c>
      <c r="AI2113" s="45">
        <f t="shared" si="46"/>
        <v>-0.12653356500840623</v>
      </c>
    </row>
    <row r="2114" spans="27:35" x14ac:dyDescent="0.2">
      <c r="AA2114" s="122" t="s">
        <v>88</v>
      </c>
      <c r="AB2114" s="40">
        <f>_xll.qlInterestRateIndexFixingDate($X$9,AC2114)</f>
        <v>54214</v>
      </c>
      <c r="AC2114" s="40">
        <f>_xll.qlCalendarAdvance(calendar,$AC2113,AA2114,,,trigger)</f>
        <v>54218</v>
      </c>
      <c r="AD2114" s="40">
        <f>_xll.qlInterestRateIndexMaturity($X$9,AC2114,)</f>
        <v>54310</v>
      </c>
      <c r="AE2114" s="43">
        <f>_xll.qlTenorBasisValue(TenorBasis3M,AC2114,_xll.ohTrigger(trigger,$X$24))</f>
        <v>2.0176610585463466E-4</v>
      </c>
      <c r="AF2114" s="90">
        <f>_xll.qlTenorBasisForwardRate(TenorBasis3M,AC2114,_xll.ohTrigger(trigger,$X$24))</f>
        <v>1.554809769551845E-2</v>
      </c>
      <c r="AG2114" s="90">
        <f>_xll.qlIndexFixing(TenorBasisIndex6M,$AB2114,TRUE,_xll.ohTrigger(trigger,$X$24))</f>
        <v>1.5481029673398128E-2</v>
      </c>
      <c r="AH2114" s="43">
        <f>_xll.qlIndexFixing($X$9,$AB2114,TRUE,trigger)</f>
        <v>1.5662957003651744E-2</v>
      </c>
      <c r="AI2114" s="45">
        <f t="shared" si="46"/>
        <v>-1.8192733025361625</v>
      </c>
    </row>
    <row r="2115" spans="27:35" x14ac:dyDescent="0.2">
      <c r="AA2115" s="122" t="s">
        <v>88</v>
      </c>
      <c r="AB2115" s="40">
        <f>_xll.qlInterestRateIndexFixingDate($X$9,AC2115)</f>
        <v>54221</v>
      </c>
      <c r="AC2115" s="40">
        <f>_xll.qlCalendarAdvance(calendar,$AC2114,AA2115,,,trigger)</f>
        <v>54225</v>
      </c>
      <c r="AD2115" s="40">
        <f>_xll.qlInterestRateIndexMaturity($X$9,AC2115,)</f>
        <v>54317</v>
      </c>
      <c r="AE2115" s="43">
        <f>_xll.qlTenorBasisValue(TenorBasis3M,AC2115,_xll.ohTrigger(trigger,$X$24))</f>
        <v>2.01355532473374E-4</v>
      </c>
      <c r="AF2115" s="90">
        <f>_xll.qlTenorBasisForwardRate(TenorBasis3M,AC2115,_xll.ohTrigger(trigger,$X$24))</f>
        <v>1.5548061892001778E-2</v>
      </c>
      <c r="AG2115" s="90">
        <f>_xll.qlIndexFixing(TenorBasisIndex6M,$AB2115,TRUE,_xll.ohTrigger(trigger,$X$24))</f>
        <v>1.5650324926694246E-2</v>
      </c>
      <c r="AH2115" s="43">
        <f>_xll.qlIndexFixing($X$9,$AB2115,TRUE,trigger)</f>
        <v>1.5662864275184232E-2</v>
      </c>
      <c r="AI2115" s="45">
        <f t="shared" si="46"/>
        <v>-0.1253934848998578</v>
      </c>
    </row>
    <row r="2116" spans="27:35" x14ac:dyDescent="0.2">
      <c r="AA2116" s="122" t="s">
        <v>88</v>
      </c>
      <c r="AB2116" s="40">
        <f>_xll.qlInterestRateIndexFixingDate($X$9,AC2116)</f>
        <v>54228</v>
      </c>
      <c r="AC2116" s="40">
        <f>_xll.qlCalendarAdvance(calendar,$AC2115,AA2116,,,trigger)</f>
        <v>54232</v>
      </c>
      <c r="AD2116" s="40">
        <f>_xll.qlInterestRateIndexMaturity($X$9,AC2116,)</f>
        <v>54324</v>
      </c>
      <c r="AE2116" s="43">
        <f>_xll.qlTenorBasisValue(TenorBasis3M,AC2116,_xll.ohTrigger(trigger,$X$24))</f>
        <v>2.0094574196278029E-4</v>
      </c>
      <c r="AF2116" s="90">
        <f>_xll.qlTenorBasisForwardRate(TenorBasis3M,AC2116,_xll.ohTrigger(trigger,$X$24))</f>
        <v>1.554799381033278E-2</v>
      </c>
      <c r="AG2116" s="90">
        <f>_xll.qlIndexFixing(TenorBasisIndex6M,$AB2116,TRUE,_xll.ohTrigger(trigger,$X$24))</f>
        <v>1.5650257045791611E-2</v>
      </c>
      <c r="AH2116" s="43">
        <f>_xll.qlIndexFixing($X$9,$AB2116,TRUE,trigger)</f>
        <v>1.5662739023896626E-2</v>
      </c>
      <c r="AI2116" s="45">
        <f t="shared" ref="AI2116:AI2179" si="47">(AG2116-AH2116)*10000</f>
        <v>-0.12481978105015334</v>
      </c>
    </row>
    <row r="2117" spans="27:35" x14ac:dyDescent="0.2">
      <c r="AA2117" s="122" t="s">
        <v>88</v>
      </c>
      <c r="AB2117" s="40">
        <f>_xll.qlInterestRateIndexFixingDate($X$9,AC2117)</f>
        <v>54235</v>
      </c>
      <c r="AC2117" s="40">
        <f>_xll.qlCalendarAdvance(calendar,$AC2116,AA2117,,,trigger)</f>
        <v>54239</v>
      </c>
      <c r="AD2117" s="40">
        <f>_xll.qlInterestRateIndexMaturity($X$9,AC2117,)</f>
        <v>54331</v>
      </c>
      <c r="AE2117" s="43">
        <f>_xll.qlTenorBasisValue(TenorBasis3M,AC2117,_xll.ohTrigger(trigger,$X$24))</f>
        <v>2.0053673302762064E-4</v>
      </c>
      <c r="AF2117" s="90">
        <f>_xll.qlTenorBasisForwardRate(TenorBasis3M,AC2117,_xll.ohTrigger(trigger,$X$24))</f>
        <v>1.5547893449229005E-2</v>
      </c>
      <c r="AG2117" s="90">
        <f>_xll.qlIndexFixing(TenorBasisIndex6M,$AB2117,TRUE,_xll.ohTrigger(trigger,$X$24))</f>
        <v>1.5650156884616604E-2</v>
      </c>
      <c r="AH2117" s="43">
        <f>_xll.qlIndexFixing($X$9,$AB2117,TRUE,trigger)</f>
        <v>1.566258124979502E-2</v>
      </c>
      <c r="AI2117" s="45">
        <f t="shared" si="47"/>
        <v>-0.12424365178415747</v>
      </c>
    </row>
    <row r="2118" spans="27:35" x14ac:dyDescent="0.2">
      <c r="AA2118" s="122" t="s">
        <v>88</v>
      </c>
      <c r="AB2118" s="40">
        <f>_xll.qlInterestRateIndexFixingDate($X$9,AC2118)</f>
        <v>54242</v>
      </c>
      <c r="AC2118" s="40">
        <f>_xll.qlCalendarAdvance(calendar,$AC2117,AA2118,,,trigger)</f>
        <v>54246</v>
      </c>
      <c r="AD2118" s="40">
        <f>_xll.qlInterestRateIndexMaturity($X$9,AC2118,)</f>
        <v>54338</v>
      </c>
      <c r="AE2118" s="43">
        <f>_xll.qlTenorBasisValue(TenorBasis3M,AC2118,_xll.ohTrigger(trigger,$X$24))</f>
        <v>2.0012850437410435E-4</v>
      </c>
      <c r="AF2118" s="90">
        <f>_xll.qlTenorBasisForwardRate(TenorBasis3M,AC2118,_xll.ohTrigger(trigger,$X$24))</f>
        <v>1.5547760807409737E-2</v>
      </c>
      <c r="AG2118" s="90">
        <f>_xll.qlIndexFixing(TenorBasisIndex6M,$AB2118,TRUE,_xll.ohTrigger(trigger,$X$24))</f>
        <v>1.5650024441886776E-2</v>
      </c>
      <c r="AH2118" s="43">
        <f>_xll.qlIndexFixing($X$9,$AB2118,TRUE,trigger)</f>
        <v>1.5662390952882008E-2</v>
      </c>
      <c r="AI2118" s="45">
        <f t="shared" si="47"/>
        <v>-0.12366510995232005</v>
      </c>
    </row>
    <row r="2119" spans="27:35" x14ac:dyDescent="0.2">
      <c r="AA2119" s="122" t="s">
        <v>88</v>
      </c>
      <c r="AB2119" s="40">
        <f>_xll.qlInterestRateIndexFixingDate($X$9,AC2119)</f>
        <v>54249</v>
      </c>
      <c r="AC2119" s="40">
        <f>_xll.qlCalendarAdvance(calendar,$AC2118,AA2119,,,trigger)</f>
        <v>54253</v>
      </c>
      <c r="AD2119" s="40">
        <f>_xll.qlInterestRateIndexMaturity($X$9,AC2119,)</f>
        <v>54345</v>
      </c>
      <c r="AE2119" s="43">
        <f>_xll.qlTenorBasisValue(TenorBasis3M,AC2119,_xll.ohTrigger(trigger,$X$24))</f>
        <v>1.9972105470988461E-4</v>
      </c>
      <c r="AF2119" s="90">
        <f>_xll.qlTenorBasisForwardRate(TenorBasis3M,AC2119,_xll.ohTrigger(trigger,$X$24))</f>
        <v>1.5547595883599476E-2</v>
      </c>
      <c r="AG2119" s="90">
        <f>_xll.qlIndexFixing(TenorBasisIndex6M,$AB2119,TRUE,_xll.ohTrigger(trigger,$X$24))</f>
        <v>1.5649859716326629E-2</v>
      </c>
      <c r="AH2119" s="43">
        <f>_xll.qlIndexFixing($X$9,$AB2119,TRUE,trigger)</f>
        <v>1.5662168133161073E-2</v>
      </c>
      <c r="AI2119" s="45">
        <f t="shared" si="47"/>
        <v>-0.12308416834444502</v>
      </c>
    </row>
    <row r="2120" spans="27:35" x14ac:dyDescent="0.2">
      <c r="AA2120" s="122" t="s">
        <v>88</v>
      </c>
      <c r="AB2120" s="40">
        <f>_xll.qlInterestRateIndexFixingDate($X$9,AC2120)</f>
        <v>54256</v>
      </c>
      <c r="AC2120" s="40">
        <f>_xll.qlCalendarAdvance(calendar,$AC2119,AA2120,,,trigger)</f>
        <v>54260</v>
      </c>
      <c r="AD2120" s="40">
        <f>_xll.qlInterestRateIndexMaturity($X$9,AC2120,)</f>
        <v>54352</v>
      </c>
      <c r="AE2120" s="43">
        <f>_xll.qlTenorBasisValue(TenorBasis3M,AC2120,_xll.ohTrigger(trigger,$X$24))</f>
        <v>1.9931438274406021E-4</v>
      </c>
      <c r="AF2120" s="90">
        <f>_xll.qlTenorBasisForwardRate(TenorBasis3M,AC2120,_xll.ohTrigger(trigger,$X$24))</f>
        <v>1.554739867652272E-2</v>
      </c>
      <c r="AG2120" s="90">
        <f>_xll.qlIndexFixing(TenorBasisIndex6M,$AB2120,TRUE,_xll.ohTrigger(trigger,$X$24))</f>
        <v>1.5649662706659788E-2</v>
      </c>
      <c r="AH2120" s="43">
        <f>_xll.qlIndexFixing($X$9,$AB2120,TRUE,trigger)</f>
        <v>1.5661912790637427E-2</v>
      </c>
      <c r="AI2120" s="45">
        <f t="shared" si="47"/>
        <v>-0.12250083977639187</v>
      </c>
    </row>
    <row r="2121" spans="27:35" x14ac:dyDescent="0.2">
      <c r="AA2121" s="122" t="s">
        <v>88</v>
      </c>
      <c r="AB2121" s="40">
        <f>_xll.qlInterestRateIndexFixingDate($X$9,AC2121)</f>
        <v>54263</v>
      </c>
      <c r="AC2121" s="40">
        <f>_xll.qlCalendarAdvance(calendar,$AC2120,AA2121,,,trigger)</f>
        <v>54267</v>
      </c>
      <c r="AD2121" s="40">
        <f>_xll.qlInterestRateIndexMaturity($X$9,AC2121,)</f>
        <v>54359</v>
      </c>
      <c r="AE2121" s="43">
        <f>_xll.qlTenorBasisValue(TenorBasis3M,AC2121,_xll.ohTrigger(trigger,$X$24))</f>
        <v>1.9890848718717483E-4</v>
      </c>
      <c r="AF2121" s="90">
        <f>_xll.qlTenorBasisForwardRate(TenorBasis3M,AC2121,_xll.ohTrigger(trigger,$X$24))</f>
        <v>1.5547169184908312E-2</v>
      </c>
      <c r="AG2121" s="90">
        <f>_xll.qlIndexFixing(TenorBasisIndex6M,$AB2121,TRUE,_xll.ohTrigger(trigger,$X$24))</f>
        <v>1.5480128655024303E-2</v>
      </c>
      <c r="AH2121" s="43">
        <f>_xll.qlIndexFixing($X$9,$AB2121,TRUE,trigger)</f>
        <v>1.5661624925319757E-2</v>
      </c>
      <c r="AI2121" s="45">
        <f t="shared" si="47"/>
        <v>-1.8149627029545417</v>
      </c>
    </row>
    <row r="2122" spans="27:35" x14ac:dyDescent="0.2">
      <c r="AA2122" s="122" t="s">
        <v>88</v>
      </c>
      <c r="AB2122" s="40">
        <f>_xll.qlInterestRateIndexFixingDate($X$9,AC2122)</f>
        <v>54270</v>
      </c>
      <c r="AC2122" s="40">
        <f>_xll.qlCalendarAdvance(calendar,$AC2121,AA2122,,,trigger)</f>
        <v>54274</v>
      </c>
      <c r="AD2122" s="40">
        <f>_xll.qlInterestRateIndexMaturity($X$9,AC2122,)</f>
        <v>54366</v>
      </c>
      <c r="AE2122" s="43">
        <f>_xll.qlTenorBasisValue(TenorBasis3M,AC2122,_xll.ohTrigger(trigger,$X$24))</f>
        <v>1.985033667512205E-4</v>
      </c>
      <c r="AF2122" s="90">
        <f>_xll.qlTenorBasisForwardRate(TenorBasis3M,AC2122,_xll.ohTrigger(trigger,$X$24))</f>
        <v>1.5546907407485096E-2</v>
      </c>
      <c r="AG2122" s="90">
        <f>_xll.qlIndexFixing(TenorBasisIndex6M,$AB2122,TRUE,_xll.ohTrigger(trigger,$X$24))</f>
        <v>1.5818518120810802E-2</v>
      </c>
      <c r="AH2122" s="43">
        <f>_xll.qlIndexFixing($X$9,$AB2122,TRUE,trigger)</f>
        <v>1.5661304537215013E-2</v>
      </c>
      <c r="AI2122" s="45">
        <f t="shared" si="47"/>
        <v>1.5721358359578954</v>
      </c>
    </row>
    <row r="2123" spans="27:35" x14ac:dyDescent="0.2">
      <c r="AA2123" s="122" t="s">
        <v>88</v>
      </c>
      <c r="AB2123" s="40">
        <f>_xll.qlInterestRateIndexFixingDate($X$9,AC2123)</f>
        <v>54277</v>
      </c>
      <c r="AC2123" s="40">
        <f>_xll.qlCalendarAdvance(calendar,$AC2122,AA2123,,,trigger)</f>
        <v>54281</v>
      </c>
      <c r="AD2123" s="40">
        <f>_xll.qlInterestRateIndexMaturity($X$9,AC2123,)</f>
        <v>54373</v>
      </c>
      <c r="AE2123" s="43">
        <f>_xll.qlTenorBasisValue(TenorBasis3M,AC2123,_xll.ohTrigger(trigger,$X$24))</f>
        <v>1.9809902014963747E-4</v>
      </c>
      <c r="AF2123" s="90">
        <f>_xll.qlTenorBasisForwardRate(TenorBasis3M,AC2123,_xll.ohTrigger(trigger,$X$24))</f>
        <v>1.554661334298452E-2</v>
      </c>
      <c r="AG2123" s="90">
        <f>_xll.qlIndexFixing(TenorBasisIndex6M,$AB2123,TRUE,_xll.ohTrigger(trigger,$X$24))</f>
        <v>1.5648877960312751E-2</v>
      </c>
      <c r="AH2123" s="43">
        <f>_xll.qlIndexFixing($X$9,$AB2123,TRUE,trigger)</f>
        <v>1.5660951626328412E-2</v>
      </c>
      <c r="AI2123" s="45">
        <f t="shared" si="47"/>
        <v>-0.12073666015660622</v>
      </c>
    </row>
    <row r="2124" spans="27:35" x14ac:dyDescent="0.2">
      <c r="AA2124" s="122" t="s">
        <v>88</v>
      </c>
      <c r="AB2124" s="40">
        <f>_xll.qlInterestRateIndexFixingDate($X$9,AC2124)</f>
        <v>54284</v>
      </c>
      <c r="AC2124" s="40">
        <f>_xll.qlCalendarAdvance(calendar,$AC2123,AA2124,,,trigger)</f>
        <v>54288</v>
      </c>
      <c r="AD2124" s="40">
        <f>_xll.qlInterestRateIndexMaturity($X$9,AC2124,)</f>
        <v>54380</v>
      </c>
      <c r="AE2124" s="43">
        <f>_xll.qlTenorBasisValue(TenorBasis3M,AC2124,_xll.ohTrigger(trigger,$X$24))</f>
        <v>1.9769544609731567E-4</v>
      </c>
      <c r="AF2124" s="90">
        <f>_xll.qlTenorBasisForwardRate(TenorBasis3M,AC2124,_xll.ohTrigger(trigger,$X$24))</f>
        <v>1.5546286990142379E-2</v>
      </c>
      <c r="AG2124" s="90">
        <f>_xll.qlIndexFixing(TenorBasisIndex6M,$AB2124,TRUE,_xll.ohTrigger(trigger,$X$24))</f>
        <v>1.564855180152408E-2</v>
      </c>
      <c r="AH2124" s="43">
        <f>_xll.qlIndexFixing($X$9,$AB2124,TRUE,trigger)</f>
        <v>1.5660566192672119E-2</v>
      </c>
      <c r="AI2124" s="45">
        <f t="shared" si="47"/>
        <v>-0.12014391148038733</v>
      </c>
    </row>
    <row r="2125" spans="27:35" x14ac:dyDescent="0.2">
      <c r="AA2125" s="122" t="s">
        <v>88</v>
      </c>
      <c r="AB2125" s="40">
        <f>_xll.qlInterestRateIndexFixingDate($X$9,AC2125)</f>
        <v>54291</v>
      </c>
      <c r="AC2125" s="40">
        <f>_xll.qlCalendarAdvance(calendar,$AC2124,AA2125,,,trigger)</f>
        <v>54295</v>
      </c>
      <c r="AD2125" s="40">
        <f>_xll.qlInterestRateIndexMaturity($X$9,AC2125,)</f>
        <v>54387</v>
      </c>
      <c r="AE2125" s="43">
        <f>_xll.qlTenorBasisValue(TenorBasis3M,AC2125,_xll.ohTrigger(trigger,$X$24))</f>
        <v>1.9729264331059607E-4</v>
      </c>
      <c r="AF2125" s="90">
        <f>_xll.qlTenorBasisForwardRate(TenorBasis3M,AC2125,_xll.ohTrigger(trigger,$X$24))</f>
        <v>1.554592834769794E-2</v>
      </c>
      <c r="AG2125" s="90">
        <f>_xll.qlIndexFixing(TenorBasisIndex6M,$AB2125,TRUE,_xll.ohTrigger(trigger,$X$24))</f>
        <v>1.5478911261851946E-2</v>
      </c>
      <c r="AH2125" s="43">
        <f>_xll.qlIndexFixing($X$9,$AB2125,TRUE,trigger)</f>
        <v>1.5660148236253946E-2</v>
      </c>
      <c r="AI2125" s="45">
        <f t="shared" si="47"/>
        <v>-1.8123697440199962</v>
      </c>
    </row>
    <row r="2126" spans="27:35" x14ac:dyDescent="0.2">
      <c r="AA2126" s="122" t="s">
        <v>88</v>
      </c>
      <c r="AB2126" s="40">
        <f>_xll.qlInterestRateIndexFixingDate($X$9,AC2126)</f>
        <v>54298</v>
      </c>
      <c r="AC2126" s="40">
        <f>_xll.qlCalendarAdvance(calendar,$AC2125,AA2126,,,trigger)</f>
        <v>54302</v>
      </c>
      <c r="AD2126" s="40">
        <f>_xll.qlInterestRateIndexMaturity($X$9,AC2126,)</f>
        <v>54393</v>
      </c>
      <c r="AE2126" s="43">
        <f>_xll.qlTenorBasisValue(TenorBasis3M,AC2126,_xll.ohTrigger(trigger,$X$24))</f>
        <v>1.9689061050727163E-4</v>
      </c>
      <c r="AF2126" s="90">
        <f>_xll.qlTenorBasisForwardRate(TenorBasis3M,AC2126,_xll.ohTrigger(trigger,$X$24))</f>
        <v>1.5545236237004253E-2</v>
      </c>
      <c r="AG2126" s="90">
        <f>_xll.qlIndexFixing(TenorBasisIndex6M,$AB2126,TRUE,_xll.ohTrigger(trigger,$X$24))</f>
        <v>1.5647496998732621E-2</v>
      </c>
      <c r="AH2126" s="43">
        <f>_xll.qlIndexFixing($X$9,$AB2126,TRUE,trigger)</f>
        <v>1.5659395938514238E-2</v>
      </c>
      <c r="AI2126" s="45">
        <f t="shared" si="47"/>
        <v>-0.1189893978161688</v>
      </c>
    </row>
    <row r="2127" spans="27:35" x14ac:dyDescent="0.2">
      <c r="AA2127" s="122" t="s">
        <v>88</v>
      </c>
      <c r="AB2127" s="40">
        <f>_xll.qlInterestRateIndexFixingDate($X$9,AC2127)</f>
        <v>54305</v>
      </c>
      <c r="AC2127" s="40">
        <f>_xll.qlCalendarAdvance(calendar,$AC2126,AA2127,,,trigger)</f>
        <v>54309</v>
      </c>
      <c r="AD2127" s="40">
        <f>_xll.qlInterestRateIndexMaturity($X$9,AC2127,)</f>
        <v>54400</v>
      </c>
      <c r="AE2127" s="43">
        <f>_xll.qlTenorBasisValue(TenorBasis3M,AC2127,_xll.ohTrigger(trigger,$X$24))</f>
        <v>1.9648934640658841E-4</v>
      </c>
      <c r="AF2127" s="90">
        <f>_xll.qlTenorBasisForwardRate(TenorBasis3M,AC2127,_xll.ohTrigger(trigger,$X$24))</f>
        <v>1.5544815336524069E-2</v>
      </c>
      <c r="AG2127" s="90">
        <f>_xll.qlIndexFixing(TenorBasisIndex6M,$AB2127,TRUE,_xll.ohTrigger(trigger,$X$24))</f>
        <v>1.5475953958260331E-2</v>
      </c>
      <c r="AH2127" s="43">
        <f>_xll.qlIndexFixing($X$9,$AB2127,TRUE,trigger)</f>
        <v>1.5658915280521709E-2</v>
      </c>
      <c r="AI2127" s="45">
        <f t="shared" si="47"/>
        <v>-1.8296132226137789</v>
      </c>
    </row>
    <row r="2128" spans="27:35" x14ac:dyDescent="0.2">
      <c r="AA2128" s="122" t="s">
        <v>88</v>
      </c>
      <c r="AB2128" s="40">
        <f>_xll.qlInterestRateIndexFixingDate($X$9,AC2128)</f>
        <v>54312</v>
      </c>
      <c r="AC2128" s="40">
        <f>_xll.qlCalendarAdvance(calendar,$AC2127,AA2128,,,trigger)</f>
        <v>54316</v>
      </c>
      <c r="AD2128" s="40">
        <f>_xll.qlInterestRateIndexMaturity($X$9,AC2128,)</f>
        <v>54407</v>
      </c>
      <c r="AE2128" s="43">
        <f>_xll.qlTenorBasisValue(TenorBasis3M,AC2128,_xll.ohTrigger(trigger,$X$24))</f>
        <v>1.9608884972924673E-4</v>
      </c>
      <c r="AF2128" s="90">
        <f>_xll.qlTenorBasisForwardRate(TenorBasis3M,AC2128,_xll.ohTrigger(trigger,$X$24))</f>
        <v>1.5544362144142865E-2</v>
      </c>
      <c r="AG2128" s="90">
        <f>_xll.qlIndexFixing(TenorBasisIndex6M,$AB2128,TRUE,_xll.ohTrigger(trigger,$X$24))</f>
        <v>1.5646623288446963E-2</v>
      </c>
      <c r="AH2128" s="43">
        <f>_xll.qlIndexFixing($X$9,$AB2128,TRUE,trigger)</f>
        <v>1.5658402101212554E-2</v>
      </c>
      <c r="AI2128" s="45">
        <f t="shared" si="47"/>
        <v>-0.11778812765591423</v>
      </c>
    </row>
    <row r="2129" spans="27:35" x14ac:dyDescent="0.2">
      <c r="AA2129" s="122" t="s">
        <v>88</v>
      </c>
      <c r="AB2129" s="40">
        <f>_xll.qlInterestRateIndexFixingDate($X$9,AC2129)</f>
        <v>54319</v>
      </c>
      <c r="AC2129" s="40">
        <f>_xll.qlCalendarAdvance(calendar,$AC2128,AA2129,,,trigger)</f>
        <v>54323</v>
      </c>
      <c r="AD2129" s="40">
        <f>_xll.qlInterestRateIndexMaturity($X$9,AC2129,)</f>
        <v>54414</v>
      </c>
      <c r="AE2129" s="43">
        <f>_xll.qlTenorBasisValue(TenorBasis3M,AC2129,_xll.ohTrigger(trigger,$X$24))</f>
        <v>1.9568911919740266E-4</v>
      </c>
      <c r="AF2129" s="90">
        <f>_xll.qlTenorBasisForwardRate(TenorBasis3M,AC2129,_xll.ohTrigger(trigger,$X$24))</f>
        <v>1.5543876658604501E-2</v>
      </c>
      <c r="AG2129" s="90">
        <f>_xll.qlIndexFixing(TenorBasisIndex6M,$AB2129,TRUE,_xll.ohTrigger(trigger,$X$24))</f>
        <v>1.5817324115429097E-2</v>
      </c>
      <c r="AH2129" s="43">
        <f>_xll.qlIndexFixing($X$9,$AB2129,TRUE,trigger)</f>
        <v>1.5657856400599066E-2</v>
      </c>
      <c r="AI2129" s="45">
        <f t="shared" si="47"/>
        <v>1.594677148300319</v>
      </c>
    </row>
    <row r="2130" spans="27:35" x14ac:dyDescent="0.2">
      <c r="AA2130" s="122" t="s">
        <v>88</v>
      </c>
      <c r="AB2130" s="40">
        <f>_xll.qlInterestRateIndexFixingDate($X$9,AC2130)</f>
        <v>54326</v>
      </c>
      <c r="AC2130" s="40">
        <f>_xll.qlCalendarAdvance(calendar,$AC2129,AA2130,,,trigger)</f>
        <v>54330</v>
      </c>
      <c r="AD2130" s="40">
        <f>_xll.qlInterestRateIndexMaturity($X$9,AC2130,)</f>
        <v>54421</v>
      </c>
      <c r="AE2130" s="43">
        <f>_xll.qlTenorBasisValue(TenorBasis3M,AC2130,_xll.ohTrigger(trigger,$X$24))</f>
        <v>1.9529015353466782E-4</v>
      </c>
      <c r="AF2130" s="90">
        <f>_xll.qlTenorBasisForwardRate(TenorBasis3M,AC2130,_xll.ohTrigger(trigger,$X$24))</f>
        <v>1.554335887865723E-2</v>
      </c>
      <c r="AG2130" s="90">
        <f>_xll.qlIndexFixing(TenorBasisIndex6M,$AB2130,TRUE,_xll.ohTrigger(trigger,$X$24))</f>
        <v>1.5645620402213123E-2</v>
      </c>
      <c r="AH2130" s="43">
        <f>_xll.qlIndexFixing($X$9,$AB2130,TRUE,trigger)</f>
        <v>1.5657278178691787E-2</v>
      </c>
      <c r="AI2130" s="45">
        <f t="shared" si="47"/>
        <v>-0.11657776478664339</v>
      </c>
    </row>
    <row r="2131" spans="27:35" x14ac:dyDescent="0.2">
      <c r="AA2131" s="122" t="s">
        <v>88</v>
      </c>
      <c r="AB2131" s="40">
        <f>_xll.qlInterestRateIndexFixingDate($X$9,AC2131)</f>
        <v>54333</v>
      </c>
      <c r="AC2131" s="40">
        <f>_xll.qlCalendarAdvance(calendar,$AC2130,AA2131,,,trigger)</f>
        <v>54337</v>
      </c>
      <c r="AD2131" s="40">
        <f>_xll.qlInterestRateIndexMaturity($X$9,AC2131,)</f>
        <v>54429</v>
      </c>
      <c r="AE2131" s="43">
        <f>_xll.qlTenorBasisValue(TenorBasis3M,AC2131,_xll.ohTrigger(trigger,$X$24))</f>
        <v>1.9489195146611248E-4</v>
      </c>
      <c r="AF2131" s="90">
        <f>_xll.qlTenorBasisForwardRate(TenorBasis3M,AC2131,_xll.ohTrigger(trigger,$X$24))</f>
        <v>1.5543098340837782E-2</v>
      </c>
      <c r="AG2131" s="90">
        <f>_xll.qlIndexFixing(TenorBasisIndex6M,$AB2131,TRUE,_xll.ohTrigger(trigger,$X$24))</f>
        <v>1.564536448706302E-2</v>
      </c>
      <c r="AH2131" s="43">
        <f>_xll.qlIndexFixing($X$9,$AB2131,TRUE,trigger)</f>
        <v>1.5656957520383302E-2</v>
      </c>
      <c r="AI2131" s="45">
        <f t="shared" si="47"/>
        <v>-0.11593033320281276</v>
      </c>
    </row>
    <row r="2132" spans="27:35" x14ac:dyDescent="0.2">
      <c r="AA2132" s="122" t="s">
        <v>88</v>
      </c>
      <c r="AB2132" s="40">
        <f>_xll.qlInterestRateIndexFixingDate($X$9,AC2132)</f>
        <v>54340</v>
      </c>
      <c r="AC2132" s="40">
        <f>_xll.qlCalendarAdvance(calendar,$AC2131,AA2132,,,trigger)</f>
        <v>54344</v>
      </c>
      <c r="AD2132" s="40">
        <f>_xll.qlInterestRateIndexMaturity($X$9,AC2132,)</f>
        <v>54436</v>
      </c>
      <c r="AE2132" s="43">
        <f>_xll.qlTenorBasisValue(TenorBasis3M,AC2132,_xll.ohTrigger(trigger,$X$24))</f>
        <v>1.9449451171826493E-4</v>
      </c>
      <c r="AF2132" s="90">
        <f>_xll.qlTenorBasisForwardRate(TenorBasis3M,AC2132,_xll.ohTrigger(trigger,$X$24))</f>
        <v>1.5542513635966305E-2</v>
      </c>
      <c r="AG2132" s="90">
        <f>_xll.qlIndexFixing(TenorBasisIndex6M,$AB2132,TRUE,_xll.ohTrigger(trigger,$X$24))</f>
        <v>1.5475551115148457E-2</v>
      </c>
      <c r="AH2132" s="43">
        <f>_xll.qlIndexFixing($X$9,$AB2132,TRUE,trigger)</f>
        <v>1.5656311904969127E-2</v>
      </c>
      <c r="AI2132" s="45">
        <f t="shared" si="47"/>
        <v>-1.8076078982066923</v>
      </c>
    </row>
    <row r="2133" spans="27:35" x14ac:dyDescent="0.2">
      <c r="AA2133" s="122" t="s">
        <v>88</v>
      </c>
      <c r="AB2133" s="40">
        <f>_xll.qlInterestRateIndexFixingDate($X$9,AC2133)</f>
        <v>54347</v>
      </c>
      <c r="AC2133" s="40">
        <f>_xll.qlCalendarAdvance(calendar,$AC2132,AA2133,,,trigger)</f>
        <v>54351</v>
      </c>
      <c r="AD2133" s="40">
        <f>_xll.qlInterestRateIndexMaturity($X$9,AC2133,)</f>
        <v>54443</v>
      </c>
      <c r="AE2133" s="43">
        <f>_xll.qlTenorBasisValue(TenorBasis3M,AC2133,_xll.ohTrigger(trigger,$X$24))</f>
        <v>1.9409783301911279E-4</v>
      </c>
      <c r="AF2133" s="90">
        <f>_xll.qlTenorBasisForwardRate(TenorBasis3M,AC2133,_xll.ohTrigger(trigger,$X$24))</f>
        <v>1.5541896631463162E-2</v>
      </c>
      <c r="AG2133" s="90">
        <f>_xll.qlIndexFixing(TenorBasisIndex6M,$AB2133,TRUE,_xll.ohTrigger(trigger,$X$24))</f>
        <v>1.5813480407021199E-2</v>
      </c>
      <c r="AH2133" s="43">
        <f>_xll.qlIndexFixing($X$9,$AB2133,TRUE,trigger)</f>
        <v>1.5655633766899081E-2</v>
      </c>
      <c r="AI2133" s="45">
        <f t="shared" si="47"/>
        <v>1.5784664012211818</v>
      </c>
    </row>
    <row r="2134" spans="27:35" x14ac:dyDescent="0.2">
      <c r="AA2134" s="122" t="s">
        <v>88</v>
      </c>
      <c r="AB2134" s="40">
        <f>_xll.qlInterestRateIndexFixingDate($X$9,AC2134)</f>
        <v>54354</v>
      </c>
      <c r="AC2134" s="40">
        <f>_xll.qlCalendarAdvance(calendar,$AC2133,AA2134,,,trigger)</f>
        <v>54358</v>
      </c>
      <c r="AD2134" s="40">
        <f>_xll.qlInterestRateIndexMaturity($X$9,AC2134,)</f>
        <v>54450</v>
      </c>
      <c r="AE2134" s="43">
        <f>_xll.qlTenorBasisValue(TenorBasis3M,AC2134,_xll.ohTrigger(trigger,$X$24))</f>
        <v>1.9370191409810464E-4</v>
      </c>
      <c r="AF2134" s="90">
        <f>_xll.qlTenorBasisForwardRate(TenorBasis3M,AC2134,_xll.ohTrigger(trigger,$X$24))</f>
        <v>1.5541247326084135E-2</v>
      </c>
      <c r="AG2134" s="90">
        <f>_xll.qlIndexFixing(TenorBasisIndex6M,$AB2134,TRUE,_xll.ohTrigger(trigger,$X$24))</f>
        <v>1.5643514031786186E-2</v>
      </c>
      <c r="AH2134" s="43">
        <f>_xll.qlIndexFixing($X$9,$AB2134,TRUE,trigger)</f>
        <v>1.5654923106188802E-2</v>
      </c>
      <c r="AI2134" s="45">
        <f t="shared" si="47"/>
        <v>-0.11409074402616431</v>
      </c>
    </row>
    <row r="2135" spans="27:35" x14ac:dyDescent="0.2">
      <c r="AA2135" s="122" t="s">
        <v>88</v>
      </c>
      <c r="AB2135" s="40">
        <f>_xll.qlInterestRateIndexFixingDate($X$9,AC2135)</f>
        <v>54361</v>
      </c>
      <c r="AC2135" s="40">
        <f>_xll.qlCalendarAdvance(calendar,$AC2134,AA2135,,,trigger)</f>
        <v>54365</v>
      </c>
      <c r="AD2135" s="40">
        <f>_xll.qlInterestRateIndexMaturity($X$9,AC2135,)</f>
        <v>54457</v>
      </c>
      <c r="AE2135" s="43">
        <f>_xll.qlTenorBasisValue(TenorBasis3M,AC2135,_xll.ohTrigger(trigger,$X$24))</f>
        <v>1.9330675368615106E-4</v>
      </c>
      <c r="AF2135" s="90">
        <f>_xll.qlTenorBasisForwardRate(TenorBasis3M,AC2135,_xll.ohTrigger(trigger,$X$24))</f>
        <v>1.5540565718591078E-2</v>
      </c>
      <c r="AG2135" s="90">
        <f>_xll.qlIndexFixing(TenorBasisIndex6M,$AB2135,TRUE,_xll.ohTrigger(trigger,$X$24))</f>
        <v>1.5642832609106167E-2</v>
      </c>
      <c r="AH2135" s="43">
        <f>_xll.qlIndexFixing($X$9,$AB2135,TRUE,trigger)</f>
        <v>1.5654179922856535E-2</v>
      </c>
      <c r="AI2135" s="45">
        <f t="shared" si="47"/>
        <v>-0.11347313750367793</v>
      </c>
    </row>
    <row r="2136" spans="27:35" x14ac:dyDescent="0.2">
      <c r="AA2136" s="122" t="s">
        <v>88</v>
      </c>
      <c r="AB2136" s="40">
        <f>_xll.qlInterestRateIndexFixingDate($X$9,AC2136)</f>
        <v>54368</v>
      </c>
      <c r="AC2136" s="40">
        <f>_xll.qlCalendarAdvance(calendar,$AC2135,AA2136,,,trigger)</f>
        <v>54372</v>
      </c>
      <c r="AD2136" s="40">
        <f>_xll.qlInterestRateIndexMaturity($X$9,AC2136,)</f>
        <v>54464</v>
      </c>
      <c r="AE2136" s="43">
        <f>_xll.qlTenorBasisValue(TenorBasis3M,AC2136,_xll.ohTrigger(trigger,$X$24))</f>
        <v>1.9291235051562447E-4</v>
      </c>
      <c r="AF2136" s="90">
        <f>_xll.qlTenorBasisForwardRate(TenorBasis3M,AC2136,_xll.ohTrigger(trigger,$X$24))</f>
        <v>1.553985180774238E-2</v>
      </c>
      <c r="AG2136" s="90">
        <f>_xll.qlIndexFixing(TenorBasisIndex6M,$AB2136,TRUE,_xll.ohTrigger(trigger,$X$24))</f>
        <v>1.5642118882227697E-2</v>
      </c>
      <c r="AH2136" s="43">
        <f>_xll.qlIndexFixing($X$9,$AB2136,TRUE,trigger)</f>
        <v>1.56534042169214E-2</v>
      </c>
      <c r="AI2136" s="45">
        <f t="shared" si="47"/>
        <v>-0.11285334693703075</v>
      </c>
    </row>
    <row r="2137" spans="27:35" x14ac:dyDescent="0.2">
      <c r="AA2137" s="122" t="s">
        <v>88</v>
      </c>
      <c r="AB2137" s="40">
        <f>_xll.qlInterestRateIndexFixingDate($X$9,AC2137)</f>
        <v>54375</v>
      </c>
      <c r="AC2137" s="40">
        <f>_xll.qlCalendarAdvance(calendar,$AC2136,AA2137,,,trigger)</f>
        <v>54379</v>
      </c>
      <c r="AD2137" s="40">
        <f>_xll.qlInterestRateIndexMaturity($X$9,AC2137,)</f>
        <v>54471</v>
      </c>
      <c r="AE2137" s="43">
        <f>_xll.qlTenorBasisValue(TenorBasis3M,AC2137,_xll.ohTrigger(trigger,$X$24))</f>
        <v>1.9251870332036126E-4</v>
      </c>
      <c r="AF2137" s="90">
        <f>_xll.qlTenorBasisForwardRate(TenorBasis3M,AC2137,_xll.ohTrigger(trigger,$X$24))</f>
        <v>1.5539105592300767E-2</v>
      </c>
      <c r="AG2137" s="90">
        <f>_xll.qlIndexFixing(TenorBasisIndex6M,$AB2137,TRUE,_xll.ohTrigger(trigger,$X$24))</f>
        <v>1.5641372849916988E-2</v>
      </c>
      <c r="AH2137" s="43">
        <f>_xll.qlIndexFixing($X$9,$AB2137,TRUE,trigger)</f>
        <v>1.5652595988403375E-2</v>
      </c>
      <c r="AI2137" s="45">
        <f t="shared" si="47"/>
        <v>-0.1122313848638673</v>
      </c>
    </row>
    <row r="2138" spans="27:35" x14ac:dyDescent="0.2">
      <c r="AA2138" s="122" t="s">
        <v>88</v>
      </c>
      <c r="AB2138" s="40">
        <f>_xll.qlInterestRateIndexFixingDate($X$9,AC2138)</f>
        <v>54382</v>
      </c>
      <c r="AC2138" s="40">
        <f>_xll.qlCalendarAdvance(calendar,$AC2137,AA2138,,,trigger)</f>
        <v>54386</v>
      </c>
      <c r="AD2138" s="40">
        <f>_xll.qlInterestRateIndexMaturity($X$9,AC2138,)</f>
        <v>54478</v>
      </c>
      <c r="AE2138" s="43">
        <f>_xll.qlTenorBasisValue(TenorBasis3M,AC2138,_xll.ohTrigger(trigger,$X$24))</f>
        <v>1.9212581083566288E-4</v>
      </c>
      <c r="AF2138" s="90">
        <f>_xll.qlTenorBasisForwardRate(TenorBasis3M,AC2138,_xll.ohTrigger(trigger,$X$24))</f>
        <v>1.5538327071035052E-2</v>
      </c>
      <c r="AG2138" s="90">
        <f>_xll.qlIndexFixing(TenorBasisIndex6M,$AB2138,TRUE,_xll.ohTrigger(trigger,$X$24))</f>
        <v>1.5640594510942844E-2</v>
      </c>
      <c r="AH2138" s="43">
        <f>_xll.qlIndexFixing($X$9,$AB2138,TRUE,trigger)</f>
        <v>1.5651755237320708E-2</v>
      </c>
      <c r="AI2138" s="45">
        <f t="shared" si="47"/>
        <v>-0.1116072637786375</v>
      </c>
    </row>
    <row r="2139" spans="27:35" x14ac:dyDescent="0.2">
      <c r="AA2139" s="122" t="s">
        <v>88</v>
      </c>
      <c r="AB2139" s="40">
        <f>_xll.qlInterestRateIndexFixingDate($X$9,AC2139)</f>
        <v>54389</v>
      </c>
      <c r="AC2139" s="40">
        <f>_xll.qlCalendarAdvance(calendar,$AC2138,AA2139,,,trigger)</f>
        <v>54393</v>
      </c>
      <c r="AD2139" s="40">
        <f>_xll.qlInterestRateIndexMaturity($X$9,AC2139,)</f>
        <v>54483</v>
      </c>
      <c r="AE2139" s="43">
        <f>_xll.qlTenorBasisValue(TenorBasis3M,AC2139,_xll.ohTrigger(trigger,$X$24))</f>
        <v>1.9173367179829527E-4</v>
      </c>
      <c r="AF2139" s="90">
        <f>_xll.qlTenorBasisForwardRate(TenorBasis3M,AC2139,_xll.ohTrigger(trigger,$X$24))</f>
        <v>1.5536974352003519E-2</v>
      </c>
      <c r="AG2139" s="90">
        <f>_xll.qlIndexFixing(TenorBasisIndex6M,$AB2139,TRUE,_xll.ohTrigger(trigger,$X$24))</f>
        <v>1.5639233108915462E-2</v>
      </c>
      <c r="AH2139" s="43">
        <f>_xll.qlIndexFixing($X$9,$AB2139,TRUE,trigger)</f>
        <v>1.5650339270968594E-2</v>
      </c>
      <c r="AI2139" s="45">
        <f t="shared" si="47"/>
        <v>-0.11106162053131641</v>
      </c>
    </row>
    <row r="2140" spans="27:35" x14ac:dyDescent="0.2">
      <c r="AA2140" s="122" t="s">
        <v>88</v>
      </c>
      <c r="AB2140" s="40">
        <f>_xll.qlInterestRateIndexFixingDate($X$9,AC2140)</f>
        <v>54396</v>
      </c>
      <c r="AC2140" s="40">
        <f>_xll.qlCalendarAdvance(calendar,$AC2139,AA2140,,,trigger)</f>
        <v>54400</v>
      </c>
      <c r="AD2140" s="40">
        <f>_xll.qlInterestRateIndexMaturity($X$9,AC2140,)</f>
        <v>54490</v>
      </c>
      <c r="AE2140" s="43">
        <f>_xll.qlTenorBasisValue(TenorBasis3M,AC2140,_xll.ohTrigger(trigger,$X$24))</f>
        <v>1.9134228494649175E-4</v>
      </c>
      <c r="AF2140" s="90">
        <f>_xll.qlTenorBasisForwardRate(TenorBasis3M,AC2140,_xll.ohTrigger(trigger,$X$24))</f>
        <v>1.5536135903553294E-2</v>
      </c>
      <c r="AG2140" s="90">
        <f>_xll.qlIndexFixing(TenorBasisIndex6M,$AB2140,TRUE,_xll.ohTrigger(trigger,$X$24))</f>
        <v>1.5638516601028662E-2</v>
      </c>
      <c r="AH2140" s="43">
        <f>_xll.qlIndexFixing($X$9,$AB2140,TRUE,trigger)</f>
        <v>1.5649438199087484E-2</v>
      </c>
      <c r="AI2140" s="45">
        <f t="shared" si="47"/>
        <v>-0.10921598058821758</v>
      </c>
    </row>
    <row r="2141" spans="27:35" x14ac:dyDescent="0.2">
      <c r="AA2141" s="122" t="s">
        <v>88</v>
      </c>
      <c r="AB2141" s="40">
        <f>_xll.qlInterestRateIndexFixingDate($X$9,AC2141)</f>
        <v>54403</v>
      </c>
      <c r="AC2141" s="40">
        <f>_xll.qlCalendarAdvance(calendar,$AC2140,AA2141,,,trigger)</f>
        <v>54407</v>
      </c>
      <c r="AD2141" s="40">
        <f>_xll.qlInterestRateIndexMaturity($X$9,AC2141,)</f>
        <v>54497</v>
      </c>
      <c r="AE2141" s="43">
        <f>_xll.qlTenorBasisValue(TenorBasis3M,AC2141,_xll.ohTrigger(trigger,$X$24))</f>
        <v>1.9095164901995206E-4</v>
      </c>
      <c r="AF2141" s="90">
        <f>_xll.qlTenorBasisForwardRate(TenorBasis3M,AC2141,_xll.ohTrigger(trigger,$X$24))</f>
        <v>1.5535265148542976E-2</v>
      </c>
      <c r="AG2141" s="90">
        <f>_xll.qlIndexFixing(TenorBasisIndex6M,$AB2141,TRUE,_xll.ohTrigger(trigger,$X$24))</f>
        <v>1.563752426701015E-2</v>
      </c>
      <c r="AH2141" s="43">
        <f>_xll.qlIndexFixing($X$9,$AB2141,TRUE,trigger)</f>
        <v>1.5648504607520763E-2</v>
      </c>
      <c r="AI2141" s="45">
        <f t="shared" si="47"/>
        <v>-0.10980340510613473</v>
      </c>
    </row>
    <row r="2142" spans="27:35" x14ac:dyDescent="0.2">
      <c r="AA2142" s="122" t="s">
        <v>88</v>
      </c>
      <c r="AB2142" s="40">
        <f>_xll.qlInterestRateIndexFixingDate($X$9,AC2142)</f>
        <v>54410</v>
      </c>
      <c r="AC2142" s="40">
        <f>_xll.qlCalendarAdvance(calendar,$AC2141,AA2142,,,trigger)</f>
        <v>54414</v>
      </c>
      <c r="AD2142" s="40">
        <f>_xll.qlInterestRateIndexMaturity($X$9,AC2142,)</f>
        <v>54504</v>
      </c>
      <c r="AE2142" s="43">
        <f>_xll.qlTenorBasisValue(TenorBasis3M,AC2142,_xll.ohTrigger(trigger,$X$24))</f>
        <v>1.9056176275984517E-4</v>
      </c>
      <c r="AF2142" s="90">
        <f>_xll.qlTenorBasisForwardRate(TenorBasis3M,AC2142,_xll.ohTrigger(trigger,$X$24))</f>
        <v>1.5534362085745101E-2</v>
      </c>
      <c r="AG2142" s="90">
        <f>_xll.qlIndexFixing(TenorBasisIndex6M,$AB2142,TRUE,_xll.ohTrigger(trigger,$X$24))</f>
        <v>1.5636621383759319E-2</v>
      </c>
      <c r="AH2142" s="43">
        <f>_xll.qlIndexFixing($X$9,$AB2142,TRUE,trigger)</f>
        <v>1.5647538496290636E-2</v>
      </c>
      <c r="AI2142" s="45">
        <f t="shared" si="47"/>
        <v>-0.10917112531316775</v>
      </c>
    </row>
    <row r="2143" spans="27:35" x14ac:dyDescent="0.2">
      <c r="AA2143" s="122" t="s">
        <v>88</v>
      </c>
      <c r="AB2143" s="40">
        <f>_xll.qlInterestRateIndexFixingDate($X$9,AC2143)</f>
        <v>54416</v>
      </c>
      <c r="AC2143" s="40">
        <f>_xll.qlCalendarAdvance(calendar,$AC2142,AA2143,,,trigger)</f>
        <v>54421</v>
      </c>
      <c r="AD2143" s="40">
        <f>_xll.qlInterestRateIndexMaturity($X$9,AC2143,)</f>
        <v>54511</v>
      </c>
      <c r="AE2143" s="43">
        <f>_xll.qlTenorBasisValue(TenorBasis3M,AC2143,_xll.ohTrigger(trigger,$X$24))</f>
        <v>1.9017262490880874E-4</v>
      </c>
      <c r="AF2143" s="90">
        <f>_xll.qlTenorBasisForwardRate(TenorBasis3M,AC2143,_xll.ohTrigger(trigger,$X$24))</f>
        <v>1.5533426713936649E-2</v>
      </c>
      <c r="AG2143" s="90">
        <f>_xll.qlIndexFixing(TenorBasisIndex6M,$AB2143,TRUE,_xll.ohTrigger(trigger,$X$24))</f>
        <v>1.5635686190673681E-2</v>
      </c>
      <c r="AH2143" s="43">
        <f>_xll.qlIndexFixing($X$9,$AB2143,TRUE,trigger)</f>
        <v>1.5646539865422859E-2</v>
      </c>
      <c r="AI2143" s="45">
        <f t="shared" si="47"/>
        <v>-0.1085367474917831</v>
      </c>
    </row>
    <row r="2144" spans="27:35" x14ac:dyDescent="0.2">
      <c r="AA2144" s="122" t="s">
        <v>88</v>
      </c>
      <c r="AB2144" s="40">
        <f>_xll.qlInterestRateIndexFixingDate($X$9,AC2144)</f>
        <v>54423</v>
      </c>
      <c r="AC2144" s="40">
        <f>_xll.qlCalendarAdvance(calendar,$AC2143,AA2144,,,trigger)</f>
        <v>54428</v>
      </c>
      <c r="AD2144" s="40">
        <f>_xll.qlInterestRateIndexMaturity($X$9,AC2144,)</f>
        <v>54518</v>
      </c>
      <c r="AE2144" s="43">
        <f>_xll.qlTenorBasisValue(TenorBasis3M,AC2144,_xll.ohTrigger(trigger,$X$24))</f>
        <v>1.8978423421094998E-4</v>
      </c>
      <c r="AF2144" s="90">
        <f>_xll.qlTenorBasisForwardRate(TenorBasis3M,AC2144,_xll.ohTrigger(trigger,$X$24))</f>
        <v>1.5532459031894597E-2</v>
      </c>
      <c r="AG2144" s="90">
        <f>_xll.qlIndexFixing(TenorBasisIndex6M,$AB2144,TRUE,_xll.ohTrigger(trigger,$X$24))</f>
        <v>1.5634718686532878E-2</v>
      </c>
      <c r="AH2144" s="43">
        <f>_xll.qlIndexFixing($X$9,$AB2144,TRUE,trigger)</f>
        <v>1.5645508714940526E-2</v>
      </c>
      <c r="AI2144" s="45">
        <f t="shared" si="47"/>
        <v>-0.10790028407647867</v>
      </c>
    </row>
    <row r="2145" spans="27:35" x14ac:dyDescent="0.2">
      <c r="AA2145" s="122" t="s">
        <v>88</v>
      </c>
      <c r="AB2145" s="40">
        <f>_xll.qlInterestRateIndexFixingDate($X$9,AC2145)</f>
        <v>54431</v>
      </c>
      <c r="AC2145" s="40">
        <f>_xll.qlCalendarAdvance(calendar,$AC2144,AA2145,,,trigger)</f>
        <v>54435</v>
      </c>
      <c r="AD2145" s="40">
        <f>_xll.qlInterestRateIndexMaturity($X$9,AC2145,)</f>
        <v>54525</v>
      </c>
      <c r="AE2145" s="43">
        <f>_xll.qlTenorBasisValue(TenorBasis3M,AC2145,_xll.ohTrigger(trigger,$X$24))</f>
        <v>1.8939658941184782E-4</v>
      </c>
      <c r="AF2145" s="90">
        <f>_xll.qlTenorBasisForwardRate(TenorBasis3M,AC2145,_xll.ohTrigger(trigger,$X$24))</f>
        <v>1.553145903840214E-2</v>
      </c>
      <c r="AG2145" s="90">
        <f>_xll.qlIndexFixing(TenorBasisIndex6M,$AB2145,TRUE,_xll.ohTrigger(trigger,$X$24))</f>
        <v>1.5633718870121882E-2</v>
      </c>
      <c r="AH2145" s="43">
        <f>_xll.qlIndexFixing($X$9,$AB2145,TRUE,trigger)</f>
        <v>1.5644445044867616E-2</v>
      </c>
      <c r="AI2145" s="45">
        <f t="shared" si="47"/>
        <v>-0.1072617474573434</v>
      </c>
    </row>
    <row r="2146" spans="27:35" x14ac:dyDescent="0.2">
      <c r="AA2146" s="122" t="s">
        <v>88</v>
      </c>
      <c r="AB2146" s="40">
        <f>_xll.qlInterestRateIndexFixingDate($X$9,AC2146)</f>
        <v>54438</v>
      </c>
      <c r="AC2146" s="40">
        <f>_xll.qlCalendarAdvance(calendar,$AC2145,AA2146,,,trigger)</f>
        <v>54442</v>
      </c>
      <c r="AD2146" s="40">
        <f>_xll.qlInterestRateIndexMaturity($X$9,AC2146,)</f>
        <v>54533</v>
      </c>
      <c r="AE2146" s="43">
        <f>_xll.qlTenorBasisValue(TenorBasis3M,AC2146,_xll.ohTrigger(trigger,$X$24))</f>
        <v>1.8900968925855249E-4</v>
      </c>
      <c r="AF2146" s="90">
        <f>_xll.qlTenorBasisForwardRate(TenorBasis3M,AC2146,_xll.ohTrigger(trigger,$X$24))</f>
        <v>1.5530681346599249E-2</v>
      </c>
      <c r="AG2146" s="90">
        <f>_xll.qlIndexFixing(TenorBasisIndex6M,$AB2146,TRUE,_xll.ohTrigger(trigger,$X$24))</f>
        <v>1.5632945784508735E-2</v>
      </c>
      <c r="AH2146" s="43">
        <f>_xll.qlIndexFixing($X$9,$AB2146,TRUE,trigger)</f>
        <v>1.5643603746516185E-2</v>
      </c>
      <c r="AI2146" s="45">
        <f t="shared" si="47"/>
        <v>-0.10657962007450117</v>
      </c>
    </row>
    <row r="2147" spans="27:35" x14ac:dyDescent="0.2">
      <c r="AA2147" s="122" t="s">
        <v>88</v>
      </c>
      <c r="AB2147" s="40">
        <f>_xll.qlInterestRateIndexFixingDate($X$9,AC2147)</f>
        <v>54445</v>
      </c>
      <c r="AC2147" s="40">
        <f>_xll.qlCalendarAdvance(calendar,$AC2146,AA2147,,,trigger)</f>
        <v>54449</v>
      </c>
      <c r="AD2147" s="40">
        <f>_xll.qlInterestRateIndexMaturity($X$9,AC2147,)</f>
        <v>54539</v>
      </c>
      <c r="AE2147" s="43">
        <f>_xll.qlTenorBasisValue(TenorBasis3M,AC2147,_xll.ohTrigger(trigger,$X$24))</f>
        <v>1.8862353249958654E-4</v>
      </c>
      <c r="AF2147" s="90">
        <f>_xll.qlTenorBasisForwardRate(TenorBasis3M,AC2147,_xll.ohTrigger(trigger,$X$24))</f>
        <v>1.5529362112197909E-2</v>
      </c>
      <c r="AG2147" s="90">
        <f>_xll.qlIndexFixing(TenorBasisIndex6M,$AB2147,TRUE,_xll.ohTrigger(trigger,$X$24))</f>
        <v>1.5631776366555883E-2</v>
      </c>
      <c r="AH2147" s="43">
        <f>_xll.qlIndexFixing($X$9,$AB2147,TRUE,trigger)</f>
        <v>1.5642220146060204E-2</v>
      </c>
      <c r="AI2147" s="45">
        <f t="shared" si="47"/>
        <v>-0.10443779504321071</v>
      </c>
    </row>
    <row r="2148" spans="27:35" x14ac:dyDescent="0.2">
      <c r="AA2148" s="122" t="s">
        <v>88</v>
      </c>
      <c r="AB2148" s="40">
        <f>_xll.qlInterestRateIndexFixingDate($X$9,AC2148)</f>
        <v>54452</v>
      </c>
      <c r="AC2148" s="40">
        <f>_xll.qlCalendarAdvance(calendar,$AC2147,AA2148,,,trigger)</f>
        <v>54456</v>
      </c>
      <c r="AD2148" s="40">
        <f>_xll.qlInterestRateIndexMaturity($X$9,AC2148,)</f>
        <v>54546</v>
      </c>
      <c r="AE2148" s="43">
        <f>_xll.qlTenorBasisValue(TenorBasis3M,AC2148,_xll.ohTrigger(trigger,$X$24))</f>
        <v>1.8823811788494597E-4</v>
      </c>
      <c r="AF2148" s="90">
        <f>_xll.qlTenorBasisForwardRate(TenorBasis3M,AC2148,_xll.ohTrigger(trigger,$X$24))</f>
        <v>1.5528265177056966E-2</v>
      </c>
      <c r="AG2148" s="90">
        <f>_xll.qlIndexFixing(TenorBasisIndex6M,$AB2148,TRUE,_xll.ohTrigger(trigger,$X$24))</f>
        <v>1.5630525535079265E-2</v>
      </c>
      <c r="AH2148" s="43">
        <f>_xll.qlIndexFixing($X$9,$AB2148,TRUE,trigger)</f>
        <v>1.5641058917378992E-2</v>
      </c>
      <c r="AI2148" s="45">
        <f t="shared" si="47"/>
        <v>-0.10533382299726668</v>
      </c>
    </row>
    <row r="2149" spans="27:35" x14ac:dyDescent="0.2">
      <c r="AA2149" s="122" t="s">
        <v>88</v>
      </c>
      <c r="AB2149" s="40">
        <f>_xll.qlInterestRateIndexFixingDate($X$9,AC2149)</f>
        <v>54459</v>
      </c>
      <c r="AC2149" s="40">
        <f>_xll.qlCalendarAdvance(calendar,$AC2148,AA2149,,,trigger)</f>
        <v>54463</v>
      </c>
      <c r="AD2149" s="40">
        <f>_xll.qlInterestRateIndexMaturity($X$9,AC2149,)</f>
        <v>54553</v>
      </c>
      <c r="AE2149" s="43">
        <f>_xll.qlTenorBasisValue(TenorBasis3M,AC2149,_xll.ohTrigger(trigger,$X$24))</f>
        <v>1.8785344416610158E-4</v>
      </c>
      <c r="AF2149" s="90">
        <f>_xll.qlTenorBasisForwardRate(TenorBasis3M,AC2149,_xll.ohTrigger(trigger,$X$24))</f>
        <v>1.5527135925609947E-2</v>
      </c>
      <c r="AG2149" s="90">
        <f>_xll.qlIndexFixing(TenorBasisIndex6M,$AB2149,TRUE,_xll.ohTrigger(trigger,$X$24))</f>
        <v>1.5629396457423894E-2</v>
      </c>
      <c r="AH2149" s="43">
        <f>_xll.qlIndexFixing($X$9,$AB2149,TRUE,trigger)</f>
        <v>1.5639865169216449E-2</v>
      </c>
      <c r="AI2149" s="45">
        <f t="shared" si="47"/>
        <v>-0.10468711792555041</v>
      </c>
    </row>
    <row r="2150" spans="27:35" x14ac:dyDescent="0.2">
      <c r="AA2150" s="122" t="s">
        <v>88</v>
      </c>
      <c r="AB2150" s="40">
        <f>_xll.qlInterestRateIndexFixingDate($X$9,AC2150)</f>
        <v>54466</v>
      </c>
      <c r="AC2150" s="40">
        <f>_xll.qlCalendarAdvance(calendar,$AC2149,AA2150,,,trigger)</f>
        <v>54470</v>
      </c>
      <c r="AD2150" s="40">
        <f>_xll.qlInterestRateIndexMaturity($X$9,AC2150,)</f>
        <v>54560</v>
      </c>
      <c r="AE2150" s="43">
        <f>_xll.qlTenorBasisValue(TenorBasis3M,AC2150,_xll.ohTrigger(trigger,$X$24))</f>
        <v>1.8746951009599802E-4</v>
      </c>
      <c r="AF2150" s="90">
        <f>_xll.qlTenorBasisForwardRate(TenorBasis3M,AC2150,_xll.ohTrigger(trigger,$X$24))</f>
        <v>1.5525974356648931E-2</v>
      </c>
      <c r="AG2150" s="90">
        <f>_xll.qlIndexFixing(TenorBasisIndex6M,$AB2150,TRUE,_xll.ohTrigger(trigger,$X$24))</f>
        <v>1.5628235061430296E-2</v>
      </c>
      <c r="AH2150" s="43">
        <f>_xll.qlIndexFixing($X$9,$AB2150,TRUE,trigger)</f>
        <v>1.5638638901600999E-2</v>
      </c>
      <c r="AI2150" s="45">
        <f t="shared" si="47"/>
        <v>-0.10403840170702949</v>
      </c>
    </row>
    <row r="2151" spans="27:35" x14ac:dyDescent="0.2">
      <c r="AA2151" s="122" t="s">
        <v>88</v>
      </c>
      <c r="AB2151" s="40">
        <f>_xll.qlInterestRateIndexFixingDate($X$9,AC2151)</f>
        <v>54473</v>
      </c>
      <c r="AC2151" s="40">
        <f>_xll.qlCalendarAdvance(calendar,$AC2150,AA2151,,,trigger)</f>
        <v>54477</v>
      </c>
      <c r="AD2151" s="40">
        <f>_xll.qlInterestRateIndexMaturity($X$9,AC2151,)</f>
        <v>54567</v>
      </c>
      <c r="AE2151" s="43">
        <f>_xll.qlTenorBasisValue(TenorBasis3M,AC2151,_xll.ohTrigger(trigger,$X$24))</f>
        <v>1.8708631442905646E-4</v>
      </c>
      <c r="AF2151" s="90">
        <f>_xll.qlTenorBasisForwardRate(TenorBasis3M,AC2151,_xll.ohTrigger(trigger,$X$24))</f>
        <v>1.5524780468968657E-2</v>
      </c>
      <c r="AG2151" s="90">
        <f>_xll.qlIndexFixing(TenorBasisIndex6M,$AB2151,TRUE,_xll.ohTrigger(trigger,$X$24))</f>
        <v>1.5627213884415347E-2</v>
      </c>
      <c r="AH2151" s="43">
        <f>_xll.qlIndexFixing($X$9,$AB2151,TRUE,trigger)</f>
        <v>1.5637380114563726E-2</v>
      </c>
      <c r="AI2151" s="45">
        <f t="shared" si="47"/>
        <v>-0.10166230148378474</v>
      </c>
    </row>
    <row r="2152" spans="27:35" x14ac:dyDescent="0.2">
      <c r="AA2152" s="122" t="s">
        <v>88</v>
      </c>
      <c r="AB2152" s="40">
        <f>_xll.qlInterestRateIndexFixingDate($X$9,AC2152)</f>
        <v>54480</v>
      </c>
      <c r="AC2152" s="40">
        <f>_xll.qlCalendarAdvance(calendar,$AC2151,AA2152,,,trigger)</f>
        <v>54484</v>
      </c>
      <c r="AD2152" s="40">
        <f>_xll.qlInterestRateIndexMaturity($X$9,AC2152,)</f>
        <v>54576</v>
      </c>
      <c r="AE2152" s="43">
        <f>_xll.qlTenorBasisValue(TenorBasis3M,AC2152,_xll.ohTrigger(trigger,$X$24))</f>
        <v>1.8670385592117419E-4</v>
      </c>
      <c r="AF2152" s="90">
        <f>_xll.qlTenorBasisForwardRate(TenorBasis3M,AC2152,_xll.ohTrigger(trigger,$X$24))</f>
        <v>1.5524034975777345E-2</v>
      </c>
      <c r="AG2152" s="90">
        <f>_xll.qlIndexFixing(TenorBasisIndex6M,$AB2152,TRUE,_xll.ohTrigger(trigger,$X$24))</f>
        <v>1.5626304879518622E-2</v>
      </c>
      <c r="AH2152" s="43">
        <f>_xll.qlIndexFixing($X$9,$AB2152,TRUE,trigger)</f>
        <v>1.563656986613499E-2</v>
      </c>
      <c r="AI2152" s="45">
        <f t="shared" si="47"/>
        <v>-0.10264986616367877</v>
      </c>
    </row>
    <row r="2153" spans="27:35" x14ac:dyDescent="0.2">
      <c r="AA2153" s="122" t="s">
        <v>88</v>
      </c>
      <c r="AB2153" s="40">
        <f>_xll.qlInterestRateIndexFixingDate($X$9,AC2153)</f>
        <v>54487</v>
      </c>
      <c r="AC2153" s="40">
        <f>_xll.qlCalendarAdvance(calendar,$AC2152,AA2153,,,trigger)</f>
        <v>54491</v>
      </c>
      <c r="AD2153" s="40">
        <f>_xll.qlInterestRateIndexMaturity($X$9,AC2153,)</f>
        <v>54583</v>
      </c>
      <c r="AE2153" s="43">
        <f>_xll.qlTenorBasisValue(TenorBasis3M,AC2153,_xll.ohTrigger(trigger,$X$24))</f>
        <v>1.8632213332972589E-4</v>
      </c>
      <c r="AF2153" s="90">
        <f>_xll.qlTenorBasisForwardRate(TenorBasis3M,AC2153,_xll.ohTrigger(trigger,$X$24))</f>
        <v>1.5522771720544752E-2</v>
      </c>
      <c r="AG2153" s="90">
        <f>_xll.qlIndexFixing(TenorBasisIndex6M,$AB2153,TRUE,_xll.ohTrigger(trigger,$X$24))</f>
        <v>1.5625041793969428E-2</v>
      </c>
      <c r="AH2153" s="43">
        <f>_xll.qlIndexFixing($X$9,$AB2153,TRUE,trigger)</f>
        <v>1.5635241279553371E-2</v>
      </c>
      <c r="AI2153" s="45">
        <f t="shared" si="47"/>
        <v>-0.10199485583943513</v>
      </c>
    </row>
    <row r="2154" spans="27:35" x14ac:dyDescent="0.2">
      <c r="AA2154" s="122" t="s">
        <v>88</v>
      </c>
      <c r="AB2154" s="40">
        <f>_xll.qlInterestRateIndexFixingDate($X$9,AC2154)</f>
        <v>54494</v>
      </c>
      <c r="AC2154" s="40">
        <f>_xll.qlCalendarAdvance(calendar,$AC2153,AA2154,,,trigger)</f>
        <v>54498</v>
      </c>
      <c r="AD2154" s="40">
        <f>_xll.qlInterestRateIndexMaturity($X$9,AC2154,)</f>
        <v>54590</v>
      </c>
      <c r="AE2154" s="43">
        <f>_xll.qlTenorBasisValue(TenorBasis3M,AC2154,_xll.ohTrigger(trigger,$X$24))</f>
        <v>1.8594114541356391E-4</v>
      </c>
      <c r="AF2154" s="90">
        <f>_xll.qlTenorBasisForwardRate(TenorBasis3M,AC2154,_xll.ohTrigger(trigger,$X$24))</f>
        <v>1.5521476140045346E-2</v>
      </c>
      <c r="AG2154" s="90">
        <f>_xll.qlIndexFixing(TenorBasisIndex6M,$AB2154,TRUE,_xll.ohTrigger(trigger,$X$24))</f>
        <v>1.5623746382312353E-2</v>
      </c>
      <c r="AH2154" s="43">
        <f>_xll.qlIndexFixing($X$9,$AB2154,TRUE,trigger)</f>
        <v>1.5633880170841545E-2</v>
      </c>
      <c r="AI2154" s="45">
        <f t="shared" si="47"/>
        <v>-0.10133788529192306</v>
      </c>
    </row>
    <row r="2155" spans="27:35" x14ac:dyDescent="0.2">
      <c r="AA2155" s="122" t="s">
        <v>88</v>
      </c>
      <c r="AB2155" s="40">
        <f>_xll.qlInterestRateIndexFixingDate($X$9,AC2155)</f>
        <v>54501</v>
      </c>
      <c r="AC2155" s="40">
        <f>_xll.qlCalendarAdvance(calendar,$AC2154,AA2155,,,trigger)</f>
        <v>54505</v>
      </c>
      <c r="AD2155" s="40">
        <f>_xll.qlInterestRateIndexMaturity($X$9,AC2155,)</f>
        <v>54597</v>
      </c>
      <c r="AE2155" s="43">
        <f>_xll.qlTenorBasisValue(TenorBasis3M,AC2155,_xll.ohTrigger(trigger,$X$24))</f>
        <v>1.8556089093301967E-4</v>
      </c>
      <c r="AF2155" s="90">
        <f>_xll.qlTenorBasisForwardRate(TenorBasis3M,AC2155,_xll.ohTrigger(trigger,$X$24))</f>
        <v>1.5520148233082696E-2</v>
      </c>
      <c r="AG2155" s="90">
        <f>_xll.qlIndexFixing(TenorBasisIndex6M,$AB2155,TRUE,_xll.ohTrigger(trigger,$X$24))</f>
        <v>1.56224186433501E-2</v>
      </c>
      <c r="AH2155" s="43">
        <f>_xll.qlIndexFixing($X$9,$AB2155,TRUE,trigger)</f>
        <v>1.5632486540028183E-2</v>
      </c>
      <c r="AI2155" s="45">
        <f t="shared" si="47"/>
        <v>-0.10067896678083235</v>
      </c>
    </row>
    <row r="2156" spans="27:35" x14ac:dyDescent="0.2">
      <c r="AA2156" s="122" t="s">
        <v>88</v>
      </c>
      <c r="AB2156" s="40">
        <f>_xll.qlInterestRateIndexFixingDate($X$9,AC2156)</f>
        <v>54508</v>
      </c>
      <c r="AC2156" s="40">
        <f>_xll.qlCalendarAdvance(calendar,$AC2155,AA2156,,,trigger)</f>
        <v>54512</v>
      </c>
      <c r="AD2156" s="40">
        <f>_xll.qlInterestRateIndexMaturity($X$9,AC2156,)</f>
        <v>54604</v>
      </c>
      <c r="AE2156" s="43">
        <f>_xll.qlTenorBasisValue(TenorBasis3M,AC2156,_xll.ohTrigger(trigger,$X$24))</f>
        <v>1.8518136864990352E-4</v>
      </c>
      <c r="AF2156" s="90">
        <f>_xll.qlTenorBasisForwardRate(TenorBasis3M,AC2156,_xll.ohTrigger(trigger,$X$24))</f>
        <v>1.5518787998463842E-2</v>
      </c>
      <c r="AG2156" s="90">
        <f>_xll.qlIndexFixing(TenorBasisIndex6M,$AB2156,TRUE,_xll.ohTrigger(trigger,$X$24))</f>
        <v>1.5621058575893182E-2</v>
      </c>
      <c r="AH2156" s="43">
        <f>_xll.qlIndexFixing($X$9,$AB2156,TRUE,trigger)</f>
        <v>1.5631060387149783E-2</v>
      </c>
      <c r="AI2156" s="45">
        <f t="shared" si="47"/>
        <v>-0.10001811256600893</v>
      </c>
    </row>
    <row r="2157" spans="27:35" x14ac:dyDescent="0.2">
      <c r="AA2157" s="122" t="s">
        <v>88</v>
      </c>
      <c r="AB2157" s="40">
        <f>_xll.qlInterestRateIndexFixingDate($X$9,AC2157)</f>
        <v>54515</v>
      </c>
      <c r="AC2157" s="40">
        <f>_xll.qlCalendarAdvance(calendar,$AC2156,AA2157,,,trigger)</f>
        <v>54519</v>
      </c>
      <c r="AD2157" s="40">
        <f>_xll.qlInterestRateIndexMaturity($X$9,AC2157,)</f>
        <v>54610</v>
      </c>
      <c r="AE2157" s="43">
        <f>_xll.qlTenorBasisValue(TenorBasis3M,AC2157,_xll.ohTrigger(trigger,$X$24))</f>
        <v>1.8480257732750603E-4</v>
      </c>
      <c r="AF2157" s="90">
        <f>_xll.qlTenorBasisForwardRate(TenorBasis3M,AC2157,_xll.ohTrigger(trigger,$X$24))</f>
        <v>1.5517167018482887E-2</v>
      </c>
      <c r="AG2157" s="90">
        <f>_xll.qlIndexFixing(TenorBasisIndex6M,$AB2157,TRUE,_xll.ohTrigger(trigger,$X$24))</f>
        <v>1.5619433336557846E-2</v>
      </c>
      <c r="AH2157" s="43">
        <f>_xll.qlIndexFixing($X$9,$AB2157,TRUE,trigger)</f>
        <v>1.56293732097347E-2</v>
      </c>
      <c r="AI2157" s="45">
        <f t="shared" si="47"/>
        <v>-9.9398731768542137E-2</v>
      </c>
    </row>
    <row r="2158" spans="27:35" x14ac:dyDescent="0.2">
      <c r="AA2158" s="122" t="s">
        <v>88</v>
      </c>
      <c r="AB2158" s="40">
        <f>_xll.qlInterestRateIndexFixingDate($X$9,AC2158)</f>
        <v>54522</v>
      </c>
      <c r="AC2158" s="40">
        <f>_xll.qlCalendarAdvance(calendar,$AC2157,AA2158,,,trigger)</f>
        <v>54526</v>
      </c>
      <c r="AD2158" s="40">
        <f>_xll.qlInterestRateIndexMaturity($X$9,AC2158,)</f>
        <v>54617</v>
      </c>
      <c r="AE2158" s="43">
        <f>_xll.qlTenorBasisValue(TenorBasis3M,AC2158,_xll.ohTrigger(trigger,$X$24))</f>
        <v>1.8442451573059881E-4</v>
      </c>
      <c r="AF2158" s="90">
        <f>_xll.qlTenorBasisForwardRate(TenorBasis3M,AC2158,_xll.ohTrigger(trigger,$X$24))</f>
        <v>1.5515744495687066E-2</v>
      </c>
      <c r="AG2158" s="90">
        <f>_xll.qlIndexFixing(TenorBasisIndex6M,$AB2158,TRUE,_xll.ohTrigger(trigger,$X$24))</f>
        <v>1.5788954392198261E-2</v>
      </c>
      <c r="AH2158" s="43">
        <f>_xll.qlIndexFixing($X$9,$AB2158,TRUE,trigger)</f>
        <v>1.5627884400339812E-2</v>
      </c>
      <c r="AI2158" s="45">
        <f t="shared" si="47"/>
        <v>1.6106999185844932</v>
      </c>
    </row>
    <row r="2159" spans="27:35" x14ac:dyDescent="0.2">
      <c r="AA2159" s="122" t="s">
        <v>88</v>
      </c>
      <c r="AB2159" s="40">
        <f>_xll.qlInterestRateIndexFixingDate($X$9,AC2159)</f>
        <v>54527</v>
      </c>
      <c r="AC2159" s="40">
        <f>_xll.qlCalendarAdvance(calendar,$AC2158,AA2159,,,trigger)</f>
        <v>54533</v>
      </c>
      <c r="AD2159" s="40">
        <f>_xll.qlInterestRateIndexMaturity($X$9,AC2159,)</f>
        <v>54624</v>
      </c>
      <c r="AE2159" s="43">
        <f>_xll.qlTenorBasisValue(TenorBasis3M,AC2159,_xll.ohTrigger(trigger,$X$24))</f>
        <v>1.8404718262543396E-4</v>
      </c>
      <c r="AF2159" s="90">
        <f>_xll.qlTenorBasisForwardRate(TenorBasis3M,AC2159,_xll.ohTrigger(trigger,$X$24))</f>
        <v>1.5514289643136546E-2</v>
      </c>
      <c r="AG2159" s="90">
        <f>_xll.qlIndexFixing(TenorBasisIndex6M,$AB2159,TRUE,_xll.ohTrigger(trigger,$X$24))</f>
        <v>1.5616556292247804E-2</v>
      </c>
      <c r="AH2159" s="43">
        <f>_xll.qlIndexFixing($X$9,$AB2159,TRUE,trigger)</f>
        <v>1.5626363070389004E-2</v>
      </c>
      <c r="AI2159" s="45">
        <f t="shared" si="47"/>
        <v>-9.806778141200137E-2</v>
      </c>
    </row>
    <row r="2160" spans="27:35" x14ac:dyDescent="0.2">
      <c r="AA2160" s="122" t="s">
        <v>88</v>
      </c>
      <c r="AB2160" s="40">
        <f>_xll.qlInterestRateIndexFixingDate($X$9,AC2160)</f>
        <v>54536</v>
      </c>
      <c r="AC2160" s="40">
        <f>_xll.qlCalendarAdvance(calendar,$AC2159,AA2160,,,trigger)</f>
        <v>54540</v>
      </c>
      <c r="AD2160" s="40">
        <f>_xll.qlInterestRateIndexMaturity($X$9,AC2160,)</f>
        <v>54631</v>
      </c>
      <c r="AE2160" s="43">
        <f>_xll.qlTenorBasisValue(TenorBasis3M,AC2160,_xll.ohTrigger(trigger,$X$24))</f>
        <v>1.8367057677974672E-4</v>
      </c>
      <c r="AF2160" s="90">
        <f>_xll.qlTenorBasisForwardRate(TenorBasis3M,AC2160,_xll.ohTrigger(trigger,$X$24))</f>
        <v>1.5512802459647222E-2</v>
      </c>
      <c r="AG2160" s="90">
        <f>_xll.qlIndexFixing(TenorBasisIndex6M,$AB2160,TRUE,_xll.ohTrigger(trigger,$X$24))</f>
        <v>1.5615069273029714E-2</v>
      </c>
      <c r="AH2160" s="43">
        <f>_xll.qlIndexFixing($X$9,$AB2160,TRUE,trigger)</f>
        <v>1.562480921992093E-2</v>
      </c>
      <c r="AI2160" s="45">
        <f t="shared" si="47"/>
        <v>-9.7399468912164056E-2</v>
      </c>
    </row>
    <row r="2161" spans="27:35" x14ac:dyDescent="0.2">
      <c r="AA2161" s="122" t="s">
        <v>88</v>
      </c>
      <c r="AB2161" s="40">
        <f>_xll.qlInterestRateIndexFixingDate($X$9,AC2161)</f>
        <v>54543</v>
      </c>
      <c r="AC2161" s="40">
        <f>_xll.qlCalendarAdvance(calendar,$AC2160,AA2161,,,trigger)</f>
        <v>54547</v>
      </c>
      <c r="AD2161" s="40">
        <f>_xll.qlInterestRateIndexMaturity($X$9,AC2161,)</f>
        <v>54639</v>
      </c>
      <c r="AE2161" s="43">
        <f>_xll.qlTenorBasisValue(TenorBasis3M,AC2161,_xll.ohTrigger(trigger,$X$24))</f>
        <v>1.8329469696275443E-4</v>
      </c>
      <c r="AF2161" s="90">
        <f>_xll.qlTenorBasisForwardRate(TenorBasis3M,AC2161,_xll.ohTrigger(trigger,$X$24))</f>
        <v>1.5511501868894592E-2</v>
      </c>
      <c r="AG2161" s="90">
        <f>_xll.qlIndexFixing(TenorBasisIndex6M,$AB2161,TRUE,_xll.ohTrigger(trigger,$X$24))</f>
        <v>1.5444949048227942E-2</v>
      </c>
      <c r="AH2161" s="43">
        <f>_xll.qlIndexFixing($X$9,$AB2161,TRUE,trigger)</f>
        <v>1.5623441793066354E-2</v>
      </c>
      <c r="AI2161" s="45">
        <f t="shared" si="47"/>
        <v>-1.7849274483841202</v>
      </c>
    </row>
    <row r="2162" spans="27:35" x14ac:dyDescent="0.2">
      <c r="AA2162" s="122" t="s">
        <v>88</v>
      </c>
      <c r="AB2162" s="40">
        <f>_xll.qlInterestRateIndexFixingDate($X$9,AC2162)</f>
        <v>54550</v>
      </c>
      <c r="AC2162" s="40">
        <f>_xll.qlCalendarAdvance(calendar,$AC2161,AA2162,,,trigger)</f>
        <v>54554</v>
      </c>
      <c r="AD2162" s="40">
        <f>_xll.qlInterestRateIndexMaturity($X$9,AC2162,)</f>
        <v>54646</v>
      </c>
      <c r="AE2162" s="43">
        <f>_xll.qlTenorBasisValue(TenorBasis3M,AC2162,_xll.ohTrigger(trigger,$X$24))</f>
        <v>1.829195419451574E-4</v>
      </c>
      <c r="AF2162" s="90">
        <f>_xll.qlTenorBasisForwardRate(TenorBasis3M,AC2162,_xll.ohTrigger(trigger,$X$24))</f>
        <v>1.5509947643391513E-2</v>
      </c>
      <c r="AG2162" s="90">
        <f>_xll.qlIndexFixing(TenorBasisIndex6M,$AB2162,TRUE,_xll.ohTrigger(trigger,$X$24))</f>
        <v>1.5612219206123127E-2</v>
      </c>
      <c r="AH2162" s="43">
        <f>_xll.qlIndexFixing($X$9,$AB2162,TRUE,trigger)</f>
        <v>1.5621820508576216E-2</v>
      </c>
      <c r="AI2162" s="45">
        <f t="shared" si="47"/>
        <v>-9.6013024530883229E-2</v>
      </c>
    </row>
    <row r="2163" spans="27:35" x14ac:dyDescent="0.2">
      <c r="AA2163" s="122" t="s">
        <v>88</v>
      </c>
      <c r="AB2163" s="40">
        <f>_xll.qlInterestRateIndexFixingDate($X$9,AC2163)</f>
        <v>54557</v>
      </c>
      <c r="AC2163" s="40">
        <f>_xll.qlCalendarAdvance(calendar,$AC2162,AA2163,,,trigger)</f>
        <v>54561</v>
      </c>
      <c r="AD2163" s="40">
        <f>_xll.qlInterestRateIndexMaturity($X$9,AC2163,)</f>
        <v>54653</v>
      </c>
      <c r="AE2163" s="43">
        <f>_xll.qlTenorBasisValue(TenorBasis3M,AC2163,_xll.ohTrigger(trigger,$X$24))</f>
        <v>1.8254511049914054E-4</v>
      </c>
      <c r="AF2163" s="90">
        <f>_xll.qlTenorBasisForwardRate(TenorBasis3M,AC2163,_xll.ohTrigger(trigger,$X$24))</f>
        <v>1.5508361081943206E-2</v>
      </c>
      <c r="AG2163" s="90">
        <f>_xll.qlIndexFixing(TenorBasisIndex6M,$AB2163,TRUE,_xll.ohTrigger(trigger,$X$24))</f>
        <v>1.5610632805945818E-2</v>
      </c>
      <c r="AH2163" s="43">
        <f>_xll.qlIndexFixing($X$9,$AB2163,TRUE,trigger)</f>
        <v>1.5620166702285171E-2</v>
      </c>
      <c r="AI2163" s="45">
        <f t="shared" si="47"/>
        <v>-9.5338963393525045E-2</v>
      </c>
    </row>
    <row r="2164" spans="27:35" x14ac:dyDescent="0.2">
      <c r="AA2164" s="122" t="s">
        <v>88</v>
      </c>
      <c r="AB2164" s="40">
        <f>_xll.qlInterestRateIndexFixingDate($X$9,AC2164)</f>
        <v>54564</v>
      </c>
      <c r="AC2164" s="40">
        <f>_xll.qlCalendarAdvance(calendar,$AC2163,AA2164,,,trigger)</f>
        <v>54568</v>
      </c>
      <c r="AD2164" s="40">
        <f>_xll.qlInterestRateIndexMaturity($X$9,AC2164,)</f>
        <v>54660</v>
      </c>
      <c r="AE2164" s="43">
        <f>_xll.qlTenorBasisValue(TenorBasis3M,AC2164,_xll.ohTrigger(trigger,$X$24))</f>
        <v>1.8217140139837305E-4</v>
      </c>
      <c r="AF2164" s="90">
        <f>_xll.qlTenorBasisForwardRate(TenorBasis3M,AC2164,_xll.ohTrigger(trigger,$X$24))</f>
        <v>1.550674218336888E-2</v>
      </c>
      <c r="AG2164" s="90">
        <f>_xll.qlIndexFixing(TenorBasisIndex6M,$AB2164,TRUE,_xll.ohTrigger(trigger,$X$24))</f>
        <v>1.5609014067805765E-2</v>
      </c>
      <c r="AH2164" s="43">
        <f>_xll.qlIndexFixing($X$9,$AB2164,TRUE,trigger)</f>
        <v>1.5618480374235797E-2</v>
      </c>
      <c r="AI2164" s="45">
        <f t="shared" si="47"/>
        <v>-9.4663064300320315E-2</v>
      </c>
    </row>
    <row r="2165" spans="27:35" x14ac:dyDescent="0.2">
      <c r="AA2165" s="122" t="s">
        <v>88</v>
      </c>
      <c r="AB2165" s="40">
        <f>_xll.qlInterestRateIndexFixingDate($X$9,AC2165)</f>
        <v>54571</v>
      </c>
      <c r="AC2165" s="40">
        <f>_xll.qlCalendarAdvance(calendar,$AC2164,AA2165,,,trigger)</f>
        <v>54575</v>
      </c>
      <c r="AD2165" s="40">
        <f>_xll.qlInterestRateIndexMaturity($X$9,AC2165,)</f>
        <v>54667</v>
      </c>
      <c r="AE2165" s="43">
        <f>_xll.qlTenorBasisValue(TenorBasis3M,AC2165,_xll.ohTrigger(trigger,$X$24))</f>
        <v>1.8179841341800864E-4</v>
      </c>
      <c r="AF2165" s="90">
        <f>_xll.qlTenorBasisForwardRate(TenorBasis3M,AC2165,_xll.ohTrigger(trigger,$X$24))</f>
        <v>1.5505090946497296E-2</v>
      </c>
      <c r="AG2165" s="90">
        <f>_xll.qlIndexFixing(TenorBasisIndex6M,$AB2165,TRUE,_xll.ohTrigger(trigger,$X$24))</f>
        <v>1.5607362990523914E-2</v>
      </c>
      <c r="AH2165" s="43">
        <f>_xll.qlIndexFixing($X$9,$AB2165,TRUE,trigger)</f>
        <v>1.5616761524469801E-2</v>
      </c>
      <c r="AI2165" s="45">
        <f t="shared" si="47"/>
        <v>-9.3985339458865086E-2</v>
      </c>
    </row>
    <row r="2166" spans="27:35" x14ac:dyDescent="0.2">
      <c r="AA2166" s="122" t="s">
        <v>88</v>
      </c>
      <c r="AB2166" s="40">
        <f>_xll.qlInterestRateIndexFixingDate($X$9,AC2166)</f>
        <v>54578</v>
      </c>
      <c r="AC2166" s="40">
        <f>_xll.qlCalendarAdvance(calendar,$AC2165,AA2166,,,trigger)</f>
        <v>54582</v>
      </c>
      <c r="AD2166" s="40">
        <f>_xll.qlInterestRateIndexMaturity($X$9,AC2166,)</f>
        <v>54674</v>
      </c>
      <c r="AE2166" s="43">
        <f>_xll.qlTenorBasisValue(TenorBasis3M,AC2166,_xll.ohTrigger(trigger,$X$24))</f>
        <v>1.814261453346872E-4</v>
      </c>
      <c r="AF2166" s="90">
        <f>_xll.qlTenorBasisForwardRate(TenorBasis3M,AC2166,_xll.ohTrigger(trigger,$X$24))</f>
        <v>1.5503407370158087E-2</v>
      </c>
      <c r="AG2166" s="90">
        <f>_xll.qlIndexFixing(TenorBasisIndex6M,$AB2166,TRUE,_xll.ohTrigger(trigger,$X$24))</f>
        <v>1.560567957293511E-2</v>
      </c>
      <c r="AH2166" s="43">
        <f>_xll.qlIndexFixing($X$9,$AB2166,TRUE,trigger)</f>
        <v>1.5615010153030623E-2</v>
      </c>
      <c r="AI2166" s="45">
        <f t="shared" si="47"/>
        <v>-9.3305800955133938E-2</v>
      </c>
    </row>
    <row r="2167" spans="27:35" x14ac:dyDescent="0.2">
      <c r="AA2167" s="122" t="s">
        <v>88</v>
      </c>
      <c r="AB2167" s="40">
        <f>_xll.qlInterestRateIndexFixingDate($X$9,AC2167)</f>
        <v>54585</v>
      </c>
      <c r="AC2167" s="40">
        <f>_xll.qlCalendarAdvance(calendar,$AC2166,AA2167,,,trigger)</f>
        <v>54589</v>
      </c>
      <c r="AD2167" s="40">
        <f>_xll.qlInterestRateIndexMaturity($X$9,AC2167,)</f>
        <v>54681</v>
      </c>
      <c r="AE2167" s="43">
        <f>_xll.qlTenorBasisValue(TenorBasis3M,AC2167,_xll.ohTrigger(trigger,$X$24))</f>
        <v>1.8105459592653513E-4</v>
      </c>
      <c r="AF2167" s="90">
        <f>_xll.qlTenorBasisForwardRate(TenorBasis3M,AC2167,_xll.ohTrigger(trigger,$X$24))</f>
        <v>1.5501691453180883E-2</v>
      </c>
      <c r="AG2167" s="90">
        <f>_xll.qlIndexFixing(TenorBasisIndex6M,$AB2167,TRUE,_xll.ohTrigger(trigger,$X$24))</f>
        <v>1.5603963813864637E-2</v>
      </c>
      <c r="AH2167" s="43">
        <f>_xll.qlIndexFixing($X$9,$AB2167,TRUE,trigger)</f>
        <v>1.5613226259959969E-2</v>
      </c>
      <c r="AI2167" s="45">
        <f t="shared" si="47"/>
        <v>-9.2624460953320137E-2</v>
      </c>
    </row>
    <row r="2168" spans="27:35" x14ac:dyDescent="0.2">
      <c r="AA2168" s="122" t="s">
        <v>88</v>
      </c>
      <c r="AB2168" s="40">
        <f>_xll.qlInterestRateIndexFixingDate($X$9,AC2168)</f>
        <v>54592</v>
      </c>
      <c r="AC2168" s="40">
        <f>_xll.qlCalendarAdvance(calendar,$AC2167,AA2168,,,trigger)</f>
        <v>54596</v>
      </c>
      <c r="AD2168" s="40">
        <f>_xll.qlInterestRateIndexMaturity($X$9,AC2168,)</f>
        <v>54688</v>
      </c>
      <c r="AE2168" s="43">
        <f>_xll.qlTenorBasisValue(TenorBasis3M,AC2168,_xll.ohTrigger(trigger,$X$24))</f>
        <v>1.8068376397316463E-4</v>
      </c>
      <c r="AF2168" s="90">
        <f>_xll.qlTenorBasisForwardRate(TenorBasis3M,AC2168,_xll.ohTrigger(trigger,$X$24))</f>
        <v>1.5499943194399663E-2</v>
      </c>
      <c r="AG2168" s="90">
        <f>_xll.qlIndexFixing(TenorBasisIndex6M,$AB2168,TRUE,_xll.ohTrigger(trigger,$X$24))</f>
        <v>1.5433533617999026E-2</v>
      </c>
      <c r="AH2168" s="43">
        <f>_xll.qlIndexFixing($X$9,$AB2168,TRUE,trigger)</f>
        <v>1.5611409845305629E-2</v>
      </c>
      <c r="AI2168" s="45">
        <f t="shared" si="47"/>
        <v>-1.7787622730660277</v>
      </c>
    </row>
    <row r="2169" spans="27:35" x14ac:dyDescent="0.2">
      <c r="AA2169" s="122" t="s">
        <v>88</v>
      </c>
      <c r="AB2169" s="40">
        <f>_xll.qlInterestRateIndexFixingDate($X$9,AC2169)</f>
        <v>54599</v>
      </c>
      <c r="AC2169" s="40">
        <f>_xll.qlCalendarAdvance(calendar,$AC2168,AA2169,,,trigger)</f>
        <v>54603</v>
      </c>
      <c r="AD2169" s="40">
        <f>_xll.qlInterestRateIndexMaturity($X$9,AC2169,)</f>
        <v>54695</v>
      </c>
      <c r="AE2169" s="43">
        <f>_xll.qlTenorBasisValue(TenorBasis3M,AC2169,_xll.ohTrigger(trigger,$X$24))</f>
        <v>1.8031364825567609E-4</v>
      </c>
      <c r="AF2169" s="90">
        <f>_xll.qlTenorBasisForwardRate(TenorBasis3M,AC2169,_xll.ohTrigger(trigger,$X$24))</f>
        <v>1.5498162592649271E-2</v>
      </c>
      <c r="AG2169" s="90">
        <f>_xll.qlIndexFixing(TenorBasisIndex6M,$AB2169,TRUE,_xll.ohTrigger(trigger,$X$24))</f>
        <v>1.5769359255598383E-2</v>
      </c>
      <c r="AH2169" s="43">
        <f>_xll.qlIndexFixing($X$9,$AB2169,TRUE,trigger)</f>
        <v>1.5609560909108439E-2</v>
      </c>
      <c r="AI2169" s="45">
        <f t="shared" si="47"/>
        <v>1.5979834648994355</v>
      </c>
    </row>
    <row r="2170" spans="27:35" x14ac:dyDescent="0.2">
      <c r="AA2170" s="122" t="s">
        <v>88</v>
      </c>
      <c r="AB2170" s="40">
        <f>_xll.qlInterestRateIndexFixingDate($X$9,AC2170)</f>
        <v>54606</v>
      </c>
      <c r="AC2170" s="40">
        <f>_xll.qlCalendarAdvance(calendar,$AC2169,AA2170,,,trigger)</f>
        <v>54610</v>
      </c>
      <c r="AD2170" s="40">
        <f>_xll.qlInterestRateIndexMaturity($X$9,AC2170,)</f>
        <v>54702</v>
      </c>
      <c r="AE2170" s="43">
        <f>_xll.qlTenorBasisValue(TenorBasis3M,AC2170,_xll.ohTrigger(trigger,$X$24))</f>
        <v>1.7994424755665681E-4</v>
      </c>
      <c r="AF2170" s="90">
        <f>_xll.qlTenorBasisForwardRate(TenorBasis3M,AC2170,_xll.ohTrigger(trigger,$X$24))</f>
        <v>1.54963496467715E-2</v>
      </c>
      <c r="AG2170" s="90">
        <f>_xll.qlIndexFixing(TenorBasisIndex6M,$AB2170,TRUE,_xll.ohTrigger(trigger,$X$24))</f>
        <v>1.5598622476133394E-2</v>
      </c>
      <c r="AH2170" s="43">
        <f>_xll.qlIndexFixing($X$9,$AB2170,TRUE,trigger)</f>
        <v>1.5607679451416188E-2</v>
      </c>
      <c r="AI2170" s="45">
        <f t="shared" si="47"/>
        <v>-9.0569752827941025E-2</v>
      </c>
    </row>
    <row r="2171" spans="27:35" x14ac:dyDescent="0.2">
      <c r="AA2171" s="122" t="s">
        <v>88</v>
      </c>
      <c r="AB2171" s="40">
        <f>_xll.qlInterestRateIndexFixingDate($X$9,AC2171)</f>
        <v>54613</v>
      </c>
      <c r="AC2171" s="40">
        <f>_xll.qlCalendarAdvance(calendar,$AC2170,AA2171,,,trigger)</f>
        <v>54617</v>
      </c>
      <c r="AD2171" s="40">
        <f>_xll.qlInterestRateIndexMaturity($X$9,AC2171,)</f>
        <v>54709</v>
      </c>
      <c r="AE2171" s="43">
        <f>_xll.qlTenorBasisValue(TenorBasis3M,AC2171,_xll.ohTrigger(trigger,$X$24))</f>
        <v>1.7957556066018331E-4</v>
      </c>
      <c r="AF2171" s="90">
        <f>_xll.qlTenorBasisForwardRate(TenorBasis3M,AC2171,_xll.ohTrigger(trigger,$X$24))</f>
        <v>1.5494504355603806E-2</v>
      </c>
      <c r="AG2171" s="90">
        <f>_xll.qlIndexFixing(TenorBasisIndex6M,$AB2171,TRUE,_xll.ohTrigger(trigger,$X$24))</f>
        <v>1.5596777339508166E-2</v>
      </c>
      <c r="AH2171" s="43">
        <f>_xll.qlIndexFixing($X$9,$AB2171,TRUE,trigger)</f>
        <v>1.5605765472276661E-2</v>
      </c>
      <c r="AI2171" s="45">
        <f t="shared" si="47"/>
        <v>-8.9881327684955548E-2</v>
      </c>
    </row>
    <row r="2172" spans="27:35" x14ac:dyDescent="0.2">
      <c r="AA2172" s="122" t="s">
        <v>88</v>
      </c>
      <c r="AB2172" s="40">
        <f>_xll.qlInterestRateIndexFixingDate($X$9,AC2172)</f>
        <v>54620</v>
      </c>
      <c r="AC2172" s="40">
        <f>_xll.qlCalendarAdvance(calendar,$AC2171,AA2172,,,trigger)</f>
        <v>54624</v>
      </c>
      <c r="AD2172" s="40">
        <f>_xll.qlInterestRateIndexMaturity($X$9,AC2172,)</f>
        <v>54716</v>
      </c>
      <c r="AE2172" s="43">
        <f>_xll.qlTenorBasisValue(TenorBasis3M,AC2172,_xll.ohTrigger(trigger,$X$24))</f>
        <v>1.7920758635182047E-4</v>
      </c>
      <c r="AF2172" s="90">
        <f>_xll.qlTenorBasisForwardRate(TenorBasis3M,AC2172,_xll.ohTrigger(trigger,$X$24))</f>
        <v>1.5492626717989722E-2</v>
      </c>
      <c r="AG2172" s="90">
        <f>_xll.qlIndexFixing(TenorBasisIndex6M,$AB2172,TRUE,_xll.ohTrigger(trigger,$X$24))</f>
        <v>1.5426306742926738E-2</v>
      </c>
      <c r="AH2172" s="43">
        <f>_xll.qlIndexFixing($X$9,$AB2172,TRUE,trigger)</f>
        <v>1.5603818971735043E-2</v>
      </c>
      <c r="AI2172" s="45">
        <f t="shared" si="47"/>
        <v>-1.7751222880830511</v>
      </c>
    </row>
    <row r="2173" spans="27:35" x14ac:dyDescent="0.2">
      <c r="AA2173" s="122" t="s">
        <v>88</v>
      </c>
      <c r="AB2173" s="40">
        <f>_xll.qlInterestRateIndexFixingDate($X$9,AC2173)</f>
        <v>54627</v>
      </c>
      <c r="AC2173" s="40">
        <f>_xll.qlCalendarAdvance(calendar,$AC2172,AA2173,,,trigger)</f>
        <v>54631</v>
      </c>
      <c r="AD2173" s="40">
        <f>_xll.qlInterestRateIndexMaturity($X$9,AC2173,)</f>
        <v>54723</v>
      </c>
      <c r="AE2173" s="43">
        <f>_xll.qlTenorBasisValue(TenorBasis3M,AC2173,_xll.ohTrigger(trigger,$X$24))</f>
        <v>1.78840323418622E-4</v>
      </c>
      <c r="AF2173" s="90">
        <f>_xll.qlTenorBasisForwardRate(TenorBasis3M,AC2173,_xll.ohTrigger(trigger,$X$24))</f>
        <v>1.549071673277278E-2</v>
      </c>
      <c r="AG2173" s="90">
        <f>_xll.qlIndexFixing(TenorBasisIndex6M,$AB2173,TRUE,_xll.ohTrigger(trigger,$X$24))</f>
        <v>1.5592990023237134E-2</v>
      </c>
      <c r="AH2173" s="43">
        <f>_xll.qlIndexFixing($X$9,$AB2173,TRUE,trigger)</f>
        <v>1.5601839949841725E-2</v>
      </c>
      <c r="AI2173" s="45">
        <f t="shared" si="47"/>
        <v>-8.8499266045916763E-2</v>
      </c>
    </row>
    <row r="2174" spans="27:35" x14ac:dyDescent="0.2">
      <c r="AA2174" s="122" t="s">
        <v>88</v>
      </c>
      <c r="AB2174" s="40">
        <f>_xll.qlInterestRateIndexFixingDate($X$9,AC2174)</f>
        <v>54634</v>
      </c>
      <c r="AC2174" s="40">
        <f>_xll.qlCalendarAdvance(calendar,$AC2173,AA2174,,,trigger)</f>
        <v>54638</v>
      </c>
      <c r="AD2174" s="40">
        <f>_xll.qlInterestRateIndexMaturity($X$9,AC2174,)</f>
        <v>54730</v>
      </c>
      <c r="AE2174" s="43">
        <f>_xll.qlTenorBasisValue(TenorBasis3M,AC2174,_xll.ohTrigger(trigger,$X$24))</f>
        <v>1.7847377064913214E-4</v>
      </c>
      <c r="AF2174" s="90">
        <f>_xll.qlTenorBasisForwardRate(TenorBasis3M,AC2174,_xll.ohTrigger(trigger,$X$24))</f>
        <v>1.5488774398802595E-2</v>
      </c>
      <c r="AG2174" s="90">
        <f>_xll.qlIndexFixing(TenorBasisIndex6M,$AB2174,TRUE,_xll.ohTrigger(trigger,$X$24))</f>
        <v>1.5591047841285347E-2</v>
      </c>
      <c r="AH2174" s="43">
        <f>_xll.qlIndexFixing($X$9,$AB2174,TRUE,trigger)</f>
        <v>1.5599828406645365E-2</v>
      </c>
      <c r="AI2174" s="45">
        <f t="shared" si="47"/>
        <v>-8.7805653600173811E-2</v>
      </c>
    </row>
    <row r="2175" spans="27:35" x14ac:dyDescent="0.2">
      <c r="AA2175" s="122" t="s">
        <v>88</v>
      </c>
      <c r="AB2175" s="40">
        <f>_xll.qlInterestRateIndexFixingDate($X$9,AC2175)</f>
        <v>54641</v>
      </c>
      <c r="AC2175" s="40">
        <f>_xll.qlCalendarAdvance(calendar,$AC2174,AA2175,,,trigger)</f>
        <v>54645</v>
      </c>
      <c r="AD2175" s="40">
        <f>_xll.qlInterestRateIndexMaturity($X$9,AC2175,)</f>
        <v>54737</v>
      </c>
      <c r="AE2175" s="43">
        <f>_xll.qlTenorBasisValue(TenorBasis3M,AC2175,_xll.ohTrigger(trigger,$X$24))</f>
        <v>1.7810792683338504E-4</v>
      </c>
      <c r="AF2175" s="90">
        <f>_xll.qlTenorBasisForwardRate(TenorBasis3M,AC2175,_xll.ohTrigger(trigger,$X$24))</f>
        <v>1.5486799714927049E-2</v>
      </c>
      <c r="AG2175" s="90">
        <f>_xll.qlIndexFixing(TenorBasisIndex6M,$AB2175,TRUE,_xll.ohTrigger(trigger,$X$24))</f>
        <v>1.5589073308587132E-2</v>
      </c>
      <c r="AH2175" s="43">
        <f>_xll.qlIndexFixing($X$9,$AB2175,TRUE,trigger)</f>
        <v>1.5597784342196358E-2</v>
      </c>
      <c r="AI2175" s="45">
        <f t="shared" si="47"/>
        <v>-8.7110336092263013E-2</v>
      </c>
    </row>
    <row r="2176" spans="27:35" x14ac:dyDescent="0.2">
      <c r="AA2176" s="122" t="s">
        <v>88</v>
      </c>
      <c r="AB2176" s="40">
        <f>_xll.qlInterestRateIndexFixingDate($X$9,AC2176)</f>
        <v>54648</v>
      </c>
      <c r="AC2176" s="40">
        <f>_xll.qlCalendarAdvance(calendar,$AC2175,AA2176,,,trigger)</f>
        <v>54652</v>
      </c>
      <c r="AD2176" s="40">
        <f>_xll.qlInterestRateIndexMaturity($X$9,AC2176,)</f>
        <v>54744</v>
      </c>
      <c r="AE2176" s="43">
        <f>_xll.qlTenorBasisValue(TenorBasis3M,AC2176,_xll.ohTrigger(trigger,$X$24))</f>
        <v>1.7774279076290494E-4</v>
      </c>
      <c r="AF2176" s="90">
        <f>_xll.qlTenorBasisForwardRate(TenorBasis3M,AC2176,_xll.ohTrigger(trigger,$X$24))</f>
        <v>1.5484792679997493E-2</v>
      </c>
      <c r="AG2176" s="90">
        <f>_xll.qlIndexFixing(TenorBasisIndex6M,$AB2176,TRUE,_xll.ohTrigger(trigger,$X$24))</f>
        <v>1.5755860853315495E-2</v>
      </c>
      <c r="AH2176" s="43">
        <f>_xll.qlIndexFixing($X$9,$AB2176,TRUE,trigger)</f>
        <v>1.559570775654336E-2</v>
      </c>
      <c r="AI2176" s="45">
        <f t="shared" si="47"/>
        <v>1.6015309677213514</v>
      </c>
    </row>
    <row r="2177" spans="27:35" x14ac:dyDescent="0.2">
      <c r="AA2177" s="122" t="s">
        <v>88</v>
      </c>
      <c r="AB2177" s="40">
        <f>_xll.qlInterestRateIndexFixingDate($X$9,AC2177)</f>
        <v>54655</v>
      </c>
      <c r="AC2177" s="40">
        <f>_xll.qlCalendarAdvance(calendar,$AC2176,AA2177,,,trigger)</f>
        <v>54659</v>
      </c>
      <c r="AD2177" s="40">
        <f>_xll.qlInterestRateIndexMaturity($X$9,AC2177,)</f>
        <v>54751</v>
      </c>
      <c r="AE2177" s="43">
        <f>_xll.qlTenorBasisValue(TenorBasis3M,AC2177,_xll.ohTrigger(trigger,$X$24))</f>
        <v>1.7737836123070774E-4</v>
      </c>
      <c r="AF2177" s="90">
        <f>_xll.qlTenorBasisForwardRate(TenorBasis3M,AC2177,_xll.ohTrigger(trigger,$X$24))</f>
        <v>1.5482753292871363E-2</v>
      </c>
      <c r="AG2177" s="90">
        <f>_xll.qlIndexFixing(TenorBasisIndex6M,$AB2177,TRUE,_xll.ohTrigger(trigger,$X$24))</f>
        <v>1.5585027186358565E-2</v>
      </c>
      <c r="AH2177" s="43">
        <f>_xll.qlIndexFixing($X$9,$AB2177,TRUE,trigger)</f>
        <v>1.5593598649740243E-2</v>
      </c>
      <c r="AI2177" s="45">
        <f t="shared" si="47"/>
        <v>-8.5714633816773994E-2</v>
      </c>
    </row>
    <row r="2178" spans="27:35" x14ac:dyDescent="0.2">
      <c r="AA2178" s="122" t="s">
        <v>88</v>
      </c>
      <c r="AB2178" s="40">
        <f>_xll.qlInterestRateIndexFixingDate($X$9,AC2178)</f>
        <v>54662</v>
      </c>
      <c r="AC2178" s="40">
        <f>_xll.qlCalendarAdvance(calendar,$AC2177,AA2178,,,trigger)</f>
        <v>54666</v>
      </c>
      <c r="AD2178" s="40">
        <f>_xll.qlInterestRateIndexMaturity($X$9,AC2178,)</f>
        <v>54757</v>
      </c>
      <c r="AE2178" s="43">
        <f>_xll.qlTenorBasisValue(TenorBasis3M,AC2178,_xll.ohTrigger(trigger,$X$24))</f>
        <v>1.7701463703130094E-4</v>
      </c>
      <c r="AF2178" s="90">
        <f>_xll.qlTenorBasisForwardRate(TenorBasis3M,AC2178,_xll.ohTrigger(trigger,$X$24))</f>
        <v>1.5480503228651936E-2</v>
      </c>
      <c r="AG2178" s="90">
        <f>_xll.qlIndexFixing(TenorBasisIndex6M,$AB2178,TRUE,_xll.ohTrigger(trigger,$X$24))</f>
        <v>1.5582772856613766E-2</v>
      </c>
      <c r="AH2178" s="43">
        <f>_xll.qlIndexFixing($X$9,$AB2178,TRUE,trigger)</f>
        <v>1.5591278950233999E-2</v>
      </c>
      <c r="AI2178" s="45">
        <f t="shared" si="47"/>
        <v>-8.5060936202332321E-2</v>
      </c>
    </row>
    <row r="2179" spans="27:35" x14ac:dyDescent="0.2">
      <c r="AA2179" s="122" t="s">
        <v>88</v>
      </c>
      <c r="AB2179" s="40">
        <f>_xll.qlInterestRateIndexFixingDate($X$9,AC2179)</f>
        <v>54669</v>
      </c>
      <c r="AC2179" s="40">
        <f>_xll.qlCalendarAdvance(calendar,$AC2178,AA2179,,,trigger)</f>
        <v>54673</v>
      </c>
      <c r="AD2179" s="40">
        <f>_xll.qlInterestRateIndexMaturity($X$9,AC2179,)</f>
        <v>54764</v>
      </c>
      <c r="AE2179" s="43">
        <f>_xll.qlTenorBasisValue(TenorBasis3M,AC2179,_xll.ohTrigger(trigger,$X$24))</f>
        <v>1.7665161696068323E-4</v>
      </c>
      <c r="AF2179" s="90">
        <f>_xll.qlTenorBasisForwardRate(TenorBasis3M,AC2179,_xll.ohTrigger(trigger,$X$24))</f>
        <v>1.5478401535148748E-2</v>
      </c>
      <c r="AG2179" s="90">
        <f>_xll.qlIndexFixing(TenorBasisIndex6M,$AB2179,TRUE,_xll.ohTrigger(trigger,$X$24))</f>
        <v>1.5580671311567649E-2</v>
      </c>
      <c r="AH2179" s="43">
        <f>_xll.qlIndexFixing($X$9,$AB2179,TRUE,trigger)</f>
        <v>1.5589107218079011E-2</v>
      </c>
      <c r="AI2179" s="45">
        <f t="shared" si="47"/>
        <v>-8.4359065113618487E-2</v>
      </c>
    </row>
    <row r="2180" spans="27:35" x14ac:dyDescent="0.2">
      <c r="AA2180" s="122" t="s">
        <v>88</v>
      </c>
      <c r="AB2180" s="40">
        <f>_xll.qlInterestRateIndexFixingDate($X$9,AC2180)</f>
        <v>54676</v>
      </c>
      <c r="AC2180" s="40">
        <f>_xll.qlCalendarAdvance(calendar,$AC2179,AA2180,,,trigger)</f>
        <v>54680</v>
      </c>
      <c r="AD2180" s="40">
        <f>_xll.qlInterestRateIndexMaturity($X$9,AC2180,)</f>
        <v>54771</v>
      </c>
      <c r="AE2180" s="43">
        <f>_xll.qlTenorBasisValue(TenorBasis3M,AC2180,_xll.ohTrigger(trigger,$X$24))</f>
        <v>1.7628929981634606E-4</v>
      </c>
      <c r="AF2180" s="90">
        <f>_xll.qlTenorBasisForwardRate(TenorBasis3M,AC2180,_xll.ohTrigger(trigger,$X$24))</f>
        <v>1.5476267487479621E-2</v>
      </c>
      <c r="AG2180" s="90">
        <f>_xll.qlIndexFixing(TenorBasisIndex6M,$AB2180,TRUE,_xll.ohTrigger(trigger,$X$24))</f>
        <v>1.5578537411523732E-2</v>
      </c>
      <c r="AH2180" s="43">
        <f>_xll.qlIndexFixing($X$9,$AB2180,TRUE,trigger)</f>
        <v>1.5586902966322945E-2</v>
      </c>
      <c r="AI2180" s="45">
        <f t="shared" ref="AI2180:AI2243" si="48">(AG2180-AH2180)*10000</f>
        <v>-8.3655547992132762E-2</v>
      </c>
    </row>
    <row r="2181" spans="27:35" x14ac:dyDescent="0.2">
      <c r="AA2181" s="122" t="s">
        <v>88</v>
      </c>
      <c r="AB2181" s="40">
        <f>_xll.qlInterestRateIndexFixingDate($X$9,AC2181)</f>
        <v>54683</v>
      </c>
      <c r="AC2181" s="40">
        <f>_xll.qlCalendarAdvance(calendar,$AC2180,AA2181,,,trigger)</f>
        <v>54687</v>
      </c>
      <c r="AD2181" s="40">
        <f>_xll.qlInterestRateIndexMaturity($X$9,AC2181,)</f>
        <v>54778</v>
      </c>
      <c r="AE2181" s="43">
        <f>_xll.qlTenorBasisValue(TenorBasis3M,AC2181,_xll.ohTrigger(trigger,$X$24))</f>
        <v>1.7592768439727373E-4</v>
      </c>
      <c r="AF2181" s="90">
        <f>_xll.qlTenorBasisForwardRate(TenorBasis3M,AC2181,_xll.ohTrigger(trigger,$X$24))</f>
        <v>1.5474101084507003E-2</v>
      </c>
      <c r="AG2181" s="90">
        <f>_xll.qlIndexFixing(TenorBasisIndex6M,$AB2181,TRUE,_xll.ohTrigger(trigger,$X$24))</f>
        <v>1.5406152248686631E-2</v>
      </c>
      <c r="AH2181" s="43">
        <f>_xll.qlIndexFixing($X$9,$AB2181,TRUE,trigger)</f>
        <v>1.5584666195016748E-2</v>
      </c>
      <c r="AI2181" s="45">
        <f t="shared" si="48"/>
        <v>-1.7851394633011664</v>
      </c>
    </row>
    <row r="2182" spans="27:35" x14ac:dyDescent="0.2">
      <c r="AA2182" s="122" t="s">
        <v>88</v>
      </c>
      <c r="AB2182" s="40">
        <f>_xll.qlInterestRateIndexFixingDate($X$9,AC2182)</f>
        <v>54690</v>
      </c>
      <c r="AC2182" s="40">
        <f>_xll.qlCalendarAdvance(calendar,$AC2181,AA2182,,,trigger)</f>
        <v>54694</v>
      </c>
      <c r="AD2182" s="40">
        <f>_xll.qlInterestRateIndexMaturity($X$9,AC2182,)</f>
        <v>54785</v>
      </c>
      <c r="AE2182" s="43">
        <f>_xll.qlTenorBasisValue(TenorBasis3M,AC2182,_xll.ohTrigger(trigger,$X$24))</f>
        <v>1.7556676950394293E-4</v>
      </c>
      <c r="AF2182" s="90">
        <f>_xll.qlTenorBasisForwardRate(TenorBasis3M,AC2182,_xll.ohTrigger(trigger,$X$24))</f>
        <v>1.547190232509334E-2</v>
      </c>
      <c r="AG2182" s="90">
        <f>_xll.qlIndexFixing(TenorBasisIndex6M,$AB2182,TRUE,_xll.ohTrigger(trigger,$X$24))</f>
        <v>1.5574172541893161E-2</v>
      </c>
      <c r="AH2182" s="43">
        <f>_xll.qlIndexFixing($X$9,$AB2182,TRUE,trigger)</f>
        <v>1.5582396904218398E-2</v>
      </c>
      <c r="AI2182" s="45">
        <f t="shared" si="48"/>
        <v>-8.2243623252369058E-2</v>
      </c>
    </row>
    <row r="2183" spans="27:35" x14ac:dyDescent="0.2">
      <c r="AA2183" s="122" t="s">
        <v>88</v>
      </c>
      <c r="AB2183" s="40">
        <f>_xll.qlInterestRateIndexFixingDate($X$9,AC2183)</f>
        <v>54697</v>
      </c>
      <c r="AC2183" s="40">
        <f>_xll.qlCalendarAdvance(calendar,$AC2182,AA2183,,,trigger)</f>
        <v>54701</v>
      </c>
      <c r="AD2183" s="40">
        <f>_xll.qlInterestRateIndexMaturity($X$9,AC2183,)</f>
        <v>54793</v>
      </c>
      <c r="AE2183" s="43">
        <f>_xll.qlTenorBasisValue(TenorBasis3M,AC2183,_xll.ohTrigger(trigger,$X$24))</f>
        <v>1.7520655393832413E-4</v>
      </c>
      <c r="AF2183" s="90">
        <f>_xll.qlTenorBasisForwardRate(TenorBasis3M,AC2183,_xll.ohTrigger(trigger,$X$24))</f>
        <v>1.5469837510044633E-2</v>
      </c>
      <c r="AG2183" s="90">
        <f>_xll.qlIndexFixing(TenorBasisIndex6M,$AB2183,TRUE,_xll.ohTrigger(trigger,$X$24))</f>
        <v>1.5572112282817177E-2</v>
      </c>
      <c r="AH2183" s="43">
        <f>_xll.qlIndexFixing($X$9,$AB2183,TRUE,trigger)</f>
        <v>1.5580261067738795E-2</v>
      </c>
      <c r="AI2183" s="45">
        <f t="shared" si="48"/>
        <v>-8.1487849216185099E-2</v>
      </c>
    </row>
    <row r="2184" spans="27:35" x14ac:dyDescent="0.2">
      <c r="AA2184" s="122" t="s">
        <v>88</v>
      </c>
      <c r="AB2184" s="40">
        <f>_xll.qlInterestRateIndexFixingDate($X$9,AC2184)</f>
        <v>54704</v>
      </c>
      <c r="AC2184" s="40">
        <f>_xll.qlCalendarAdvance(calendar,$AC2183,AA2184,,,trigger)</f>
        <v>54708</v>
      </c>
      <c r="AD2184" s="40">
        <f>_xll.qlInterestRateIndexMaturity($X$9,AC2184,)</f>
        <v>54800</v>
      </c>
      <c r="AE2184" s="43">
        <f>_xll.qlTenorBasisValue(TenorBasis3M,AC2184,_xll.ohTrigger(trigger,$X$24))</f>
        <v>1.748470365038816E-4</v>
      </c>
      <c r="AF2184" s="90">
        <f>_xll.qlTenorBasisForwardRate(TenorBasis3M,AC2184,_xll.ohTrigger(trigger,$X$24))</f>
        <v>1.546757162563236E-2</v>
      </c>
      <c r="AG2184" s="90">
        <f>_xll.qlIndexFixing(TenorBasisIndex6M,$AB2184,TRUE,_xll.ohTrigger(trigger,$X$24))</f>
        <v>1.5569846542003949E-2</v>
      </c>
      <c r="AH2184" s="43">
        <f>_xll.qlIndexFixing($X$9,$AB2184,TRUE,trigger)</f>
        <v>1.5577924314389716E-2</v>
      </c>
      <c r="AI2184" s="45">
        <f t="shared" si="48"/>
        <v>-8.0777723857668876E-2</v>
      </c>
    </row>
    <row r="2185" spans="27:35" x14ac:dyDescent="0.2">
      <c r="AA2185" s="122" t="s">
        <v>88</v>
      </c>
      <c r="AB2185" s="40">
        <f>_xll.qlInterestRateIndexFixingDate($X$9,AC2185)</f>
        <v>54711</v>
      </c>
      <c r="AC2185" s="40">
        <f>_xll.qlCalendarAdvance(calendar,$AC2184,AA2185,,,trigger)</f>
        <v>54715</v>
      </c>
      <c r="AD2185" s="40">
        <f>_xll.qlInterestRateIndexMaturity($X$9,AC2185,)</f>
        <v>54807</v>
      </c>
      <c r="AE2185" s="43">
        <f>_xll.qlTenorBasisValue(TenorBasis3M,AC2185,_xll.ohTrigger(trigger,$X$24))</f>
        <v>1.7448821600557336E-4</v>
      </c>
      <c r="AF2185" s="90">
        <f>_xll.qlTenorBasisForwardRate(TenorBasis3M,AC2185,_xll.ohTrigger(trigger,$X$24))</f>
        <v>1.5465273379931654E-2</v>
      </c>
      <c r="AG2185" s="90">
        <f>_xll.qlIndexFixing(TenorBasisIndex6M,$AB2185,TRUE,_xll.ohTrigger(trigger,$X$24))</f>
        <v>1.556754843906296E-2</v>
      </c>
      <c r="AH2185" s="43">
        <f>_xll.qlIndexFixing($X$9,$AB2185,TRUE,trigger)</f>
        <v>1.5575555040331901E-2</v>
      </c>
      <c r="AI2185" s="45">
        <f t="shared" si="48"/>
        <v>-8.0066012689405247E-2</v>
      </c>
    </row>
    <row r="2186" spans="27:35" x14ac:dyDescent="0.2">
      <c r="AA2186" s="122" t="s">
        <v>88</v>
      </c>
      <c r="AB2186" s="40">
        <f>_xll.qlInterestRateIndexFixingDate($X$9,AC2186)</f>
        <v>54718</v>
      </c>
      <c r="AC2186" s="40">
        <f>_xll.qlCalendarAdvance(calendar,$AC2185,AA2186,,,trigger)</f>
        <v>54722</v>
      </c>
      <c r="AD2186" s="40">
        <f>_xll.qlInterestRateIndexMaturity($X$9,AC2186,)</f>
        <v>54814</v>
      </c>
      <c r="AE2186" s="43">
        <f>_xll.qlTenorBasisValue(TenorBasis3M,AC2186,_xll.ohTrigger(trigger,$X$24))</f>
        <v>1.7413009124985209E-4</v>
      </c>
      <c r="AF2186" s="90">
        <f>_xll.qlTenorBasisForwardRate(TenorBasis3M,AC2186,_xll.ohTrigger(trigger,$X$24))</f>
        <v>1.5462942771823413E-2</v>
      </c>
      <c r="AG2186" s="90">
        <f>_xll.qlIndexFixing(TenorBasisIndex6M,$AB2186,TRUE,_xll.ohTrigger(trigger,$X$24))</f>
        <v>1.5396980785813613E-2</v>
      </c>
      <c r="AH2186" s="43">
        <f>_xll.qlIndexFixing($X$9,$AB2186,TRUE,trigger)</f>
        <v>1.5573153245623566E-2</v>
      </c>
      <c r="AI2186" s="45">
        <f t="shared" si="48"/>
        <v>-1.7617245980995275</v>
      </c>
    </row>
    <row r="2187" spans="27:35" x14ac:dyDescent="0.2">
      <c r="AA2187" s="122" t="s">
        <v>88</v>
      </c>
      <c r="AB2187" s="40">
        <f>_xll.qlInterestRateIndexFixingDate($X$9,AC2187)</f>
        <v>54725</v>
      </c>
      <c r="AC2187" s="40">
        <f>_xll.qlCalendarAdvance(calendar,$AC2186,AA2187,,,trigger)</f>
        <v>54729</v>
      </c>
      <c r="AD2187" s="40">
        <f>_xll.qlInterestRateIndexMaturity($X$9,AC2187,)</f>
        <v>54821</v>
      </c>
      <c r="AE2187" s="43">
        <f>_xll.qlTenorBasisValue(TenorBasis3M,AC2187,_xll.ohTrigger(trigger,$X$24))</f>
        <v>1.7377266104466507E-4</v>
      </c>
      <c r="AF2187" s="90">
        <f>_xll.qlTenorBasisForwardRate(TenorBasis3M,AC2187,_xll.ohTrigger(trigger,$X$24))</f>
        <v>1.5460579800181578E-2</v>
      </c>
      <c r="AG2187" s="90">
        <f>_xll.qlIndexFixing(TenorBasisIndex6M,$AB2187,TRUE,_xll.ohTrigger(trigger,$X$24))</f>
        <v>1.5731411031981002E-2</v>
      </c>
      <c r="AH2187" s="43">
        <f>_xll.qlIndexFixing($X$9,$AB2187,TRUE,trigger)</f>
        <v>1.5570718930324662E-2</v>
      </c>
      <c r="AI2187" s="45">
        <f t="shared" si="48"/>
        <v>1.6069210165634007</v>
      </c>
    </row>
    <row r="2188" spans="27:35" x14ac:dyDescent="0.2">
      <c r="AA2188" s="122" t="s">
        <v>88</v>
      </c>
      <c r="AB2188" s="40">
        <f>_xll.qlInterestRateIndexFixingDate($X$9,AC2188)</f>
        <v>54732</v>
      </c>
      <c r="AC2188" s="40">
        <f>_xll.qlCalendarAdvance(calendar,$AC2187,AA2188,,,trigger)</f>
        <v>54736</v>
      </c>
      <c r="AD2188" s="40">
        <f>_xll.qlInterestRateIndexMaturity($X$9,AC2188,)</f>
        <v>54828</v>
      </c>
      <c r="AE2188" s="43">
        <f>_xll.qlTenorBasisValue(TenorBasis3M,AC2188,_xll.ohTrigger(trigger,$X$24))</f>
        <v>1.7341592419945422E-4</v>
      </c>
      <c r="AF2188" s="90">
        <f>_xll.qlTenorBasisForwardRate(TenorBasis3M,AC2188,_xll.ohTrigger(trigger,$X$24))</f>
        <v>1.5458184463887047E-2</v>
      </c>
      <c r="AG2188" s="90">
        <f>_xll.qlIndexFixing(TenorBasisIndex6M,$AB2188,TRUE,_xll.ohTrigger(trigger,$X$24))</f>
        <v>1.5560459946242416E-2</v>
      </c>
      <c r="AH2188" s="43">
        <f>_xll.qlIndexFixing($X$9,$AB2188,TRUE,trigger)</f>
        <v>1.5568252094494273E-2</v>
      </c>
      <c r="AI2188" s="45">
        <f t="shared" si="48"/>
        <v>-7.7921482518564927E-2</v>
      </c>
    </row>
    <row r="2189" spans="27:35" x14ac:dyDescent="0.2">
      <c r="AA2189" s="122" t="s">
        <v>88</v>
      </c>
      <c r="AB2189" s="40">
        <f>_xll.qlInterestRateIndexFixingDate($X$9,AC2189)</f>
        <v>54739</v>
      </c>
      <c r="AC2189" s="40">
        <f>_xll.qlCalendarAdvance(calendar,$AC2188,AA2189,,,trigger)</f>
        <v>54743</v>
      </c>
      <c r="AD2189" s="40">
        <f>_xll.qlInterestRateIndexMaturity($X$9,AC2189,)</f>
        <v>54835</v>
      </c>
      <c r="AE2189" s="43">
        <f>_xll.qlTenorBasisValue(TenorBasis3M,AC2189,_xll.ohTrigger(trigger,$X$24))</f>
        <v>1.7305987952515736E-4</v>
      </c>
      <c r="AF2189" s="90">
        <f>_xll.qlTenorBasisForwardRate(TenorBasis3M,AC2189,_xll.ohTrigger(trigger,$X$24))</f>
        <v>1.5455756761819844E-2</v>
      </c>
      <c r="AG2189" s="90">
        <f>_xll.qlIndexFixing(TenorBasisIndex6M,$AB2189,TRUE,_xll.ohTrigger(trigger,$X$24))</f>
        <v>1.5558032383565453E-2</v>
      </c>
      <c r="AH2189" s="43">
        <f>_xll.qlIndexFixing($X$9,$AB2189,TRUE,trigger)</f>
        <v>1.5565752738196697E-2</v>
      </c>
      <c r="AI2189" s="45">
        <f t="shared" si="48"/>
        <v>-7.7203546312437643E-2</v>
      </c>
    </row>
    <row r="2190" spans="27:35" x14ac:dyDescent="0.2">
      <c r="AA2190" s="122" t="s">
        <v>88</v>
      </c>
      <c r="AB2190" s="40">
        <f>_xll.qlInterestRateIndexFixingDate($X$9,AC2190)</f>
        <v>54746</v>
      </c>
      <c r="AC2190" s="40">
        <f>_xll.qlCalendarAdvance(calendar,$AC2189,AA2190,,,trigger)</f>
        <v>54750</v>
      </c>
      <c r="AD2190" s="40">
        <f>_xll.qlInterestRateIndexMaturity($X$9,AC2190,)</f>
        <v>54842</v>
      </c>
      <c r="AE2190" s="43">
        <f>_xll.qlTenorBasisValue(TenorBasis3M,AC2190,_xll.ohTrigger(trigger,$X$24))</f>
        <v>1.7270452583420748E-4</v>
      </c>
      <c r="AF2190" s="90">
        <f>_xll.qlTenorBasisForwardRate(TenorBasis3M,AC2190,_xll.ohTrigger(trigger,$X$24))</f>
        <v>1.5453296692864342E-2</v>
      </c>
      <c r="AG2190" s="90">
        <f>_xll.qlIndexFixing(TenorBasisIndex6M,$AB2190,TRUE,_xll.ohTrigger(trigger,$X$24))</f>
        <v>1.5387449673768793E-2</v>
      </c>
      <c r="AH2190" s="43">
        <f>_xll.qlIndexFixing($X$9,$AB2190,TRUE,trigger)</f>
        <v>1.5563220861491013E-2</v>
      </c>
      <c r="AI2190" s="45">
        <f t="shared" si="48"/>
        <v>-1.7577118772221962</v>
      </c>
    </row>
    <row r="2191" spans="27:35" x14ac:dyDescent="0.2">
      <c r="AA2191" s="122" t="s">
        <v>88</v>
      </c>
      <c r="AB2191" s="40">
        <f>_xll.qlInterestRateIndexFixingDate($X$9,AC2191)</f>
        <v>54753</v>
      </c>
      <c r="AC2191" s="40">
        <f>_xll.qlCalendarAdvance(calendar,$AC2190,AA2191,,,trigger)</f>
        <v>54757</v>
      </c>
      <c r="AD2191" s="40">
        <f>_xll.qlInterestRateIndexMaturity($X$9,AC2191,)</f>
        <v>54847</v>
      </c>
      <c r="AE2191" s="43">
        <f>_xll.qlTenorBasisValue(TenorBasis3M,AC2191,_xll.ohTrigger(trigger,$X$24))</f>
        <v>1.7234986194053313E-4</v>
      </c>
      <c r="AF2191" s="90">
        <f>_xll.qlTenorBasisForwardRate(TenorBasis3M,AC2191,_xll.ohTrigger(trigger,$X$24))</f>
        <v>1.5450510046477461E-2</v>
      </c>
      <c r="AG2191" s="90">
        <f>_xll.qlIndexFixing(TenorBasisIndex6M,$AB2191,TRUE,_xll.ohTrigger(trigger,$X$24))</f>
        <v>1.5552777134496765E-2</v>
      </c>
      <c r="AH2191" s="43">
        <f>_xll.qlIndexFixing($X$9,$AB2191,TRUE,trigger)</f>
        <v>1.5560363146174261E-2</v>
      </c>
      <c r="AI2191" s="45">
        <f t="shared" si="48"/>
        <v>-7.5860116774961739E-2</v>
      </c>
    </row>
    <row r="2192" spans="27:35" x14ac:dyDescent="0.2">
      <c r="AA2192" s="122" t="s">
        <v>88</v>
      </c>
      <c r="AB2192" s="40">
        <f>_xll.qlInterestRateIndexFixingDate($X$9,AC2192)</f>
        <v>54760</v>
      </c>
      <c r="AC2192" s="40">
        <f>_xll.qlCalendarAdvance(calendar,$AC2191,AA2192,,,trigger)</f>
        <v>54764</v>
      </c>
      <c r="AD2192" s="40">
        <f>_xll.qlInterestRateIndexMaturity($X$9,AC2192,)</f>
        <v>54854</v>
      </c>
      <c r="AE2192" s="43">
        <f>_xll.qlTenorBasisValue(TenorBasis3M,AC2192,_xll.ohTrigger(trigger,$X$24))</f>
        <v>1.7199588665955942E-4</v>
      </c>
      <c r="AF2192" s="90">
        <f>_xll.qlTenorBasisForwardRate(TenorBasis3M,AC2192,_xll.ohTrigger(trigger,$X$24))</f>
        <v>1.5447990080867058E-2</v>
      </c>
      <c r="AG2192" s="90">
        <f>_xll.qlIndexFixing(TenorBasisIndex6M,$AB2192,TRUE,_xll.ohTrigger(trigger,$X$24))</f>
        <v>1.5550257307286763E-2</v>
      </c>
      <c r="AH2192" s="43">
        <f>_xll.qlIndexFixing($X$9,$AB2192,TRUE,trigger)</f>
        <v>1.5557771098216655E-2</v>
      </c>
      <c r="AI2192" s="45">
        <f t="shared" si="48"/>
        <v>-7.5137909298916838E-2</v>
      </c>
    </row>
    <row r="2193" spans="27:35" x14ac:dyDescent="0.2">
      <c r="AA2193" s="122" t="s">
        <v>88</v>
      </c>
      <c r="AB2193" s="40">
        <f>_xll.qlInterestRateIndexFixingDate($X$9,AC2193)</f>
        <v>54767</v>
      </c>
      <c r="AC2193" s="40">
        <f>_xll.qlCalendarAdvance(calendar,$AC2192,AA2193,,,trigger)</f>
        <v>54771</v>
      </c>
      <c r="AD2193" s="40">
        <f>_xll.qlInterestRateIndexMaturity($X$9,AC2193,)</f>
        <v>54861</v>
      </c>
      <c r="AE2193" s="43">
        <f>_xll.qlTenorBasisValue(TenorBasis3M,AC2193,_xll.ohTrigger(trigger,$X$24))</f>
        <v>1.7164259880820775E-4</v>
      </c>
      <c r="AF2193" s="90">
        <f>_xll.qlTenorBasisForwardRate(TenorBasis3M,AC2193,_xll.ohTrigger(trigger,$X$24))</f>
        <v>1.5445437747929169E-2</v>
      </c>
      <c r="AG2193" s="90">
        <f>_xll.qlIndexFixing(TenorBasisIndex6M,$AB2193,TRUE,_xll.ohTrigger(trigger,$X$24))</f>
        <v>1.5547705111924159E-2</v>
      </c>
      <c r="AH2193" s="43">
        <f>_xll.qlIndexFixing($X$9,$AB2193,TRUE,trigger)</f>
        <v>1.5555146532802766E-2</v>
      </c>
      <c r="AI2193" s="45">
        <f t="shared" si="48"/>
        <v>-7.4414208786066638E-2</v>
      </c>
    </row>
    <row r="2194" spans="27:35" x14ac:dyDescent="0.2">
      <c r="AA2194" s="122" t="s">
        <v>88</v>
      </c>
      <c r="AB2194" s="40">
        <f>_xll.qlInterestRateIndexFixingDate($X$9,AC2194)</f>
        <v>54774</v>
      </c>
      <c r="AC2194" s="40">
        <f>_xll.qlCalendarAdvance(calendar,$AC2193,AA2194,,,trigger)</f>
        <v>54778</v>
      </c>
      <c r="AD2194" s="40">
        <f>_xll.qlInterestRateIndexMaturity($X$9,AC2194,)</f>
        <v>54868</v>
      </c>
      <c r="AE2194" s="43">
        <f>_xll.qlTenorBasisValue(TenorBasis3M,AC2194,_xll.ohTrigger(trigger,$X$24))</f>
        <v>1.7128999720489533E-4</v>
      </c>
      <c r="AF2194" s="90">
        <f>_xll.qlTenorBasisForwardRate(TenorBasis3M,AC2194,_xll.ohTrigger(trigger,$X$24))</f>
        <v>1.5442853046552685E-2</v>
      </c>
      <c r="AG2194" s="90">
        <f>_xll.qlIndexFixing(TenorBasisIndex6M,$AB2194,TRUE,_xll.ohTrigger(trigger,$X$24))</f>
        <v>1.5545491781590037E-2</v>
      </c>
      <c r="AH2194" s="43">
        <f>_xll.qlIndexFixing($X$9,$AB2194,TRUE,trigger)</f>
        <v>1.5552489449993878E-2</v>
      </c>
      <c r="AI2194" s="45">
        <f t="shared" si="48"/>
        <v>-6.9976684038408621E-2</v>
      </c>
    </row>
    <row r="2195" spans="27:35" x14ac:dyDescent="0.2">
      <c r="AA2195" s="122" t="s">
        <v>88</v>
      </c>
      <c r="AB2195" s="40">
        <f>_xll.qlInterestRateIndexFixingDate($X$9,AC2195)</f>
        <v>54781</v>
      </c>
      <c r="AC2195" s="40">
        <f>_xll.qlCalendarAdvance(calendar,$AC2194,AA2195,,,trigger)</f>
        <v>54785</v>
      </c>
      <c r="AD2195" s="40">
        <f>_xll.qlInterestRateIndexMaturity($X$9,AC2195,)</f>
        <v>54875</v>
      </c>
      <c r="AE2195" s="43">
        <f>_xll.qlTenorBasisValue(TenorBasis3M,AC2195,_xll.ohTrigger(trigger,$X$24))</f>
        <v>1.7093808066953679E-4</v>
      </c>
      <c r="AF2195" s="90">
        <f>_xll.qlTenorBasisForwardRate(TenorBasis3M,AC2195,_xll.ohTrigger(trigger,$X$24))</f>
        <v>1.544023597563271E-2</v>
      </c>
      <c r="AG2195" s="90">
        <f>_xll.qlIndexFixing(TenorBasisIndex6M,$AB2195,TRUE,_xll.ohTrigger(trigger,$X$24))</f>
        <v>1.5542503612307357E-2</v>
      </c>
      <c r="AH2195" s="43">
        <f>_xll.qlIndexFixing($X$9,$AB2195,TRUE,trigger)</f>
        <v>1.5549799849855717E-2</v>
      </c>
      <c r="AI2195" s="45">
        <f t="shared" si="48"/>
        <v>-7.2962375483598407E-2</v>
      </c>
    </row>
    <row r="2196" spans="27:35" x14ac:dyDescent="0.2">
      <c r="AA2196" s="122" t="s">
        <v>88</v>
      </c>
      <c r="AB2196" s="40">
        <f>_xll.qlInterestRateIndexFixingDate($X$9,AC2196)</f>
        <v>54788</v>
      </c>
      <c r="AC2196" s="40">
        <f>_xll.qlCalendarAdvance(calendar,$AC2195,AA2196,,,trigger)</f>
        <v>54792</v>
      </c>
      <c r="AD2196" s="40">
        <f>_xll.qlInterestRateIndexMaturity($X$9,AC2196,)</f>
        <v>54882</v>
      </c>
      <c r="AE2196" s="43">
        <f>_xll.qlTenorBasisValue(TenorBasis3M,AC2196,_xll.ohTrigger(trigger,$X$24))</f>
        <v>1.7058684802354374E-4</v>
      </c>
      <c r="AF2196" s="90">
        <f>_xll.qlTenorBasisForwardRate(TenorBasis3M,AC2196,_xll.ohTrigger(trigger,$X$24))</f>
        <v>1.543758653406524E-2</v>
      </c>
      <c r="AG2196" s="90">
        <f>_xll.qlIndexFixing(TenorBasisIndex6M,$AB2196,TRUE,_xll.ohTrigger(trigger,$X$24))</f>
        <v>1.553985430584337E-2</v>
      </c>
      <c r="AH2196" s="43">
        <f>_xll.qlIndexFixing($X$9,$AB2196,TRUE,trigger)</f>
        <v>1.5547077732453118E-2</v>
      </c>
      <c r="AI2196" s="45">
        <f t="shared" si="48"/>
        <v>-7.2234266097481736E-2</v>
      </c>
    </row>
    <row r="2197" spans="27:35" x14ac:dyDescent="0.2">
      <c r="AA2197" s="122" t="s">
        <v>88</v>
      </c>
      <c r="AB2197" s="40">
        <f>_xll.qlInterestRateIndexFixingDate($X$9,AC2197)</f>
        <v>54795</v>
      </c>
      <c r="AC2197" s="40">
        <f>_xll.qlCalendarAdvance(calendar,$AC2196,AA2197,,,trigger)</f>
        <v>54799</v>
      </c>
      <c r="AD2197" s="40">
        <f>_xll.qlInterestRateIndexMaturity($X$9,AC2197,)</f>
        <v>54890</v>
      </c>
      <c r="AE2197" s="43">
        <f>_xll.qlTenorBasisValue(TenorBasis3M,AC2197,_xll.ohTrigger(trigger,$X$24))</f>
        <v>1.7023629808982446E-4</v>
      </c>
      <c r="AF2197" s="90">
        <f>_xll.qlTenorBasisForwardRate(TenorBasis3M,AC2197,_xll.ohTrigger(trigger,$X$24))</f>
        <v>1.543503739626243E-2</v>
      </c>
      <c r="AG2197" s="90">
        <f>_xll.qlIndexFixing(TenorBasisIndex6M,$AB2197,TRUE,_xll.ohTrigger(trigger,$X$24))</f>
        <v>1.5537309702531945E-2</v>
      </c>
      <c r="AH2197" s="43">
        <f>_xll.qlIndexFixing($X$9,$AB2197,TRUE,trigger)</f>
        <v>1.5544455242741584E-2</v>
      </c>
      <c r="AI2197" s="45">
        <f t="shared" si="48"/>
        <v>-7.1455402096392423E-2</v>
      </c>
    </row>
    <row r="2198" spans="27:35" x14ac:dyDescent="0.2">
      <c r="AA2198" s="122" t="s">
        <v>88</v>
      </c>
      <c r="AB2198" s="40">
        <f>_xll.qlInterestRateIndexFixingDate($X$9,AC2198)</f>
        <v>54802</v>
      </c>
      <c r="AC2198" s="40">
        <f>_xll.qlCalendarAdvance(calendar,$AC2197,AA2198,,,trigger)</f>
        <v>54806</v>
      </c>
      <c r="AD2198" s="40">
        <f>_xll.qlInterestRateIndexMaturity($X$9,AC2198,)</f>
        <v>54896</v>
      </c>
      <c r="AE2198" s="43">
        <f>_xll.qlTenorBasisValue(TenorBasis3M,AC2198,_xll.ohTrigger(trigger,$X$24))</f>
        <v>1.6988642969278478E-4</v>
      </c>
      <c r="AF2198" s="90">
        <f>_xll.qlTenorBasisForwardRate(TenorBasis3M,AC2198,_xll.ohTrigger(trigger,$X$24))</f>
        <v>1.5432190534578005E-2</v>
      </c>
      <c r="AG2198" s="90">
        <f>_xll.qlIndexFixing(TenorBasisIndex6M,$AB2198,TRUE,_xll.ohTrigger(trigger,$X$24))</f>
        <v>1.5534848306952398E-2</v>
      </c>
      <c r="AH2198" s="43">
        <f>_xll.qlIndexFixing($X$9,$AB2198,TRUE,trigger)</f>
        <v>1.5541535946121954E-2</v>
      </c>
      <c r="AI2198" s="45">
        <f t="shared" si="48"/>
        <v>-6.6876391695558368E-2</v>
      </c>
    </row>
    <row r="2199" spans="27:35" x14ac:dyDescent="0.2">
      <c r="AA2199" s="122" t="s">
        <v>88</v>
      </c>
      <c r="AB2199" s="40">
        <f>_xll.qlInterestRateIndexFixingDate($X$9,AC2199)</f>
        <v>54809</v>
      </c>
      <c r="AC2199" s="40">
        <f>_xll.qlCalendarAdvance(calendar,$AC2198,AA2199,,,trigger)</f>
        <v>54813</v>
      </c>
      <c r="AD2199" s="40">
        <f>_xll.qlInterestRateIndexMaturity($X$9,AC2199,)</f>
        <v>54903</v>
      </c>
      <c r="AE2199" s="43">
        <f>_xll.qlTenorBasisValue(TenorBasis3M,AC2199,_xll.ohTrigger(trigger,$X$24))</f>
        <v>1.6953724165832821E-4</v>
      </c>
      <c r="AF2199" s="90">
        <f>_xll.qlTenorBasisForwardRate(TenorBasis3M,AC2199,_xll.ohTrigger(trigger,$X$24))</f>
        <v>1.5429443974463553E-2</v>
      </c>
      <c r="AG2199" s="90">
        <f>_xll.qlIndexFixing(TenorBasisIndex6M,$AB2199,TRUE,_xll.ohTrigger(trigger,$X$24))</f>
        <v>1.5531712146608534E-2</v>
      </c>
      <c r="AH2199" s="43">
        <f>_xll.qlIndexFixing($X$9,$AB2199,TRUE,trigger)</f>
        <v>1.5538716277326614E-2</v>
      </c>
      <c r="AI2199" s="45">
        <f t="shared" si="48"/>
        <v>-7.0041307180801482E-2</v>
      </c>
    </row>
    <row r="2200" spans="27:35" x14ac:dyDescent="0.2">
      <c r="AA2200" s="122" t="s">
        <v>88</v>
      </c>
      <c r="AB2200" s="40">
        <f>_xll.qlInterestRateIndexFixingDate($X$9,AC2200)</f>
        <v>54816</v>
      </c>
      <c r="AC2200" s="40">
        <f>_xll.qlCalendarAdvance(calendar,$AC2199,AA2200,,,trigger)</f>
        <v>54820</v>
      </c>
      <c r="AD2200" s="40">
        <f>_xll.qlInterestRateIndexMaturity($X$9,AC2200,)</f>
        <v>54910</v>
      </c>
      <c r="AE2200" s="43">
        <f>_xll.qlTenorBasisValue(TenorBasis3M,AC2200,_xll.ohTrigger(trigger,$X$24))</f>
        <v>1.691887328138556E-4</v>
      </c>
      <c r="AF2200" s="90">
        <f>_xll.qlTenorBasisForwardRate(TenorBasis3M,AC2200,_xll.ohTrigger(trigger,$X$24))</f>
        <v>1.5426665039306009E-2</v>
      </c>
      <c r="AG2200" s="90">
        <f>_xll.qlIndexFixing(TenorBasisIndex6M,$AB2200,TRUE,_xll.ohTrigger(trigger,$X$24))</f>
        <v>1.5528933343257556E-2</v>
      </c>
      <c r="AH2200" s="43">
        <f>_xll.qlIndexFixing($X$9,$AB2200,TRUE,trigger)</f>
        <v>1.5535864091536844E-2</v>
      </c>
      <c r="AI2200" s="45">
        <f t="shared" si="48"/>
        <v>-6.9307482792879682E-2</v>
      </c>
    </row>
    <row r="2201" spans="27:35" x14ac:dyDescent="0.2">
      <c r="AA2201" s="122" t="s">
        <v>88</v>
      </c>
      <c r="AB2201" s="40">
        <f>_xll.qlInterestRateIndexFixingDate($X$9,AC2201)</f>
        <v>54823</v>
      </c>
      <c r="AC2201" s="40">
        <f>_xll.qlCalendarAdvance(calendar,$AC2200,AA2201,,,trigger)</f>
        <v>54827</v>
      </c>
      <c r="AD2201" s="40">
        <f>_xll.qlInterestRateIndexMaturity($X$9,AC2201,)</f>
        <v>54917</v>
      </c>
      <c r="AE2201" s="43">
        <f>_xll.qlTenorBasisValue(TenorBasis3M,AC2201,_xll.ohTrigger(trigger,$X$24))</f>
        <v>1.6884090198826575E-4</v>
      </c>
      <c r="AF2201" s="90">
        <f>_xll.qlTenorBasisForwardRate(TenorBasis3M,AC2201,_xll.ohTrigger(trigger,$X$24))</f>
        <v>1.5423853728013803E-2</v>
      </c>
      <c r="AG2201" s="90">
        <f>_xll.qlIndexFixing(TenorBasisIndex6M,$AB2201,TRUE,_xll.ohTrigger(trigger,$X$24))</f>
        <v>1.5526122162950351E-2</v>
      </c>
      <c r="AH2201" s="43">
        <f>_xll.qlIndexFixing($X$9,$AB2201,TRUE,trigger)</f>
        <v>1.5532979388821921E-2</v>
      </c>
      <c r="AI2201" s="45">
        <f t="shared" si="48"/>
        <v>-6.8572258715704493E-2</v>
      </c>
    </row>
    <row r="2202" spans="27:35" x14ac:dyDescent="0.2">
      <c r="AA2202" s="122" t="s">
        <v>88</v>
      </c>
      <c r="AB2202" s="40">
        <f>_xll.qlInterestRateIndexFixingDate($X$9,AC2202)</f>
        <v>54830</v>
      </c>
      <c r="AC2202" s="40">
        <f>_xll.qlCalendarAdvance(calendar,$AC2201,AA2202,,,trigger)</f>
        <v>54834</v>
      </c>
      <c r="AD2202" s="40">
        <f>_xll.qlInterestRateIndexMaturity($X$9,AC2202,)</f>
        <v>54924</v>
      </c>
      <c r="AE2202" s="43">
        <f>_xll.qlTenorBasisValue(TenorBasis3M,AC2202,_xll.ohTrigger(trigger,$X$24))</f>
        <v>1.6849374801195552E-4</v>
      </c>
      <c r="AF2202" s="90">
        <f>_xll.qlTenorBasisForwardRate(TenorBasis3M,AC2202,_xll.ohTrigger(trigger,$X$24))</f>
        <v>1.5421010039494476E-2</v>
      </c>
      <c r="AG2202" s="90">
        <f>_xll.qlIndexFixing(TenorBasisIndex6M,$AB2202,TRUE,_xll.ohTrigger(trigger,$X$24))</f>
        <v>1.5523278604590907E-2</v>
      </c>
      <c r="AH2202" s="43">
        <f>_xll.qlIndexFixing($X$9,$AB2202,TRUE,trigger)</f>
        <v>1.5530062169252012E-2</v>
      </c>
      <c r="AI2202" s="45">
        <f t="shared" si="48"/>
        <v>-6.7835646611058564E-2</v>
      </c>
    </row>
    <row r="2203" spans="27:35" x14ac:dyDescent="0.2">
      <c r="AA2203" s="122" t="s">
        <v>88</v>
      </c>
      <c r="AB2203" s="40">
        <f>_xll.qlInterestRateIndexFixingDate($X$9,AC2203)</f>
        <v>54837</v>
      </c>
      <c r="AC2203" s="40">
        <f>_xll.qlCalendarAdvance(calendar,$AC2202,AA2203,,,trigger)</f>
        <v>54841</v>
      </c>
      <c r="AD2203" s="40">
        <f>_xll.qlInterestRateIndexMaturity($X$9,AC2203,)</f>
        <v>54931</v>
      </c>
      <c r="AE2203" s="43">
        <f>_xll.qlTenorBasisValue(TenorBasis3M,AC2203,_xll.ohTrigger(trigger,$X$24))</f>
        <v>1.681472697168196E-4</v>
      </c>
      <c r="AF2203" s="90">
        <f>_xll.qlTenorBasisForwardRate(TenorBasis3M,AC2203,_xll.ohTrigger(trigger,$X$24))</f>
        <v>1.5418133972663561E-2</v>
      </c>
      <c r="AG2203" s="90">
        <f>_xll.qlIndexFixing(TenorBasisIndex6M,$AB2203,TRUE,_xll.ohTrigger(trigger,$X$24))</f>
        <v>1.5520402667094757E-2</v>
      </c>
      <c r="AH2203" s="43">
        <f>_xll.qlIndexFixing($X$9,$AB2203,TRUE,trigger)</f>
        <v>1.5527112432896395E-2</v>
      </c>
      <c r="AI2203" s="45">
        <f t="shared" si="48"/>
        <v>-6.7097658016379569E-2</v>
      </c>
    </row>
    <row r="2204" spans="27:35" x14ac:dyDescent="0.2">
      <c r="AA2204" s="122" t="s">
        <v>88</v>
      </c>
      <c r="AB2204" s="40">
        <f>_xll.qlInterestRateIndexFixingDate($X$9,AC2204)</f>
        <v>54844</v>
      </c>
      <c r="AC2204" s="40">
        <f>_xll.qlCalendarAdvance(calendar,$AC2203,AA2204,,,trigger)</f>
        <v>54848</v>
      </c>
      <c r="AD2204" s="40">
        <f>_xll.qlInterestRateIndexMaturity($X$9,AC2204,)</f>
        <v>54940</v>
      </c>
      <c r="AE2204" s="43">
        <f>_xll.qlTenorBasisValue(TenorBasis3M,AC2204,_xll.ohTrigger(trigger,$X$24))</f>
        <v>1.6780146593625112E-4</v>
      </c>
      <c r="AF2204" s="90">
        <f>_xll.qlTenorBasisForwardRate(TenorBasis3M,AC2204,_xll.ohTrigger(trigger,$X$24))</f>
        <v>1.5415456584520218E-2</v>
      </c>
      <c r="AG2204" s="90">
        <f>_xll.qlIndexFixing(TenorBasisIndex6M,$AB2204,TRUE,_xll.ohTrigger(trigger,$X$24))</f>
        <v>1.5517734196058505E-2</v>
      </c>
      <c r="AH2204" s="43">
        <f>_xll.qlIndexFixing($X$9,$AB2204,TRUE,trigger)</f>
        <v>1.5524359981550074E-2</v>
      </c>
      <c r="AI2204" s="45">
        <f t="shared" si="48"/>
        <v>-6.6257854915690445E-2</v>
      </c>
    </row>
    <row r="2205" spans="27:35" x14ac:dyDescent="0.2">
      <c r="AA2205" s="122" t="s">
        <v>88</v>
      </c>
      <c r="AB2205" s="40">
        <f>_xll.qlInterestRateIndexFixingDate($X$9,AC2205)</f>
        <v>54851</v>
      </c>
      <c r="AC2205" s="40">
        <f>_xll.qlCalendarAdvance(calendar,$AC2204,AA2205,,,trigger)</f>
        <v>54855</v>
      </c>
      <c r="AD2205" s="40">
        <f>_xll.qlInterestRateIndexMaturity($X$9,AC2205,)</f>
        <v>54947</v>
      </c>
      <c r="AE2205" s="43">
        <f>_xll.qlTenorBasisValue(TenorBasis3M,AC2205,_xll.ohTrigger(trigger,$X$24))</f>
        <v>1.674563355051414E-4</v>
      </c>
      <c r="AF2205" s="90">
        <f>_xll.qlTenorBasisForwardRate(TenorBasis3M,AC2205,_xll.ohTrigger(trigger,$X$24))</f>
        <v>1.5412510879839169E-2</v>
      </c>
      <c r="AG2205" s="90">
        <f>_xll.qlIndexFixing(TenorBasisIndex6M,$AB2205,TRUE,_xll.ohTrigger(trigger,$X$24))</f>
        <v>1.5682862002175103E-2</v>
      </c>
      <c r="AH2205" s="43">
        <f>_xll.qlIndexFixing($X$9,$AB2205,TRUE,trigger)</f>
        <v>1.5521340306736398E-2</v>
      </c>
      <c r="AI2205" s="45">
        <f t="shared" si="48"/>
        <v>1.6152169543870443</v>
      </c>
    </row>
    <row r="2206" spans="27:35" x14ac:dyDescent="0.2">
      <c r="AA2206" s="122" t="s">
        <v>88</v>
      </c>
      <c r="AB2206" s="40">
        <f>_xll.qlInterestRateIndexFixingDate($X$9,AC2206)</f>
        <v>54858</v>
      </c>
      <c r="AC2206" s="40">
        <f>_xll.qlCalendarAdvance(calendar,$AC2205,AA2206,,,trigger)</f>
        <v>54862</v>
      </c>
      <c r="AD2206" s="40">
        <f>_xll.qlInterestRateIndexMaturity($X$9,AC2206,)</f>
        <v>54954</v>
      </c>
      <c r="AE2206" s="43">
        <f>_xll.qlTenorBasisValue(TenorBasis3M,AC2206,_xll.ohTrigger(trigger,$X$24))</f>
        <v>1.6711187725987984E-4</v>
      </c>
      <c r="AF2206" s="90">
        <f>_xll.qlTenorBasisForwardRate(TenorBasis3M,AC2206,_xll.ohTrigger(trigger,$X$24))</f>
        <v>1.540953279072038E-2</v>
      </c>
      <c r="AG2206" s="90">
        <f>_xll.qlIndexFixing(TenorBasisIndex6M,$AB2206,TRUE,_xll.ohTrigger(trigger,$X$24))</f>
        <v>1.5511810653242249E-2</v>
      </c>
      <c r="AH2206" s="43">
        <f>_xll.qlIndexFixing($X$9,$AB2206,TRUE,trigger)</f>
        <v>1.5518288112618081E-2</v>
      </c>
      <c r="AI2206" s="45">
        <f t="shared" si="48"/>
        <v>-6.477459375832037E-2</v>
      </c>
    </row>
    <row r="2207" spans="27:35" x14ac:dyDescent="0.2">
      <c r="AA2207" s="122" t="s">
        <v>88</v>
      </c>
      <c r="AB2207" s="40">
        <f>_xll.qlInterestRateIndexFixingDate($X$9,AC2207)</f>
        <v>54865</v>
      </c>
      <c r="AC2207" s="40">
        <f>_xll.qlCalendarAdvance(calendar,$AC2206,AA2207,,,trigger)</f>
        <v>54869</v>
      </c>
      <c r="AD2207" s="40">
        <f>_xll.qlInterestRateIndexMaturity($X$9,AC2207,)</f>
        <v>54961</v>
      </c>
      <c r="AE2207" s="43">
        <f>_xll.qlTenorBasisValue(TenorBasis3M,AC2207,_xll.ohTrigger(trigger,$X$24))</f>
        <v>1.6676809003835495E-4</v>
      </c>
      <c r="AF2207" s="90">
        <f>_xll.qlTenorBasisForwardRate(TenorBasis3M,AC2207,_xll.ohTrigger(trigger,$X$24))</f>
        <v>1.5406522316085584E-2</v>
      </c>
      <c r="AG2207" s="90">
        <f>_xll.qlIndexFixing(TenorBasisIndex6M,$AB2207,TRUE,_xll.ohTrigger(trigger,$X$24))</f>
        <v>1.5508800302835038E-2</v>
      </c>
      <c r="AH2207" s="43">
        <f>_xll.qlIndexFixing($X$9,$AB2207,TRUE,trigger)</f>
        <v>1.5515203399271585E-2</v>
      </c>
      <c r="AI2207" s="45">
        <f t="shared" si="48"/>
        <v>-6.4030964365465598E-2</v>
      </c>
    </row>
    <row r="2208" spans="27:35" x14ac:dyDescent="0.2">
      <c r="AA2208" s="122" t="s">
        <v>88</v>
      </c>
      <c r="AB2208" s="40">
        <f>_xll.qlInterestRateIndexFixingDate($X$9,AC2208)</f>
        <v>54872</v>
      </c>
      <c r="AC2208" s="40">
        <f>_xll.qlCalendarAdvance(calendar,$AC2207,AA2208,,,trigger)</f>
        <v>54876</v>
      </c>
      <c r="AD2208" s="40">
        <f>_xll.qlInterestRateIndexMaturity($X$9,AC2208,)</f>
        <v>54968</v>
      </c>
      <c r="AE2208" s="43">
        <f>_xll.qlTenorBasisValue(TenorBasis3M,AC2208,_xll.ohTrigger(trigger,$X$24))</f>
        <v>1.6642497267995354E-4</v>
      </c>
      <c r="AF2208" s="90">
        <f>_xll.qlTenorBasisForwardRate(TenorBasis3M,AC2208,_xll.ohTrigger(trigger,$X$24))</f>
        <v>1.5403479454859986E-2</v>
      </c>
      <c r="AG2208" s="90">
        <f>_xll.qlIndexFixing(TenorBasisIndex6M,$AB2208,TRUE,_xll.ohTrigger(trigger,$X$24))</f>
        <v>1.5338219577591768E-2</v>
      </c>
      <c r="AH2208" s="43">
        <f>_xll.qlIndexFixing($X$9,$AB2208,TRUE,trigger)</f>
        <v>1.5512086166774238E-2</v>
      </c>
      <c r="AI2208" s="45">
        <f t="shared" si="48"/>
        <v>-1.7386658918247013</v>
      </c>
    </row>
    <row r="2209" spans="27:35" x14ac:dyDescent="0.2">
      <c r="AA2209" s="122" t="s">
        <v>88</v>
      </c>
      <c r="AB2209" s="40">
        <f>_xll.qlInterestRateIndexFixingDate($X$9,AC2209)</f>
        <v>54879</v>
      </c>
      <c r="AC2209" s="40">
        <f>_xll.qlCalendarAdvance(calendar,$AC2208,AA2209,,,trigger)</f>
        <v>54883</v>
      </c>
      <c r="AD2209" s="40">
        <f>_xll.qlInterestRateIndexMaturity($X$9,AC2209,)</f>
        <v>54974</v>
      </c>
      <c r="AE2209" s="43">
        <f>_xll.qlTenorBasisValue(TenorBasis3M,AC2209,_xll.ohTrigger(trigger,$X$24))</f>
        <v>1.6608252402556051E-4</v>
      </c>
      <c r="AF2209" s="90">
        <f>_xll.qlTenorBasisForwardRate(TenorBasis3M,AC2209,_xll.ohTrigger(trigger,$X$24))</f>
        <v>1.5400301001318686E-2</v>
      </c>
      <c r="AG2209" s="90">
        <f>_xll.qlIndexFixing(TenorBasisIndex6M,$AB2209,TRUE,_xll.ohTrigger(trigger,$X$24))</f>
        <v>1.550257484419904E-2</v>
      </c>
      <c r="AH2209" s="43">
        <f>_xll.qlIndexFixing($X$9,$AB2209,TRUE,trigger)</f>
        <v>1.5508833906533837E-2</v>
      </c>
      <c r="AI2209" s="45">
        <f t="shared" si="48"/>
        <v>-6.2590623347968249E-2</v>
      </c>
    </row>
    <row r="2210" spans="27:35" x14ac:dyDescent="0.2">
      <c r="AA2210" s="122" t="s">
        <v>88</v>
      </c>
      <c r="AB2210" s="40">
        <f>_xll.qlInterestRateIndexFixingDate($X$9,AC2210)</f>
        <v>54884</v>
      </c>
      <c r="AC2210" s="40">
        <f>_xll.qlCalendarAdvance(calendar,$AC2209,AA2210,,,trigger)</f>
        <v>54890</v>
      </c>
      <c r="AD2210" s="40">
        <f>_xll.qlInterestRateIndexMaturity($X$9,AC2210,)</f>
        <v>54981</v>
      </c>
      <c r="AE2210" s="43">
        <f>_xll.qlTenorBasisValue(TenorBasis3M,AC2210,_xll.ohTrigger(trigger,$X$24))</f>
        <v>1.6574074291756036E-4</v>
      </c>
      <c r="AF2210" s="90">
        <f>_xll.qlTenorBasisForwardRate(TenorBasis3M,AC2210,_xll.ohTrigger(trigger,$X$24))</f>
        <v>1.5397195809954866E-2</v>
      </c>
      <c r="AG2210" s="90">
        <f>_xll.qlIndexFixing(TenorBasisIndex6M,$AB2210,TRUE,_xll.ohTrigger(trigger,$X$24))</f>
        <v>1.5330165582556354E-2</v>
      </c>
      <c r="AH2210" s="43">
        <f>_xll.qlIndexFixing($X$9,$AB2210,TRUE,trigger)</f>
        <v>1.5505654095452142E-2</v>
      </c>
      <c r="AI2210" s="45">
        <f t="shared" si="48"/>
        <v>-1.7548851289578802</v>
      </c>
    </row>
    <row r="2211" spans="27:35" x14ac:dyDescent="0.2">
      <c r="AA2211" s="122" t="s">
        <v>88</v>
      </c>
      <c r="AB2211" s="40">
        <f>_xll.qlInterestRateIndexFixingDate($X$9,AC2211)</f>
        <v>54893</v>
      </c>
      <c r="AC2211" s="40">
        <f>_xll.qlCalendarAdvance(calendar,$AC2210,AA2211,,,trigger)</f>
        <v>54897</v>
      </c>
      <c r="AD2211" s="40">
        <f>_xll.qlInterestRateIndexMaturity($X$9,AC2211,)</f>
        <v>54988</v>
      </c>
      <c r="AE2211" s="43">
        <f>_xll.qlTenorBasisValue(TenorBasis3M,AC2211,_xll.ohTrigger(trigger,$X$24))</f>
        <v>1.6539962819983581E-4</v>
      </c>
      <c r="AF2211" s="90">
        <f>_xll.qlTenorBasisForwardRate(TenorBasis3M,AC2211,_xll.ohTrigger(trigger,$X$24))</f>
        <v>1.539405823022038E-2</v>
      </c>
      <c r="AG2211" s="90">
        <f>_xll.qlIndexFixing(TenorBasisIndex6M,$AB2211,TRUE,_xll.ohTrigger(trigger,$X$24))</f>
        <v>1.549633231753378E-2</v>
      </c>
      <c r="AH2211" s="43">
        <f>_xll.qlIndexFixing($X$9,$AB2211,TRUE,trigger)</f>
        <v>1.5502441766816082E-2</v>
      </c>
      <c r="AI2211" s="45">
        <f t="shared" si="48"/>
        <v>-6.1094492823012686E-2</v>
      </c>
    </row>
    <row r="2212" spans="27:35" x14ac:dyDescent="0.2">
      <c r="AA2212" s="122" t="s">
        <v>88</v>
      </c>
      <c r="AB2212" s="40">
        <f>_xll.qlInterestRateIndexFixingDate($X$9,AC2212)</f>
        <v>54900</v>
      </c>
      <c r="AC2212" s="40">
        <f>_xll.qlCalendarAdvance(calendar,$AC2211,AA2212,,,trigger)</f>
        <v>54904</v>
      </c>
      <c r="AD2212" s="40">
        <f>_xll.qlInterestRateIndexMaturity($X$9,AC2212,)</f>
        <v>54995</v>
      </c>
      <c r="AE2212" s="43">
        <f>_xll.qlTenorBasisValue(TenorBasis3M,AC2212,_xll.ohTrigger(trigger,$X$24))</f>
        <v>1.6505917871776802E-4</v>
      </c>
      <c r="AF2212" s="90">
        <f>_xll.qlTenorBasisForwardRate(TenorBasis3M,AC2212,_xll.ohTrigger(trigger,$X$24))</f>
        <v>1.5390888261047071E-2</v>
      </c>
      <c r="AG2212" s="90">
        <f>_xll.qlIndexFixing(TenorBasisIndex6M,$AB2212,TRUE,_xll.ohTrigger(trigger,$X$24))</f>
        <v>1.566285458225224E-2</v>
      </c>
      <c r="AH2212" s="43">
        <f>_xll.qlIndexFixing($X$9,$AB2212,TRUE,trigger)</f>
        <v>1.549919692070735E-2</v>
      </c>
      <c r="AI2212" s="45">
        <f t="shared" si="48"/>
        <v>1.6365766154488939</v>
      </c>
    </row>
    <row r="2213" spans="27:35" x14ac:dyDescent="0.2">
      <c r="AA2213" s="122" t="s">
        <v>88</v>
      </c>
      <c r="AB2213" s="40">
        <f>_xll.qlInterestRateIndexFixingDate($X$9,AC2213)</f>
        <v>54907</v>
      </c>
      <c r="AC2213" s="40">
        <f>_xll.qlCalendarAdvance(calendar,$AC2212,AA2213,,,trigger)</f>
        <v>54911</v>
      </c>
      <c r="AD2213" s="40">
        <f>_xll.qlInterestRateIndexMaturity($X$9,AC2213,)</f>
        <v>55003</v>
      </c>
      <c r="AE2213" s="43">
        <f>_xll.qlTenorBasisValue(TenorBasis3M,AC2213,_xll.ohTrigger(trigger,$X$24))</f>
        <v>1.6471939331823737E-4</v>
      </c>
      <c r="AF2213" s="90">
        <f>_xll.qlTenorBasisForwardRate(TenorBasis3M,AC2213,_xll.ohTrigger(trigger,$X$24))</f>
        <v>1.5387779312407786E-2</v>
      </c>
      <c r="AG2213" s="90">
        <f>_xll.qlIndexFixing(TenorBasisIndex6M,$AB2213,TRUE,_xll.ohTrigger(trigger,$X$24))</f>
        <v>1.5490058026827338E-2</v>
      </c>
      <c r="AH2213" s="43">
        <f>_xll.qlIndexFixing($X$9,$AB2213,TRUE,trigger)</f>
        <v>1.5496012219744311E-2</v>
      </c>
      <c r="AI2213" s="45">
        <f t="shared" si="48"/>
        <v>-5.9541929169730501E-2</v>
      </c>
    </row>
    <row r="2214" spans="27:35" x14ac:dyDescent="0.2">
      <c r="AA2214" s="122" t="s">
        <v>88</v>
      </c>
      <c r="AB2214" s="40">
        <f>_xll.qlInterestRateIndexFixingDate($X$9,AC2214)</f>
        <v>54914</v>
      </c>
      <c r="AC2214" s="40">
        <f>_xll.qlCalendarAdvance(calendar,$AC2213,AA2214,,,trigger)</f>
        <v>54918</v>
      </c>
      <c r="AD2214" s="40">
        <f>_xll.qlInterestRateIndexMaturity($X$9,AC2214,)</f>
        <v>55010</v>
      </c>
      <c r="AE2214" s="43">
        <f>_xll.qlTenorBasisValue(TenorBasis3M,AC2214,_xll.ohTrigger(trigger,$X$24))</f>
        <v>1.643802708496233E-4</v>
      </c>
      <c r="AF2214" s="90">
        <f>_xll.qlTenorBasisForwardRate(TenorBasis3M,AC2214,_xll.ohTrigger(trigger,$X$24))</f>
        <v>1.5384542109190125E-2</v>
      </c>
      <c r="AG2214" s="90">
        <f>_xll.qlIndexFixing(TenorBasisIndex6M,$AB2214,TRUE,_xll.ohTrigger(trigger,$X$24))</f>
        <v>1.5486820941938501E-2</v>
      </c>
      <c r="AH2214" s="43">
        <f>_xll.qlIndexFixing($X$9,$AB2214,TRUE,trigger)</f>
        <v>1.549269987399011E-2</v>
      </c>
      <c r="AI2214" s="45">
        <f t="shared" si="48"/>
        <v>-5.8789320516085958E-2</v>
      </c>
    </row>
    <row r="2215" spans="27:35" x14ac:dyDescent="0.2">
      <c r="AA2215" s="122" t="s">
        <v>88</v>
      </c>
      <c r="AB2215" s="40">
        <f>_xll.qlInterestRateIndexFixingDate($X$9,AC2215)</f>
        <v>54921</v>
      </c>
      <c r="AC2215" s="40">
        <f>_xll.qlCalendarAdvance(calendar,$AC2214,AA2215,,,trigger)</f>
        <v>54925</v>
      </c>
      <c r="AD2215" s="40">
        <f>_xll.qlInterestRateIndexMaturity($X$9,AC2215,)</f>
        <v>55017</v>
      </c>
      <c r="AE2215" s="43">
        <f>_xll.qlTenorBasisValue(TenorBasis3M,AC2215,_xll.ohTrigger(trigger,$X$24))</f>
        <v>1.6404181016180326E-4</v>
      </c>
      <c r="AF2215" s="90">
        <f>_xll.qlTenorBasisForwardRate(TenorBasis3M,AC2215,_xll.ohTrigger(trigger,$X$24))</f>
        <v>1.5381272511920676E-2</v>
      </c>
      <c r="AG2215" s="90">
        <f>_xll.qlIndexFixing(TenorBasisIndex6M,$AB2215,TRUE,_xll.ohTrigger(trigger,$X$24))</f>
        <v>1.5316271818711889E-2</v>
      </c>
      <c r="AH2215" s="43">
        <f>_xll.qlIndexFixing($X$9,$AB2215,TRUE,trigger)</f>
        <v>1.5489355009642871E-2</v>
      </c>
      <c r="AI2215" s="45">
        <f t="shared" si="48"/>
        <v>-1.7308319093098206</v>
      </c>
    </row>
    <row r="2216" spans="27:35" x14ac:dyDescent="0.2">
      <c r="AA2216" s="122" t="s">
        <v>88</v>
      </c>
      <c r="AB2216" s="40">
        <f>_xll.qlInterestRateIndexFixingDate($X$9,AC2216)</f>
        <v>54928</v>
      </c>
      <c r="AC2216" s="40">
        <f>_xll.qlCalendarAdvance(calendar,$AC2215,AA2216,,,trigger)</f>
        <v>54932</v>
      </c>
      <c r="AD2216" s="40">
        <f>_xll.qlInterestRateIndexMaturity($X$9,AC2216,)</f>
        <v>55024</v>
      </c>
      <c r="AE2216" s="43">
        <f>_xll.qlTenorBasisValue(TenorBasis3M,AC2216,_xll.ohTrigger(trigger,$X$24))</f>
        <v>1.6370401010615406E-4</v>
      </c>
      <c r="AF2216" s="90">
        <f>_xll.qlTenorBasisForwardRate(TenorBasis3M,AC2216,_xll.ohTrigger(trigger,$X$24))</f>
        <v>1.5377970519542889E-2</v>
      </c>
      <c r="AG2216" s="90">
        <f>_xll.qlIndexFixing(TenorBasisIndex6M,$AB2216,TRUE,_xll.ohTrigger(trigger,$X$24))</f>
        <v>1.5647971758549557E-2</v>
      </c>
      <c r="AH2216" s="43">
        <f>_xll.qlIndexFixing($X$9,$AB2216,TRUE,trigger)</f>
        <v>1.548597762678601E-2</v>
      </c>
      <c r="AI2216" s="45">
        <f t="shared" si="48"/>
        <v>1.6199413176354662</v>
      </c>
    </row>
    <row r="2217" spans="27:35" x14ac:dyDescent="0.2">
      <c r="AA2217" s="122" t="s">
        <v>88</v>
      </c>
      <c r="AB2217" s="40">
        <f>_xll.qlInterestRateIndexFixingDate($X$9,AC2217)</f>
        <v>54935</v>
      </c>
      <c r="AC2217" s="40">
        <f>_xll.qlCalendarAdvance(calendar,$AC2216,AA2217,,,trigger)</f>
        <v>54939</v>
      </c>
      <c r="AD2217" s="40">
        <f>_xll.qlInterestRateIndexMaturity($X$9,AC2217,)</f>
        <v>55031</v>
      </c>
      <c r="AE2217" s="43">
        <f>_xll.qlTenorBasisValue(TenorBasis3M,AC2217,_xll.ohTrigger(trigger,$X$24))</f>
        <v>1.6336686953555087E-4</v>
      </c>
      <c r="AF2217" s="90">
        <f>_xll.qlTenorBasisForwardRate(TenorBasis3M,AC2217,_xll.ohTrigger(trigger,$X$24))</f>
        <v>1.5374636131000223E-2</v>
      </c>
      <c r="AG2217" s="90">
        <f>_xll.qlIndexFixing(TenorBasisIndex6M,$AB2217,TRUE,_xll.ohTrigger(trigger,$X$24))</f>
        <v>1.5476915313676513E-2</v>
      </c>
      <c r="AH2217" s="43">
        <f>_xll.qlIndexFixing($X$9,$AB2217,TRUE,trigger)</f>
        <v>1.5482567725502066E-2</v>
      </c>
      <c r="AI2217" s="45">
        <f t="shared" si="48"/>
        <v>-5.6524118255529138E-2</v>
      </c>
    </row>
    <row r="2218" spans="27:35" x14ac:dyDescent="0.2">
      <c r="AA2218" s="122" t="s">
        <v>88</v>
      </c>
      <c r="AB2218" s="40">
        <f>_xll.qlInterestRateIndexFixingDate($X$9,AC2218)</f>
        <v>54942</v>
      </c>
      <c r="AC2218" s="40">
        <f>_xll.qlCalendarAdvance(calendar,$AC2217,AA2218,,,trigger)</f>
        <v>54946</v>
      </c>
      <c r="AD2218" s="40">
        <f>_xll.qlInterestRateIndexMaturity($X$9,AC2218,)</f>
        <v>55038</v>
      </c>
      <c r="AE2218" s="43">
        <f>_xll.qlTenorBasisValue(TenorBasis3M,AC2218,_xll.ohTrigger(trigger,$X$24))</f>
        <v>1.6303038730436809E-4</v>
      </c>
      <c r="AF2218" s="90">
        <f>_xll.qlTenorBasisForwardRate(TenorBasis3M,AC2218,_xll.ohTrigger(trigger,$X$24))</f>
        <v>1.5371269345242211E-2</v>
      </c>
      <c r="AG2218" s="90">
        <f>_xll.qlIndexFixing(TenorBasisIndex6M,$AB2218,TRUE,_xll.ohTrigger(trigger,$X$24))</f>
        <v>1.5473548642873503E-2</v>
      </c>
      <c r="AH2218" s="43">
        <f>_xll.qlIndexFixing($X$9,$AB2218,TRUE,trigger)</f>
        <v>1.5479125305878796E-2</v>
      </c>
      <c r="AI2218" s="45">
        <f t="shared" si="48"/>
        <v>-5.5766630052932198E-2</v>
      </c>
    </row>
    <row r="2219" spans="27:35" x14ac:dyDescent="0.2">
      <c r="AA2219" s="122" t="s">
        <v>88</v>
      </c>
      <c r="AB2219" s="40">
        <f>_xll.qlInterestRateIndexFixingDate($X$9,AC2219)</f>
        <v>54949</v>
      </c>
      <c r="AC2219" s="40">
        <f>_xll.qlCalendarAdvance(calendar,$AC2218,AA2219,,,trigger)</f>
        <v>54953</v>
      </c>
      <c r="AD2219" s="40">
        <f>_xll.qlInterestRateIndexMaturity($X$9,AC2219,)</f>
        <v>55045</v>
      </c>
      <c r="AE2219" s="43">
        <f>_xll.qlTenorBasisValue(TenorBasis3M,AC2219,_xll.ohTrigger(trigger,$X$24))</f>
        <v>1.6269456226847864E-4</v>
      </c>
      <c r="AF2219" s="90">
        <f>_xll.qlTenorBasisForwardRate(TenorBasis3M,AC2219,_xll.ohTrigger(trigger,$X$24))</f>
        <v>1.5367870161218392E-2</v>
      </c>
      <c r="AG2219" s="90">
        <f>_xll.qlIndexFixing(TenorBasisIndex6M,$AB2219,TRUE,_xll.ohTrigger(trigger,$X$24))</f>
        <v>1.5470149572965356E-2</v>
      </c>
      <c r="AH2219" s="43">
        <f>_xll.qlIndexFixing($X$9,$AB2219,TRUE,trigger)</f>
        <v>1.5475650367997876E-2</v>
      </c>
      <c r="AI2219" s="45">
        <f t="shared" si="48"/>
        <v>-5.5007950325192817E-2</v>
      </c>
    </row>
    <row r="2220" spans="27:35" x14ac:dyDescent="0.2">
      <c r="AA2220" s="122" t="s">
        <v>88</v>
      </c>
      <c r="AB2220" s="40">
        <f>_xll.qlInterestRateIndexFixingDate($X$9,AC2220)</f>
        <v>54956</v>
      </c>
      <c r="AC2220" s="40">
        <f>_xll.qlCalendarAdvance(calendar,$AC2219,AA2220,,,trigger)</f>
        <v>54960</v>
      </c>
      <c r="AD2220" s="40">
        <f>_xll.qlInterestRateIndexMaturity($X$9,AC2220,)</f>
        <v>55052</v>
      </c>
      <c r="AE2220" s="43">
        <f>_xll.qlTenorBasisValue(TenorBasis3M,AC2220,_xll.ohTrigger(trigger,$X$24))</f>
        <v>1.6235939328525353E-4</v>
      </c>
      <c r="AF2220" s="90">
        <f>_xll.qlTenorBasisForwardRate(TenorBasis3M,AC2220,_xll.ohTrigger(trigger,$X$24))</f>
        <v>1.536443857788264E-2</v>
      </c>
      <c r="AG2220" s="90">
        <f>_xll.qlIndexFixing(TenorBasisIndex6M,$AB2220,TRUE,_xll.ohTrigger(trigger,$X$24))</f>
        <v>1.5466718102897263E-2</v>
      </c>
      <c r="AH2220" s="43">
        <f>_xll.qlIndexFixing($X$9,$AB2220,TRUE,trigger)</f>
        <v>1.5472142911947926E-2</v>
      </c>
      <c r="AI2220" s="45">
        <f t="shared" si="48"/>
        <v>-5.4248090506636704E-2</v>
      </c>
    </row>
    <row r="2221" spans="27:35" x14ac:dyDescent="0.2">
      <c r="AA2221" s="122" t="s">
        <v>88</v>
      </c>
      <c r="AB2221" s="40">
        <f>_xll.qlInterestRateIndexFixingDate($X$9,AC2221)</f>
        <v>54963</v>
      </c>
      <c r="AC2221" s="40">
        <f>_xll.qlCalendarAdvance(calendar,$AC2220,AA2221,,,trigger)</f>
        <v>54967</v>
      </c>
      <c r="AD2221" s="40">
        <f>_xll.qlInterestRateIndexMaturity($X$9,AC2221,)</f>
        <v>55059</v>
      </c>
      <c r="AE2221" s="43">
        <f>_xll.qlTenorBasisValue(TenorBasis3M,AC2221,_xll.ohTrigger(trigger,$X$24))</f>
        <v>1.6202487921356329E-4</v>
      </c>
      <c r="AF2221" s="90">
        <f>_xll.qlTenorBasisForwardRate(TenorBasis3M,AC2221,_xll.ohTrigger(trigger,$X$24))</f>
        <v>1.5360974594186236E-2</v>
      </c>
      <c r="AG2221" s="90">
        <f>_xll.qlIndexFixing(TenorBasisIndex6M,$AB2221,TRUE,_xll.ohTrigger(trigger,$X$24))</f>
        <v>1.5463254231630053E-2</v>
      </c>
      <c r="AH2221" s="43">
        <f>_xll.qlIndexFixing($X$9,$AB2221,TRUE,trigger)</f>
        <v>1.5468602937816708E-2</v>
      </c>
      <c r="AI2221" s="45">
        <f t="shared" si="48"/>
        <v>-5.3487061866547975E-2</v>
      </c>
    </row>
    <row r="2222" spans="27:35" x14ac:dyDescent="0.2">
      <c r="AA2222" s="122" t="s">
        <v>88</v>
      </c>
      <c r="AB2222" s="40">
        <f>_xll.qlInterestRateIndexFixingDate($X$9,AC2222)</f>
        <v>54970</v>
      </c>
      <c r="AC2222" s="40">
        <f>_xll.qlCalendarAdvance(calendar,$AC2221,AA2222,,,trigger)</f>
        <v>54974</v>
      </c>
      <c r="AD2222" s="40">
        <f>_xll.qlInterestRateIndexMaturity($X$9,AC2222,)</f>
        <v>55066</v>
      </c>
      <c r="AE2222" s="43">
        <f>_xll.qlTenorBasisValue(TenorBasis3M,AC2222,_xll.ohTrigger(trigger,$X$24))</f>
        <v>1.6169101891377652E-4</v>
      </c>
      <c r="AF2222" s="90">
        <f>_xll.qlTenorBasisForwardRate(TenorBasis3M,AC2222,_xll.ohTrigger(trigger,$X$24))</f>
        <v>1.5357478209090007E-2</v>
      </c>
      <c r="AG2222" s="90">
        <f>_xll.qlIndexFixing(TenorBasisIndex6M,$AB2222,TRUE,_xll.ohTrigger(trigger,$X$24))</f>
        <v>1.5459757958117609E-2</v>
      </c>
      <c r="AH2222" s="43">
        <f>_xll.qlIndexFixing($X$9,$AB2222,TRUE,trigger)</f>
        <v>1.5465030445691103E-2</v>
      </c>
      <c r="AI2222" s="45">
        <f t="shared" si="48"/>
        <v>-5.2724875734943416E-2</v>
      </c>
    </row>
    <row r="2223" spans="27:35" x14ac:dyDescent="0.2">
      <c r="AA2223" s="122" t="s">
        <v>88</v>
      </c>
      <c r="AB2223" s="40">
        <f>_xll.qlInterestRateIndexFixingDate($X$9,AC2223)</f>
        <v>54977</v>
      </c>
      <c r="AC2223" s="40">
        <f>_xll.qlCalendarAdvance(calendar,$AC2222,AA2223,,,trigger)</f>
        <v>54981</v>
      </c>
      <c r="AD2223" s="40">
        <f>_xll.qlInterestRateIndexMaturity($X$9,AC2223,)</f>
        <v>55073</v>
      </c>
      <c r="AE2223" s="43">
        <f>_xll.qlTenorBasisValue(TenorBasis3M,AC2223,_xll.ohTrigger(trigger,$X$24))</f>
        <v>1.6135781124775996E-4</v>
      </c>
      <c r="AF2223" s="90">
        <f>_xll.qlTenorBasisForwardRate(TenorBasis3M,AC2223,_xll.ohTrigger(trigger,$X$24))</f>
        <v>1.5353949421550441E-2</v>
      </c>
      <c r="AG2223" s="90">
        <f>_xll.qlIndexFixing(TenorBasisIndex6M,$AB2223,TRUE,_xll.ohTrigger(trigger,$X$24))</f>
        <v>1.5623705689224323E-2</v>
      </c>
      <c r="AH2223" s="43">
        <f>_xll.qlIndexFixing($X$9,$AB2223,TRUE,trigger)</f>
        <v>1.5461425435659742E-2</v>
      </c>
      <c r="AI2223" s="45">
        <f t="shared" si="48"/>
        <v>1.6228025356458156</v>
      </c>
    </row>
    <row r="2224" spans="27:35" x14ac:dyDescent="0.2">
      <c r="AA2224" s="122" t="s">
        <v>88</v>
      </c>
      <c r="AB2224" s="40">
        <f>_xll.qlInterestRateIndexFixingDate($X$9,AC2224)</f>
        <v>54984</v>
      </c>
      <c r="AC2224" s="40">
        <f>_xll.qlCalendarAdvance(calendar,$AC2223,AA2224,,,trigger)</f>
        <v>54988</v>
      </c>
      <c r="AD2224" s="40">
        <f>_xll.qlInterestRateIndexMaturity($X$9,AC2224,)</f>
        <v>55080</v>
      </c>
      <c r="AE2224" s="43">
        <f>_xll.qlTenorBasisValue(TenorBasis3M,AC2224,_xll.ohTrigger(trigger,$X$24))</f>
        <v>1.610252550788791E-4</v>
      </c>
      <c r="AF2224" s="90">
        <f>_xll.qlTenorBasisForwardRate(TenorBasis3M,AC2224,_xll.ohTrigger(trigger,$X$24))</f>
        <v>1.5350388230530105E-2</v>
      </c>
      <c r="AG2224" s="90">
        <f>_xll.qlIndexFixing(TenorBasisIndex6M,$AB2224,TRUE,_xll.ohTrigger(trigger,$X$24))</f>
        <v>1.5452668200193392E-2</v>
      </c>
      <c r="AH2224" s="43">
        <f>_xll.qlIndexFixing($X$9,$AB2224,TRUE,trigger)</f>
        <v>1.5457787907811243E-2</v>
      </c>
      <c r="AI2224" s="45">
        <f t="shared" si="48"/>
        <v>-5.119707617851077E-2</v>
      </c>
    </row>
    <row r="2225" spans="27:35" x14ac:dyDescent="0.2">
      <c r="AA2225" s="122" t="s">
        <v>88</v>
      </c>
      <c r="AB2225" s="40">
        <f>_xll.qlInterestRateIndexFixingDate($X$9,AC2225)</f>
        <v>54991</v>
      </c>
      <c r="AC2225" s="40">
        <f>_xll.qlCalendarAdvance(calendar,$AC2224,AA2225,,,trigger)</f>
        <v>54995</v>
      </c>
      <c r="AD2225" s="40">
        <f>_xll.qlInterestRateIndexMaturity($X$9,AC2225,)</f>
        <v>55087</v>
      </c>
      <c r="AE2225" s="43">
        <f>_xll.qlTenorBasisValue(TenorBasis3M,AC2225,_xll.ohTrigger(trigger,$X$24))</f>
        <v>1.6069334927199796E-4</v>
      </c>
      <c r="AF2225" s="90">
        <f>_xll.qlTenorBasisForwardRate(TenorBasis3M,AC2225,_xll.ohTrigger(trigger,$X$24))</f>
        <v>1.5346794634991572E-2</v>
      </c>
      <c r="AG2225" s="90">
        <f>_xll.qlIndexFixing(TenorBasisIndex6M,$AB2225,TRUE,_xll.ohTrigger(trigger,$X$24))</f>
        <v>1.544907471371197E-2</v>
      </c>
      <c r="AH2225" s="43">
        <f>_xll.qlIndexFixing($X$9,$AB2225,TRUE,trigger)</f>
        <v>1.5454117862236843E-2</v>
      </c>
      <c r="AI2225" s="45">
        <f t="shared" si="48"/>
        <v>-5.0431485248726704E-2</v>
      </c>
    </row>
    <row r="2226" spans="27:35" x14ac:dyDescent="0.2">
      <c r="AA2226" s="122" t="s">
        <v>88</v>
      </c>
      <c r="AB2226" s="40">
        <f>_xll.qlInterestRateIndexFixingDate($X$9,AC2226)</f>
        <v>54998</v>
      </c>
      <c r="AC2226" s="40">
        <f>_xll.qlCalendarAdvance(calendar,$AC2225,AA2226,,,trigger)</f>
        <v>55002</v>
      </c>
      <c r="AD2226" s="40">
        <f>_xll.qlInterestRateIndexMaturity($X$9,AC2226,)</f>
        <v>55094</v>
      </c>
      <c r="AE2226" s="43">
        <f>_xll.qlTenorBasisValue(TenorBasis3M,AC2226,_xll.ohTrigger(trigger,$X$24))</f>
        <v>1.60362092693478E-4</v>
      </c>
      <c r="AF2226" s="90">
        <f>_xll.qlTenorBasisForwardRate(TenorBasis3M,AC2226,_xll.ohTrigger(trigger,$X$24))</f>
        <v>1.534316863390262E-2</v>
      </c>
      <c r="AG2226" s="90">
        <f>_xll.qlIndexFixing(TenorBasisIndex6M,$AB2226,TRUE,_xll.ohTrigger(trigger,$X$24))</f>
        <v>1.5278610148406891E-2</v>
      </c>
      <c r="AH2226" s="43">
        <f>_xll.qlIndexFixing($X$9,$AB2226,TRUE,trigger)</f>
        <v>1.5450415299028639E-2</v>
      </c>
      <c r="AI2226" s="45">
        <f t="shared" si="48"/>
        <v>-1.7180515062174828</v>
      </c>
    </row>
    <row r="2227" spans="27:35" x14ac:dyDescent="0.2">
      <c r="AA2227" s="122" t="s">
        <v>88</v>
      </c>
      <c r="AB2227" s="40">
        <f>_xll.qlInterestRateIndexFixingDate($X$9,AC2227)</f>
        <v>55005</v>
      </c>
      <c r="AC2227" s="40">
        <f>_xll.qlCalendarAdvance(calendar,$AC2226,AA2227,,,trigger)</f>
        <v>55009</v>
      </c>
      <c r="AD2227" s="40">
        <f>_xll.qlInterestRateIndexMaturity($X$9,AC2227,)</f>
        <v>55101</v>
      </c>
      <c r="AE2227" s="43">
        <f>_xll.qlTenorBasisValue(TenorBasis3M,AC2227,_xll.ohTrigger(trigger,$X$24))</f>
        <v>1.6003148421117911E-4</v>
      </c>
      <c r="AF2227" s="90">
        <f>_xll.qlTenorBasisForwardRate(TenorBasis3M,AC2227,_xll.ohTrigger(trigger,$X$24))</f>
        <v>1.5339510226231905E-2</v>
      </c>
      <c r="AG2227" s="90">
        <f>_xll.qlIndexFixing(TenorBasisIndex6M,$AB2227,TRUE,_xll.ohTrigger(trigger,$X$24))</f>
        <v>1.5441790520529424E-2</v>
      </c>
      <c r="AH2227" s="43">
        <f>_xll.qlIndexFixing($X$9,$AB2227,TRUE,trigger)</f>
        <v>1.5446680218276995E-2</v>
      </c>
      <c r="AI2227" s="45">
        <f t="shared" si="48"/>
        <v>-4.8896977475707676E-2</v>
      </c>
    </row>
    <row r="2228" spans="27:35" x14ac:dyDescent="0.2">
      <c r="AA2228" s="122" t="s">
        <v>88</v>
      </c>
      <c r="AB2228" s="40">
        <f>_xll.qlInterestRateIndexFixingDate($X$9,AC2228)</f>
        <v>55012</v>
      </c>
      <c r="AC2228" s="40">
        <f>_xll.qlCalendarAdvance(calendar,$AC2227,AA2228,,,trigger)</f>
        <v>55016</v>
      </c>
      <c r="AD2228" s="40">
        <f>_xll.qlInterestRateIndexMaturity($X$9,AC2228,)</f>
        <v>55108</v>
      </c>
      <c r="AE2228" s="43">
        <f>_xll.qlTenorBasisValue(TenorBasis3M,AC2228,_xll.ohTrigger(trigger,$X$24))</f>
        <v>1.5970152269445951E-4</v>
      </c>
      <c r="AF2228" s="90">
        <f>_xll.qlTenorBasisForwardRate(TenorBasis3M,AC2228,_xll.ohTrigger(trigger,$X$24))</f>
        <v>1.5335819410946335E-2</v>
      </c>
      <c r="AG2228" s="90">
        <f>_xll.qlIndexFixing(TenorBasisIndex6M,$AB2228,TRUE,_xll.ohTrigger(trigger,$X$24))</f>
        <v>1.5438099811769078E-2</v>
      </c>
      <c r="AH2228" s="43">
        <f>_xll.qlIndexFixing($X$9,$AB2228,TRUE,trigger)</f>
        <v>1.5442912620074878E-2</v>
      </c>
      <c r="AI2228" s="45">
        <f t="shared" si="48"/>
        <v>-4.8128083058006366E-2</v>
      </c>
    </row>
    <row r="2229" spans="27:35" x14ac:dyDescent="0.2">
      <c r="AA2229" s="122" t="s">
        <v>88</v>
      </c>
      <c r="AB2229" s="40">
        <f>_xll.qlInterestRateIndexFixingDate($X$9,AC2229)</f>
        <v>55019</v>
      </c>
      <c r="AC2229" s="40">
        <f>_xll.qlCalendarAdvance(calendar,$AC2228,AA2229,,,trigger)</f>
        <v>55023</v>
      </c>
      <c r="AD2229" s="40">
        <f>_xll.qlInterestRateIndexMaturity($X$9,AC2229,)</f>
        <v>55115</v>
      </c>
      <c r="AE2229" s="43">
        <f>_xll.qlTenorBasisValue(TenorBasis3M,AC2229,_xll.ohTrigger(trigger,$X$24))</f>
        <v>1.5937220701417435E-4</v>
      </c>
      <c r="AF2229" s="90">
        <f>_xll.qlTenorBasisForwardRate(TenorBasis3M,AC2229,_xll.ohTrigger(trigger,$X$24))</f>
        <v>1.5332096187024122E-2</v>
      </c>
      <c r="AG2229" s="90">
        <f>_xll.qlIndexFixing(TenorBasisIndex6M,$AB2229,TRUE,_xll.ohTrigger(trigger,$X$24))</f>
        <v>1.5434376693526678E-2</v>
      </c>
      <c r="AH2229" s="43">
        <f>_xll.qlIndexFixing($X$9,$AB2229,TRUE,trigger)</f>
        <v>1.5439112504516999E-2</v>
      </c>
      <c r="AI2229" s="45">
        <f t="shared" si="48"/>
        <v>-4.7358109903205409E-2</v>
      </c>
    </row>
    <row r="2230" spans="27:35" x14ac:dyDescent="0.2">
      <c r="AA2230" s="122" t="s">
        <v>88</v>
      </c>
      <c r="AB2230" s="40">
        <f>_xll.qlInterestRateIndexFixingDate($X$9,AC2230)</f>
        <v>55026</v>
      </c>
      <c r="AC2230" s="40">
        <f>_xll.qlCalendarAdvance(calendar,$AC2229,AA2230,,,trigger)</f>
        <v>55030</v>
      </c>
      <c r="AD2230" s="40">
        <f>_xll.qlInterestRateIndexMaturity($X$9,AC2230,)</f>
        <v>55122</v>
      </c>
      <c r="AE2230" s="43">
        <f>_xll.qlTenorBasisValue(TenorBasis3M,AC2230,_xll.ohTrigger(trigger,$X$24))</f>
        <v>1.59043536042677E-4</v>
      </c>
      <c r="AF2230" s="90">
        <f>_xll.qlTenorBasisForwardRate(TenorBasis3M,AC2230,_xll.ohTrigger(trigger,$X$24))</f>
        <v>1.5328340553437392E-2</v>
      </c>
      <c r="AG2230" s="90">
        <f>_xll.qlIndexFixing(TenorBasisIndex6M,$AB2230,TRUE,_xll.ohTrigger(trigger,$X$24))</f>
        <v>1.5430621164778694E-2</v>
      </c>
      <c r="AH2230" s="43">
        <f>_xll.qlIndexFixing($X$9,$AB2230,TRUE,trigger)</f>
        <v>1.5435279871697192E-2</v>
      </c>
      <c r="AI2230" s="45">
        <f t="shared" si="48"/>
        <v>-4.6587069184970964E-2</v>
      </c>
    </row>
    <row r="2231" spans="27:35" x14ac:dyDescent="0.2">
      <c r="AA2231" s="122" t="s">
        <v>88</v>
      </c>
      <c r="AB2231" s="40">
        <f>_xll.qlInterestRateIndexFixingDate($X$9,AC2231)</f>
        <v>55033</v>
      </c>
      <c r="AC2231" s="40">
        <f>_xll.qlCalendarAdvance(calendar,$AC2230,AA2231,,,trigger)</f>
        <v>55037</v>
      </c>
      <c r="AD2231" s="40">
        <f>_xll.qlInterestRateIndexMaturity($X$9,AC2231,)</f>
        <v>55128</v>
      </c>
      <c r="AE2231" s="43">
        <f>_xll.qlTenorBasisValue(TenorBasis3M,AC2231,_xll.ohTrigger(trigger,$X$24))</f>
        <v>1.5871550865381818E-4</v>
      </c>
      <c r="AF2231" s="90">
        <f>_xll.qlTenorBasisForwardRate(TenorBasis3M,AC2231,_xll.ohTrigger(trigger,$X$24))</f>
        <v>1.5324503451340597E-2</v>
      </c>
      <c r="AG2231" s="90">
        <f>_xll.qlIndexFixing(TenorBasisIndex6M,$AB2231,TRUE,_xll.ohTrigger(trigger,$X$24))</f>
        <v>1.5426779799547007E-2</v>
      </c>
      <c r="AH2231" s="43">
        <f>_xll.qlIndexFixing($X$9,$AB2231,TRUE,trigger)</f>
        <v>1.5431366635306571E-2</v>
      </c>
      <c r="AI2231" s="45">
        <f t="shared" si="48"/>
        <v>-4.5868357595648529E-2</v>
      </c>
    </row>
    <row r="2232" spans="27:35" x14ac:dyDescent="0.2">
      <c r="AA2232" s="122" t="s">
        <v>88</v>
      </c>
      <c r="AB2232" s="40">
        <f>_xll.qlInterestRateIndexFixingDate($X$9,AC2232)</f>
        <v>55040</v>
      </c>
      <c r="AC2232" s="40">
        <f>_xll.qlCalendarAdvance(calendar,$AC2231,AA2232,,,trigger)</f>
        <v>55044</v>
      </c>
      <c r="AD2232" s="40">
        <f>_xll.qlInterestRateIndexMaturity($X$9,AC2232,)</f>
        <v>55135</v>
      </c>
      <c r="AE2232" s="43">
        <f>_xll.qlTenorBasisValue(TenorBasis3M,AC2232,_xll.ohTrigger(trigger,$X$24))</f>
        <v>1.5838812372294593E-4</v>
      </c>
      <c r="AF2232" s="90">
        <f>_xll.qlTenorBasisForwardRate(TenorBasis3M,AC2232,_xll.ohTrigger(trigger,$X$24))</f>
        <v>1.5320685472877982E-2</v>
      </c>
      <c r="AG2232" s="90">
        <f>_xll.qlIndexFixing(TenorBasisIndex6M,$AB2232,TRUE,_xll.ohTrigger(trigger,$X$24))</f>
        <v>1.525455210648427E-2</v>
      </c>
      <c r="AH2232" s="43">
        <f>_xll.qlIndexFixing($X$9,$AB2232,TRUE,trigger)</f>
        <v>1.5427471457513072E-2</v>
      </c>
      <c r="AI2232" s="45">
        <f t="shared" si="48"/>
        <v>-1.7291935102880205</v>
      </c>
    </row>
    <row r="2233" spans="27:35" x14ac:dyDescent="0.2">
      <c r="AA2233" s="122" t="s">
        <v>88</v>
      </c>
      <c r="AB2233" s="40">
        <f>_xll.qlInterestRateIndexFixingDate($X$9,AC2233)</f>
        <v>55047</v>
      </c>
      <c r="AC2233" s="40">
        <f>_xll.qlCalendarAdvance(calendar,$AC2232,AA2233,,,trigger)</f>
        <v>55051</v>
      </c>
      <c r="AD2233" s="40">
        <f>_xll.qlInterestRateIndexMaturity($X$9,AC2233,)</f>
        <v>55142</v>
      </c>
      <c r="AE2233" s="43">
        <f>_xll.qlTenorBasisValue(TenorBasis3M,AC2233,_xll.ohTrigger(trigger,$X$24))</f>
        <v>1.5806138012690538E-4</v>
      </c>
      <c r="AF2233" s="90">
        <f>_xll.qlTenorBasisForwardRate(TenorBasis3M,AC2233,_xll.ohTrigger(trigger,$X$24))</f>
        <v>1.5316835083099539E-2</v>
      </c>
      <c r="AG2233" s="90">
        <f>_xll.qlIndexFixing(TenorBasisIndex6M,$AB2233,TRUE,_xll.ohTrigger(trigger,$X$24))</f>
        <v>1.541911163904571E-2</v>
      </c>
      <c r="AH2233" s="43">
        <f>_xll.qlIndexFixing($X$9,$AB2233,TRUE,trigger)</f>
        <v>1.5423543764086311E-2</v>
      </c>
      <c r="AI2233" s="45">
        <f t="shared" si="48"/>
        <v>-4.4321250406015311E-2</v>
      </c>
    </row>
    <row r="2234" spans="27:35" x14ac:dyDescent="0.2">
      <c r="AA2234" s="122" t="s">
        <v>88</v>
      </c>
      <c r="AB2234" s="40">
        <f>_xll.qlInterestRateIndexFixingDate($X$9,AC2234)</f>
        <v>55054</v>
      </c>
      <c r="AC2234" s="40">
        <f>_xll.qlCalendarAdvance(calendar,$AC2233,AA2234,,,trigger)</f>
        <v>55058</v>
      </c>
      <c r="AD2234" s="40">
        <f>_xll.qlInterestRateIndexMaturity($X$9,AC2234,)</f>
        <v>55149</v>
      </c>
      <c r="AE2234" s="43">
        <f>_xll.qlTenorBasisValue(TenorBasis3M,AC2234,_xll.ohTrigger(trigger,$X$24))</f>
        <v>1.5773527674403884E-4</v>
      </c>
      <c r="AF2234" s="90">
        <f>_xll.qlTenorBasisForwardRate(TenorBasis3M,AC2234,_xll.ohTrigger(trigger,$X$24))</f>
        <v>1.5312952280988057E-2</v>
      </c>
      <c r="AG2234" s="90">
        <f>_xll.qlIndexFixing(TenorBasisIndex6M,$AB2234,TRUE,_xll.ohTrigger(trigger,$X$24))</f>
        <v>1.5584112714168782E-2</v>
      </c>
      <c r="AH2234" s="43">
        <f>_xll.qlIndexFixing($X$9,$AB2234,TRUE,trigger)</f>
        <v>1.5419583555124671E-2</v>
      </c>
      <c r="AI2234" s="45">
        <f t="shared" si="48"/>
        <v>1.6452915904411127</v>
      </c>
    </row>
    <row r="2235" spans="27:35" x14ac:dyDescent="0.2">
      <c r="AA2235" s="122" t="s">
        <v>88</v>
      </c>
      <c r="AB2235" s="40">
        <f>_xll.qlInterestRateIndexFixingDate($X$9,AC2235)</f>
        <v>55061</v>
      </c>
      <c r="AC2235" s="40">
        <f>_xll.qlCalendarAdvance(calendar,$AC2234,AA2235,,,trigger)</f>
        <v>55065</v>
      </c>
      <c r="AD2235" s="40">
        <f>_xll.qlInterestRateIndexMaturity($X$9,AC2235,)</f>
        <v>55157</v>
      </c>
      <c r="AE2235" s="43">
        <f>_xll.qlTenorBasisValue(TenorBasis3M,AC2235,_xll.ohTrigger(trigger,$X$24))</f>
        <v>1.5740981245418489E-4</v>
      </c>
      <c r="AF2235" s="90">
        <f>_xll.qlTenorBasisForwardRate(TenorBasis3M,AC2235,_xll.ohTrigger(trigger,$X$24))</f>
        <v>1.5309076204839317E-2</v>
      </c>
      <c r="AG2235" s="90">
        <f>_xll.qlIndexFixing(TenorBasisIndex6M,$AB2235,TRUE,_xll.ohTrigger(trigger,$X$24))</f>
        <v>1.5411357327716649E-2</v>
      </c>
      <c r="AH2235" s="43">
        <f>_xll.qlIndexFixing($X$9,$AB2235,TRUE,trigger)</f>
        <v>1.5415628952024835E-2</v>
      </c>
      <c r="AI2235" s="45">
        <f t="shared" si="48"/>
        <v>-4.2716243081851457E-2</v>
      </c>
    </row>
    <row r="2236" spans="27:35" x14ac:dyDescent="0.2">
      <c r="AA2236" s="122" t="s">
        <v>88</v>
      </c>
      <c r="AB2236" s="40">
        <f>_xll.qlInterestRateIndexFixingDate($X$9,AC2236)</f>
        <v>55068</v>
      </c>
      <c r="AC2236" s="40">
        <f>_xll.qlCalendarAdvance(calendar,$AC2235,AA2236,,,trigger)</f>
        <v>55072</v>
      </c>
      <c r="AD2236" s="40">
        <f>_xll.qlInterestRateIndexMaturity($X$9,AC2236,)</f>
        <v>55164</v>
      </c>
      <c r="AE2236" s="43">
        <f>_xll.qlTenorBasisValue(TenorBasis3M,AC2236,_xll.ohTrigger(trigger,$X$24))</f>
        <v>1.5708498613867936E-4</v>
      </c>
      <c r="AF2236" s="90">
        <f>_xll.qlTenorBasisForwardRate(TenorBasis3M,AC2236,_xll.ohTrigger(trigger,$X$24))</f>
        <v>1.5305126091880849E-2</v>
      </c>
      <c r="AG2236" s="90">
        <f>_xll.qlIndexFixing(TenorBasisIndex6M,$AB2236,TRUE,_xll.ohTrigger(trigger,$X$24))</f>
        <v>1.5407407314533153E-2</v>
      </c>
      <c r="AH2236" s="43">
        <f>_xll.qlIndexFixing($X$9,$AB2236,TRUE,trigger)</f>
        <v>1.5411601217660543E-2</v>
      </c>
      <c r="AI2236" s="45">
        <f t="shared" si="48"/>
        <v>-4.1939031273901389E-2</v>
      </c>
    </row>
    <row r="2237" spans="27:35" x14ac:dyDescent="0.2">
      <c r="AA2237" s="122" t="s">
        <v>88</v>
      </c>
      <c r="AB2237" s="40">
        <f>_xll.qlInterestRateIndexFixingDate($X$9,AC2237)</f>
        <v>55075</v>
      </c>
      <c r="AC2237" s="40">
        <f>_xll.qlCalendarAdvance(calendar,$AC2236,AA2237,,,trigger)</f>
        <v>55079</v>
      </c>
      <c r="AD2237" s="40">
        <f>_xll.qlInterestRateIndexMaturity($X$9,AC2237,)</f>
        <v>55171</v>
      </c>
      <c r="AE2237" s="43">
        <f>_xll.qlTenorBasisValue(TenorBasis3M,AC2237,_xll.ohTrigger(trigger,$X$24))</f>
        <v>1.5676079668035421E-4</v>
      </c>
      <c r="AF2237" s="90">
        <f>_xll.qlTenorBasisForwardRate(TenorBasis3M,AC2237,_xll.ohTrigger(trigger,$X$24))</f>
        <v>1.5301143562145294E-2</v>
      </c>
      <c r="AG2237" s="90">
        <f>_xll.qlIndexFixing(TenorBasisIndex6M,$AB2237,TRUE,_xll.ohTrigger(trigger,$X$24))</f>
        <v>1.5237069974466244E-2</v>
      </c>
      <c r="AH2237" s="43">
        <f>_xll.qlIndexFixing($X$9,$AB2237,TRUE,trigger)</f>
        <v>1.5407540966715517E-2</v>
      </c>
      <c r="AI2237" s="45">
        <f t="shared" si="48"/>
        <v>-1.7047099224927302</v>
      </c>
    </row>
    <row r="2238" spans="27:35" x14ac:dyDescent="0.2">
      <c r="AA2238" s="122" t="s">
        <v>88</v>
      </c>
      <c r="AB2238" s="40">
        <f>_xll.qlInterestRateIndexFixingDate($X$9,AC2238)</f>
        <v>55082</v>
      </c>
      <c r="AC2238" s="40">
        <f>_xll.qlCalendarAdvance(calendar,$AC2237,AA2238,,,trigger)</f>
        <v>55086</v>
      </c>
      <c r="AD2238" s="40">
        <f>_xll.qlInterestRateIndexMaturity($X$9,AC2238,)</f>
        <v>55178</v>
      </c>
      <c r="AE2238" s="43">
        <f>_xll.qlTenorBasisValue(TenorBasis3M,AC2238,_xll.ohTrigger(trigger,$X$24))</f>
        <v>1.56437242963537E-4</v>
      </c>
      <c r="AF2238" s="90">
        <f>_xll.qlTenorBasisForwardRate(TenorBasis3M,AC2238,_xll.ohTrigger(trigger,$X$24))</f>
        <v>1.5297128614630841E-2</v>
      </c>
      <c r="AG2238" s="90">
        <f>_xll.qlIndexFixing(TenorBasisIndex6M,$AB2238,TRUE,_xll.ohTrigger(trigger,$X$24))</f>
        <v>1.5399410034306411E-2</v>
      </c>
      <c r="AH2238" s="43">
        <f>_xll.qlIndexFixing($X$9,$AB2238,TRUE,trigger)</f>
        <v>1.5403448199293157E-2</v>
      </c>
      <c r="AI2238" s="45">
        <f t="shared" si="48"/>
        <v>-4.0381649867460984E-2</v>
      </c>
    </row>
    <row r="2239" spans="27:35" x14ac:dyDescent="0.2">
      <c r="AA2239" s="122" t="s">
        <v>88</v>
      </c>
      <c r="AB2239" s="40">
        <f>_xll.qlInterestRateIndexFixingDate($X$9,AC2239)</f>
        <v>55089</v>
      </c>
      <c r="AC2239" s="40">
        <f>_xll.qlCalendarAdvance(calendar,$AC2238,AA2239,,,trigger)</f>
        <v>55093</v>
      </c>
      <c r="AD2239" s="40">
        <f>_xll.qlInterestRateIndexMaturity($X$9,AC2239,)</f>
        <v>55185</v>
      </c>
      <c r="AE2239" s="43">
        <f>_xll.qlTenorBasisValue(TenorBasis3M,AC2239,_xll.ohTrigger(trigger,$X$24))</f>
        <v>1.5611432387405212E-4</v>
      </c>
      <c r="AF2239" s="90">
        <f>_xll.qlTenorBasisForwardRate(TenorBasis3M,AC2239,_xll.ohTrigger(trigger,$X$24))</f>
        <v>1.5293081248333078E-2</v>
      </c>
      <c r="AG2239" s="90">
        <f>_xll.qlIndexFixing(TenorBasisIndex6M,$AB2239,TRUE,_xll.ohTrigger(trigger,$X$24))</f>
        <v>1.5395362765254338E-2</v>
      </c>
      <c r="AH2239" s="43">
        <f>_xll.qlIndexFixing($X$9,$AB2239,TRUE,trigger)</f>
        <v>1.5399322915495115E-2</v>
      </c>
      <c r="AI2239" s="45">
        <f t="shared" si="48"/>
        <v>-3.9601502407771855E-2</v>
      </c>
    </row>
    <row r="2240" spans="27:35" x14ac:dyDescent="0.2">
      <c r="AA2240" s="122" t="s">
        <v>88</v>
      </c>
      <c r="AB2240" s="40">
        <f>_xll.qlInterestRateIndexFixingDate($X$9,AC2240)</f>
        <v>55096</v>
      </c>
      <c r="AC2240" s="40">
        <f>_xll.qlCalendarAdvance(calendar,$AC2239,AA2240,,,trigger)</f>
        <v>55100</v>
      </c>
      <c r="AD2240" s="40">
        <f>_xll.qlInterestRateIndexMaturity($X$9,AC2240,)</f>
        <v>55192</v>
      </c>
      <c r="AE2240" s="43">
        <f>_xll.qlTenorBasisValue(TenorBasis3M,AC2240,_xll.ohTrigger(trigger,$X$24))</f>
        <v>1.5579203829921919E-4</v>
      </c>
      <c r="AF2240" s="90">
        <f>_xll.qlTenorBasisForwardRate(TenorBasis3M,AC2240,_xll.ohTrigger(trigger,$X$24))</f>
        <v>1.5289001462251936E-2</v>
      </c>
      <c r="AG2240" s="90">
        <f>_xll.qlIndexFixing(TenorBasisIndex6M,$AB2240,TRUE,_xll.ohTrigger(trigger,$X$24))</f>
        <v>1.5391283075574344E-2</v>
      </c>
      <c r="AH2240" s="43">
        <f>_xll.qlIndexFixing($X$9,$AB2240,TRUE,trigger)</f>
        <v>1.5395165115422186E-2</v>
      </c>
      <c r="AI2240" s="45">
        <f t="shared" si="48"/>
        <v>-3.8820398478422308E-2</v>
      </c>
    </row>
    <row r="2241" spans="27:35" x14ac:dyDescent="0.2">
      <c r="AA2241" s="122" t="s">
        <v>88</v>
      </c>
      <c r="AB2241" s="40">
        <f>_xll.qlInterestRateIndexFixingDate($X$9,AC2241)</f>
        <v>55103</v>
      </c>
      <c r="AC2241" s="40">
        <f>_xll.qlCalendarAdvance(calendar,$AC2240,AA2241,,,trigger)</f>
        <v>55107</v>
      </c>
      <c r="AD2241" s="40">
        <f>_xll.qlInterestRateIndexMaturity($X$9,AC2241,)</f>
        <v>55199</v>
      </c>
      <c r="AE2241" s="43">
        <f>_xll.qlTenorBasisValue(TenorBasis3M,AC2241,_xll.ohTrigger(trigger,$X$24))</f>
        <v>1.5547038512785306E-4</v>
      </c>
      <c r="AF2241" s="90">
        <f>_xll.qlTenorBasisForwardRate(TenorBasis3M,AC2241,_xll.ohTrigger(trigger,$X$24))</f>
        <v>1.5284889255382132E-2</v>
      </c>
      <c r="AG2241" s="90">
        <f>_xll.qlIndexFixing(TenorBasisIndex6M,$AB2241,TRUE,_xll.ohTrigger(trigger,$X$24))</f>
        <v>1.5553935859862587E-2</v>
      </c>
      <c r="AH2241" s="43">
        <f>_xll.qlIndexFixing($X$9,$AB2241,TRUE,trigger)</f>
        <v>1.5390974799178629E-2</v>
      </c>
      <c r="AI2241" s="45">
        <f t="shared" si="48"/>
        <v>1.6296106068395753</v>
      </c>
    </row>
    <row r="2242" spans="27:35" x14ac:dyDescent="0.2">
      <c r="AA2242" s="122" t="s">
        <v>88</v>
      </c>
      <c r="AB2242" s="40">
        <f>_xll.qlInterestRateIndexFixingDate($X$9,AC2242)</f>
        <v>55110</v>
      </c>
      <c r="AC2242" s="40">
        <f>_xll.qlCalendarAdvance(calendar,$AC2241,AA2242,,,trigger)</f>
        <v>55114</v>
      </c>
      <c r="AD2242" s="40">
        <f>_xll.qlInterestRateIndexMaturity($X$9,AC2242,)</f>
        <v>55206</v>
      </c>
      <c r="AE2242" s="43">
        <f>_xll.qlTenorBasisValue(TenorBasis3M,AC2242,_xll.ohTrigger(trigger,$X$24))</f>
        <v>1.5514936325026398E-4</v>
      </c>
      <c r="AF2242" s="90">
        <f>_xll.qlTenorBasisForwardRate(TenorBasis3M,AC2242,_xll.ohTrigger(trigger,$X$24))</f>
        <v>1.5280744626732285E-2</v>
      </c>
      <c r="AG2242" s="90">
        <f>_xll.qlIndexFixing(TenorBasisIndex6M,$AB2242,TRUE,_xll.ohTrigger(trigger,$X$24))</f>
        <v>1.5383026430326838E-2</v>
      </c>
      <c r="AH2242" s="43">
        <f>_xll.qlIndexFixing($X$9,$AB2242,TRUE,trigger)</f>
        <v>1.5386751966868712E-2</v>
      </c>
      <c r="AI2242" s="45">
        <f t="shared" si="48"/>
        <v>-3.7255365418747272E-2</v>
      </c>
    </row>
    <row r="2243" spans="27:35" x14ac:dyDescent="0.2">
      <c r="AA2243" s="122" t="s">
        <v>88</v>
      </c>
      <c r="AB2243" s="40">
        <f>_xll.qlInterestRateIndexFixingDate($X$9,AC2243)</f>
        <v>55117</v>
      </c>
      <c r="AC2243" s="40">
        <f>_xll.qlCalendarAdvance(calendar,$AC2242,AA2243,,,trigger)</f>
        <v>55121</v>
      </c>
      <c r="AD2243" s="40">
        <f>_xll.qlInterestRateIndexMaturity($X$9,AC2243,)</f>
        <v>55212</v>
      </c>
      <c r="AE2243" s="43">
        <f>_xll.qlTenorBasisValue(TenorBasis3M,AC2243,_xll.ohTrigger(trigger,$X$24))</f>
        <v>1.5482897155825762E-4</v>
      </c>
      <c r="AF2243" s="90">
        <f>_xll.qlTenorBasisForwardRate(TenorBasis3M,AC2243,_xll.ohTrigger(trigger,$X$24))</f>
        <v>1.5276548340380565E-2</v>
      </c>
      <c r="AG2243" s="90">
        <f>_xll.qlIndexFixing(TenorBasisIndex6M,$AB2243,TRUE,_xll.ohTrigger(trigger,$X$24))</f>
        <v>1.5378825884960964E-2</v>
      </c>
      <c r="AH2243" s="43">
        <f>_xll.qlIndexFixing($X$9,$AB2243,TRUE,trigger)</f>
        <v>1.5382478491644012E-2</v>
      </c>
      <c r="AI2243" s="45">
        <f t="shared" si="48"/>
        <v>-3.6526066830473713E-2</v>
      </c>
    </row>
    <row r="2244" spans="27:35" x14ac:dyDescent="0.2">
      <c r="AA2244" s="122" t="s">
        <v>88</v>
      </c>
      <c r="AB2244" s="40">
        <f>_xll.qlInterestRateIndexFixingDate($X$9,AC2244)</f>
        <v>55124</v>
      </c>
      <c r="AC2244" s="40">
        <f>_xll.qlCalendarAdvance(calendar,$AC2243,AA2244,,,trigger)</f>
        <v>55128</v>
      </c>
      <c r="AD2244" s="40">
        <f>_xll.qlInterestRateIndexMaturity($X$9,AC2244,)</f>
        <v>55218</v>
      </c>
      <c r="AE2244" s="43">
        <f>_xll.qlTenorBasisValue(TenorBasis3M,AC2244,_xll.ohTrigger(trigger,$X$24))</f>
        <v>1.5450920894513338E-4</v>
      </c>
      <c r="AF2244" s="90">
        <f>_xll.qlTenorBasisForwardRate(TenorBasis3M,AC2244,_xll.ohTrigger(trigger,$X$24))</f>
        <v>1.5272324381506053E-2</v>
      </c>
      <c r="AG2244" s="90">
        <f>_xll.qlIndexFixing(TenorBasisIndex6M,$AB2244,TRUE,_xll.ohTrigger(trigger,$X$24))</f>
        <v>1.5374597668726508E-2</v>
      </c>
      <c r="AH2244" s="43">
        <f>_xll.qlIndexFixing($X$9,$AB2244,TRUE,trigger)</f>
        <v>1.5378177272639348E-2</v>
      </c>
      <c r="AI2244" s="45">
        <f t="shared" ref="AI2244:AI2307" si="49">(AG2244-AH2244)*10000</f>
        <v>-3.579603912839957E-2</v>
      </c>
    </row>
    <row r="2245" spans="27:35" x14ac:dyDescent="0.2">
      <c r="AA2245" s="122" t="s">
        <v>88</v>
      </c>
      <c r="AB2245" s="40">
        <f>_xll.qlInterestRateIndexFixingDate($X$9,AC2245)</f>
        <v>55131</v>
      </c>
      <c r="AC2245" s="40">
        <f>_xll.qlCalendarAdvance(calendar,$AC2244,AA2245,,,trigger)</f>
        <v>55135</v>
      </c>
      <c r="AD2245" s="40">
        <f>_xll.qlInterestRateIndexMaturity($X$9,AC2245,)</f>
        <v>55225</v>
      </c>
      <c r="AE2245" s="43">
        <f>_xll.qlTenorBasisValue(TenorBasis3M,AC2245,_xll.ohTrigger(trigger,$X$24))</f>
        <v>1.5419007430568578E-4</v>
      </c>
      <c r="AF2245" s="90">
        <f>_xll.qlTenorBasisForwardRate(TenorBasis3M,AC2245,_xll.ohTrigger(trigger,$X$24))</f>
        <v>1.5268087472811942E-2</v>
      </c>
      <c r="AG2245" s="90">
        <f>_xll.qlIndexFixing(TenorBasisIndex6M,$AB2245,TRUE,_xll.ohTrigger(trigger,$X$24))</f>
        <v>1.5370968127920825E-2</v>
      </c>
      <c r="AH2245" s="43">
        <f>_xll.qlIndexFixing($X$9,$AB2245,TRUE,trigger)</f>
        <v>1.5373861905788822E-2</v>
      </c>
      <c r="AI2245" s="45">
        <f t="shared" si="49"/>
        <v>-2.8937778679960502E-2</v>
      </c>
    </row>
    <row r="2246" spans="27:35" x14ac:dyDescent="0.2">
      <c r="AA2246" s="122" t="s">
        <v>88</v>
      </c>
      <c r="AB2246" s="40">
        <f>_xll.qlInterestRateIndexFixingDate($X$9,AC2246)</f>
        <v>55138</v>
      </c>
      <c r="AC2246" s="40">
        <f>_xll.qlCalendarAdvance(calendar,$AC2245,AA2246,,,trigger)</f>
        <v>55142</v>
      </c>
      <c r="AD2246" s="40">
        <f>_xll.qlInterestRateIndexMaturity($X$9,AC2246,)</f>
        <v>55232</v>
      </c>
      <c r="AE2246" s="43">
        <f>_xll.qlTenorBasisValue(TenorBasis3M,AC2246,_xll.ohTrigger(trigger,$X$24))</f>
        <v>1.5387156653620278E-4</v>
      </c>
      <c r="AF2246" s="90">
        <f>_xll.qlTenorBasisForwardRate(TenorBasis3M,AC2246,_xll.ohTrigger(trigger,$X$24))</f>
        <v>1.5263818141153074E-2</v>
      </c>
      <c r="AG2246" s="90">
        <f>_xll.qlIndexFixing(TenorBasisIndex6M,$AB2246,TRUE,_xll.ohTrigger(trigger,$X$24))</f>
        <v>1.5366091616933808E-2</v>
      </c>
      <c r="AH2246" s="43">
        <f>_xll.qlIndexFixing($X$9,$AB2246,TRUE,trigger)</f>
        <v>1.5369514025948661E-2</v>
      </c>
      <c r="AI2246" s="45">
        <f t="shared" si="49"/>
        <v>-3.4224090148526898E-2</v>
      </c>
    </row>
    <row r="2247" spans="27:35" x14ac:dyDescent="0.2">
      <c r="AA2247" s="122" t="s">
        <v>88</v>
      </c>
      <c r="AB2247" s="40">
        <f>_xll.qlInterestRateIndexFixingDate($X$9,AC2247)</f>
        <v>55144</v>
      </c>
      <c r="AC2247" s="40">
        <f>_xll.qlCalendarAdvance(calendar,$AC2246,AA2247,,,trigger)</f>
        <v>55149</v>
      </c>
      <c r="AD2247" s="40">
        <f>_xll.qlInterestRateIndexMaturity($X$9,AC2247,)</f>
        <v>55239</v>
      </c>
      <c r="AE2247" s="43">
        <f>_xll.qlTenorBasisValue(TenorBasis3M,AC2247,_xll.ohTrigger(trigger,$X$24))</f>
        <v>1.5355368453446686E-4</v>
      </c>
      <c r="AF2247" s="90">
        <f>_xll.qlTenorBasisForwardRate(TenorBasis3M,AC2247,_xll.ohTrigger(trigger,$X$24))</f>
        <v>1.5259516385544458E-2</v>
      </c>
      <c r="AG2247" s="90">
        <f>_xll.qlIndexFixing(TenorBasisIndex6M,$AB2247,TRUE,_xll.ohTrigger(trigger,$X$24))</f>
        <v>1.5361789954368987E-2</v>
      </c>
      <c r="AH2247" s="43">
        <f>_xll.qlIndexFixing($X$9,$AB2247,TRUE,trigger)</f>
        <v>1.5365133633223671E-2</v>
      </c>
      <c r="AI2247" s="45">
        <f t="shared" si="49"/>
        <v>-3.3436788546836738E-2</v>
      </c>
    </row>
    <row r="2248" spans="27:35" x14ac:dyDescent="0.2">
      <c r="AA2248" s="122" t="s">
        <v>88</v>
      </c>
      <c r="AB2248" s="40">
        <f>_xll.qlInterestRateIndexFixingDate($X$9,AC2248)</f>
        <v>55152</v>
      </c>
      <c r="AC2248" s="40">
        <f>_xll.qlCalendarAdvance(calendar,$AC2247,AA2248,,,trigger)</f>
        <v>55156</v>
      </c>
      <c r="AD2248" s="40">
        <f>_xll.qlInterestRateIndexMaturity($X$9,AC2248,)</f>
        <v>55247</v>
      </c>
      <c r="AE2248" s="43">
        <f>_xll.qlTenorBasisValue(TenorBasis3M,AC2248,_xll.ohTrigger(trigger,$X$24))</f>
        <v>1.5323642719975369E-4</v>
      </c>
      <c r="AF2248" s="90">
        <f>_xll.qlTenorBasisForwardRate(TenorBasis3M,AC2248,_xll.ohTrigger(trigger,$X$24))</f>
        <v>1.5255189192542026E-2</v>
      </c>
      <c r="AG2248" s="90">
        <f>_xll.qlIndexFixing(TenorBasisIndex6M,$AB2248,TRUE,_xll.ohTrigger(trigger,$X$24))</f>
        <v>1.5357467200141939E-2</v>
      </c>
      <c r="AH2248" s="43">
        <f>_xll.qlIndexFixing($X$9,$AB2248,TRUE,trigger)</f>
        <v>1.5360726554273584E-2</v>
      </c>
      <c r="AI2248" s="45">
        <f t="shared" si="49"/>
        <v>-3.2593541316443958E-2</v>
      </c>
    </row>
    <row r="2249" spans="27:35" x14ac:dyDescent="0.2">
      <c r="AA2249" s="122" t="s">
        <v>88</v>
      </c>
      <c r="AB2249" s="40">
        <f>_xll.qlInterestRateIndexFixingDate($X$9,AC2249)</f>
        <v>55159</v>
      </c>
      <c r="AC2249" s="40">
        <f>_xll.qlCalendarAdvance(calendar,$AC2248,AA2249,,,trigger)</f>
        <v>55163</v>
      </c>
      <c r="AD2249" s="40">
        <f>_xll.qlInterestRateIndexMaturity($X$9,AC2249,)</f>
        <v>55253</v>
      </c>
      <c r="AE2249" s="43">
        <f>_xll.qlTenorBasisValue(TenorBasis3M,AC2249,_xll.ohTrigger(trigger,$X$24))</f>
        <v>1.5291979343283162E-4</v>
      </c>
      <c r="AF2249" s="90">
        <f>_xll.qlTenorBasisForwardRate(TenorBasis3M,AC2249,_xll.ohTrigger(trigger,$X$24))</f>
        <v>1.5250815598528256E-2</v>
      </c>
      <c r="AG2249" s="90">
        <f>_xll.qlIndexFixing(TenorBasisIndex6M,$AB2249,TRUE,_xll.ohTrigger(trigger,$X$24))</f>
        <v>1.5353089350962357E-2</v>
      </c>
      <c r="AH2249" s="43">
        <f>_xll.qlIndexFixing($X$9,$AB2249,TRUE,trigger)</f>
        <v>1.5356275309549083E-2</v>
      </c>
      <c r="AI2249" s="45">
        <f t="shared" si="49"/>
        <v>-3.185958586726656E-2</v>
      </c>
    </row>
    <row r="2250" spans="27:35" x14ac:dyDescent="0.2">
      <c r="AA2250" s="122" t="s">
        <v>88</v>
      </c>
      <c r="AB2250" s="40">
        <f>_xll.qlInterestRateIndexFixingDate($X$9,AC2250)</f>
        <v>55166</v>
      </c>
      <c r="AC2250" s="40">
        <f>_xll.qlCalendarAdvance(calendar,$AC2249,AA2250,,,trigger)</f>
        <v>55170</v>
      </c>
      <c r="AD2250" s="40">
        <f>_xll.qlInterestRateIndexMaturity($X$9,AC2250,)</f>
        <v>55260</v>
      </c>
      <c r="AE2250" s="43">
        <f>_xll.qlTenorBasisValue(TenorBasis3M,AC2250,_xll.ohTrigger(trigger,$X$24))</f>
        <v>1.526037821359627E-4</v>
      </c>
      <c r="AF2250" s="90">
        <f>_xll.qlTenorBasisForwardRate(TenorBasis3M,AC2250,_xll.ohTrigger(trigger,$X$24))</f>
        <v>1.5246416565156906E-2</v>
      </c>
      <c r="AG2250" s="90">
        <f>_xll.qlIndexFixing(TenorBasisIndex6M,$AB2250,TRUE,_xll.ohTrigger(trigger,$X$24))</f>
        <v>1.534869040815412E-2</v>
      </c>
      <c r="AH2250" s="43">
        <f>_xll.qlIndexFixing($X$9,$AB2250,TRUE,trigger)</f>
        <v>1.5351797378813536E-2</v>
      </c>
      <c r="AI2250" s="45">
        <f t="shared" si="49"/>
        <v>-3.1069706594166746E-2</v>
      </c>
    </row>
    <row r="2251" spans="27:35" x14ac:dyDescent="0.2">
      <c r="AA2251" s="122" t="s">
        <v>88</v>
      </c>
      <c r="AB2251" s="40">
        <f>_xll.qlInterestRateIndexFixingDate($X$9,AC2251)</f>
        <v>55173</v>
      </c>
      <c r="AC2251" s="40">
        <f>_xll.qlCalendarAdvance(calendar,$AC2250,AA2251,,,trigger)</f>
        <v>55177</v>
      </c>
      <c r="AD2251" s="40">
        <f>_xll.qlInterestRateIndexMaturity($X$9,AC2251,)</f>
        <v>55267</v>
      </c>
      <c r="AE2251" s="43">
        <f>_xll.qlTenorBasisValue(TenorBasis3M,AC2251,_xll.ohTrigger(trigger,$X$24))</f>
        <v>1.5228839221290106E-4</v>
      </c>
      <c r="AF2251" s="90">
        <f>_xll.qlTenorBasisForwardRate(TenorBasis3M,AC2251,_xll.ohTrigger(trigger,$X$24))</f>
        <v>1.5241985103902067E-2</v>
      </c>
      <c r="AG2251" s="90">
        <f>_xll.qlIndexFixing(TenorBasisIndex6M,$AB2251,TRUE,_xll.ohTrigger(trigger,$X$24))</f>
        <v>1.5344259036640828E-2</v>
      </c>
      <c r="AH2251" s="43">
        <f>_xll.qlIndexFixing($X$9,$AB2251,TRUE,trigger)</f>
        <v>1.5347286935624815E-2</v>
      </c>
      <c r="AI2251" s="45">
        <f t="shared" si="49"/>
        <v>-3.0278989839871429E-2</v>
      </c>
    </row>
    <row r="2252" spans="27:35" x14ac:dyDescent="0.2">
      <c r="AA2252" s="122" t="s">
        <v>88</v>
      </c>
      <c r="AB2252" s="40">
        <f>_xll.qlInterestRateIndexFixingDate($X$9,AC2252)</f>
        <v>55180</v>
      </c>
      <c r="AC2252" s="40">
        <f>_xll.qlCalendarAdvance(calendar,$AC2251,AA2252,,,trigger)</f>
        <v>55184</v>
      </c>
      <c r="AD2252" s="40">
        <f>_xll.qlInterestRateIndexMaturity($X$9,AC2252,)</f>
        <v>55271</v>
      </c>
      <c r="AE2252" s="43">
        <f>_xll.qlTenorBasisValue(TenorBasis3M,AC2252,_xll.ohTrigger(trigger,$X$24))</f>
        <v>1.519736225688928E-4</v>
      </c>
      <c r="AF2252" s="90">
        <f>_xll.qlTenorBasisForwardRate(TenorBasis3M,AC2252,_xll.ohTrigger(trigger,$X$24))</f>
        <v>1.5237528855198077E-2</v>
      </c>
      <c r="AG2252" s="90">
        <f>_xll.qlIndexFixing(TenorBasisIndex6M,$AB2252,TRUE,_xll.ohTrigger(trigger,$X$24))</f>
        <v>1.5515582168930809E-2</v>
      </c>
      <c r="AH2252" s="43">
        <f>_xll.qlIndexFixing($X$9,$AB2252,TRUE,trigger)</f>
        <v>1.5342755224595304E-2</v>
      </c>
      <c r="AI2252" s="45">
        <f t="shared" si="49"/>
        <v>1.7282694433550481</v>
      </c>
    </row>
    <row r="2253" spans="27:35" x14ac:dyDescent="0.2">
      <c r="AA2253" s="122" t="s">
        <v>88</v>
      </c>
      <c r="AB2253" s="40">
        <f>_xll.qlInterestRateIndexFixingDate($X$9,AC2253)</f>
        <v>55187</v>
      </c>
      <c r="AC2253" s="40">
        <f>_xll.qlCalendarAdvance(calendar,$AC2252,AA2253,,,trigger)</f>
        <v>55191</v>
      </c>
      <c r="AD2253" s="40">
        <f>_xll.qlInterestRateIndexMaturity($X$9,AC2253,)</f>
        <v>55281</v>
      </c>
      <c r="AE2253" s="43">
        <f>_xll.qlTenorBasisValue(TenorBasis3M,AC2253,_xll.ohTrigger(trigger,$X$24))</f>
        <v>1.5165947211067605E-4</v>
      </c>
      <c r="AF2253" s="90">
        <f>_xll.qlTenorBasisForwardRate(TenorBasis3M,AC2253,_xll.ohTrigger(trigger,$X$24))</f>
        <v>1.5233024893841041E-2</v>
      </c>
      <c r="AG2253" s="90">
        <f>_xll.qlIndexFixing(TenorBasisIndex6M,$AB2253,TRUE,_xll.ohTrigger(trigger,$X$24))</f>
        <v>1.5335299003585767E-2</v>
      </c>
      <c r="AH2253" s="43">
        <f>_xll.qlIndexFixing($X$9,$AB2253,TRUE,trigger)</f>
        <v>1.5338168512323058E-2</v>
      </c>
      <c r="AI2253" s="45">
        <f t="shared" si="49"/>
        <v>-2.8695087372909711E-2</v>
      </c>
    </row>
    <row r="2254" spans="27:35" x14ac:dyDescent="0.2">
      <c r="AA2254" s="122" t="s">
        <v>88</v>
      </c>
      <c r="AB2254" s="40">
        <f>_xll.qlInterestRateIndexFixingDate($X$9,AC2254)</f>
        <v>55194</v>
      </c>
      <c r="AC2254" s="40">
        <f>_xll.qlCalendarAdvance(calendar,$AC2253,AA2254,,,trigger)</f>
        <v>55198</v>
      </c>
      <c r="AD2254" s="40">
        <f>_xll.qlInterestRateIndexMaturity($X$9,AC2254,)</f>
        <v>55288</v>
      </c>
      <c r="AE2254" s="43">
        <f>_xll.qlTenorBasisValue(TenorBasis3M,AC2254,_xll.ohTrigger(trigger,$X$24))</f>
        <v>1.513459397464809E-4</v>
      </c>
      <c r="AF2254" s="90">
        <f>_xll.qlTenorBasisForwardRate(TenorBasis3M,AC2254,_xll.ohTrigger(trigger,$X$24))</f>
        <v>1.5228496143087078E-2</v>
      </c>
      <c r="AG2254" s="90">
        <f>_xll.qlIndexFixing(TenorBasisIndex6M,$AB2254,TRUE,_xll.ohTrigger(trigger,$X$24))</f>
        <v>1.5330770340091782E-2</v>
      </c>
      <c r="AH2254" s="43">
        <f>_xll.qlIndexFixing($X$9,$AB2254,TRUE,trigger)</f>
        <v>1.5333560532433843E-2</v>
      </c>
      <c r="AI2254" s="45">
        <f t="shared" si="49"/>
        <v>-2.7901923420614594E-2</v>
      </c>
    </row>
    <row r="2255" spans="27:35" x14ac:dyDescent="0.2">
      <c r="AA2255" s="122" t="s">
        <v>88</v>
      </c>
      <c r="AB2255" s="40">
        <f>_xll.qlInterestRateIndexFixingDate($X$9,AC2255)</f>
        <v>55201</v>
      </c>
      <c r="AC2255" s="40">
        <f>_xll.qlCalendarAdvance(calendar,$AC2254,AA2255,,,trigger)</f>
        <v>55205</v>
      </c>
      <c r="AD2255" s="40">
        <f>_xll.qlInterestRateIndexMaturity($X$9,AC2255,)</f>
        <v>55295</v>
      </c>
      <c r="AE2255" s="43">
        <f>_xll.qlTenorBasisValue(TenorBasis3M,AC2255,_xll.ohTrigger(trigger,$X$24))</f>
        <v>1.5103302438602772E-4</v>
      </c>
      <c r="AF2255" s="90">
        <f>_xll.qlTenorBasisForwardRate(TenorBasis3M,AC2255,_xll.ohTrigger(trigger,$X$24))</f>
        <v>1.5223934960555852E-2</v>
      </c>
      <c r="AG2255" s="90">
        <f>_xll.qlIndexFixing(TenorBasisIndex6M,$AB2255,TRUE,_xll.ohTrigger(trigger,$X$24))</f>
        <v>1.5326209243998079E-2</v>
      </c>
      <c r="AH2255" s="43">
        <f>_xll.qlIndexFixing($X$9,$AB2255,TRUE,trigger)</f>
        <v>1.5328920040532878E-2</v>
      </c>
      <c r="AI2255" s="45">
        <f t="shared" si="49"/>
        <v>-2.7107965347994423E-2</v>
      </c>
    </row>
    <row r="2256" spans="27:35" x14ac:dyDescent="0.2">
      <c r="AA2256" s="122" t="s">
        <v>88</v>
      </c>
      <c r="AB2256" s="40">
        <f>_xll.qlInterestRateIndexFixingDate($X$9,AC2256)</f>
        <v>55208</v>
      </c>
      <c r="AC2256" s="40">
        <f>_xll.qlCalendarAdvance(calendar,$AC2255,AA2256,,,trigger)</f>
        <v>55212</v>
      </c>
      <c r="AD2256" s="40">
        <f>_xll.qlInterestRateIndexMaturity($X$9,AC2256,)</f>
        <v>55304</v>
      </c>
      <c r="AE2256" s="43">
        <f>_xll.qlTenorBasisValue(TenorBasis3M,AC2256,_xll.ohTrigger(trigger,$X$24))</f>
        <v>1.5072072494052793E-4</v>
      </c>
      <c r="AF2256" s="90">
        <f>_xll.qlTenorBasisForwardRate(TenorBasis3M,AC2256,_xll.ohTrigger(trigger,$X$24))</f>
        <v>1.5219314985446361E-2</v>
      </c>
      <c r="AG2256" s="90">
        <f>_xll.qlIndexFixing(TenorBasisIndex6M,$AB2256,TRUE,_xll.ohTrigger(trigger,$X$24))</f>
        <v>1.5321598026423286E-2</v>
      </c>
      <c r="AH2256" s="43">
        <f>_xll.qlIndexFixing($X$9,$AB2256,TRUE,trigger)</f>
        <v>1.532421818772947E-2</v>
      </c>
      <c r="AI2256" s="45">
        <f t="shared" si="49"/>
        <v>-2.6201613061837409E-2</v>
      </c>
    </row>
    <row r="2257" spans="27:35" x14ac:dyDescent="0.2">
      <c r="AA2257" s="122" t="s">
        <v>88</v>
      </c>
      <c r="AB2257" s="40">
        <f>_xll.qlInterestRateIndexFixingDate($X$9,AC2257)</f>
        <v>55215</v>
      </c>
      <c r="AC2257" s="40">
        <f>_xll.qlCalendarAdvance(calendar,$AC2256,AA2257,,,trigger)</f>
        <v>55219</v>
      </c>
      <c r="AD2257" s="40">
        <f>_xll.qlInterestRateIndexMaturity($X$9,AC2257,)</f>
        <v>55311</v>
      </c>
      <c r="AE2257" s="43">
        <f>_xll.qlTenorBasisValue(TenorBasis3M,AC2257,_xll.ohTrigger(trigger,$X$24))</f>
        <v>1.5040904032268381E-4</v>
      </c>
      <c r="AF2257" s="90">
        <f>_xll.qlTenorBasisForwardRate(TenorBasis3M,AC2257,_xll.ohTrigger(trigger,$X$24))</f>
        <v>1.5214683911940812E-2</v>
      </c>
      <c r="AG2257" s="90">
        <f>_xll.qlIndexFixing(TenorBasisIndex6M,$AB2257,TRUE,_xll.ohTrigger(trigger,$X$24))</f>
        <v>1.5316967034972101E-2</v>
      </c>
      <c r="AH2257" s="43">
        <f>_xll.qlIndexFixing($X$9,$AB2257,TRUE,trigger)</f>
        <v>1.5319507627456317E-2</v>
      </c>
      <c r="AI2257" s="45">
        <f t="shared" si="49"/>
        <v>-2.5405924842167305E-2</v>
      </c>
    </row>
    <row r="2258" spans="27:35" x14ac:dyDescent="0.2">
      <c r="AA2258" s="122" t="s">
        <v>88</v>
      </c>
      <c r="AB2258" s="40">
        <f>_xll.qlInterestRateIndexFixingDate($X$9,AC2258)</f>
        <v>55222</v>
      </c>
      <c r="AC2258" s="40">
        <f>_xll.qlCalendarAdvance(calendar,$AC2257,AA2258,,,trigger)</f>
        <v>55226</v>
      </c>
      <c r="AD2258" s="40">
        <f>_xll.qlInterestRateIndexMaturity($X$9,AC2258,)</f>
        <v>55318</v>
      </c>
      <c r="AE2258" s="43">
        <f>_xll.qlTenorBasisValue(TenorBasis3M,AC2258,_xll.ohTrigger(trigger,$X$24))</f>
        <v>1.5009796944668677E-4</v>
      </c>
      <c r="AF2258" s="90">
        <f>_xll.qlTenorBasisForwardRate(TenorBasis3M,AC2258,_xll.ohTrigger(trigger,$X$24))</f>
        <v>1.5210020401008608E-2</v>
      </c>
      <c r="AG2258" s="90">
        <f>_xll.qlIndexFixing(TenorBasisIndex6M,$AB2258,TRUE,_xll.ohTrigger(trigger,$X$24))</f>
        <v>1.5312303605248849E-2</v>
      </c>
      <c r="AH2258" s="43">
        <f>_xll.qlIndexFixing($X$9,$AB2258,TRUE,trigger)</f>
        <v>1.5314764552890169E-2</v>
      </c>
      <c r="AI2258" s="45">
        <f t="shared" si="49"/>
        <v>-2.460947641320585E-2</v>
      </c>
    </row>
    <row r="2259" spans="27:35" x14ac:dyDescent="0.2">
      <c r="AA2259" s="122" t="s">
        <v>88</v>
      </c>
      <c r="AB2259" s="40">
        <f>_xll.qlInterestRateIndexFixingDate($X$9,AC2259)</f>
        <v>55229</v>
      </c>
      <c r="AC2259" s="40">
        <f>_xll.qlCalendarAdvance(calendar,$AC2258,AA2259,,,trigger)</f>
        <v>55233</v>
      </c>
      <c r="AD2259" s="40">
        <f>_xll.qlInterestRateIndexMaturity($X$9,AC2259,)</f>
        <v>55325</v>
      </c>
      <c r="AE2259" s="43">
        <f>_xll.qlTenorBasisValue(TenorBasis3M,AC2259,_xll.ohTrigger(trigger,$X$24))</f>
        <v>1.4978751122821842E-4</v>
      </c>
      <c r="AF2259" s="90">
        <f>_xll.qlTenorBasisForwardRate(TenorBasis3M,AC2259,_xll.ohTrigger(trigger,$X$24))</f>
        <v>1.5205324451688772E-2</v>
      </c>
      <c r="AG2259" s="90">
        <f>_xll.qlIndexFixing(TenorBasisIndex6M,$AB2259,TRUE,_xll.ohTrigger(trigger,$X$24))</f>
        <v>1.5473546524674843E-2</v>
      </c>
      <c r="AH2259" s="43">
        <f>_xll.qlIndexFixing($X$9,$AB2259,TRUE,trigger)</f>
        <v>1.5309988964152666E-2</v>
      </c>
      <c r="AI2259" s="45">
        <f t="shared" si="49"/>
        <v>1.6355756052217723</v>
      </c>
    </row>
    <row r="2260" spans="27:35" x14ac:dyDescent="0.2">
      <c r="AA2260" s="122" t="s">
        <v>88</v>
      </c>
      <c r="AB2260" s="40">
        <f>_xll.qlInterestRateIndexFixingDate($X$9,AC2260)</f>
        <v>55236</v>
      </c>
      <c r="AC2260" s="40">
        <f>_xll.qlCalendarAdvance(calendar,$AC2259,AA2260,,,trigger)</f>
        <v>55240</v>
      </c>
      <c r="AD2260" s="40">
        <f>_xll.qlInterestRateIndexMaturity($X$9,AC2260,)</f>
        <v>55332</v>
      </c>
      <c r="AE2260" s="43">
        <f>_xll.qlTenorBasisValue(TenorBasis3M,AC2260,_xll.ohTrigger(trigger,$X$24))</f>
        <v>1.4947766458444926E-4</v>
      </c>
      <c r="AF2260" s="90">
        <f>_xll.qlTenorBasisForwardRate(TenorBasis3M,AC2260,_xll.ohTrigger(trigger,$X$24))</f>
        <v>1.520059606302729E-2</v>
      </c>
      <c r="AG2260" s="90">
        <f>_xll.qlIndexFixing(TenorBasisIndex6M,$AB2260,TRUE,_xll.ohTrigger(trigger,$X$24))</f>
        <v>1.5302879427154418E-2</v>
      </c>
      <c r="AH2260" s="43">
        <f>_xll.qlIndexFixing($X$9,$AB2260,TRUE,trigger)</f>
        <v>1.5305180861357629E-2</v>
      </c>
      <c r="AI2260" s="45">
        <f t="shared" si="49"/>
        <v>-2.3014342032112722E-2</v>
      </c>
    </row>
    <row r="2261" spans="27:35" x14ac:dyDescent="0.2">
      <c r="AA2261" s="122" t="s">
        <v>88</v>
      </c>
      <c r="AB2261" s="40">
        <f>_xll.qlInterestRateIndexFixingDate($X$9,AC2261)</f>
        <v>55241</v>
      </c>
      <c r="AC2261" s="40">
        <f>_xll.qlCalendarAdvance(calendar,$AC2260,AA2261,,,trigger)</f>
        <v>55247</v>
      </c>
      <c r="AD2261" s="40">
        <f>_xll.qlInterestRateIndexMaturity($X$9,AC2261,)</f>
        <v>55338</v>
      </c>
      <c r="AE2261" s="43">
        <f>_xll.qlTenorBasisValue(TenorBasis3M,AC2261,_xll.ohTrigger(trigger,$X$24))</f>
        <v>1.4916842843403863E-4</v>
      </c>
      <c r="AF2261" s="90">
        <f>_xll.qlTenorBasisForwardRate(TenorBasis3M,AC2261,_xll.ohTrigger(trigger,$X$24))</f>
        <v>1.5195861109469796E-2</v>
      </c>
      <c r="AG2261" s="90">
        <f>_xll.qlIndexFixing(TenorBasisIndex6M,$AB2261,TRUE,_xll.ohTrigger(trigger,$X$24))</f>
        <v>1.5298140223242444E-2</v>
      </c>
      <c r="AH2261" s="43">
        <f>_xll.qlIndexFixing($X$9,$AB2261,TRUE,trigger)</f>
        <v>1.5300367414866537E-2</v>
      </c>
      <c r="AI2261" s="45">
        <f t="shared" si="49"/>
        <v>-2.2271916240938078E-2</v>
      </c>
    </row>
    <row r="2262" spans="27:35" x14ac:dyDescent="0.2">
      <c r="AA2262" s="122" t="s">
        <v>88</v>
      </c>
      <c r="AB2262" s="40">
        <f>_xll.qlInterestRateIndexFixingDate($X$9,AC2262)</f>
        <v>55250</v>
      </c>
      <c r="AC2262" s="40">
        <f>_xll.qlCalendarAdvance(calendar,$AC2261,AA2262,,,trigger)</f>
        <v>55254</v>
      </c>
      <c r="AD2262" s="40">
        <f>_xll.qlInterestRateIndexMaturity($X$9,AC2262,)</f>
        <v>55345</v>
      </c>
      <c r="AE2262" s="43">
        <f>_xll.qlTenorBasisValue(TenorBasis3M,AC2262,_xll.ohTrigger(trigger,$X$24))</f>
        <v>1.4885980169713418E-4</v>
      </c>
      <c r="AF2262" s="90">
        <f>_xll.qlTenorBasisForwardRate(TenorBasis3M,AC2262,_xll.ohTrigger(trigger,$X$24))</f>
        <v>1.5191070358493212E-2</v>
      </c>
      <c r="AG2262" s="90">
        <f>_xll.qlIndexFixing(TenorBasisIndex6M,$AB2262,TRUE,_xll.ohTrigger(trigger,$X$24))</f>
        <v>1.5293349551510602E-2</v>
      </c>
      <c r="AH2262" s="43">
        <f>_xll.qlIndexFixing($X$9,$AB2262,TRUE,trigger)</f>
        <v>1.5295496813303153E-2</v>
      </c>
      <c r="AI2262" s="45">
        <f t="shared" si="49"/>
        <v>-2.1472617925503978E-2</v>
      </c>
    </row>
    <row r="2263" spans="27:35" x14ac:dyDescent="0.2">
      <c r="AA2263" s="122" t="s">
        <v>88</v>
      </c>
      <c r="AB2263" s="40">
        <f>_xll.qlInterestRateIndexFixingDate($X$9,AC2263)</f>
        <v>55257</v>
      </c>
      <c r="AC2263" s="40">
        <f>_xll.qlCalendarAdvance(calendar,$AC2262,AA2263,,,trigger)</f>
        <v>55261</v>
      </c>
      <c r="AD2263" s="40">
        <f>_xll.qlInterestRateIndexMaturity($X$9,AC2263,)</f>
        <v>55352</v>
      </c>
      <c r="AE2263" s="43">
        <f>_xll.qlTenorBasisValue(TenorBasis3M,AC2263,_xll.ohTrigger(trigger,$X$24))</f>
        <v>1.4855178329537162E-4</v>
      </c>
      <c r="AF2263" s="90">
        <f>_xll.qlTenorBasisForwardRate(TenorBasis3M,AC2263,_xll.ohTrigger(trigger,$X$24))</f>
        <v>1.5186247166688581E-2</v>
      </c>
      <c r="AG2263" s="90">
        <f>_xll.qlIndexFixing(TenorBasisIndex6M,$AB2263,TRUE,_xll.ohTrigger(trigger,$X$24))</f>
        <v>1.545608030669811E-2</v>
      </c>
      <c r="AH2263" s="43">
        <f>_xll.qlIndexFixing($X$9,$AB2263,TRUE,trigger)</f>
        <v>1.5290593699349623E-2</v>
      </c>
      <c r="AI2263" s="45">
        <f t="shared" si="49"/>
        <v>1.6548660734848688</v>
      </c>
    </row>
    <row r="2264" spans="27:35" x14ac:dyDescent="0.2">
      <c r="AA2264" s="122" t="s">
        <v>88</v>
      </c>
      <c r="AB2264" s="40">
        <f>_xll.qlInterestRateIndexFixingDate($X$9,AC2264)</f>
        <v>55264</v>
      </c>
      <c r="AC2264" s="40">
        <f>_xll.qlCalendarAdvance(calendar,$AC2263,AA2264,,,trigger)</f>
        <v>55268</v>
      </c>
      <c r="AD2264" s="40">
        <f>_xll.qlInterestRateIndexMaturity($X$9,AC2264,)</f>
        <v>55359</v>
      </c>
      <c r="AE2264" s="43">
        <f>_xll.qlTenorBasisValue(TenorBasis3M,AC2264,_xll.ohTrigger(trigger,$X$24))</f>
        <v>1.4824437215187362E-4</v>
      </c>
      <c r="AF2264" s="90">
        <f>_xll.qlTenorBasisForwardRate(TenorBasis3M,AC2264,_xll.ohTrigger(trigger,$X$24))</f>
        <v>1.5181391533108971E-2</v>
      </c>
      <c r="AG2264" s="90">
        <f>_xll.qlIndexFixing(TenorBasisIndex6M,$AB2264,TRUE,_xll.ohTrigger(trigger,$X$24))</f>
        <v>1.5283670882111479E-2</v>
      </c>
      <c r="AH2264" s="43">
        <f>_xll.qlIndexFixing($X$9,$AB2264,TRUE,trigger)</f>
        <v>1.5285658073124538E-2</v>
      </c>
      <c r="AI2264" s="45">
        <f t="shared" si="49"/>
        <v>-1.9871910130597054E-2</v>
      </c>
    </row>
    <row r="2265" spans="27:35" x14ac:dyDescent="0.2">
      <c r="AA2265" s="122" t="s">
        <v>88</v>
      </c>
      <c r="AB2265" s="40">
        <f>_xll.qlInterestRateIndexFixingDate($X$9,AC2265)</f>
        <v>55270</v>
      </c>
      <c r="AC2265" s="40">
        <f>_xll.qlCalendarAdvance(calendar,$AC2264,AA2265,,,trigger)</f>
        <v>55275</v>
      </c>
      <c r="AD2265" s="40">
        <f>_xll.qlInterestRateIndexMaturity($X$9,AC2265,)</f>
        <v>55367</v>
      </c>
      <c r="AE2265" s="43">
        <f>_xll.qlTenorBasisValue(TenorBasis3M,AC2265,_xll.ohTrigger(trigger,$X$24))</f>
        <v>1.4793756719125059E-4</v>
      </c>
      <c r="AF2265" s="90">
        <f>_xll.qlTenorBasisForwardRate(TenorBasis3M,AC2265,_xll.ohTrigger(trigger,$X$24))</f>
        <v>1.5176467496275731E-2</v>
      </c>
      <c r="AG2265" s="90">
        <f>_xll.qlIndexFixing(TenorBasisIndex6M,$AB2265,TRUE,_xll.ohTrigger(trigger,$X$24))</f>
        <v>1.5278751245340158E-2</v>
      </c>
      <c r="AH2265" s="43">
        <f>_xll.qlIndexFixing($X$9,$AB2265,TRUE,trigger)</f>
        <v>1.52806526407604E-2</v>
      </c>
      <c r="AI2265" s="45">
        <f t="shared" si="49"/>
        <v>-1.9013954202420219E-2</v>
      </c>
    </row>
    <row r="2266" spans="27:35" x14ac:dyDescent="0.2">
      <c r="AA2266" s="122" t="s">
        <v>88</v>
      </c>
      <c r="AB2266" s="40">
        <f>_xll.qlInterestRateIndexFixingDate($X$9,AC2266)</f>
        <v>55278</v>
      </c>
      <c r="AC2266" s="40">
        <f>_xll.qlCalendarAdvance(calendar,$AC2265,AA2266,,,trigger)</f>
        <v>55282</v>
      </c>
      <c r="AD2266" s="40">
        <f>_xll.qlInterestRateIndexMaturity($X$9,AC2266,)</f>
        <v>55374</v>
      </c>
      <c r="AE2266" s="43">
        <f>_xll.qlTenorBasisValue(TenorBasis3M,AC2266,_xll.ohTrigger(trigger,$X$24))</f>
        <v>1.4763136733959921E-4</v>
      </c>
      <c r="AF2266" s="90">
        <f>_xll.qlTenorBasisForwardRate(TenorBasis3M,AC2266,_xll.ohTrigger(trigger,$X$24))</f>
        <v>1.5171544451606416E-2</v>
      </c>
      <c r="AG2266" s="90">
        <f>_xll.qlIndexFixing(TenorBasisIndex6M,$AB2266,TRUE,_xll.ohTrigger(trigger,$X$24))</f>
        <v>1.5273828275126067E-2</v>
      </c>
      <c r="AH2266" s="43">
        <f>_xll.qlIndexFixing($X$9,$AB2266,TRUE,trigger)</f>
        <v>1.527564945616856E-2</v>
      </c>
      <c r="AI2266" s="45">
        <f t="shared" si="49"/>
        <v>-1.8211810424925701E-2</v>
      </c>
    </row>
    <row r="2267" spans="27:35" x14ac:dyDescent="0.2">
      <c r="AA2267" s="122" t="s">
        <v>88</v>
      </c>
      <c r="AB2267" s="40">
        <f>_xll.qlInterestRateIndexFixingDate($X$9,AC2267)</f>
        <v>55285</v>
      </c>
      <c r="AC2267" s="40">
        <f>_xll.qlCalendarAdvance(calendar,$AC2266,AA2267,,,trigger)</f>
        <v>55289</v>
      </c>
      <c r="AD2267" s="40">
        <f>_xll.qlInterestRateIndexMaturity($X$9,AC2267,)</f>
        <v>55381</v>
      </c>
      <c r="AE2267" s="43">
        <f>_xll.qlTenorBasisValue(TenorBasis3M,AC2267,_xll.ohTrigger(trigger,$X$24))</f>
        <v>1.473257715245018E-4</v>
      </c>
      <c r="AF2267" s="90">
        <f>_xll.qlTenorBasisForwardRate(TenorBasis3M,AC2267,_xll.ohTrigger(trigger,$X$24))</f>
        <v>1.5166588960965972E-2</v>
      </c>
      <c r="AG2267" s="90">
        <f>_xll.qlIndexFixing(TenorBasisIndex6M,$AB2267,TRUE,_xll.ohTrigger(trigger,$X$24))</f>
        <v>1.5268872858094569E-2</v>
      </c>
      <c r="AH2267" s="43">
        <f>_xll.qlIndexFixing($X$9,$AB2267,TRUE,trigger)</f>
        <v>1.5270613758374156E-2</v>
      </c>
      <c r="AI2267" s="45">
        <f t="shared" si="49"/>
        <v>-1.7409002795870654E-2</v>
      </c>
    </row>
    <row r="2268" spans="27:35" x14ac:dyDescent="0.2">
      <c r="AA2268" s="122" t="s">
        <v>88</v>
      </c>
      <c r="AB2268" s="40">
        <f>_xll.qlInterestRateIndexFixingDate($X$9,AC2268)</f>
        <v>55292</v>
      </c>
      <c r="AC2268" s="40">
        <f>_xll.qlCalendarAdvance(calendar,$AC2267,AA2268,,,trigger)</f>
        <v>55296</v>
      </c>
      <c r="AD2268" s="40">
        <f>_xll.qlInterestRateIndexMaturity($X$9,AC2268,)</f>
        <v>55388</v>
      </c>
      <c r="AE2268" s="43">
        <f>_xll.qlTenorBasisValue(TenorBasis3M,AC2268,_xll.ohTrigger(trigger,$X$24))</f>
        <v>1.4702077867502722E-4</v>
      </c>
      <c r="AF2268" s="90">
        <f>_xll.qlTenorBasisForwardRate(TenorBasis3M,AC2268,_xll.ohTrigger(trigger,$X$24))</f>
        <v>1.516160102341689E-2</v>
      </c>
      <c r="AG2268" s="90">
        <f>_xll.qlIndexFixing(TenorBasisIndex6M,$AB2268,TRUE,_xll.ohTrigger(trigger,$X$24))</f>
        <v>1.5263884993312497E-2</v>
      </c>
      <c r="AH2268" s="43">
        <f>_xll.qlIndexFixing($X$9,$AB2268,TRUE,trigger)</f>
        <v>1.5265545547502302E-2</v>
      </c>
      <c r="AI2268" s="45">
        <f t="shared" si="49"/>
        <v>-1.6605541898057075E-2</v>
      </c>
    </row>
    <row r="2269" spans="27:35" x14ac:dyDescent="0.2">
      <c r="AA2269" s="122" t="s">
        <v>88</v>
      </c>
      <c r="AB2269" s="40">
        <f>_xll.qlInterestRateIndexFixingDate($X$9,AC2269)</f>
        <v>55299</v>
      </c>
      <c r="AC2269" s="40">
        <f>_xll.qlCalendarAdvance(calendar,$AC2268,AA2269,,,trigger)</f>
        <v>55303</v>
      </c>
      <c r="AD2269" s="40">
        <f>_xll.qlInterestRateIndexMaturity($X$9,AC2269,)</f>
        <v>55395</v>
      </c>
      <c r="AE2269" s="43">
        <f>_xll.qlTenorBasisValue(TenorBasis3M,AC2269,_xll.ohTrigger(trigger,$X$24))</f>
        <v>1.4671638772172896E-4</v>
      </c>
      <c r="AF2269" s="90">
        <f>_xll.qlTenorBasisForwardRate(TenorBasis3M,AC2269,_xll.ohTrigger(trigger,$X$24))</f>
        <v>1.5156580638023397E-2</v>
      </c>
      <c r="AG2269" s="90">
        <f>_xll.qlIndexFixing(TenorBasisIndex6M,$AB2269,TRUE,_xll.ohTrigger(trigger,$X$24))</f>
        <v>1.525886467983539E-2</v>
      </c>
      <c r="AH2269" s="43">
        <f>_xll.qlIndexFixing($X$9,$AB2269,TRUE,trigger)</f>
        <v>1.5260444823677249E-2</v>
      </c>
      <c r="AI2269" s="45">
        <f t="shared" si="49"/>
        <v>-1.5801438418595881E-2</v>
      </c>
    </row>
    <row r="2270" spans="27:35" x14ac:dyDescent="0.2">
      <c r="AA2270" s="122" t="s">
        <v>88</v>
      </c>
      <c r="AB2270" s="40">
        <f>_xll.qlInterestRateIndexFixingDate($X$9,AC2270)</f>
        <v>55306</v>
      </c>
      <c r="AC2270" s="40">
        <f>_xll.qlCalendarAdvance(calendar,$AC2269,AA2270,,,trigger)</f>
        <v>55310</v>
      </c>
      <c r="AD2270" s="40">
        <f>_xll.qlInterestRateIndexMaturity($X$9,AC2270,)</f>
        <v>55402</v>
      </c>
      <c r="AE2270" s="43">
        <f>_xll.qlTenorBasisValue(TenorBasis3M,AC2270,_xll.ohTrigger(trigger,$X$24))</f>
        <v>1.4641259759664514E-4</v>
      </c>
      <c r="AF2270" s="90">
        <f>_xll.qlTenorBasisForwardRate(TenorBasis3M,AC2270,_xll.ohTrigger(trigger,$X$24))</f>
        <v>1.5151527803851457E-2</v>
      </c>
      <c r="AG2270" s="90">
        <f>_xll.qlIndexFixing(TenorBasisIndex6M,$AB2270,TRUE,_xll.ohTrigger(trigger,$X$24))</f>
        <v>1.5419189424417404E-2</v>
      </c>
      <c r="AH2270" s="43">
        <f>_xll.qlIndexFixing($X$9,$AB2270,TRUE,trigger)</f>
        <v>1.5255311587030198E-2</v>
      </c>
      <c r="AI2270" s="45">
        <f t="shared" si="49"/>
        <v>1.6387783738720623</v>
      </c>
    </row>
    <row r="2271" spans="27:35" x14ac:dyDescent="0.2">
      <c r="AA2271" s="122" t="s">
        <v>88</v>
      </c>
      <c r="AB2271" s="40">
        <f>_xll.qlInterestRateIndexFixingDate($X$9,AC2271)</f>
        <v>55313</v>
      </c>
      <c r="AC2271" s="40">
        <f>_xll.qlCalendarAdvance(calendar,$AC2270,AA2271,,,trigger)</f>
        <v>55317</v>
      </c>
      <c r="AD2271" s="40">
        <f>_xll.qlInterestRateIndexMaturity($X$9,AC2271,)</f>
        <v>55409</v>
      </c>
      <c r="AE2271" s="43">
        <f>_xll.qlTenorBasisValue(TenorBasis3M,AC2271,_xll.ohTrigger(trigger,$X$24))</f>
        <v>1.4610940723329817E-4</v>
      </c>
      <c r="AF2271" s="90">
        <f>_xll.qlTenorBasisForwardRate(TenorBasis3M,AC2271,_xll.ohTrigger(trigger,$X$24))</f>
        <v>1.5146442519967036E-2</v>
      </c>
      <c r="AG2271" s="90">
        <f>_xll.qlIndexFixing(TenorBasisIndex6M,$AB2271,TRUE,_xll.ohTrigger(trigger,$X$24))</f>
        <v>1.5248726703087731E-2</v>
      </c>
      <c r="AH2271" s="43">
        <f>_xll.qlIndexFixing($X$9,$AB2271,TRUE,trigger)</f>
        <v>1.5250145837681918E-2</v>
      </c>
      <c r="AI2271" s="45">
        <f t="shared" si="49"/>
        <v>-1.4191345941872574E-2</v>
      </c>
    </row>
    <row r="2272" spans="27:35" x14ac:dyDescent="0.2">
      <c r="AA2272" s="122" t="s">
        <v>88</v>
      </c>
      <c r="AB2272" s="40">
        <f>_xll.qlInterestRateIndexFixingDate($X$9,AC2272)</f>
        <v>55320</v>
      </c>
      <c r="AC2272" s="40">
        <f>_xll.qlCalendarAdvance(calendar,$AC2271,AA2272,,,trigger)</f>
        <v>55324</v>
      </c>
      <c r="AD2272" s="40">
        <f>_xll.qlInterestRateIndexMaturity($X$9,AC2272,)</f>
        <v>55416</v>
      </c>
      <c r="AE2272" s="43">
        <f>_xll.qlTenorBasisValue(TenorBasis3M,AC2272,_xll.ohTrigger(trigger,$X$24))</f>
        <v>1.4580681556669462E-4</v>
      </c>
      <c r="AF2272" s="90">
        <f>_xll.qlTenorBasisForwardRate(TenorBasis3M,AC2272,_xll.ohTrigger(trigger,$X$24))</f>
        <v>1.5141324785445654E-2</v>
      </c>
      <c r="AG2272" s="90">
        <f>_xll.qlIndexFixing(TenorBasisIndex6M,$AB2272,TRUE,_xll.ohTrigger(trigger,$X$24))</f>
        <v>1.5243609037953455E-2</v>
      </c>
      <c r="AH2272" s="43">
        <f>_xll.qlIndexFixing($X$9,$AB2272,TRUE,trigger)</f>
        <v>1.5244947575767087E-2</v>
      </c>
      <c r="AI2272" s="45">
        <f t="shared" si="49"/>
        <v>-1.338537813632204E-2</v>
      </c>
    </row>
    <row r="2273" spans="27:35" x14ac:dyDescent="0.2">
      <c r="AA2273" s="122" t="s">
        <v>88</v>
      </c>
      <c r="AB2273" s="40">
        <f>_xll.qlInterestRateIndexFixingDate($X$9,AC2273)</f>
        <v>55327</v>
      </c>
      <c r="AC2273" s="40">
        <f>_xll.qlCalendarAdvance(calendar,$AC2272,AA2273,,,trigger)</f>
        <v>55331</v>
      </c>
      <c r="AD2273" s="40">
        <f>_xll.qlInterestRateIndexMaturity($X$9,AC2273,)</f>
        <v>55423</v>
      </c>
      <c r="AE2273" s="43">
        <f>_xll.qlTenorBasisValue(TenorBasis3M,AC2273,_xll.ohTrigger(trigger,$X$24))</f>
        <v>1.4550482153332343E-4</v>
      </c>
      <c r="AF2273" s="90">
        <f>_xll.qlTenorBasisForwardRate(TenorBasis3M,AC2273,_xll.ohTrigger(trigger,$X$24))</f>
        <v>1.5136174599361096E-2</v>
      </c>
      <c r="AG2273" s="90">
        <f>_xll.qlIndexFixing(TenorBasisIndex6M,$AB2273,TRUE,_xll.ohTrigger(trigger,$X$24))</f>
        <v>1.5073986586361051E-2</v>
      </c>
      <c r="AH2273" s="43">
        <f>_xll.qlIndexFixing($X$9,$AB2273,TRUE,trigger)</f>
        <v>1.5239716801409951E-2</v>
      </c>
      <c r="AI2273" s="45">
        <f t="shared" si="49"/>
        <v>-1.6573021504889991</v>
      </c>
    </row>
    <row r="2274" spans="27:35" x14ac:dyDescent="0.2">
      <c r="AA2274" s="122" t="s">
        <v>88</v>
      </c>
      <c r="AB2274" s="40">
        <f>_xll.qlInterestRateIndexFixingDate($X$9,AC2274)</f>
        <v>55334</v>
      </c>
      <c r="AC2274" s="40">
        <f>_xll.qlCalendarAdvance(calendar,$AC2273,AA2274,,,trigger)</f>
        <v>55338</v>
      </c>
      <c r="AD2274" s="40">
        <f>_xll.qlInterestRateIndexMaturity($X$9,AC2274,)</f>
        <v>55430</v>
      </c>
      <c r="AE2274" s="43">
        <f>_xll.qlTenorBasisValue(TenorBasis3M,AC2274,_xll.ohTrigger(trigger,$X$24))</f>
        <v>1.452034240711568E-4</v>
      </c>
      <c r="AF2274" s="90">
        <f>_xll.qlTenorBasisForwardRate(TenorBasis3M,AC2274,_xll.ohTrigger(trigger,$X$24))</f>
        <v>1.5130991960784539E-2</v>
      </c>
      <c r="AG2274" s="90">
        <f>_xll.qlIndexFixing(TenorBasisIndex6M,$AB2274,TRUE,_xll.ohTrigger(trigger,$X$24))</f>
        <v>1.5233276349531186E-2</v>
      </c>
      <c r="AH2274" s="43">
        <f>_xll.qlIndexFixing($X$9,$AB2274,TRUE,trigger)</f>
        <v>1.5234453514744319E-2</v>
      </c>
      <c r="AI2274" s="45">
        <f t="shared" si="49"/>
        <v>-1.1771652131328803E-2</v>
      </c>
    </row>
    <row r="2275" spans="27:35" x14ac:dyDescent="0.2">
      <c r="AA2275" s="122" t="s">
        <v>88</v>
      </c>
      <c r="AB2275" s="40">
        <f>_xll.qlInterestRateIndexFixingDate($X$9,AC2275)</f>
        <v>55341</v>
      </c>
      <c r="AC2275" s="40">
        <f>_xll.qlCalendarAdvance(calendar,$AC2274,AA2275,,,trigger)</f>
        <v>55345</v>
      </c>
      <c r="AD2275" s="40">
        <f>_xll.qlInterestRateIndexMaturity($X$9,AC2275,)</f>
        <v>55437</v>
      </c>
      <c r="AE2275" s="43">
        <f>_xll.qlTenorBasisValue(TenorBasis3M,AC2275,_xll.ohTrigger(trigger,$X$24))</f>
        <v>1.4490262211964917E-4</v>
      </c>
      <c r="AF2275" s="90">
        <f>_xll.qlTenorBasisForwardRate(TenorBasis3M,AC2275,_xll.ohTrigger(trigger,$X$24))</f>
        <v>1.5125776868800195E-2</v>
      </c>
      <c r="AG2275" s="90">
        <f>_xll.qlIndexFixing(TenorBasisIndex6M,$AB2275,TRUE,_xll.ohTrigger(trigger,$X$24))</f>
        <v>1.5228061324396847E-2</v>
      </c>
      <c r="AH2275" s="43">
        <f>_xll.qlIndexFixing($X$9,$AB2275,TRUE,trigger)</f>
        <v>1.5229157715897043E-2</v>
      </c>
      <c r="AI2275" s="45">
        <f t="shared" si="49"/>
        <v>-1.0963915001958868E-2</v>
      </c>
    </row>
    <row r="2276" spans="27:35" x14ac:dyDescent="0.2">
      <c r="AA2276" s="122" t="s">
        <v>88</v>
      </c>
      <c r="AB2276" s="40">
        <f>_xll.qlInterestRateIndexFixingDate($X$9,AC2276)</f>
        <v>55348</v>
      </c>
      <c r="AC2276" s="40">
        <f>_xll.qlCalendarAdvance(calendar,$AC2275,AA2276,,,trigger)</f>
        <v>55352</v>
      </c>
      <c r="AD2276" s="40">
        <f>_xll.qlInterestRateIndexMaturity($X$9,AC2276,)</f>
        <v>55444</v>
      </c>
      <c r="AE2276" s="43">
        <f>_xll.qlTenorBasisValue(TenorBasis3M,AC2276,_xll.ohTrigger(trigger,$X$24))</f>
        <v>1.4460241461973614E-4</v>
      </c>
      <c r="AF2276" s="90">
        <f>_xll.qlTenorBasisForwardRate(TenorBasis3M,AC2276,_xll.ohTrigger(trigger,$X$24))</f>
        <v>1.5120529322481851E-2</v>
      </c>
      <c r="AG2276" s="90">
        <f>_xll.qlIndexFixing(TenorBasisIndex6M,$AB2276,TRUE,_xll.ohTrigger(trigger,$X$24))</f>
        <v>1.5222813844087439E-2</v>
      </c>
      <c r="AH2276" s="43">
        <f>_xll.qlIndexFixing($X$9,$AB2276,TRUE,trigger)</f>
        <v>1.5223829405002802E-2</v>
      </c>
      <c r="AI2276" s="45">
        <f t="shared" si="49"/>
        <v>-1.015560915362812E-2</v>
      </c>
    </row>
    <row r="2277" spans="27:35" x14ac:dyDescent="0.2">
      <c r="AA2277" s="122" t="s">
        <v>88</v>
      </c>
      <c r="AB2277" s="40">
        <f>_xll.qlInterestRateIndexFixingDate($X$9,AC2277)</f>
        <v>55355</v>
      </c>
      <c r="AC2277" s="40">
        <f>_xll.qlCalendarAdvance(calendar,$AC2276,AA2277,,,trigger)</f>
        <v>55359</v>
      </c>
      <c r="AD2277" s="40">
        <f>_xll.qlInterestRateIndexMaturity($X$9,AC2277,)</f>
        <v>55451</v>
      </c>
      <c r="AE2277" s="43">
        <f>_xll.qlTenorBasisValue(TenorBasis3M,AC2277,_xll.ohTrigger(trigger,$X$24))</f>
        <v>1.4430280051383479E-4</v>
      </c>
      <c r="AF2277" s="90">
        <f>_xll.qlTenorBasisForwardRate(TenorBasis3M,AC2277,_xll.ohTrigger(trigger,$X$24))</f>
        <v>1.5115249320918926E-2</v>
      </c>
      <c r="AG2277" s="90">
        <f>_xll.qlIndexFixing(TenorBasisIndex6M,$AB2277,TRUE,_xll.ohTrigger(trigger,$X$24))</f>
        <v>1.5217533907686303E-2</v>
      </c>
      <c r="AH2277" s="43">
        <f>_xll.qlIndexFixing($X$9,$AB2277,TRUE,trigger)</f>
        <v>1.521846858219192E-2</v>
      </c>
      <c r="AI2277" s="45">
        <f t="shared" si="49"/>
        <v>-9.3467450561733612E-3</v>
      </c>
    </row>
    <row r="2278" spans="27:35" x14ac:dyDescent="0.2">
      <c r="AA2278" s="122" t="s">
        <v>88</v>
      </c>
      <c r="AB2278" s="40">
        <f>_xll.qlInterestRateIndexFixingDate($X$9,AC2278)</f>
        <v>55362</v>
      </c>
      <c r="AC2278" s="40">
        <f>_xll.qlCalendarAdvance(calendar,$AC2277,AA2278,,,trigger)</f>
        <v>55366</v>
      </c>
      <c r="AD2278" s="40">
        <f>_xll.qlInterestRateIndexMaturity($X$9,AC2278,)</f>
        <v>55458</v>
      </c>
      <c r="AE2278" s="43">
        <f>_xll.qlTenorBasisValue(TenorBasis3M,AC2278,_xll.ohTrigger(trigger,$X$24))</f>
        <v>1.4400377874584263E-4</v>
      </c>
      <c r="AF2278" s="90">
        <f>_xll.qlTenorBasisForwardRate(TenorBasis3M,AC2278,_xll.ohTrigger(trigger,$X$24))</f>
        <v>1.5109936863190419E-2</v>
      </c>
      <c r="AG2278" s="90">
        <f>_xll.qlIndexFixing(TenorBasisIndex6M,$AB2278,TRUE,_xll.ohTrigger(trigger,$X$24))</f>
        <v>1.5212221514276781E-2</v>
      </c>
      <c r="AH2278" s="43">
        <f>_xll.qlIndexFixing($X$9,$AB2278,TRUE,trigger)</f>
        <v>1.5213075247599947E-2</v>
      </c>
      <c r="AI2278" s="45">
        <f t="shared" si="49"/>
        <v>-8.5373332316639183E-3</v>
      </c>
    </row>
    <row r="2279" spans="27:35" x14ac:dyDescent="0.2">
      <c r="AA2279" s="122" t="s">
        <v>88</v>
      </c>
      <c r="AB2279" s="40">
        <f>_xll.qlInterestRateIndexFixingDate($X$9,AC2279)</f>
        <v>55369</v>
      </c>
      <c r="AC2279" s="40">
        <f>_xll.qlCalendarAdvance(calendar,$AC2278,AA2279,,,trigger)</f>
        <v>55373</v>
      </c>
      <c r="AD2279" s="40">
        <f>_xll.qlInterestRateIndexMaturity($X$9,AC2279,)</f>
        <v>55465</v>
      </c>
      <c r="AE2279" s="43">
        <f>_xll.qlTenorBasisValue(TenorBasis3M,AC2279,_xll.ohTrigger(trigger,$X$24))</f>
        <v>1.4370534826113723E-4</v>
      </c>
      <c r="AF2279" s="90">
        <f>_xll.qlTenorBasisForwardRate(TenorBasis3M,AC2279,_xll.ohTrigger(trigger,$X$24))</f>
        <v>1.5104591948388361E-2</v>
      </c>
      <c r="AG2279" s="90">
        <f>_xll.qlIndexFixing(TenorBasisIndex6M,$AB2279,TRUE,_xll.ohTrigger(trigger,$X$24))</f>
        <v>1.5206876662945693E-2</v>
      </c>
      <c r="AH2279" s="43">
        <f>_xll.qlIndexFixing($X$9,$AB2279,TRUE,trigger)</f>
        <v>1.5207649401357212E-2</v>
      </c>
      <c r="AI2279" s="45">
        <f t="shared" si="49"/>
        <v>-7.7273841151900835E-3</v>
      </c>
    </row>
    <row r="2280" spans="27:35" x14ac:dyDescent="0.2">
      <c r="AA2280" s="122" t="s">
        <v>88</v>
      </c>
      <c r="AB2280" s="40">
        <f>_xll.qlInterestRateIndexFixingDate($X$9,AC2280)</f>
        <v>55376</v>
      </c>
      <c r="AC2280" s="40">
        <f>_xll.qlCalendarAdvance(calendar,$AC2279,AA2280,,,trigger)</f>
        <v>55380</v>
      </c>
      <c r="AD2280" s="40">
        <f>_xll.qlInterestRateIndexMaturity($X$9,AC2280,)</f>
        <v>55472</v>
      </c>
      <c r="AE2280" s="43">
        <f>_xll.qlTenorBasisValue(TenorBasis3M,AC2280,_xll.ohTrigger(trigger,$X$24))</f>
        <v>1.4340750800657557E-4</v>
      </c>
      <c r="AF2280" s="90">
        <f>_xll.qlTenorBasisForwardRate(TenorBasis3M,AC2280,_xll.ohTrigger(trigger,$X$24))</f>
        <v>1.5099214575596097E-2</v>
      </c>
      <c r="AG2280" s="90">
        <f>_xll.qlIndexFixing(TenorBasisIndex6M,$AB2280,TRUE,_xll.ohTrigger(trigger,$X$24))</f>
        <v>1.5037446353097544E-2</v>
      </c>
      <c r="AH2280" s="43">
        <f>_xll.qlIndexFixing($X$9,$AB2280,TRUE,trigger)</f>
        <v>1.5202191043600993E-2</v>
      </c>
      <c r="AI2280" s="45">
        <f t="shared" si="49"/>
        <v>-1.6474469050344922</v>
      </c>
    </row>
    <row r="2281" spans="27:35" x14ac:dyDescent="0.2">
      <c r="AA2281" s="122" t="s">
        <v>88</v>
      </c>
      <c r="AB2281" s="40">
        <f>_xll.qlInterestRateIndexFixingDate($X$9,AC2281)</f>
        <v>55383</v>
      </c>
      <c r="AC2281" s="40">
        <f>_xll.qlCalendarAdvance(calendar,$AC2280,AA2281,,,trigger)</f>
        <v>55387</v>
      </c>
      <c r="AD2281" s="40">
        <f>_xll.qlInterestRateIndexMaturity($X$9,AC2281,)</f>
        <v>55479</v>
      </c>
      <c r="AE2281" s="43">
        <f>_xll.qlTenorBasisValue(TenorBasis3M,AC2281,_xll.ohTrigger(trigger,$X$24))</f>
        <v>1.4311025693049376E-4</v>
      </c>
      <c r="AF2281" s="90">
        <f>_xll.qlTenorBasisForwardRate(TenorBasis3M,AC2281,_xll.ohTrigger(trigger,$X$24))</f>
        <v>1.5093804743910868E-2</v>
      </c>
      <c r="AG2281" s="90">
        <f>_xll.qlIndexFixing(TenorBasisIndex6M,$AB2281,TRUE,_xll.ohTrigger(trigger,$X$24))</f>
        <v>1.536086298047405E-2</v>
      </c>
      <c r="AH2281" s="43">
        <f>_xll.qlIndexFixing($X$9,$AB2281,TRUE,trigger)</f>
        <v>1.519670017446597E-2</v>
      </c>
      <c r="AI2281" s="45">
        <f t="shared" si="49"/>
        <v>1.641628060080804</v>
      </c>
    </row>
    <row r="2282" spans="27:35" x14ac:dyDescent="0.2">
      <c r="AA2282" s="122" t="s">
        <v>88</v>
      </c>
      <c r="AB2282" s="40">
        <f>_xll.qlInterestRateIndexFixingDate($X$9,AC2282)</f>
        <v>55390</v>
      </c>
      <c r="AC2282" s="40">
        <f>_xll.qlCalendarAdvance(calendar,$AC2281,AA2282,,,trigger)</f>
        <v>55394</v>
      </c>
      <c r="AD2282" s="40">
        <f>_xll.qlInterestRateIndexMaturity($X$9,AC2282,)</f>
        <v>55486</v>
      </c>
      <c r="AE2282" s="43">
        <f>_xll.qlTenorBasisValue(TenorBasis3M,AC2282,_xll.ohTrigger(trigger,$X$24))</f>
        <v>1.4281359398270559E-4</v>
      </c>
      <c r="AF2282" s="90">
        <f>_xll.qlTenorBasisForwardRate(TenorBasis3M,AC2282,_xll.ohTrigger(trigger,$X$24))</f>
        <v>1.5088362452423834E-2</v>
      </c>
      <c r="AG2282" s="90">
        <f>_xll.qlIndexFixing(TenorBasisIndex6M,$AB2282,TRUE,_xll.ohTrigger(trigger,$X$24))</f>
        <v>1.5190647352332028E-2</v>
      </c>
      <c r="AH2282" s="43">
        <f>_xll.qlIndexFixing($X$9,$AB2282,TRUE,trigger)</f>
        <v>1.5191176794090289E-2</v>
      </c>
      <c r="AI2282" s="45">
        <f t="shared" si="49"/>
        <v>-5.2944175826102891E-3</v>
      </c>
    </row>
    <row r="2283" spans="27:35" x14ac:dyDescent="0.2">
      <c r="AA2283" s="122" t="s">
        <v>88</v>
      </c>
      <c r="AB2283" s="40">
        <f>_xll.qlInterestRateIndexFixingDate($X$9,AC2283)</f>
        <v>55397</v>
      </c>
      <c r="AC2283" s="40">
        <f>_xll.qlCalendarAdvance(calendar,$AC2282,AA2283,,,trigger)</f>
        <v>55401</v>
      </c>
      <c r="AD2283" s="40">
        <f>_xll.qlInterestRateIndexMaturity($X$9,AC2283,)</f>
        <v>55492</v>
      </c>
      <c r="AE2283" s="43">
        <f>_xll.qlTenorBasisValue(TenorBasis3M,AC2283,_xll.ohTrigger(trigger,$X$24))</f>
        <v>1.4251751811450349E-4</v>
      </c>
      <c r="AF2283" s="90">
        <f>_xll.qlTenorBasisForwardRate(TenorBasis3M,AC2283,_xll.ohTrigger(trigger,$X$24))</f>
        <v>1.5082969312867907E-2</v>
      </c>
      <c r="AG2283" s="90">
        <f>_xll.qlIndexFixing(TenorBasisIndex6M,$AB2283,TRUE,_xll.ohTrigger(trigger,$X$24))</f>
        <v>1.5185249977052222E-2</v>
      </c>
      <c r="AH2283" s="43">
        <f>_xll.qlIndexFixing($X$9,$AB2283,TRUE,trigger)</f>
        <v>1.5185704009483216E-2</v>
      </c>
      <c r="AI2283" s="45">
        <f t="shared" si="49"/>
        <v>-4.5403243099408075E-3</v>
      </c>
    </row>
    <row r="2284" spans="27:35" x14ac:dyDescent="0.2">
      <c r="AA2284" s="122" t="s">
        <v>88</v>
      </c>
      <c r="AB2284" s="40">
        <f>_xll.qlInterestRateIndexFixingDate($X$9,AC2284)</f>
        <v>55404</v>
      </c>
      <c r="AC2284" s="40">
        <f>_xll.qlCalendarAdvance(calendar,$AC2283,AA2284,,,trigger)</f>
        <v>55408</v>
      </c>
      <c r="AD2284" s="40">
        <f>_xll.qlInterestRateIndexMaturity($X$9,AC2284,)</f>
        <v>55499</v>
      </c>
      <c r="AE2284" s="43">
        <f>_xll.qlTenorBasisValue(TenorBasis3M,AC2284,_xll.ohTrigger(trigger,$X$24))</f>
        <v>1.4222202827865652E-4</v>
      </c>
      <c r="AF2284" s="90">
        <f>_xll.qlTenorBasisForwardRate(TenorBasis3M,AC2284,_xll.ohTrigger(trigger,$X$24))</f>
        <v>1.5077464648094672E-2</v>
      </c>
      <c r="AG2284" s="90">
        <f>_xll.qlIndexFixing(TenorBasisIndex6M,$AB2284,TRUE,_xll.ohTrigger(trigger,$X$24))</f>
        <v>1.5179745373142829E-2</v>
      </c>
      <c r="AH2284" s="43">
        <f>_xll.qlIndexFixing($X$9,$AB2284,TRUE,trigger)</f>
        <v>1.5180118164371046E-2</v>
      </c>
      <c r="AI2284" s="45">
        <f t="shared" si="49"/>
        <v>-3.7279122821684552E-3</v>
      </c>
    </row>
    <row r="2285" spans="27:35" x14ac:dyDescent="0.2">
      <c r="AA2285" s="122" t="s">
        <v>88</v>
      </c>
      <c r="AB2285" s="40">
        <f>_xll.qlInterestRateIndexFixingDate($X$9,AC2285)</f>
        <v>55411</v>
      </c>
      <c r="AC2285" s="40">
        <f>_xll.qlCalendarAdvance(calendar,$AC2284,AA2285,,,trigger)</f>
        <v>55415</v>
      </c>
      <c r="AD2285" s="40">
        <f>_xll.qlInterestRateIndexMaturity($X$9,AC2285,)</f>
        <v>55506</v>
      </c>
      <c r="AE2285" s="43">
        <f>_xll.qlTenorBasisValue(TenorBasis3M,AC2285,_xll.ohTrigger(trigger,$X$24))</f>
        <v>1.4192712342941014E-4</v>
      </c>
      <c r="AF2285" s="90">
        <f>_xll.qlTenorBasisForwardRate(TenorBasis3M,AC2285,_xll.ohTrigger(trigger,$X$24))</f>
        <v>1.5071927522154496E-2</v>
      </c>
      <c r="AG2285" s="90">
        <f>_xll.qlIndexFixing(TenorBasisIndex6M,$AB2285,TRUE,_xll.ohTrigger(trigger,$X$24))</f>
        <v>1.5174208307228484E-2</v>
      </c>
      <c r="AH2285" s="43">
        <f>_xll.qlIndexFixing($X$9,$AB2285,TRUE,trigger)</f>
        <v>1.5174499809700755E-2</v>
      </c>
      <c r="AI2285" s="45">
        <f t="shared" si="49"/>
        <v>-2.9150247227160975E-3</v>
      </c>
    </row>
    <row r="2286" spans="27:35" x14ac:dyDescent="0.2">
      <c r="AA2286" s="122" t="s">
        <v>88</v>
      </c>
      <c r="AB2286" s="40">
        <f>_xll.qlInterestRateIndexFixingDate($X$9,AC2286)</f>
        <v>55418</v>
      </c>
      <c r="AC2286" s="40">
        <f>_xll.qlCalendarAdvance(calendar,$AC2285,AA2286,,,trigger)</f>
        <v>55422</v>
      </c>
      <c r="AD2286" s="40">
        <f>_xll.qlInterestRateIndexMaturity($X$9,AC2286,)</f>
        <v>55514</v>
      </c>
      <c r="AE2286" s="43">
        <f>_xll.qlTenorBasisValue(TenorBasis3M,AC2286,_xll.ohTrigger(trigger,$X$24))</f>
        <v>1.4163280252248631E-4</v>
      </c>
      <c r="AF2286" s="90">
        <f>_xll.qlTenorBasisForwardRate(TenorBasis3M,AC2286,_xll.ohTrigger(trigger,$X$24))</f>
        <v>1.506626867043296E-2</v>
      </c>
      <c r="AG2286" s="90">
        <f>_xll.qlIndexFixing(TenorBasisIndex6M,$AB2286,TRUE,_xll.ohTrigger(trigger,$X$24))</f>
        <v>1.5168553805642498E-2</v>
      </c>
      <c r="AH2286" s="43">
        <f>_xll.qlIndexFixing($X$9,$AB2286,TRUE,trigger)</f>
        <v>1.5168758162916211E-2</v>
      </c>
      <c r="AI2286" s="45">
        <f t="shared" si="49"/>
        <v>-2.043572737125271E-3</v>
      </c>
    </row>
    <row r="2287" spans="27:35" x14ac:dyDescent="0.2">
      <c r="AA2287" s="122" t="s">
        <v>88</v>
      </c>
      <c r="AB2287" s="40">
        <f>_xll.qlInterestRateIndexFixingDate($X$9,AC2287)</f>
        <v>55425</v>
      </c>
      <c r="AC2287" s="40">
        <f>_xll.qlCalendarAdvance(calendar,$AC2286,AA2287,,,trigger)</f>
        <v>55429</v>
      </c>
      <c r="AD2287" s="40">
        <f>_xll.qlInterestRateIndexMaturity($X$9,AC2287,)</f>
        <v>55521</v>
      </c>
      <c r="AE2287" s="43">
        <f>_xll.qlTenorBasisValue(TenorBasis3M,AC2287,_xll.ohTrigger(trigger,$X$24))</f>
        <v>1.413390645150822E-4</v>
      </c>
      <c r="AF2287" s="90">
        <f>_xll.qlTenorBasisForwardRate(TenorBasis3M,AC2287,_xll.ohTrigger(trigger,$X$24))</f>
        <v>1.5060664066432063E-2</v>
      </c>
      <c r="AG2287" s="90">
        <f>_xll.qlIndexFixing(TenorBasisIndex6M,$AB2287,TRUE,_xll.ohTrigger(trigger,$X$24))</f>
        <v>1.5162949258353627E-2</v>
      </c>
      <c r="AH2287" s="43">
        <f>_xll.qlIndexFixing($X$9,$AB2287,TRUE,trigger)</f>
        <v>1.5163072228402553E-2</v>
      </c>
      <c r="AI2287" s="45">
        <f t="shared" si="49"/>
        <v>-1.2297004892657115E-3</v>
      </c>
    </row>
    <row r="2288" spans="27:35" x14ac:dyDescent="0.2">
      <c r="AA2288" s="122" t="s">
        <v>88</v>
      </c>
      <c r="AB2288" s="40">
        <f>_xll.qlInterestRateIndexFixingDate($X$9,AC2288)</f>
        <v>55432</v>
      </c>
      <c r="AC2288" s="40">
        <f>_xll.qlCalendarAdvance(calendar,$AC2287,AA2288,,,trigger)</f>
        <v>55436</v>
      </c>
      <c r="AD2288" s="40">
        <f>_xll.qlInterestRateIndexMaturity($X$9,AC2288,)</f>
        <v>55528</v>
      </c>
      <c r="AE2288" s="43">
        <f>_xll.qlTenorBasisValue(TenorBasis3M,AC2288,_xll.ohTrigger(trigger,$X$24))</f>
        <v>1.4104590836586938E-4</v>
      </c>
      <c r="AF2288" s="90">
        <f>_xll.qlTenorBasisForwardRate(TenorBasis3M,AC2288,_xll.ohTrigger(trigger,$X$24))</f>
        <v>1.5055026997242368E-2</v>
      </c>
      <c r="AG2288" s="90">
        <f>_xll.qlIndexFixing(TenorBasisIndex6M,$AB2288,TRUE,_xll.ohTrigger(trigger,$X$24))</f>
        <v>1.5321678903993146E-2</v>
      </c>
      <c r="AH2288" s="43">
        <f>_xll.qlIndexFixing($X$9,$AB2288,TRUE,trigger)</f>
        <v>1.5157353783481488E-2</v>
      </c>
      <c r="AI2288" s="45">
        <f t="shared" si="49"/>
        <v>1.6432512051165784</v>
      </c>
    </row>
    <row r="2289" spans="27:35" x14ac:dyDescent="0.2">
      <c r="AA2289" s="122" t="s">
        <v>88</v>
      </c>
      <c r="AB2289" s="40">
        <f>_xll.qlInterestRateIndexFixingDate($X$9,AC2289)</f>
        <v>55439</v>
      </c>
      <c r="AC2289" s="40">
        <f>_xll.qlCalendarAdvance(calendar,$AC2288,AA2289,,,trigger)</f>
        <v>55443</v>
      </c>
      <c r="AD2289" s="40">
        <f>_xll.qlInterestRateIndexMaturity($X$9,AC2289,)</f>
        <v>55535</v>
      </c>
      <c r="AE2289" s="43">
        <f>_xll.qlTenorBasisValue(TenorBasis3M,AC2289,_xll.ohTrigger(trigger,$X$24))</f>
        <v>1.4075333303499392E-4</v>
      </c>
      <c r="AF2289" s="90">
        <f>_xll.qlTenorBasisForwardRate(TenorBasis3M,AC2289,_xll.ohTrigger(trigger,$X$24))</f>
        <v>1.5049357461972413E-2</v>
      </c>
      <c r="AG2289" s="90">
        <f>_xll.qlIndexFixing(TenorBasisIndex6M,$AB2289,TRUE,_xll.ohTrigger(trigger,$X$24))</f>
        <v>1.5151642764783537E-2</v>
      </c>
      <c r="AH2289" s="43">
        <f>_xll.qlIndexFixing($X$9,$AB2289,TRUE,trigger)</f>
        <v>1.5151602828294638E-2</v>
      </c>
      <c r="AI2289" s="45">
        <f t="shared" si="49"/>
        <v>3.9936488898870137E-4</v>
      </c>
    </row>
    <row r="2290" spans="27:35" x14ac:dyDescent="0.2">
      <c r="AA2290" s="122" t="s">
        <v>88</v>
      </c>
      <c r="AB2290" s="40">
        <f>_xll.qlInterestRateIndexFixingDate($X$9,AC2290)</f>
        <v>55446</v>
      </c>
      <c r="AC2290" s="40">
        <f>_xll.qlCalendarAdvance(calendar,$AC2289,AA2290,,,trigger)</f>
        <v>55450</v>
      </c>
      <c r="AD2290" s="40">
        <f>_xll.qlInterestRateIndexMaturity($X$9,AC2290,)</f>
        <v>55542</v>
      </c>
      <c r="AE2290" s="43">
        <f>_xll.qlTenorBasisValue(TenorBasis3M,AC2290,_xll.ohTrigger(trigger,$X$24))</f>
        <v>1.4046133748407531E-4</v>
      </c>
      <c r="AF2290" s="90">
        <f>_xll.qlTenorBasisForwardRate(TenorBasis3M,AC2290,_xll.ohTrigger(trigger,$X$24))</f>
        <v>1.5043655459735952E-2</v>
      </c>
      <c r="AG2290" s="90">
        <f>_xll.qlIndexFixing(TenorBasisIndex6M,$AB2290,TRUE,_xll.ohTrigger(trigger,$X$24))</f>
        <v>1.5145940816723739E-2</v>
      </c>
      <c r="AH2290" s="43">
        <f>_xll.qlIndexFixing($X$9,$AB2290,TRUE,trigger)</f>
        <v>1.5145819362986236E-2</v>
      </c>
      <c r="AI2290" s="45">
        <f t="shared" si="49"/>
        <v>1.2145373750292732E-3</v>
      </c>
    </row>
    <row r="2291" spans="27:35" x14ac:dyDescent="0.2">
      <c r="AA2291" s="122" t="s">
        <v>88</v>
      </c>
      <c r="AB2291" s="40">
        <f>_xll.qlInterestRateIndexFixingDate($X$9,AC2291)</f>
        <v>55453</v>
      </c>
      <c r="AC2291" s="40">
        <f>_xll.qlCalendarAdvance(calendar,$AC2290,AA2291,,,trigger)</f>
        <v>55457</v>
      </c>
      <c r="AD2291" s="40">
        <f>_xll.qlInterestRateIndexMaturity($X$9,AC2291,)</f>
        <v>55549</v>
      </c>
      <c r="AE2291" s="43">
        <f>_xll.qlTenorBasisValue(TenorBasis3M,AC2291,_xll.ohTrigger(trigger,$X$24))</f>
        <v>1.4016992067620595E-4</v>
      </c>
      <c r="AF2291" s="90">
        <f>_xll.qlTenorBasisForwardRate(TenorBasis3M,AC2291,_xll.ohTrigger(trigger,$X$24))</f>
        <v>1.5037920989646738E-2</v>
      </c>
      <c r="AG2291" s="90">
        <f>_xll.qlIndexFixing(TenorBasisIndex6M,$AB2291,TRUE,_xll.ohTrigger(trigger,$X$24))</f>
        <v>1.4976847416359379E-2</v>
      </c>
      <c r="AH2291" s="43">
        <f>_xll.qlIndexFixing($X$9,$AB2291,TRUE,trigger)</f>
        <v>1.5140003387698778E-2</v>
      </c>
      <c r="AI2291" s="45">
        <f t="shared" si="49"/>
        <v>-1.6315597133939943</v>
      </c>
    </row>
    <row r="2292" spans="27:35" x14ac:dyDescent="0.2">
      <c r="AA2292" s="122" t="s">
        <v>88</v>
      </c>
      <c r="AB2292" s="40">
        <f>_xll.qlInterestRateIndexFixingDate($X$9,AC2292)</f>
        <v>55460</v>
      </c>
      <c r="AC2292" s="40">
        <f>_xll.qlCalendarAdvance(calendar,$AC2291,AA2292,,,trigger)</f>
        <v>55464</v>
      </c>
      <c r="AD2292" s="40">
        <f>_xll.qlInterestRateIndexMaturity($X$9,AC2292,)</f>
        <v>55556</v>
      </c>
      <c r="AE2292" s="43">
        <f>_xll.qlTenorBasisValue(TenorBasis3M,AC2292,_xll.ohTrigger(trigger,$X$24))</f>
        <v>1.3987908157595056E-4</v>
      </c>
      <c r="AF2292" s="90">
        <f>_xll.qlTenorBasisForwardRate(TenorBasis3M,AC2292,_xll.ohTrigger(trigger,$X$24))</f>
        <v>1.5032154050821128E-2</v>
      </c>
      <c r="AG2292" s="90">
        <f>_xll.qlIndexFixing(TenorBasisIndex6M,$AB2292,TRUE,_xll.ohTrigger(trigger,$X$24))</f>
        <v>1.5298565960116082E-2</v>
      </c>
      <c r="AH2292" s="43">
        <f>_xll.qlIndexFixing($X$9,$AB2292,TRUE,trigger)</f>
        <v>1.5134154902578235E-2</v>
      </c>
      <c r="AI2292" s="45">
        <f t="shared" si="49"/>
        <v>1.6441105753784748</v>
      </c>
    </row>
    <row r="2293" spans="27:35" x14ac:dyDescent="0.2">
      <c r="AA2293" s="122" t="s">
        <v>88</v>
      </c>
      <c r="AB2293" s="40">
        <f>_xll.qlInterestRateIndexFixingDate($X$9,AC2293)</f>
        <v>55467</v>
      </c>
      <c r="AC2293" s="40">
        <f>_xll.qlCalendarAdvance(calendar,$AC2292,AA2293,,,trigger)</f>
        <v>55471</v>
      </c>
      <c r="AD2293" s="40">
        <f>_xll.qlInterestRateIndexMaturity($X$9,AC2293,)</f>
        <v>55563</v>
      </c>
      <c r="AE2293" s="43">
        <f>_xll.qlTenorBasisValue(TenorBasis3M,AC2293,_xll.ohTrigger(trigger,$X$24))</f>
        <v>1.3958881914934507E-4</v>
      </c>
      <c r="AF2293" s="90">
        <f>_xll.qlTenorBasisForwardRate(TenorBasis3M,AC2293,_xll.ohTrigger(trigger,$X$24))</f>
        <v>1.5026354642379825E-2</v>
      </c>
      <c r="AG2293" s="90">
        <f>_xll.qlIndexFixing(TenorBasisIndex6M,$AB2293,TRUE,_xll.ohTrigger(trigger,$X$24))</f>
        <v>1.5128640156828611E-2</v>
      </c>
      <c r="AH2293" s="43">
        <f>_xll.qlIndexFixing($X$9,$AB2293,TRUE,trigger)</f>
        <v>1.5128273907767968E-2</v>
      </c>
      <c r="AI2293" s="45">
        <f t="shared" si="49"/>
        <v>3.6624906064354479E-3</v>
      </c>
    </row>
    <row r="2294" spans="27:35" x14ac:dyDescent="0.2">
      <c r="AA2294" s="122" t="s">
        <v>88</v>
      </c>
      <c r="AB2294" s="40">
        <f>_xll.qlInterestRateIndexFixingDate($X$9,AC2294)</f>
        <v>55474</v>
      </c>
      <c r="AC2294" s="40">
        <f>_xll.qlCalendarAdvance(calendar,$AC2293,AA2294,,,trigger)</f>
        <v>55478</v>
      </c>
      <c r="AD2294" s="40">
        <f>_xll.qlInterestRateIndexMaturity($X$9,AC2294,)</f>
        <v>55570</v>
      </c>
      <c r="AE2294" s="43">
        <f>_xll.qlTenorBasisValue(TenorBasis3M,AC2294,_xll.ohTrigger(trigger,$X$24))</f>
        <v>1.392991323638969E-4</v>
      </c>
      <c r="AF2294" s="90">
        <f>_xll.qlTenorBasisForwardRate(TenorBasis3M,AC2294,_xll.ohTrigger(trigger,$X$24))</f>
        <v>1.5020522763440928E-2</v>
      </c>
      <c r="AG2294" s="90">
        <f>_xll.qlIndexFixing(TenorBasisIndex6M,$AB2294,TRUE,_xll.ohTrigger(trigger,$X$24))</f>
        <v>1.5122808328686472E-2</v>
      </c>
      <c r="AH2294" s="43">
        <f>_xll.qlIndexFixing($X$9,$AB2294,TRUE,trigger)</f>
        <v>1.5122360403413948E-2</v>
      </c>
      <c r="AI2294" s="45">
        <f t="shared" si="49"/>
        <v>4.4792527252417169E-3</v>
      </c>
    </row>
    <row r="2295" spans="27:35" x14ac:dyDescent="0.2">
      <c r="AA2295" s="122" t="s">
        <v>88</v>
      </c>
      <c r="AB2295" s="40">
        <f>_xll.qlInterestRateIndexFixingDate($X$9,AC2295)</f>
        <v>55481</v>
      </c>
      <c r="AC2295" s="40">
        <f>_xll.qlCalendarAdvance(calendar,$AC2294,AA2295,,,trigger)</f>
        <v>55485</v>
      </c>
      <c r="AD2295" s="40">
        <f>_xll.qlInterestRateIndexMaturity($X$9,AC2295,)</f>
        <v>55577</v>
      </c>
      <c r="AE2295" s="43">
        <f>_xll.qlTenorBasisValue(TenorBasis3M,AC2295,_xll.ohTrigger(trigger,$X$24))</f>
        <v>1.3901002018858359E-4</v>
      </c>
      <c r="AF2295" s="90">
        <f>_xll.qlTenorBasisForwardRate(TenorBasis3M,AC2295,_xll.ohTrigger(trigger,$X$24))</f>
        <v>1.5014658413132089E-2</v>
      </c>
      <c r="AG2295" s="90">
        <f>_xll.qlIndexFixing(TenorBasisIndex6M,$AB2295,TRUE,_xll.ohTrigger(trigger,$X$24))</f>
        <v>1.5116944028326376E-2</v>
      </c>
      <c r="AH2295" s="43">
        <f>_xll.qlIndexFixing($X$9,$AB2295,TRUE,trigger)</f>
        <v>1.5116414389664752E-2</v>
      </c>
      <c r="AI2295" s="45">
        <f t="shared" si="49"/>
        <v>5.2963866162443474E-3</v>
      </c>
    </row>
    <row r="2296" spans="27:35" x14ac:dyDescent="0.2">
      <c r="AA2296" s="122" t="s">
        <v>88</v>
      </c>
      <c r="AB2296" s="40">
        <f>_xll.qlInterestRateIndexFixingDate($X$9,AC2296)</f>
        <v>55488</v>
      </c>
      <c r="AC2296" s="40">
        <f>_xll.qlCalendarAdvance(calendar,$AC2295,AA2296,,,trigger)</f>
        <v>55492</v>
      </c>
      <c r="AD2296" s="40">
        <f>_xll.qlInterestRateIndexMaturity($X$9,AC2296,)</f>
        <v>55583</v>
      </c>
      <c r="AE2296" s="43">
        <f>_xll.qlTenorBasisValue(TenorBasis3M,AC2296,_xll.ohTrigger(trigger,$X$24))</f>
        <v>1.3872148159385189E-4</v>
      </c>
      <c r="AF2296" s="90">
        <f>_xll.qlTenorBasisForwardRate(TenorBasis3M,AC2296,_xll.ohTrigger(trigger,$X$24))</f>
        <v>1.500887644430211E-2</v>
      </c>
      <c r="AG2296" s="90">
        <f>_xll.qlIndexFixing(TenorBasisIndex6M,$AB2296,TRUE,_xll.ohTrigger(trigger,$X$24))</f>
        <v>1.5111157834513136E-2</v>
      </c>
      <c r="AH2296" s="43">
        <f>_xll.qlIndexFixing($X$9,$AB2296,TRUE,trigger)</f>
        <v>1.5110552317619368E-2</v>
      </c>
      <c r="AI2296" s="45">
        <f t="shared" si="49"/>
        <v>6.0551689376811546E-3</v>
      </c>
    </row>
    <row r="2297" spans="27:35" x14ac:dyDescent="0.2">
      <c r="AA2297" s="122" t="s">
        <v>88</v>
      </c>
      <c r="AB2297" s="40">
        <f>_xll.qlInterestRateIndexFixingDate($X$9,AC2297)</f>
        <v>55495</v>
      </c>
      <c r="AC2297" s="40">
        <f>_xll.qlCalendarAdvance(calendar,$AC2296,AA2297,,,trigger)</f>
        <v>55499</v>
      </c>
      <c r="AD2297" s="40">
        <f>_xll.qlInterestRateIndexMaturity($X$9,AC2297,)</f>
        <v>55590</v>
      </c>
      <c r="AE2297" s="43">
        <f>_xll.qlTenorBasisValue(TenorBasis3M,AC2297,_xll.ohTrigger(trigger,$X$24))</f>
        <v>1.3843351555161814E-4</v>
      </c>
      <c r="AF2297" s="90">
        <f>_xll.qlTenorBasisForwardRate(TenorBasis3M,AC2297,_xll.ohTrigger(trigger,$X$24))</f>
        <v>1.5002949714896839E-2</v>
      </c>
      <c r="AG2297" s="90">
        <f>_xll.qlIndexFixing(TenorBasisIndex6M,$AB2297,TRUE,_xll.ohTrigger(trigger,$X$24))</f>
        <v>1.4940475216724277E-2</v>
      </c>
      <c r="AH2297" s="43">
        <f>_xll.qlIndexFixing($X$9,$AB2297,TRUE,trigger)</f>
        <v>1.5104543859259066E-2</v>
      </c>
      <c r="AI2297" s="45">
        <f t="shared" si="49"/>
        <v>-1.6406864253478912</v>
      </c>
    </row>
    <row r="2298" spans="27:35" x14ac:dyDescent="0.2">
      <c r="AA2298" s="122" t="s">
        <v>88</v>
      </c>
      <c r="AB2298" s="40">
        <f>_xll.qlInterestRateIndexFixingDate($X$9,AC2298)</f>
        <v>55502</v>
      </c>
      <c r="AC2298" s="40">
        <f>_xll.qlCalendarAdvance(calendar,$AC2297,AA2298,,,trigger)</f>
        <v>55506</v>
      </c>
      <c r="AD2298" s="40">
        <f>_xll.qlInterestRateIndexMaturity($X$9,AC2298,)</f>
        <v>55597</v>
      </c>
      <c r="AE2298" s="43">
        <f>_xll.qlTenorBasisValue(TenorBasis3M,AC2298,_xll.ohTrigger(trigger,$X$24))</f>
        <v>1.381461210352667E-4</v>
      </c>
      <c r="AF2298" s="90">
        <f>_xll.qlTenorBasisForwardRate(TenorBasis3M,AC2298,_xll.ohTrigger(trigger,$X$24))</f>
        <v>1.4996990512818229E-2</v>
      </c>
      <c r="AG2298" s="90">
        <f>_xll.qlIndexFixing(TenorBasisIndex6M,$AB2298,TRUE,_xll.ohTrigger(trigger,$X$24))</f>
        <v>1.5099272002185103E-2</v>
      </c>
      <c r="AH2298" s="43">
        <f>_xll.qlIndexFixing($X$9,$AB2298,TRUE,trigger)</f>
        <v>1.5098502893199374E-2</v>
      </c>
      <c r="AI2298" s="45">
        <f t="shared" si="49"/>
        <v>7.6910898572958575E-3</v>
      </c>
    </row>
    <row r="2299" spans="27:35" x14ac:dyDescent="0.2">
      <c r="AA2299" s="122" t="s">
        <v>88</v>
      </c>
      <c r="AB2299" s="40">
        <f>_xll.qlInterestRateIndexFixingDate($X$9,AC2299)</f>
        <v>55508</v>
      </c>
      <c r="AC2299" s="40">
        <f>_xll.qlCalendarAdvance(calendar,$AC2298,AA2299,,,trigger)</f>
        <v>55514</v>
      </c>
      <c r="AD2299" s="40">
        <f>_xll.qlInterestRateIndexMaturity($X$9,AC2299,)</f>
        <v>55605</v>
      </c>
      <c r="AE2299" s="43">
        <f>_xll.qlTenorBasisValue(TenorBasis3M,AC2299,_xll.ohTrigger(trigger,$X$24))</f>
        <v>1.3781836867205553E-4</v>
      </c>
      <c r="AF2299" s="90">
        <f>_xll.qlTenorBasisForwardRate(TenorBasis3M,AC2299,_xll.ohTrigger(trigger,$X$24))</f>
        <v>1.4990140232585056E-2</v>
      </c>
      <c r="AG2299" s="90">
        <f>_xll.qlIndexFixing(TenorBasisIndex6M,$AB2299,TRUE,_xll.ohTrigger(trigger,$X$24))</f>
        <v>1.509242177710869E-2</v>
      </c>
      <c r="AH2299" s="43">
        <f>_xll.qlIndexFixing($X$9,$AB2299,TRUE,trigger)</f>
        <v>1.5091559126830446E-2</v>
      </c>
      <c r="AI2299" s="45">
        <f t="shared" si="49"/>
        <v>8.6265027824349028E-3</v>
      </c>
    </row>
    <row r="2300" spans="27:35" x14ac:dyDescent="0.2">
      <c r="AA2300" s="122" t="s">
        <v>88</v>
      </c>
      <c r="AB2300" s="40">
        <f>_xll.qlInterestRateIndexFixingDate($X$9,AC2300)</f>
        <v>55516</v>
      </c>
      <c r="AC2300" s="40">
        <f>_xll.qlCalendarAdvance(calendar,$AC2299,AA2300,,,trigger)</f>
        <v>55521</v>
      </c>
      <c r="AD2300" s="40">
        <f>_xll.qlInterestRateIndexMaturity($X$9,AC2300,)</f>
        <v>55612</v>
      </c>
      <c r="AE2300" s="43">
        <f>_xll.qlTenorBasisValue(TenorBasis3M,AC2300,_xll.ohTrigger(trigger,$X$24))</f>
        <v>1.3753219540387542E-4</v>
      </c>
      <c r="AF2300" s="90">
        <f>_xll.qlTenorBasisForwardRate(TenorBasis3M,AC2300,_xll.ohTrigger(trigger,$X$24))</f>
        <v>1.4984111443281671E-2</v>
      </c>
      <c r="AG2300" s="90">
        <f>_xll.qlIndexFixing(TenorBasisIndex6M,$AB2300,TRUE,_xll.ohTrigger(trigger,$X$24))</f>
        <v>1.508639303517313E-2</v>
      </c>
      <c r="AH2300" s="43">
        <f>_xll.qlIndexFixing($X$9,$AB2300,TRUE,trigger)</f>
        <v>1.5085448501912733E-2</v>
      </c>
      <c r="AI2300" s="45">
        <f t="shared" si="49"/>
        <v>9.4453326039689589E-3</v>
      </c>
    </row>
    <row r="2301" spans="27:35" x14ac:dyDescent="0.2">
      <c r="AA2301" s="122" t="s">
        <v>88</v>
      </c>
      <c r="AB2301" s="40">
        <f>_xll.qlInterestRateIndexFixingDate($X$9,AC2301)</f>
        <v>55526</v>
      </c>
      <c r="AC2301" s="40">
        <f>_xll.qlCalendarAdvance(calendar,$AC2300,AA2301,,,trigger)</f>
        <v>55528</v>
      </c>
      <c r="AD2301" s="40">
        <f>_xll.qlInterestRateIndexMaturity($X$9,AC2301,)</f>
        <v>55619</v>
      </c>
      <c r="AE2301" s="43">
        <f>_xll.qlTenorBasisValue(TenorBasis3M,AC2301,_xll.ohTrigger(trigger,$X$24))</f>
        <v>1.3724659044462198E-4</v>
      </c>
      <c r="AF2301" s="90">
        <f>_xll.qlTenorBasisForwardRate(TenorBasis3M,AC2301,_xll.ohTrigger(trigger,$X$24))</f>
        <v>1.4978050178583606E-2</v>
      </c>
      <c r="AG2301" s="90">
        <f>_xll.qlIndexFixing(TenorBasisIndex6M,$AB2301,TRUE,_xll.ohTrigger(trigger,$X$24))</f>
        <v>1.5080331817007511E-2</v>
      </c>
      <c r="AH2301" s="43">
        <f>_xll.qlIndexFixing($X$9,$AB2301,TRUE,trigger)</f>
        <v>1.5079305369763827E-2</v>
      </c>
      <c r="AI2301" s="45">
        <f t="shared" si="49"/>
        <v>1.0264472436842531E-2</v>
      </c>
    </row>
    <row r="2302" spans="27:35" x14ac:dyDescent="0.2">
      <c r="AA2302" s="122" t="s">
        <v>88</v>
      </c>
      <c r="AB2302" s="40">
        <f>_xll.qlInterestRateIndexFixingDate($X$9,AC2302)</f>
        <v>55533</v>
      </c>
      <c r="AC2302" s="40">
        <f>_xll.qlCalendarAdvance(calendar,$AC2301,AA2302,,,trigger)</f>
        <v>55535</v>
      </c>
      <c r="AD2302" s="40">
        <f>_xll.qlInterestRateIndexMaturity($X$9,AC2302,)</f>
        <v>55626</v>
      </c>
      <c r="AE2302" s="43">
        <f>_xll.qlTenorBasisValue(TenorBasis3M,AC2302,_xll.ohTrigger(trigger,$X$24))</f>
        <v>1.3696155277375527E-4</v>
      </c>
      <c r="AF2302" s="90">
        <f>_xll.qlTenorBasisForwardRate(TenorBasis3M,AC2302,_xll.ohTrigger(trigger,$X$24))</f>
        <v>1.4971956437623859E-2</v>
      </c>
      <c r="AG2302" s="90">
        <f>_xll.qlIndexFixing(TenorBasisIndex6M,$AB2302,TRUE,_xll.ohTrigger(trigger,$X$24))</f>
        <v>1.4909835850332558E-2</v>
      </c>
      <c r="AH2302" s="43">
        <f>_xll.qlIndexFixing($X$9,$AB2302,TRUE,trigger)</f>
        <v>1.5073129730532179E-2</v>
      </c>
      <c r="AI2302" s="45">
        <f t="shared" si="49"/>
        <v>-1.6329388019962163</v>
      </c>
    </row>
    <row r="2303" spans="27:35" x14ac:dyDescent="0.2">
      <c r="AA2303" s="122" t="s">
        <v>88</v>
      </c>
      <c r="AB2303" s="40">
        <f>_xll.qlInterestRateIndexFixingDate($X$9,AC2303)</f>
        <v>55540</v>
      </c>
      <c r="AC2303" s="40">
        <f>_xll.qlCalendarAdvance(calendar,$AC2302,AA2303,,,trigger)</f>
        <v>55542</v>
      </c>
      <c r="AD2303" s="40">
        <f>_xll.qlInterestRateIndexMaturity($X$9,AC2303,)</f>
        <v>55633</v>
      </c>
      <c r="AE2303" s="43">
        <f>_xll.qlTenorBasisValue(TenorBasis3M,AC2303,_xll.ohTrigger(trigger,$X$24))</f>
        <v>1.3667708137219992E-4</v>
      </c>
      <c r="AF2303" s="90">
        <f>_xll.qlTenorBasisForwardRate(TenorBasis3M,AC2303,_xll.ohTrigger(trigger,$X$24))</f>
        <v>1.4965830219544219E-2</v>
      </c>
      <c r="AG2303" s="90">
        <f>_xll.qlIndexFixing(TenorBasisIndex6M,$AB2303,TRUE,_xll.ohTrigger(trigger,$X$24))</f>
        <v>1.5068111948522502E-2</v>
      </c>
      <c r="AH2303" s="43">
        <f>_xll.qlIndexFixing($X$9,$AB2303,TRUE,trigger)</f>
        <v>1.506692158437503E-2</v>
      </c>
      <c r="AI2303" s="45">
        <f t="shared" si="49"/>
        <v>1.1903641474724641E-2</v>
      </c>
    </row>
    <row r="2304" spans="27:35" x14ac:dyDescent="0.2">
      <c r="AA2304" s="122" t="s">
        <v>88</v>
      </c>
      <c r="AB2304" s="40">
        <f>_xll.qlInterestRateIndexFixingDate($X$9,AC2304)</f>
        <v>55547</v>
      </c>
      <c r="AC2304" s="40">
        <f>_xll.qlCalendarAdvance(calendar,$AC2303,AA2304,,,trigger)</f>
        <v>55549</v>
      </c>
      <c r="AD2304" s="40">
        <f>_xll.qlInterestRateIndexMaturity($X$9,AC2304,)</f>
        <v>55639</v>
      </c>
      <c r="AE2304" s="43">
        <f>_xll.qlTenorBasisValue(TenorBasis3M,AC2304,_xll.ohTrigger(trigger,$X$24))</f>
        <v>1.3639317522234402E-4</v>
      </c>
      <c r="AF2304" s="90">
        <f>_xll.qlTenorBasisForwardRate(TenorBasis3M,AC2304,_xll.ohTrigger(trigger,$X$24))</f>
        <v>1.4959807062719932E-2</v>
      </c>
      <c r="AG2304" s="90">
        <f>_xll.qlIndexFixing(TenorBasisIndex6M,$AB2304,TRUE,_xll.ohTrigger(trigger,$X$24))</f>
        <v>1.5062966032608927E-2</v>
      </c>
      <c r="AH2304" s="43">
        <f>_xll.qlIndexFixing($X$9,$AB2304,TRUE,trigger)</f>
        <v>1.5060818126098496E-2</v>
      </c>
      <c r="AI2304" s="45">
        <f t="shared" si="49"/>
        <v>2.1479065104301753E-2</v>
      </c>
    </row>
    <row r="2305" spans="27:35" x14ac:dyDescent="0.2">
      <c r="AA2305" s="122" t="s">
        <v>88</v>
      </c>
      <c r="AB2305" s="40">
        <f>_xll.qlInterestRateIndexFixingDate($X$9,AC2305)</f>
        <v>55554</v>
      </c>
      <c r="AC2305" s="40">
        <f>_xll.qlCalendarAdvance(calendar,$AC2304,AA2305,,,trigger)</f>
        <v>55556</v>
      </c>
      <c r="AD2305" s="40">
        <f>_xll.qlInterestRateIndexMaturity($X$9,AC2305,)</f>
        <v>55646</v>
      </c>
      <c r="AE2305" s="43">
        <f>_xll.qlTenorBasisValue(TenorBasis3M,AC2305,_xll.ohTrigger(trigger,$X$24))</f>
        <v>1.3610983330803947E-4</v>
      </c>
      <c r="AF2305" s="90">
        <f>_xll.qlTenorBasisForwardRate(TenorBasis3M,AC2305,_xll.ohTrigger(trigger,$X$24))</f>
        <v>1.4953618464562446E-2</v>
      </c>
      <c r="AG2305" s="90">
        <f>_xll.qlIndexFixing(TenorBasisIndex6M,$AB2305,TRUE,_xll.ohTrigger(trigger,$X$24))</f>
        <v>1.5055896022792226E-2</v>
      </c>
      <c r="AH2305" s="43">
        <f>_xll.qlIndexFixing($X$9,$AB2305,TRUE,trigger)</f>
        <v>1.5054547550221287E-2</v>
      </c>
      <c r="AI2305" s="45">
        <f t="shared" si="49"/>
        <v>1.3484725709389522E-2</v>
      </c>
    </row>
    <row r="2306" spans="27:35" x14ac:dyDescent="0.2">
      <c r="AA2306" s="122" t="s">
        <v>88</v>
      </c>
      <c r="AB2306" s="40">
        <f>_xll.qlInterestRateIndexFixingDate($X$9,AC2306)</f>
        <v>55561</v>
      </c>
      <c r="AC2306" s="40">
        <f>_xll.qlCalendarAdvance(calendar,$AC2305,AA2306,,,trigger)</f>
        <v>55563</v>
      </c>
      <c r="AD2306" s="40">
        <f>_xll.qlInterestRateIndexMaturity($X$9,AC2306,)</f>
        <v>55653</v>
      </c>
      <c r="AE2306" s="43">
        <f>_xll.qlTenorBasisValue(TenorBasis3M,AC2306,_xll.ohTrigger(trigger,$X$24))</f>
        <v>1.3582705461460072E-4</v>
      </c>
      <c r="AF2306" s="90">
        <f>_xll.qlTenorBasisForwardRate(TenorBasis3M,AC2306,_xll.ohTrigger(trigger,$X$24))</f>
        <v>1.4947397388023198E-2</v>
      </c>
      <c r="AG2306" s="90">
        <f>_xll.qlIndexFixing(TenorBasisIndex6M,$AB2306,TRUE,_xll.ohTrigger(trigger,$X$24))</f>
        <v>1.5049674990416761E-2</v>
      </c>
      <c r="AH2306" s="43">
        <f>_xll.qlIndexFixing($X$9,$AB2306,TRUE,trigger)</f>
        <v>1.5048244469111793E-2</v>
      </c>
      <c r="AI2306" s="45">
        <f t="shared" si="49"/>
        <v>1.4305213049681242E-2</v>
      </c>
    </row>
    <row r="2307" spans="27:35" x14ac:dyDescent="0.2">
      <c r="AA2307" s="122" t="s">
        <v>88</v>
      </c>
      <c r="AB2307" s="40">
        <f>_xll.qlInterestRateIndexFixingDate($X$9,AC2307)</f>
        <v>55568</v>
      </c>
      <c r="AC2307" s="40">
        <f>_xll.qlCalendarAdvance(calendar,$AC2306,AA2307,,,trigger)</f>
        <v>55570</v>
      </c>
      <c r="AD2307" s="40">
        <f>_xll.qlInterestRateIndexMaturity($X$9,AC2307,)</f>
        <v>55660</v>
      </c>
      <c r="AE2307" s="43">
        <f>_xll.qlTenorBasisValue(TenorBasis3M,AC2307,_xll.ohTrigger(trigger,$X$24))</f>
        <v>1.3554483812880358E-4</v>
      </c>
      <c r="AF2307" s="90">
        <f>_xll.qlTenorBasisForwardRate(TenorBasis3M,AC2307,_xll.ohTrigger(trigger,$X$24))</f>
        <v>1.4941143832244208E-2</v>
      </c>
      <c r="AG2307" s="90">
        <f>_xll.qlIndexFixing(TenorBasisIndex6M,$AB2307,TRUE,_xll.ohTrigger(trigger,$X$24))</f>
        <v>1.5043421477980878E-2</v>
      </c>
      <c r="AH2307" s="43">
        <f>_xll.qlIndexFixing($X$9,$AB2307,TRUE,trigger)</f>
        <v>1.5041908882920119E-2</v>
      </c>
      <c r="AI2307" s="45">
        <f t="shared" si="49"/>
        <v>1.512595060759736E-2</v>
      </c>
    </row>
    <row r="2308" spans="27:35" x14ac:dyDescent="0.2">
      <c r="AA2308" s="122" t="s">
        <v>88</v>
      </c>
      <c r="AB2308" s="40">
        <f>_xll.qlInterestRateIndexFixingDate($X$9,AC2308)</f>
        <v>55575</v>
      </c>
      <c r="AC2308" s="40">
        <f>_xll.qlCalendarAdvance(calendar,$AC2307,AA2308,,,trigger)</f>
        <v>55577</v>
      </c>
      <c r="AD2308" s="40">
        <f>_xll.qlInterestRateIndexMaturity($X$9,AC2308,)</f>
        <v>55667</v>
      </c>
      <c r="AE2308" s="43">
        <f>_xll.qlTenorBasisValue(TenorBasis3M,AC2308,_xll.ohTrigger(trigger,$X$24))</f>
        <v>1.3526318283888503E-4</v>
      </c>
      <c r="AF2308" s="90">
        <f>_xll.qlTenorBasisForwardRate(TenorBasis3M,AC2308,_xll.ohTrigger(trigger,$X$24))</f>
        <v>1.4934857796379042E-2</v>
      </c>
      <c r="AG2308" s="90">
        <f>_xll.qlIndexFixing(TenorBasisIndex6M,$AB2308,TRUE,_xll.ohTrigger(trigger,$X$24))</f>
        <v>1.503713548462926E-2</v>
      </c>
      <c r="AH2308" s="43">
        <f>_xll.qlIndexFixing($X$9,$AB2308,TRUE,trigger)</f>
        <v>1.5035540791804358E-2</v>
      </c>
      <c r="AI2308" s="45">
        <f t="shared" ref="AI2308:AI2371" si="50">(AG2308-AH2308)*10000</f>
        <v>1.5946928249022108E-2</v>
      </c>
    </row>
    <row r="2309" spans="27:35" x14ac:dyDescent="0.2">
      <c r="AA2309" s="122" t="s">
        <v>88</v>
      </c>
      <c r="AB2309" s="40">
        <f>_xll.qlInterestRateIndexFixingDate($X$9,AC2309)</f>
        <v>55582</v>
      </c>
      <c r="AC2309" s="40">
        <f>_xll.qlCalendarAdvance(calendar,$AC2308,AA2309,,,trigger)</f>
        <v>55584</v>
      </c>
      <c r="AD2309" s="40">
        <f>_xll.qlInterestRateIndexMaturity($X$9,AC2309,)</f>
        <v>55676</v>
      </c>
      <c r="AE2309" s="43">
        <f>_xll.qlTenorBasisValue(TenorBasis3M,AC2309,_xll.ohTrigger(trigger,$X$24))</f>
        <v>1.3498208773454287E-4</v>
      </c>
      <c r="AF2309" s="90">
        <f>_xll.qlTenorBasisForwardRate(TenorBasis3M,AC2309,_xll.ohTrigger(trigger,$X$24))</f>
        <v>1.4928242157457319E-2</v>
      </c>
      <c r="AG2309" s="90">
        <f>_xll.qlIndexFixing(TenorBasisIndex6M,$AB2309,TRUE,_xll.ohTrigger(trigger,$X$24))</f>
        <v>1.5030528388558929E-2</v>
      </c>
      <c r="AH2309" s="43">
        <f>_xll.qlIndexFixing($X$9,$AB2309,TRUE,trigger)</f>
        <v>1.5028839694028632E-2</v>
      </c>
      <c r="AI2309" s="45">
        <f t="shared" si="50"/>
        <v>1.6886945302975465E-2</v>
      </c>
    </row>
    <row r="2310" spans="27:35" x14ac:dyDescent="0.2">
      <c r="AA2310" s="122" t="s">
        <v>88</v>
      </c>
      <c r="AB2310" s="40">
        <f>_xll.qlInterestRateIndexFixingDate($X$9,AC2310)</f>
        <v>55589</v>
      </c>
      <c r="AC2310" s="40">
        <f>_xll.qlCalendarAdvance(calendar,$AC2309,AA2310,,,trigger)</f>
        <v>55591</v>
      </c>
      <c r="AD2310" s="40">
        <f>_xll.qlInterestRateIndexMaturity($X$9,AC2310,)</f>
        <v>55683</v>
      </c>
      <c r="AE2310" s="43">
        <f>_xll.qlTenorBasisValue(TenorBasis3M,AC2310,_xll.ohTrigger(trigger,$X$24))</f>
        <v>1.3470155180693368E-4</v>
      </c>
      <c r="AF2310" s="90">
        <f>_xll.qlTenorBasisForwardRate(TenorBasis3M,AC2310,_xll.ohTrigger(trigger,$X$24))</f>
        <v>1.4921885992248371E-2</v>
      </c>
      <c r="AG2310" s="90">
        <f>_xll.qlIndexFixing(TenorBasisIndex6M,$AB2310,TRUE,_xll.ohTrigger(trigger,$X$24))</f>
        <v>1.502417226049679E-2</v>
      </c>
      <c r="AH2310" s="43">
        <f>_xll.qlIndexFixing($X$9,$AB2310,TRUE,trigger)</f>
        <v>1.5022401413651106E-2</v>
      </c>
      <c r="AI2310" s="45">
        <f t="shared" si="50"/>
        <v>1.7708468456837517E-2</v>
      </c>
    </row>
    <row r="2311" spans="27:35" x14ac:dyDescent="0.2">
      <c r="AA2311" s="122" t="s">
        <v>88</v>
      </c>
      <c r="AB2311" s="40">
        <f>_xll.qlInterestRateIndexFixingDate($X$9,AC2311)</f>
        <v>55596</v>
      </c>
      <c r="AC2311" s="40">
        <f>_xll.qlCalendarAdvance(calendar,$AC2310,AA2311,,,trigger)</f>
        <v>55598</v>
      </c>
      <c r="AD2311" s="40">
        <f>_xll.qlInterestRateIndexMaturity($X$9,AC2311,)</f>
        <v>55690</v>
      </c>
      <c r="AE2311" s="43">
        <f>_xll.qlTenorBasisValue(TenorBasis3M,AC2311,_xll.ohTrigger(trigger,$X$24))</f>
        <v>1.344215740486732E-4</v>
      </c>
      <c r="AF2311" s="90">
        <f>_xll.qlTenorBasisForwardRate(TenorBasis3M,AC2311,_xll.ohTrigger(trigger,$X$24))</f>
        <v>1.4915497341830987E-2</v>
      </c>
      <c r="AG2311" s="90">
        <f>_xll.qlIndexFixing(TenorBasisIndex6M,$AB2311,TRUE,_xll.ohTrigger(trigger,$X$24))</f>
        <v>1.5180682047668828E-2</v>
      </c>
      <c r="AH2311" s="43">
        <f>_xll.qlIndexFixing($X$9,$AB2311,TRUE,trigger)</f>
        <v>1.5015930626357293E-2</v>
      </c>
      <c r="AI2311" s="45">
        <f t="shared" si="50"/>
        <v>1.6475142131153544</v>
      </c>
    </row>
    <row r="2312" spans="27:35" x14ac:dyDescent="0.2">
      <c r="AA2312" s="122" t="s">
        <v>88</v>
      </c>
      <c r="AB2312" s="40">
        <f>_xll.qlInterestRateIndexFixingDate($X$9,AC2312)</f>
        <v>55603</v>
      </c>
      <c r="AC2312" s="40">
        <f>_xll.qlCalendarAdvance(calendar,$AC2311,AA2312,,,trigger)</f>
        <v>55605</v>
      </c>
      <c r="AD2312" s="40">
        <f>_xll.qlInterestRateIndexMaturity($X$9,AC2312,)</f>
        <v>55697</v>
      </c>
      <c r="AE2312" s="43">
        <f>_xll.qlTenorBasisValue(TenorBasis3M,AC2312,_xll.ohTrigger(trigger,$X$24))</f>
        <v>1.341421534538353E-4</v>
      </c>
      <c r="AF2312" s="90">
        <f>_xll.qlTenorBasisForwardRate(TenorBasis3M,AC2312,_xll.ohTrigger(trigger,$X$24))</f>
        <v>1.4909076205365839E-2</v>
      </c>
      <c r="AG2312" s="90">
        <f>_xll.qlIndexFixing(TenorBasisIndex6M,$AB2312,TRUE,_xll.ohTrigger(trigger,$X$24))</f>
        <v>1.5011362545369902E-2</v>
      </c>
      <c r="AH2312" s="43">
        <f>_xll.qlIndexFixing($X$9,$AB2312,TRUE,trigger)</f>
        <v>1.5009427332311405E-2</v>
      </c>
      <c r="AI2312" s="45">
        <f t="shared" si="50"/>
        <v>1.9352130584977117E-2</v>
      </c>
    </row>
    <row r="2313" spans="27:35" x14ac:dyDescent="0.2">
      <c r="AA2313" s="122" t="s">
        <v>88</v>
      </c>
      <c r="AB2313" s="40">
        <f>_xll.qlInterestRateIndexFixingDate($X$9,AC2313)</f>
        <v>55610</v>
      </c>
      <c r="AC2313" s="40">
        <f>_xll.qlCalendarAdvance(calendar,$AC2312,AA2313,,,trigger)</f>
        <v>55612</v>
      </c>
      <c r="AD2313" s="40">
        <f>_xll.qlInterestRateIndexMaturity($X$9,AC2313,)</f>
        <v>55703</v>
      </c>
      <c r="AE2313" s="43">
        <f>_xll.qlTenorBasisValue(TenorBasis3M,AC2313,_xll.ohTrigger(trigger,$X$24))</f>
        <v>1.3386328901795081E-4</v>
      </c>
      <c r="AF2313" s="90">
        <f>_xll.qlTenorBasisForwardRate(TenorBasis3M,AC2313,_xll.ohTrigger(trigger,$X$24))</f>
        <v>1.4902781609642949E-2</v>
      </c>
      <c r="AG2313" s="90">
        <f>_xll.qlIndexFixing(TenorBasisIndex6M,$AB2313,TRUE,_xll.ohTrigger(trigger,$X$24))</f>
        <v>1.5005063741202059E-2</v>
      </c>
      <c r="AH2313" s="43">
        <f>_xll.qlIndexFixing($X$9,$AB2313,TRUE,trigger)</f>
        <v>1.5003052275634764E-2</v>
      </c>
      <c r="AI2313" s="45">
        <f t="shared" si="50"/>
        <v>2.0114655672944654E-2</v>
      </c>
    </row>
    <row r="2314" spans="27:35" x14ac:dyDescent="0.2">
      <c r="AA2314" s="122" t="s">
        <v>88</v>
      </c>
      <c r="AB2314" s="40">
        <f>_xll.qlInterestRateIndexFixingDate($X$9,AC2314)</f>
        <v>55617</v>
      </c>
      <c r="AC2314" s="40">
        <f>_xll.qlCalendarAdvance(calendar,$AC2313,AA2314,,,trigger)</f>
        <v>55619</v>
      </c>
      <c r="AD2314" s="40">
        <f>_xll.qlInterestRateIndexMaturity($X$9,AC2314,)</f>
        <v>55710</v>
      </c>
      <c r="AE2314" s="43">
        <f>_xll.qlTenorBasisValue(TenorBasis3M,AC2314,_xll.ohTrigger(trigger,$X$24))</f>
        <v>1.3358497973800729E-4</v>
      </c>
      <c r="AF2314" s="90">
        <f>_xll.qlTenorBasisForwardRate(TenorBasis3M,AC2314,_xll.ohTrigger(trigger,$X$24))</f>
        <v>1.4896298087146926E-2</v>
      </c>
      <c r="AG2314" s="90">
        <f>_xll.qlIndexFixing(TenorBasisIndex6M,$AB2314,TRUE,_xll.ohTrigger(trigger,$X$24))</f>
        <v>1.499858025436103E-2</v>
      </c>
      <c r="AH2314" s="43">
        <f>_xll.qlIndexFixing($X$9,$AB2314,TRUE,trigger)</f>
        <v>1.4996486563497273E-2</v>
      </c>
      <c r="AI2314" s="45">
        <f t="shared" si="50"/>
        <v>2.0936908637567142E-2</v>
      </c>
    </row>
    <row r="2315" spans="27:35" x14ac:dyDescent="0.2">
      <c r="AA2315" s="122" t="s">
        <v>88</v>
      </c>
      <c r="AB2315" s="40">
        <f>_xll.qlInterestRateIndexFixingDate($X$9,AC2315)</f>
        <v>55624</v>
      </c>
      <c r="AC2315" s="40">
        <f>_xll.qlCalendarAdvance(calendar,$AC2314,AA2315,,,trigger)</f>
        <v>55626</v>
      </c>
      <c r="AD2315" s="40">
        <f>_xll.qlInterestRateIndexMaturity($X$9,AC2315,)</f>
        <v>55717</v>
      </c>
      <c r="AE2315" s="43">
        <f>_xll.qlTenorBasisValue(TenorBasis3M,AC2315,_xll.ohTrigger(trigger,$X$24))</f>
        <v>1.3330722461244796E-4</v>
      </c>
      <c r="AF2315" s="90">
        <f>_xll.qlTenorBasisForwardRate(TenorBasis3M,AC2315,_xll.ohTrigger(trigger,$X$24))</f>
        <v>1.4889782077389668E-2</v>
      </c>
      <c r="AG2315" s="90">
        <f>_xll.qlIndexFixing(TenorBasisIndex6M,$AB2315,TRUE,_xll.ohTrigger(trigger,$X$24))</f>
        <v>1.5156469955190275E-2</v>
      </c>
      <c r="AH2315" s="43">
        <f>_xll.qlIndexFixing($X$9,$AB2315,TRUE,trigger)</f>
        <v>1.4989888346314095E-2</v>
      </c>
      <c r="AI2315" s="45">
        <f t="shared" si="50"/>
        <v>1.6658160887617937</v>
      </c>
    </row>
    <row r="2316" spans="27:35" x14ac:dyDescent="0.2">
      <c r="AA2316" s="122" t="s">
        <v>88</v>
      </c>
      <c r="AB2316" s="40">
        <f>_xll.qlInterestRateIndexFixingDate($X$9,AC2316)</f>
        <v>55627</v>
      </c>
      <c r="AC2316" s="40">
        <f>_xll.qlCalendarAdvance(calendar,$AC2315,AA2316,,,trigger)</f>
        <v>55633</v>
      </c>
      <c r="AD2316" s="40">
        <f>_xll.qlInterestRateIndexMaturity($X$9,AC2316,)</f>
        <v>55724</v>
      </c>
      <c r="AE2316" s="43">
        <f>_xll.qlTenorBasisValue(TenorBasis3M,AC2316,_xll.ohTrigger(trigger,$X$24))</f>
        <v>1.3303002264117056E-4</v>
      </c>
      <c r="AF2316" s="90">
        <f>_xll.qlTenorBasisForwardRate(TenorBasis3M,AC2316,_xll.ohTrigger(trigger,$X$24))</f>
        <v>1.4883233579540195E-2</v>
      </c>
      <c r="AG2316" s="90">
        <f>_xll.qlIndexFixing(TenorBasisIndex6M,$AB2316,TRUE,_xll.ohTrigger(trigger,$X$24))</f>
        <v>1.4985515815559921E-2</v>
      </c>
      <c r="AH2316" s="43">
        <f>_xll.qlIndexFixing($X$9,$AB2316,TRUE,trigger)</f>
        <v>1.4983257624243343E-2</v>
      </c>
      <c r="AI2316" s="45">
        <f t="shared" si="50"/>
        <v>2.2581913165786727E-2</v>
      </c>
    </row>
    <row r="2317" spans="27:35" x14ac:dyDescent="0.2">
      <c r="AA2317" s="122" t="s">
        <v>88</v>
      </c>
      <c r="AB2317" s="40">
        <f>_xll.qlInterestRateIndexFixingDate($X$9,AC2317)</f>
        <v>55638</v>
      </c>
      <c r="AC2317" s="40">
        <f>_xll.qlCalendarAdvance(calendar,$AC2316,AA2317,,,trigger)</f>
        <v>55641</v>
      </c>
      <c r="AD2317" s="40">
        <f>_xll.qlInterestRateIndexMaturity($X$9,AC2317,)</f>
        <v>55733</v>
      </c>
      <c r="AE2317" s="43">
        <f>_xll.qlTenorBasisValue(TenorBasis3M,AC2317,_xll.ohTrigger(trigger,$X$24))</f>
        <v>1.3271389643905858E-4</v>
      </c>
      <c r="AF2317" s="90">
        <f>_xll.qlTenorBasisForwardRate(TenorBasis3M,AC2317,_xll.ohTrigger(trigger,$X$24))</f>
        <v>1.4875540039575369E-2</v>
      </c>
      <c r="AG2317" s="90">
        <f>_xll.qlIndexFixing(TenorBasisIndex6M,$AB2317,TRUE,_xll.ohTrigger(trigger,$X$24))</f>
        <v>1.4977826548557309E-2</v>
      </c>
      <c r="AH2317" s="43">
        <f>_xll.qlIndexFixing($X$9,$AB2317,TRUE,trigger)</f>
        <v>1.4975468352160889E-2</v>
      </c>
      <c r="AI2317" s="45">
        <f t="shared" si="50"/>
        <v>2.3581963964191405E-2</v>
      </c>
    </row>
    <row r="2318" spans="27:35" x14ac:dyDescent="0.2">
      <c r="AA2318" s="122" t="s">
        <v>88</v>
      </c>
      <c r="AB2318" s="40">
        <f>_xll.qlInterestRateIndexFixingDate($X$9,AC2318)</f>
        <v>55646</v>
      </c>
      <c r="AC2318" s="40">
        <f>_xll.qlCalendarAdvance(calendar,$AC2317,AA2318,,,trigger)</f>
        <v>55648</v>
      </c>
      <c r="AD2318" s="40">
        <f>_xll.qlInterestRateIndexMaturity($X$9,AC2318,)</f>
        <v>55740</v>
      </c>
      <c r="AE2318" s="43">
        <f>_xll.qlTenorBasisValue(TenorBasis3M,AC2318,_xll.ohTrigger(trigger,$X$24))</f>
        <v>1.3243787643745633E-4</v>
      </c>
      <c r="AF2318" s="90">
        <f>_xll.qlTenorBasisForwardRate(TenorBasis3M,AC2318,_xll.ohTrigger(trigger,$X$24))</f>
        <v>1.4868919327728783E-2</v>
      </c>
      <c r="AG2318" s="90">
        <f>_xll.qlIndexFixing(TenorBasisIndex6M,$AB2318,TRUE,_xll.ohTrigger(trigger,$X$24))</f>
        <v>1.4971205866968255E-2</v>
      </c>
      <c r="AH2318" s="43">
        <f>_xll.qlIndexFixing($X$9,$AB2318,TRUE,trigger)</f>
        <v>1.496876537734743E-2</v>
      </c>
      <c r="AI2318" s="45">
        <f t="shared" si="50"/>
        <v>2.4404896208259086E-2</v>
      </c>
    </row>
    <row r="2319" spans="27:35" x14ac:dyDescent="0.2">
      <c r="AA2319" s="122" t="s">
        <v>88</v>
      </c>
      <c r="AB2319" s="40">
        <f>_xll.qlInterestRateIndexFixingDate($X$9,AC2319)</f>
        <v>55653</v>
      </c>
      <c r="AC2319" s="40">
        <f>_xll.qlCalendarAdvance(calendar,$AC2318,AA2319,,,trigger)</f>
        <v>55655</v>
      </c>
      <c r="AD2319" s="40">
        <f>_xll.qlInterestRateIndexMaturity($X$9,AC2319,)</f>
        <v>55747</v>
      </c>
      <c r="AE2319" s="43">
        <f>_xll.qlTenorBasisValue(TenorBasis3M,AC2319,_xll.ohTrigger(trigger,$X$24))</f>
        <v>1.3216240645642151E-4</v>
      </c>
      <c r="AF2319" s="90">
        <f>_xll.qlTenorBasisForwardRate(TenorBasis3M,AC2319,_xll.ohTrigger(trigger,$X$24))</f>
        <v>1.4862266123915686E-2</v>
      </c>
      <c r="AG2319" s="90">
        <f>_xll.qlIndexFixing(TenorBasisIndex6M,$AB2319,TRUE,_xll.ohTrigger(trigger,$X$24))</f>
        <v>1.4803175166753516E-2</v>
      </c>
      <c r="AH2319" s="43">
        <f>_xll.qlIndexFixing($X$9,$AB2319,TRUE,trigger)</f>
        <v>1.4962029896950528E-2</v>
      </c>
      <c r="AI2319" s="45">
        <f t="shared" si="50"/>
        <v>-1.5885473019701217</v>
      </c>
    </row>
    <row r="2320" spans="27:35" x14ac:dyDescent="0.2">
      <c r="AA2320" s="122" t="s">
        <v>88</v>
      </c>
      <c r="AB2320" s="40">
        <f>_xll.qlInterestRateIndexFixingDate($X$9,AC2320)</f>
        <v>55660</v>
      </c>
      <c r="AC2320" s="40">
        <f>_xll.qlCalendarAdvance(calendar,$AC2319,AA2320,,,trigger)</f>
        <v>55662</v>
      </c>
      <c r="AD2320" s="40">
        <f>_xll.qlInterestRateIndexMaturity($X$9,AC2320,)</f>
        <v>55754</v>
      </c>
      <c r="AE2320" s="43">
        <f>_xll.qlTenorBasisValue(TenorBasis3M,AC2320,_xll.ohTrigger(trigger,$X$24))</f>
        <v>1.3188748550187112E-4</v>
      </c>
      <c r="AF2320" s="90">
        <f>_xll.qlTenorBasisForwardRate(TenorBasis3M,AC2320,_xll.ohTrigger(trigger,$X$24))</f>
        <v>1.4855580427320212E-2</v>
      </c>
      <c r="AG2320" s="90">
        <f>_xll.qlIndexFixing(TenorBasisIndex6M,$AB2320,TRUE,_xll.ohTrigger(trigger,$X$24))</f>
        <v>1.5120133086826259E-2</v>
      </c>
      <c r="AH2320" s="43">
        <f>_xll.qlIndexFixing($X$9,$AB2320,TRUE,trigger)</f>
        <v>1.495526191114048E-2</v>
      </c>
      <c r="AI2320" s="45">
        <f t="shared" si="50"/>
        <v>1.6487117568577889</v>
      </c>
    </row>
    <row r="2321" spans="27:35" x14ac:dyDescent="0.2">
      <c r="AA2321" s="122" t="s">
        <v>88</v>
      </c>
      <c r="AB2321" s="40">
        <f>_xll.qlInterestRateIndexFixingDate($X$9,AC2321)</f>
        <v>55667</v>
      </c>
      <c r="AC2321" s="40">
        <f>_xll.qlCalendarAdvance(calendar,$AC2320,AA2321,,,trigger)</f>
        <v>55669</v>
      </c>
      <c r="AD2321" s="40">
        <f>_xll.qlInterestRateIndexMaturity($X$9,AC2321,)</f>
        <v>55761</v>
      </c>
      <c r="AE2321" s="43">
        <f>_xll.qlTenorBasisValue(TenorBasis3M,AC2321,_xll.ohTrigger(trigger,$X$24))</f>
        <v>1.3161311258117264E-4</v>
      </c>
      <c r="AF2321" s="90">
        <f>_xll.qlTenorBasisForwardRate(TenorBasis3M,AC2321,_xll.ohTrigger(trigger,$X$24))</f>
        <v>1.4848862237125624E-2</v>
      </c>
      <c r="AG2321" s="90">
        <f>_xll.qlIndexFixing(TenorBasisIndex6M,$AB2321,TRUE,_xll.ohTrigger(trigger,$X$24))</f>
        <v>1.4951148862064372E-2</v>
      </c>
      <c r="AH2321" s="43">
        <f>_xll.qlIndexFixing($X$9,$AB2321,TRUE,trigger)</f>
        <v>1.4948461420083244E-2</v>
      </c>
      <c r="AI2321" s="45">
        <f t="shared" si="50"/>
        <v>2.6874419811282607E-2</v>
      </c>
    </row>
    <row r="2322" spans="27:35" x14ac:dyDescent="0.2">
      <c r="AA2322" s="122" t="s">
        <v>88</v>
      </c>
      <c r="AB2322" s="40">
        <f>_xll.qlInterestRateIndexFixingDate($X$9,AC2322)</f>
        <v>55674</v>
      </c>
      <c r="AC2322" s="40">
        <f>_xll.qlCalendarAdvance(calendar,$AC2321,AA2322,,,trigger)</f>
        <v>55676</v>
      </c>
      <c r="AD2322" s="40">
        <f>_xll.qlInterestRateIndexMaturity($X$9,AC2322,)</f>
        <v>55768</v>
      </c>
      <c r="AE2322" s="43">
        <f>_xll.qlTenorBasisValue(TenorBasis3M,AC2322,_xll.ohTrigger(trigger,$X$24))</f>
        <v>1.3133928670314398E-4</v>
      </c>
      <c r="AF2322" s="90">
        <f>_xll.qlTenorBasisForwardRate(TenorBasis3M,AC2322,_xll.ohTrigger(trigger,$X$24))</f>
        <v>1.4842111552514312E-2</v>
      </c>
      <c r="AG2322" s="90">
        <f>_xll.qlIndexFixing(TenorBasisIndex6M,$AB2322,TRUE,_xll.ohTrigger(trigger,$X$24))</f>
        <v>1.4944398204329822E-2</v>
      </c>
      <c r="AH2322" s="43">
        <f>_xll.qlIndexFixing($X$9,$AB2322,TRUE,trigger)</f>
        <v>1.4941628423948248E-2</v>
      </c>
      <c r="AI2322" s="45">
        <f t="shared" si="50"/>
        <v>2.7697803815732863E-2</v>
      </c>
    </row>
    <row r="2323" spans="27:35" x14ac:dyDescent="0.2">
      <c r="AA2323" s="122" t="s">
        <v>88</v>
      </c>
      <c r="AB2323" s="40">
        <f>_xll.qlInterestRateIndexFixingDate($X$9,AC2323)</f>
        <v>55681</v>
      </c>
      <c r="AC2323" s="40">
        <f>_xll.qlCalendarAdvance(calendar,$AC2322,AA2323,,,trigger)</f>
        <v>55683</v>
      </c>
      <c r="AD2323" s="40">
        <f>_xll.qlInterestRateIndexMaturity($X$9,AC2323,)</f>
        <v>55775</v>
      </c>
      <c r="AE2323" s="43">
        <f>_xll.qlTenorBasisValue(TenorBasis3M,AC2323,_xll.ohTrigger(trigger,$X$24))</f>
        <v>1.3106600687805202E-4</v>
      </c>
      <c r="AF2323" s="90">
        <f>_xll.qlTenorBasisForwardRate(TenorBasis3M,AC2323,_xll.ohTrigger(trigger,$X$24))</f>
        <v>1.4835328372673883E-2</v>
      </c>
      <c r="AG2323" s="90">
        <f>_xll.qlIndexFixing(TenorBasisIndex6M,$AB2323,TRUE,_xll.ohTrigger(trigger,$X$24))</f>
        <v>1.49376150505164E-2</v>
      </c>
      <c r="AH2323" s="43">
        <f>_xll.qlIndexFixing($X$9,$AB2323,TRUE,trigger)</f>
        <v>1.4934762922904923E-2</v>
      </c>
      <c r="AI2323" s="45">
        <f t="shared" si="50"/>
        <v>2.85212761147631E-2</v>
      </c>
    </row>
    <row r="2324" spans="27:35" x14ac:dyDescent="0.2">
      <c r="AA2324" s="122" t="s">
        <v>88</v>
      </c>
      <c r="AB2324" s="40">
        <f>_xll.qlInterestRateIndexFixingDate($X$9,AC2324)</f>
        <v>55688</v>
      </c>
      <c r="AC2324" s="40">
        <f>_xll.qlCalendarAdvance(calendar,$AC2323,AA2324,,,trigger)</f>
        <v>55690</v>
      </c>
      <c r="AD2324" s="40">
        <f>_xll.qlInterestRateIndexMaturity($X$9,AC2324,)</f>
        <v>55782</v>
      </c>
      <c r="AE2324" s="43">
        <f>_xll.qlTenorBasisValue(TenorBasis3M,AC2324,_xll.ohTrigger(trigger,$X$24))</f>
        <v>1.3079327211761144E-4</v>
      </c>
      <c r="AF2324" s="90">
        <f>_xll.qlTenorBasisForwardRate(TenorBasis3M,AC2324,_xll.ohTrigger(trigger,$X$24))</f>
        <v>1.482851269679542E-2</v>
      </c>
      <c r="AG2324" s="90">
        <f>_xll.qlIndexFixing(TenorBasisIndex6M,$AB2324,TRUE,_xll.ohTrigger(trigger,$X$24))</f>
        <v>1.4930799399819533E-2</v>
      </c>
      <c r="AH2324" s="43">
        <f>_xll.qlIndexFixing($X$9,$AB2324,TRUE,trigger)</f>
        <v>1.4927864917123565E-2</v>
      </c>
      <c r="AI2324" s="45">
        <f t="shared" si="50"/>
        <v>2.9344826959678411E-2</v>
      </c>
    </row>
    <row r="2325" spans="27:35" x14ac:dyDescent="0.2">
      <c r="AA2325" s="122" t="s">
        <v>88</v>
      </c>
      <c r="AB2325" s="40">
        <f>_xll.qlInterestRateIndexFixingDate($X$9,AC2325)</f>
        <v>55695</v>
      </c>
      <c r="AC2325" s="40">
        <f>_xll.qlCalendarAdvance(calendar,$AC2324,AA2325,,,trigger)</f>
        <v>55697</v>
      </c>
      <c r="AD2325" s="40">
        <f>_xll.qlInterestRateIndexMaturity($X$9,AC2325,)</f>
        <v>55789</v>
      </c>
      <c r="AE2325" s="43">
        <f>_xll.qlTenorBasisValue(TenorBasis3M,AC2325,_xll.ohTrigger(trigger,$X$24))</f>
        <v>1.3052108143498512E-4</v>
      </c>
      <c r="AF2325" s="90">
        <f>_xll.qlTenorBasisForwardRate(TenorBasis3M,AC2325,_xll.ohTrigger(trigger,$X$24))</f>
        <v>1.4821664524071744E-2</v>
      </c>
      <c r="AG2325" s="90">
        <f>_xll.qlIndexFixing(TenorBasisIndex6M,$AB2325,TRUE,_xll.ohTrigger(trigger,$X$24))</f>
        <v>1.4923951251431172E-2</v>
      </c>
      <c r="AH2325" s="43">
        <f>_xll.qlIndexFixing($X$9,$AB2325,TRUE,trigger)</f>
        <v>1.4920934406776212E-2</v>
      </c>
      <c r="AI2325" s="45">
        <f t="shared" si="50"/>
        <v>3.0168446549603406E-2</v>
      </c>
    </row>
    <row r="2326" spans="27:35" x14ac:dyDescent="0.2">
      <c r="AA2326" s="122" t="s">
        <v>88</v>
      </c>
      <c r="AB2326" s="40">
        <f>_xll.qlInterestRateIndexFixingDate($X$9,AC2326)</f>
        <v>55702</v>
      </c>
      <c r="AC2326" s="40">
        <f>_xll.qlCalendarAdvance(calendar,$AC2325,AA2326,,,trigger)</f>
        <v>55704</v>
      </c>
      <c r="AD2326" s="40">
        <f>_xll.qlInterestRateIndexMaturity($X$9,AC2326,)</f>
        <v>55796</v>
      </c>
      <c r="AE2326" s="43">
        <f>_xll.qlTenorBasisValue(TenorBasis3M,AC2326,_xll.ohTrigger(trigger,$X$24))</f>
        <v>1.302494338447818E-4</v>
      </c>
      <c r="AF2326" s="90">
        <f>_xll.qlTenorBasisForwardRate(TenorBasis3M,AC2326,_xll.ohTrigger(trigger,$X$24))</f>
        <v>1.4814783853693064E-2</v>
      </c>
      <c r="AG2326" s="90">
        <f>_xll.qlIndexFixing(TenorBasisIndex6M,$AB2326,TRUE,_xll.ohTrigger(trigger,$X$24))</f>
        <v>1.4917070604542398E-2</v>
      </c>
      <c r="AH2326" s="43">
        <f>_xll.qlIndexFixing($X$9,$AB2326,TRUE,trigger)</f>
        <v>1.4913971392034032E-2</v>
      </c>
      <c r="AI2326" s="45">
        <f t="shared" si="50"/>
        <v>3.0992125083662697E-2</v>
      </c>
    </row>
    <row r="2327" spans="27:35" x14ac:dyDescent="0.2">
      <c r="AA2327" s="122" t="s">
        <v>88</v>
      </c>
      <c r="AB2327" s="40">
        <f>_xll.qlInterestRateIndexFixingDate($X$9,AC2327)</f>
        <v>55709</v>
      </c>
      <c r="AC2327" s="40">
        <f>_xll.qlCalendarAdvance(calendar,$AC2326,AA2327,,,trigger)</f>
        <v>55711</v>
      </c>
      <c r="AD2327" s="40">
        <f>_xll.qlInterestRateIndexMaturity($X$9,AC2327,)</f>
        <v>55803</v>
      </c>
      <c r="AE2327" s="43">
        <f>_xll.qlTenorBasisValue(TenorBasis3M,AC2327,_xll.ohTrigger(trigger,$X$24))</f>
        <v>1.2997832836305647E-4</v>
      </c>
      <c r="AF2327" s="90">
        <f>_xll.qlTenorBasisForwardRate(TenorBasis3M,AC2327,_xll.ohTrigger(trigger,$X$24))</f>
        <v>1.4807870684860024E-2</v>
      </c>
      <c r="AG2327" s="90">
        <f>_xll.qlIndexFixing(TenorBasisIndex6M,$AB2327,TRUE,_xll.ohTrigger(trigger,$X$24))</f>
        <v>1.5071919364556012E-2</v>
      </c>
      <c r="AH2327" s="43">
        <f>_xll.qlIndexFixing($X$9,$AB2327,TRUE,trigger)</f>
        <v>1.4906975873071665E-2</v>
      </c>
      <c r="AI2327" s="45">
        <f t="shared" si="50"/>
        <v>1.6494349148434702</v>
      </c>
    </row>
    <row r="2328" spans="27:35" x14ac:dyDescent="0.2">
      <c r="AA2328" s="122" t="s">
        <v>88</v>
      </c>
      <c r="AB2328" s="40">
        <f>_xll.qlInterestRateIndexFixingDate($X$9,AC2328)</f>
        <v>55716</v>
      </c>
      <c r="AC2328" s="40">
        <f>_xll.qlCalendarAdvance(calendar,$AC2327,AA2328,,,trigger)</f>
        <v>55718</v>
      </c>
      <c r="AD2328" s="40">
        <f>_xll.qlInterestRateIndexMaturity($X$9,AC2328,)</f>
        <v>55810</v>
      </c>
      <c r="AE2328" s="43">
        <f>_xll.qlTenorBasisValue(TenorBasis3M,AC2328,_xll.ohTrigger(trigger,$X$24))</f>
        <v>1.2970776400730876E-4</v>
      </c>
      <c r="AF2328" s="90">
        <f>_xll.qlTenorBasisForwardRate(TenorBasis3M,AC2328,_xll.ohTrigger(trigger,$X$24))</f>
        <v>1.4800925016768045E-2</v>
      </c>
      <c r="AG2328" s="90">
        <f>_xll.qlIndexFixing(TenorBasisIndex6M,$AB2328,TRUE,_xll.ohTrigger(trigger,$X$24))</f>
        <v>1.4903211812058352E-2</v>
      </c>
      <c r="AH2328" s="43">
        <f>_xll.qlIndexFixing($X$9,$AB2328,TRUE,trigger)</f>
        <v>1.4899947850059414E-2</v>
      </c>
      <c r="AI2328" s="45">
        <f t="shared" si="50"/>
        <v>3.2639619989387192E-2</v>
      </c>
    </row>
    <row r="2329" spans="27:35" x14ac:dyDescent="0.2">
      <c r="AA2329" s="122" t="s">
        <v>88</v>
      </c>
      <c r="AB2329" s="40">
        <f>_xll.qlInterestRateIndexFixingDate($X$9,AC2329)</f>
        <v>55723</v>
      </c>
      <c r="AC2329" s="40">
        <f>_xll.qlCalendarAdvance(calendar,$AC2328,AA2329,,,trigger)</f>
        <v>55725</v>
      </c>
      <c r="AD2329" s="40">
        <f>_xll.qlInterestRateIndexMaturity($X$9,AC2329,)</f>
        <v>55817</v>
      </c>
      <c r="AE2329" s="43">
        <f>_xll.qlTenorBasisValue(TenorBasis3M,AC2329,_xll.ohTrigger(trigger,$X$24))</f>
        <v>1.2943773979648239E-4</v>
      </c>
      <c r="AF2329" s="90">
        <f>_xll.qlTenorBasisForwardRate(TenorBasis3M,AC2329,_xll.ohTrigger(trigger,$X$24))</f>
        <v>1.4793946848618639E-2</v>
      </c>
      <c r="AG2329" s="90">
        <f>_xll.qlIndexFixing(TenorBasisIndex6M,$AB2329,TRUE,_xll.ohTrigger(trigger,$X$24))</f>
        <v>1.4896233664860014E-2</v>
      </c>
      <c r="AH2329" s="43">
        <f>_xll.qlIndexFixing($X$9,$AB2329,TRUE,trigger)</f>
        <v>1.4892887323176262E-2</v>
      </c>
      <c r="AI2329" s="45">
        <f t="shared" si="50"/>
        <v>3.3463416837520299E-2</v>
      </c>
    </row>
    <row r="2330" spans="27:35" x14ac:dyDescent="0.2">
      <c r="AA2330" s="122" t="s">
        <v>88</v>
      </c>
      <c r="AB2330" s="40">
        <f>_xll.qlInterestRateIndexFixingDate($X$9,AC2330)</f>
        <v>55730</v>
      </c>
      <c r="AC2330" s="40">
        <f>_xll.qlCalendarAdvance(calendar,$AC2329,AA2330,,,trigger)</f>
        <v>55732</v>
      </c>
      <c r="AD2330" s="40">
        <f>_xll.qlInterestRateIndexMaturity($X$9,AC2330,)</f>
        <v>55824</v>
      </c>
      <c r="AE2330" s="43">
        <f>_xll.qlTenorBasisValue(TenorBasis3M,AC2330,_xll.ohTrigger(trigger,$X$24))</f>
        <v>1.2916825475096423E-4</v>
      </c>
      <c r="AF2330" s="90">
        <f>_xll.qlTenorBasisForwardRate(TenorBasis3M,AC2330,_xll.ohTrigger(trigger,$X$24))</f>
        <v>1.478693617961766E-2</v>
      </c>
      <c r="AG2330" s="90">
        <f>_xll.qlIndexFixing(TenorBasisIndex6M,$AB2330,TRUE,_xll.ohTrigger(trigger,$X$24))</f>
        <v>1.4728692634930462E-2</v>
      </c>
      <c r="AH2330" s="43">
        <f>_xll.qlIndexFixing($X$9,$AB2330,TRUE,trigger)</f>
        <v>1.4885794292594248E-2</v>
      </c>
      <c r="AI2330" s="45">
        <f t="shared" si="50"/>
        <v>-1.5710165766378605</v>
      </c>
    </row>
    <row r="2331" spans="27:35" x14ac:dyDescent="0.2">
      <c r="AA2331" s="122" t="s">
        <v>88</v>
      </c>
      <c r="AB2331" s="40">
        <f>_xll.qlInterestRateIndexFixingDate($X$9,AC2331)</f>
        <v>55737</v>
      </c>
      <c r="AC2331" s="40">
        <f>_xll.qlCalendarAdvance(calendar,$AC2330,AA2331,,,trigger)</f>
        <v>55739</v>
      </c>
      <c r="AD2331" s="40">
        <f>_xll.qlInterestRateIndexMaturity($X$9,AC2331,)</f>
        <v>55831</v>
      </c>
      <c r="AE2331" s="43">
        <f>_xll.qlTenorBasisValue(TenorBasis3M,AC2331,_xll.ohTrigger(trigger,$X$24))</f>
        <v>1.2889930789258339E-4</v>
      </c>
      <c r="AF2331" s="90">
        <f>_xll.qlTenorBasisForwardRate(TenorBasis3M,AC2331,_xll.ohTrigger(trigger,$X$24))</f>
        <v>1.477989300896748E-2</v>
      </c>
      <c r="AG2331" s="90">
        <f>_xll.qlIndexFixing(TenorBasisIndex6M,$AB2331,TRUE,_xll.ohTrigger(trigger,$X$24))</f>
        <v>1.4882179864570412E-2</v>
      </c>
      <c r="AH2331" s="43">
        <f>_xll.qlIndexFixing($X$9,$AB2331,TRUE,trigger)</f>
        <v>1.487866875849062E-2</v>
      </c>
      <c r="AI2331" s="45">
        <f t="shared" si="50"/>
        <v>3.5111060797919647E-2</v>
      </c>
    </row>
    <row r="2332" spans="27:35" x14ac:dyDescent="0.2">
      <c r="AA2332" s="122" t="s">
        <v>88</v>
      </c>
      <c r="AB2332" s="40">
        <f>_xll.qlInterestRateIndexFixingDate($X$9,AC2332)</f>
        <v>55744</v>
      </c>
      <c r="AC2332" s="40">
        <f>_xll.qlCalendarAdvance(calendar,$AC2331,AA2332,,,trigger)</f>
        <v>55746</v>
      </c>
      <c r="AD2332" s="40">
        <f>_xll.qlInterestRateIndexMaturity($X$9,AC2332,)</f>
        <v>55838</v>
      </c>
      <c r="AE2332" s="43">
        <f>_xll.qlTenorBasisValue(TenorBasis3M,AC2332,_xll.ohTrigger(trigger,$X$24))</f>
        <v>1.2863089824461047E-4</v>
      </c>
      <c r="AF2332" s="90">
        <f>_xll.qlTenorBasisForwardRate(TenorBasis3M,AC2332,_xll.ohTrigger(trigger,$X$24))</f>
        <v>1.4772817335876563E-2</v>
      </c>
      <c r="AG2332" s="90">
        <f>_xll.qlIndexFixing(TenorBasisIndex6M,$AB2332,TRUE,_xll.ohTrigger(trigger,$X$24))</f>
        <v>1.487510420989346E-2</v>
      </c>
      <c r="AH2332" s="43">
        <f>_xll.qlIndexFixing($X$9,$AB2332,TRUE,trigger)</f>
        <v>1.4871510721043497E-2</v>
      </c>
      <c r="AI2332" s="45">
        <f t="shared" si="50"/>
        <v>3.593488849963633E-2</v>
      </c>
    </row>
    <row r="2333" spans="27:35" x14ac:dyDescent="0.2">
      <c r="AA2333" s="122" t="s">
        <v>88</v>
      </c>
      <c r="AB2333" s="40">
        <f>_xll.qlInterestRateIndexFixingDate($X$9,AC2333)</f>
        <v>55751</v>
      </c>
      <c r="AC2333" s="40">
        <f>_xll.qlCalendarAdvance(calendar,$AC2332,AA2333,,,trigger)</f>
        <v>55753</v>
      </c>
      <c r="AD2333" s="40">
        <f>_xll.qlInterestRateIndexMaturity($X$9,AC2333,)</f>
        <v>55845</v>
      </c>
      <c r="AE2333" s="43">
        <f>_xll.qlTenorBasisValue(TenorBasis3M,AC2333,_xll.ohTrigger(trigger,$X$24))</f>
        <v>1.2836302483175649E-4</v>
      </c>
      <c r="AF2333" s="90">
        <f>_xll.qlTenorBasisForwardRate(TenorBasis3M,AC2333,_xll.ohTrigger(trigger,$X$24))</f>
        <v>1.4765709159553365E-2</v>
      </c>
      <c r="AG2333" s="90">
        <f>_xll.qlIndexFixing(TenorBasisIndex6M,$AB2333,TRUE,_xll.ohTrigger(trigger,$X$24))</f>
        <v>1.4867996051134473E-2</v>
      </c>
      <c r="AH2333" s="43">
        <f>_xll.qlIndexFixing($X$9,$AB2333,TRUE,trigger)</f>
        <v>1.4864320180426653E-2</v>
      </c>
      <c r="AI2333" s="45">
        <f t="shared" si="50"/>
        <v>3.6758707078199393E-2</v>
      </c>
    </row>
    <row r="2334" spans="27:35" x14ac:dyDescent="0.2">
      <c r="AA2334" s="122" t="s">
        <v>88</v>
      </c>
      <c r="AB2334" s="40">
        <f>_xll.qlInterestRateIndexFixingDate($X$9,AC2334)</f>
        <v>55758</v>
      </c>
      <c r="AC2334" s="40">
        <f>_xll.qlCalendarAdvance(calendar,$AC2333,AA2334,,,trigger)</f>
        <v>55760</v>
      </c>
      <c r="AD2334" s="40">
        <f>_xll.qlInterestRateIndexMaturity($X$9,AC2334,)</f>
        <v>55852</v>
      </c>
      <c r="AE2334" s="43">
        <f>_xll.qlTenorBasisValue(TenorBasis3M,AC2334,_xll.ohTrigger(trigger,$X$24))</f>
        <v>1.280956866801723E-4</v>
      </c>
      <c r="AF2334" s="90">
        <f>_xll.qlTenorBasisForwardRate(TenorBasis3M,AC2334,_xll.ohTrigger(trigger,$X$24))</f>
        <v>1.475856847921243E-2</v>
      </c>
      <c r="AG2334" s="90">
        <f>_xll.qlIndexFixing(TenorBasisIndex6M,$AB2334,TRUE,_xll.ohTrigger(trigger,$X$24))</f>
        <v>1.4860855387512339E-2</v>
      </c>
      <c r="AH2334" s="43">
        <f>_xll.qlIndexFixing($X$9,$AB2334,TRUE,trigger)</f>
        <v>1.485709713682342E-2</v>
      </c>
      <c r="AI2334" s="45">
        <f t="shared" si="50"/>
        <v>3.7582506889188155E-2</v>
      </c>
    </row>
    <row r="2335" spans="27:35" x14ac:dyDescent="0.2">
      <c r="AA2335" s="122" t="s">
        <v>88</v>
      </c>
      <c r="AB2335" s="40">
        <f>_xll.qlInterestRateIndexFixingDate($X$9,AC2335)</f>
        <v>55765</v>
      </c>
      <c r="AC2335" s="40">
        <f>_xll.qlCalendarAdvance(calendar,$AC2334,AA2335,,,trigger)</f>
        <v>55767</v>
      </c>
      <c r="AD2335" s="40">
        <f>_xll.qlInterestRateIndexMaturity($X$9,AC2335,)</f>
        <v>55858</v>
      </c>
      <c r="AE2335" s="43">
        <f>_xll.qlTenorBasisValue(TenorBasis3M,AC2335,_xll.ohTrigger(trigger,$X$24))</f>
        <v>1.2782888281744707E-4</v>
      </c>
      <c r="AF2335" s="90">
        <f>_xll.qlTenorBasisForwardRate(TenorBasis3M,AC2335,_xll.ohTrigger(trigger,$X$24))</f>
        <v>1.4751611937385993E-2</v>
      </c>
      <c r="AG2335" s="90">
        <f>_xll.qlIndexFixing(TenorBasisIndex6M,$AB2335,TRUE,_xll.ohTrigger(trigger,$X$24))</f>
        <v>1.4853894662610877E-2</v>
      </c>
      <c r="AH2335" s="43">
        <f>_xll.qlIndexFixing($X$9,$AB2335,TRUE,trigger)</f>
        <v>1.4850060076118147E-2</v>
      </c>
      <c r="AI2335" s="45">
        <f t="shared" si="50"/>
        <v>3.8345864927305517E-2</v>
      </c>
    </row>
    <row r="2336" spans="27:35" x14ac:dyDescent="0.2">
      <c r="AA2336" s="122" t="s">
        <v>88</v>
      </c>
      <c r="AB2336" s="40">
        <f>_xll.qlInterestRateIndexFixingDate($X$9,AC2336)</f>
        <v>55772</v>
      </c>
      <c r="AC2336" s="40">
        <f>_xll.qlCalendarAdvance(calendar,$AC2335,AA2336,,,trigger)</f>
        <v>55774</v>
      </c>
      <c r="AD2336" s="40">
        <f>_xll.qlInterestRateIndexMaturity($X$9,AC2336,)</f>
        <v>55865</v>
      </c>
      <c r="AE2336" s="43">
        <f>_xll.qlTenorBasisValue(TenorBasis3M,AC2336,_xll.ohTrigger(trigger,$X$24))</f>
        <v>1.2756261227260836E-4</v>
      </c>
      <c r="AF2336" s="90">
        <f>_xll.qlTenorBasisForwardRate(TenorBasis3M,AC2336,_xll.ohTrigger(trigger,$X$24))</f>
        <v>1.4744408863189108E-2</v>
      </c>
      <c r="AG2336" s="90">
        <f>_xll.qlIndexFixing(TenorBasisIndex6M,$AB2336,TRUE,_xll.ohTrigger(trigger,$X$24))</f>
        <v>1.4684877564184884E-2</v>
      </c>
      <c r="AH2336" s="43">
        <f>_xll.qlIndexFixing($X$9,$AB2336,TRUE,trigger)</f>
        <v>1.484277464857075E-2</v>
      </c>
      <c r="AI2336" s="45">
        <f t="shared" si="50"/>
        <v>-1.5789708438586694</v>
      </c>
    </row>
    <row r="2337" spans="27:35" x14ac:dyDescent="0.2">
      <c r="AA2337" s="122" t="s">
        <v>88</v>
      </c>
      <c r="AB2337" s="40">
        <f>_xll.qlInterestRateIndexFixingDate($X$9,AC2337)</f>
        <v>55779</v>
      </c>
      <c r="AC2337" s="40">
        <f>_xll.qlCalendarAdvance(calendar,$AC2336,AA2337,,,trigger)</f>
        <v>55781</v>
      </c>
      <c r="AD2337" s="40">
        <f>_xll.qlInterestRateIndexMaturity($X$9,AC2337,)</f>
        <v>55872</v>
      </c>
      <c r="AE2337" s="43">
        <f>_xll.qlTenorBasisValue(TenorBasis3M,AC2337,_xll.ohTrigger(trigger,$X$24))</f>
        <v>1.2729687407612042E-4</v>
      </c>
      <c r="AF2337" s="90">
        <f>_xll.qlTenorBasisForwardRate(TenorBasis3M,AC2337,_xll.ohTrigger(trigger,$X$24))</f>
        <v>1.4737173283863085E-2</v>
      </c>
      <c r="AG2337" s="90">
        <f>_xll.qlIndexFixing(TenorBasisIndex6M,$AB2337,TRUE,_xll.ohTrigger(trigger,$X$24))</f>
        <v>1.4839456042501243E-2</v>
      </c>
      <c r="AH2337" s="43">
        <f>_xll.qlIndexFixing($X$9,$AB2337,TRUE,trigger)</f>
        <v>1.4835456719754864E-2</v>
      </c>
      <c r="AI2337" s="45">
        <f t="shared" si="50"/>
        <v>3.9993227463792913E-2</v>
      </c>
    </row>
    <row r="2338" spans="27:35" x14ac:dyDescent="0.2">
      <c r="AA2338" s="122" t="s">
        <v>88</v>
      </c>
      <c r="AB2338" s="40">
        <f>_xll.qlInterestRateIndexFixingDate($X$9,AC2338)</f>
        <v>55786</v>
      </c>
      <c r="AC2338" s="40">
        <f>_xll.qlCalendarAdvance(calendar,$AC2337,AA2338,,,trigger)</f>
        <v>55788</v>
      </c>
      <c r="AD2338" s="40">
        <f>_xll.qlInterestRateIndexMaturity($X$9,AC2338,)</f>
        <v>55880</v>
      </c>
      <c r="AE2338" s="43">
        <f>_xll.qlTenorBasisValue(TenorBasis3M,AC2338,_xll.ohTrigger(trigger,$X$24))</f>
        <v>1.2703166725988333E-4</v>
      </c>
      <c r="AF2338" s="90">
        <f>_xll.qlTenorBasisForwardRate(TenorBasis3M,AC2338,_xll.ohTrigger(trigger,$X$24))</f>
        <v>1.4729680701975166E-2</v>
      </c>
      <c r="AG2338" s="90">
        <f>_xll.qlIndexFixing(TenorBasisIndex6M,$AB2338,TRUE,_xll.ohTrigger(trigger,$X$24))</f>
        <v>1.4992902241286273E-2</v>
      </c>
      <c r="AH2338" s="43">
        <f>_xll.qlIndexFixing($X$9,$AB2338,TRUE,trigger)</f>
        <v>1.4827879936121998E-2</v>
      </c>
      <c r="AI2338" s="45">
        <f t="shared" si="50"/>
        <v>1.6502230516427483</v>
      </c>
    </row>
    <row r="2339" spans="27:35" x14ac:dyDescent="0.2">
      <c r="AA2339" s="122" t="s">
        <v>88</v>
      </c>
      <c r="AB2339" s="40">
        <f>_xll.qlInterestRateIndexFixingDate($X$9,AC2339)</f>
        <v>55793</v>
      </c>
      <c r="AC2339" s="40">
        <f>_xll.qlCalendarAdvance(calendar,$AC2338,AA2339,,,trigger)</f>
        <v>55795</v>
      </c>
      <c r="AD2339" s="40">
        <f>_xll.qlInterestRateIndexMaturity($X$9,AC2339,)</f>
        <v>55887</v>
      </c>
      <c r="AE2339" s="43">
        <f>_xll.qlTenorBasisValue(TenorBasis3M,AC2339,_xll.ohTrigger(trigger,$X$24))</f>
        <v>1.2676699085723255E-4</v>
      </c>
      <c r="AF2339" s="90">
        <f>_xll.qlTenorBasisForwardRate(TenorBasis3M,AC2339,_xll.ohTrigger(trigger,$X$24))</f>
        <v>1.4722377489797546E-2</v>
      </c>
      <c r="AG2339" s="90">
        <f>_xll.qlIndexFixing(TenorBasisIndex6M,$AB2339,TRUE,_xll.ohTrigger(trigger,$X$24))</f>
        <v>1.4824664468996393E-2</v>
      </c>
      <c r="AH2339" s="43">
        <f>_xll.qlIndexFixing($X$9,$AB2339,TRUE,trigger)</f>
        <v>1.4820494380282923E-2</v>
      </c>
      <c r="AI2339" s="45">
        <f t="shared" si="50"/>
        <v>4.1700887134701187E-2</v>
      </c>
    </row>
    <row r="2340" spans="27:35" x14ac:dyDescent="0.2">
      <c r="AA2340" s="122" t="s">
        <v>88</v>
      </c>
      <c r="AB2340" s="40">
        <f>_xll.qlInterestRateIndexFixingDate($X$9,AC2340)</f>
        <v>55800</v>
      </c>
      <c r="AC2340" s="40">
        <f>_xll.qlCalendarAdvance(calendar,$AC2339,AA2340,,,trigger)</f>
        <v>55802</v>
      </c>
      <c r="AD2340" s="40">
        <f>_xll.qlInterestRateIndexMaturity($X$9,AC2340,)</f>
        <v>55894</v>
      </c>
      <c r="AE2340" s="43">
        <f>_xll.qlTenorBasisValue(TenorBasis3M,AC2340,_xll.ohTrigger(trigger,$X$24))</f>
        <v>1.2650284390293794E-4</v>
      </c>
      <c r="AF2340" s="90">
        <f>_xll.qlTenorBasisForwardRate(TenorBasis3M,AC2340,_xll.ohTrigger(trigger,$X$24))</f>
        <v>1.4715041768919846E-2</v>
      </c>
      <c r="AG2340" s="90">
        <f>_xll.qlIndexFixing(TenorBasisIndex6M,$AB2340,TRUE,_xll.ohTrigger(trigger,$X$24))</f>
        <v>1.4817328759762423E-2</v>
      </c>
      <c r="AH2340" s="43">
        <f>_xll.qlIndexFixing($X$9,$AB2340,TRUE,trigger)</f>
        <v>1.4813076322543545E-2</v>
      </c>
      <c r="AI2340" s="45">
        <f t="shared" si="50"/>
        <v>4.2524372188771503E-2</v>
      </c>
    </row>
    <row r="2341" spans="27:35" x14ac:dyDescent="0.2">
      <c r="AA2341" s="122" t="s">
        <v>88</v>
      </c>
      <c r="AB2341" s="40">
        <f>_xll.qlInterestRateIndexFixingDate($X$9,AC2341)</f>
        <v>55807</v>
      </c>
      <c r="AC2341" s="40">
        <f>_xll.qlCalendarAdvance(calendar,$AC2340,AA2341,,,trigger)</f>
        <v>55809</v>
      </c>
      <c r="AD2341" s="40">
        <f>_xll.qlInterestRateIndexMaturity($X$9,AC2341,)</f>
        <v>55901</v>
      </c>
      <c r="AE2341" s="43">
        <f>_xll.qlTenorBasisValue(TenorBasis3M,AC2341,_xll.ohTrigger(trigger,$X$24))</f>
        <v>1.2623922543320213E-4</v>
      </c>
      <c r="AF2341" s="90">
        <f>_xll.qlTenorBasisForwardRate(TenorBasis3M,AC2341,_xll.ohTrigger(trigger,$X$24))</f>
        <v>1.4707673538570509E-2</v>
      </c>
      <c r="AG2341" s="90">
        <f>_xll.qlIndexFixing(TenorBasisIndex6M,$AB2341,TRUE,_xll.ohTrigger(trigger,$X$24))</f>
        <v>1.4650320201655158E-2</v>
      </c>
      <c r="AH2341" s="43">
        <f>_xll.qlIndexFixing($X$9,$AB2341,TRUE,trigger)</f>
        <v>1.4805625763087199E-2</v>
      </c>
      <c r="AI2341" s="45">
        <f t="shared" si="50"/>
        <v>-1.5530556143204115</v>
      </c>
    </row>
    <row r="2342" spans="27:35" x14ac:dyDescent="0.2">
      <c r="AA2342" s="122" t="s">
        <v>88</v>
      </c>
      <c r="AB2342" s="40">
        <f>_xll.qlInterestRateIndexFixingDate($X$9,AC2342)</f>
        <v>55814</v>
      </c>
      <c r="AC2342" s="40">
        <f>_xll.qlCalendarAdvance(calendar,$AC2341,AA2342,,,trigger)</f>
        <v>55816</v>
      </c>
      <c r="AD2342" s="40">
        <f>_xll.qlInterestRateIndexMaturity($X$9,AC2342,)</f>
        <v>55908</v>
      </c>
      <c r="AE2342" s="43">
        <f>_xll.qlTenorBasisValue(TenorBasis3M,AC2342,_xll.ohTrigger(trigger,$X$24))</f>
        <v>1.2597613448566029E-4</v>
      </c>
      <c r="AF2342" s="90">
        <f>_xll.qlTenorBasisForwardRate(TenorBasis3M,AC2342,_xll.ohTrigger(trigger,$X$24))</f>
        <v>1.4700272797977979E-2</v>
      </c>
      <c r="AG2342" s="90">
        <f>_xll.qlIndexFixing(TenorBasisIndex6M,$AB2342,TRUE,_xll.ohTrigger(trigger,$X$24))</f>
        <v>1.4802559809561357E-2</v>
      </c>
      <c r="AH2342" s="43">
        <f>_xll.qlIndexFixing($X$9,$AB2342,TRUE,trigger)</f>
        <v>1.4798142702099821E-2</v>
      </c>
      <c r="AI2342" s="45">
        <f t="shared" si="50"/>
        <v>4.417107461535813E-2</v>
      </c>
    </row>
    <row r="2343" spans="27:35" x14ac:dyDescent="0.2">
      <c r="AA2343" s="122" t="s">
        <v>88</v>
      </c>
      <c r="AB2343" s="40">
        <f>_xll.qlInterestRateIndexFixingDate($X$9,AC2343)</f>
        <v>55821</v>
      </c>
      <c r="AC2343" s="40">
        <f>_xll.qlCalendarAdvance(calendar,$AC2342,AA2343,,,trigger)</f>
        <v>55823</v>
      </c>
      <c r="AD2343" s="40">
        <f>_xll.qlInterestRateIndexMaturity($X$9,AC2343,)</f>
        <v>55915</v>
      </c>
      <c r="AE2343" s="43">
        <f>_xll.qlTenorBasisValue(TenorBasis3M,AC2343,_xll.ohTrigger(trigger,$X$24))</f>
        <v>1.2571357009937952E-4</v>
      </c>
      <c r="AF2343" s="90">
        <f>_xll.qlTenorBasisForwardRate(TenorBasis3M,AC2343,_xll.ohTrigger(trigger,$X$24))</f>
        <v>1.4692839546377651E-2</v>
      </c>
      <c r="AG2343" s="90">
        <f>_xll.qlIndexFixing(TenorBasisIndex6M,$AB2343,TRUE,_xll.ohTrigger(trigger,$X$24))</f>
        <v>1.4795126567060706E-2</v>
      </c>
      <c r="AH2343" s="43">
        <f>_xll.qlIndexFixing($X$9,$AB2343,TRUE,trigger)</f>
        <v>1.4790627139767349E-2</v>
      </c>
      <c r="AI2343" s="45">
        <f t="shared" si="50"/>
        <v>4.4994272933567697E-2</v>
      </c>
    </row>
    <row r="2344" spans="27:35" x14ac:dyDescent="0.2">
      <c r="AA2344" s="122" t="s">
        <v>88</v>
      </c>
      <c r="AB2344" s="40">
        <f>_xll.qlInterestRateIndexFixingDate($X$9,AC2344)</f>
        <v>55828</v>
      </c>
      <c r="AC2344" s="40">
        <f>_xll.qlCalendarAdvance(calendar,$AC2343,AA2344,,,trigger)</f>
        <v>55830</v>
      </c>
      <c r="AD2344" s="40">
        <f>_xll.qlInterestRateIndexMaturity($X$9,AC2344,)</f>
        <v>55922</v>
      </c>
      <c r="AE2344" s="43">
        <f>_xll.qlTenorBasisValue(TenorBasis3M,AC2344,_xll.ohTrigger(trigger,$X$24))</f>
        <v>1.2545153131485662E-4</v>
      </c>
      <c r="AF2344" s="90">
        <f>_xll.qlTenorBasisForwardRate(TenorBasis3M,AC2344,_xll.ohTrigger(trigger,$X$24))</f>
        <v>1.4685373782998836E-2</v>
      </c>
      <c r="AG2344" s="90">
        <f>_xll.qlIndexFixing(TenorBasisIndex6M,$AB2344,TRUE,_xll.ohTrigger(trigger,$X$24))</f>
        <v>1.4787660811937026E-2</v>
      </c>
      <c r="AH2344" s="43">
        <f>_xll.qlIndexFixing($X$9,$AB2344,TRUE,trigger)</f>
        <v>1.478307907627659E-2</v>
      </c>
      <c r="AI2344" s="45">
        <f t="shared" si="50"/>
        <v>4.5817356604353765E-2</v>
      </c>
    </row>
    <row r="2345" spans="27:35" x14ac:dyDescent="0.2">
      <c r="AA2345" s="122" t="s">
        <v>88</v>
      </c>
      <c r="AB2345" s="40">
        <f>_xll.qlInterestRateIndexFixingDate($X$9,AC2345)</f>
        <v>55835</v>
      </c>
      <c r="AC2345" s="40">
        <f>_xll.qlCalendarAdvance(calendar,$AC2344,AA2345,,,trigger)</f>
        <v>55837</v>
      </c>
      <c r="AD2345" s="40">
        <f>_xll.qlInterestRateIndexMaturity($X$9,AC2345,)</f>
        <v>55929</v>
      </c>
      <c r="AE2345" s="43">
        <f>_xll.qlTenorBasisValue(TenorBasis3M,AC2345,_xll.ohTrigger(trigger,$X$24))</f>
        <v>1.251900171740184E-4</v>
      </c>
      <c r="AF2345" s="90">
        <f>_xll.qlTenorBasisForwardRate(TenorBasis3M,AC2345,_xll.ohTrigger(trigger,$X$24))</f>
        <v>1.4677875507083009E-2</v>
      </c>
      <c r="AG2345" s="90">
        <f>_xll.qlIndexFixing(TenorBasisIndex6M,$AB2345,TRUE,_xll.ohTrigger(trigger,$X$24))</f>
        <v>1.4940548298477446E-2</v>
      </c>
      <c r="AH2345" s="43">
        <f>_xll.qlIndexFixing($X$9,$AB2345,TRUE,trigger)</f>
        <v>1.4775498511814353E-2</v>
      </c>
      <c r="AI2345" s="45">
        <f t="shared" si="50"/>
        <v>1.6504978666309276</v>
      </c>
    </row>
    <row r="2346" spans="27:35" x14ac:dyDescent="0.2">
      <c r="AA2346" s="122" t="s">
        <v>88</v>
      </c>
      <c r="AB2346" s="40">
        <f>_xll.qlInterestRateIndexFixingDate($X$9,AC2346)</f>
        <v>55842</v>
      </c>
      <c r="AC2346" s="40">
        <f>_xll.qlCalendarAdvance(calendar,$AC2345,AA2346,,,trigger)</f>
        <v>55844</v>
      </c>
      <c r="AD2346" s="40">
        <f>_xll.qlInterestRateIndexMaturity($X$9,AC2346,)</f>
        <v>55936</v>
      </c>
      <c r="AE2346" s="43">
        <f>_xll.qlTenorBasisValue(TenorBasis3M,AC2346,_xll.ohTrigger(trigger,$X$24))</f>
        <v>1.2492902672022022E-4</v>
      </c>
      <c r="AF2346" s="90">
        <f>_xll.qlTenorBasisForwardRate(TenorBasis3M,AC2346,_xll.ohTrigger(trigger,$X$24))</f>
        <v>1.4670344717866437E-2</v>
      </c>
      <c r="AG2346" s="90">
        <f>_xll.qlIndexFixing(TenorBasisIndex6M,$AB2346,TRUE,_xll.ohTrigger(trigger,$X$24))</f>
        <v>1.4772631760771714E-2</v>
      </c>
      <c r="AH2346" s="43">
        <f>_xll.qlIndexFixing($X$9,$AB2346,TRUE,trigger)</f>
        <v>1.476788544657005E-2</v>
      </c>
      <c r="AI2346" s="45">
        <f t="shared" si="50"/>
        <v>4.7463142016646032E-2</v>
      </c>
    </row>
    <row r="2347" spans="27:35" x14ac:dyDescent="0.2">
      <c r="AA2347" s="122" t="s">
        <v>88</v>
      </c>
      <c r="AB2347" s="40">
        <f>_xll.qlInterestRateIndexFixingDate($X$9,AC2347)</f>
        <v>55849</v>
      </c>
      <c r="AC2347" s="40">
        <f>_xll.qlCalendarAdvance(calendar,$AC2346,AA2347,,,trigger)</f>
        <v>55851</v>
      </c>
      <c r="AD2347" s="40">
        <f>_xll.qlInterestRateIndexMaturity($X$9,AC2347,)</f>
        <v>55943</v>
      </c>
      <c r="AE2347" s="43">
        <f>_xll.qlTenorBasisValue(TenorBasis3M,AC2347,_xll.ohTrigger(trigger,$X$24))</f>
        <v>1.24668558998245E-4</v>
      </c>
      <c r="AF2347" s="90">
        <f>_xll.qlTenorBasisForwardRate(TenorBasis3M,AC2347,_xll.ohTrigger(trigger,$X$24))</f>
        <v>1.466278141459146E-2</v>
      </c>
      <c r="AG2347" s="90">
        <f>_xll.qlIndexFixing(TenorBasisIndex6M,$AB2347,TRUE,_xll.ohTrigger(trigger,$X$24))</f>
        <v>1.4765068463210429E-2</v>
      </c>
      <c r="AH2347" s="43">
        <f>_xll.qlIndexFixing($X$9,$AB2347,TRUE,trigger)</f>
        <v>1.4760239880731357E-2</v>
      </c>
      <c r="AI2347" s="45">
        <f t="shared" si="50"/>
        <v>4.8285824790720439E-2</v>
      </c>
    </row>
    <row r="2348" spans="27:35" x14ac:dyDescent="0.2">
      <c r="AA2348" s="122" t="s">
        <v>88</v>
      </c>
      <c r="AB2348" s="40">
        <f>_xll.qlInterestRateIndexFixingDate($X$9,AC2348)</f>
        <v>55856</v>
      </c>
      <c r="AC2348" s="40">
        <f>_xll.qlCalendarAdvance(calendar,$AC2347,AA2348,,,trigger)</f>
        <v>55858</v>
      </c>
      <c r="AD2348" s="40">
        <f>_xll.qlInterestRateIndexMaturity($X$9,AC2348,)</f>
        <v>55948</v>
      </c>
      <c r="AE2348" s="43">
        <f>_xll.qlTenorBasisValue(TenorBasis3M,AC2348,_xll.ohTrigger(trigger,$X$24))</f>
        <v>1.2440861305430237E-4</v>
      </c>
      <c r="AF2348" s="90">
        <f>_xll.qlTenorBasisForwardRate(TenorBasis3M,AC2348,_xll.ohTrigger(trigger,$X$24))</f>
        <v>1.4655686847623528E-2</v>
      </c>
      <c r="AG2348" s="90">
        <f>_xll.qlIndexFixing(TenorBasisIndex6M,$AB2348,TRUE,_xll.ohTrigger(trigger,$X$24))</f>
        <v>1.4757965559071273E-2</v>
      </c>
      <c r="AH2348" s="43">
        <f>_xll.qlIndexFixing($X$9,$AB2348,TRUE,trigger)</f>
        <v>1.4753066869007014E-2</v>
      </c>
      <c r="AI2348" s="45">
        <f t="shared" si="50"/>
        <v>4.8986900642589148E-2</v>
      </c>
    </row>
    <row r="2349" spans="27:35" x14ac:dyDescent="0.2">
      <c r="AA2349" s="122" t="s">
        <v>88</v>
      </c>
      <c r="AB2349" s="40">
        <f>_xll.qlInterestRateIndexFixingDate($X$9,AC2349)</f>
        <v>55863</v>
      </c>
      <c r="AC2349" s="40">
        <f>_xll.qlCalendarAdvance(calendar,$AC2348,AA2349,,,trigger)</f>
        <v>55865</v>
      </c>
      <c r="AD2349" s="40">
        <f>_xll.qlInterestRateIndexMaturity($X$9,AC2349,)</f>
        <v>55955</v>
      </c>
      <c r="AE2349" s="43">
        <f>_xll.qlTenorBasisValue(TenorBasis3M,AC2349,_xll.ohTrigger(trigger,$X$24))</f>
        <v>1.241491879360279E-4</v>
      </c>
      <c r="AF2349" s="90">
        <f>_xll.qlTenorBasisForwardRate(TenorBasis3M,AC2349,_xll.ohTrigger(trigger,$X$24))</f>
        <v>1.4648063778764708E-2</v>
      </c>
      <c r="AG2349" s="90">
        <f>_xll.qlIndexFixing(TenorBasisIndex6M,$AB2349,TRUE,_xll.ohTrigger(trigger,$X$24))</f>
        <v>1.4751433526930313E-2</v>
      </c>
      <c r="AH2349" s="43">
        <f>_xll.qlIndexFixing($X$9,$AB2349,TRUE,trigger)</f>
        <v>1.4745361575644544E-2</v>
      </c>
      <c r="AI2349" s="45">
        <f t="shared" si="50"/>
        <v>6.0719512857687619E-2</v>
      </c>
    </row>
    <row r="2350" spans="27:35" x14ac:dyDescent="0.2">
      <c r="AA2350" s="122" t="s">
        <v>88</v>
      </c>
      <c r="AB2350" s="40">
        <f>_xll.qlInterestRateIndexFixingDate($X$9,AC2350)</f>
        <v>55870</v>
      </c>
      <c r="AC2350" s="40">
        <f>_xll.qlCalendarAdvance(calendar,$AC2349,AA2350,,,trigger)</f>
        <v>55872</v>
      </c>
      <c r="AD2350" s="40">
        <f>_xll.qlInterestRateIndexMaturity($X$9,AC2350,)</f>
        <v>55962</v>
      </c>
      <c r="AE2350" s="43">
        <f>_xll.qlTenorBasisValue(TenorBasis3M,AC2350,_xll.ohTrigger(trigger,$X$24))</f>
        <v>1.2389028269248138E-4</v>
      </c>
      <c r="AF2350" s="90">
        <f>_xll.qlTenorBasisForwardRate(TenorBasis3M,AC2350,_xll.ohTrigger(trigger,$X$24))</f>
        <v>1.4640408196008536E-2</v>
      </c>
      <c r="AG2350" s="90">
        <f>_xll.qlIndexFixing(TenorBasisIndex6M,$AB2350,TRUE,_xll.ohTrigger(trigger,$X$24))</f>
        <v>1.4742686923541193E-2</v>
      </c>
      <c r="AH2350" s="43">
        <f>_xll.qlIndexFixing($X$9,$AB2350,TRUE,trigger)</f>
        <v>1.4737623784558451E-2</v>
      </c>
      <c r="AI2350" s="45">
        <f t="shared" si="50"/>
        <v>5.0631389827415774E-2</v>
      </c>
    </row>
    <row r="2351" spans="27:35" x14ac:dyDescent="0.2">
      <c r="AA2351" s="122" t="s">
        <v>88</v>
      </c>
      <c r="AB2351" s="40">
        <f>_xll.qlInterestRateIndexFixingDate($X$9,AC2351)</f>
        <v>55876</v>
      </c>
      <c r="AC2351" s="40">
        <f>_xll.qlCalendarAdvance(calendar,$AC2350,AA2351,,,trigger)</f>
        <v>55880</v>
      </c>
      <c r="AD2351" s="40">
        <f>_xll.qlInterestRateIndexMaturity($X$9,AC2351,)</f>
        <v>55970</v>
      </c>
      <c r="AE2351" s="43">
        <f>_xll.qlTenorBasisValue(TenorBasis3M,AC2351,_xll.ohTrigger(trigger,$X$24))</f>
        <v>1.2359502634889811E-4</v>
      </c>
      <c r="AF2351" s="90">
        <f>_xll.qlTenorBasisForwardRate(TenorBasis3M,AC2351,_xll.ohTrigger(trigger,$X$24))</f>
        <v>1.463161914467026E-2</v>
      </c>
      <c r="AG2351" s="90">
        <f>_xll.qlIndexFixing(TenorBasisIndex6M,$AB2351,TRUE,_xll.ohTrigger(trigger,$X$24))</f>
        <v>1.4733897879906976E-2</v>
      </c>
      <c r="AH2351" s="43">
        <f>_xll.qlIndexFixing($X$9,$AB2351,TRUE,trigger)</f>
        <v>1.472874080185882E-2</v>
      </c>
      <c r="AI2351" s="45">
        <f t="shared" si="50"/>
        <v>5.1570780481569045E-2</v>
      </c>
    </row>
    <row r="2352" spans="27:35" x14ac:dyDescent="0.2">
      <c r="AA2352" s="122" t="s">
        <v>88</v>
      </c>
      <c r="AB2352" s="40">
        <f>_xll.qlInterestRateIndexFixingDate($X$9,AC2352)</f>
        <v>55884</v>
      </c>
      <c r="AC2352" s="40">
        <f>_xll.qlCalendarAdvance(calendar,$AC2351,AA2352,,,trigger)</f>
        <v>55887</v>
      </c>
      <c r="AD2352" s="40">
        <f>_xll.qlInterestRateIndexMaturity($X$9,AC2352,)</f>
        <v>55977</v>
      </c>
      <c r="AE2352" s="43">
        <f>_xll.qlTenorBasisValue(TenorBasis3M,AC2352,_xll.ohTrigger(trigger,$X$24))</f>
        <v>1.2333723192710149E-4</v>
      </c>
      <c r="AF2352" s="90">
        <f>_xll.qlTenorBasisForwardRate(TenorBasis3M,AC2352,_xll.ohTrigger(trigger,$X$24))</f>
        <v>1.4623893886740014E-2</v>
      </c>
      <c r="AG2352" s="90">
        <f>_xll.qlIndexFixing(TenorBasisIndex6M,$AB2352,TRUE,_xll.ohTrigger(trigger,$X$24))</f>
        <v>1.4726172627831602E-2</v>
      </c>
      <c r="AH2352" s="43">
        <f>_xll.qlIndexFixing($X$9,$AB2352,TRUE,trigger)</f>
        <v>1.4720933373432388E-2</v>
      </c>
      <c r="AI2352" s="45">
        <f t="shared" si="50"/>
        <v>5.2392543992141327E-2</v>
      </c>
    </row>
    <row r="2353" spans="27:35" x14ac:dyDescent="0.2">
      <c r="AA2353" s="122" t="s">
        <v>88</v>
      </c>
      <c r="AB2353" s="40">
        <f>_xll.qlInterestRateIndexFixingDate($X$9,AC2353)</f>
        <v>55892</v>
      </c>
      <c r="AC2353" s="40">
        <f>_xll.qlCalendarAdvance(calendar,$AC2352,AA2353,,,trigger)</f>
        <v>55894</v>
      </c>
      <c r="AD2353" s="40">
        <f>_xll.qlInterestRateIndexMaturity($X$9,AC2353,)</f>
        <v>55984</v>
      </c>
      <c r="AE2353" s="43">
        <f>_xll.qlTenorBasisValue(TenorBasis3M,AC2353,_xll.ohTrigger(trigger,$X$24))</f>
        <v>1.2307995440062958E-4</v>
      </c>
      <c r="AF2353" s="90">
        <f>_xll.qlTenorBasisForwardRate(TenorBasis3M,AC2353,_xll.ohTrigger(trigger,$X$24))</f>
        <v>1.4616136112547196E-2</v>
      </c>
      <c r="AG2353" s="90">
        <f>_xll.qlIndexFixing(TenorBasisIndex6M,$AB2353,TRUE,_xll.ohTrigger(trigger,$X$24))</f>
        <v>1.4718414858662321E-2</v>
      </c>
      <c r="AH2353" s="43">
        <f>_xll.qlIndexFixing($X$9,$AB2353,TRUE,trigger)</f>
        <v>1.4713093447876524E-2</v>
      </c>
      <c r="AI2353" s="45">
        <f t="shared" si="50"/>
        <v>5.3214107857968429E-2</v>
      </c>
    </row>
    <row r="2354" spans="27:35" x14ac:dyDescent="0.2">
      <c r="AA2354" s="122" t="s">
        <v>88</v>
      </c>
      <c r="AB2354" s="40">
        <f>_xll.qlInterestRateIndexFixingDate($X$9,AC2354)</f>
        <v>55899</v>
      </c>
      <c r="AC2354" s="40">
        <f>_xll.qlCalendarAdvance(calendar,$AC2353,AA2354,,,trigger)</f>
        <v>55901</v>
      </c>
      <c r="AD2354" s="40">
        <f>_xll.qlInterestRateIndexMaturity($X$9,AC2354,)</f>
        <v>55991</v>
      </c>
      <c r="AE2354" s="43">
        <f>_xll.qlTenorBasisValue(TenorBasis3M,AC2354,_xll.ohTrigger(trigger,$X$24))</f>
        <v>1.228231928244349E-4</v>
      </c>
      <c r="AF2354" s="90">
        <f>_xll.qlTenorBasisForwardRate(TenorBasis3M,AC2354,_xll.ohTrigger(trigger,$X$24))</f>
        <v>1.4608345821346624E-2</v>
      </c>
      <c r="AG2354" s="90">
        <f>_xll.qlIndexFixing(TenorBasisIndex6M,$AB2354,TRUE,_xll.ohTrigger(trigger,$X$24))</f>
        <v>1.4711739489672304E-2</v>
      </c>
      <c r="AH2354" s="43">
        <f>_xll.qlIndexFixing($X$9,$AB2354,TRUE,trigger)</f>
        <v>1.4705221025382187E-2</v>
      </c>
      <c r="AI2354" s="45">
        <f t="shared" si="50"/>
        <v>6.5184642901172651E-2</v>
      </c>
    </row>
    <row r="2355" spans="27:35" x14ac:dyDescent="0.2">
      <c r="AA2355" s="122" t="s">
        <v>88</v>
      </c>
      <c r="AB2355" s="40">
        <f>_xll.qlInterestRateIndexFixingDate($X$9,AC2355)</f>
        <v>55906</v>
      </c>
      <c r="AC2355" s="40">
        <f>_xll.qlCalendarAdvance(calendar,$AC2354,AA2355,,,trigger)</f>
        <v>55908</v>
      </c>
      <c r="AD2355" s="40">
        <f>_xll.qlInterestRateIndexMaturity($X$9,AC2355,)</f>
        <v>55998</v>
      </c>
      <c r="AE2355" s="43">
        <f>_xll.qlTenorBasisValue(TenorBasis3M,AC2355,_xll.ohTrigger(trigger,$X$24))</f>
        <v>1.2256694625488923E-4</v>
      </c>
      <c r="AF2355" s="90">
        <f>_xll.qlTenorBasisForwardRate(TenorBasis3M,AC2355,_xll.ohTrigger(trigger,$X$24))</f>
        <v>1.4600523012393118E-2</v>
      </c>
      <c r="AG2355" s="90">
        <f>_xll.qlIndexFixing(TenorBasisIndex6M,$AB2355,TRUE,_xll.ohTrigger(trigger,$X$24))</f>
        <v>1.4702801766071971E-2</v>
      </c>
      <c r="AH2355" s="43">
        <f>_xll.qlIndexFixing($X$9,$AB2355,TRUE,trigger)</f>
        <v>1.4697316106141223E-2</v>
      </c>
      <c r="AI2355" s="45">
        <f t="shared" si="50"/>
        <v>5.4856599307484544E-2</v>
      </c>
    </row>
    <row r="2356" spans="27:35" x14ac:dyDescent="0.2">
      <c r="AA2356" s="122" t="s">
        <v>88</v>
      </c>
      <c r="AB2356" s="40">
        <f>_xll.qlInterestRateIndexFixingDate($X$9,AC2356)</f>
        <v>55913</v>
      </c>
      <c r="AC2356" s="40">
        <f>_xll.qlCalendarAdvance(calendar,$AC2355,AA2356,,,trigger)</f>
        <v>55915</v>
      </c>
      <c r="AD2356" s="40">
        <f>_xll.qlInterestRateIndexMaturity($X$9,AC2356,)</f>
        <v>56004</v>
      </c>
      <c r="AE2356" s="43">
        <f>_xll.qlTenorBasisValue(TenorBasis3M,AC2356,_xll.ohTrigger(trigger,$X$24))</f>
        <v>1.2231121374978369E-4</v>
      </c>
      <c r="AF2356" s="90">
        <f>_xll.qlTenorBasisForwardRate(TenorBasis3M,AC2356,_xll.ohTrigger(trigger,$X$24))</f>
        <v>1.4592939392095361E-2</v>
      </c>
      <c r="AG2356" s="90">
        <f>_xll.qlIndexFixing(TenorBasisIndex6M,$AB2356,TRUE,_xll.ohTrigger(trigger,$X$24))</f>
        <v>1.4531512658119151E-2</v>
      </c>
      <c r="AH2356" s="43">
        <f>_xll.qlIndexFixing($X$9,$AB2356,TRUE,trigger)</f>
        <v>1.4689652330463243E-2</v>
      </c>
      <c r="AI2356" s="45">
        <f t="shared" si="50"/>
        <v>-1.5813967234409172</v>
      </c>
    </row>
    <row r="2357" spans="27:35" x14ac:dyDescent="0.2">
      <c r="AA2357" s="122" t="s">
        <v>88</v>
      </c>
      <c r="AB2357" s="40">
        <f>_xll.qlInterestRateIndexFixingDate($X$9,AC2357)</f>
        <v>55920</v>
      </c>
      <c r="AC2357" s="40">
        <f>_xll.qlCalendarAdvance(calendar,$AC2356,AA2357,,,trigger)</f>
        <v>55922</v>
      </c>
      <c r="AD2357" s="40">
        <f>_xll.qlInterestRateIndexMaturity($X$9,AC2357,)</f>
        <v>56011</v>
      </c>
      <c r="AE2357" s="43">
        <f>_xll.qlTenorBasisValue(TenorBasis3M,AC2357,_xll.ohTrigger(trigger,$X$24))</f>
        <v>1.2205599436832681E-4</v>
      </c>
      <c r="AF2357" s="90">
        <f>_xll.qlTenorBasisForwardRate(TenorBasis3M,AC2357,_xll.ohTrigger(trigger,$X$24))</f>
        <v>1.4585054187345538E-2</v>
      </c>
      <c r="AG2357" s="90">
        <f>_xll.qlIndexFixing(TenorBasisIndex6M,$AB2357,TRUE,_xll.ohTrigger(trigger,$X$24))</f>
        <v>1.4687328794642867E-2</v>
      </c>
      <c r="AH2357" s="43">
        <f>_xll.qlIndexFixing($X$9,$AB2357,TRUE,trigger)</f>
        <v>1.4681685063888223E-2</v>
      </c>
      <c r="AI2357" s="45">
        <f t="shared" si="50"/>
        <v>5.6437307546439164E-2</v>
      </c>
    </row>
    <row r="2358" spans="27:35" x14ac:dyDescent="0.2">
      <c r="AA2358" s="122" t="s">
        <v>88</v>
      </c>
      <c r="AB2358" s="40">
        <f>_xll.qlInterestRateIndexFixingDate($X$9,AC2358)</f>
        <v>55927</v>
      </c>
      <c r="AC2358" s="40">
        <f>_xll.qlCalendarAdvance(calendar,$AC2357,AA2358,,,trigger)</f>
        <v>55929</v>
      </c>
      <c r="AD2358" s="40">
        <f>_xll.qlInterestRateIndexMaturity($X$9,AC2358,)</f>
        <v>56018</v>
      </c>
      <c r="AE2358" s="43">
        <f>_xll.qlTenorBasisValue(TenorBasis3M,AC2358,_xll.ohTrigger(trigger,$X$24))</f>
        <v>1.2180128717114371E-4</v>
      </c>
      <c r="AF2358" s="90">
        <f>_xll.qlTenorBasisForwardRate(TenorBasis3M,AC2358,_xll.ohTrigger(trigger,$X$24))</f>
        <v>1.4577136463811648E-2</v>
      </c>
      <c r="AG2358" s="90">
        <f>_xll.qlIndexFixing(TenorBasisIndex6M,$AB2358,TRUE,_xll.ohTrigger(trigger,$X$24))</f>
        <v>1.4679411074293843E-2</v>
      </c>
      <c r="AH2358" s="43">
        <f>_xll.qlIndexFixing($X$9,$AB2358,TRUE,trigger)</f>
        <v>1.4673685302277325E-2</v>
      </c>
      <c r="AI2358" s="45">
        <f t="shared" si="50"/>
        <v>5.7257720165182491E-2</v>
      </c>
    </row>
    <row r="2359" spans="27:35" x14ac:dyDescent="0.2">
      <c r="AA2359" s="122" t="s">
        <v>88</v>
      </c>
      <c r="AB2359" s="40">
        <f>_xll.qlInterestRateIndexFixingDate($X$9,AC2359)</f>
        <v>55934</v>
      </c>
      <c r="AC2359" s="40">
        <f>_xll.qlCalendarAdvance(calendar,$AC2358,AA2359,,,trigger)</f>
        <v>55936</v>
      </c>
      <c r="AD2359" s="40">
        <f>_xll.qlInterestRateIndexMaturity($X$9,AC2359,)</f>
        <v>56025</v>
      </c>
      <c r="AE2359" s="43">
        <f>_xll.qlTenorBasisValue(TenorBasis3M,AC2359,_xll.ohTrigger(trigger,$X$24))</f>
        <v>1.2154709122027563E-4</v>
      </c>
      <c r="AF2359" s="90">
        <f>_xll.qlTenorBasisForwardRate(TenorBasis3M,AC2359,_xll.ohTrigger(trigger,$X$24))</f>
        <v>1.4569186220760791E-2</v>
      </c>
      <c r="AG2359" s="90">
        <f>_xll.qlIndexFixing(TenorBasisIndex6M,$AB2359,TRUE,_xll.ohTrigger(trigger,$X$24))</f>
        <v>1.4671460833606039E-2</v>
      </c>
      <c r="AH2359" s="43">
        <f>_xll.qlIndexFixing($X$9,$AB2359,TRUE,trigger)</f>
        <v>1.4665653045821861E-2</v>
      </c>
      <c r="AI2359" s="45">
        <f t="shared" si="50"/>
        <v>5.8077877841782033E-2</v>
      </c>
    </row>
    <row r="2360" spans="27:35" x14ac:dyDescent="0.2">
      <c r="AA2360" s="122" t="s">
        <v>88</v>
      </c>
      <c r="AB2360" s="40">
        <f>_xll.qlInterestRateIndexFixingDate($X$9,AC2360)</f>
        <v>55941</v>
      </c>
      <c r="AC2360" s="40">
        <f>_xll.qlCalendarAdvance(calendar,$AC2359,AA2360,,,trigger)</f>
        <v>55943</v>
      </c>
      <c r="AD2360" s="40">
        <f>_xll.qlInterestRateIndexMaturity($X$9,AC2360,)</f>
        <v>56034</v>
      </c>
      <c r="AE2360" s="43">
        <f>_xll.qlTenorBasisValue(TenorBasis3M,AC2360,_xll.ohTrigger(trigger,$X$24))</f>
        <v>1.2129340557917836E-4</v>
      </c>
      <c r="AF2360" s="90">
        <f>_xll.qlTenorBasisForwardRate(TenorBasis3M,AC2360,_xll.ohTrigger(trigger,$X$24))</f>
        <v>1.4560638633394246E-2</v>
      </c>
      <c r="AG2360" s="90">
        <f>_xll.qlIndexFixing(TenorBasisIndex6M,$AB2360,TRUE,_xll.ohTrigger(trigger,$X$24))</f>
        <v>1.4662921535029226E-2</v>
      </c>
      <c r="AH2360" s="43">
        <f>_xll.qlIndexFixing($X$9,$AB2360,TRUE,trigger)</f>
        <v>1.4657019575898579E-2</v>
      </c>
      <c r="AI2360" s="45">
        <f t="shared" si="50"/>
        <v>5.9019591306472968E-2</v>
      </c>
    </row>
    <row r="2361" spans="27:35" x14ac:dyDescent="0.2">
      <c r="AA2361" s="122" t="s">
        <v>88</v>
      </c>
      <c r="AB2361" s="40">
        <f>_xll.qlInterestRateIndexFixingDate($X$9,AC2361)</f>
        <v>55948</v>
      </c>
      <c r="AC2361" s="40">
        <f>_xll.qlCalendarAdvance(calendar,$AC2360,AA2361,,,trigger)</f>
        <v>55950</v>
      </c>
      <c r="AD2361" s="40">
        <f>_xll.qlInterestRateIndexMaturity($X$9,AC2361,)</f>
        <v>56044</v>
      </c>
      <c r="AE2361" s="43">
        <f>_xll.qlTenorBasisValue(TenorBasis3M,AC2361,_xll.ohTrigger(trigger,$X$24))</f>
        <v>1.2104022931272116E-4</v>
      </c>
      <c r="AF2361" s="90">
        <f>_xll.qlTenorBasisForwardRate(TenorBasis3M,AC2361,_xll.ohTrigger(trigger,$X$24))</f>
        <v>1.4551760928022623E-2</v>
      </c>
      <c r="AG2361" s="90">
        <f>_xll.qlIndexFixing(TenorBasisIndex6M,$AB2361,TRUE,_xll.ohTrigger(trigger,$X$24))</f>
        <v>1.4809738611393914E-2</v>
      </c>
      <c r="AH2361" s="43">
        <f>_xll.qlIndexFixing($X$9,$AB2361,TRUE,trigger)</f>
        <v>1.4648054047013474E-2</v>
      </c>
      <c r="AI2361" s="45">
        <f t="shared" si="50"/>
        <v>1.6168456438044043</v>
      </c>
    </row>
    <row r="2362" spans="27:35" x14ac:dyDescent="0.2">
      <c r="AA2362" s="122" t="s">
        <v>88</v>
      </c>
      <c r="AB2362" s="40">
        <f>_xll.qlInterestRateIndexFixingDate($X$9,AC2362)</f>
        <v>55955</v>
      </c>
      <c r="AC2362" s="40">
        <f>_xll.qlCalendarAdvance(calendar,$AC2361,AA2362,,,trigger)</f>
        <v>55957</v>
      </c>
      <c r="AD2362" s="40">
        <f>_xll.qlInterestRateIndexMaturity($X$9,AC2362,)</f>
        <v>56051</v>
      </c>
      <c r="AE2362" s="43">
        <f>_xll.qlTenorBasisValue(TenorBasis3M,AC2362,_xll.ohTrigger(trigger,$X$24))</f>
        <v>1.2078756148718619E-4</v>
      </c>
      <c r="AF2362" s="90">
        <f>_xll.qlTenorBasisForwardRate(TenorBasis3M,AC2362,_xll.ohTrigger(trigger,$X$24))</f>
        <v>1.4543699880751231E-2</v>
      </c>
      <c r="AG2362" s="90">
        <f>_xll.qlIndexFixing(TenorBasisIndex6M,$AB2362,TRUE,_xll.ohTrigger(trigger,$X$24))</f>
        <v>1.4645995189292566E-2</v>
      </c>
      <c r="AH2362" s="43">
        <f>_xll.qlIndexFixing($X$9,$AB2362,TRUE,trigger)</f>
        <v>1.4639911049323714E-2</v>
      </c>
      <c r="AI2362" s="45">
        <f t="shared" si="50"/>
        <v>6.0841399688524311E-2</v>
      </c>
    </row>
    <row r="2363" spans="27:35" x14ac:dyDescent="0.2">
      <c r="AA2363" s="122" t="s">
        <v>88</v>
      </c>
      <c r="AB2363" s="40">
        <f>_xll.qlInterestRateIndexFixingDate($X$9,AC2363)</f>
        <v>55962</v>
      </c>
      <c r="AC2363" s="40">
        <f>_xll.qlCalendarAdvance(calendar,$AC2362,AA2363,,,trigger)</f>
        <v>55964</v>
      </c>
      <c r="AD2363" s="40">
        <f>_xll.qlInterestRateIndexMaturity($X$9,AC2363,)</f>
        <v>56058</v>
      </c>
      <c r="AE2363" s="43">
        <f>_xll.qlTenorBasisValue(TenorBasis3M,AC2363,_xll.ohTrigger(trigger,$X$24))</f>
        <v>1.2053540117026752E-4</v>
      </c>
      <c r="AF2363" s="90">
        <f>_xll.qlTenorBasisForwardRate(TenorBasis3M,AC2363,_xll.ohTrigger(trigger,$X$24))</f>
        <v>1.4535606305114305E-2</v>
      </c>
      <c r="AG2363" s="90">
        <f>_xll.qlIndexFixing(TenorBasisIndex6M,$AB2363,TRUE,_xll.ohTrigger(trigger,$X$24))</f>
        <v>1.4483551553446015E-2</v>
      </c>
      <c r="AH2363" s="43">
        <f>_xll.qlIndexFixing($X$9,$AB2363,TRUE,trigger)</f>
        <v>1.4631735551964616E-2</v>
      </c>
      <c r="AI2363" s="45">
        <f t="shared" si="50"/>
        <v>-1.4818399851860078</v>
      </c>
    </row>
    <row r="2364" spans="27:35" x14ac:dyDescent="0.2">
      <c r="AA2364" s="122" t="s">
        <v>88</v>
      </c>
      <c r="AB2364" s="40">
        <f>_xll.qlInterestRateIndexFixingDate($X$9,AC2364)</f>
        <v>55969</v>
      </c>
      <c r="AC2364" s="40">
        <f>_xll.qlCalendarAdvance(calendar,$AC2363,AA2364,,,trigger)</f>
        <v>55971</v>
      </c>
      <c r="AD2364" s="40">
        <f>_xll.qlInterestRateIndexMaturity($X$9,AC2364,)</f>
        <v>56065</v>
      </c>
      <c r="AE2364" s="43">
        <f>_xll.qlTenorBasisValue(TenorBasis3M,AC2364,_xll.ohTrigger(trigger,$X$24))</f>
        <v>1.2028374743106929E-4</v>
      </c>
      <c r="AF2364" s="90">
        <f>_xll.qlTenorBasisForwardRate(TenorBasis3M,AC2364,_xll.ohTrigger(trigger,$X$24))</f>
        <v>1.4527480200392422E-2</v>
      </c>
      <c r="AG2364" s="90">
        <f>_xll.qlIndexFixing(TenorBasisIndex6M,$AB2364,TRUE,_xll.ohTrigger(trigger,$X$24))</f>
        <v>1.4629775482744495E-2</v>
      </c>
      <c r="AH2364" s="43">
        <f>_xll.qlIndexFixing($X$9,$AB2364,TRUE,trigger)</f>
        <v>1.4623527555140273E-2</v>
      </c>
      <c r="AI2364" s="45">
        <f t="shared" si="50"/>
        <v>6.2479276042217563E-2</v>
      </c>
    </row>
    <row r="2365" spans="27:35" x14ac:dyDescent="0.2">
      <c r="AA2365" s="122" t="s">
        <v>88</v>
      </c>
      <c r="AB2365" s="40">
        <f>_xll.qlInterestRateIndexFixingDate($X$9,AC2365)</f>
        <v>55976</v>
      </c>
      <c r="AC2365" s="40">
        <f>_xll.qlCalendarAdvance(calendar,$AC2364,AA2365,,,trigger)</f>
        <v>55982</v>
      </c>
      <c r="AD2365" s="40">
        <f>_xll.qlInterestRateIndexMaturity($X$9,AC2365,)</f>
        <v>56073</v>
      </c>
      <c r="AE2365" s="43">
        <f>_xll.qlTenorBasisValue(TenorBasis3M,AC2365,_xll.ohTrigger(trigger,$X$24))</f>
        <v>1.1988931281378828E-4</v>
      </c>
      <c r="AF2365" s="90">
        <f>_xll.qlTenorBasisForwardRate(TenorBasis3M,AC2365,_xll.ohTrigger(trigger,$X$24))</f>
        <v>1.4515538361219804E-2</v>
      </c>
      <c r="AG2365" s="90">
        <f>_xll.qlIndexFixing(TenorBasisIndex6M,$AB2365,TRUE,_xll.ohTrigger(trigger,$X$24))</f>
        <v>1.4617821230274252E-2</v>
      </c>
      <c r="AH2365" s="43">
        <f>_xll.qlIndexFixing($X$9,$AB2365,TRUE,trigger)</f>
        <v>1.4611462989892582E-2</v>
      </c>
      <c r="AI2365" s="45">
        <f t="shared" si="50"/>
        <v>6.3582403816708766E-2</v>
      </c>
    </row>
    <row r="2366" spans="27:35" x14ac:dyDescent="0.2">
      <c r="AA2366" s="122" t="s">
        <v>88</v>
      </c>
      <c r="AB2366" s="40">
        <f>_xll.qlInterestRateIndexFixingDate($X$9,AC2366)</f>
        <v>55985</v>
      </c>
      <c r="AC2366" s="40">
        <f>_xll.qlCalendarAdvance(calendar,$AC2365,AA2366,,,trigger)</f>
        <v>55989</v>
      </c>
      <c r="AD2366" s="40">
        <f>_xll.qlInterestRateIndexMaturity($X$9,AC2366,)</f>
        <v>56080</v>
      </c>
      <c r="AE2366" s="43">
        <f>_xll.qlTenorBasisValue(TenorBasis3M,AC2366,_xll.ohTrigger(trigger,$X$24))</f>
        <v>1.1963895743835415E-4</v>
      </c>
      <c r="AF2366" s="90">
        <f>_xll.qlTenorBasisForwardRate(TenorBasis3M,AC2366,_xll.ohTrigger(trigger,$X$24))</f>
        <v>1.4507336568458368E-2</v>
      </c>
      <c r="AG2366" s="90">
        <f>_xll.qlIndexFixing(TenorBasisIndex6M,$AB2366,TRUE,_xll.ohTrigger(trigger,$X$24))</f>
        <v>1.4609619428913102E-2</v>
      </c>
      <c r="AH2366" s="43">
        <f>_xll.qlIndexFixing($X$9,$AB2366,TRUE,trigger)</f>
        <v>1.4603179394528652E-2</v>
      </c>
      <c r="AI2366" s="45">
        <f t="shared" si="50"/>
        <v>6.4400343844500663E-2</v>
      </c>
    </row>
    <row r="2367" spans="27:35" x14ac:dyDescent="0.2">
      <c r="AA2367" s="122" t="s">
        <v>88</v>
      </c>
      <c r="AB2367" s="40">
        <f>_xll.qlInterestRateIndexFixingDate($X$9,AC2367)</f>
        <v>55992</v>
      </c>
      <c r="AC2367" s="40">
        <f>_xll.qlCalendarAdvance(calendar,$AC2366,AA2367,,,trigger)</f>
        <v>55996</v>
      </c>
      <c r="AD2367" s="40">
        <f>_xll.qlInterestRateIndexMaturity($X$9,AC2367,)</f>
        <v>56087</v>
      </c>
      <c r="AE2367" s="43">
        <f>_xll.qlTenorBasisValue(TenorBasis3M,AC2367,_xll.ohTrigger(trigger,$X$24))</f>
        <v>1.1938910532751322E-4</v>
      </c>
      <c r="AF2367" s="90">
        <f>_xll.qlTenorBasisForwardRate(TenorBasis3M,AC2367,_xll.ohTrigger(trigger,$X$24))</f>
        <v>1.4499102247586616E-2</v>
      </c>
      <c r="AG2367" s="90">
        <f>_xll.qlIndexFixing(TenorBasisIndex6M,$AB2367,TRUE,_xll.ohTrigger(trigger,$X$24))</f>
        <v>1.460138509860099E-2</v>
      </c>
      <c r="AH2367" s="43">
        <f>_xll.qlIndexFixing($X$9,$AB2367,TRUE,trigger)</f>
        <v>1.4594863303778119E-2</v>
      </c>
      <c r="AI2367" s="45">
        <f t="shared" si="50"/>
        <v>6.5217948228713657E-2</v>
      </c>
    </row>
    <row r="2368" spans="27:35" x14ac:dyDescent="0.2">
      <c r="AA2368" s="122" t="s">
        <v>88</v>
      </c>
      <c r="AB2368" s="40">
        <f>_xll.qlInterestRateIndexFixingDate($X$9,AC2368)</f>
        <v>55999</v>
      </c>
      <c r="AC2368" s="40">
        <f>_xll.qlCalendarAdvance(calendar,$AC2367,AA2368,,,trigger)</f>
        <v>56003</v>
      </c>
      <c r="AD2368" s="40">
        <f>_xll.qlInterestRateIndexMaturity($X$9,AC2368,)</f>
        <v>56094</v>
      </c>
      <c r="AE2368" s="43">
        <f>_xll.qlTenorBasisValue(TenorBasis3M,AC2368,_xll.ohTrigger(trigger,$X$24))</f>
        <v>1.1913975555680535E-4</v>
      </c>
      <c r="AF2368" s="90">
        <f>_xll.qlTenorBasisForwardRate(TenorBasis3M,AC2368,_xll.ohTrigger(trigger,$X$24))</f>
        <v>1.4490835397893909E-2</v>
      </c>
      <c r="AG2368" s="90">
        <f>_xll.qlIndexFixing(TenorBasisIndex6M,$AB2368,TRUE,_xll.ohTrigger(trigger,$X$24))</f>
        <v>1.4434176108156576E-2</v>
      </c>
      <c r="AH2368" s="43">
        <f>_xll.qlIndexFixing($X$9,$AB2368,TRUE,trigger)</f>
        <v>1.4586514717843901E-2</v>
      </c>
      <c r="AI2368" s="45">
        <f t="shared" si="50"/>
        <v>-1.5233860968732507</v>
      </c>
    </row>
    <row r="2369" spans="27:35" x14ac:dyDescent="0.2">
      <c r="AA2369" s="122" t="s">
        <v>88</v>
      </c>
      <c r="AB2369" s="40">
        <f>_xll.qlInterestRateIndexFixingDate($X$9,AC2369)</f>
        <v>56006</v>
      </c>
      <c r="AC2369" s="40">
        <f>_xll.qlCalendarAdvance(calendar,$AC2368,AA2369,,,trigger)</f>
        <v>56010</v>
      </c>
      <c r="AD2369" s="40">
        <f>_xll.qlInterestRateIndexMaturity($X$9,AC2369,)</f>
        <v>56102</v>
      </c>
      <c r="AE2369" s="43">
        <f>_xll.qlTenorBasisValue(TenorBasis3M,AC2369,_xll.ohTrigger(trigger,$X$24))</f>
        <v>1.1889090720317521E-4</v>
      </c>
      <c r="AF2369" s="90">
        <f>_xll.qlTenorBasisForwardRate(TenorBasis3M,AC2369,_xll.ohTrigger(trigger,$X$24))</f>
        <v>1.4482227832179412E-2</v>
      </c>
      <c r="AG2369" s="90">
        <f>_xll.qlIndexFixing(TenorBasisIndex6M,$AB2369,TRUE,_xll.ohTrigger(trigger,$X$24))</f>
        <v>1.4584514782487458E-2</v>
      </c>
      <c r="AH2369" s="43">
        <f>_xll.qlIndexFixing($X$9,$AB2369,TRUE,trigger)</f>
        <v>1.4577823472563051E-2</v>
      </c>
      <c r="AI2369" s="45">
        <f t="shared" si="50"/>
        <v>6.6913099244069602E-2</v>
      </c>
    </row>
    <row r="2370" spans="27:35" x14ac:dyDescent="0.2">
      <c r="AA2370" s="122" t="s">
        <v>88</v>
      </c>
      <c r="AB2370" s="40">
        <f>_xll.qlInterestRateIndexFixingDate($X$9,AC2370)</f>
        <v>56013</v>
      </c>
      <c r="AC2370" s="40">
        <f>_xll.qlCalendarAdvance(calendar,$AC2369,AA2370,,,trigger)</f>
        <v>56017</v>
      </c>
      <c r="AD2370" s="40">
        <f>_xll.qlInterestRateIndexMaturity($X$9,AC2370,)</f>
        <v>56109</v>
      </c>
      <c r="AE2370" s="43">
        <f>_xll.qlTenorBasisValue(TenorBasis3M,AC2370,_xll.ohTrigger(trigger,$X$24))</f>
        <v>1.1864255934497132E-4</v>
      </c>
      <c r="AF2370" s="90">
        <f>_xll.qlTenorBasisForwardRate(TenorBasis3M,AC2370,_xll.ohTrigger(trigger,$X$24))</f>
        <v>1.4473893264405215E-2</v>
      </c>
      <c r="AG2370" s="90">
        <f>_xll.qlIndexFixing(TenorBasisIndex6M,$AB2370,TRUE,_xll.ohTrigger(trigger,$X$24))</f>
        <v>1.4734400751194468E-2</v>
      </c>
      <c r="AH2370" s="43">
        <f>_xll.qlIndexFixing($X$9,$AB2370,TRUE,trigger)</f>
        <v>1.4569407235778169E-2</v>
      </c>
      <c r="AI2370" s="45">
        <f t="shared" si="50"/>
        <v>1.6499351541629861</v>
      </c>
    </row>
    <row r="2371" spans="27:35" x14ac:dyDescent="0.2">
      <c r="AA2371" s="122" t="s">
        <v>88</v>
      </c>
      <c r="AB2371" s="40">
        <f>_xll.qlInterestRateIndexFixingDate($X$9,AC2371)</f>
        <v>56020</v>
      </c>
      <c r="AC2371" s="40">
        <f>_xll.qlCalendarAdvance(calendar,$AC2370,AA2371,,,trigger)</f>
        <v>56024</v>
      </c>
      <c r="AD2371" s="40">
        <f>_xll.qlInterestRateIndexMaturity($X$9,AC2371,)</f>
        <v>56116</v>
      </c>
      <c r="AE2371" s="43">
        <f>_xll.qlTenorBasisValue(TenorBasis3M,AC2371,_xll.ohTrigger(trigger,$X$24))</f>
        <v>1.1839471106194453E-4</v>
      </c>
      <c r="AF2371" s="90">
        <f>_xll.qlTenorBasisForwardRate(TenorBasis3M,AC2371,_xll.ohTrigger(trigger,$X$24))</f>
        <v>1.4465526164517491E-2</v>
      </c>
      <c r="AG2371" s="90">
        <f>_xll.qlIndexFixing(TenorBasisIndex6M,$AB2371,TRUE,_xll.ohTrigger(trigger,$X$24))</f>
        <v>1.4567813085230948E-2</v>
      </c>
      <c r="AH2371" s="43">
        <f>_xll.qlIndexFixing($X$9,$AB2371,TRUE,trigger)</f>
        <v>1.4560958503327129E-2</v>
      </c>
      <c r="AI2371" s="45">
        <f t="shared" si="50"/>
        <v>6.8545819038191153E-2</v>
      </c>
    </row>
    <row r="2372" spans="27:35" x14ac:dyDescent="0.2">
      <c r="AA2372" s="122" t="s">
        <v>88</v>
      </c>
      <c r="AB2372" s="40">
        <f>_xll.qlInterestRateIndexFixingDate($X$9,AC2372)</f>
        <v>56027</v>
      </c>
      <c r="AC2372" s="40">
        <f>_xll.qlCalendarAdvance(calendar,$AC2371,AA2372,,,trigger)</f>
        <v>56031</v>
      </c>
      <c r="AD2372" s="40">
        <f>_xll.qlInterestRateIndexMaturity($X$9,AC2372,)</f>
        <v>56123</v>
      </c>
      <c r="AE2372" s="43">
        <f>_xll.qlTenorBasisValue(TenorBasis3M,AC2372,_xll.ohTrigger(trigger,$X$24))</f>
        <v>1.1814736143524799E-4</v>
      </c>
      <c r="AF2372" s="90">
        <f>_xll.qlTenorBasisForwardRate(TenorBasis3M,AC2372,_xll.ohTrigger(trigger,$X$24))</f>
        <v>1.4457126531820279E-2</v>
      </c>
      <c r="AG2372" s="90">
        <f>_xll.qlIndexFixing(TenorBasisIndex6M,$AB2372,TRUE,_xll.ohTrigger(trigger,$X$24))</f>
        <v>1.4559413436468325E-2</v>
      </c>
      <c r="AH2372" s="43">
        <f>_xll.qlIndexFixing($X$9,$AB2372,TRUE,trigger)</f>
        <v>1.4552477275420196E-2</v>
      </c>
      <c r="AI2372" s="45">
        <f t="shared" ref="AI2372:AI2435" si="51">(AG2372-AH2372)*10000</f>
        <v>6.9361610481287472E-2</v>
      </c>
    </row>
    <row r="2373" spans="27:35" x14ac:dyDescent="0.2">
      <c r="AA2373" s="122" t="s">
        <v>88</v>
      </c>
      <c r="AB2373" s="40">
        <f>_xll.qlInterestRateIndexFixingDate($X$9,AC2373)</f>
        <v>56034</v>
      </c>
      <c r="AC2373" s="40">
        <f>_xll.qlCalendarAdvance(calendar,$AC2372,AA2373,,,trigger)</f>
        <v>56038</v>
      </c>
      <c r="AD2373" s="40">
        <f>_xll.qlInterestRateIndexMaturity($X$9,AC2373,)</f>
        <v>56130</v>
      </c>
      <c r="AE2373" s="43">
        <f>_xll.qlTenorBasisValue(TenorBasis3M,AC2373,_xll.ohTrigger(trigger,$X$24))</f>
        <v>1.1790050954743501E-4</v>
      </c>
      <c r="AF2373" s="90">
        <f>_xll.qlTenorBasisForwardRate(TenorBasis3M,AC2373,_xll.ohTrigger(trigger,$X$24))</f>
        <v>1.444869436561066E-2</v>
      </c>
      <c r="AG2373" s="90">
        <f>_xll.qlIndexFixing(TenorBasisIndex6M,$AB2373,TRUE,_xll.ohTrigger(trigger,$X$24))</f>
        <v>1.4394241506831239E-2</v>
      </c>
      <c r="AH2373" s="43">
        <f>_xll.qlIndexFixing($X$9,$AB2373,TRUE,trigger)</f>
        <v>1.454396355226764E-2</v>
      </c>
      <c r="AI2373" s="45">
        <f t="shared" si="51"/>
        <v>-1.4972204543640086</v>
      </c>
    </row>
    <row r="2374" spans="27:35" x14ac:dyDescent="0.2">
      <c r="AA2374" s="122" t="s">
        <v>88</v>
      </c>
      <c r="AB2374" s="40">
        <f>_xll.qlInterestRateIndexFixingDate($X$9,AC2374)</f>
        <v>56041</v>
      </c>
      <c r="AC2374" s="40">
        <f>_xll.qlCalendarAdvance(calendar,$AC2373,AA2374,,,trigger)</f>
        <v>56045</v>
      </c>
      <c r="AD2374" s="40">
        <f>_xll.qlInterestRateIndexMaturity($X$9,AC2374,)</f>
        <v>56137</v>
      </c>
      <c r="AE2374" s="43">
        <f>_xll.qlTenorBasisValue(TenorBasis3M,AC2374,_xll.ohTrigger(trigger,$X$24))</f>
        <v>1.176541544824584E-4</v>
      </c>
      <c r="AF2374" s="90">
        <f>_xll.qlTenorBasisForwardRate(TenorBasis3M,AC2374,_xll.ohTrigger(trigger,$X$24))</f>
        <v>1.4440229665191802E-2</v>
      </c>
      <c r="AG2374" s="90">
        <f>_xll.qlIndexFixing(TenorBasisIndex6M,$AB2374,TRUE,_xll.ohTrigger(trigger,$X$24))</f>
        <v>1.4700379200066858E-2</v>
      </c>
      <c r="AH2374" s="43">
        <f>_xll.qlIndexFixing($X$9,$AB2374,TRUE,trigger)</f>
        <v>1.4535417334083199E-2</v>
      </c>
      <c r="AI2374" s="45">
        <f t="shared" si="51"/>
        <v>1.6496186598365972</v>
      </c>
    </row>
    <row r="2375" spans="27:35" x14ac:dyDescent="0.2">
      <c r="AA2375" s="122" t="s">
        <v>88</v>
      </c>
      <c r="AB2375" s="40">
        <f>_xll.qlInterestRateIndexFixingDate($X$9,AC2375)</f>
        <v>56048</v>
      </c>
      <c r="AC2375" s="40">
        <f>_xll.qlCalendarAdvance(calendar,$AC2374,AA2375,,,trigger)</f>
        <v>56052</v>
      </c>
      <c r="AD2375" s="40">
        <f>_xll.qlInterestRateIndexMaturity($X$9,AC2375,)</f>
        <v>56144</v>
      </c>
      <c r="AE2375" s="43">
        <f>_xll.qlTenorBasisValue(TenorBasis3M,AC2375,_xll.ohTrigger(trigger,$X$24))</f>
        <v>1.1740829532566942E-4</v>
      </c>
      <c r="AF2375" s="90">
        <f>_xll.qlTenorBasisForwardRate(TenorBasis3M,AC2375,_xll.ohTrigger(trigger,$X$24))</f>
        <v>1.4431732429869476E-2</v>
      </c>
      <c r="AG2375" s="90">
        <f>_xll.qlIndexFixing(TenorBasisIndex6M,$AB2375,TRUE,_xll.ohTrigger(trigger,$X$24))</f>
        <v>1.4534019281231452E-2</v>
      </c>
      <c r="AH2375" s="43">
        <f>_xll.qlIndexFixing($X$9,$AB2375,TRUE,trigger)</f>
        <v>1.4526838621073668E-2</v>
      </c>
      <c r="AI2375" s="45">
        <f t="shared" si="51"/>
        <v>7.1806601577833334E-2</v>
      </c>
    </row>
    <row r="2376" spans="27:35" x14ac:dyDescent="0.2">
      <c r="AA2376" s="122" t="s">
        <v>88</v>
      </c>
      <c r="AB2376" s="40">
        <f>_xll.qlInterestRateIndexFixingDate($X$9,AC2376)</f>
        <v>56055</v>
      </c>
      <c r="AC2376" s="40">
        <f>_xll.qlCalendarAdvance(calendar,$AC2375,AA2376,,,trigger)</f>
        <v>56059</v>
      </c>
      <c r="AD2376" s="40">
        <f>_xll.qlInterestRateIndexMaturity($X$9,AC2376,)</f>
        <v>56151</v>
      </c>
      <c r="AE2376" s="43">
        <f>_xll.qlTenorBasisValue(TenorBasis3M,AC2376,_xll.ohTrigger(trigger,$X$24))</f>
        <v>1.1716293116381714E-4</v>
      </c>
      <c r="AF2376" s="90">
        <f>_xll.qlTenorBasisForwardRate(TenorBasis3M,AC2376,_xll.ohTrigger(trigger,$X$24))</f>
        <v>1.4423202658949457E-2</v>
      </c>
      <c r="AG2376" s="90">
        <f>_xll.qlIndexFixing(TenorBasisIndex6M,$AB2376,TRUE,_xll.ohTrigger(trigger,$X$24))</f>
        <v>1.4525489490852216E-2</v>
      </c>
      <c r="AH2376" s="43">
        <f>_xll.qlIndexFixing($X$9,$AB2376,TRUE,trigger)</f>
        <v>1.4518227413458869E-2</v>
      </c>
      <c r="AI2376" s="45">
        <f t="shared" si="51"/>
        <v>7.2620773933461391E-2</v>
      </c>
    </row>
    <row r="2377" spans="27:35" x14ac:dyDescent="0.2">
      <c r="AA2377" s="122" t="s">
        <v>88</v>
      </c>
      <c r="AB2377" s="40">
        <f>_xll.qlInterestRateIndexFixingDate($X$9,AC2377)</f>
        <v>56062</v>
      </c>
      <c r="AC2377" s="40">
        <f>_xll.qlCalendarAdvance(calendar,$AC2376,AA2377,,,trigger)</f>
        <v>56066</v>
      </c>
      <c r="AD2377" s="40">
        <f>_xll.qlInterestRateIndexMaturity($X$9,AC2377,)</f>
        <v>56158</v>
      </c>
      <c r="AE2377" s="43">
        <f>_xll.qlTenorBasisValue(TenorBasis3M,AC2377,_xll.ohTrigger(trigger,$X$24))</f>
        <v>1.1691806108504618E-4</v>
      </c>
      <c r="AF2377" s="90">
        <f>_xll.qlTenorBasisForwardRate(TenorBasis3M,AC2377,_xll.ohTrigger(trigger,$X$24))</f>
        <v>1.4414640351740121E-2</v>
      </c>
      <c r="AG2377" s="90">
        <f>_xll.qlIndexFixing(TenorBasisIndex6M,$AB2377,TRUE,_xll.ohTrigger(trigger,$X$24))</f>
        <v>1.4360568121877781E-2</v>
      </c>
      <c r="AH2377" s="43">
        <f>_xll.qlIndexFixing($X$9,$AB2377,TRUE,trigger)</f>
        <v>1.4509583711447331E-2</v>
      </c>
      <c r="AI2377" s="45">
        <f t="shared" si="51"/>
        <v>-1.4901558956955003</v>
      </c>
    </row>
    <row r="2378" spans="27:35" x14ac:dyDescent="0.2">
      <c r="AA2378" s="122" t="s">
        <v>88</v>
      </c>
      <c r="AB2378" s="40">
        <f>_xll.qlInterestRateIndexFixingDate($X$9,AC2378)</f>
        <v>56069</v>
      </c>
      <c r="AC2378" s="40">
        <f>_xll.qlCalendarAdvance(calendar,$AC2377,AA2378,,,trigger)</f>
        <v>56073</v>
      </c>
      <c r="AD2378" s="40">
        <f>_xll.qlInterestRateIndexMaturity($X$9,AC2378,)</f>
        <v>56165</v>
      </c>
      <c r="AE2378" s="43">
        <f>_xll.qlTenorBasisValue(TenorBasis3M,AC2378,_xll.ohTrigger(trigger,$X$24))</f>
        <v>1.1667368417889678E-4</v>
      </c>
      <c r="AF2378" s="90">
        <f>_xll.qlTenorBasisForwardRate(TenorBasis3M,AC2378,_xll.ohTrigger(trigger,$X$24))</f>
        <v>1.4406045507553327E-2</v>
      </c>
      <c r="AG2378" s="90">
        <f>_xll.qlIndexFixing(TenorBasisIndex6M,$AB2378,TRUE,_xll.ohTrigger(trigger,$X$24))</f>
        <v>1.4508332298002288E-2</v>
      </c>
      <c r="AH2378" s="43">
        <f>_xll.qlIndexFixing($X$9,$AB2378,TRUE,trigger)</f>
        <v>1.4500907515257143E-2</v>
      </c>
      <c r="AI2378" s="45">
        <f t="shared" si="51"/>
        <v>7.4247827451454085E-2</v>
      </c>
    </row>
    <row r="2379" spans="27:35" x14ac:dyDescent="0.2">
      <c r="AA2379" s="122" t="s">
        <v>88</v>
      </c>
      <c r="AB2379" s="40">
        <f>_xll.qlInterestRateIndexFixingDate($X$9,AC2379)</f>
        <v>56076</v>
      </c>
      <c r="AC2379" s="40">
        <f>_xll.qlCalendarAdvance(calendar,$AC2378,AA2379,,,trigger)</f>
        <v>56080</v>
      </c>
      <c r="AD2379" s="40">
        <f>_xll.qlInterestRateIndexMaturity($X$9,AC2379,)</f>
        <v>56172</v>
      </c>
      <c r="AE2379" s="43">
        <f>_xll.qlTenorBasisValue(TenorBasis3M,AC2379,_xll.ohTrigger(trigger,$X$24))</f>
        <v>1.164297995363035E-4</v>
      </c>
      <c r="AF2379" s="90">
        <f>_xll.qlTenorBasisForwardRate(TenorBasis3M,AC2379,_xll.ohTrigger(trigger,$X$24))</f>
        <v>1.4397418125703533E-2</v>
      </c>
      <c r="AG2379" s="90">
        <f>_xll.qlIndexFixing(TenorBasisIndex6M,$AB2379,TRUE,_xll.ohTrigger(trigger,$X$24))</f>
        <v>1.4499704894152702E-2</v>
      </c>
      <c r="AH2379" s="43">
        <f>_xll.qlIndexFixing($X$9,$AB2379,TRUE,trigger)</f>
        <v>1.4492198825101174E-2</v>
      </c>
      <c r="AI2379" s="45">
        <f t="shared" si="51"/>
        <v>7.5060690515275225E-2</v>
      </c>
    </row>
    <row r="2380" spans="27:35" x14ac:dyDescent="0.2">
      <c r="AA2380" s="122" t="s">
        <v>88</v>
      </c>
      <c r="AB2380" s="40">
        <f>_xll.qlInterestRateIndexFixingDate($X$9,AC2380)</f>
        <v>56083</v>
      </c>
      <c r="AC2380" s="40">
        <f>_xll.qlCalendarAdvance(calendar,$AC2379,AA2380,,,trigger)</f>
        <v>56087</v>
      </c>
      <c r="AD2380" s="40">
        <f>_xll.qlInterestRateIndexMaturity($X$9,AC2380,)</f>
        <v>56179</v>
      </c>
      <c r="AE2380" s="43">
        <f>_xll.qlTenorBasisValue(TenorBasis3M,AC2380,_xll.ohTrigger(trigger,$X$24))</f>
        <v>1.1618640624959329E-4</v>
      </c>
      <c r="AF2380" s="90">
        <f>_xll.qlTenorBasisForwardRate(TenorBasis3M,AC2380,_xll.ohTrigger(trigger,$X$24))</f>
        <v>1.4388758205506939E-2</v>
      </c>
      <c r="AG2380" s="90">
        <f>_xll.qlIndexFixing(TenorBasisIndex6M,$AB2380,TRUE,_xll.ohTrigger(trigger,$X$24))</f>
        <v>1.4491044951109167E-2</v>
      </c>
      <c r="AH2380" s="43">
        <f>_xll.qlIndexFixing($X$9,$AB2380,TRUE,trigger)</f>
        <v>1.4483457641196644E-2</v>
      </c>
      <c r="AI2380" s="45">
        <f t="shared" si="51"/>
        <v>7.5873099125225996E-2</v>
      </c>
    </row>
    <row r="2381" spans="27:35" x14ac:dyDescent="0.2">
      <c r="AA2381" s="122" t="s">
        <v>88</v>
      </c>
      <c r="AB2381" s="40">
        <f>_xll.qlInterestRateIndexFixingDate($X$9,AC2381)</f>
        <v>56090</v>
      </c>
      <c r="AC2381" s="40">
        <f>_xll.qlCalendarAdvance(calendar,$AC2380,AA2381,,,trigger)</f>
        <v>56094</v>
      </c>
      <c r="AD2381" s="40">
        <f>_xll.qlInterestRateIndexMaturity($X$9,AC2381,)</f>
        <v>56186</v>
      </c>
      <c r="AE2381" s="43">
        <f>_xll.qlTenorBasisValue(TenorBasis3M,AC2381,_xll.ohTrigger(trigger,$X$24))</f>
        <v>1.1594350341248551E-4</v>
      </c>
      <c r="AF2381" s="90">
        <f>_xll.qlTenorBasisForwardRate(TenorBasis3M,AC2381,_xll.ohTrigger(trigger,$X$24))</f>
        <v>1.4380065746278009E-2</v>
      </c>
      <c r="AG2381" s="90">
        <f>_xll.qlIndexFixing(TenorBasisIndex6M,$AB2381,TRUE,_xll.ohTrigger(trigger,$X$24))</f>
        <v>1.4639575175944228E-2</v>
      </c>
      <c r="AH2381" s="43">
        <f>_xll.qlIndexFixing($X$9,$AB2381,TRUE,trigger)</f>
        <v>1.4474683963763377E-2</v>
      </c>
      <c r="AI2381" s="45">
        <f t="shared" si="51"/>
        <v>1.6489121218085137</v>
      </c>
    </row>
    <row r="2382" spans="27:35" x14ac:dyDescent="0.2">
      <c r="AA2382" s="122" t="s">
        <v>88</v>
      </c>
      <c r="AB2382" s="40">
        <f>_xll.qlInterestRateIndexFixingDate($X$9,AC2382)</f>
        <v>56097</v>
      </c>
      <c r="AC2382" s="40">
        <f>_xll.qlCalendarAdvance(calendar,$AC2381,AA2382,,,trigger)</f>
        <v>56101</v>
      </c>
      <c r="AD2382" s="40">
        <f>_xll.qlInterestRateIndexMaturity($X$9,AC2382,)</f>
        <v>56193</v>
      </c>
      <c r="AE2382" s="43">
        <f>_xll.qlTenorBasisValue(TenorBasis3M,AC2382,_xll.ohTrigger(trigger,$X$24))</f>
        <v>1.1570109012009014E-4</v>
      </c>
      <c r="AF2382" s="90">
        <f>_xll.qlTenorBasisForwardRate(TenorBasis3M,AC2382,_xll.ohTrigger(trigger,$X$24))</f>
        <v>1.4371340747338151E-2</v>
      </c>
      <c r="AG2382" s="90">
        <f>_xll.qlIndexFixing(TenorBasisIndex6M,$AB2382,TRUE,_xll.ohTrigger(trigger,$X$24))</f>
        <v>1.4473627444705919E-2</v>
      </c>
      <c r="AH2382" s="43">
        <f>_xll.qlIndexFixing($X$9,$AB2382,TRUE,trigger)</f>
        <v>1.4465877793012508E-2</v>
      </c>
      <c r="AI2382" s="45">
        <f t="shared" si="51"/>
        <v>7.7496516934106446E-2</v>
      </c>
    </row>
    <row r="2383" spans="27:35" x14ac:dyDescent="0.2">
      <c r="AA2383" s="122" t="s">
        <v>88</v>
      </c>
      <c r="AB2383" s="40">
        <f>_xll.qlInterestRateIndexFixingDate($X$9,AC2383)</f>
        <v>56104</v>
      </c>
      <c r="AC2383" s="40">
        <f>_xll.qlCalendarAdvance(calendar,$AC2382,AA2383,,,trigger)</f>
        <v>56108</v>
      </c>
      <c r="AD2383" s="40">
        <f>_xll.qlInterestRateIndexMaturity($X$9,AC2383,)</f>
        <v>56200</v>
      </c>
      <c r="AE2383" s="43">
        <f>_xll.qlTenorBasisValue(TenorBasis3M,AC2383,_xll.ohTrigger(trigger,$X$24))</f>
        <v>1.1545916546890689E-4</v>
      </c>
      <c r="AF2383" s="90">
        <f>_xll.qlTenorBasisForwardRate(TenorBasis3M,AC2383,_xll.ohTrigger(trigger,$X$24))</f>
        <v>1.4362583208012257E-2</v>
      </c>
      <c r="AG2383" s="90">
        <f>_xll.qlIndexFixing(TenorBasisIndex6M,$AB2383,TRUE,_xll.ohTrigger(trigger,$X$24))</f>
        <v>1.4464869879989899E-2</v>
      </c>
      <c r="AH2383" s="43">
        <f>_xll.qlIndexFixing($X$9,$AB2383,TRUE,trigger)</f>
        <v>1.4457039129169074E-2</v>
      </c>
      <c r="AI2383" s="45">
        <f t="shared" si="51"/>
        <v>7.8307508208242532E-2</v>
      </c>
    </row>
    <row r="2384" spans="27:35" x14ac:dyDescent="0.2">
      <c r="AA2384" s="122" t="s">
        <v>88</v>
      </c>
      <c r="AB2384" s="40">
        <f>_xll.qlInterestRateIndexFixingDate($X$9,AC2384)</f>
        <v>56111</v>
      </c>
      <c r="AC2384" s="40">
        <f>_xll.qlCalendarAdvance(calendar,$AC2383,AA2384,,,trigger)</f>
        <v>56115</v>
      </c>
      <c r="AD2384" s="40">
        <f>_xll.qlInterestRateIndexMaturity($X$9,AC2384,)</f>
        <v>56207</v>
      </c>
      <c r="AE2384" s="43">
        <f>_xll.qlTenorBasisValue(TenorBasis3M,AC2384,_xll.ohTrigger(trigger,$X$24))</f>
        <v>1.1521772855682406E-4</v>
      </c>
      <c r="AF2384" s="90">
        <f>_xll.qlTenorBasisForwardRate(TenorBasis3M,AC2384,_xll.ohTrigger(trigger,$X$24))</f>
        <v>1.4353793127623474E-2</v>
      </c>
      <c r="AG2384" s="90">
        <f>_xll.qlIndexFixing(TenorBasisIndex6M,$AB2384,TRUE,_xll.ohTrigger(trigger,$X$24))</f>
        <v>1.4300400625938356E-2</v>
      </c>
      <c r="AH2384" s="43">
        <f>_xll.qlIndexFixing($X$9,$AB2384,TRUE,trigger)</f>
        <v>1.4448167972449426E-2</v>
      </c>
      <c r="AI2384" s="45">
        <f t="shared" si="51"/>
        <v>-1.4776734651106986</v>
      </c>
    </row>
    <row r="2385" spans="27:35" x14ac:dyDescent="0.2">
      <c r="AA2385" s="122" t="s">
        <v>88</v>
      </c>
      <c r="AB2385" s="40">
        <f>_xll.qlInterestRateIndexFixingDate($X$9,AC2385)</f>
        <v>56118</v>
      </c>
      <c r="AC2385" s="40">
        <f>_xll.qlCalendarAdvance(calendar,$AC2384,AA2385,,,trigger)</f>
        <v>56122</v>
      </c>
      <c r="AD2385" s="40">
        <f>_xll.qlInterestRateIndexMaturity($X$9,AC2385,)</f>
        <v>56214</v>
      </c>
      <c r="AE2385" s="43">
        <f>_xll.qlTenorBasisValue(TenorBasis3M,AC2385,_xll.ohTrigger(trigger,$X$24))</f>
        <v>1.1497677848311749E-4</v>
      </c>
      <c r="AF2385" s="90">
        <f>_xll.qlTenorBasisForwardRate(TenorBasis3M,AC2385,_xll.ohTrigger(trigger,$X$24))</f>
        <v>1.4344970505494953E-2</v>
      </c>
      <c r="AG2385" s="90">
        <f>_xll.qlIndexFixing(TenorBasisIndex6M,$AB2385,TRUE,_xll.ohTrigger(trigger,$X$24))</f>
        <v>1.4447257124150901E-2</v>
      </c>
      <c r="AH2385" s="43">
        <f>_xll.qlIndexFixing($X$9,$AB2385,TRUE,trigger)</f>
        <v>1.4439264323075122E-2</v>
      </c>
      <c r="AI2385" s="45">
        <f t="shared" si="51"/>
        <v>7.9928010757786966E-2</v>
      </c>
    </row>
    <row r="2386" spans="27:35" x14ac:dyDescent="0.2">
      <c r="AA2386" s="122" t="s">
        <v>88</v>
      </c>
      <c r="AB2386" s="40">
        <f>_xll.qlInterestRateIndexFixingDate($X$9,AC2386)</f>
        <v>56125</v>
      </c>
      <c r="AC2386" s="40">
        <f>_xll.qlCalendarAdvance(calendar,$AC2385,AA2386,,,trigger)</f>
        <v>56129</v>
      </c>
      <c r="AD2386" s="40">
        <f>_xll.qlInterestRateIndexMaturity($X$9,AC2386,)</f>
        <v>56220</v>
      </c>
      <c r="AE2386" s="43">
        <f>_xll.qlTenorBasisValue(TenorBasis3M,AC2386,_xll.ohTrigger(trigger,$X$24))</f>
        <v>1.1473631434844927E-4</v>
      </c>
      <c r="AF2386" s="90">
        <f>_xll.qlTenorBasisForwardRate(TenorBasis3M,AC2386,_xll.ohTrigger(trigger,$X$24))</f>
        <v>1.4336468875223551E-2</v>
      </c>
      <c r="AG2386" s="90">
        <f>_xll.qlIndexFixing(TenorBasisIndex6M,$AB2386,TRUE,_xll.ohTrigger(trigger,$X$24))</f>
        <v>1.4281553111646587E-2</v>
      </c>
      <c r="AH2386" s="43">
        <f>_xll.qlIndexFixing($X$9,$AB2386,TRUE,trigger)</f>
        <v>1.4430683732549408E-2</v>
      </c>
      <c r="AI2386" s="45">
        <f t="shared" si="51"/>
        <v>-1.4913062090282128</v>
      </c>
    </row>
    <row r="2387" spans="27:35" x14ac:dyDescent="0.2">
      <c r="AA2387" s="122" t="s">
        <v>88</v>
      </c>
      <c r="AB2387" s="40">
        <f>_xll.qlInterestRateIndexFixingDate($X$9,AC2387)</f>
        <v>56132</v>
      </c>
      <c r="AC2387" s="40">
        <f>_xll.qlCalendarAdvance(calendar,$AC2386,AA2387,,,trigger)</f>
        <v>56136</v>
      </c>
      <c r="AD2387" s="40">
        <f>_xll.qlInterestRateIndexMaturity($X$9,AC2387,)</f>
        <v>56227</v>
      </c>
      <c r="AE2387" s="43">
        <f>_xll.qlTenorBasisValue(TenorBasis3M,AC2387,_xll.ohTrigger(trigger,$X$24))</f>
        <v>1.1449633525486685E-4</v>
      </c>
      <c r="AF2387" s="90">
        <f>_xll.qlTenorBasisForwardRate(TenorBasis3M,AC2387,_xll.ohTrigger(trigger,$X$24))</f>
        <v>1.4327583845357419E-2</v>
      </c>
      <c r="AG2387" s="90">
        <f>_xll.qlIndexFixing(TenorBasisIndex6M,$AB2387,TRUE,_xll.ohTrigger(trigger,$X$24))</f>
        <v>1.4429866331587547E-2</v>
      </c>
      <c r="AH2387" s="43">
        <f>_xll.qlIndexFixing($X$9,$AB2387,TRUE,trigger)</f>
        <v>1.4421717778027289E-2</v>
      </c>
      <c r="AI2387" s="45">
        <f t="shared" si="51"/>
        <v>8.1485535602578846E-2</v>
      </c>
    </row>
    <row r="2388" spans="27:35" x14ac:dyDescent="0.2">
      <c r="AA2388" s="122" t="s">
        <v>88</v>
      </c>
      <c r="AB2388" s="40">
        <f>_xll.qlInterestRateIndexFixingDate($X$9,AC2388)</f>
        <v>56139</v>
      </c>
      <c r="AC2388" s="40">
        <f>_xll.qlCalendarAdvance(calendar,$AC2387,AA2388,,,trigger)</f>
        <v>56143</v>
      </c>
      <c r="AD2388" s="40">
        <f>_xll.qlInterestRateIndexMaturity($X$9,AC2388,)</f>
        <v>56234</v>
      </c>
      <c r="AE2388" s="43">
        <f>_xll.qlTenorBasisValue(TenorBasis3M,AC2388,_xll.ohTrigger(trigger,$X$24))</f>
        <v>1.1425684030580187E-4</v>
      </c>
      <c r="AF2388" s="90">
        <f>_xll.qlTenorBasisForwardRate(TenorBasis3M,AC2388,_xll.ohTrigger(trigger,$X$24))</f>
        <v>1.4318666272867746E-2</v>
      </c>
      <c r="AG2388" s="90">
        <f>_xll.qlIndexFixing(TenorBasisIndex6M,$AB2388,TRUE,_xll.ohTrigger(trigger,$X$24))</f>
        <v>1.4420948732053133E-2</v>
      </c>
      <c r="AH2388" s="43">
        <f>_xll.qlIndexFixing($X$9,$AB2388,TRUE,trigger)</f>
        <v>1.4412719332573907E-2</v>
      </c>
      <c r="AI2388" s="45">
        <f t="shared" si="51"/>
        <v>8.2293994792259628E-2</v>
      </c>
    </row>
    <row r="2389" spans="27:35" x14ac:dyDescent="0.2">
      <c r="AA2389" s="122" t="s">
        <v>88</v>
      </c>
      <c r="AB2389" s="40">
        <f>_xll.qlInterestRateIndexFixingDate($X$9,AC2389)</f>
        <v>56146</v>
      </c>
      <c r="AC2389" s="40">
        <f>_xll.qlCalendarAdvance(calendar,$AC2388,AA2389,,,trigger)</f>
        <v>56150</v>
      </c>
      <c r="AD2389" s="40">
        <f>_xll.qlInterestRateIndexMaturity($X$9,AC2389,)</f>
        <v>56241</v>
      </c>
      <c r="AE2389" s="43">
        <f>_xll.qlTenorBasisValue(TenorBasis3M,AC2389,_xll.ohTrigger(trigger,$X$24))</f>
        <v>1.1401782860606854E-4</v>
      </c>
      <c r="AF2389" s="90">
        <f>_xll.qlTenorBasisForwardRate(TenorBasis3M,AC2389,_xll.ohTrigger(trigger,$X$24))</f>
        <v>1.4309716157085178E-2</v>
      </c>
      <c r="AG2389" s="90">
        <f>_xll.qlIndexFixing(TenorBasisIndex6M,$AB2389,TRUE,_xll.ohTrigger(trigger,$X$24))</f>
        <v>1.4411998588393085E-2</v>
      </c>
      <c r="AH2389" s="43">
        <f>_xll.qlIndexFixing($X$9,$AB2389,TRUE,trigger)</f>
        <v>1.4403688396411499E-2</v>
      </c>
      <c r="AI2389" s="45">
        <f t="shared" si="51"/>
        <v>8.3101919815860986E-2</v>
      </c>
    </row>
    <row r="2390" spans="27:35" x14ac:dyDescent="0.2">
      <c r="AA2390" s="122" t="s">
        <v>88</v>
      </c>
      <c r="AB2390" s="40">
        <f>_xll.qlInterestRateIndexFixingDate($X$9,AC2390)</f>
        <v>56153</v>
      </c>
      <c r="AC2390" s="40">
        <f>_xll.qlCalendarAdvance(calendar,$AC2389,AA2390,,,trigger)</f>
        <v>56157</v>
      </c>
      <c r="AD2390" s="40">
        <f>_xll.qlInterestRateIndexMaturity($X$9,AC2390,)</f>
        <v>56249</v>
      </c>
      <c r="AE2390" s="43">
        <f>_xll.qlTenorBasisValue(TenorBasis3M,AC2390,_xll.ohTrigger(trigger,$X$24))</f>
        <v>1.1377929926186356E-4</v>
      </c>
      <c r="AF2390" s="90">
        <f>_xll.qlTenorBasisForwardRate(TenorBasis3M,AC2390,_xll.ohTrigger(trigger,$X$24))</f>
        <v>1.4300369245391499E-2</v>
      </c>
      <c r="AG2390" s="90">
        <f>_xll.qlIndexFixing(TenorBasisIndex6M,$AB2390,TRUE,_xll.ohTrigger(trigger,$X$24))</f>
        <v>1.4402655715908555E-2</v>
      </c>
      <c r="AH2390" s="43">
        <f>_xll.qlIndexFixing($X$9,$AB2390,TRUE,trigger)</f>
        <v>1.4394258694140205E-2</v>
      </c>
      <c r="AI2390" s="45">
        <f t="shared" si="51"/>
        <v>8.3970217683495413E-2</v>
      </c>
    </row>
    <row r="2391" spans="27:35" x14ac:dyDescent="0.2">
      <c r="AA2391" s="122" t="s">
        <v>88</v>
      </c>
      <c r="AB2391" s="40">
        <f>_xll.qlInterestRateIndexFixingDate($X$9,AC2391)</f>
        <v>56160</v>
      </c>
      <c r="AC2391" s="40">
        <f>_xll.qlCalendarAdvance(calendar,$AC2390,AA2391,,,trigger)</f>
        <v>56164</v>
      </c>
      <c r="AD2391" s="40">
        <f>_xll.qlInterestRateIndexMaturity($X$9,AC2391,)</f>
        <v>56256</v>
      </c>
      <c r="AE2391" s="43">
        <f>_xll.qlTenorBasisValue(TenorBasis3M,AC2391,_xll.ohTrigger(trigger,$X$24))</f>
        <v>1.1354125138076405E-4</v>
      </c>
      <c r="AF2391" s="90">
        <f>_xll.qlTenorBasisForwardRate(TenorBasis3M,AC2391,_xll.ohTrigger(trigger,$X$24))</f>
        <v>1.4291351358823579E-2</v>
      </c>
      <c r="AG2391" s="90">
        <f>_xll.qlIndexFixing(TenorBasisIndex6M,$AB2391,TRUE,_xll.ohTrigger(trigger,$X$24))</f>
        <v>1.4238655930929324E-2</v>
      </c>
      <c r="AH2391" s="43">
        <f>_xll.qlIndexFixing($X$9,$AB2391,TRUE,trigger)</f>
        <v>1.4385160093503813E-2</v>
      </c>
      <c r="AI2391" s="45">
        <f t="shared" si="51"/>
        <v>-1.4650416257448902</v>
      </c>
    </row>
    <row r="2392" spans="27:35" x14ac:dyDescent="0.2">
      <c r="AA2392" s="122" t="s">
        <v>88</v>
      </c>
      <c r="AB2392" s="40">
        <f>_xll.qlInterestRateIndexFixingDate($X$9,AC2392)</f>
        <v>56167</v>
      </c>
      <c r="AC2392" s="40">
        <f>_xll.qlCalendarAdvance(calendar,$AC2391,AA2392,,,trigger)</f>
        <v>56171</v>
      </c>
      <c r="AD2392" s="40">
        <f>_xll.qlInterestRateIndexMaturity($X$9,AC2392,)</f>
        <v>56263</v>
      </c>
      <c r="AE2392" s="43">
        <f>_xll.qlTenorBasisValue(TenorBasis3M,AC2392,_xll.ohTrigger(trigger,$X$24))</f>
        <v>1.1330368407172659E-4</v>
      </c>
      <c r="AF2392" s="90">
        <f>_xll.qlTenorBasisForwardRate(TenorBasis3M,AC2392,_xll.ohTrigger(trigger,$X$24))</f>
        <v>1.4282300925866596E-2</v>
      </c>
      <c r="AG2392" s="90">
        <f>_xll.qlIndexFixing(TenorBasisIndex6M,$AB2392,TRUE,_xll.ohTrigger(trigger,$X$24))</f>
        <v>1.4540769270903874E-2</v>
      </c>
      <c r="AH2392" s="43">
        <f>_xll.qlIndexFixing($X$9,$AB2392,TRUE,trigger)</f>
        <v>1.4376029001777601E-2</v>
      </c>
      <c r="AI2392" s="45">
        <f t="shared" si="51"/>
        <v>1.6474026912627338</v>
      </c>
    </row>
    <row r="2393" spans="27:35" x14ac:dyDescent="0.2">
      <c r="AA2393" s="122" t="s">
        <v>88</v>
      </c>
      <c r="AB2393" s="40">
        <f>_xll.qlInterestRateIndexFixingDate($X$9,AC2393)</f>
        <v>56174</v>
      </c>
      <c r="AC2393" s="40">
        <f>_xll.qlCalendarAdvance(calendar,$AC2392,AA2393,,,trigger)</f>
        <v>56178</v>
      </c>
      <c r="AD2393" s="40">
        <f>_xll.qlInterestRateIndexMaturity($X$9,AC2393,)</f>
        <v>56270</v>
      </c>
      <c r="AE2393" s="43">
        <f>_xll.qlTenorBasisValue(TenorBasis3M,AC2393,_xll.ohTrigger(trigger,$X$24))</f>
        <v>1.1306659644508635E-4</v>
      </c>
      <c r="AF2393" s="90">
        <f>_xll.qlTenorBasisForwardRate(TenorBasis3M,AC2393,_xll.ohTrigger(trigger,$X$24))</f>
        <v>1.4273217945864555E-2</v>
      </c>
      <c r="AG2393" s="90">
        <f>_xll.qlIndexFixing(TenorBasisIndex6M,$AB2393,TRUE,_xll.ohTrigger(trigger,$X$24))</f>
        <v>1.4375504317324326E-2</v>
      </c>
      <c r="AH2393" s="43">
        <f>_xll.qlIndexFixing($X$9,$AB2393,TRUE,trigger)</f>
        <v>1.4366865419187478E-2</v>
      </c>
      <c r="AI2393" s="45">
        <f t="shared" si="51"/>
        <v>8.6388981368479278E-2</v>
      </c>
    </row>
    <row r="2394" spans="27:35" x14ac:dyDescent="0.2">
      <c r="AA2394" s="122" t="s">
        <v>88</v>
      </c>
      <c r="AB2394" s="40">
        <f>_xll.qlInterestRateIndexFixingDate($X$9,AC2394)</f>
        <v>56181</v>
      </c>
      <c r="AC2394" s="40">
        <f>_xll.qlCalendarAdvance(calendar,$AC2393,AA2394,,,trigger)</f>
        <v>56185</v>
      </c>
      <c r="AD2394" s="40">
        <f>_xll.qlInterestRateIndexMaturity($X$9,AC2394,)</f>
        <v>56277</v>
      </c>
      <c r="AE2394" s="43">
        <f>_xll.qlTenorBasisValue(TenorBasis3M,AC2394,_xll.ohTrigger(trigger,$X$24))</f>
        <v>1.1282998761255609E-4</v>
      </c>
      <c r="AF2394" s="90">
        <f>_xll.qlTenorBasisForwardRate(TenorBasis3M,AC2394,_xll.ohTrigger(trigger,$X$24))</f>
        <v>1.4264102418163194E-2</v>
      </c>
      <c r="AG2394" s="90">
        <f>_xll.qlIndexFixing(TenorBasisIndex6M,$AB2394,TRUE,_xll.ohTrigger(trigger,$X$24))</f>
        <v>1.4366388754908994E-2</v>
      </c>
      <c r="AH2394" s="43">
        <f>_xll.qlIndexFixing($X$9,$AB2394,TRUE,trigger)</f>
        <v>1.4357669345961084E-2</v>
      </c>
      <c r="AI2394" s="45">
        <f t="shared" si="51"/>
        <v>8.7194089479093045E-2</v>
      </c>
    </row>
    <row r="2395" spans="27:35" x14ac:dyDescent="0.2">
      <c r="AA2395" s="122" t="s">
        <v>88</v>
      </c>
      <c r="AB2395" s="40">
        <f>_xll.qlInterestRateIndexFixingDate($X$9,AC2395)</f>
        <v>56188</v>
      </c>
      <c r="AC2395" s="40">
        <f>_xll.qlCalendarAdvance(calendar,$AC2394,AA2395,,,trigger)</f>
        <v>56192</v>
      </c>
      <c r="AD2395" s="40">
        <f>_xll.qlInterestRateIndexMaturity($X$9,AC2395,)</f>
        <v>56284</v>
      </c>
      <c r="AE2395" s="43">
        <f>_xll.qlTenorBasisValue(TenorBasis3M,AC2395,_xll.ohTrigger(trigger,$X$24))</f>
        <v>1.1259385668722421E-4</v>
      </c>
      <c r="AF2395" s="90">
        <f>_xll.qlTenorBasisForwardRate(TenorBasis3M,AC2395,_xll.ohTrigger(trigger,$X$24))</f>
        <v>1.4254954342111732E-2</v>
      </c>
      <c r="AG2395" s="90">
        <f>_xll.qlIndexFixing(TenorBasisIndex6M,$AB2395,TRUE,_xll.ohTrigger(trigger,$X$24))</f>
        <v>1.4202665030550215E-2</v>
      </c>
      <c r="AH2395" s="43">
        <f>_xll.qlIndexFixing($X$9,$AB2395,TRUE,trigger)</f>
        <v>1.4348440782326069E-2</v>
      </c>
      <c r="AI2395" s="45">
        <f t="shared" si="51"/>
        <v>-1.4577575177585413</v>
      </c>
    </row>
    <row r="2396" spans="27:35" x14ac:dyDescent="0.2">
      <c r="AA2396" s="122" t="s">
        <v>88</v>
      </c>
      <c r="AB2396" s="40">
        <f>_xll.qlInterestRateIndexFixingDate($X$9,AC2396)</f>
        <v>56195</v>
      </c>
      <c r="AC2396" s="40">
        <f>_xll.qlCalendarAdvance(calendar,$AC2395,AA2396,,,trigger)</f>
        <v>56199</v>
      </c>
      <c r="AD2396" s="40">
        <f>_xll.qlInterestRateIndexMaturity($X$9,AC2396,)</f>
        <v>56291</v>
      </c>
      <c r="AE2396" s="43">
        <f>_xll.qlTenorBasisValue(TenorBasis3M,AC2396,_xll.ohTrigger(trigger,$X$24))</f>
        <v>1.1235820278355444E-4</v>
      </c>
      <c r="AF2396" s="90">
        <f>_xll.qlTenorBasisForwardRate(TenorBasis3M,AC2396,_xll.ohTrigger(trigger,$X$24))</f>
        <v>1.4245773717061122E-2</v>
      </c>
      <c r="AG2396" s="90">
        <f>_xll.qlIndexFixing(TenorBasisIndex6M,$AB2396,TRUE,_xll.ohTrigger(trigger,$X$24))</f>
        <v>1.434805998183406E-2</v>
      </c>
      <c r="AH2396" s="43">
        <f>_xll.qlIndexFixing($X$9,$AB2396,TRUE,trigger)</f>
        <v>1.4339179728512678E-2</v>
      </c>
      <c r="AI2396" s="45">
        <f t="shared" si="51"/>
        <v>8.8802533213822726E-2</v>
      </c>
    </row>
    <row r="2397" spans="27:35" x14ac:dyDescent="0.2">
      <c r="AA2397" s="122" t="s">
        <v>88</v>
      </c>
      <c r="AB2397" s="40">
        <f>_xll.qlInterestRateIndexFixingDate($X$9,AC2397)</f>
        <v>56202</v>
      </c>
      <c r="AC2397" s="40">
        <f>_xll.qlCalendarAdvance(calendar,$AC2396,AA2397,,,trigger)</f>
        <v>56206</v>
      </c>
      <c r="AD2397" s="40">
        <f>_xll.qlInterestRateIndexMaturity($X$9,AC2397,)</f>
        <v>56298</v>
      </c>
      <c r="AE2397" s="43">
        <f>_xll.qlTenorBasisValue(TenorBasis3M,AC2397,_xll.ohTrigger(trigger,$X$24))</f>
        <v>1.1212302501738454E-4</v>
      </c>
      <c r="AF2397" s="90">
        <f>_xll.qlTenorBasisForwardRate(TenorBasis3M,AC2397,_xll.ohTrigger(trigger,$X$24))</f>
        <v>1.4236560542360581E-2</v>
      </c>
      <c r="AG2397" s="90">
        <f>_xll.qlIndexFixing(TenorBasisIndex6M,$AB2397,TRUE,_xll.ohTrigger(trigger,$X$24))</f>
        <v>1.4338846769877232E-2</v>
      </c>
      <c r="AH2397" s="43">
        <f>_xll.qlIndexFixing($X$9,$AB2397,TRUE,trigger)</f>
        <v>1.4329886184751164E-2</v>
      </c>
      <c r="AI2397" s="45">
        <f t="shared" si="51"/>
        <v>8.9605851260679548E-2</v>
      </c>
    </row>
    <row r="2398" spans="27:35" x14ac:dyDescent="0.2">
      <c r="AA2398" s="122" t="s">
        <v>88</v>
      </c>
      <c r="AB2398" s="40">
        <f>_xll.qlInterestRateIndexFixingDate($X$9,AC2398)</f>
        <v>56209</v>
      </c>
      <c r="AC2398" s="40">
        <f>_xll.qlCalendarAdvance(calendar,$AC2397,AA2398,,,trigger)</f>
        <v>56213</v>
      </c>
      <c r="AD2398" s="40">
        <f>_xll.qlInterestRateIndexMaturity($X$9,AC2398,)</f>
        <v>56305</v>
      </c>
      <c r="AE2398" s="43">
        <f>_xll.qlTenorBasisValue(TenorBasis3M,AC2398,_xll.ohTrigger(trigger,$X$24))</f>
        <v>1.1188832250592452E-4</v>
      </c>
      <c r="AF2398" s="90">
        <f>_xll.qlTenorBasisForwardRate(TenorBasis3M,AC2398,_xll.ohTrigger(trigger,$X$24))</f>
        <v>1.4227314817370617E-2</v>
      </c>
      <c r="AG2398" s="90">
        <f>_xll.qlIndexFixing(TenorBasisIndex6M,$AB2398,TRUE,_xll.ohTrigger(trigger,$X$24))</f>
        <v>1.4329601006779493E-2</v>
      </c>
      <c r="AH2398" s="43">
        <f>_xll.qlIndexFixing($X$9,$AB2398,TRUE,trigger)</f>
        <v>1.4320560151270039E-2</v>
      </c>
      <c r="AI2398" s="45">
        <f t="shared" si="51"/>
        <v>9.0408555094532994E-2</v>
      </c>
    </row>
    <row r="2399" spans="27:35" x14ac:dyDescent="0.2">
      <c r="AA2399" s="122" t="s">
        <v>88</v>
      </c>
      <c r="AB2399" s="40">
        <f>_xll.qlInterestRateIndexFixingDate($X$9,AC2399)</f>
        <v>56216</v>
      </c>
      <c r="AC2399" s="40">
        <f>_xll.qlCalendarAdvance(calendar,$AC2398,AA2399,,,trigger)</f>
        <v>56220</v>
      </c>
      <c r="AD2399" s="40">
        <f>_xll.qlInterestRateIndexMaturity($X$9,AC2399,)</f>
        <v>56310</v>
      </c>
      <c r="AE2399" s="43">
        <f>_xll.qlTenorBasisValue(TenorBasis3M,AC2399,_xll.ohTrigger(trigger,$X$24))</f>
        <v>1.1165409436775638E-4</v>
      </c>
      <c r="AF2399" s="90">
        <f>_xll.qlTenorBasisForwardRate(TenorBasis3M,AC2399,_xll.ohTrigger(trigger,$X$24))</f>
        <v>1.421881313790152E-2</v>
      </c>
      <c r="AG2399" s="90">
        <f>_xll.qlIndexFixing(TenorBasisIndex6M,$AB2399,TRUE,_xll.ohTrigger(trigger,$X$24))</f>
        <v>1.4322417925750841E-2</v>
      </c>
      <c r="AH2399" s="43">
        <f>_xll.qlIndexFixing($X$9,$AB2399,TRUE,trigger)</f>
        <v>1.4311982294673342E-2</v>
      </c>
      <c r="AI2399" s="45">
        <f t="shared" si="51"/>
        <v>0.10435631077498897</v>
      </c>
    </row>
    <row r="2400" spans="27:35" x14ac:dyDescent="0.2">
      <c r="AA2400" s="122" t="s">
        <v>88</v>
      </c>
      <c r="AB2400" s="40">
        <f>_xll.qlInterestRateIndexFixingDate($X$9,AC2400)</f>
        <v>56223</v>
      </c>
      <c r="AC2400" s="40">
        <f>_xll.qlCalendarAdvance(calendar,$AC2399,AA2400,,,trigger)</f>
        <v>56227</v>
      </c>
      <c r="AD2400" s="40">
        <f>_xll.qlInterestRateIndexMaturity($X$9,AC2400,)</f>
        <v>56317</v>
      </c>
      <c r="AE2400" s="43">
        <f>_xll.qlTenorBasisValue(TenorBasis3M,AC2400,_xll.ohTrigger(trigger,$X$24))</f>
        <v>1.1142033972283195E-4</v>
      </c>
      <c r="AF2400" s="90">
        <f>_xll.qlTenorBasisForwardRate(TenorBasis3M,AC2400,_xll.ohTrigger(trigger,$X$24))</f>
        <v>1.4209507694464385E-2</v>
      </c>
      <c r="AG2400" s="90">
        <f>_xll.qlIndexFixing(TenorBasisIndex6M,$AB2400,TRUE,_xll.ohTrigger(trigger,$X$24))</f>
        <v>1.4311785722147974E-2</v>
      </c>
      <c r="AH2400" s="43">
        <f>_xll.qlIndexFixing($X$9,$AB2400,TRUE,trigger)</f>
        <v>1.4302596668448686E-2</v>
      </c>
      <c r="AI2400" s="45">
        <f t="shared" si="51"/>
        <v>9.1890536992877969E-2</v>
      </c>
    </row>
    <row r="2401" spans="27:35" x14ac:dyDescent="0.2">
      <c r="AA2401" s="122" t="s">
        <v>88</v>
      </c>
      <c r="AB2401" s="40">
        <f>_xll.qlInterestRateIndexFixingDate($X$9,AC2401)</f>
        <v>56230</v>
      </c>
      <c r="AC2401" s="40">
        <f>_xll.qlCalendarAdvance(calendar,$AC2400,AA2401,,,trigger)</f>
        <v>56234</v>
      </c>
      <c r="AD2401" s="40">
        <f>_xll.qlInterestRateIndexMaturity($X$9,AC2401,)</f>
        <v>56324</v>
      </c>
      <c r="AE2401" s="43">
        <f>_xll.qlTenorBasisValue(TenorBasis3M,AC2401,_xll.ohTrigger(trigger,$X$24))</f>
        <v>1.11187057692473E-4</v>
      </c>
      <c r="AF2401" s="90">
        <f>_xll.qlTenorBasisForwardRate(TenorBasis3M,AC2401,_xll.ohTrigger(trigger,$X$24))</f>
        <v>1.4200169700987253E-2</v>
      </c>
      <c r="AG2401" s="90">
        <f>_xll.qlIndexFixing(TenorBasisIndex6M,$AB2401,TRUE,_xll.ohTrigger(trigger,$X$24))</f>
        <v>1.4302447693433251E-2</v>
      </c>
      <c r="AH2401" s="43">
        <f>_xll.qlIndexFixing($X$9,$AB2401,TRUE,trigger)</f>
        <v>1.4293178555258024E-2</v>
      </c>
      <c r="AI2401" s="45">
        <f t="shared" si="51"/>
        <v>9.2691381752274538E-2</v>
      </c>
    </row>
    <row r="2402" spans="27:35" x14ac:dyDescent="0.2">
      <c r="AA2402" s="122" t="s">
        <v>88</v>
      </c>
      <c r="AB2402" s="40">
        <f>_xll.qlInterestRateIndexFixingDate($X$9,AC2402)</f>
        <v>56237</v>
      </c>
      <c r="AC2402" s="40">
        <f>_xll.qlCalendarAdvance(calendar,$AC2401,AA2402,,,trigger)</f>
        <v>56241</v>
      </c>
      <c r="AD2402" s="40">
        <f>_xll.qlInterestRateIndexMaturity($X$9,AC2402,)</f>
        <v>56331</v>
      </c>
      <c r="AE2402" s="43">
        <f>_xll.qlTenorBasisValue(TenorBasis3M,AC2402,_xll.ohTrigger(trigger,$X$24))</f>
        <v>1.1095424739936885E-4</v>
      </c>
      <c r="AF2402" s="90">
        <f>_xll.qlTenorBasisForwardRate(TenorBasis3M,AC2402,_xll.ohTrigger(trigger,$X$24))</f>
        <v>1.4190799156830636E-2</v>
      </c>
      <c r="AG2402" s="90">
        <f>_xll.qlIndexFixing(TenorBasisIndex6M,$AB2402,TRUE,_xll.ohTrigger(trigger,$X$24))</f>
        <v>1.4293077113207708E-2</v>
      </c>
      <c r="AH2402" s="43">
        <f>_xll.qlIndexFixing($X$9,$AB2402,TRUE,trigger)</f>
        <v>1.4283727955327841E-2</v>
      </c>
      <c r="AI2402" s="45">
        <f t="shared" si="51"/>
        <v>9.3491578798676755E-2</v>
      </c>
    </row>
    <row r="2403" spans="27:35" x14ac:dyDescent="0.2">
      <c r="AA2403" s="122" t="s">
        <v>88</v>
      </c>
      <c r="AB2403" s="40">
        <f>_xll.qlInterestRateIndexFixingDate($X$9,AC2403)</f>
        <v>56242</v>
      </c>
      <c r="AC2403" s="40">
        <f>_xll.qlCalendarAdvance(calendar,$AC2402,AA2403,,,trigger)</f>
        <v>56248</v>
      </c>
      <c r="AD2403" s="40">
        <f>_xll.qlInterestRateIndexMaturity($X$9,AC2403,)</f>
        <v>56339</v>
      </c>
      <c r="AE2403" s="43">
        <f>_xll.qlTenorBasisValue(TenorBasis3M,AC2403,_xll.ohTrigger(trigger,$X$24))</f>
        <v>1.1072190796757572E-4</v>
      </c>
      <c r="AF2403" s="90">
        <f>_xll.qlTenorBasisForwardRate(TenorBasis3M,AC2403,_xll.ohTrigger(trigger,$X$24))</f>
        <v>1.4180997122238892E-2</v>
      </c>
      <c r="AG2403" s="90">
        <f>_xll.qlIndexFixing(TenorBasisIndex6M,$AB2403,TRUE,_xll.ohTrigger(trigger,$X$24))</f>
        <v>1.4440075508625369E-2</v>
      </c>
      <c r="AH2403" s="43">
        <f>_xll.qlIndexFixing($X$9,$AB2403,TRUE,trigger)</f>
        <v>1.4273843891406823E-2</v>
      </c>
      <c r="AI2403" s="45">
        <f t="shared" si="51"/>
        <v>1.6623161721854642</v>
      </c>
    </row>
    <row r="2404" spans="27:35" x14ac:dyDescent="0.2">
      <c r="AA2404" s="122" t="s">
        <v>88</v>
      </c>
      <c r="AB2404" s="40">
        <f>_xll.qlInterestRateIndexFixingDate($X$9,AC2404)</f>
        <v>56251</v>
      </c>
      <c r="AC2404" s="40">
        <f>_xll.qlCalendarAdvance(calendar,$AC2403,AA2404,,,trigger)</f>
        <v>56255</v>
      </c>
      <c r="AD2404" s="40">
        <f>_xll.qlInterestRateIndexMaturity($X$9,AC2404,)</f>
        <v>56345</v>
      </c>
      <c r="AE2404" s="43">
        <f>_xll.qlTenorBasisValue(TenorBasis3M,AC2404,_xll.ohTrigger(trigger,$X$24))</f>
        <v>1.1049003852251555E-4</v>
      </c>
      <c r="AF2404" s="90">
        <f>_xll.qlTenorBasisForwardRate(TenorBasis3M,AC2404,_xll.ohTrigger(trigger,$X$24))</f>
        <v>1.4171960413915663E-2</v>
      </c>
      <c r="AG2404" s="90">
        <f>_xll.qlIndexFixing(TenorBasisIndex6M,$AB2404,TRUE,_xll.ohTrigger(trigger,$X$24))</f>
        <v>1.4274238295668873E-2</v>
      </c>
      <c r="AH2404" s="43">
        <f>_xll.qlIndexFixing($X$9,$AB2404,TRUE,trigger)</f>
        <v>1.426472929617173E-2</v>
      </c>
      <c r="AI2404" s="45">
        <f t="shared" si="51"/>
        <v>9.5089994971431224E-2</v>
      </c>
    </row>
    <row r="2405" spans="27:35" x14ac:dyDescent="0.2">
      <c r="AA2405" s="122" t="s">
        <v>88</v>
      </c>
      <c r="AB2405" s="40">
        <f>_xll.qlInterestRateIndexFixingDate($X$9,AC2405)</f>
        <v>56258</v>
      </c>
      <c r="AC2405" s="40">
        <f>_xll.qlCalendarAdvance(calendar,$AC2404,AA2405,,,trigger)</f>
        <v>56262</v>
      </c>
      <c r="AD2405" s="40">
        <f>_xll.qlInterestRateIndexMaturity($X$9,AC2405,)</f>
        <v>56352</v>
      </c>
      <c r="AE2405" s="43">
        <f>_xll.qlTenorBasisValue(TenorBasis3M,AC2405,_xll.ohTrigger(trigger,$X$24))</f>
        <v>1.1025863819097518E-4</v>
      </c>
      <c r="AF2405" s="90">
        <f>_xll.qlTenorBasisForwardRate(TenorBasis3M,AC2405,_xll.ohTrigger(trigger,$X$24))</f>
        <v>1.4162492213887212E-2</v>
      </c>
      <c r="AG2405" s="90">
        <f>_xll.qlIndexFixing(TenorBasisIndex6M,$AB2405,TRUE,_xll.ohTrigger(trigger,$X$24))</f>
        <v>1.4264770057083709E-2</v>
      </c>
      <c r="AH2405" s="43">
        <f>_xll.qlIndexFixing($X$9,$AB2405,TRUE,trigger)</f>
        <v>1.4255181237407655E-2</v>
      </c>
      <c r="AI2405" s="45">
        <f t="shared" si="51"/>
        <v>9.5888196760540723E-2</v>
      </c>
    </row>
    <row r="2406" spans="27:35" x14ac:dyDescent="0.2">
      <c r="AA2406" s="122" t="s">
        <v>88</v>
      </c>
      <c r="AB2406" s="40">
        <f>_xll.qlInterestRateIndexFixingDate($X$9,AC2406)</f>
        <v>56265</v>
      </c>
      <c r="AC2406" s="40">
        <f>_xll.qlCalendarAdvance(calendar,$AC2405,AA2406,,,trigger)</f>
        <v>56269</v>
      </c>
      <c r="AD2406" s="40">
        <f>_xll.qlInterestRateIndexMaturity($X$9,AC2406,)</f>
        <v>56359</v>
      </c>
      <c r="AE2406" s="43">
        <f>_xll.qlTenorBasisValue(TenorBasis3M,AC2406,_xll.ohTrigger(trigger,$X$24))</f>
        <v>1.1002770610110411E-4</v>
      </c>
      <c r="AF2406" s="90">
        <f>_xll.qlTenorBasisForwardRate(TenorBasis3M,AC2406,_xll.ohTrigger(trigger,$X$24))</f>
        <v>1.4152991460632869E-2</v>
      </c>
      <c r="AG2406" s="90">
        <f>_xll.qlIndexFixing(TenorBasisIndex6M,$AB2406,TRUE,_xll.ohTrigger(trigger,$X$24))</f>
        <v>1.4255269264443093E-2</v>
      </c>
      <c r="AH2406" s="43">
        <f>_xll.qlIndexFixing($X$9,$AB2406,TRUE,trigger)</f>
        <v>1.4245600692828653E-2</v>
      </c>
      <c r="AI2406" s="45">
        <f t="shared" si="51"/>
        <v>9.6685716144406797E-2</v>
      </c>
    </row>
    <row r="2407" spans="27:35" x14ac:dyDescent="0.2">
      <c r="AA2407" s="122" t="s">
        <v>88</v>
      </c>
      <c r="AB2407" s="40">
        <f>_xll.qlInterestRateIndexFixingDate($X$9,AC2407)</f>
        <v>56272</v>
      </c>
      <c r="AC2407" s="40">
        <f>_xll.qlCalendarAdvance(calendar,$AC2406,AA2407,,,trigger)</f>
        <v>56276</v>
      </c>
      <c r="AD2407" s="40">
        <f>_xll.qlInterestRateIndexMaturity($X$9,AC2407,)</f>
        <v>56366</v>
      </c>
      <c r="AE2407" s="43">
        <f>_xll.qlTenorBasisValue(TenorBasis3M,AC2407,_xll.ohTrigger(trigger,$X$24))</f>
        <v>1.0979724138241442E-4</v>
      </c>
      <c r="AF2407" s="90">
        <f>_xll.qlTenorBasisForwardRate(TenorBasis3M,AC2407,_xll.ohTrigger(trigger,$X$24))</f>
        <v>1.4143458153519362E-2</v>
      </c>
      <c r="AG2407" s="90">
        <f>_xll.qlIndexFixing(TenorBasisIndex6M,$AB2407,TRUE,_xll.ohTrigger(trigger,$X$24))</f>
        <v>1.4245735917114644E-2</v>
      </c>
      <c r="AH2407" s="43">
        <f>_xll.qlIndexFixing($X$9,$AB2407,TRUE,trigger)</f>
        <v>1.4235987662663874E-2</v>
      </c>
      <c r="AI2407" s="45">
        <f t="shared" si="51"/>
        <v>9.7482544507698776E-2</v>
      </c>
    </row>
    <row r="2408" spans="27:35" x14ac:dyDescent="0.2">
      <c r="AA2408" s="122" t="s">
        <v>88</v>
      </c>
      <c r="AB2408" s="40">
        <f>_xll.qlInterestRateIndexFixingDate($X$9,AC2408)</f>
        <v>56279</v>
      </c>
      <c r="AC2408" s="40">
        <f>_xll.qlCalendarAdvance(calendar,$AC2407,AA2408,,,trigger)</f>
        <v>56283</v>
      </c>
      <c r="AD2408" s="40">
        <f>_xll.qlInterestRateIndexMaturity($X$9,AC2408,)</f>
        <v>56373</v>
      </c>
      <c r="AE2408" s="43">
        <f>_xll.qlTenorBasisValue(TenorBasis3M,AC2408,_xll.ohTrigger(trigger,$X$24))</f>
        <v>1.0956724316577926E-4</v>
      </c>
      <c r="AF2408" s="90">
        <f>_xll.qlTenorBasisForwardRate(TenorBasis3M,AC2408,_xll.ohTrigger(trigger,$X$24))</f>
        <v>1.4133892291923189E-2</v>
      </c>
      <c r="AG2408" s="90">
        <f>_xll.qlIndexFixing(TenorBasisIndex6M,$AB2408,TRUE,_xll.ohTrigger(trigger,$X$24))</f>
        <v>1.4236170014473082E-2</v>
      </c>
      <c r="AH2408" s="43">
        <f>_xll.qlIndexFixing($X$9,$AB2408,TRUE,trigger)</f>
        <v>1.4226342147152238E-2</v>
      </c>
      <c r="AI2408" s="45">
        <f t="shared" si="51"/>
        <v>9.8278673208440637E-2</v>
      </c>
    </row>
    <row r="2409" spans="27:35" x14ac:dyDescent="0.2">
      <c r="AA2409" s="122" t="s">
        <v>88</v>
      </c>
      <c r="AB2409" s="40">
        <f>_xll.qlInterestRateIndexFixingDate($X$9,AC2409)</f>
        <v>56286</v>
      </c>
      <c r="AC2409" s="40">
        <f>_xll.qlCalendarAdvance(calendar,$AC2408,AA2409,,,trigger)</f>
        <v>56290</v>
      </c>
      <c r="AD2409" s="40">
        <f>_xll.qlInterestRateIndexMaturity($X$9,AC2409,)</f>
        <v>56380</v>
      </c>
      <c r="AE2409" s="43">
        <f>_xll.qlTenorBasisValue(TenorBasis3M,AC2409,_xll.ohTrigger(trigger,$X$24))</f>
        <v>1.0933771058343111E-4</v>
      </c>
      <c r="AF2409" s="90">
        <f>_xll.qlTenorBasisForwardRate(TenorBasis3M,AC2409,_xll.ohTrigger(trigger,$X$24))</f>
        <v>1.4124293875213745E-2</v>
      </c>
      <c r="AG2409" s="90">
        <f>_xll.qlIndexFixing(TenorBasisIndex6M,$AB2409,TRUE,_xll.ohTrigger(trigger,$X$24))</f>
        <v>1.422657155588869E-2</v>
      </c>
      <c r="AH2409" s="43">
        <f>_xll.qlIndexFixing($X$9,$AB2409,TRUE,trigger)</f>
        <v>1.4216664146525559E-2</v>
      </c>
      <c r="AI2409" s="45">
        <f t="shared" si="51"/>
        <v>9.9074093631301707E-2</v>
      </c>
    </row>
    <row r="2410" spans="27:35" x14ac:dyDescent="0.2">
      <c r="AA2410" s="122" t="s">
        <v>88</v>
      </c>
      <c r="AB2410" s="40">
        <f>_xll.qlInterestRateIndexFixingDate($X$9,AC2410)</f>
        <v>56293</v>
      </c>
      <c r="AC2410" s="40">
        <f>_xll.qlCalendarAdvance(calendar,$AC2409,AA2410,,,trigger)</f>
        <v>56297</v>
      </c>
      <c r="AD2410" s="40">
        <f>_xll.qlInterestRateIndexMaturity($X$9,AC2410,)</f>
        <v>56387</v>
      </c>
      <c r="AE2410" s="43">
        <f>_xll.qlTenorBasisValue(TenorBasis3M,AC2410,_xll.ohTrigger(trigger,$X$24))</f>
        <v>1.0910864276896135E-4</v>
      </c>
      <c r="AF2410" s="90">
        <f>_xll.qlTenorBasisForwardRate(TenorBasis3M,AC2410,_xll.ohTrigger(trigger,$X$24))</f>
        <v>1.4114662902767527E-2</v>
      </c>
      <c r="AG2410" s="90">
        <f>_xll.qlIndexFixing(TenorBasisIndex6M,$AB2410,TRUE,_xll.ohTrigger(trigger,$X$24))</f>
        <v>1.4218318422281939E-2</v>
      </c>
      <c r="AH2410" s="43">
        <f>_xll.qlIndexFixing($X$9,$AB2410,TRUE,trigger)</f>
        <v>1.420695366101743E-2</v>
      </c>
      <c r="AI2410" s="45">
        <f t="shared" si="51"/>
        <v>0.11364761264509582</v>
      </c>
    </row>
    <row r="2411" spans="27:35" x14ac:dyDescent="0.2">
      <c r="AA2411" s="122" t="s">
        <v>88</v>
      </c>
      <c r="AB2411" s="40">
        <f>_xll.qlInterestRateIndexFixingDate($X$9,AC2411)</f>
        <v>56300</v>
      </c>
      <c r="AC2411" s="40">
        <f>_xll.qlCalendarAdvance(calendar,$AC2410,AA2411,,,trigger)</f>
        <v>56304</v>
      </c>
      <c r="AD2411" s="40">
        <f>_xll.qlInterestRateIndexMaturity($X$9,AC2411,)</f>
        <v>56394</v>
      </c>
      <c r="AE2411" s="43">
        <f>_xll.qlTenorBasisValue(TenorBasis3M,AC2411,_xll.ohTrigger(trigger,$X$24))</f>
        <v>1.0888003885731862E-4</v>
      </c>
      <c r="AF2411" s="90">
        <f>_xll.qlTenorBasisForwardRate(TenorBasis3M,AC2411,_xll.ohTrigger(trigger,$X$24))</f>
        <v>1.4104999373961924E-2</v>
      </c>
      <c r="AG2411" s="90">
        <f>_xll.qlIndexFixing(TenorBasisIndex6M,$AB2411,TRUE,_xll.ohTrigger(trigger,$X$24))</f>
        <v>1.4207276968397409E-2</v>
      </c>
      <c r="AH2411" s="43">
        <f>_xll.qlIndexFixing($X$9,$AB2411,TRUE,trigger)</f>
        <v>1.4197210690866768E-2</v>
      </c>
      <c r="AI2411" s="45">
        <f t="shared" si="51"/>
        <v>0.10066277530640377</v>
      </c>
    </row>
    <row r="2412" spans="27:35" x14ac:dyDescent="0.2">
      <c r="AA2412" s="122" t="s">
        <v>88</v>
      </c>
      <c r="AB2412" s="40">
        <f>_xll.qlInterestRateIndexFixingDate($X$9,AC2412)</f>
        <v>56307</v>
      </c>
      <c r="AC2412" s="40">
        <f>_xll.qlCalendarAdvance(calendar,$AC2411,AA2412,,,trigger)</f>
        <v>56311</v>
      </c>
      <c r="AD2412" s="40">
        <f>_xll.qlInterestRateIndexMaturity($X$9,AC2412,)</f>
        <v>56403</v>
      </c>
      <c r="AE2412" s="43">
        <f>_xll.qlTenorBasisValue(TenorBasis3M,AC2412,_xll.ohTrigger(trigger,$X$24))</f>
        <v>1.0865189798480777E-4</v>
      </c>
      <c r="AF2412" s="90">
        <f>_xll.qlTenorBasisForwardRate(TenorBasis3M,AC2412,_xll.ohTrigger(trigger,$X$24))</f>
        <v>1.4094456530798338E-2</v>
      </c>
      <c r="AG2412" s="90">
        <f>_xll.qlIndexFixing(TenorBasisIndex6M,$AB2412,TRUE,_xll.ohTrigger(trigger,$X$24))</f>
        <v>1.4196742097680834E-2</v>
      </c>
      <c r="AH2412" s="43">
        <f>_xll.qlIndexFixing($X$9,$AB2412,TRUE,trigger)</f>
        <v>1.4186584393247605E-2</v>
      </c>
      <c r="AI2412" s="45">
        <f t="shared" si="51"/>
        <v>0.10157704433228984</v>
      </c>
    </row>
    <row r="2413" spans="27:35" x14ac:dyDescent="0.2">
      <c r="AA2413" s="122" t="s">
        <v>88</v>
      </c>
      <c r="AB2413" s="40">
        <f>_xll.qlInterestRateIndexFixingDate($X$9,AC2413)</f>
        <v>56314</v>
      </c>
      <c r="AC2413" s="40">
        <f>_xll.qlCalendarAdvance(calendar,$AC2412,AA2413,,,trigger)</f>
        <v>56318</v>
      </c>
      <c r="AD2413" s="40">
        <f>_xll.qlInterestRateIndexMaturity($X$9,AC2413,)</f>
        <v>56410</v>
      </c>
      <c r="AE2413" s="43">
        <f>_xll.qlTenorBasisValue(TenorBasis3M,AC2413,_xll.ohTrigger(trigger,$X$24))</f>
        <v>1.084242192890886E-4</v>
      </c>
      <c r="AF2413" s="90">
        <f>_xll.qlTenorBasisForwardRate(TenorBasis3M,AC2413,_xll.ohTrigger(trigger,$X$24))</f>
        <v>1.4084722475503486E-2</v>
      </c>
      <c r="AG2413" s="90">
        <f>_xll.qlIndexFixing(TenorBasisIndex6M,$AB2413,TRUE,_xll.ohTrigger(trigger,$X$24))</f>
        <v>1.4034330791940185E-2</v>
      </c>
      <c r="AH2413" s="43">
        <f>_xll.qlIndexFixing($X$9,$AB2413,TRUE,trigger)</f>
        <v>1.4176771042228854E-2</v>
      </c>
      <c r="AI2413" s="45">
        <f t="shared" si="51"/>
        <v>-1.4244025028866889</v>
      </c>
    </row>
    <row r="2414" spans="27:35" x14ac:dyDescent="0.2">
      <c r="AA2414" s="122" t="s">
        <v>88</v>
      </c>
      <c r="AB2414" s="40">
        <f>_xll.qlInterestRateIndexFixingDate($X$9,AC2414)</f>
        <v>56321</v>
      </c>
      <c r="AC2414" s="40">
        <f>_xll.qlCalendarAdvance(calendar,$AC2413,AA2414,,,trigger)</f>
        <v>56325</v>
      </c>
      <c r="AD2414" s="40">
        <f>_xll.qlInterestRateIndexMaturity($X$9,AC2414,)</f>
        <v>56417</v>
      </c>
      <c r="AE2414" s="43">
        <f>_xll.qlTenorBasisValue(TenorBasis3M,AC2414,_xll.ohTrigger(trigger,$X$24))</f>
        <v>1.0819700190917469E-4</v>
      </c>
      <c r="AF2414" s="90">
        <f>_xll.qlTenorBasisForwardRate(TenorBasis3M,AC2414,_xll.ohTrigger(trigger,$X$24))</f>
        <v>1.4074955859889847E-2</v>
      </c>
      <c r="AG2414" s="90">
        <f>_xll.qlIndexFixing(TenorBasisIndex6M,$AB2414,TRUE,_xll.ohTrigger(trigger,$X$24))</f>
        <v>1.4177241324268251E-2</v>
      </c>
      <c r="AH2414" s="43">
        <f>_xll.qlIndexFixing($X$9,$AB2414,TRUE,trigger)</f>
        <v>1.4166925205294405E-2</v>
      </c>
      <c r="AI2414" s="45">
        <f t="shared" si="51"/>
        <v>0.10316118973846197</v>
      </c>
    </row>
    <row r="2415" spans="27:35" x14ac:dyDescent="0.2">
      <c r="AA2415" s="122" t="s">
        <v>88</v>
      </c>
      <c r="AB2415" s="40">
        <f>_xll.qlInterestRateIndexFixingDate($X$9,AC2415)</f>
        <v>56328</v>
      </c>
      <c r="AC2415" s="40">
        <f>_xll.qlCalendarAdvance(calendar,$AC2414,AA2415,,,trigger)</f>
        <v>56332</v>
      </c>
      <c r="AD2415" s="40">
        <f>_xll.qlInterestRateIndexMaturity($X$9,AC2415,)</f>
        <v>56424</v>
      </c>
      <c r="AE2415" s="43">
        <f>_xll.qlTenorBasisValue(TenorBasis3M,AC2415,_xll.ohTrigger(trigger,$X$24))</f>
        <v>1.079702449854321E-4</v>
      </c>
      <c r="AF2415" s="90">
        <f>_xll.qlTenorBasisForwardRate(TenorBasis3M,AC2415,_xll.ohTrigger(trigger,$X$24))</f>
        <v>1.4065156683351815E-2</v>
      </c>
      <c r="AG2415" s="90">
        <f>_xll.qlIndexFixing(TenorBasisIndex6M,$AB2415,TRUE,_xll.ohTrigger(trigger,$X$24))</f>
        <v>1.4167442095205278E-2</v>
      </c>
      <c r="AH2415" s="43">
        <f>_xll.qlIndexFixing($X$9,$AB2415,TRUE,trigger)</f>
        <v>1.4157046882687544E-2</v>
      </c>
      <c r="AI2415" s="45">
        <f t="shared" si="51"/>
        <v>0.10395212517734162</v>
      </c>
    </row>
    <row r="2416" spans="27:35" x14ac:dyDescent="0.2">
      <c r="AA2416" s="122" t="s">
        <v>88</v>
      </c>
      <c r="AB2416" s="40">
        <f>_xll.qlInterestRateIndexFixingDate($X$9,AC2416)</f>
        <v>56333</v>
      </c>
      <c r="AC2416" s="40">
        <f>_xll.qlCalendarAdvance(calendar,$AC2415,AA2416,,,trigger)</f>
        <v>56339</v>
      </c>
      <c r="AD2416" s="40">
        <f>_xll.qlInterestRateIndexMaturity($X$9,AC2416,)</f>
        <v>56430</v>
      </c>
      <c r="AE2416" s="43">
        <f>_xll.qlTenorBasisValue(TenorBasis3M,AC2416,_xll.ohTrigger(trigger,$X$24))</f>
        <v>1.0774394765957835E-4</v>
      </c>
      <c r="AF2416" s="90">
        <f>_xll.qlTenorBasisForwardRate(TenorBasis3M,AC2416,_xll.ohTrigger(trigger,$X$24))</f>
        <v>1.4055759288927994E-2</v>
      </c>
      <c r="AG2416" s="90">
        <f>_xll.qlIndexFixing(TenorBasisIndex6M,$AB2416,TRUE,_xll.ohTrigger(trigger,$X$24))</f>
        <v>1.4158040650452517E-2</v>
      </c>
      <c r="AH2416" s="43">
        <f>_xll.qlIndexFixing($X$9,$AB2416,TRUE,trigger)</f>
        <v>1.4147572461590837E-2</v>
      </c>
      <c r="AI2416" s="45">
        <f t="shared" si="51"/>
        <v>0.10468188861679356</v>
      </c>
    </row>
    <row r="2417" spans="27:35" x14ac:dyDescent="0.2">
      <c r="AA2417" s="122" t="s">
        <v>88</v>
      </c>
      <c r="AB2417" s="40">
        <f>_xll.qlInterestRateIndexFixingDate($X$9,AC2417)</f>
        <v>56342</v>
      </c>
      <c r="AC2417" s="40">
        <f>_xll.qlCalendarAdvance(calendar,$AC2416,AA2417,,,trigger)</f>
        <v>56346</v>
      </c>
      <c r="AD2417" s="40">
        <f>_xll.qlInterestRateIndexMaturity($X$9,AC2417,)</f>
        <v>56437</v>
      </c>
      <c r="AE2417" s="43">
        <f>_xll.qlTenorBasisValue(TenorBasis3M,AC2417,_xll.ohTrigger(trigger,$X$24))</f>
        <v>1.0751810907468107E-4</v>
      </c>
      <c r="AF2417" s="90">
        <f>_xll.qlTenorBasisForwardRate(TenorBasis3M,AC2417,_xll.ohTrigger(trigger,$X$24))</f>
        <v>1.4045897698954356E-2</v>
      </c>
      <c r="AG2417" s="90">
        <f>_xll.qlIndexFixing(TenorBasisIndex6M,$AB2417,TRUE,_xll.ohTrigger(trigger,$X$24))</f>
        <v>1.4303518365344254E-2</v>
      </c>
      <c r="AH2417" s="43">
        <f>_xll.qlIndexFixing($X$9,$AB2417,TRUE,trigger)</f>
        <v>1.4137631878553682E-2</v>
      </c>
      <c r="AI2417" s="45">
        <f t="shared" si="51"/>
        <v>1.658864867905719</v>
      </c>
    </row>
    <row r="2418" spans="27:35" x14ac:dyDescent="0.2">
      <c r="AA2418" s="122" t="s">
        <v>88</v>
      </c>
      <c r="AB2418" s="40">
        <f>_xll.qlInterestRateIndexFixingDate($X$9,AC2418)</f>
        <v>56349</v>
      </c>
      <c r="AC2418" s="40">
        <f>_xll.qlCalendarAdvance(calendar,$AC2417,AA2418,,,trigger)</f>
        <v>56353</v>
      </c>
      <c r="AD2418" s="40">
        <f>_xll.qlInterestRateIndexMaturity($X$9,AC2418,)</f>
        <v>56444</v>
      </c>
      <c r="AE2418" s="43">
        <f>_xll.qlTenorBasisValue(TenorBasis3M,AC2418,_xll.ohTrigger(trigger,$X$24))</f>
        <v>1.0729272837515652E-4</v>
      </c>
      <c r="AF2418" s="90">
        <f>_xll.qlTenorBasisForwardRate(TenorBasis3M,AC2418,_xll.ohTrigger(trigger,$X$24))</f>
        <v>1.4036003547283207E-2</v>
      </c>
      <c r="AG2418" s="90">
        <f>_xll.qlIndexFixing(TenorBasisIndex6M,$AB2418,TRUE,_xll.ohTrigger(trigger,$X$24))</f>
        <v>1.4138284805236951E-2</v>
      </c>
      <c r="AH2418" s="43">
        <f>_xll.qlIndexFixing($X$9,$AB2418,TRUE,trigger)</f>
        <v>1.4127658811561659E-2</v>
      </c>
      <c r="AI2418" s="45">
        <f t="shared" si="51"/>
        <v>0.10625993675291573</v>
      </c>
    </row>
    <row r="2419" spans="27:35" x14ac:dyDescent="0.2">
      <c r="AA2419" s="122" t="s">
        <v>88</v>
      </c>
      <c r="AB2419" s="40">
        <f>_xll.qlInterestRateIndexFixingDate($X$9,AC2419)</f>
        <v>56356</v>
      </c>
      <c r="AC2419" s="40">
        <f>_xll.qlCalendarAdvance(calendar,$AC2418,AA2419,,,trigger)</f>
        <v>56360</v>
      </c>
      <c r="AD2419" s="40">
        <f>_xll.qlInterestRateIndexMaturity($X$9,AC2419,)</f>
        <v>56451</v>
      </c>
      <c r="AE2419" s="43">
        <f>_xll.qlTenorBasisValue(TenorBasis3M,AC2419,_xll.ohTrigger(trigger,$X$24))</f>
        <v>1.070678047067691E-4</v>
      </c>
      <c r="AF2419" s="90">
        <f>_xll.qlTenorBasisForwardRate(TenorBasis3M,AC2419,_xll.ohTrigger(trigger,$X$24))</f>
        <v>1.4026076833314582E-2</v>
      </c>
      <c r="AG2419" s="90">
        <f>_xll.qlIndexFixing(TenorBasisIndex6M,$AB2419,TRUE,_xll.ohTrigger(trigger,$X$24))</f>
        <v>1.4128358038223286E-2</v>
      </c>
      <c r="AH2419" s="43">
        <f>_xll.qlIndexFixing($X$9,$AB2419,TRUE,trigger)</f>
        <v>1.4117653260863363E-2</v>
      </c>
      <c r="AI2419" s="45">
        <f t="shared" si="51"/>
        <v>0.10704777359923229</v>
      </c>
    </row>
    <row r="2420" spans="27:35" x14ac:dyDescent="0.2">
      <c r="AA2420" s="122" t="s">
        <v>88</v>
      </c>
      <c r="AB2420" s="40">
        <f>_xll.qlInterestRateIndexFixingDate($X$9,AC2420)</f>
        <v>56363</v>
      </c>
      <c r="AC2420" s="40">
        <f>_xll.qlCalendarAdvance(calendar,$AC2419,AA2420,,,trigger)</f>
        <v>56367</v>
      </c>
      <c r="AD2420" s="40">
        <f>_xll.qlInterestRateIndexMaturity($X$9,AC2420,)</f>
        <v>56458</v>
      </c>
      <c r="AE2420" s="43">
        <f>_xll.qlTenorBasisValue(TenorBasis3M,AC2420,_xll.ohTrigger(trigger,$X$24))</f>
        <v>1.0684333721662949E-4</v>
      </c>
      <c r="AF2420" s="90">
        <f>_xll.qlTenorBasisForwardRate(TenorBasis3M,AC2420,_xll.ohTrigger(trigger,$X$24))</f>
        <v>1.4016117556447646E-2</v>
      </c>
      <c r="AG2420" s="90">
        <f>_xll.qlIndexFixing(TenorBasisIndex6M,$AB2420,TRUE,_xll.ohTrigger(trigger,$X$24))</f>
        <v>1.4118398707474177E-2</v>
      </c>
      <c r="AH2420" s="43">
        <f>_xll.qlIndexFixing($X$9,$AB2420,TRUE,trigger)</f>
        <v>1.4107615226702116E-2</v>
      </c>
      <c r="AI2420" s="45">
        <f t="shared" si="51"/>
        <v>0.10783480772061371</v>
      </c>
    </row>
    <row r="2421" spans="27:35" x14ac:dyDescent="0.2">
      <c r="AA2421" s="122" t="s">
        <v>88</v>
      </c>
      <c r="AB2421" s="40">
        <f>_xll.qlInterestRateIndexFixingDate($X$9,AC2421)</f>
        <v>56369</v>
      </c>
      <c r="AC2421" s="40">
        <f>_xll.qlCalendarAdvance(calendar,$AC2420,AA2421,,,trigger)</f>
        <v>56374</v>
      </c>
      <c r="AD2421" s="40">
        <f>_xll.qlInterestRateIndexMaturity($X$9,AC2421,)</f>
        <v>56466</v>
      </c>
      <c r="AE2421" s="43">
        <f>_xll.qlTenorBasisValue(TenorBasis3M,AC2421,_xll.ohTrigger(trigger,$X$24))</f>
        <v>1.0661932505319338E-4</v>
      </c>
      <c r="AF2421" s="90">
        <f>_xll.qlTenorBasisForwardRate(TenorBasis3M,AC2421,_xll.ohTrigger(trigger,$X$24))</f>
        <v>1.4005677810907139E-2</v>
      </c>
      <c r="AG2421" s="90">
        <f>_xll.qlIndexFixing(TenorBasisIndex6M,$AB2421,TRUE,_xll.ohTrigger(trigger,$X$24))</f>
        <v>1.4261195182621325E-2</v>
      </c>
      <c r="AH2421" s="43">
        <f>_xll.qlIndexFixing($X$9,$AB2421,TRUE,trigger)</f>
        <v>1.4097094761722497E-2</v>
      </c>
      <c r="AI2421" s="45">
        <f t="shared" si="51"/>
        <v>1.641004208988283</v>
      </c>
    </row>
    <row r="2422" spans="27:35" x14ac:dyDescent="0.2">
      <c r="AA2422" s="122" t="s">
        <v>88</v>
      </c>
      <c r="AB2422" s="40">
        <f>_xll.qlInterestRateIndexFixingDate($X$9,AC2422)</f>
        <v>56377</v>
      </c>
      <c r="AC2422" s="40">
        <f>_xll.qlCalendarAdvance(calendar,$AC2421,AA2422,,,trigger)</f>
        <v>56381</v>
      </c>
      <c r="AD2422" s="40">
        <f>_xll.qlInterestRateIndexMaturity($X$9,AC2422,)</f>
        <v>56473</v>
      </c>
      <c r="AE2422" s="43">
        <f>_xll.qlTenorBasisValue(TenorBasis3M,AC2422,_xll.ohTrigger(trigger,$X$24))</f>
        <v>1.0639576736626064E-4</v>
      </c>
      <c r="AF2422" s="90">
        <f>_xll.qlTenorBasisForwardRate(TenorBasis3M,AC2422,_xll.ohTrigger(trigger,$X$24))</f>
        <v>1.3995650691044892E-2</v>
      </c>
      <c r="AG2422" s="90">
        <f>_xll.qlIndexFixing(TenorBasisIndex6M,$AB2422,TRUE,_xll.ohTrigger(trigger,$X$24))</f>
        <v>1.4097935711477546E-2</v>
      </c>
      <c r="AH2422" s="43">
        <f>_xll.qlIndexFixing($X$9,$AB2422,TRUE,trigger)</f>
        <v>1.4086989046321476E-2</v>
      </c>
      <c r="AI2422" s="45">
        <f t="shared" si="51"/>
        <v>0.10946665156070373</v>
      </c>
    </row>
    <row r="2423" spans="27:35" x14ac:dyDescent="0.2">
      <c r="AA2423" s="122" t="s">
        <v>88</v>
      </c>
      <c r="AB2423" s="40">
        <f>_xll.qlInterestRateIndexFixingDate($X$9,AC2423)</f>
        <v>56384</v>
      </c>
      <c r="AC2423" s="40">
        <f>_xll.qlCalendarAdvance(calendar,$AC2422,AA2423,,,trigger)</f>
        <v>56388</v>
      </c>
      <c r="AD2423" s="40">
        <f>_xll.qlInterestRateIndexMaturity($X$9,AC2423,)</f>
        <v>56480</v>
      </c>
      <c r="AE2423" s="43">
        <f>_xll.qlTenorBasisValue(TenorBasis3M,AC2423,_xll.ohTrigger(trigger,$X$24))</f>
        <v>1.0617266330697419E-4</v>
      </c>
      <c r="AF2423" s="90">
        <f>_xll.qlTenorBasisForwardRate(TenorBasis3M,AC2423,_xll.ohTrigger(trigger,$X$24))</f>
        <v>1.3985591005469908E-2</v>
      </c>
      <c r="AG2423" s="90">
        <f>_xll.qlIndexFixing(TenorBasisIndex6M,$AB2423,TRUE,_xll.ohTrigger(trigger,$X$24))</f>
        <v>1.4087875966590876E-2</v>
      </c>
      <c r="AH2423" s="43">
        <f>_xll.qlIndexFixing($X$9,$AB2423,TRUE,trigger)</f>
        <v>1.4076850847234279E-2</v>
      </c>
      <c r="AI2423" s="45">
        <f t="shared" si="51"/>
        <v>0.11025119356597099</v>
      </c>
    </row>
    <row r="2424" spans="27:35" x14ac:dyDescent="0.2">
      <c r="AA2424" s="122" t="s">
        <v>88</v>
      </c>
      <c r="AB2424" s="40">
        <f>_xll.qlInterestRateIndexFixingDate($X$9,AC2424)</f>
        <v>56391</v>
      </c>
      <c r="AC2424" s="40">
        <f>_xll.qlCalendarAdvance(calendar,$AC2423,AA2424,,,trigger)</f>
        <v>56395</v>
      </c>
      <c r="AD2424" s="40">
        <f>_xll.qlInterestRateIndexMaturity($X$9,AC2424,)</f>
        <v>56487</v>
      </c>
      <c r="AE2424" s="43">
        <f>_xll.qlTenorBasisValue(TenorBasis3M,AC2424,_xll.ohTrigger(trigger,$X$24))</f>
        <v>1.0595001202781798E-4</v>
      </c>
      <c r="AF2424" s="90">
        <f>_xll.qlTenorBasisForwardRate(TenorBasis3M,AC2424,_xll.ohTrigger(trigger,$X$24))</f>
        <v>1.3975498753593097E-2</v>
      </c>
      <c r="AG2424" s="90">
        <f>_xll.qlIndexFixing(TenorBasisIndex6M,$AB2424,TRUE,_xll.ohTrigger(trigger,$X$24))</f>
        <v>1.4077783654555231E-2</v>
      </c>
      <c r="AH2424" s="43">
        <f>_xll.qlIndexFixing($X$9,$AB2424,TRUE,trigger)</f>
        <v>1.4066680164711142E-2</v>
      </c>
      <c r="AI2424" s="45">
        <f t="shared" si="51"/>
        <v>0.11103489844089057</v>
      </c>
    </row>
    <row r="2425" spans="27:35" x14ac:dyDescent="0.2">
      <c r="AA2425" s="122" t="s">
        <v>88</v>
      </c>
      <c r="AB2425" s="40">
        <f>_xll.qlInterestRateIndexFixingDate($X$9,AC2425)</f>
        <v>56398</v>
      </c>
      <c r="AC2425" s="40">
        <f>_xll.qlCalendarAdvance(calendar,$AC2424,AA2425,,,trigger)</f>
        <v>56402</v>
      </c>
      <c r="AD2425" s="40">
        <f>_xll.qlInterestRateIndexMaturity($X$9,AC2425,)</f>
        <v>56494</v>
      </c>
      <c r="AE2425" s="43">
        <f>_xll.qlTenorBasisValue(TenorBasis3M,AC2425,_xll.ohTrigger(trigger,$X$24))</f>
        <v>1.0572781268261653E-4</v>
      </c>
      <c r="AF2425" s="90">
        <f>_xll.qlTenorBasisForwardRate(TenorBasis3M,AC2425,_xll.ohTrigger(trigger,$X$24))</f>
        <v>1.3965373934825361E-2</v>
      </c>
      <c r="AG2425" s="90">
        <f>_xll.qlIndexFixing(TenorBasisIndex6M,$AB2425,TRUE,_xll.ohTrigger(trigger,$X$24))</f>
        <v>1.4067658774778037E-2</v>
      </c>
      <c r="AH2425" s="43">
        <f>_xll.qlIndexFixing($X$9,$AB2425,TRUE,trigger)</f>
        <v>1.4056476999004905E-2</v>
      </c>
      <c r="AI2425" s="45">
        <f t="shared" si="51"/>
        <v>0.1118177577313223</v>
      </c>
    </row>
    <row r="2426" spans="27:35" x14ac:dyDescent="0.2">
      <c r="AA2426" s="122" t="s">
        <v>88</v>
      </c>
      <c r="AB2426" s="40">
        <f>_xll.qlInterestRateIndexFixingDate($X$9,AC2426)</f>
        <v>56405</v>
      </c>
      <c r="AC2426" s="40">
        <f>_xll.qlCalendarAdvance(calendar,$AC2425,AA2426,,,trigger)</f>
        <v>56409</v>
      </c>
      <c r="AD2426" s="40">
        <f>_xll.qlInterestRateIndexMaturity($X$9,AC2426,)</f>
        <v>56501</v>
      </c>
      <c r="AE2426" s="43">
        <f>_xll.qlTenorBasisValue(TenorBasis3M,AC2426,_xll.ohTrigger(trigger,$X$24))</f>
        <v>1.0550606442653362E-4</v>
      </c>
      <c r="AF2426" s="90">
        <f>_xll.qlTenorBasisForwardRate(TenorBasis3M,AC2426,_xll.ohTrigger(trigger,$X$24))</f>
        <v>1.3955216548587166E-2</v>
      </c>
      <c r="AG2426" s="90">
        <f>_xll.qlIndexFixing(TenorBasisIndex6M,$AB2426,TRUE,_xll.ohTrigger(trigger,$X$24))</f>
        <v>1.4057501326684105E-2</v>
      </c>
      <c r="AH2426" s="43">
        <f>_xll.qlIndexFixing($X$9,$AB2426,TRUE,trigger)</f>
        <v>1.4046241350368409E-2</v>
      </c>
      <c r="AI2426" s="45">
        <f t="shared" si="51"/>
        <v>0.11259976315696266</v>
      </c>
    </row>
    <row r="2427" spans="27:35" x14ac:dyDescent="0.2">
      <c r="AA2427" s="122" t="s">
        <v>88</v>
      </c>
      <c r="AB2427" s="40">
        <f>_xll.qlInterestRateIndexFixingDate($X$9,AC2427)</f>
        <v>56412</v>
      </c>
      <c r="AC2427" s="40">
        <f>_xll.qlCalendarAdvance(calendar,$AC2426,AA2427,,,trigger)</f>
        <v>56416</v>
      </c>
      <c r="AD2427" s="40">
        <f>_xll.qlInterestRateIndexMaturity($X$9,AC2427,)</f>
        <v>56508</v>
      </c>
      <c r="AE2427" s="43">
        <f>_xll.qlTenorBasisValue(TenorBasis3M,AC2427,_xll.ohTrigger(trigger,$X$24))</f>
        <v>1.0528476641607045E-4</v>
      </c>
      <c r="AF2427" s="90">
        <f>_xll.qlTenorBasisForwardRate(TenorBasis3M,AC2427,_xll.ohTrigger(trigger,$X$24))</f>
        <v>1.3945026594292025E-2</v>
      </c>
      <c r="AG2427" s="90">
        <f>_xll.qlIndexFixing(TenorBasisIndex6M,$AB2427,TRUE,_xll.ohTrigger(trigger,$X$24))</f>
        <v>1.4047311309682601E-2</v>
      </c>
      <c r="AH2427" s="43">
        <f>_xll.qlIndexFixing($X$9,$AB2427,TRUE,trigger)</f>
        <v>1.4035973219055366E-2</v>
      </c>
      <c r="AI2427" s="45">
        <f t="shared" si="51"/>
        <v>0.11338090627234509</v>
      </c>
    </row>
    <row r="2428" spans="27:35" x14ac:dyDescent="0.2">
      <c r="AA2428" s="122" t="s">
        <v>88</v>
      </c>
      <c r="AB2428" s="40">
        <f>_xll.qlInterestRateIndexFixingDate($X$9,AC2428)</f>
        <v>56419</v>
      </c>
      <c r="AC2428" s="40">
        <f>_xll.qlCalendarAdvance(calendar,$AC2427,AA2428,,,trigger)</f>
        <v>56423</v>
      </c>
      <c r="AD2428" s="40">
        <f>_xll.qlInterestRateIndexMaturity($X$9,AC2428,)</f>
        <v>56515</v>
      </c>
      <c r="AE2428" s="43">
        <f>_xll.qlTenorBasisValue(TenorBasis3M,AC2428,_xll.ohTrigger(trigger,$X$24))</f>
        <v>1.0506391780906502E-4</v>
      </c>
      <c r="AF2428" s="90">
        <f>_xll.qlTenorBasisForwardRate(TenorBasis3M,AC2428,_xll.ohTrigger(trigger,$X$24))</f>
        <v>1.3934804071363875E-2</v>
      </c>
      <c r="AG2428" s="90">
        <f>_xll.qlIndexFixing(TenorBasisIndex6M,$AB2428,TRUE,_xll.ohTrigger(trigger,$X$24))</f>
        <v>1.4189564314523428E-2</v>
      </c>
      <c r="AH2428" s="43">
        <f>_xll.qlIndexFixing($X$9,$AB2428,TRUE,trigger)</f>
        <v>1.4025672605323827E-2</v>
      </c>
      <c r="AI2428" s="45">
        <f t="shared" si="51"/>
        <v>1.6389170919960117</v>
      </c>
    </row>
    <row r="2429" spans="27:35" x14ac:dyDescent="0.2">
      <c r="AA2429" s="122" t="s">
        <v>88</v>
      </c>
      <c r="AB2429" s="40">
        <f>_xll.qlInterestRateIndexFixingDate($X$9,AC2429)</f>
        <v>56426</v>
      </c>
      <c r="AC2429" s="40">
        <f>_xll.qlCalendarAdvance(calendar,$AC2428,AA2429,,,trigger)</f>
        <v>56430</v>
      </c>
      <c r="AD2429" s="40">
        <f>_xll.qlInterestRateIndexMaturity($X$9,AC2429,)</f>
        <v>56522</v>
      </c>
      <c r="AE2429" s="43">
        <f>_xll.qlTenorBasisValue(TenorBasis3M,AC2429,_xll.ohTrigger(trigger,$X$24))</f>
        <v>1.0484351776469067E-4</v>
      </c>
      <c r="AF2429" s="90">
        <f>_xll.qlTenorBasisForwardRate(TenorBasis3M,AC2429,_xll.ohTrigger(trigger,$X$24))</f>
        <v>1.3924548979218838E-2</v>
      </c>
      <c r="AG2429" s="90">
        <f>_xll.qlIndexFixing(TenorBasisIndex6M,$AB2429,TRUE,_xll.ohTrigger(trigger,$X$24))</f>
        <v>1.4026833566655244E-2</v>
      </c>
      <c r="AH2429" s="43">
        <f>_xll.qlIndexFixing($X$9,$AB2429,TRUE,trigger)</f>
        <v>1.4015339509424029E-2</v>
      </c>
      <c r="AI2429" s="45">
        <f t="shared" si="51"/>
        <v>0.11494057231215341</v>
      </c>
    </row>
    <row r="2430" spans="27:35" x14ac:dyDescent="0.2">
      <c r="AA2430" s="122" t="s">
        <v>88</v>
      </c>
      <c r="AB2430" s="40">
        <f>_xll.qlInterestRateIndexFixingDate($X$9,AC2430)</f>
        <v>56433</v>
      </c>
      <c r="AC2430" s="40">
        <f>_xll.qlCalendarAdvance(calendar,$AC2429,AA2430,,,trigger)</f>
        <v>56437</v>
      </c>
      <c r="AD2430" s="40">
        <f>_xll.qlInterestRateIndexMaturity($X$9,AC2430,)</f>
        <v>56529</v>
      </c>
      <c r="AE2430" s="43">
        <f>_xll.qlTenorBasisValue(TenorBasis3M,AC2430,_xll.ohTrigger(trigger,$X$24))</f>
        <v>1.0462356544345474E-4</v>
      </c>
      <c r="AF2430" s="90">
        <f>_xll.qlTenorBasisForwardRate(TenorBasis3M,AC2430,_xll.ohTrigger(trigger,$X$24))</f>
        <v>1.3914261317285195E-2</v>
      </c>
      <c r="AG2430" s="90">
        <f>_xll.qlIndexFixing(TenorBasisIndex6M,$AB2430,TRUE,_xll.ohTrigger(trigger,$X$24))</f>
        <v>1.4016545839471187E-2</v>
      </c>
      <c r="AH2430" s="43">
        <f>_xll.qlIndexFixing($X$9,$AB2430,TRUE,trigger)</f>
        <v>1.4004973931616633E-2</v>
      </c>
      <c r="AI2430" s="45">
        <f t="shared" si="51"/>
        <v>0.11571907854553837</v>
      </c>
    </row>
    <row r="2431" spans="27:35" x14ac:dyDescent="0.2">
      <c r="AA2431" s="122" t="s">
        <v>88</v>
      </c>
      <c r="AB2431" s="40">
        <f>_xll.qlInterestRateIndexFixingDate($X$9,AC2431)</f>
        <v>56440</v>
      </c>
      <c r="AC2431" s="40">
        <f>_xll.qlCalendarAdvance(calendar,$AC2430,AA2431,,,trigger)</f>
        <v>56444</v>
      </c>
      <c r="AD2431" s="40">
        <f>_xll.qlInterestRateIndexMaturity($X$9,AC2431,)</f>
        <v>56536</v>
      </c>
      <c r="AE2431" s="43">
        <f>_xll.qlTenorBasisValue(TenorBasis3M,AC2431,_xll.ohTrigger(trigger,$X$24))</f>
        <v>1.0440406000719748E-4</v>
      </c>
      <c r="AF2431" s="90">
        <f>_xll.qlTenorBasisForwardRate(TenorBasis3M,AC2431,_xll.ohTrigger(trigger,$X$24))</f>
        <v>1.3903941084988623E-2</v>
      </c>
      <c r="AG2431" s="90">
        <f>_xll.qlIndexFixing(TenorBasisIndex6M,$AB2431,TRUE,_xll.ohTrigger(trigger,$X$24))</f>
        <v>1.3855561763368489E-2</v>
      </c>
      <c r="AH2431" s="43">
        <f>_xll.qlIndexFixing($X$9,$AB2431,TRUE,trigger)</f>
        <v>1.3994575872158825E-2</v>
      </c>
      <c r="AI2431" s="45">
        <f t="shared" si="51"/>
        <v>-1.3901410879033591</v>
      </c>
    </row>
    <row r="2432" spans="27:35" x14ac:dyDescent="0.2">
      <c r="AA2432" s="122" t="s">
        <v>88</v>
      </c>
      <c r="AB2432" s="40">
        <f>_xll.qlInterestRateIndexFixingDate($X$9,AC2432)</f>
        <v>56447</v>
      </c>
      <c r="AC2432" s="40">
        <f>_xll.qlCalendarAdvance(calendar,$AC2431,AA2432,,,trigger)</f>
        <v>56451</v>
      </c>
      <c r="AD2432" s="40">
        <f>_xll.qlInterestRateIndexMaturity($X$9,AC2432,)</f>
        <v>56543</v>
      </c>
      <c r="AE2432" s="43">
        <f>_xll.qlTenorBasisValue(TenorBasis3M,AC2432,_xll.ohTrigger(trigger,$X$24))</f>
        <v>1.0418500061909068E-4</v>
      </c>
      <c r="AF2432" s="90">
        <f>_xll.qlTenorBasisForwardRate(TenorBasis3M,AC2432,_xll.ohTrigger(trigger,$X$24))</f>
        <v>1.3893588281756537E-2</v>
      </c>
      <c r="AG2432" s="90">
        <f>_xll.qlIndexFixing(TenorBasisIndex6M,$AB2432,TRUE,_xll.ohTrigger(trigger,$X$24))</f>
        <v>1.3995872670895044E-2</v>
      </c>
      <c r="AH2432" s="43">
        <f>_xll.qlIndexFixing($X$9,$AB2432,TRUE,trigger)</f>
        <v>1.3984145331307788E-2</v>
      </c>
      <c r="AI2432" s="45">
        <f t="shared" si="51"/>
        <v>0.11727339587255456</v>
      </c>
    </row>
    <row r="2433" spans="27:35" x14ac:dyDescent="0.2">
      <c r="AA2433" s="122" t="s">
        <v>88</v>
      </c>
      <c r="AB2433" s="40">
        <f>_xll.qlInterestRateIndexFixingDate($X$9,AC2433)</f>
        <v>56454</v>
      </c>
      <c r="AC2433" s="40">
        <f>_xll.qlCalendarAdvance(calendar,$AC2432,AA2433,,,trigger)</f>
        <v>56458</v>
      </c>
      <c r="AD2433" s="40">
        <f>_xll.qlInterestRateIndexMaturity($X$9,AC2433,)</f>
        <v>56550</v>
      </c>
      <c r="AE2433" s="43">
        <f>_xll.qlTenorBasisValue(TenorBasis3M,AC2433,_xll.ohTrigger(trigger,$X$24))</f>
        <v>1.0396638644363634E-4</v>
      </c>
      <c r="AF2433" s="90">
        <f>_xll.qlTenorBasisForwardRate(TenorBasis3M,AC2433,_xll.ohTrigger(trigger,$X$24))</f>
        <v>1.3883202907018959E-2</v>
      </c>
      <c r="AG2433" s="90">
        <f>_xll.qlIndexFixing(TenorBasisIndex6M,$AB2433,TRUE,_xll.ohTrigger(trigger,$X$24))</f>
        <v>1.3985487228358656E-2</v>
      </c>
      <c r="AH2433" s="43">
        <f>_xll.qlIndexFixing($X$9,$AB2433,TRUE,trigger)</f>
        <v>1.3973682309321578E-2</v>
      </c>
      <c r="AI2433" s="45">
        <f t="shared" si="51"/>
        <v>0.11804919037078018</v>
      </c>
    </row>
    <row r="2434" spans="27:35" x14ac:dyDescent="0.2">
      <c r="AA2434" s="122" t="s">
        <v>88</v>
      </c>
      <c r="AB2434" s="40">
        <f>_xll.qlInterestRateIndexFixingDate($X$9,AC2434)</f>
        <v>56461</v>
      </c>
      <c r="AC2434" s="40">
        <f>_xll.qlCalendarAdvance(calendar,$AC2433,AA2434,,,trigger)</f>
        <v>56465</v>
      </c>
      <c r="AD2434" s="40">
        <f>_xll.qlInterestRateIndexMaturity($X$9,AC2434,)</f>
        <v>56557</v>
      </c>
      <c r="AE2434" s="43">
        <f>_xll.qlTenorBasisValue(TenorBasis3M,AC2434,_xll.ohTrigger(trigger,$X$24))</f>
        <v>1.0374821664666572E-4</v>
      </c>
      <c r="AF2434" s="90">
        <f>_xll.qlTenorBasisForwardRate(TenorBasis3M,AC2434,_xll.ohTrigger(trigger,$X$24))</f>
        <v>1.3872784960210252E-2</v>
      </c>
      <c r="AG2434" s="90">
        <f>_xll.qlIndexFixing(TenorBasisIndex6M,$AB2434,TRUE,_xll.ohTrigger(trigger,$X$24))</f>
        <v>1.3975069212906598E-2</v>
      </c>
      <c r="AH2434" s="43">
        <f>_xll.qlIndexFixing($X$9,$AB2434,TRUE,trigger)</f>
        <v>1.3963186806462595E-2</v>
      </c>
      <c r="AI2434" s="45">
        <f t="shared" si="51"/>
        <v>0.11882406444002971</v>
      </c>
    </row>
    <row r="2435" spans="27:35" x14ac:dyDescent="0.2">
      <c r="AA2435" s="122" t="s">
        <v>88</v>
      </c>
      <c r="AB2435" s="40">
        <f>_xll.qlInterestRateIndexFixingDate($X$9,AC2435)</f>
        <v>56468</v>
      </c>
      <c r="AC2435" s="40">
        <f>_xll.qlCalendarAdvance(calendar,$AC2434,AA2435,,,trigger)</f>
        <v>56472</v>
      </c>
      <c r="AD2435" s="40">
        <f>_xll.qlInterestRateIndexMaturity($X$9,AC2435,)</f>
        <v>56564</v>
      </c>
      <c r="AE2435" s="43">
        <f>_xll.qlTenorBasisValue(TenorBasis3M,AC2435,_xll.ohTrigger(trigger,$X$24))</f>
        <v>1.0353049039533777E-4</v>
      </c>
      <c r="AF2435" s="90">
        <f>_xll.qlTenorBasisForwardRate(TenorBasis3M,AC2435,_xll.ohTrigger(trigger,$X$24))</f>
        <v>1.3862334440763917E-2</v>
      </c>
      <c r="AG2435" s="90">
        <f>_xll.qlIndexFixing(TenorBasisIndex6M,$AB2435,TRUE,_xll.ohTrigger(trigger,$X$24))</f>
        <v>1.3964618623965417E-2</v>
      </c>
      <c r="AH2435" s="43">
        <f>_xll.qlIndexFixing($X$9,$AB2435,TRUE,trigger)</f>
        <v>1.3952658822988892E-2</v>
      </c>
      <c r="AI2435" s="45">
        <f t="shared" si="51"/>
        <v>0.11959800976525312</v>
      </c>
    </row>
    <row r="2436" spans="27:35" x14ac:dyDescent="0.2">
      <c r="AA2436" s="122" t="s">
        <v>88</v>
      </c>
      <c r="AB2436" s="40">
        <f>_xll.qlInterestRateIndexFixingDate($X$9,AC2436)</f>
        <v>56475</v>
      </c>
      <c r="AC2436" s="40">
        <f>_xll.qlCalendarAdvance(calendar,$AC2435,AA2436,,,trigger)</f>
        <v>56479</v>
      </c>
      <c r="AD2436" s="40">
        <f>_xll.qlInterestRateIndexMaturity($X$9,AC2436,)</f>
        <v>56571</v>
      </c>
      <c r="AE2436" s="43">
        <f>_xll.qlTenorBasisValue(TenorBasis3M,AC2436,_xll.ohTrigger(trigger,$X$24))</f>
        <v>1.0331320685813776E-4</v>
      </c>
      <c r="AF2436" s="90">
        <f>_xll.qlTenorBasisForwardRate(TenorBasis3M,AC2436,_xll.ohTrigger(trigger,$X$24))</f>
        <v>1.3851851348116053E-2</v>
      </c>
      <c r="AG2436" s="90">
        <f>_xll.qlIndexFixing(TenorBasisIndex6M,$AB2436,TRUE,_xll.ohTrigger(trigger,$X$24))</f>
        <v>1.395413546097643E-2</v>
      </c>
      <c r="AH2436" s="43">
        <f>_xll.qlIndexFixing($X$9,$AB2436,TRUE,trigger)</f>
        <v>1.3942098359162E-2</v>
      </c>
      <c r="AI2436" s="45">
        <f t="shared" ref="AI2436:AI2499" si="52">(AG2436-AH2436)*10000</f>
        <v>0.12037101814429615</v>
      </c>
    </row>
    <row r="2437" spans="27:35" x14ac:dyDescent="0.2">
      <c r="AA2437" s="122" t="s">
        <v>88</v>
      </c>
      <c r="AB2437" s="40">
        <f>_xll.qlInterestRateIndexFixingDate($X$9,AC2437)</f>
        <v>56482</v>
      </c>
      <c r="AC2437" s="40">
        <f>_xll.qlCalendarAdvance(calendar,$AC2436,AA2437,,,trigger)</f>
        <v>56486</v>
      </c>
      <c r="AD2437" s="40">
        <f>_xll.qlInterestRateIndexMaturity($X$9,AC2437,)</f>
        <v>56578</v>
      </c>
      <c r="AE2437" s="43">
        <f>_xll.qlTenorBasisValue(TenorBasis3M,AC2437,_xll.ohTrigger(trigger,$X$24))</f>
        <v>1.0309636520487662E-4</v>
      </c>
      <c r="AF2437" s="90">
        <f>_xll.qlTenorBasisForwardRate(TenorBasis3M,AC2437,_xll.ohTrigger(trigger,$X$24))</f>
        <v>1.384133568170798E-2</v>
      </c>
      <c r="AG2437" s="90">
        <f>_xll.qlIndexFixing(TenorBasisIndex6M,$AB2437,TRUE,_xll.ohTrigger(trigger,$X$24))</f>
        <v>1.3943619723375739E-2</v>
      </c>
      <c r="AH2437" s="43">
        <f>_xll.qlIndexFixing($X$9,$AB2437,TRUE,trigger)</f>
        <v>1.3931505415246055E-2</v>
      </c>
      <c r="AI2437" s="45">
        <f t="shared" si="52"/>
        <v>0.12114308129683796</v>
      </c>
    </row>
    <row r="2438" spans="27:35" x14ac:dyDescent="0.2">
      <c r="AA2438" s="122" t="s">
        <v>88</v>
      </c>
      <c r="AB2438" s="40">
        <f>_xll.qlInterestRateIndexFixingDate($X$9,AC2438)</f>
        <v>56489</v>
      </c>
      <c r="AC2438" s="40">
        <f>_xll.qlCalendarAdvance(calendar,$AC2437,AA2438,,,trigger)</f>
        <v>56493</v>
      </c>
      <c r="AD2438" s="40">
        <f>_xll.qlInterestRateIndexMaturity($X$9,AC2438,)</f>
        <v>56584</v>
      </c>
      <c r="AE2438" s="43">
        <f>_xll.qlTenorBasisValue(TenorBasis3M,AC2438,_xll.ohTrigger(trigger,$X$24))</f>
        <v>1.0287996460668912E-4</v>
      </c>
      <c r="AF2438" s="90">
        <f>_xll.qlTenorBasisForwardRate(TenorBasis3M,AC2438,_xll.ohTrigger(trigger,$X$24))</f>
        <v>1.3831281645722029E-2</v>
      </c>
      <c r="AG2438" s="90">
        <f>_xll.qlIndexFixing(TenorBasisIndex6M,$AB2438,TRUE,_xll.ohTrigger(trigger,$X$24))</f>
        <v>1.3933561683332388E-2</v>
      </c>
      <c r="AH2438" s="43">
        <f>_xll.qlIndexFixing($X$9,$AB2438,TRUE,trigger)</f>
        <v>1.3921376224688508E-2</v>
      </c>
      <c r="AI2438" s="45">
        <f t="shared" si="52"/>
        <v>0.12185458643879446</v>
      </c>
    </row>
    <row r="2439" spans="27:35" x14ac:dyDescent="0.2">
      <c r="AA2439" s="122" t="s">
        <v>88</v>
      </c>
      <c r="AB2439" s="40">
        <f>_xll.qlInterestRateIndexFixingDate($X$9,AC2439)</f>
        <v>56496</v>
      </c>
      <c r="AC2439" s="40">
        <f>_xll.qlCalendarAdvance(calendar,$AC2438,AA2439,,,trigger)</f>
        <v>56500</v>
      </c>
      <c r="AD2439" s="40">
        <f>_xll.qlInterestRateIndexMaturity($X$9,AC2439,)</f>
        <v>56591</v>
      </c>
      <c r="AE2439" s="43">
        <f>_xll.qlTenorBasisValue(TenorBasis3M,AC2439,_xll.ohTrigger(trigger,$X$24))</f>
        <v>1.0266400423603248E-4</v>
      </c>
      <c r="AF2439" s="90">
        <f>_xll.qlTenorBasisForwardRate(TenorBasis3M,AC2439,_xll.ohTrigger(trigger,$X$24))</f>
        <v>1.38207035625803E-2</v>
      </c>
      <c r="AG2439" s="90">
        <f>_xll.qlIndexFixing(TenorBasisIndex6M,$AB2439,TRUE,_xll.ohTrigger(trigger,$X$24))</f>
        <v>1.4075891106843564E-2</v>
      </c>
      <c r="AH2439" s="43">
        <f>_xll.qlIndexFixing($X$9,$AB2439,TRUE,trigger)</f>
        <v>1.391072105249779E-2</v>
      </c>
      <c r="AI2439" s="45">
        <f t="shared" si="52"/>
        <v>1.6517005434577361</v>
      </c>
    </row>
    <row r="2440" spans="27:35" x14ac:dyDescent="0.2">
      <c r="AA2440" s="122" t="s">
        <v>88</v>
      </c>
      <c r="AB2440" s="40">
        <f>_xll.qlInterestRateIndexFixingDate($X$9,AC2440)</f>
        <v>56503</v>
      </c>
      <c r="AC2440" s="40">
        <f>_xll.qlCalendarAdvance(calendar,$AC2439,AA2440,,,trigger)</f>
        <v>56507</v>
      </c>
      <c r="AD2440" s="40">
        <f>_xll.qlInterestRateIndexMaturity($X$9,AC2440,)</f>
        <v>56598</v>
      </c>
      <c r="AE2440" s="43">
        <f>_xll.qlTenorBasisValue(TenorBasis3M,AC2440,_xll.ohTrigger(trigger,$X$24))</f>
        <v>1.0244848326668572E-4</v>
      </c>
      <c r="AF2440" s="90">
        <f>_xll.qlTenorBasisForwardRate(TenorBasis3M,AC2440,_xll.ohTrigger(trigger,$X$24))</f>
        <v>1.3810092904985546E-2</v>
      </c>
      <c r="AG2440" s="90">
        <f>_xll.qlIndexFixing(TenorBasisIndex6M,$AB2440,TRUE,_xll.ohTrigger(trigger,$X$24))</f>
        <v>1.3912372802095545E-2</v>
      </c>
      <c r="AH2440" s="43">
        <f>_xll.qlIndexFixing($X$9,$AB2440,TRUE,trigger)</f>
        <v>1.3900033401923131E-2</v>
      </c>
      <c r="AI2440" s="45">
        <f t="shared" si="52"/>
        <v>0.12339400172414403</v>
      </c>
    </row>
    <row r="2441" spans="27:35" x14ac:dyDescent="0.2">
      <c r="AA2441" s="122" t="s">
        <v>88</v>
      </c>
      <c r="AB2441" s="40">
        <f>_xll.qlInterestRateIndexFixingDate($X$9,AC2441)</f>
        <v>56510</v>
      </c>
      <c r="AC2441" s="40">
        <f>_xll.qlCalendarAdvance(calendar,$AC2440,AA2441,,,trigger)</f>
        <v>56514</v>
      </c>
      <c r="AD2441" s="40">
        <f>_xll.qlInterestRateIndexMaturity($X$9,AC2441,)</f>
        <v>56605</v>
      </c>
      <c r="AE2441" s="43">
        <f>_xll.qlTenorBasisValue(TenorBasis3M,AC2441,_xll.ohTrigger(trigger,$X$24))</f>
        <v>1.0223340087374782E-4</v>
      </c>
      <c r="AF2441" s="90">
        <f>_xll.qlTenorBasisForwardRate(TenorBasis3M,AC2441,_xll.ohTrigger(trigger,$X$24))</f>
        <v>1.3799449672379971E-2</v>
      </c>
      <c r="AG2441" s="90">
        <f>_xll.qlIndexFixing(TenorBasisIndex6M,$AB2441,TRUE,_xll.ohTrigger(trigger,$X$24))</f>
        <v>1.390172949798058E-2</v>
      </c>
      <c r="AH2441" s="43">
        <f>_xll.qlIndexFixing($X$9,$AB2441,TRUE,trigger)</f>
        <v>1.388931327323421E-2</v>
      </c>
      <c r="AI2441" s="45">
        <f t="shared" si="52"/>
        <v>0.12416224746370289</v>
      </c>
    </row>
    <row r="2442" spans="27:35" x14ac:dyDescent="0.2">
      <c r="AA2442" s="122" t="s">
        <v>88</v>
      </c>
      <c r="AB2442" s="40">
        <f>_xll.qlInterestRateIndexFixingDate($X$9,AC2442)</f>
        <v>56517</v>
      </c>
      <c r="AC2442" s="40">
        <f>_xll.qlCalendarAdvance(calendar,$AC2441,AA2442,,,trigger)</f>
        <v>56521</v>
      </c>
      <c r="AD2442" s="40">
        <f>_xll.qlInterestRateIndexMaturity($X$9,AC2442,)</f>
        <v>56612</v>
      </c>
      <c r="AE2442" s="43">
        <f>_xll.qlTenorBasisValue(TenorBasis3M,AC2442,_xll.ohTrigger(trigger,$X$24))</f>
        <v>1.020187562336368E-4</v>
      </c>
      <c r="AF2442" s="90">
        <f>_xll.qlTenorBasisForwardRate(TenorBasis3M,AC2442,_xll.ohTrigger(trigger,$X$24))</f>
        <v>1.378877386421193E-2</v>
      </c>
      <c r="AG2442" s="90">
        <f>_xll.qlIndexFixing(TenorBasisIndex6M,$AB2442,TRUE,_xll.ohTrigger(trigger,$X$24))</f>
        <v>1.3891053617461622E-2</v>
      </c>
      <c r="AH2442" s="43">
        <f>_xll.qlIndexFixing($X$9,$AB2442,TRUE,trigger)</f>
        <v>1.3878560666688401E-2</v>
      </c>
      <c r="AI2442" s="45">
        <f t="shared" si="52"/>
        <v>0.1249295077322167</v>
      </c>
    </row>
    <row r="2443" spans="27:35" x14ac:dyDescent="0.2">
      <c r="AA2443" s="122" t="s">
        <v>88</v>
      </c>
      <c r="AB2443" s="40">
        <f>_xll.qlInterestRateIndexFixingDate($X$9,AC2443)</f>
        <v>56524</v>
      </c>
      <c r="AC2443" s="40">
        <f>_xll.qlCalendarAdvance(calendar,$AC2442,AA2443,,,trigger)</f>
        <v>56528</v>
      </c>
      <c r="AD2443" s="40">
        <f>_xll.qlInterestRateIndexMaturity($X$9,AC2443,)</f>
        <v>56620</v>
      </c>
      <c r="AE2443" s="43">
        <f>_xll.qlTenorBasisValue(TenorBasis3M,AC2443,_xll.ohTrigger(trigger,$X$24))</f>
        <v>1.0180454852408813E-4</v>
      </c>
      <c r="AF2443" s="90">
        <f>_xll.qlTenorBasisForwardRate(TenorBasis3M,AC2443,_xll.ohTrigger(trigger,$X$24))</f>
        <v>1.3777557603117434E-2</v>
      </c>
      <c r="AG2443" s="90">
        <f>_xll.qlIndexFixing(TenorBasisIndex6M,$AB2443,TRUE,_xll.ohTrigger(trigger,$X$24))</f>
        <v>1.3879841199813309E-2</v>
      </c>
      <c r="AH2443" s="43">
        <f>_xll.qlIndexFixing($X$9,$AB2443,TRUE,trigger)</f>
        <v>1.3867265684636289E-2</v>
      </c>
      <c r="AI2443" s="45">
        <f t="shared" si="52"/>
        <v>0.1257551517701988</v>
      </c>
    </row>
    <row r="2444" spans="27:35" x14ac:dyDescent="0.2">
      <c r="AA2444" s="122" t="s">
        <v>88</v>
      </c>
      <c r="AB2444" s="40">
        <f>_xll.qlInterestRateIndexFixingDate($X$9,AC2444)</f>
        <v>56531</v>
      </c>
      <c r="AC2444" s="40">
        <f>_xll.qlCalendarAdvance(calendar,$AC2443,AA2444,,,trigger)</f>
        <v>56535</v>
      </c>
      <c r="AD2444" s="40">
        <f>_xll.qlInterestRateIndexMaturity($X$9,AC2444,)</f>
        <v>56627</v>
      </c>
      <c r="AE2444" s="43">
        <f>_xll.qlTenorBasisValue(TenorBasis3M,AC2444,_xll.ohTrigger(trigger,$X$24))</f>
        <v>1.015907769241537E-4</v>
      </c>
      <c r="AF2444" s="90">
        <f>_xll.qlTenorBasisForwardRate(TenorBasis3M,AC2444,_xll.ohTrigger(trigger,$X$24))</f>
        <v>1.3766813904849878E-2</v>
      </c>
      <c r="AG2444" s="90">
        <f>_xll.qlIndexFixing(TenorBasisIndex6M,$AB2444,TRUE,_xll.ohTrigger(trigger,$X$24))</f>
        <v>1.3869097424411801E-2</v>
      </c>
      <c r="AH2444" s="43">
        <f>_xll.qlIndexFixing($X$9,$AB2444,TRUE,trigger)</f>
        <v>1.3856445387498877E-2</v>
      </c>
      <c r="AI2444" s="45">
        <f t="shared" si="52"/>
        <v>0.12652036912924255</v>
      </c>
    </row>
    <row r="2445" spans="27:35" x14ac:dyDescent="0.2">
      <c r="AA2445" s="122" t="s">
        <v>88</v>
      </c>
      <c r="AB2445" s="40">
        <f>_xll.qlInterestRateIndexFixingDate($X$9,AC2445)</f>
        <v>56538</v>
      </c>
      <c r="AC2445" s="40">
        <f>_xll.qlCalendarAdvance(calendar,$AC2444,AA2445,,,trigger)</f>
        <v>56542</v>
      </c>
      <c r="AD2445" s="40">
        <f>_xll.qlInterestRateIndexMaturity($X$9,AC2445,)</f>
        <v>56634</v>
      </c>
      <c r="AE2445" s="43">
        <f>_xll.qlTenorBasisValue(TenorBasis3M,AC2445,_xll.ohTrigger(trigger,$X$24))</f>
        <v>1.0137744061420041E-4</v>
      </c>
      <c r="AF2445" s="90">
        <f>_xll.qlTenorBasisForwardRate(TenorBasis3M,AC2445,_xll.ohTrigger(trigger,$X$24))</f>
        <v>1.375603762840825E-2</v>
      </c>
      <c r="AG2445" s="90">
        <f>_xll.qlIndexFixing(TenorBasisIndex6M,$AB2445,TRUE,_xll.ohTrigger(trigger,$X$24))</f>
        <v>1.3858321069988204E-2</v>
      </c>
      <c r="AH2445" s="43">
        <f>_xll.qlIndexFixing($X$9,$AB2445,TRUE,trigger)</f>
        <v>1.3845592612395931E-2</v>
      </c>
      <c r="AI2445" s="45">
        <f t="shared" si="52"/>
        <v>0.12728457592273146</v>
      </c>
    </row>
    <row r="2446" spans="27:35" x14ac:dyDescent="0.2">
      <c r="AA2446" s="122" t="s">
        <v>88</v>
      </c>
      <c r="AB2446" s="40">
        <f>_xll.qlInterestRateIndexFixingDate($X$9,AC2446)</f>
        <v>56545</v>
      </c>
      <c r="AC2446" s="40">
        <f>_xll.qlCalendarAdvance(calendar,$AC2445,AA2446,,,trigger)</f>
        <v>56549</v>
      </c>
      <c r="AD2446" s="40">
        <f>_xll.qlInterestRateIndexMaturity($X$9,AC2446,)</f>
        <v>56641</v>
      </c>
      <c r="AE2446" s="43">
        <f>_xll.qlTenorBasisValue(TenorBasis3M,AC2446,_xll.ohTrigger(trigger,$X$24))</f>
        <v>1.0116453877590901E-4</v>
      </c>
      <c r="AF2446" s="90">
        <f>_xll.qlTenorBasisForwardRate(TenorBasis3M,AC2446,_xll.ohTrigger(trigger,$X$24))</f>
        <v>1.3745228773250377E-2</v>
      </c>
      <c r="AG2446" s="90">
        <f>_xll.qlIndexFixing(TenorBasisIndex6M,$AB2446,TRUE,_xll.ohTrigger(trigger,$X$24))</f>
        <v>1.3997962054714916E-2</v>
      </c>
      <c r="AH2446" s="43">
        <f>_xll.qlIndexFixing($X$9,$AB2446,TRUE,trigger)</f>
        <v>1.3834707359598537E-2</v>
      </c>
      <c r="AI2446" s="45">
        <f t="shared" si="52"/>
        <v>1.6325469511637922</v>
      </c>
    </row>
    <row r="2447" spans="27:35" x14ac:dyDescent="0.2">
      <c r="AA2447" s="122" t="s">
        <v>88</v>
      </c>
      <c r="AB2447" s="40">
        <f>_xll.qlInterestRateIndexFixingDate($X$9,AC2447)</f>
        <v>56552</v>
      </c>
      <c r="AC2447" s="40">
        <f>_xll.qlCalendarAdvance(calendar,$AC2446,AA2447,,,trigger)</f>
        <v>56556</v>
      </c>
      <c r="AD2447" s="40">
        <f>_xll.qlInterestRateIndexMaturity($X$9,AC2447,)</f>
        <v>56648</v>
      </c>
      <c r="AE2447" s="43">
        <f>_xll.qlTenorBasisValue(TenorBasis3M,AC2447,_xll.ohTrigger(trigger,$X$24))</f>
        <v>1.009520705922724E-4</v>
      </c>
      <c r="AF2447" s="90">
        <f>_xll.qlTenorBasisForwardRate(TenorBasis3M,AC2447,_xll.ohTrigger(trigger,$X$24))</f>
        <v>1.3734387338840163E-2</v>
      </c>
      <c r="AG2447" s="90">
        <f>_xll.qlIndexFixing(TenorBasisIndex6M,$AB2447,TRUE,_xll.ohTrigger(trigger,$X$24))</f>
        <v>1.3836670621907783E-2</v>
      </c>
      <c r="AH2447" s="43">
        <f>_xll.qlIndexFixing($X$9,$AB2447,TRUE,trigger)</f>
        <v>1.3823789629377784E-2</v>
      </c>
      <c r="AI2447" s="45">
        <f t="shared" si="52"/>
        <v>0.12880992529998997</v>
      </c>
    </row>
    <row r="2448" spans="27:35" x14ac:dyDescent="0.2">
      <c r="AA2448" s="122" t="s">
        <v>88</v>
      </c>
      <c r="AB2448" s="40">
        <f>_xll.qlInterestRateIndexFixingDate($X$9,AC2448)</f>
        <v>56559</v>
      </c>
      <c r="AC2448" s="40">
        <f>_xll.qlCalendarAdvance(calendar,$AC2447,AA2448,,,trigger)</f>
        <v>56563</v>
      </c>
      <c r="AD2448" s="40">
        <f>_xll.qlInterestRateIndexMaturity($X$9,AC2448,)</f>
        <v>56655</v>
      </c>
      <c r="AE2448" s="43">
        <f>_xll.qlTenorBasisValue(TenorBasis3M,AC2448,_xll.ohTrigger(trigger,$X$24))</f>
        <v>1.0074003524759502E-4</v>
      </c>
      <c r="AF2448" s="90">
        <f>_xll.qlTenorBasisForwardRate(TenorBasis3M,AC2448,_xll.ohTrigger(trigger,$X$24))</f>
        <v>1.3723513324635435E-2</v>
      </c>
      <c r="AG2448" s="90">
        <f>_xll.qlIndexFixing(TenorBasisIndex6M,$AB2448,TRUE,_xll.ohTrigger(trigger,$X$24))</f>
        <v>1.3825796527175296E-2</v>
      </c>
      <c r="AH2448" s="43">
        <f>_xll.qlIndexFixing($X$9,$AB2448,TRUE,trigger)</f>
        <v>1.3812839422003891E-2</v>
      </c>
      <c r="AI2448" s="45">
        <f t="shared" si="52"/>
        <v>0.12957105171405511</v>
      </c>
    </row>
    <row r="2449" spans="27:35" x14ac:dyDescent="0.2">
      <c r="AA2449" s="122" t="s">
        <v>88</v>
      </c>
      <c r="AB2449" s="40">
        <f>_xll.qlInterestRateIndexFixingDate($X$9,AC2449)</f>
        <v>56566</v>
      </c>
      <c r="AC2449" s="40">
        <f>_xll.qlCalendarAdvance(calendar,$AC2448,AA2449,,,trigger)</f>
        <v>56570</v>
      </c>
      <c r="AD2449" s="40">
        <f>_xll.qlInterestRateIndexMaturity($X$9,AC2449,)</f>
        <v>56662</v>
      </c>
      <c r="AE2449" s="43">
        <f>_xll.qlTenorBasisValue(TenorBasis3M,AC2449,_xll.ohTrigger(trigger,$X$24))</f>
        <v>1.0052843192749111E-4</v>
      </c>
      <c r="AF2449" s="90">
        <f>_xll.qlTenorBasisForwardRate(TenorBasis3M,AC2449,_xll.ohTrigger(trigger,$X$24))</f>
        <v>1.3712606730105312E-2</v>
      </c>
      <c r="AG2449" s="90">
        <f>_xll.qlIndexFixing(TenorBasisIndex6M,$AB2449,TRUE,_xll.ohTrigger(trigger,$X$24))</f>
        <v>1.3666354525228793E-2</v>
      </c>
      <c r="AH2449" s="43">
        <f>_xll.qlIndexFixing($X$9,$AB2449,TRUE,trigger)</f>
        <v>1.3801856737748813E-2</v>
      </c>
      <c r="AI2449" s="45">
        <f t="shared" si="52"/>
        <v>-1.3550221252001984</v>
      </c>
    </row>
    <row r="2450" spans="27:35" x14ac:dyDescent="0.2">
      <c r="AA2450" s="122" t="s">
        <v>88</v>
      </c>
      <c r="AB2450" s="40">
        <f>_xll.qlInterestRateIndexFixingDate($X$9,AC2450)</f>
        <v>56573</v>
      </c>
      <c r="AC2450" s="40">
        <f>_xll.qlCalendarAdvance(calendar,$AC2449,AA2450,,,trigger)</f>
        <v>56577</v>
      </c>
      <c r="AD2450" s="40">
        <f>_xll.qlInterestRateIndexMaturity($X$9,AC2450,)</f>
        <v>56669</v>
      </c>
      <c r="AE2450" s="43">
        <f>_xll.qlTenorBasisValue(TenorBasis3M,AC2450,_xll.ohTrigger(trigger,$X$24))</f>
        <v>1.0031725981888317E-4</v>
      </c>
      <c r="AF2450" s="90">
        <f>_xll.qlTenorBasisForwardRate(TenorBasis3M,AC2450,_xll.ohTrigger(trigger,$X$24))</f>
        <v>1.3701667554712834E-2</v>
      </c>
      <c r="AG2450" s="90">
        <f>_xll.qlIndexFixing(TenorBasisIndex6M,$AB2450,TRUE,_xll.ohTrigger(trigger,$X$24))</f>
        <v>1.3953934742678795E-2</v>
      </c>
      <c r="AH2450" s="43">
        <f>_xll.qlIndexFixing($X$9,$AB2450,TRUE,trigger)</f>
        <v>1.3790841576886245E-2</v>
      </c>
      <c r="AI2450" s="45">
        <f t="shared" si="52"/>
        <v>1.630931657925494</v>
      </c>
    </row>
    <row r="2451" spans="27:35" x14ac:dyDescent="0.2">
      <c r="AA2451" s="122" t="s">
        <v>88</v>
      </c>
      <c r="AB2451" s="40">
        <f>_xll.qlInterestRateIndexFixingDate($X$9,AC2451)</f>
        <v>56580</v>
      </c>
      <c r="AC2451" s="40">
        <f>_xll.qlCalendarAdvance(calendar,$AC2450,AA2451,,,trigger)</f>
        <v>56584</v>
      </c>
      <c r="AD2451" s="40">
        <f>_xll.qlInterestRateIndexMaturity($X$9,AC2451,)</f>
        <v>56674</v>
      </c>
      <c r="AE2451" s="43">
        <f>_xll.qlTenorBasisValue(TenorBasis3M,AC2451,_xll.ohTrigger(trigger,$X$24))</f>
        <v>1.0010651811000129E-4</v>
      </c>
      <c r="AF2451" s="90">
        <f>_xll.qlTenorBasisForwardRate(TenorBasis3M,AC2451,_xll.ohTrigger(trigger,$X$24))</f>
        <v>1.3691755127108962E-2</v>
      </c>
      <c r="AG2451" s="90">
        <f>_xll.qlIndexFixing(TenorBasisIndex6M,$AB2451,TRUE,_xll.ohTrigger(trigger,$X$24))</f>
        <v>1.3794030299590254E-2</v>
      </c>
      <c r="AH2451" s="43">
        <f>_xll.qlIndexFixing($X$9,$AB2451,TRUE,trigger)</f>
        <v>1.378085728161782E-2</v>
      </c>
      <c r="AI2451" s="45">
        <f t="shared" si="52"/>
        <v>0.13173017972434309</v>
      </c>
    </row>
    <row r="2452" spans="27:35" x14ac:dyDescent="0.2">
      <c r="AA2452" s="122" t="s">
        <v>88</v>
      </c>
      <c r="AB2452" s="40">
        <f>_xll.qlInterestRateIndexFixingDate($X$9,AC2452)</f>
        <v>56587</v>
      </c>
      <c r="AC2452" s="40">
        <f>_xll.qlCalendarAdvance(calendar,$AC2451,AA2452,,,trigger)</f>
        <v>56591</v>
      </c>
      <c r="AD2452" s="40">
        <f>_xll.qlInterestRateIndexMaturity($X$9,AC2452,)</f>
        <v>56681</v>
      </c>
      <c r="AE2452" s="43">
        <f>_xll.qlTenorBasisValue(TenorBasis3M,AC2452,_xll.ohTrigger(trigger,$X$24))</f>
        <v>9.9896205990381606E-5</v>
      </c>
      <c r="AF2452" s="90">
        <f>_xll.qlTenorBasisForwardRate(TenorBasis3M,AC2452,_xll.ohTrigger(trigger,$X$24))</f>
        <v>1.3680756278115602E-2</v>
      </c>
      <c r="AG2452" s="90">
        <f>_xll.qlIndexFixing(TenorBasisIndex6M,$AB2452,TRUE,_xll.ohTrigger(trigger,$X$24))</f>
        <v>1.3783031373027832E-2</v>
      </c>
      <c r="AH2452" s="43">
        <f>_xll.qlIndexFixing($X$9,$AB2452,TRUE,trigger)</f>
        <v>1.3769782653864304E-2</v>
      </c>
      <c r="AI2452" s="45">
        <f t="shared" si="52"/>
        <v>0.13248719163527767</v>
      </c>
    </row>
    <row r="2453" spans="27:35" x14ac:dyDescent="0.2">
      <c r="AA2453" s="122" t="s">
        <v>88</v>
      </c>
      <c r="AB2453" s="40">
        <f>_xll.qlInterestRateIndexFixingDate($X$9,AC2453)</f>
        <v>56594</v>
      </c>
      <c r="AC2453" s="40">
        <f>_xll.qlCalendarAdvance(calendar,$AC2452,AA2453,,,trigger)</f>
        <v>56598</v>
      </c>
      <c r="AD2453" s="40">
        <f>_xll.qlInterestRateIndexMaturity($X$9,AC2453,)</f>
        <v>56688</v>
      </c>
      <c r="AE2453" s="43">
        <f>_xll.qlTenorBasisValue(TenorBasis3M,AC2453,_xll.ohTrigger(trigger,$X$24))</f>
        <v>9.9686322650864624E-5</v>
      </c>
      <c r="AF2453" s="90">
        <f>_xll.qlTenorBasisForwardRate(TenorBasis3M,AC2453,_xll.ohTrigger(trigger,$X$24))</f>
        <v>1.3669724848546672E-2</v>
      </c>
      <c r="AG2453" s="90">
        <f>_xll.qlIndexFixing(TenorBasisIndex6M,$AB2453,TRUE,_xll.ohTrigger(trigger,$X$24))</f>
        <v>1.3771999865058504E-2</v>
      </c>
      <c r="AH2453" s="43">
        <f>_xll.qlIndexFixing($X$9,$AB2453,TRUE,trigger)</f>
        <v>1.3758675552084654E-2</v>
      </c>
      <c r="AI2453" s="45">
        <f t="shared" si="52"/>
        <v>0.13324312973850283</v>
      </c>
    </row>
    <row r="2454" spans="27:35" x14ac:dyDescent="0.2">
      <c r="AA2454" s="122" t="s">
        <v>88</v>
      </c>
      <c r="AB2454" s="40">
        <f>_xll.qlInterestRateIndexFixingDate($X$9,AC2454)</f>
        <v>56601</v>
      </c>
      <c r="AC2454" s="40">
        <f>_xll.qlCalendarAdvance(calendar,$AC2453,AA2454,,,trigger)</f>
        <v>56605</v>
      </c>
      <c r="AD2454" s="40">
        <f>_xll.qlInterestRateIndexMaturity($X$9,AC2454,)</f>
        <v>56695</v>
      </c>
      <c r="AE2454" s="43">
        <f>_xll.qlTenorBasisValue(TenorBasis3M,AC2454,_xll.ohTrigger(trigger,$X$24))</f>
        <v>9.9476867283594314E-5</v>
      </c>
      <c r="AF2454" s="90">
        <f>_xll.qlTenorBasisForwardRate(TenorBasis3M,AC2454,_xll.ohTrigger(trigger,$X$24))</f>
        <v>1.3658660837871928E-2</v>
      </c>
      <c r="AG2454" s="90">
        <f>_xll.qlIndexFixing(TenorBasisIndex6M,$AB2454,TRUE,_xll.ohTrigger(trigger,$X$24))</f>
        <v>1.3760935775153804E-2</v>
      </c>
      <c r="AH2454" s="43">
        <f>_xll.qlIndexFixing($X$9,$AB2454,TRUE,trigger)</f>
        <v>1.3747535976547098E-2</v>
      </c>
      <c r="AI2454" s="45">
        <f t="shared" si="52"/>
        <v>0.13399798606705815</v>
      </c>
    </row>
    <row r="2455" spans="27:35" x14ac:dyDescent="0.2">
      <c r="AA2455" s="122" t="s">
        <v>88</v>
      </c>
      <c r="AB2455" s="40">
        <f>_xll.qlInterestRateIndexFixingDate($X$9,AC2455)</f>
        <v>56607</v>
      </c>
      <c r="AC2455" s="40">
        <f>_xll.qlCalendarAdvance(calendar,$AC2454,AA2455,,,trigger)</f>
        <v>56612</v>
      </c>
      <c r="AD2455" s="40">
        <f>_xll.qlInterestRateIndexMaturity($X$9,AC2455,)</f>
        <v>56702</v>
      </c>
      <c r="AE2455" s="43">
        <f>_xll.qlTenorBasisValue(TenorBasis3M,AC2455,_xll.ohTrigger(trigger,$X$24))</f>
        <v>9.9267839082016986E-5</v>
      </c>
      <c r="AF2455" s="90">
        <f>_xll.qlTenorBasisForwardRate(TenorBasis3M,AC2455,_xll.ohTrigger(trigger,$X$24))</f>
        <v>1.3647564245563792E-2</v>
      </c>
      <c r="AG2455" s="90">
        <f>_xll.qlIndexFixing(TenorBasisIndex6M,$AB2455,TRUE,_xll.ohTrigger(trigger,$X$24))</f>
        <v>1.3749839102787043E-2</v>
      </c>
      <c r="AH2455" s="43">
        <f>_xll.qlIndexFixing($X$9,$AB2455,TRUE,trigger)</f>
        <v>1.3736363927526085E-2</v>
      </c>
      <c r="AI2455" s="45">
        <f t="shared" si="52"/>
        <v>0.13475175260957428</v>
      </c>
    </row>
    <row r="2456" spans="27:35" x14ac:dyDescent="0.2">
      <c r="AA2456" s="122" t="s">
        <v>88</v>
      </c>
      <c r="AB2456" s="40">
        <f>_xll.qlInterestRateIndexFixingDate($X$9,AC2456)</f>
        <v>56614</v>
      </c>
      <c r="AC2456" s="40">
        <f>_xll.qlCalendarAdvance(calendar,$AC2455,AA2456,,,trigger)</f>
        <v>56619</v>
      </c>
      <c r="AD2456" s="40">
        <f>_xll.qlInterestRateIndexMaturity($X$9,AC2456,)</f>
        <v>56709</v>
      </c>
      <c r="AE2456" s="43">
        <f>_xll.qlTenorBasisValue(TenorBasis3M,AC2456,_xll.ohTrigger(trigger,$X$24))</f>
        <v>9.9059237240879314E-5</v>
      </c>
      <c r="AF2456" s="90">
        <f>_xll.qlTenorBasisForwardRate(TenorBasis3M,AC2456,_xll.ohTrigger(trigger,$X$24))</f>
        <v>1.3636435071095576E-2</v>
      </c>
      <c r="AG2456" s="90">
        <f>_xll.qlIndexFixing(TenorBasisIndex6M,$AB2456,TRUE,_xll.ohTrigger(trigger,$X$24))</f>
        <v>1.37387098474262E-2</v>
      </c>
      <c r="AH2456" s="43">
        <f>_xll.qlIndexFixing($X$9,$AB2456,TRUE,trigger)</f>
        <v>1.3725159405288956E-2</v>
      </c>
      <c r="AI2456" s="45">
        <f t="shared" si="52"/>
        <v>0.13550442137244545</v>
      </c>
    </row>
    <row r="2457" spans="27:35" x14ac:dyDescent="0.2">
      <c r="AA2457" s="122" t="s">
        <v>88</v>
      </c>
      <c r="AB2457" s="40">
        <f>_xll.qlInterestRateIndexFixingDate($X$9,AC2457)</f>
        <v>56622</v>
      </c>
      <c r="AC2457" s="40">
        <f>_xll.qlCalendarAdvance(calendar,$AC2456,AA2457,,,trigger)</f>
        <v>56626</v>
      </c>
      <c r="AD2457" s="40">
        <f>_xll.qlInterestRateIndexMaturity($X$9,AC2457,)</f>
        <v>56716</v>
      </c>
      <c r="AE2457" s="43">
        <f>_xll.qlTenorBasisValue(TenorBasis3M,AC2457,_xll.ohTrigger(trigger,$X$24))</f>
        <v>9.885106095622758E-5</v>
      </c>
      <c r="AF2457" s="90">
        <f>_xll.qlTenorBasisForwardRate(TenorBasis3M,AC2457,_xll.ohTrigger(trigger,$X$24))</f>
        <v>1.3625273313940589E-2</v>
      </c>
      <c r="AG2457" s="90">
        <f>_xll.qlIndexFixing(TenorBasisIndex6M,$AB2457,TRUE,_xll.ohTrigger(trigger,$X$24))</f>
        <v>1.372914458084562E-2</v>
      </c>
      <c r="AH2457" s="43">
        <f>_xll.qlIndexFixing($X$9,$AB2457,TRUE,trigger)</f>
        <v>1.3713922410110158E-2</v>
      </c>
      <c r="AI2457" s="45">
        <f t="shared" si="52"/>
        <v>0.15222170735462726</v>
      </c>
    </row>
    <row r="2458" spans="27:35" x14ac:dyDescent="0.2">
      <c r="AA2458" s="122" t="s">
        <v>88</v>
      </c>
      <c r="AB2458" s="40">
        <f>_xll.qlInterestRateIndexFixingDate($X$9,AC2458)</f>
        <v>56629</v>
      </c>
      <c r="AC2458" s="40">
        <f>_xll.qlCalendarAdvance(calendar,$AC2457,AA2458,,,trigger)</f>
        <v>56633</v>
      </c>
      <c r="AD2458" s="40">
        <f>_xll.qlInterestRateIndexMaturity($X$9,AC2458,)</f>
        <v>56724</v>
      </c>
      <c r="AE2458" s="43">
        <f>_xll.qlTenorBasisValue(TenorBasis3M,AC2458,_xll.ohTrigger(trigger,$X$24))</f>
        <v>9.8643309425406288E-5</v>
      </c>
      <c r="AF2458" s="90">
        <f>_xll.qlTenorBasisForwardRate(TenorBasis3M,AC2458,_xll.ohTrigger(trigger,$X$24))</f>
        <v>1.3613530213475701E-2</v>
      </c>
      <c r="AG2458" s="90">
        <f>_xll.qlIndexFixing(TenorBasisIndex6M,$AB2458,TRUE,_xll.ohTrigger(trigger,$X$24))</f>
        <v>1.3715808694940079E-2</v>
      </c>
      <c r="AH2458" s="43">
        <f>_xll.qlIndexFixing($X$9,$AB2458,TRUE,trigger)</f>
        <v>1.3702102191668807E-2</v>
      </c>
      <c r="AI2458" s="45">
        <f t="shared" si="52"/>
        <v>0.13706503271272361</v>
      </c>
    </row>
    <row r="2459" spans="27:35" x14ac:dyDescent="0.2">
      <c r="AA2459" s="122" t="s">
        <v>88</v>
      </c>
      <c r="AB2459" s="40">
        <f>_xll.qlInterestRateIndexFixingDate($X$9,AC2459)</f>
        <v>56636</v>
      </c>
      <c r="AC2459" s="40">
        <f>_xll.qlCalendarAdvance(calendar,$AC2458,AA2459,,,trigger)</f>
        <v>56640</v>
      </c>
      <c r="AD2459" s="40">
        <f>_xll.qlInterestRateIndexMaturity($X$9,AC2459,)</f>
        <v>56730</v>
      </c>
      <c r="AE2459" s="43">
        <f>_xll.qlTenorBasisValue(TenorBasis3M,AC2459,_xll.ohTrigger(trigger,$X$24))</f>
        <v>9.8435981847056568E-5</v>
      </c>
      <c r="AF2459" s="90">
        <f>_xll.qlTenorBasisForwardRate(TenorBasis3M,AC2459,_xll.ohTrigger(trigger,$X$24))</f>
        <v>1.3602852049483083E-2</v>
      </c>
      <c r="AG2459" s="90">
        <f>_xll.qlIndexFixing(TenorBasisIndex6M,$AB2459,TRUE,_xll.ohTrigger(trigger,$X$24))</f>
        <v>1.3705126578157589E-2</v>
      </c>
      <c r="AH2459" s="43">
        <f>_xll.qlIndexFixing($X$9,$AB2459,TRUE,trigger)</f>
        <v>1.3691351002018237E-2</v>
      </c>
      <c r="AI2459" s="45">
        <f t="shared" si="52"/>
        <v>0.13775576139352097</v>
      </c>
    </row>
    <row r="2460" spans="27:35" x14ac:dyDescent="0.2">
      <c r="AA2460" s="122" t="s">
        <v>88</v>
      </c>
      <c r="AB2460" s="40">
        <f>_xll.qlInterestRateIndexFixingDate($X$9,AC2460)</f>
        <v>56643</v>
      </c>
      <c r="AC2460" s="40">
        <f>_xll.qlCalendarAdvance(calendar,$AC2459,AA2460,,,trigger)</f>
        <v>56647</v>
      </c>
      <c r="AD2460" s="40">
        <f>_xll.qlInterestRateIndexMaturity($X$9,AC2460,)</f>
        <v>56737</v>
      </c>
      <c r="AE2460" s="43">
        <f>_xll.qlTenorBasisValue(TenorBasis3M,AC2460,_xll.ohTrigger(trigger,$X$24))</f>
        <v>9.8229077421115238E-5</v>
      </c>
      <c r="AF2460" s="90">
        <f>_xll.qlTenorBasisForwardRate(TenorBasis3M,AC2460,_xll.ohTrigger(trigger,$X$24))</f>
        <v>1.3591592541140507E-2</v>
      </c>
      <c r="AG2460" s="90">
        <f>_xll.qlIndexFixing(TenorBasisIndex6M,$AB2460,TRUE,_xll.ohTrigger(trigger,$X$24))</f>
        <v>1.3693866985601488E-2</v>
      </c>
      <c r="AH2460" s="43">
        <f>_xll.qlIndexFixing($X$9,$AB2460,TRUE,trigger)</f>
        <v>1.3680016589653121E-2</v>
      </c>
      <c r="AI2460" s="45">
        <f t="shared" si="52"/>
        <v>0.13850395948367122</v>
      </c>
    </row>
    <row r="2461" spans="27:35" x14ac:dyDescent="0.2">
      <c r="AA2461" s="122" t="s">
        <v>88</v>
      </c>
      <c r="AB2461" s="40">
        <f>_xll.qlInterestRateIndexFixingDate($X$9,AC2461)</f>
        <v>56650</v>
      </c>
      <c r="AC2461" s="40">
        <f>_xll.qlCalendarAdvance(calendar,$AC2460,AA2461,,,trigger)</f>
        <v>56654</v>
      </c>
      <c r="AD2461" s="40">
        <f>_xll.qlInterestRateIndexMaturity($X$9,AC2461,)</f>
        <v>56744</v>
      </c>
      <c r="AE2461" s="43">
        <f>_xll.qlTenorBasisValue(TenorBasis3M,AC2461,_xll.ohTrigger(trigger,$X$24))</f>
        <v>9.802259534881314E-5</v>
      </c>
      <c r="AF2461" s="90">
        <f>_xll.qlTenorBasisForwardRate(TenorBasis3M,AC2461,_xll.ohTrigger(trigger,$X$24))</f>
        <v>1.3580300448034599E-2</v>
      </c>
      <c r="AG2461" s="90">
        <f>_xll.qlIndexFixing(TenorBasisIndex6M,$AB2461,TRUE,_xll.ohTrigger(trigger,$X$24))</f>
        <v>1.368257480745072E-2</v>
      </c>
      <c r="AH2461" s="43">
        <f>_xll.qlIndexFixing($X$9,$AB2461,TRUE,trigger)</f>
        <v>1.366864970544146E-2</v>
      </c>
      <c r="AI2461" s="45">
        <f t="shared" si="52"/>
        <v>0.13925102009260115</v>
      </c>
    </row>
    <row r="2462" spans="27:35" x14ac:dyDescent="0.2">
      <c r="AA2462" s="122" t="s">
        <v>88</v>
      </c>
      <c r="AB2462" s="40">
        <f>_xll.qlInterestRateIndexFixingDate($X$9,AC2462)</f>
        <v>56657</v>
      </c>
      <c r="AC2462" s="40">
        <f>_xll.qlCalendarAdvance(calendar,$AC2461,AA2462,,,trigger)</f>
        <v>56661</v>
      </c>
      <c r="AD2462" s="40">
        <f>_xll.qlInterestRateIndexMaturity($X$9,AC2462,)</f>
        <v>56751</v>
      </c>
      <c r="AE2462" s="43">
        <f>_xll.qlTenorBasisValue(TenorBasis3M,AC2462,_xll.ohTrigger(trigger,$X$24))</f>
        <v>9.7816534832674039E-5</v>
      </c>
      <c r="AF2462" s="90">
        <f>_xll.qlTenorBasisForwardRate(TenorBasis3M,AC2462,_xll.ohTrigger(trigger,$X$24))</f>
        <v>1.3568975769647551E-2</v>
      </c>
      <c r="AG2462" s="90">
        <f>_xll.qlIndexFixing(TenorBasisIndex6M,$AB2462,TRUE,_xll.ohTrigger(trigger,$X$24))</f>
        <v>1.3671250043190142E-2</v>
      </c>
      <c r="AH2462" s="43">
        <f>_xll.qlIndexFixing($X$9,$AB2462,TRUE,trigger)</f>
        <v>1.3657250349661254E-2</v>
      </c>
      <c r="AI2462" s="45">
        <f t="shared" si="52"/>
        <v>0.13999693528887747</v>
      </c>
    </row>
    <row r="2463" spans="27:35" x14ac:dyDescent="0.2">
      <c r="AA2463" s="122" t="s">
        <v>88</v>
      </c>
      <c r="AB2463" s="40">
        <f>_xll.qlInterestRateIndexFixingDate($X$9,AC2463)</f>
        <v>56664</v>
      </c>
      <c r="AC2463" s="40">
        <f>_xll.qlCalendarAdvance(calendar,$AC2462,AA2463,,,trigger)</f>
        <v>56668</v>
      </c>
      <c r="AD2463" s="40">
        <f>_xll.qlInterestRateIndexMaturity($X$9,AC2463,)</f>
        <v>56758</v>
      </c>
      <c r="AE2463" s="43">
        <f>_xll.qlTenorBasisValue(TenorBasis3M,AC2463,_xll.ohTrigger(trigger,$X$24))</f>
        <v>9.7610895076513242E-5</v>
      </c>
      <c r="AF2463" s="90">
        <f>_xll.qlTenorBasisForwardRate(TenorBasis3M,AC2463,_xll.ohTrigger(trigger,$X$24))</f>
        <v>1.3557618505471325E-2</v>
      </c>
      <c r="AG2463" s="90">
        <f>_xll.qlIndexFixing(TenorBasisIndex6M,$AB2463,TRUE,_xll.ohTrigger(trigger,$X$24))</f>
        <v>1.3659892692305498E-2</v>
      </c>
      <c r="AH2463" s="43">
        <f>_xll.qlIndexFixing($X$9,$AB2463,TRUE,trigger)</f>
        <v>1.3645818522586062E-2</v>
      </c>
      <c r="AI2463" s="45">
        <f t="shared" si="52"/>
        <v>0.14074169719435758</v>
      </c>
    </row>
    <row r="2464" spans="27:35" x14ac:dyDescent="0.2">
      <c r="AA2464" s="122" t="s">
        <v>88</v>
      </c>
      <c r="AB2464" s="40">
        <f>_xll.qlInterestRateIndexFixingDate($X$9,AC2464)</f>
        <v>56671</v>
      </c>
      <c r="AC2464" s="40">
        <f>_xll.qlCalendarAdvance(calendar,$AC2463,AA2464,,,trigger)</f>
        <v>56675</v>
      </c>
      <c r="AD2464" s="40">
        <f>_xll.qlInterestRateIndexMaturity($X$9,AC2464,)</f>
        <v>56767</v>
      </c>
      <c r="AE2464" s="43">
        <f>_xll.qlTenorBasisValue(TenorBasis3M,AC2464,_xll.ohTrigger(trigger,$X$24))</f>
        <v>9.7405675285436354E-5</v>
      </c>
      <c r="AF2464" s="90">
        <f>_xll.qlTenorBasisForwardRate(TenorBasis3M,AC2464,_xll.ohTrigger(trigger,$X$24))</f>
        <v>1.3545097815109082E-2</v>
      </c>
      <c r="AG2464" s="90">
        <f>_xll.qlIndexFixing(TenorBasisIndex6M,$AB2464,TRUE,_xll.ohTrigger(trigger,$X$24))</f>
        <v>1.3795688833629192E-2</v>
      </c>
      <c r="AH2464" s="43">
        <f>_xll.qlIndexFixing($X$9,$AB2464,TRUE,trigger)</f>
        <v>1.3633219435527186E-2</v>
      </c>
      <c r="AI2464" s="45">
        <f t="shared" si="52"/>
        <v>1.6246939810200638</v>
      </c>
    </row>
    <row r="2465" spans="27:35" x14ac:dyDescent="0.2">
      <c r="AA2465" s="122" t="s">
        <v>88</v>
      </c>
      <c r="AB2465" s="40">
        <f>_xll.qlInterestRateIndexFixingDate($X$9,AC2465)</f>
        <v>56678</v>
      </c>
      <c r="AC2465" s="40">
        <f>_xll.qlCalendarAdvance(calendar,$AC2464,AA2465,,,trigger)</f>
        <v>56682</v>
      </c>
      <c r="AD2465" s="40">
        <f>_xll.qlInterestRateIndexMaturity($X$9,AC2465,)</f>
        <v>56774</v>
      </c>
      <c r="AE2465" s="43">
        <f>_xll.qlTenorBasisValue(TenorBasis3M,AC2465,_xll.ohTrigger(trigger,$X$24))</f>
        <v>9.7200874665837511E-5</v>
      </c>
      <c r="AF2465" s="90">
        <f>_xll.qlTenorBasisForwardRate(TenorBasis3M,AC2465,_xll.ohTrigger(trigger,$X$24))</f>
        <v>1.3533669864226086E-2</v>
      </c>
      <c r="AG2465" s="90">
        <f>_xll.qlIndexFixing(TenorBasisIndex6M,$AB2465,TRUE,_xll.ohTrigger(trigger,$X$24))</f>
        <v>1.363595156786929E-2</v>
      </c>
      <c r="AH2465" s="43">
        <f>_xll.qlIndexFixing($X$9,$AB2465,TRUE,trigger)</f>
        <v>1.3621717158804796E-2</v>
      </c>
      <c r="AI2465" s="45">
        <f t="shared" si="52"/>
        <v>0.14234409064494205</v>
      </c>
    </row>
    <row r="2466" spans="27:35" x14ac:dyDescent="0.2">
      <c r="AA2466" s="122" t="s">
        <v>88</v>
      </c>
      <c r="AB2466" s="40">
        <f>_xll.qlInterestRateIndexFixingDate($X$9,AC2466)</f>
        <v>56685</v>
      </c>
      <c r="AC2466" s="40">
        <f>_xll.qlCalendarAdvance(calendar,$AC2465,AA2466,,,trigger)</f>
        <v>56689</v>
      </c>
      <c r="AD2466" s="40">
        <f>_xll.qlInterestRateIndexMaturity($X$9,AC2466,)</f>
        <v>56781</v>
      </c>
      <c r="AE2466" s="43">
        <f>_xll.qlTenorBasisValue(TenorBasis3M,AC2466,_xll.ohTrigger(trigger,$X$24))</f>
        <v>9.6996492425398855E-5</v>
      </c>
      <c r="AF2466" s="90">
        <f>_xll.qlTenorBasisForwardRate(TenorBasis3M,AC2466,_xll.ohTrigger(trigger,$X$24))</f>
        <v>1.3522209324230814E-2</v>
      </c>
      <c r="AG2466" s="90">
        <f>_xll.qlIndexFixing(TenorBasisIndex6M,$AB2466,TRUE,_xll.ohTrigger(trigger,$X$24))</f>
        <v>1.3624490932061964E-2</v>
      </c>
      <c r="AH2466" s="43">
        <f>_xll.qlIndexFixing($X$9,$AB2466,TRUE,trigger)</f>
        <v>1.361018240994699E-2</v>
      </c>
      <c r="AI2466" s="45">
        <f t="shared" si="52"/>
        <v>0.14308522114973854</v>
      </c>
    </row>
    <row r="2467" spans="27:35" x14ac:dyDescent="0.2">
      <c r="AA2467" s="122" t="s">
        <v>88</v>
      </c>
      <c r="AB2467" s="40">
        <f>_xll.qlInterestRateIndexFixingDate($X$9,AC2467)</f>
        <v>56692</v>
      </c>
      <c r="AC2467" s="40">
        <f>_xll.qlCalendarAdvance(calendar,$AC2466,AA2467,,,trigger)</f>
        <v>56696</v>
      </c>
      <c r="AD2467" s="40">
        <f>_xll.qlInterestRateIndexMaturity($X$9,AC2467,)</f>
        <v>56788</v>
      </c>
      <c r="AE2467" s="43">
        <f>_xll.qlTenorBasisValue(TenorBasis3M,AC2467,_xll.ohTrigger(trigger,$X$24))</f>
        <v>9.6792527773088624E-5</v>
      </c>
      <c r="AF2467" s="90">
        <f>_xll.qlTenorBasisForwardRate(TenorBasis3M,AC2467,_xll.ohTrigger(trigger,$X$24))</f>
        <v>1.3510716194629745E-2</v>
      </c>
      <c r="AG2467" s="90">
        <f>_xll.qlIndexFixing(TenorBasisIndex6M,$AB2467,TRUE,_xll.ohTrigger(trigger,$X$24))</f>
        <v>1.3466705878801544E-2</v>
      </c>
      <c r="AH2467" s="43">
        <f>_xll.qlIndexFixing($X$9,$AB2467,TRUE,trigger)</f>
        <v>1.3598615189239627E-2</v>
      </c>
      <c r="AI2467" s="45">
        <f t="shared" si="52"/>
        <v>-1.3190931043808272</v>
      </c>
    </row>
    <row r="2468" spans="27:35" x14ac:dyDescent="0.2">
      <c r="AA2468" s="122" t="s">
        <v>88</v>
      </c>
      <c r="AB2468" s="40">
        <f>_xll.qlInterestRateIndexFixingDate($X$9,AC2468)</f>
        <v>56699</v>
      </c>
      <c r="AC2468" s="40">
        <f>_xll.qlCalendarAdvance(calendar,$AC2467,AA2468,,,trigger)</f>
        <v>56703</v>
      </c>
      <c r="AD2468" s="40">
        <f>_xll.qlInterestRateIndexMaturity($X$9,AC2468,)</f>
        <v>56795</v>
      </c>
      <c r="AE2468" s="43">
        <f>_xll.qlTenorBasisValue(TenorBasis3M,AC2468,_xll.ohTrigger(trigger,$X$24))</f>
        <v>9.6588979919159682E-5</v>
      </c>
      <c r="AF2468" s="90">
        <f>_xll.qlTenorBasisForwardRate(TenorBasis3M,AC2468,_xll.ohTrigger(trigger,$X$24))</f>
        <v>1.3499190474926755E-2</v>
      </c>
      <c r="AG2468" s="90">
        <f>_xll.qlIndexFixing(TenorBasisIndex6M,$AB2468,TRUE,_xll.ohTrigger(trigger,$X$24))</f>
        <v>1.3749289775112989E-2</v>
      </c>
      <c r="AH2468" s="43">
        <f>_xll.qlIndexFixing($X$9,$AB2468,TRUE,trigger)</f>
        <v>1.3587015496969435E-2</v>
      </c>
      <c r="AI2468" s="45">
        <f t="shared" si="52"/>
        <v>1.6227427814355377</v>
      </c>
    </row>
    <row r="2469" spans="27:35" x14ac:dyDescent="0.2">
      <c r="AA2469" s="122" t="s">
        <v>88</v>
      </c>
      <c r="AB2469" s="40">
        <f>_xll.qlInterestRateIndexFixingDate($X$9,AC2469)</f>
        <v>56706</v>
      </c>
      <c r="AC2469" s="40">
        <f>_xll.qlCalendarAdvance(calendar,$AC2468,AA2469,,,trigger)</f>
        <v>56710</v>
      </c>
      <c r="AD2469" s="40">
        <f>_xll.qlInterestRateIndexMaturity($X$9,AC2469,)</f>
        <v>56801</v>
      </c>
      <c r="AE2469" s="43">
        <f>_xll.qlTenorBasisValue(TenorBasis3M,AC2469,_xll.ohTrigger(trigger,$X$24))</f>
        <v>9.6385848075148688E-5</v>
      </c>
      <c r="AF2469" s="90">
        <f>_xll.qlTenorBasisForwardRate(TenorBasis3M,AC2469,_xll.ohTrigger(trigger,$X$24))</f>
        <v>1.3488211516330494E-2</v>
      </c>
      <c r="AG2469" s="90">
        <f>_xll.qlIndexFixing(TenorBasisIndex6M,$AB2469,TRUE,_xll.ohTrigger(trigger,$X$24))</f>
        <v>1.3590488998724153E-2</v>
      </c>
      <c r="AH2469" s="43">
        <f>_xll.qlIndexFixing($X$9,$AB2469,TRUE,trigger)</f>
        <v>1.3575964644776029E-2</v>
      </c>
      <c r="AI2469" s="45">
        <f t="shared" si="52"/>
        <v>0.14524353948124416</v>
      </c>
    </row>
    <row r="2470" spans="27:35" x14ac:dyDescent="0.2">
      <c r="AA2470" s="122" t="s">
        <v>88</v>
      </c>
      <c r="AB2470" s="40">
        <f>_xll.qlInterestRateIndexFixingDate($X$9,AC2470)</f>
        <v>56713</v>
      </c>
      <c r="AC2470" s="40">
        <f>_xll.qlCalendarAdvance(calendar,$AC2469,AA2470,,,trigger)</f>
        <v>56717</v>
      </c>
      <c r="AD2470" s="40">
        <f>_xll.qlInterestRateIndexMaturity($X$9,AC2470,)</f>
        <v>56808</v>
      </c>
      <c r="AE2470" s="43">
        <f>_xll.qlTenorBasisValue(TenorBasis3M,AC2470,_xll.ohTrigger(trigger,$X$24))</f>
        <v>9.6183131453874692E-5</v>
      </c>
      <c r="AF2470" s="90">
        <f>_xll.qlTenorBasisForwardRate(TenorBasis3M,AC2470,_xll.ohTrigger(trigger,$X$24))</f>
        <v>1.3476623376262754E-2</v>
      </c>
      <c r="AG2470" s="90">
        <f>_xll.qlIndexFixing(TenorBasisIndex6M,$AB2470,TRUE,_xll.ohTrigger(trigger,$X$24))</f>
        <v>1.3578900762791122E-2</v>
      </c>
      <c r="AH2470" s="43">
        <f>_xll.qlIndexFixing($X$9,$AB2470,TRUE,trigger)</f>
        <v>1.3564302768425277E-2</v>
      </c>
      <c r="AI2470" s="45">
        <f t="shared" si="52"/>
        <v>0.14597994365844746</v>
      </c>
    </row>
    <row r="2471" spans="27:35" x14ac:dyDescent="0.2">
      <c r="AA2471" s="122" t="s">
        <v>88</v>
      </c>
      <c r="AB2471" s="40">
        <f>_xll.qlInterestRateIndexFixingDate($X$9,AC2471)</f>
        <v>56718</v>
      </c>
      <c r="AC2471" s="40">
        <f>_xll.qlCalendarAdvance(calendar,$AC2470,AA2471,,,trigger)</f>
        <v>56724</v>
      </c>
      <c r="AD2471" s="40">
        <f>_xll.qlInterestRateIndexMaturity($X$9,AC2471,)</f>
        <v>56815</v>
      </c>
      <c r="AE2471" s="43">
        <f>_xll.qlTenorBasisValue(TenorBasis3M,AC2471,_xll.ohTrigger(trigger,$X$24))</f>
        <v>9.5980829269437244E-5</v>
      </c>
      <c r="AF2471" s="90">
        <f>_xll.qlTenorBasisForwardRate(TenorBasis3M,AC2471,_xll.ohTrigger(trigger,$X$24))</f>
        <v>1.3465002645497401E-2</v>
      </c>
      <c r="AG2471" s="90">
        <f>_xll.qlIndexFixing(TenorBasisIndex6M,$AB2471,TRUE,_xll.ohTrigger(trigger,$X$24))</f>
        <v>1.3567279935321586E-2</v>
      </c>
      <c r="AH2471" s="43">
        <f>_xll.qlIndexFixing($X$9,$AB2471,TRUE,trigger)</f>
        <v>1.35526084222007E-2</v>
      </c>
      <c r="AI2471" s="45">
        <f t="shared" si="52"/>
        <v>0.14671513120885146</v>
      </c>
    </row>
    <row r="2472" spans="27:35" x14ac:dyDescent="0.2">
      <c r="AA2472" s="122" t="s">
        <v>88</v>
      </c>
      <c r="AB2472" s="40">
        <f>_xll.qlInterestRateIndexFixingDate($X$9,AC2472)</f>
        <v>56727</v>
      </c>
      <c r="AC2472" s="40">
        <f>_xll.qlCalendarAdvance(calendar,$AC2471,AA2472,,,trigger)</f>
        <v>56731</v>
      </c>
      <c r="AD2472" s="40">
        <f>_xll.qlInterestRateIndexMaturity($X$9,AC2472,)</f>
        <v>56822</v>
      </c>
      <c r="AE2472" s="43">
        <f>_xll.qlTenorBasisValue(TenorBasis3M,AC2472,_xll.ohTrigger(trigger,$X$24))</f>
        <v>9.5778940737215615E-5</v>
      </c>
      <c r="AF2472" s="90">
        <f>_xll.qlTenorBasisForwardRate(TenorBasis3M,AC2472,_xll.ohTrigger(trigger,$X$24))</f>
        <v>1.3453349323545156E-2</v>
      </c>
      <c r="AG2472" s="90">
        <f>_xll.qlIndexFixing(TenorBasisIndex6M,$AB2472,TRUE,_xll.ohTrigger(trigger,$X$24))</f>
        <v>1.3555626515821876E-2</v>
      </c>
      <c r="AH2472" s="43">
        <f>_xll.qlIndexFixing($X$9,$AB2472,TRUE,trigger)</f>
        <v>1.3540881606389546E-2</v>
      </c>
      <c r="AI2472" s="45">
        <f t="shared" si="52"/>
        <v>0.14744909432330353</v>
      </c>
    </row>
    <row r="2473" spans="27:35" x14ac:dyDescent="0.2">
      <c r="AA2473" s="122" t="s">
        <v>88</v>
      </c>
      <c r="AB2473" s="40">
        <f>_xll.qlInterestRateIndexFixingDate($X$9,AC2473)</f>
        <v>56734</v>
      </c>
      <c r="AC2473" s="40">
        <f>_xll.qlCalendarAdvance(calendar,$AC2472,AA2473,,,trigger)</f>
        <v>56738</v>
      </c>
      <c r="AD2473" s="40">
        <f>_xll.qlInterestRateIndexMaturity($X$9,AC2473,)</f>
        <v>56830</v>
      </c>
      <c r="AE2473" s="43">
        <f>_xll.qlTenorBasisValue(TenorBasis3M,AC2473,_xll.ohTrigger(trigger,$X$24))</f>
        <v>9.5577465073867557E-5</v>
      </c>
      <c r="AF2473" s="90">
        <f>_xll.qlTenorBasisForwardRate(TenorBasis3M,AC2473,_xll.ohTrigger(trigger,$X$24))</f>
        <v>1.344107300767935E-2</v>
      </c>
      <c r="AG2473" s="90">
        <f>_xll.qlIndexFixing(TenorBasisIndex6M,$AB2473,TRUE,_xll.ohTrigger(trigger,$X$24))</f>
        <v>1.3543353921039931E-2</v>
      </c>
      <c r="AH2473" s="43">
        <f>_xll.qlIndexFixing($X$9,$AB2473,TRUE,trigger)</f>
        <v>1.3528529972286197E-2</v>
      </c>
      <c r="AI2473" s="45">
        <f t="shared" si="52"/>
        <v>0.14823948753734176</v>
      </c>
    </row>
    <row r="2474" spans="27:35" x14ac:dyDescent="0.2">
      <c r="AA2474" s="122" t="s">
        <v>88</v>
      </c>
      <c r="AB2474" s="40">
        <f>_xll.qlInterestRateIndexFixingDate($X$9,AC2474)</f>
        <v>56741</v>
      </c>
      <c r="AC2474" s="40">
        <f>_xll.qlCalendarAdvance(calendar,$AC2473,AA2474,,,trigger)</f>
        <v>56745</v>
      </c>
      <c r="AD2474" s="40">
        <f>_xll.qlInterestRateIndexMaturity($X$9,AC2474,)</f>
        <v>56837</v>
      </c>
      <c r="AE2474" s="43">
        <f>_xll.qlTenorBasisValue(TenorBasis3M,AC2474,_xll.ohTrigger(trigger,$X$24))</f>
        <v>9.5376401497327182E-5</v>
      </c>
      <c r="AF2474" s="90">
        <f>_xll.qlTenorBasisForwardRate(TenorBasis3M,AC2474,_xll.ohTrigger(trigger,$X$24))</f>
        <v>1.3429351737074801E-2</v>
      </c>
      <c r="AG2474" s="90">
        <f>_xll.qlIndexFixing(TenorBasisIndex6M,$AB2474,TRUE,_xll.ohTrigger(trigger,$X$24))</f>
        <v>1.3531632547825287E-2</v>
      </c>
      <c r="AH2474" s="43">
        <f>_xll.qlIndexFixing($X$9,$AB2474,TRUE,trigger)</f>
        <v>1.3516735456715903E-2</v>
      </c>
      <c r="AI2474" s="45">
        <f t="shared" si="52"/>
        <v>0.14897091109383753</v>
      </c>
    </row>
    <row r="2475" spans="27:35" x14ac:dyDescent="0.2">
      <c r="AA2475" s="122" t="s">
        <v>88</v>
      </c>
      <c r="AB2475" s="40">
        <f>_xll.qlInterestRateIndexFixingDate($X$9,AC2475)</f>
        <v>56748</v>
      </c>
      <c r="AC2475" s="40">
        <f>_xll.qlCalendarAdvance(calendar,$AC2474,AA2475,,,trigger)</f>
        <v>56752</v>
      </c>
      <c r="AD2475" s="40">
        <f>_xll.qlInterestRateIndexMaturity($X$9,AC2475,)</f>
        <v>56844</v>
      </c>
      <c r="AE2475" s="43">
        <f>_xll.qlTenorBasisValue(TenorBasis3M,AC2475,_xll.ohTrigger(trigger,$X$24))</f>
        <v>9.5175749226804562E-5</v>
      </c>
      <c r="AF2475" s="90">
        <f>_xll.qlTenorBasisForwardRate(TenorBasis3M,AC2475,_xll.ohTrigger(trigger,$X$24))</f>
        <v>1.3417597872956277E-2</v>
      </c>
      <c r="AG2475" s="90">
        <f>_xll.qlIndexFixing(TenorBasisIndex6M,$AB2475,TRUE,_xll.ohTrigger(trigger,$X$24))</f>
        <v>1.3666822962700213E-2</v>
      </c>
      <c r="AH2475" s="43">
        <f>_xll.qlIndexFixing($X$9,$AB2475,TRUE,trigger)</f>
        <v>1.3504908471615935E-2</v>
      </c>
      <c r="AI2475" s="45">
        <f t="shared" si="52"/>
        <v>1.6191449108427827</v>
      </c>
    </row>
    <row r="2476" spans="27:35" x14ac:dyDescent="0.2">
      <c r="AA2476" s="122" t="s">
        <v>88</v>
      </c>
      <c r="AB2476" s="40">
        <f>_xll.qlInterestRateIndexFixingDate($X$9,AC2476)</f>
        <v>56755</v>
      </c>
      <c r="AC2476" s="40">
        <f>_xll.qlCalendarAdvance(calendar,$AC2475,AA2476,,,trigger)</f>
        <v>56759</v>
      </c>
      <c r="AD2476" s="40">
        <f>_xll.qlInterestRateIndexMaturity($X$9,AC2476,)</f>
        <v>56851</v>
      </c>
      <c r="AE2476" s="43">
        <f>_xll.qlTenorBasisValue(TenorBasis3M,AC2476,_xll.ohTrigger(trigger,$X$24))</f>
        <v>9.4975507482783516E-5</v>
      </c>
      <c r="AF2476" s="90">
        <f>_xll.qlTenorBasisForwardRate(TenorBasis3M,AC2476,_xll.ohTrigger(trigger,$X$24))</f>
        <v>1.3405811414845899E-2</v>
      </c>
      <c r="AG2476" s="90">
        <f>_xll.qlIndexFixing(TenorBasisIndex6M,$AB2476,TRUE,_xll.ohTrigger(trigger,$X$24))</f>
        <v>1.3508092017833014E-2</v>
      </c>
      <c r="AH2476" s="43">
        <f>_xll.qlIndexFixing($X$9,$AB2476,TRUE,trigger)</f>
        <v>1.3493049017278234E-2</v>
      </c>
      <c r="AI2476" s="45">
        <f t="shared" si="52"/>
        <v>0.15043000554779487</v>
      </c>
    </row>
    <row r="2477" spans="27:35" x14ac:dyDescent="0.2">
      <c r="AA2477" s="122" t="s">
        <v>88</v>
      </c>
      <c r="AB2477" s="40">
        <f>_xll.qlInterestRateIndexFixingDate($X$9,AC2477)</f>
        <v>56762</v>
      </c>
      <c r="AC2477" s="40">
        <f>_xll.qlCalendarAdvance(calendar,$AC2476,AA2477,,,trigger)</f>
        <v>56766</v>
      </c>
      <c r="AD2477" s="40">
        <f>_xll.qlInterestRateIndexMaturity($X$9,AC2477,)</f>
        <v>56858</v>
      </c>
      <c r="AE2477" s="43">
        <f>_xll.qlTenorBasisValue(TenorBasis3M,AC2477,_xll.ohTrigger(trigger,$X$24))</f>
        <v>9.477567548702119E-5</v>
      </c>
      <c r="AF2477" s="90">
        <f>_xll.qlTenorBasisForwardRate(TenorBasis3M,AC2477,_xll.ohTrigger(trigger,$X$24))</f>
        <v>1.3393992362267529E-2</v>
      </c>
      <c r="AG2477" s="90">
        <f>_xll.qlIndexFixing(TenorBasisIndex6M,$AB2477,TRUE,_xll.ohTrigger(trigger,$X$24))</f>
        <v>1.3496272860097891E-2</v>
      </c>
      <c r="AH2477" s="43">
        <f>_xll.qlIndexFixing($X$9,$AB2477,TRUE,trigger)</f>
        <v>1.3481157093999085E-2</v>
      </c>
      <c r="AI2477" s="45">
        <f t="shared" si="52"/>
        <v>0.15115766098805494</v>
      </c>
    </row>
    <row r="2478" spans="27:35" x14ac:dyDescent="0.2">
      <c r="AA2478" s="122" t="s">
        <v>88</v>
      </c>
      <c r="AB2478" s="40">
        <f>_xll.qlInterestRateIndexFixingDate($X$9,AC2478)</f>
        <v>56769</v>
      </c>
      <c r="AC2478" s="40">
        <f>_xll.qlCalendarAdvance(calendar,$AC2477,AA2478,,,trigger)</f>
        <v>56773</v>
      </c>
      <c r="AD2478" s="40">
        <f>_xll.qlInterestRateIndexMaturity($X$9,AC2478,)</f>
        <v>56865</v>
      </c>
      <c r="AE2478" s="43">
        <f>_xll.qlTenorBasisValue(TenorBasis3M,AC2478,_xll.ohTrigger(trigger,$X$24))</f>
        <v>9.4576252462545969E-5</v>
      </c>
      <c r="AF2478" s="90">
        <f>_xll.qlTenorBasisForwardRate(TenorBasis3M,AC2478,_xll.ohTrigger(trigger,$X$24))</f>
        <v>1.3382140714745021E-2</v>
      </c>
      <c r="AG2478" s="90">
        <f>_xll.qlIndexFixing(TenorBasisIndex6M,$AB2478,TRUE,_xll.ohTrigger(trigger,$X$24))</f>
        <v>1.3339556949000098E-2</v>
      </c>
      <c r="AH2478" s="43">
        <f>_xll.qlIndexFixing($X$9,$AB2478,TRUE,trigger)</f>
        <v>1.3469232702073902E-2</v>
      </c>
      <c r="AI2478" s="45">
        <f t="shared" si="52"/>
        <v>-1.2967575307380395</v>
      </c>
    </row>
    <row r="2479" spans="27:35" x14ac:dyDescent="0.2">
      <c r="AA2479" s="122" t="s">
        <v>88</v>
      </c>
      <c r="AB2479" s="40">
        <f>_xll.qlInterestRateIndexFixingDate($X$9,AC2479)</f>
        <v>56776</v>
      </c>
      <c r="AC2479" s="40">
        <f>_xll.qlCalendarAdvance(calendar,$AC2478,AA2479,,,trigger)</f>
        <v>56780</v>
      </c>
      <c r="AD2479" s="40">
        <f>_xll.qlInterestRateIndexMaturity($X$9,AC2479,)</f>
        <v>56872</v>
      </c>
      <c r="AE2479" s="43">
        <f>_xll.qlTenorBasisValue(TenorBasis3M,AC2479,_xll.ohTrigger(trigger,$X$24))</f>
        <v>9.4377237633656155E-5</v>
      </c>
      <c r="AF2479" s="90">
        <f>_xll.qlTenorBasisForwardRate(TenorBasis3M,AC2479,_xll.ohTrigger(trigger,$X$24))</f>
        <v>1.3370256471809189E-2</v>
      </c>
      <c r="AG2479" s="90">
        <f>_xll.qlIndexFixing(TenorBasisIndex6M,$AB2479,TRUE,_xll.ohTrigger(trigger,$X$24))</f>
        <v>1.3472536756780257E-2</v>
      </c>
      <c r="AH2479" s="43">
        <f>_xll.qlIndexFixing($X$9,$AB2479,TRUE,trigger)</f>
        <v>1.3457275841798103E-2</v>
      </c>
      <c r="AI2479" s="45">
        <f t="shared" si="52"/>
        <v>0.15260914982153859</v>
      </c>
    </row>
    <row r="2480" spans="27:35" x14ac:dyDescent="0.2">
      <c r="AA2480" s="122" t="s">
        <v>88</v>
      </c>
      <c r="AB2480" s="40">
        <f>_xll.qlInterestRateIndexFixingDate($X$9,AC2480)</f>
        <v>56783</v>
      </c>
      <c r="AC2480" s="40">
        <f>_xll.qlCalendarAdvance(calendar,$AC2479,AA2480,,,trigger)</f>
        <v>56787</v>
      </c>
      <c r="AD2480" s="40">
        <f>_xll.qlInterestRateIndexMaturity($X$9,AC2480,)</f>
        <v>56879</v>
      </c>
      <c r="AE2480" s="43">
        <f>_xll.qlTenorBasisValue(TenorBasis3M,AC2480,_xll.ohTrigger(trigger,$X$24))</f>
        <v>9.4178630225919281E-5</v>
      </c>
      <c r="AF2480" s="90">
        <f>_xll.qlTenorBasisForwardRate(TenorBasis3M,AC2480,_xll.ohTrigger(trigger,$X$24))</f>
        <v>1.3358339632986499E-2</v>
      </c>
      <c r="AG2480" s="90">
        <f>_xll.qlIndexFixing(TenorBasisIndex6M,$AB2480,TRUE,_xll.ohTrigger(trigger,$X$24))</f>
        <v>1.346061981024981E-2</v>
      </c>
      <c r="AH2480" s="43">
        <f>_xll.qlIndexFixing($X$9,$AB2480,TRUE,trigger)</f>
        <v>1.3445286513468841E-2</v>
      </c>
      <c r="AI2480" s="45">
        <f t="shared" si="52"/>
        <v>0.15333296780968911</v>
      </c>
    </row>
    <row r="2481" spans="27:35" x14ac:dyDescent="0.2">
      <c r="AA2481" s="122" t="s">
        <v>88</v>
      </c>
      <c r="AB2481" s="40">
        <f>_xll.qlInterestRateIndexFixingDate($X$9,AC2481)</f>
        <v>56790</v>
      </c>
      <c r="AC2481" s="40">
        <f>_xll.qlCalendarAdvance(calendar,$AC2480,AA2481,,,trigger)</f>
        <v>56794</v>
      </c>
      <c r="AD2481" s="40">
        <f>_xll.qlInterestRateIndexMaturity($X$9,AC2481,)</f>
        <v>56886</v>
      </c>
      <c r="AE2481" s="43">
        <f>_xll.qlTenorBasisValue(TenorBasis3M,AC2481,_xll.ohTrigger(trigger,$X$24))</f>
        <v>9.3980429466170029E-5</v>
      </c>
      <c r="AF2481" s="90">
        <f>_xll.qlTenorBasisForwardRate(TenorBasis3M,AC2481,_xll.ohTrigger(trigger,$X$24))</f>
        <v>1.3346390197808628E-2</v>
      </c>
      <c r="AG2481" s="90">
        <f>_xll.qlIndexFixing(TenorBasisIndex6M,$AB2481,TRUE,_xll.ohTrigger(trigger,$X$24))</f>
        <v>1.3448670266519641E-2</v>
      </c>
      <c r="AH2481" s="43">
        <f>_xll.qlIndexFixing($X$9,$AB2481,TRUE,trigger)</f>
        <v>1.3433264717383269E-2</v>
      </c>
      <c r="AI2481" s="45">
        <f t="shared" si="52"/>
        <v>0.15405549136371377</v>
      </c>
    </row>
    <row r="2482" spans="27:35" x14ac:dyDescent="0.2">
      <c r="AA2482" s="122" t="s">
        <v>88</v>
      </c>
      <c r="AB2482" s="40">
        <f>_xll.qlInterestRateIndexFixingDate($X$9,AC2482)</f>
        <v>56797</v>
      </c>
      <c r="AC2482" s="40">
        <f>_xll.qlCalendarAdvance(calendar,$AC2481,AA2482,,,trigger)</f>
        <v>56801</v>
      </c>
      <c r="AD2482" s="40">
        <f>_xll.qlInterestRateIndexMaturity($X$9,AC2482,)</f>
        <v>56893</v>
      </c>
      <c r="AE2482" s="43">
        <f>_xll.qlTenorBasisValue(TenorBasis3M,AC2482,_xll.ohTrigger(trigger,$X$24))</f>
        <v>9.3782634582509103E-5</v>
      </c>
      <c r="AF2482" s="90">
        <f>_xll.qlTenorBasisForwardRate(TenorBasis3M,AC2482,_xll.ohTrigger(trigger,$X$24))</f>
        <v>1.3334408186303904E-2</v>
      </c>
      <c r="AG2482" s="90">
        <f>_xll.qlIndexFixing(TenorBasisIndex6M,$AB2482,TRUE,_xll.ohTrigger(trigger,$X$24))</f>
        <v>1.3436248211652299E-2</v>
      </c>
      <c r="AH2482" s="43">
        <f>_xll.qlIndexFixing($X$9,$AB2482,TRUE,trigger)</f>
        <v>1.3421210474395142E-2</v>
      </c>
      <c r="AI2482" s="45">
        <f t="shared" si="52"/>
        <v>0.15037737257157097</v>
      </c>
    </row>
    <row r="2483" spans="27:35" x14ac:dyDescent="0.2">
      <c r="AA2483" s="122" t="s">
        <v>88</v>
      </c>
      <c r="AB2483" s="40">
        <f>_xll.qlInterestRateIndexFixingDate($X$9,AC2483)</f>
        <v>56804</v>
      </c>
      <c r="AC2483" s="40">
        <f>_xll.qlCalendarAdvance(calendar,$AC2482,AA2483,,,trigger)</f>
        <v>56808</v>
      </c>
      <c r="AD2483" s="40">
        <f>_xll.qlInterestRateIndexMaturity($X$9,AC2483,)</f>
        <v>56900</v>
      </c>
      <c r="AE2483" s="43">
        <f>_xll.qlTenorBasisValue(TenorBasis3M,AC2483,_xll.ohTrigger(trigger,$X$24))</f>
        <v>9.3585244804301999E-5</v>
      </c>
      <c r="AF2483" s="90">
        <f>_xll.qlTenorBasisForwardRate(TenorBasis3M,AC2483,_xll.ohTrigger(trigger,$X$24))</f>
        <v>1.3322395404057573E-2</v>
      </c>
      <c r="AG2483" s="90">
        <f>_xll.qlIndexFixing(TenorBasisIndex6M,$AB2483,TRUE,_xll.ohTrigger(trigger,$X$24))</f>
        <v>1.3422695553248078E-2</v>
      </c>
      <c r="AH2483" s="43">
        <f>_xll.qlIndexFixing($X$9,$AB2483,TRUE,trigger)</f>
        <v>1.340912559618483E-2</v>
      </c>
      <c r="AI2483" s="45">
        <f t="shared" si="52"/>
        <v>0.13569957063247831</v>
      </c>
    </row>
    <row r="2484" spans="27:35" x14ac:dyDescent="0.2">
      <c r="AA2484" s="122" t="s">
        <v>88</v>
      </c>
      <c r="AB2484" s="40">
        <f>_xll.qlInterestRateIndexFixingDate($X$9,AC2484)</f>
        <v>56811</v>
      </c>
      <c r="AC2484" s="40">
        <f>_xll.qlCalendarAdvance(calendar,$AC2483,AA2484,,,trigger)</f>
        <v>56815</v>
      </c>
      <c r="AD2484" s="40">
        <f>_xll.qlInterestRateIndexMaturity($X$9,AC2484,)</f>
        <v>56907</v>
      </c>
      <c r="AE2484" s="43">
        <f>_xll.qlTenorBasisValue(TenorBasis3M,AC2484,_xll.ohTrigger(trigger,$X$24))</f>
        <v>9.338825936217782E-5</v>
      </c>
      <c r="AF2484" s="90">
        <f>_xll.qlTenorBasisForwardRate(TenorBasis3M,AC2484,_xll.ohTrigger(trigger,$X$24))</f>
        <v>1.3310356802482827E-2</v>
      </c>
      <c r="AG2484" s="90">
        <f>_xll.qlIndexFixing(TenorBasisIndex6M,$AB2484,TRUE,_xll.ohTrigger(trigger,$X$24))</f>
        <v>1.3409117079390603E-2</v>
      </c>
      <c r="AH2484" s="43">
        <f>_xll.qlIndexFixing($X$9,$AB2484,TRUE,trigger)</f>
        <v>1.3397015049554954E-2</v>
      </c>
      <c r="AI2484" s="45">
        <f t="shared" si="52"/>
        <v>0.12102029835649522</v>
      </c>
    </row>
    <row r="2485" spans="27:35" x14ac:dyDescent="0.2">
      <c r="AA2485" s="122" t="s">
        <v>88</v>
      </c>
      <c r="AB2485" s="40">
        <f>_xll.qlInterestRateIndexFixingDate($X$9,AC2485)</f>
        <v>56818</v>
      </c>
      <c r="AC2485" s="40">
        <f>_xll.qlCalendarAdvance(calendar,$AC2484,AA2485,,,trigger)</f>
        <v>56822</v>
      </c>
      <c r="AD2485" s="40">
        <f>_xll.qlInterestRateIndexMaturity($X$9,AC2485,)</f>
        <v>56914</v>
      </c>
      <c r="AE2485" s="43">
        <f>_xll.qlTenorBasisValue(TenorBasis3M,AC2485,_xll.ohTrigger(trigger,$X$24))</f>
        <v>9.3191677488027195E-5</v>
      </c>
      <c r="AF2485" s="90">
        <f>_xll.qlTenorBasisForwardRate(TenorBasis3M,AC2485,_xll.ohTrigger(trigger,$X$24))</f>
        <v>1.3298297653150673E-2</v>
      </c>
      <c r="AG2485" s="90">
        <f>_xll.qlIndexFixing(TenorBasisIndex6M,$AB2485,TRUE,_xll.ohTrigger(trigger,$X$24))</f>
        <v>1.3251581088571289E-2</v>
      </c>
      <c r="AH2485" s="43">
        <f>_xll.qlIndexFixing($X$9,$AB2485,TRUE,trigger)</f>
        <v>1.3384884122404328E-2</v>
      </c>
      <c r="AI2485" s="45">
        <f t="shared" si="52"/>
        <v>-1.3330303383303834</v>
      </c>
    </row>
    <row r="2486" spans="27:35" x14ac:dyDescent="0.2">
      <c r="AA2486" s="122" t="s">
        <v>88</v>
      </c>
      <c r="AB2486" s="40">
        <f>_xll.qlInterestRateIndexFixingDate($X$9,AC2486)</f>
        <v>56825</v>
      </c>
      <c r="AC2486" s="40">
        <f>_xll.qlCalendarAdvance(calendar,$AC2485,AA2486,,,trigger)</f>
        <v>56829</v>
      </c>
      <c r="AD2486" s="40">
        <f>_xll.qlInterestRateIndexMaturity($X$9,AC2486,)</f>
        <v>56921</v>
      </c>
      <c r="AE2486" s="43">
        <f>_xll.qlTenorBasisValue(TenorBasis3M,AC2486,_xll.ohTrigger(trigger,$X$24))</f>
        <v>9.2995498415001762E-5</v>
      </c>
      <c r="AF2486" s="90">
        <f>_xll.qlTenorBasisForwardRate(TenorBasis3M,AC2486,_xll.ohTrigger(trigger,$X$24))</f>
        <v>1.3286223227569557E-2</v>
      </c>
      <c r="AG2486" s="90">
        <f>_xll.qlIndexFixing(TenorBasisIndex6M,$AB2486,TRUE,_xll.ohTrigger(trigger,$X$24))</f>
        <v>1.3527440108617318E-2</v>
      </c>
      <c r="AH2486" s="43">
        <f>_xll.qlIndexFixing($X$9,$AB2486,TRUE,trigger)</f>
        <v>1.3372738102572683E-2</v>
      </c>
      <c r="AI2486" s="45">
        <f t="shared" si="52"/>
        <v>1.5470200604463489</v>
      </c>
    </row>
    <row r="2487" spans="27:35" x14ac:dyDescent="0.2">
      <c r="AA2487" s="122" t="s">
        <v>88</v>
      </c>
      <c r="AB2487" s="40">
        <f>_xll.qlInterestRateIndexFixingDate($X$9,AC2487)</f>
        <v>56832</v>
      </c>
      <c r="AC2487" s="40">
        <f>_xll.qlCalendarAdvance(calendar,$AC2486,AA2487,,,trigger)</f>
        <v>56836</v>
      </c>
      <c r="AD2487" s="40">
        <f>_xll.qlInterestRateIndexMaturity($X$9,AC2487,)</f>
        <v>56928</v>
      </c>
      <c r="AE2487" s="43">
        <f>_xll.qlTenorBasisValue(TenorBasis3M,AC2487,_xll.ohTrigger(trigger,$X$24))</f>
        <v>9.2799721377512294E-5</v>
      </c>
      <c r="AF2487" s="90">
        <f>_xll.qlTenorBasisForwardRate(TenorBasis3M,AC2487,_xll.ohTrigger(trigger,$X$24))</f>
        <v>1.327413879719145E-2</v>
      </c>
      <c r="AG2487" s="90">
        <f>_xll.qlIndexFixing(TenorBasisIndex6M,$AB2487,TRUE,_xll.ohTrigger(trigger,$X$24))</f>
        <v>1.3368279482077267E-2</v>
      </c>
      <c r="AH2487" s="43">
        <f>_xll.qlIndexFixing($X$9,$AB2487,TRUE,trigger)</f>
        <v>1.3360582277833719E-2</v>
      </c>
      <c r="AI2487" s="45">
        <f t="shared" si="52"/>
        <v>7.6972042435483751E-2</v>
      </c>
    </row>
    <row r="2488" spans="27:35" x14ac:dyDescent="0.2">
      <c r="AA2488" s="122" t="s">
        <v>88</v>
      </c>
      <c r="AB2488" s="40">
        <f>_xll.qlInterestRateIndexFixingDate($X$9,AC2488)</f>
        <v>56839</v>
      </c>
      <c r="AC2488" s="40">
        <f>_xll.qlCalendarAdvance(calendar,$AC2487,AA2488,,,trigger)</f>
        <v>56843</v>
      </c>
      <c r="AD2488" s="40">
        <f>_xll.qlInterestRateIndexMaturity($X$9,AC2488,)</f>
        <v>56935</v>
      </c>
      <c r="AE2488" s="43">
        <f>_xll.qlTenorBasisValue(TenorBasis3M,AC2488,_xll.ohTrigger(trigger,$X$24))</f>
        <v>9.2604345611227445E-5</v>
      </c>
      <c r="AF2488" s="90">
        <f>_xll.qlTenorBasisForwardRate(TenorBasis3M,AC2488,_xll.ohTrigger(trigger,$X$24))</f>
        <v>1.326204963339273E-2</v>
      </c>
      <c r="AG2488" s="90">
        <f>_xll.qlIndexFixing(TenorBasisIndex6M,$AB2488,TRUE,_xll.ohTrigger(trigger,$X$24))</f>
        <v>1.3354650463026545E-2</v>
      </c>
      <c r="AH2488" s="43">
        <f>_xll.qlIndexFixing($X$9,$AB2488,TRUE,trigger)</f>
        <v>1.3348421935892489E-2</v>
      </c>
      <c r="AI2488" s="45">
        <f t="shared" si="52"/>
        <v>6.2285271340556392E-2</v>
      </c>
    </row>
    <row r="2489" spans="27:35" x14ac:dyDescent="0.2">
      <c r="AA2489" s="122" t="s">
        <v>88</v>
      </c>
      <c r="AB2489" s="40">
        <f>_xll.qlInterestRateIndexFixingDate($X$9,AC2489)</f>
        <v>56846</v>
      </c>
      <c r="AC2489" s="40">
        <f>_xll.qlCalendarAdvance(calendar,$AC2488,AA2489,,,trigger)</f>
        <v>56850</v>
      </c>
      <c r="AD2489" s="40">
        <f>_xll.qlInterestRateIndexMaturity($X$9,AC2489,)</f>
        <v>56942</v>
      </c>
      <c r="AE2489" s="43">
        <f>_xll.qlTenorBasisValue(TenorBasis3M,AC2489,_xll.ohTrigger(trigger,$X$24))</f>
        <v>9.2409370353072499E-5</v>
      </c>
      <c r="AF2489" s="90">
        <f>_xll.qlTenorBasisForwardRate(TenorBasis3M,AC2489,_xll.ohTrigger(trigger,$X$24))</f>
        <v>1.3249961007494171E-2</v>
      </c>
      <c r="AG2489" s="90">
        <f>_xll.qlIndexFixing(TenorBasisIndex6M,$AB2489,TRUE,_xll.ohTrigger(trigger,$X$24))</f>
        <v>1.3197609269388719E-2</v>
      </c>
      <c r="AH2489" s="43">
        <f>_xll.qlIndexFixing($X$9,$AB2489,TRUE,trigger)</f>
        <v>1.3336262364394969E-2</v>
      </c>
      <c r="AI2489" s="45">
        <f t="shared" si="52"/>
        <v>-1.3865309500625014</v>
      </c>
    </row>
    <row r="2490" spans="27:35" x14ac:dyDescent="0.2">
      <c r="AA2490" s="122" t="s">
        <v>88</v>
      </c>
      <c r="AB2490" s="40">
        <f>_xll.qlInterestRateIndexFixingDate($X$9,AC2490)</f>
        <v>56853</v>
      </c>
      <c r="AC2490" s="40">
        <f>_xll.qlCalendarAdvance(calendar,$AC2489,AA2490,,,trigger)</f>
        <v>56857</v>
      </c>
      <c r="AD2490" s="40">
        <f>_xll.qlInterestRateIndexMaturity($X$9,AC2490,)</f>
        <v>56948</v>
      </c>
      <c r="AE2490" s="43">
        <f>_xll.qlTenorBasisValue(TenorBasis3M,AC2490,_xll.ohTrigger(trigger,$X$24))</f>
        <v>9.2214794841227878E-5</v>
      </c>
      <c r="AF2490" s="90">
        <f>_xll.qlTenorBasisForwardRate(TenorBasis3M,AC2490,_xll.ohTrigger(trigger,$X$24))</f>
        <v>1.3238495496601778E-2</v>
      </c>
      <c r="AG2490" s="90">
        <f>_xll.qlIndexFixing(TenorBasisIndex6M,$AB2490,TRUE,_xll.ohTrigger(trigger,$X$24))</f>
        <v>1.3328095521804164E-2</v>
      </c>
      <c r="AH2490" s="43">
        <f>_xll.qlIndexFixing($X$9,$AB2490,TRUE,trigger)</f>
        <v>1.3324727978878331E-2</v>
      </c>
      <c r="AI2490" s="45">
        <f t="shared" si="52"/>
        <v>3.3675429258334111E-2</v>
      </c>
    </row>
    <row r="2491" spans="27:35" x14ac:dyDescent="0.2">
      <c r="AA2491" s="122" t="s">
        <v>88</v>
      </c>
      <c r="AB2491" s="40">
        <f>_xll.qlInterestRateIndexFixingDate($X$9,AC2491)</f>
        <v>56860</v>
      </c>
      <c r="AC2491" s="40">
        <f>_xll.qlCalendarAdvance(calendar,$AC2490,AA2491,,,trigger)</f>
        <v>56864</v>
      </c>
      <c r="AD2491" s="40">
        <f>_xll.qlInterestRateIndexMaturity($X$9,AC2491,)</f>
        <v>56955</v>
      </c>
      <c r="AE2491" s="43">
        <f>_xll.qlTenorBasisValue(TenorBasis3M,AC2491,_xll.ohTrigger(trigger,$X$24))</f>
        <v>9.2020618315127848E-5</v>
      </c>
      <c r="AF2491" s="90">
        <f>_xll.qlTenorBasisForwardRate(TenorBasis3M,AC2491,_xll.ohTrigger(trigger,$X$24))</f>
        <v>1.3226422135237051E-2</v>
      </c>
      <c r="AG2491" s="90">
        <f>_xll.qlIndexFixing(TenorBasisIndex6M,$AB2491,TRUE,_xll.ohTrigger(trigger,$X$24))</f>
        <v>1.3169726044078905E-2</v>
      </c>
      <c r="AH2491" s="43">
        <f>_xll.qlIndexFixing($X$9,$AB2491,TRUE,trigger)</f>
        <v>1.3312584168584276E-2</v>
      </c>
      <c r="AI2491" s="45">
        <f t="shared" si="52"/>
        <v>-1.4285812450537048</v>
      </c>
    </row>
    <row r="2492" spans="27:35" x14ac:dyDescent="0.2">
      <c r="AA2492" s="122" t="s">
        <v>88</v>
      </c>
      <c r="AB2492" s="40">
        <f>_xll.qlInterestRateIndexFixingDate($X$9,AC2492)</f>
        <v>56867</v>
      </c>
      <c r="AC2492" s="40">
        <f>_xll.qlCalendarAdvance(calendar,$AC2491,AA2492,,,trigger)</f>
        <v>56871</v>
      </c>
      <c r="AD2492" s="40">
        <f>_xll.qlInterestRateIndexMaturity($X$9,AC2492,)</f>
        <v>56962</v>
      </c>
      <c r="AE2492" s="43">
        <f>_xll.qlTenorBasisValue(TenorBasis3M,AC2492,_xll.ohTrigger(trigger,$X$24))</f>
        <v>9.1826840015459045E-5</v>
      </c>
      <c r="AF2492" s="90">
        <f>_xll.qlTenorBasisForwardRate(TenorBasis3M,AC2492,_xll.ohTrigger(trigger,$X$24))</f>
        <v>1.3214364900963196E-2</v>
      </c>
      <c r="AG2492" s="90">
        <f>_xll.qlIndexFixing(TenorBasisIndex6M,$AB2492,TRUE,_xll.ohTrigger(trigger,$X$24))</f>
        <v>1.3300851528956086E-2</v>
      </c>
      <c r="AH2492" s="43">
        <f>_xll.qlIndexFixing($X$9,$AB2492,TRUE,trigger)</f>
        <v>1.3300456766150786E-2</v>
      </c>
      <c r="AI2492" s="45">
        <f t="shared" si="52"/>
        <v>3.9476280530061081E-3</v>
      </c>
    </row>
    <row r="2493" spans="27:35" x14ac:dyDescent="0.2">
      <c r="AA2493" s="122" t="s">
        <v>88</v>
      </c>
      <c r="AB2493" s="40">
        <f>_xll.qlInterestRateIndexFixingDate($X$9,AC2493)</f>
        <v>56874</v>
      </c>
      <c r="AC2493" s="40">
        <f>_xll.qlCalendarAdvance(calendar,$AC2492,AA2493,,,trigger)</f>
        <v>56878</v>
      </c>
      <c r="AD2493" s="40">
        <f>_xll.qlInterestRateIndexMaturity($X$9,AC2493,)</f>
        <v>56969</v>
      </c>
      <c r="AE2493" s="43">
        <f>_xll.qlTenorBasisValue(TenorBasis3M,AC2493,_xll.ohTrigger(trigger,$X$24))</f>
        <v>9.1633459184159346E-5</v>
      </c>
      <c r="AF2493" s="90">
        <f>_xll.qlTenorBasisForwardRate(TenorBasis3M,AC2493,_xll.ohTrigger(trigger,$X$24))</f>
        <v>1.3202329122590131E-2</v>
      </c>
      <c r="AG2493" s="90">
        <f>_xll.qlIndexFixing(TenorBasisIndex6M,$AB2493,TRUE,_xll.ohTrigger(trigger,$X$24))</f>
        <v>1.3433460648491912E-2</v>
      </c>
      <c r="AH2493" s="43">
        <f>_xll.qlIndexFixing($X$9,$AB2493,TRUE,trigger)</f>
        <v>1.3288351116866028E-2</v>
      </c>
      <c r="AI2493" s="45">
        <f t="shared" si="52"/>
        <v>1.4510953162588485</v>
      </c>
    </row>
    <row r="2494" spans="27:35" x14ac:dyDescent="0.2">
      <c r="AA2494" s="122" t="s">
        <v>88</v>
      </c>
      <c r="AB2494" s="40">
        <f>_xll.qlInterestRateIndexFixingDate($X$9,AC2494)</f>
        <v>56881</v>
      </c>
      <c r="AC2494" s="40">
        <f>_xll.qlCalendarAdvance(calendar,$AC2493,AA2494,,,trigger)</f>
        <v>56885</v>
      </c>
      <c r="AD2494" s="40">
        <f>_xll.qlInterestRateIndexMaturity($X$9,AC2494,)</f>
        <v>56976</v>
      </c>
      <c r="AE2494" s="43">
        <f>_xll.qlTenorBasisValue(TenorBasis3M,AC2494,_xll.ohTrigger(trigger,$X$24))</f>
        <v>9.1440475064415925E-5</v>
      </c>
      <c r="AF2494" s="90">
        <f>_xll.qlTenorBasisForwardRate(TenorBasis3M,AC2494,_xll.ohTrigger(trigger,$X$24))</f>
        <v>1.3190320128863656E-2</v>
      </c>
      <c r="AG2494" s="90">
        <f>_xll.qlIndexFixing(TenorBasisIndex6M,$AB2494,TRUE,_xll.ohTrigger(trigger,$X$24))</f>
        <v>1.3273693379498429E-2</v>
      </c>
      <c r="AH2494" s="43">
        <f>_xll.qlIndexFixing($X$9,$AB2494,TRUE,trigger)</f>
        <v>1.3276272565961953E-2</v>
      </c>
      <c r="AI2494" s="45">
        <f t="shared" si="52"/>
        <v>-2.5791864635242578E-2</v>
      </c>
    </row>
    <row r="2495" spans="27:35" x14ac:dyDescent="0.2">
      <c r="AA2495" s="122" t="s">
        <v>88</v>
      </c>
      <c r="AB2495" s="40">
        <f>_xll.qlInterestRateIndexFixingDate($X$9,AC2495)</f>
        <v>56888</v>
      </c>
      <c r="AC2495" s="40">
        <f>_xll.qlCalendarAdvance(calendar,$AC2494,AA2495,,,trigger)</f>
        <v>56892</v>
      </c>
      <c r="AD2495" s="40">
        <f>_xll.qlInterestRateIndexMaturity($X$9,AC2495,)</f>
        <v>56984</v>
      </c>
      <c r="AE2495" s="43">
        <f>_xll.qlTenorBasisValue(TenorBasis3M,AC2495,_xll.ohTrigger(trigger,$X$24))</f>
        <v>9.124788690066485E-5</v>
      </c>
      <c r="AF2495" s="90">
        <f>_xll.qlTenorBasisForwardRate(TenorBasis3M,AC2495,_xll.ohTrigger(trigger,$X$24))</f>
        <v>1.317773573132134E-2</v>
      </c>
      <c r="AG2495" s="90">
        <f>_xll.qlIndexFixing(TenorBasisIndex6M,$AB2495,TRUE,_xll.ohTrigger(trigger,$X$24))</f>
        <v>1.3259777666064546E-2</v>
      </c>
      <c r="AH2495" s="43">
        <f>_xll.qlIndexFixing($X$9,$AB2495,TRUE,trigger)</f>
        <v>1.3263617211812843E-2</v>
      </c>
      <c r="AI2495" s="45">
        <f t="shared" si="52"/>
        <v>-3.8395457482975209E-2</v>
      </c>
    </row>
    <row r="2496" spans="27:35" x14ac:dyDescent="0.2">
      <c r="AA2496" s="122" t="s">
        <v>88</v>
      </c>
      <c r="AB2496" s="40">
        <f>_xll.qlInterestRateIndexFixingDate($X$9,AC2496)</f>
        <v>56895</v>
      </c>
      <c r="AC2496" s="40">
        <f>_xll.qlCalendarAdvance(calendar,$AC2495,AA2496,,,trigger)</f>
        <v>56899</v>
      </c>
      <c r="AD2496" s="40">
        <f>_xll.qlInterestRateIndexMaturity($X$9,AC2496,)</f>
        <v>56991</v>
      </c>
      <c r="AE2496" s="43">
        <f>_xll.qlTenorBasisValue(TenorBasis3M,AC2496,_xll.ohTrigger(trigger,$X$24))</f>
        <v>9.105569393858879E-5</v>
      </c>
      <c r="AF2496" s="90">
        <f>_xll.qlTenorBasisForwardRate(TenorBasis3M,AC2496,_xll.ohTrigger(trigger,$X$24))</f>
        <v>1.3165797153315152E-2</v>
      </c>
      <c r="AG2496" s="90">
        <f>_xll.qlIndexFixing(TenorBasisIndex6M,$AB2496,TRUE,_xll.ohTrigger(trigger,$X$24))</f>
        <v>1.3105328251477227E-2</v>
      </c>
      <c r="AH2496" s="43">
        <f>_xll.qlIndexFixing($X$9,$AB2496,TRUE,trigger)</f>
        <v>1.3251609769013658E-2</v>
      </c>
      <c r="AI2496" s="45">
        <f t="shared" si="52"/>
        <v>-1.4628151753643022</v>
      </c>
    </row>
    <row r="2497" spans="27:35" x14ac:dyDescent="0.2">
      <c r="AA2497" s="122" t="s">
        <v>88</v>
      </c>
      <c r="AB2497" s="40">
        <f>_xll.qlInterestRateIndexFixingDate($X$9,AC2497)</f>
        <v>56902</v>
      </c>
      <c r="AC2497" s="40">
        <f>_xll.qlCalendarAdvance(calendar,$AC2496,AA2497,,,trigger)</f>
        <v>56906</v>
      </c>
      <c r="AD2497" s="40">
        <f>_xll.qlInterestRateIndexMaturity($X$9,AC2497,)</f>
        <v>56998</v>
      </c>
      <c r="AE2497" s="43">
        <f>_xll.qlTenorBasisValue(TenorBasis3M,AC2497,_xll.ohTrigger(trigger,$X$24))</f>
        <v>9.0863895425115959E-5</v>
      </c>
      <c r="AF2497" s="90">
        <f>_xll.qlTenorBasisForwardRate(TenorBasis3M,AC2497,_xll.ohTrigger(trigger,$X$24))</f>
        <v>1.3153895256460994E-2</v>
      </c>
      <c r="AG2497" s="90">
        <f>_xll.qlIndexFixing(TenorBasisIndex6M,$AB2497,TRUE,_xll.ohTrigger(trigger,$X$24))</f>
        <v>1.3380023747983132E-2</v>
      </c>
      <c r="AH2497" s="43">
        <f>_xll.qlIndexFixing($X$9,$AB2497,TRUE,trigger)</f>
        <v>1.3239639352632926E-2</v>
      </c>
      <c r="AI2497" s="45">
        <f t="shared" si="52"/>
        <v>1.4038439535020604</v>
      </c>
    </row>
    <row r="2498" spans="27:35" x14ac:dyDescent="0.2">
      <c r="AA2498" s="122" t="s">
        <v>88</v>
      </c>
      <c r="AB2498" s="40">
        <f>_xll.qlInterestRateIndexFixingDate($X$9,AC2498)</f>
        <v>56909</v>
      </c>
      <c r="AC2498" s="40">
        <f>_xll.qlCalendarAdvance(calendar,$AC2497,AA2498,,,trigger)</f>
        <v>56913</v>
      </c>
      <c r="AD2498" s="40">
        <f>_xll.qlInterestRateIndexMaturity($X$9,AC2498,)</f>
        <v>57005</v>
      </c>
      <c r="AE2498" s="43">
        <f>_xll.qlTenorBasisValue(TenorBasis3M,AC2498,_xll.ohTrigger(trigger,$X$24))</f>
        <v>9.0672490608418856E-5</v>
      </c>
      <c r="AF2498" s="90">
        <f>_xll.qlTenorBasisForwardRate(TenorBasis3M,AC2498,_xll.ohTrigger(trigger,$X$24))</f>
        <v>1.3142030039680596E-2</v>
      </c>
      <c r="AG2498" s="90">
        <f>_xll.qlIndexFixing(TenorBasisIndex6M,$AB2498,TRUE,_xll.ohTrigger(trigger,$X$24))</f>
        <v>1.3224071619638037E-2</v>
      </c>
      <c r="AH2498" s="43">
        <f>_xll.qlIndexFixing($X$9,$AB2498,TRUE,trigger)</f>
        <v>1.3227705962330917E-2</v>
      </c>
      <c r="AI2498" s="45">
        <f t="shared" si="52"/>
        <v>-3.634342692879905E-2</v>
      </c>
    </row>
    <row r="2499" spans="27:35" x14ac:dyDescent="0.2">
      <c r="AA2499" s="122" t="s">
        <v>88</v>
      </c>
      <c r="AB2499" s="40">
        <f>_xll.qlInterestRateIndexFixingDate($X$9,AC2499)</f>
        <v>56916</v>
      </c>
      <c r="AC2499" s="40">
        <f>_xll.qlCalendarAdvance(calendar,$AC2498,AA2499,,,trigger)</f>
        <v>56920</v>
      </c>
      <c r="AD2499" s="40">
        <f>_xll.qlInterestRateIndexMaturity($X$9,AC2499,)</f>
        <v>57012</v>
      </c>
      <c r="AE2499" s="43">
        <f>_xll.qlTenorBasisValue(TenorBasis3M,AC2499,_xll.ohTrigger(trigger,$X$24))</f>
        <v>9.0481478737913017E-5</v>
      </c>
      <c r="AF2499" s="90">
        <f>_xll.qlTenorBasisForwardRate(TenorBasis3M,AC2499,_xll.ohTrigger(trigger,$X$24))</f>
        <v>1.3130201501897429E-2</v>
      </c>
      <c r="AG2499" s="90">
        <f>_xll.qlIndexFixing(TenorBasisIndex6M,$AB2499,TRUE,_xll.ohTrigger(trigger,$X$24))</f>
        <v>1.3212242965123027E-2</v>
      </c>
      <c r="AH2499" s="43">
        <f>_xll.qlIndexFixing($X$9,$AB2499,TRUE,trigger)</f>
        <v>1.3215809597769643E-2</v>
      </c>
      <c r="AI2499" s="45">
        <f t="shared" si="52"/>
        <v>-3.5666326466156362E-2</v>
      </c>
    </row>
    <row r="2500" spans="27:35" x14ac:dyDescent="0.2">
      <c r="AA2500" s="122" t="s">
        <v>88</v>
      </c>
      <c r="AB2500" s="40">
        <f>_xll.qlInterestRateIndexFixingDate($X$9,AC2500)</f>
        <v>56923</v>
      </c>
      <c r="AC2500" s="40">
        <f>_xll.qlCalendarAdvance(calendar,$AC2499,AA2500,,,trigger)</f>
        <v>56927</v>
      </c>
      <c r="AD2500" s="40">
        <f>_xll.qlInterestRateIndexMaturity($X$9,AC2500,)</f>
        <v>57019</v>
      </c>
      <c r="AE2500" s="43">
        <f>_xll.qlTenorBasisValue(TenorBasis3M,AC2500,_xll.ohTrigger(trigger,$X$24))</f>
        <v>9.0290859064254999E-5</v>
      </c>
      <c r="AF2500" s="90">
        <f>_xll.qlTenorBasisForwardRate(TenorBasis3M,AC2500,_xll.ohTrigger(trigger,$X$24))</f>
        <v>1.3118409642039306E-2</v>
      </c>
      <c r="AG2500" s="90">
        <f>_xll.qlIndexFixing(TenorBasisIndex6M,$AB2500,TRUE,_xll.ohTrigger(trigger,$X$24))</f>
        <v>1.3200450989302014E-2</v>
      </c>
      <c r="AH2500" s="43">
        <f>_xll.qlIndexFixing($X$9,$AB2500,TRUE,trigger)</f>
        <v>1.3203950258616325E-2</v>
      </c>
      <c r="AI2500" s="45">
        <f t="shared" ref="AI2500:AI2563" si="53">(AG2500-AH2500)*10000</f>
        <v>-3.4992693143109932E-2</v>
      </c>
    </row>
    <row r="2501" spans="27:35" x14ac:dyDescent="0.2">
      <c r="AA2501" s="122" t="s">
        <v>88</v>
      </c>
      <c r="AB2501" s="40">
        <f>_xll.qlInterestRateIndexFixingDate($X$9,AC2501)</f>
        <v>56930</v>
      </c>
      <c r="AC2501" s="40">
        <f>_xll.qlCalendarAdvance(calendar,$AC2500,AA2501,,,trigger)</f>
        <v>56934</v>
      </c>
      <c r="AD2501" s="40">
        <f>_xll.qlInterestRateIndexMaturity($X$9,AC2501,)</f>
        <v>57026</v>
      </c>
      <c r="AE2501" s="43">
        <f>_xll.qlTenorBasisValue(TenorBasis3M,AC2501,_xll.ohTrigger(trigger,$X$24))</f>
        <v>9.0100630839341629E-5</v>
      </c>
      <c r="AF2501" s="90">
        <f>_xll.qlTenorBasisForwardRate(TenorBasis3M,AC2501,_xll.ohTrigger(trigger,$X$24))</f>
        <v>1.3106654459036651E-2</v>
      </c>
      <c r="AG2501" s="90">
        <f>_xll.qlIndexFixing(TenorBasisIndex6M,$AB2501,TRUE,_xll.ohTrigger(trigger,$X$24))</f>
        <v>1.3188695691098465E-2</v>
      </c>
      <c r="AH2501" s="43">
        <f>_xll.qlIndexFixing($X$9,$AB2501,TRUE,trigger)</f>
        <v>1.3192127944531238E-2</v>
      </c>
      <c r="AI2501" s="45">
        <f t="shared" si="53"/>
        <v>-3.4322534327724252E-2</v>
      </c>
    </row>
    <row r="2502" spans="27:35" x14ac:dyDescent="0.2">
      <c r="AA2502" s="122" t="s">
        <v>88</v>
      </c>
      <c r="AB2502" s="40">
        <f>_xll.qlInterestRateIndexFixingDate($X$9,AC2502)</f>
        <v>56937</v>
      </c>
      <c r="AC2502" s="40">
        <f>_xll.qlCalendarAdvance(calendar,$AC2501,AA2502,,,trigger)</f>
        <v>56941</v>
      </c>
      <c r="AD2502" s="40">
        <f>_xll.qlInterestRateIndexMaturity($X$9,AC2502,)</f>
        <v>57033</v>
      </c>
      <c r="AE2502" s="43">
        <f>_xll.qlTenorBasisValue(TenorBasis3M,AC2502,_xll.ohTrigger(trigger,$X$24))</f>
        <v>8.9910793316308612E-5</v>
      </c>
      <c r="AF2502" s="90">
        <f>_xll.qlTenorBasisForwardRate(TenorBasis3M,AC2502,_xll.ohTrigger(trigger,$X$24))</f>
        <v>1.3094935951817275E-2</v>
      </c>
      <c r="AG2502" s="90">
        <f>_xll.qlIndexFixing(TenorBasisIndex6M,$AB2502,TRUE,_xll.ohTrigger(trigger,$X$24))</f>
        <v>1.3176977069449754E-2</v>
      </c>
      <c r="AH2502" s="43">
        <f>_xll.qlIndexFixing($X$9,$AB2502,TRUE,trigger)</f>
        <v>1.3180342655183338E-2</v>
      </c>
      <c r="AI2502" s="45">
        <f t="shared" si="53"/>
        <v>-3.3655857335831291E-2</v>
      </c>
    </row>
    <row r="2503" spans="27:35" x14ac:dyDescent="0.2">
      <c r="AA2503" s="122" t="s">
        <v>88</v>
      </c>
      <c r="AB2503" s="40">
        <f>_xll.qlInterestRateIndexFixingDate($X$9,AC2503)</f>
        <v>56944</v>
      </c>
      <c r="AC2503" s="40">
        <f>_xll.qlCalendarAdvance(calendar,$AC2502,AA2503,,,trigger)</f>
        <v>56948</v>
      </c>
      <c r="AD2503" s="40">
        <f>_xll.qlInterestRateIndexMaturity($X$9,AC2503,)</f>
        <v>57039</v>
      </c>
      <c r="AE2503" s="43">
        <f>_xll.qlTenorBasisValue(TenorBasis3M,AC2503,_xll.ohTrigger(trigger,$X$24))</f>
        <v>8.9721345749528553E-5</v>
      </c>
      <c r="AF2503" s="90">
        <f>_xll.qlTenorBasisForwardRate(TenorBasis3M,AC2503,_xll.ohTrigger(trigger,$X$24))</f>
        <v>1.3083844117325426E-2</v>
      </c>
      <c r="AG2503" s="90">
        <f>_xll.qlIndexFixing(TenorBasisIndex6M,$AB2503,TRUE,_xll.ohTrigger(trigger,$X$24))</f>
        <v>1.3165882143224146E-2</v>
      </c>
      <c r="AH2503" s="43">
        <f>_xll.qlIndexFixing($X$9,$AB2503,TRUE,trigger)</f>
        <v>1.3169185960664432E-2</v>
      </c>
      <c r="AI2503" s="45">
        <f t="shared" si="53"/>
        <v>-3.3038174402852394E-2</v>
      </c>
    </row>
    <row r="2504" spans="27:35" x14ac:dyDescent="0.2">
      <c r="AA2504" s="122" t="s">
        <v>88</v>
      </c>
      <c r="AB2504" s="40">
        <f>_xll.qlInterestRateIndexFixingDate($X$9,AC2504)</f>
        <v>56951</v>
      </c>
      <c r="AC2504" s="40">
        <f>_xll.qlCalendarAdvance(calendar,$AC2503,AA2504,,,trigger)</f>
        <v>56955</v>
      </c>
      <c r="AD2504" s="40">
        <f>_xll.qlInterestRateIndexMaturity($X$9,AC2504,)</f>
        <v>57046</v>
      </c>
      <c r="AE2504" s="43">
        <f>_xll.qlTenorBasisValue(TenorBasis3M,AC2504,_xll.ohTrigger(trigger,$X$24))</f>
        <v>8.9532287394610235E-5</v>
      </c>
      <c r="AF2504" s="90">
        <f>_xll.qlTenorBasisForwardRate(TenorBasis3M,AC2504,_xll.ohTrigger(trigger,$X$24))</f>
        <v>1.3072196761534371E-2</v>
      </c>
      <c r="AG2504" s="90">
        <f>_xll.qlIndexFixing(TenorBasisIndex6M,$AB2504,TRUE,_xll.ohTrigger(trigger,$X$24))</f>
        <v>1.3298973527545442E-2</v>
      </c>
      <c r="AH2504" s="43">
        <f>_xll.qlIndexFixing($X$9,$AB2504,TRUE,trigger)</f>
        <v>1.3157472502839641E-2</v>
      </c>
      <c r="AI2504" s="45">
        <f t="shared" si="53"/>
        <v>1.4150102470580037</v>
      </c>
    </row>
    <row r="2505" spans="27:35" x14ac:dyDescent="0.2">
      <c r="AA2505" s="122" t="s">
        <v>88</v>
      </c>
      <c r="AB2505" s="40">
        <f>_xll.qlInterestRateIndexFixingDate($X$9,AC2505)</f>
        <v>56958</v>
      </c>
      <c r="AC2505" s="40">
        <f>_xll.qlCalendarAdvance(calendar,$AC2504,AA2505,,,trigger)</f>
        <v>56962</v>
      </c>
      <c r="AD2505" s="40">
        <f>_xll.qlInterestRateIndexMaturity($X$9,AC2505,)</f>
        <v>57053</v>
      </c>
      <c r="AE2505" s="43">
        <f>_xll.qlTenorBasisValue(TenorBasis3M,AC2505,_xll.ohTrigger(trigger,$X$24))</f>
        <v>8.9343617508396889E-5</v>
      </c>
      <c r="AF2505" s="90">
        <f>_xll.qlTenorBasisForwardRate(TenorBasis3M,AC2505,_xll.ohTrigger(trigger,$X$24))</f>
        <v>1.3060586076708484E-2</v>
      </c>
      <c r="AG2505" s="90">
        <f>_xll.qlIndexFixing(TenorBasisIndex6M,$AB2505,TRUE,_xll.ohTrigger(trigger,$X$24))</f>
        <v>1.3142623882752303E-2</v>
      </c>
      <c r="AH2505" s="43">
        <f>_xll.qlIndexFixing($X$9,$AB2505,TRUE,trigger)</f>
        <v>1.3145796067046885E-2</v>
      </c>
      <c r="AI2505" s="45">
        <f t="shared" si="53"/>
        <v>-3.1721842945822698E-2</v>
      </c>
    </row>
    <row r="2506" spans="27:35" x14ac:dyDescent="0.2">
      <c r="AA2506" s="122" t="s">
        <v>88</v>
      </c>
      <c r="AB2506" s="40">
        <f>_xll.qlInterestRateIndexFixingDate($X$9,AC2506)</f>
        <v>56965</v>
      </c>
      <c r="AC2506" s="40">
        <f>_xll.qlCalendarAdvance(calendar,$AC2505,AA2506,,,trigger)</f>
        <v>56969</v>
      </c>
      <c r="AD2506" s="40">
        <f>_xll.qlInterestRateIndexMaturity($X$9,AC2506,)</f>
        <v>57060</v>
      </c>
      <c r="AE2506" s="43">
        <f>_xll.qlTenorBasisValue(TenorBasis3M,AC2506,_xll.ohTrigger(trigger,$X$24))</f>
        <v>8.9155335348964875E-5</v>
      </c>
      <c r="AF2506" s="90">
        <f>_xll.qlTenorBasisForwardRate(TenorBasis3M,AC2506,_xll.ohTrigger(trigger,$X$24))</f>
        <v>1.3049012061791024E-2</v>
      </c>
      <c r="AG2506" s="90">
        <f>_xll.qlIndexFixing(TenorBasisIndex6M,$AB2506,TRUE,_xll.ohTrigger(trigger,$X$24))</f>
        <v>1.3131049759044503E-2</v>
      </c>
      <c r="AH2506" s="43">
        <f>_xll.qlIndexFixing($X$9,$AB2506,TRUE,trigger)</f>
        <v>1.3134156652962903E-2</v>
      </c>
      <c r="AI2506" s="45">
        <f t="shared" si="53"/>
        <v>-3.1068939184003552E-2</v>
      </c>
    </row>
    <row r="2507" spans="27:35" x14ac:dyDescent="0.2">
      <c r="AA2507" s="122" t="s">
        <v>88</v>
      </c>
      <c r="AB2507" s="40">
        <f>_xll.qlInterestRateIndexFixingDate($X$9,AC2507)</f>
        <v>56972</v>
      </c>
      <c r="AC2507" s="40">
        <f>_xll.qlCalendarAdvance(calendar,$AC2506,AA2507,,,trigger)</f>
        <v>56976</v>
      </c>
      <c r="AD2507" s="40">
        <f>_xll.qlInterestRateIndexMaturity($X$9,AC2507,)</f>
        <v>57067</v>
      </c>
      <c r="AE2507" s="43">
        <f>_xll.qlTenorBasisValue(TenorBasis3M,AC2507,_xll.ohTrigger(trigger,$X$24))</f>
        <v>8.8967440175622287E-5</v>
      </c>
      <c r="AF2507" s="90">
        <f>_xll.qlTenorBasisForwardRate(TenorBasis3M,AC2507,_xll.ohTrigger(trigger,$X$24))</f>
        <v>1.3037474715727014E-2</v>
      </c>
      <c r="AG2507" s="90">
        <f>_xll.qlIndexFixing(TenorBasisIndex6M,$AB2507,TRUE,_xll.ohTrigger(trigger,$X$24))</f>
        <v>1.3119512304947348E-2</v>
      </c>
      <c r="AH2507" s="43">
        <f>_xll.qlIndexFixing($X$9,$AB2507,TRUE,trigger)</f>
        <v>1.3122554260260925E-2</v>
      </c>
      <c r="AI2507" s="45">
        <f t="shared" si="53"/>
        <v>-3.0419553135770105E-2</v>
      </c>
    </row>
    <row r="2508" spans="27:35" x14ac:dyDescent="0.2">
      <c r="AA2508" s="122" t="s">
        <v>88</v>
      </c>
      <c r="AB2508" s="40">
        <f>_xll.qlInterestRateIndexFixingDate($X$9,AC2508)</f>
        <v>56979</v>
      </c>
      <c r="AC2508" s="40">
        <f>_xll.qlCalendarAdvance(calendar,$AC2507,AA2508,,,trigger)</f>
        <v>56983</v>
      </c>
      <c r="AD2508" s="40">
        <f>_xll.qlInterestRateIndexMaturity($X$9,AC2508,)</f>
        <v>57074</v>
      </c>
      <c r="AE2508" s="43">
        <f>_xll.qlTenorBasisValue(TenorBasis3M,AC2508,_xll.ohTrigger(trigger,$X$24))</f>
        <v>8.877993124890767E-5</v>
      </c>
      <c r="AF2508" s="90">
        <f>_xll.qlTenorBasisForwardRate(TenorBasis3M,AC2508,_xll.ohTrigger(trigger,$X$24))</f>
        <v>1.3025974037467618E-2</v>
      </c>
      <c r="AG2508" s="90">
        <f>_xll.qlIndexFixing(TenorBasisIndex6M,$AB2508,TRUE,_xll.ohTrigger(trigger,$X$24))</f>
        <v>1.3108011519412009E-2</v>
      </c>
      <c r="AH2508" s="43">
        <f>_xll.qlIndexFixing($X$9,$AB2508,TRUE,trigger)</f>
        <v>1.3110988888615061E-2</v>
      </c>
      <c r="AI2508" s="45">
        <f t="shared" si="53"/>
        <v>-2.9773692030513055E-2</v>
      </c>
    </row>
    <row r="2509" spans="27:35" x14ac:dyDescent="0.2">
      <c r="AA2509" s="122" t="s">
        <v>88</v>
      </c>
      <c r="AB2509" s="40">
        <f>_xll.qlInterestRateIndexFixingDate($X$9,AC2509)</f>
        <v>56986</v>
      </c>
      <c r="AC2509" s="40">
        <f>_xll.qlCalendarAdvance(calendar,$AC2508,AA2509,,,trigger)</f>
        <v>56990</v>
      </c>
      <c r="AD2509" s="40">
        <f>_xll.qlInterestRateIndexMaturity($X$9,AC2509,)</f>
        <v>57081</v>
      </c>
      <c r="AE2509" s="43">
        <f>_xll.qlTenorBasisValue(TenorBasis3M,AC2509,_xll.ohTrigger(trigger,$X$24))</f>
        <v>8.8592807830588415E-5</v>
      </c>
      <c r="AF2509" s="90">
        <f>_xll.qlTenorBasisForwardRate(TenorBasis3M,AC2509,_xll.ohTrigger(trigger,$X$24))</f>
        <v>1.3014510025961375E-2</v>
      </c>
      <c r="AG2509" s="90">
        <f>_xll.qlIndexFixing(TenorBasisIndex6M,$AB2509,TRUE,_xll.ohTrigger(trigger,$X$24))</f>
        <v>1.2954098511288885E-2</v>
      </c>
      <c r="AH2509" s="43">
        <f>_xll.qlIndexFixing($X$9,$AB2509,TRUE,trigger)</f>
        <v>1.3099460537704681E-2</v>
      </c>
      <c r="AI2509" s="45">
        <f t="shared" si="53"/>
        <v>-1.4536202641579621</v>
      </c>
    </row>
    <row r="2510" spans="27:35" x14ac:dyDescent="0.2">
      <c r="AA2510" s="122" t="s">
        <v>88</v>
      </c>
      <c r="AB2510" s="40">
        <f>_xll.qlInterestRateIndexFixingDate($X$9,AC2510)</f>
        <v>56993</v>
      </c>
      <c r="AC2510" s="40">
        <f>_xll.qlCalendarAdvance(calendar,$AC2509,AA2510,,,trigger)</f>
        <v>56997</v>
      </c>
      <c r="AD2510" s="40">
        <f>_xll.qlInterestRateIndexMaturity($X$9,AC2510,)</f>
        <v>57088</v>
      </c>
      <c r="AE2510" s="43">
        <f>_xll.qlTenorBasisValue(TenorBasis3M,AC2510,_xll.ohTrigger(trigger,$X$24))</f>
        <v>8.8406069183659554E-5</v>
      </c>
      <c r="AF2510" s="90">
        <f>_xll.qlTenorBasisForwardRate(TenorBasis3M,AC2510,_xll.ohTrigger(trigger,$X$24))</f>
        <v>1.3003082680160328E-2</v>
      </c>
      <c r="AG2510" s="90">
        <f>_xll.qlIndexFixing(TenorBasisIndex6M,$AB2510,TRUE,_xll.ohTrigger(trigger,$X$24))</f>
        <v>1.3085119949827927E-2</v>
      </c>
      <c r="AH2510" s="43">
        <f>_xll.qlIndexFixing($X$9,$AB2510,TRUE,trigger)</f>
        <v>1.3087969207203898E-2</v>
      </c>
      <c r="AI2510" s="45">
        <f t="shared" si="53"/>
        <v>-2.8492573759704432E-2</v>
      </c>
    </row>
    <row r="2511" spans="27:35" x14ac:dyDescent="0.2">
      <c r="AA2511" s="122" t="s">
        <v>88</v>
      </c>
      <c r="AB2511" s="40">
        <f>_xll.qlInterestRateIndexFixingDate($X$9,AC2511)</f>
        <v>57000</v>
      </c>
      <c r="AC2511" s="40">
        <f>_xll.qlCalendarAdvance(calendar,$AC2510,AA2511,,,trigger)</f>
        <v>57004</v>
      </c>
      <c r="AD2511" s="40">
        <f>_xll.qlInterestRateIndexMaturity($X$9,AC2511,)</f>
        <v>57095</v>
      </c>
      <c r="AE2511" s="43">
        <f>_xll.qlTenorBasisValue(TenorBasis3M,AC2511,_xll.ohTrigger(trigger,$X$24))</f>
        <v>8.8219714572342382E-5</v>
      </c>
      <c r="AF2511" s="90">
        <f>_xll.qlTenorBasisForwardRate(TenorBasis3M,AC2511,_xll.ohTrigger(trigger,$X$24))</f>
        <v>1.2991691999022675E-2</v>
      </c>
      <c r="AG2511" s="90">
        <f>_xll.qlIndexFixing(TenorBasisIndex6M,$AB2511,TRUE,_xll.ohTrigger(trigger,$X$24))</f>
        <v>1.3217561849289482E-2</v>
      </c>
      <c r="AH2511" s="43">
        <f>_xll.qlIndexFixing($X$9,$AB2511,TRUE,trigger)</f>
        <v>1.3076514896794723E-2</v>
      </c>
      <c r="AI2511" s="45">
        <f t="shared" si="53"/>
        <v>1.4104695249475898</v>
      </c>
    </row>
    <row r="2512" spans="27:35" x14ac:dyDescent="0.2">
      <c r="AA2512" s="122" t="s">
        <v>88</v>
      </c>
      <c r="AB2512" s="40">
        <f>_xll.qlInterestRateIndexFixingDate($X$9,AC2512)</f>
        <v>57007</v>
      </c>
      <c r="AC2512" s="40">
        <f>_xll.qlCalendarAdvance(calendar,$AC2511,AA2512,,,trigger)</f>
        <v>57011</v>
      </c>
      <c r="AD2512" s="40">
        <f>_xll.qlInterestRateIndexMaturity($X$9,AC2512,)</f>
        <v>57102</v>
      </c>
      <c r="AE2512" s="43">
        <f>_xll.qlTenorBasisValue(TenorBasis3M,AC2512,_xll.ohTrigger(trigger,$X$24))</f>
        <v>8.8033743262082661E-5</v>
      </c>
      <c r="AF2512" s="90">
        <f>_xll.qlTenorBasisForwardRate(TenorBasis3M,AC2512,_xll.ohTrigger(trigger,$X$24))</f>
        <v>1.2980337981504853E-2</v>
      </c>
      <c r="AG2512" s="90">
        <f>_xll.qlIndexFixing(TenorBasisIndex6M,$AB2512,TRUE,_xll.ohTrigger(trigger,$X$24))</f>
        <v>1.3062375041924449E-2</v>
      </c>
      <c r="AH2512" s="43">
        <f>_xll.qlIndexFixing($X$9,$AB2512,TRUE,trigger)</f>
        <v>1.3065097606153897E-2</v>
      </c>
      <c r="AI2512" s="45">
        <f t="shared" si="53"/>
        <v>-2.7225642294480268E-2</v>
      </c>
    </row>
    <row r="2513" spans="27:35" x14ac:dyDescent="0.2">
      <c r="AA2513" s="122" t="s">
        <v>88</v>
      </c>
      <c r="AB2513" s="40">
        <f>_xll.qlInterestRateIndexFixingDate($X$9,AC2513)</f>
        <v>57014</v>
      </c>
      <c r="AC2513" s="40">
        <f>_xll.qlCalendarAdvance(calendar,$AC2512,AA2513,,,trigger)</f>
        <v>57018</v>
      </c>
      <c r="AD2513" s="40">
        <f>_xll.qlInterestRateIndexMaturity($X$9,AC2513,)</f>
        <v>57108</v>
      </c>
      <c r="AE2513" s="43">
        <f>_xll.qlTenorBasisValue(TenorBasis3M,AC2513,_xll.ohTrigger(trigger,$X$24))</f>
        <v>8.7848154519550112E-5</v>
      </c>
      <c r="AF2513" s="90">
        <f>_xll.qlTenorBasisForwardRate(TenorBasis3M,AC2513,_xll.ohTrigger(trigger,$X$24))</f>
        <v>1.2969588779507824E-2</v>
      </c>
      <c r="AG2513" s="90">
        <f>_xll.qlIndexFixing(TenorBasisIndex6M,$AB2513,TRUE,_xll.ohTrigger(trigger,$X$24))</f>
        <v>1.3051622783692984E-2</v>
      </c>
      <c r="AH2513" s="43">
        <f>_xll.qlIndexFixing($X$9,$AB2513,TRUE,trigger)</f>
        <v>1.3054286858664277E-2</v>
      </c>
      <c r="AI2513" s="45">
        <f t="shared" si="53"/>
        <v>-2.6640749712925071E-2</v>
      </c>
    </row>
    <row r="2514" spans="27:35" x14ac:dyDescent="0.2">
      <c r="AA2514" s="122" t="s">
        <v>88</v>
      </c>
      <c r="AB2514" s="40">
        <f>_xll.qlInterestRateIndexFixingDate($X$9,AC2514)</f>
        <v>57021</v>
      </c>
      <c r="AC2514" s="40">
        <f>_xll.qlCalendarAdvance(calendar,$AC2513,AA2514,,,trigger)</f>
        <v>57025</v>
      </c>
      <c r="AD2514" s="40">
        <f>_xll.qlInterestRateIndexMaturity($X$9,AC2514,)</f>
        <v>57115</v>
      </c>
      <c r="AE2514" s="43">
        <f>_xll.qlTenorBasisValue(TenorBasis3M,AC2514,_xll.ohTrigger(trigger,$X$24))</f>
        <v>8.7662947612635877E-5</v>
      </c>
      <c r="AF2514" s="90">
        <f>_xll.qlTenorBasisForwardRate(TenorBasis3M,AC2514,_xll.ohTrigger(trigger,$X$24))</f>
        <v>1.2958305873243425E-2</v>
      </c>
      <c r="AG2514" s="90">
        <f>_xll.qlIndexFixing(TenorBasisIndex6M,$AB2514,TRUE,_xll.ohTrigger(trigger,$X$24))</f>
        <v>1.3040339777211862E-2</v>
      </c>
      <c r="AH2514" s="43">
        <f>_xll.qlIndexFixing($X$9,$AB2514,TRUE,trigger)</f>
        <v>1.3042941372979122E-2</v>
      </c>
      <c r="AI2514" s="45">
        <f t="shared" si="53"/>
        <v>-2.6015957672598233E-2</v>
      </c>
    </row>
    <row r="2515" spans="27:35" x14ac:dyDescent="0.2">
      <c r="AA2515" s="122" t="s">
        <v>88</v>
      </c>
      <c r="AB2515" s="40">
        <f>_xll.qlInterestRateIndexFixingDate($X$9,AC2515)</f>
        <v>57028</v>
      </c>
      <c r="AC2515" s="40">
        <f>_xll.qlCalendarAdvance(calendar,$AC2514,AA2515,,,trigger)</f>
        <v>57032</v>
      </c>
      <c r="AD2515" s="40">
        <f>_xll.qlInterestRateIndexMaturity($X$9,AC2515,)</f>
        <v>57122</v>
      </c>
      <c r="AE2515" s="43">
        <f>_xll.qlTenorBasisValue(TenorBasis3M,AC2515,_xll.ohTrigger(trigger,$X$24))</f>
        <v>8.747812181045207E-5</v>
      </c>
      <c r="AF2515" s="90">
        <f>_xll.qlTenorBasisForwardRate(TenorBasis3M,AC2515,_xll.ohTrigger(trigger,$X$24))</f>
        <v>1.2947059625891377E-2</v>
      </c>
      <c r="AG2515" s="90">
        <f>_xll.qlIndexFixing(TenorBasisIndex6M,$AB2515,TRUE,_xll.ohTrigger(trigger,$X$24))</f>
        <v>1.3030697825568538E-2</v>
      </c>
      <c r="AH2515" s="43">
        <f>_xll.qlIndexFixing($X$9,$AB2515,TRUE,trigger)</f>
        <v>1.3031632904436208E-2</v>
      </c>
      <c r="AI2515" s="45">
        <f t="shared" si="53"/>
        <v>-9.3507886766985848E-3</v>
      </c>
    </row>
    <row r="2516" spans="27:35" x14ac:dyDescent="0.2">
      <c r="AA2516" s="122" t="s">
        <v>88</v>
      </c>
      <c r="AB2516" s="40">
        <f>_xll.qlInterestRateIndexFixingDate($X$9,AC2516)</f>
        <v>57035</v>
      </c>
      <c r="AC2516" s="40">
        <f>_xll.qlCalendarAdvance(calendar,$AC2515,AA2516,,,trigger)</f>
        <v>57039</v>
      </c>
      <c r="AD2516" s="40">
        <f>_xll.qlInterestRateIndexMaturity($X$9,AC2516,)</f>
        <v>57131</v>
      </c>
      <c r="AE2516" s="43">
        <f>_xll.qlTenorBasisValue(TenorBasis3M,AC2516,_xll.ohTrigger(trigger,$X$24))</f>
        <v>8.7293676383329898E-5</v>
      </c>
      <c r="AF2516" s="90">
        <f>_xll.qlTenorBasisForwardRate(TenorBasis3M,AC2516,_xll.ohTrigger(trigger,$X$24))</f>
        <v>1.2934727215181119E-2</v>
      </c>
      <c r="AG2516" s="90">
        <f>_xll.qlIndexFixing(TenorBasisIndex6M,$AB2516,TRUE,_xll.ohTrigger(trigger,$X$24))</f>
        <v>1.3016766811182082E-2</v>
      </c>
      <c r="AH2516" s="43">
        <f>_xll.qlIndexFixing($X$9,$AB2516,TRUE,trigger)</f>
        <v>1.3019236016930646E-2</v>
      </c>
      <c r="AI2516" s="45">
        <f t="shared" si="53"/>
        <v>-2.4692057485637547E-2</v>
      </c>
    </row>
    <row r="2517" spans="27:35" x14ac:dyDescent="0.2">
      <c r="AA2517" s="122" t="s">
        <v>88</v>
      </c>
      <c r="AB2517" s="40">
        <f>_xll.qlInterestRateIndexFixingDate($X$9,AC2517)</f>
        <v>57042</v>
      </c>
      <c r="AC2517" s="40">
        <f>_xll.qlCalendarAdvance(calendar,$AC2516,AA2517,,,trigger)</f>
        <v>57046</v>
      </c>
      <c r="AD2517" s="40">
        <f>_xll.qlInterestRateIndexMaturity($X$9,AC2517,)</f>
        <v>57138</v>
      </c>
      <c r="AE2517" s="43">
        <f>_xll.qlTenorBasisValue(TenorBasis3M,AC2517,_xll.ohTrigger(trigger,$X$24))</f>
        <v>8.7109610602818384E-5</v>
      </c>
      <c r="AF2517" s="90">
        <f>_xll.qlTenorBasisForwardRate(TenorBasis3M,AC2517,_xll.ohTrigger(trigger,$X$24))</f>
        <v>1.2923558718044438E-2</v>
      </c>
      <c r="AG2517" s="90">
        <f>_xll.qlIndexFixing(TenorBasisIndex6M,$AB2517,TRUE,_xll.ohTrigger(trigger,$X$24))</f>
        <v>1.300559821110253E-2</v>
      </c>
      <c r="AH2517" s="43">
        <f>_xll.qlIndexFixing($X$9,$AB2517,TRUE,trigger)</f>
        <v>1.3008006059228631E-2</v>
      </c>
      <c r="AI2517" s="45">
        <f t="shared" si="53"/>
        <v>-2.4078481261017443E-2</v>
      </c>
    </row>
    <row r="2518" spans="27:35" x14ac:dyDescent="0.2">
      <c r="AA2518" s="122" t="s">
        <v>88</v>
      </c>
      <c r="AB2518" s="40">
        <f>_xll.qlInterestRateIndexFixingDate($X$9,AC2518)</f>
        <v>57049</v>
      </c>
      <c r="AC2518" s="40">
        <f>_xll.qlCalendarAdvance(calendar,$AC2517,AA2518,,,trigger)</f>
        <v>57053</v>
      </c>
      <c r="AD2518" s="40">
        <f>_xll.qlInterestRateIndexMaturity($X$9,AC2518,)</f>
        <v>57145</v>
      </c>
      <c r="AE2518" s="43">
        <f>_xll.qlTenorBasisValue(TenorBasis3M,AC2518,_xll.ohTrigger(trigger,$X$24))</f>
        <v>8.692592374168293E-5</v>
      </c>
      <c r="AF2518" s="90">
        <f>_xll.qlTenorBasisForwardRate(TenorBasis3M,AC2518,_xll.ohTrigger(trigger,$X$24))</f>
        <v>1.2912426879902728E-2</v>
      </c>
      <c r="AG2518" s="90">
        <f>_xll.qlIndexFixing(TenorBasisIndex6M,$AB2518,TRUE,_xll.ohTrigger(trigger,$X$24))</f>
        <v>1.2994466270780816E-2</v>
      </c>
      <c r="AH2518" s="43">
        <f>_xll.qlIndexFixing($X$9,$AB2518,TRUE,trigger)</f>
        <v>1.2996813121058406E-2</v>
      </c>
      <c r="AI2518" s="45">
        <f t="shared" si="53"/>
        <v>-2.3468502775899486E-2</v>
      </c>
    </row>
    <row r="2519" spans="27:35" x14ac:dyDescent="0.2">
      <c r="AA2519" s="122" t="s">
        <v>88</v>
      </c>
      <c r="AB2519" s="40">
        <f>_xll.qlInterestRateIndexFixingDate($X$9,AC2519)</f>
        <v>57056</v>
      </c>
      <c r="AC2519" s="40">
        <f>_xll.qlCalendarAdvance(calendar,$AC2518,AA2519,,,trigger)</f>
        <v>57060</v>
      </c>
      <c r="AD2519" s="40">
        <f>_xll.qlInterestRateIndexMaturity($X$9,AC2519,)</f>
        <v>57152</v>
      </c>
      <c r="AE2519" s="43">
        <f>_xll.qlTenorBasisValue(TenorBasis3M,AC2519,_xll.ohTrigger(trigger,$X$24))</f>
        <v>8.6742615073904031E-5</v>
      </c>
      <c r="AF2519" s="90">
        <f>_xll.qlTenorBasisForwardRate(TenorBasis3M,AC2519,_xll.ohTrigger(trigger,$X$24))</f>
        <v>1.2901331699724638E-2</v>
      </c>
      <c r="AG2519" s="90">
        <f>_xll.qlIndexFixing(TenorBasisIndex6M,$AB2519,TRUE,_xll.ohTrigger(trigger,$X$24))</f>
        <v>1.2983370989190803E-2</v>
      </c>
      <c r="AH2519" s="43">
        <f>_xll.qlIndexFixing($X$9,$AB2519,TRUE,trigger)</f>
        <v>1.2985657202100225E-2</v>
      </c>
      <c r="AI2519" s="45">
        <f t="shared" si="53"/>
        <v>-2.2862129094216449E-2</v>
      </c>
    </row>
    <row r="2520" spans="27:35" x14ac:dyDescent="0.2">
      <c r="AA2520" s="122" t="s">
        <v>88</v>
      </c>
      <c r="AB2520" s="40">
        <f>_xll.qlInterestRateIndexFixingDate($X$9,AC2520)</f>
        <v>57063</v>
      </c>
      <c r="AC2520" s="40">
        <f>_xll.qlCalendarAdvance(calendar,$AC2519,AA2520,,,trigger)</f>
        <v>57067</v>
      </c>
      <c r="AD2520" s="40">
        <f>_xll.qlInterestRateIndexMaturity($X$9,AC2520,)</f>
        <v>57159</v>
      </c>
      <c r="AE2520" s="43">
        <f>_xll.qlTenorBasisValue(TenorBasis3M,AC2520,_xll.ohTrigger(trigger,$X$24))</f>
        <v>8.6559683874675702E-5</v>
      </c>
      <c r="AF2520" s="90">
        <f>_xll.qlTenorBasisForwardRate(TenorBasis3M,AC2520,_xll.ohTrigger(trigger,$X$24))</f>
        <v>1.2890273176483166E-2</v>
      </c>
      <c r="AG2520" s="90">
        <f>_xll.qlIndexFixing(TenorBasisIndex6M,$AB2520,TRUE,_xll.ohTrigger(trigger,$X$24))</f>
        <v>1.2972312365302014E-2</v>
      </c>
      <c r="AH2520" s="43">
        <f>_xll.qlIndexFixing($X$9,$AB2520,TRUE,trigger)</f>
        <v>1.2974538302042163E-2</v>
      </c>
      <c r="AI2520" s="45">
        <f t="shared" si="53"/>
        <v>-2.2259367401487873E-2</v>
      </c>
    </row>
    <row r="2521" spans="27:35" x14ac:dyDescent="0.2">
      <c r="AA2521" s="122" t="s">
        <v>88</v>
      </c>
      <c r="AB2521" s="40">
        <f>_xll.qlInterestRateIndexFixingDate($X$9,AC2521)</f>
        <v>57068</v>
      </c>
      <c r="AC2521" s="40">
        <f>_xll.qlCalendarAdvance(calendar,$AC2520,AA2521,,,trigger)</f>
        <v>57074</v>
      </c>
      <c r="AD2521" s="40">
        <f>_xll.qlInterestRateIndexMaturity($X$9,AC2521,)</f>
        <v>57165</v>
      </c>
      <c r="AE2521" s="43">
        <f>_xll.qlTenorBasisValue(TenorBasis3M,AC2521,_xll.ohTrigger(trigger,$X$24))</f>
        <v>8.6377129420404179E-5</v>
      </c>
      <c r="AF2521" s="90">
        <f>_xll.qlTenorBasisForwardRate(TenorBasis3M,AC2521,_xll.ohTrigger(trigger,$X$24))</f>
        <v>1.2879801515729098E-2</v>
      </c>
      <c r="AG2521" s="90">
        <f>_xll.qlIndexFixing(TenorBasisIndex6M,$AB2521,TRUE,_xll.ohTrigger(trigger,$X$24))</f>
        <v>1.296183767202796E-2</v>
      </c>
      <c r="AH2521" s="43">
        <f>_xll.qlIndexFixing($X$9,$AB2521,TRUE,trigger)</f>
        <v>1.2964007827695438E-2</v>
      </c>
      <c r="AI2521" s="45">
        <f t="shared" si="53"/>
        <v>-2.170155667478163E-2</v>
      </c>
    </row>
    <row r="2522" spans="27:35" x14ac:dyDescent="0.2">
      <c r="AA2522" s="122" t="s">
        <v>88</v>
      </c>
      <c r="AB2522" s="40">
        <f>_xll.qlInterestRateIndexFixingDate($X$9,AC2522)</f>
        <v>57077</v>
      </c>
      <c r="AC2522" s="40">
        <f>_xll.qlCalendarAdvance(calendar,$AC2521,AA2522,,,trigger)</f>
        <v>57081</v>
      </c>
      <c r="AD2522" s="40">
        <f>_xll.qlInterestRateIndexMaturity($X$9,AC2522,)</f>
        <v>57172</v>
      </c>
      <c r="AE2522" s="43">
        <f>_xll.qlTenorBasisValue(TenorBasis3M,AC2522,_xll.ohTrigger(trigger,$X$24))</f>
        <v>8.6194950988706642E-5</v>
      </c>
      <c r="AF2522" s="90">
        <f>_xll.qlTenorBasisForwardRate(TenorBasis3M,AC2522,_xll.ohTrigger(trigger,$X$24))</f>
        <v>1.2868814077538171E-2</v>
      </c>
      <c r="AG2522" s="90">
        <f>_xll.qlIndexFixing(TenorBasisIndex6M,$AB2522,TRUE,_xll.ohTrigger(trigger,$X$24))</f>
        <v>1.3093298910679814E-2</v>
      </c>
      <c r="AH2522" s="43">
        <f>_xll.qlIndexFixing($X$9,$AB2522,TRUE,trigger)</f>
        <v>1.2952960717363874E-2</v>
      </c>
      <c r="AI2522" s="45">
        <f t="shared" si="53"/>
        <v>1.4033819331593991</v>
      </c>
    </row>
    <row r="2523" spans="27:35" x14ac:dyDescent="0.2">
      <c r="AA2523" s="122" t="s">
        <v>88</v>
      </c>
      <c r="AB2523" s="40">
        <f>_xll.qlInterestRateIndexFixingDate($X$9,AC2523)</f>
        <v>57084</v>
      </c>
      <c r="AC2523" s="40">
        <f>_xll.qlCalendarAdvance(calendar,$AC2522,AA2523,,,trigger)</f>
        <v>57088</v>
      </c>
      <c r="AD2523" s="40">
        <f>_xll.qlInterestRateIndexMaturity($X$9,AC2523,)</f>
        <v>57179</v>
      </c>
      <c r="AE2523" s="43">
        <f>_xll.qlTenorBasisValue(TenorBasis3M,AC2523,_xll.ohTrigger(trigger,$X$24))</f>
        <v>8.6013147858409291E-5</v>
      </c>
      <c r="AF2523" s="90">
        <f>_xll.qlTenorBasisForwardRate(TenorBasis3M,AC2523,_xll.ohTrigger(trigger,$X$24))</f>
        <v>1.2857863291645144E-2</v>
      </c>
      <c r="AG2523" s="90">
        <f>_xll.qlIndexFixing(TenorBasisIndex6M,$AB2523,TRUE,_xll.ohTrigger(trigger,$X$24))</f>
        <v>1.2939899255359596E-2</v>
      </c>
      <c r="AH2523" s="43">
        <f>_xll.qlIndexFixing($X$9,$AB2523,TRUE,trigger)</f>
        <v>1.29419506233476E-2</v>
      </c>
      <c r="AI2523" s="45">
        <f t="shared" si="53"/>
        <v>-2.0513679880040936E-2</v>
      </c>
    </row>
    <row r="2524" spans="27:35" x14ac:dyDescent="0.2">
      <c r="AA2524" s="122" t="s">
        <v>88</v>
      </c>
      <c r="AB2524" s="40">
        <f>_xll.qlInterestRateIndexFixingDate($X$9,AC2524)</f>
        <v>57091</v>
      </c>
      <c r="AC2524" s="40">
        <f>_xll.qlCalendarAdvance(calendar,$AC2523,AA2524,,,trigger)</f>
        <v>57095</v>
      </c>
      <c r="AD2524" s="40">
        <f>_xll.qlInterestRateIndexMaturity($X$9,AC2524,)</f>
        <v>57186</v>
      </c>
      <c r="AE2524" s="43">
        <f>_xll.qlTenorBasisValue(TenorBasis3M,AC2524,_xll.ohTrigger(trigger,$X$24))</f>
        <v>8.5831719309546793E-5</v>
      </c>
      <c r="AF2524" s="90">
        <f>_xll.qlTenorBasisForwardRate(TenorBasis3M,AC2524,_xll.ohTrigger(trigger,$X$24))</f>
        <v>1.2846949157029294E-2</v>
      </c>
      <c r="AG2524" s="90">
        <f>_xll.qlIndexFixing(TenorBasisIndex6M,$AB2524,TRUE,_xll.ohTrigger(trigger,$X$24))</f>
        <v>1.2928985025586457E-2</v>
      </c>
      <c r="AH2524" s="43">
        <f>_xll.qlIndexFixing($X$9,$AB2524,TRUE,trigger)</f>
        <v>1.2930977545338286E-2</v>
      </c>
      <c r="AI2524" s="45">
        <f t="shared" si="53"/>
        <v>-1.9925197518293886E-2</v>
      </c>
    </row>
    <row r="2525" spans="27:35" x14ac:dyDescent="0.2">
      <c r="AA2525" s="122" t="s">
        <v>88</v>
      </c>
      <c r="AB2525" s="40">
        <f>_xll.qlInterestRateIndexFixingDate($X$9,AC2525)</f>
        <v>57097</v>
      </c>
      <c r="AC2525" s="40">
        <f>_xll.qlCalendarAdvance(calendar,$AC2524,AA2525,,,trigger)</f>
        <v>57102</v>
      </c>
      <c r="AD2525" s="40">
        <f>_xll.qlInterestRateIndexMaturity($X$9,AC2525,)</f>
        <v>57194</v>
      </c>
      <c r="AE2525" s="43">
        <f>_xll.qlTenorBasisValue(TenorBasis3M,AC2525,_xll.ohTrigger(trigger,$X$24))</f>
        <v>8.5650664623360194E-5</v>
      </c>
      <c r="AF2525" s="90">
        <f>_xll.qlTenorBasisForwardRate(TenorBasis3M,AC2525,_xll.ohTrigger(trigger,$X$24))</f>
        <v>1.2835530378476335E-2</v>
      </c>
      <c r="AG2525" s="90">
        <f>_xll.qlIndexFixing(TenorBasisIndex6M,$AB2525,TRUE,_xll.ohTrigger(trigger,$X$24))</f>
        <v>1.2778584947291914E-2</v>
      </c>
      <c r="AH2525" s="43">
        <f>_xll.qlIndexFixing($X$9,$AB2525,TRUE,trigger)</f>
        <v>1.2919499074268511E-2</v>
      </c>
      <c r="AI2525" s="45">
        <f t="shared" si="53"/>
        <v>-1.4091412697659658</v>
      </c>
    </row>
    <row r="2526" spans="27:35" x14ac:dyDescent="0.2">
      <c r="AA2526" s="122" t="s">
        <v>88</v>
      </c>
      <c r="AB2526" s="40">
        <f>_xll.qlInterestRateIndexFixingDate($X$9,AC2526)</f>
        <v>57105</v>
      </c>
      <c r="AC2526" s="40">
        <f>_xll.qlCalendarAdvance(calendar,$AC2525,AA2526,,,trigger)</f>
        <v>57109</v>
      </c>
      <c r="AD2526" s="40">
        <f>_xll.qlInterestRateIndexMaturity($X$9,AC2526,)</f>
        <v>57201</v>
      </c>
      <c r="AE2526" s="43">
        <f>_xll.qlTenorBasisValue(TenorBasis3M,AC2526,_xll.ohTrigger(trigger,$X$24))</f>
        <v>8.5469983082295519E-5</v>
      </c>
      <c r="AF2526" s="90">
        <f>_xll.qlTenorBasisForwardRate(TenorBasis3M,AC2526,_xll.ohTrigger(trigger,$X$24))</f>
        <v>1.282469177538304E-2</v>
      </c>
      <c r="AG2526" s="90">
        <f>_xll.qlIndexFixing(TenorBasisIndex6M,$AB2526,TRUE,_xll.ohTrigger(trigger,$X$24))</f>
        <v>1.2906730376397302E-2</v>
      </c>
      <c r="AH2526" s="43">
        <f>_xll.qlIndexFixing($X$9,$AB2526,TRUE,trigger)</f>
        <v>1.2908602281038161E-2</v>
      </c>
      <c r="AI2526" s="45">
        <f t="shared" si="53"/>
        <v>-1.8719046408592621E-2</v>
      </c>
    </row>
    <row r="2527" spans="27:35" x14ac:dyDescent="0.2">
      <c r="AA2527" s="122" t="s">
        <v>88</v>
      </c>
      <c r="AB2527" s="40">
        <f>_xll.qlInterestRateIndexFixingDate($X$9,AC2527)</f>
        <v>57112</v>
      </c>
      <c r="AC2527" s="40">
        <f>_xll.qlCalendarAdvance(calendar,$AC2526,AA2527,,,trigger)</f>
        <v>57116</v>
      </c>
      <c r="AD2527" s="40">
        <f>_xll.qlInterestRateIndexMaturity($X$9,AC2527,)</f>
        <v>57208</v>
      </c>
      <c r="AE2527" s="43">
        <f>_xll.qlTenorBasisValue(TenorBasis3M,AC2527,_xll.ohTrigger(trigger,$X$24))</f>
        <v>8.5289673970002911E-5</v>
      </c>
      <c r="AF2527" s="90">
        <f>_xll.qlTenorBasisForwardRate(TenorBasis3M,AC2527,_xll.ohTrigger(trigger,$X$24))</f>
        <v>1.2813889822089464E-2</v>
      </c>
      <c r="AG2527" s="90">
        <f>_xll.qlIndexFixing(TenorBasisIndex6M,$AB2527,TRUE,_xll.ohTrigger(trigger,$X$24))</f>
        <v>1.28959283278156E-2</v>
      </c>
      <c r="AH2527" s="43">
        <f>_xll.qlIndexFixing($X$9,$AB2527,TRUE,trigger)</f>
        <v>1.2897742504529672E-2</v>
      </c>
      <c r="AI2527" s="45">
        <f t="shared" si="53"/>
        <v>-1.8141767140714832E-2</v>
      </c>
    </row>
    <row r="2528" spans="27:35" x14ac:dyDescent="0.2">
      <c r="AA2528" s="122" t="s">
        <v>88</v>
      </c>
      <c r="AB2528" s="40">
        <f>_xll.qlInterestRateIndexFixingDate($X$9,AC2528)</f>
        <v>57119</v>
      </c>
      <c r="AC2528" s="40">
        <f>_xll.qlCalendarAdvance(calendar,$AC2527,AA2528,,,trigger)</f>
        <v>57123</v>
      </c>
      <c r="AD2528" s="40">
        <f>_xll.qlInterestRateIndexMaturity($X$9,AC2528,)</f>
        <v>57215</v>
      </c>
      <c r="AE2528" s="43">
        <f>_xll.qlTenorBasisValue(TenorBasis3M,AC2528,_xll.ohTrigger(trigger,$X$24))</f>
        <v>8.5109736571334742E-5</v>
      </c>
      <c r="AF2528" s="90">
        <f>_xll.qlTenorBasisForwardRate(TenorBasis3M,AC2528,_xll.ohTrigger(trigger,$X$24))</f>
        <v>1.2803124517588584E-2</v>
      </c>
      <c r="AG2528" s="90">
        <f>_xll.qlIndexFixing(TenorBasisIndex6M,$AB2528,TRUE,_xll.ohTrigger(trigger,$X$24))</f>
        <v>1.288516292879207E-2</v>
      </c>
      <c r="AH2528" s="43">
        <f>_xll.qlIndexFixing($X$9,$AB2528,TRUE,trigger)</f>
        <v>1.2886919744434596E-2</v>
      </c>
      <c r="AI2528" s="45">
        <f t="shared" si="53"/>
        <v>-1.7568156425260689E-2</v>
      </c>
    </row>
    <row r="2529" spans="27:35" x14ac:dyDescent="0.2">
      <c r="AA2529" s="122" t="s">
        <v>88</v>
      </c>
      <c r="AB2529" s="40">
        <f>_xll.qlInterestRateIndexFixingDate($X$9,AC2529)</f>
        <v>57126</v>
      </c>
      <c r="AC2529" s="40">
        <f>_xll.qlCalendarAdvance(calendar,$AC2528,AA2529,,,trigger)</f>
        <v>57130</v>
      </c>
      <c r="AD2529" s="40">
        <f>_xll.qlInterestRateIndexMaturity($X$9,AC2529,)</f>
        <v>57222</v>
      </c>
      <c r="AE2529" s="43">
        <f>_xll.qlTenorBasisValue(TenorBasis3M,AC2529,_xll.ohTrigger(trigger,$X$24))</f>
        <v>8.4930170172344195E-5</v>
      </c>
      <c r="AF2529" s="90">
        <f>_xll.qlTenorBasisForwardRate(TenorBasis3M,AC2529,_xll.ohTrigger(trigger,$X$24))</f>
        <v>1.2792395860868165E-2</v>
      </c>
      <c r="AG2529" s="90">
        <f>_xll.qlIndexFixing(TenorBasisIndex6M,$AB2529,TRUE,_xll.ohTrigger(trigger,$X$24))</f>
        <v>1.2874434178315344E-2</v>
      </c>
      <c r="AH2529" s="43">
        <f>_xll.qlIndexFixing($X$9,$AB2529,TRUE,trigger)</f>
        <v>1.2876134000445353E-2</v>
      </c>
      <c r="AI2529" s="45">
        <f t="shared" si="53"/>
        <v>-1.6998221300090072E-2</v>
      </c>
    </row>
    <row r="2530" spans="27:35" x14ac:dyDescent="0.2">
      <c r="AA2530" s="122" t="s">
        <v>88</v>
      </c>
      <c r="AB2530" s="40">
        <f>_xll.qlInterestRateIndexFixingDate($X$9,AC2530)</f>
        <v>57133</v>
      </c>
      <c r="AC2530" s="40">
        <f>_xll.qlCalendarAdvance(calendar,$AC2529,AA2530,,,trigger)</f>
        <v>57137</v>
      </c>
      <c r="AD2530" s="40">
        <f>_xll.qlInterestRateIndexMaturity($X$9,AC2530,)</f>
        <v>57229</v>
      </c>
      <c r="AE2530" s="43">
        <f>_xll.qlTenorBasisValue(TenorBasis3M,AC2530,_xll.ohTrigger(trigger,$X$24))</f>
        <v>8.4750974060284132E-5</v>
      </c>
      <c r="AF2530" s="90">
        <f>_xll.qlTenorBasisForwardRate(TenorBasis3M,AC2530,_xll.ohTrigger(trigger,$X$24))</f>
        <v>1.2781703850925533E-2</v>
      </c>
      <c r="AG2530" s="90">
        <f>_xll.qlIndexFixing(TenorBasisIndex6M,$AB2530,TRUE,_xll.ohTrigger(trigger,$X$24))</f>
        <v>1.2863742075382748E-2</v>
      </c>
      <c r="AH2530" s="43">
        <f>_xll.qlIndexFixing($X$9,$AB2530,TRUE,trigger)</f>
        <v>1.2865385272260445E-2</v>
      </c>
      <c r="AI2530" s="45">
        <f t="shared" si="53"/>
        <v>-1.6431968776972616E-2</v>
      </c>
    </row>
    <row r="2531" spans="27:35" x14ac:dyDescent="0.2">
      <c r="AA2531" s="122" t="s">
        <v>88</v>
      </c>
      <c r="AB2531" s="40">
        <f>_xll.qlInterestRateIndexFixingDate($X$9,AC2531)</f>
        <v>57140</v>
      </c>
      <c r="AC2531" s="40">
        <f>_xll.qlCalendarAdvance(calendar,$AC2530,AA2531,,,trigger)</f>
        <v>57144</v>
      </c>
      <c r="AD2531" s="40">
        <f>_xll.qlInterestRateIndexMaturity($X$9,AC2531,)</f>
        <v>57236</v>
      </c>
      <c r="AE2531" s="43">
        <f>_xll.qlTenorBasisValue(TenorBasis3M,AC2531,_xll.ohTrigger(trigger,$X$24))</f>
        <v>8.457214752360572E-5</v>
      </c>
      <c r="AF2531" s="90">
        <f>_xll.qlTenorBasisForwardRate(TenorBasis3M,AC2531,_xll.ohTrigger(trigger,$X$24))</f>
        <v>1.2771048486758011E-2</v>
      </c>
      <c r="AG2531" s="90">
        <f>_xll.qlIndexFixing(TenorBasisIndex6M,$AB2531,TRUE,_xll.ohTrigger(trigger,$X$24))</f>
        <v>1.2853086618989869E-2</v>
      </c>
      <c r="AH2531" s="43">
        <f>_xll.qlIndexFixing($X$9,$AB2531,TRUE,trigger)</f>
        <v>1.2854673559573159E-2</v>
      </c>
      <c r="AI2531" s="45">
        <f t="shared" si="53"/>
        <v>-1.5869405832896755E-2</v>
      </c>
    </row>
    <row r="2532" spans="27:35" x14ac:dyDescent="0.2">
      <c r="AA2532" s="122" t="s">
        <v>88</v>
      </c>
      <c r="AB2532" s="40">
        <f>_xll.qlInterestRateIndexFixingDate($X$9,AC2532)</f>
        <v>57147</v>
      </c>
      <c r="AC2532" s="40">
        <f>_xll.qlCalendarAdvance(calendar,$AC2531,AA2532,,,trigger)</f>
        <v>57151</v>
      </c>
      <c r="AD2532" s="40">
        <f>_xll.qlInterestRateIndexMaturity($X$9,AC2532,)</f>
        <v>57243</v>
      </c>
      <c r="AE2532" s="43">
        <f>_xll.qlTenorBasisValue(TenorBasis3M,AC2532,_xll.ohTrigger(trigger,$X$24))</f>
        <v>8.439368985195646E-5</v>
      </c>
      <c r="AF2532" s="90">
        <f>_xll.qlTenorBasisForwardRate(TenorBasis3M,AC2532,_xll.ohTrigger(trigger,$X$24))</f>
        <v>1.2760429767361185E-2</v>
      </c>
      <c r="AG2532" s="90">
        <f>_xll.qlIndexFixing(TenorBasisIndex6M,$AB2532,TRUE,_xll.ohTrigger(trigger,$X$24))</f>
        <v>1.270428452119501E-2</v>
      </c>
      <c r="AH2532" s="43">
        <f>_xll.qlIndexFixing($X$9,$AB2532,TRUE,trigger)</f>
        <v>1.2843998862082E-2</v>
      </c>
      <c r="AI2532" s="45">
        <f t="shared" si="53"/>
        <v>-1.3971434088698962</v>
      </c>
    </row>
    <row r="2533" spans="27:35" x14ac:dyDescent="0.2">
      <c r="AA2533" s="122" t="s">
        <v>88</v>
      </c>
      <c r="AB2533" s="40">
        <f>_xll.qlInterestRateIndexFixingDate($X$9,AC2533)</f>
        <v>57154</v>
      </c>
      <c r="AC2533" s="40">
        <f>_xll.qlCalendarAdvance(calendar,$AC2532,AA2533,,,trigger)</f>
        <v>57158</v>
      </c>
      <c r="AD2533" s="40">
        <f>_xll.qlInterestRateIndexMaturity($X$9,AC2533,)</f>
        <v>57250</v>
      </c>
      <c r="AE2533" s="43">
        <f>_xll.qlTenorBasisValue(TenorBasis3M,AC2533,_xll.ohTrigger(trigger,$X$24))</f>
        <v>8.4215600336179442E-5</v>
      </c>
      <c r="AF2533" s="90">
        <f>_xll.qlTenorBasisForwardRate(TenorBasis3M,AC2533,_xll.ohTrigger(trigger,$X$24))</f>
        <v>1.2749847691736725E-2</v>
      </c>
      <c r="AG2533" s="90">
        <f>_xll.qlIndexFixing(TenorBasisIndex6M,$AB2533,TRUE,_xll.ohTrigger(trigger,$X$24))</f>
        <v>1.297147054456281E-2</v>
      </c>
      <c r="AH2533" s="43">
        <f>_xll.qlIndexFixing($X$9,$AB2533,TRUE,trigger)</f>
        <v>1.2833361179486337E-2</v>
      </c>
      <c r="AI2533" s="45">
        <f t="shared" si="53"/>
        <v>1.3810936507647336</v>
      </c>
    </row>
    <row r="2534" spans="27:35" x14ac:dyDescent="0.2">
      <c r="AA2534" s="122" t="s">
        <v>88</v>
      </c>
      <c r="AB2534" s="40">
        <f>_xll.qlInterestRateIndexFixingDate($X$9,AC2534)</f>
        <v>57161</v>
      </c>
      <c r="AC2534" s="40">
        <f>_xll.qlCalendarAdvance(calendar,$AC2533,AA2534,,,trigger)</f>
        <v>57165</v>
      </c>
      <c r="AD2534" s="40">
        <f>_xll.qlInterestRateIndexMaturity($X$9,AC2534,)</f>
        <v>57257</v>
      </c>
      <c r="AE2534" s="43">
        <f>_xll.qlTenorBasisValue(TenorBasis3M,AC2534,_xll.ohTrigger(trigger,$X$24))</f>
        <v>8.4037878268311588E-5</v>
      </c>
      <c r="AF2534" s="90">
        <f>_xll.qlTenorBasisForwardRate(TenorBasis3M,AC2534,_xll.ohTrigger(trigger,$X$24))</f>
        <v>1.2739302258887164E-2</v>
      </c>
      <c r="AG2534" s="90">
        <f>_xll.qlIndexFixing(TenorBasisIndex6M,$AB2534,TRUE,_xll.ohTrigger(trigger,$X$24))</f>
        <v>1.282134011903319E-2</v>
      </c>
      <c r="AH2534" s="43">
        <f>_xll.qlIndexFixing($X$9,$AB2534,TRUE,trigger)</f>
        <v>1.2822760511482066E-2</v>
      </c>
      <c r="AI2534" s="45">
        <f t="shared" si="53"/>
        <v>-1.4203924488757208E-2</v>
      </c>
    </row>
    <row r="2535" spans="27:35" x14ac:dyDescent="0.2">
      <c r="AA2535" s="122" t="s">
        <v>88</v>
      </c>
      <c r="AB2535" s="40">
        <f>_xll.qlInterestRateIndexFixingDate($X$9,AC2535)</f>
        <v>57168</v>
      </c>
      <c r="AC2535" s="40">
        <f>_xll.qlCalendarAdvance(calendar,$AC2534,AA2535,,,trigger)</f>
        <v>57172</v>
      </c>
      <c r="AD2535" s="40">
        <f>_xll.qlInterestRateIndexMaturity($X$9,AC2535,)</f>
        <v>57264</v>
      </c>
      <c r="AE2535" s="43">
        <f>_xll.qlTenorBasisValue(TenorBasis3M,AC2535,_xll.ohTrigger(trigger,$X$24))</f>
        <v>8.386052294158229E-5</v>
      </c>
      <c r="AF2535" s="90">
        <f>_xll.qlTenorBasisForwardRate(TenorBasis3M,AC2535,_xll.ohTrigger(trigger,$X$24))</f>
        <v>1.2728793467820257E-2</v>
      </c>
      <c r="AG2535" s="90">
        <f>_xll.qlIndexFixing(TenorBasisIndex6M,$AB2535,TRUE,_xll.ohTrigger(trigger,$X$24))</f>
        <v>1.2810831238802823E-2</v>
      </c>
      <c r="AH2535" s="43">
        <f>_xll.qlIndexFixing($X$9,$AB2535,TRUE,trigger)</f>
        <v>1.2812196857772034E-2</v>
      </c>
      <c r="AI2535" s="45">
        <f t="shared" si="53"/>
        <v>-1.3656189692106552E-2</v>
      </c>
    </row>
    <row r="2536" spans="27:35" x14ac:dyDescent="0.2">
      <c r="AA2536" s="122" t="s">
        <v>88</v>
      </c>
      <c r="AB2536" s="40">
        <f>_xll.qlInterestRateIndexFixingDate($X$9,AC2536)</f>
        <v>57175</v>
      </c>
      <c r="AC2536" s="40">
        <f>_xll.qlCalendarAdvance(calendar,$AC2535,AA2536,,,trigger)</f>
        <v>57179</v>
      </c>
      <c r="AD2536" s="40">
        <f>_xll.qlInterestRateIndexMaturity($X$9,AC2536,)</f>
        <v>57271</v>
      </c>
      <c r="AE2536" s="43">
        <f>_xll.qlTenorBasisValue(TenorBasis3M,AC2536,_xll.ohTrigger(trigger,$X$24))</f>
        <v>8.3683533650412005E-5</v>
      </c>
      <c r="AF2536" s="90">
        <f>_xll.qlTenorBasisForwardRate(TenorBasis3M,AC2536,_xll.ohTrigger(trigger,$X$24))</f>
        <v>1.2718321317539406E-2</v>
      </c>
      <c r="AG2536" s="90">
        <f>_xll.qlIndexFixing(TenorBasisIndex6M,$AB2536,TRUE,_xll.ohTrigger(trigger,$X$24))</f>
        <v>1.2662624540219637E-2</v>
      </c>
      <c r="AH2536" s="43">
        <f>_xll.qlIndexFixing($X$9,$AB2536,TRUE,trigger)</f>
        <v>1.2801670218057348E-2</v>
      </c>
      <c r="AI2536" s="45">
        <f t="shared" si="53"/>
        <v>-1.390456778377104</v>
      </c>
    </row>
    <row r="2537" spans="27:35" x14ac:dyDescent="0.2">
      <c r="AA2537" s="122" t="s">
        <v>88</v>
      </c>
      <c r="AB2537" s="40">
        <f>_xll.qlInterestRateIndexFixingDate($X$9,AC2537)</f>
        <v>57182</v>
      </c>
      <c r="AC2537" s="40">
        <f>_xll.qlCalendarAdvance(calendar,$AC2536,AA2537,,,trigger)</f>
        <v>57186</v>
      </c>
      <c r="AD2537" s="40">
        <f>_xll.qlInterestRateIndexMaturity($X$9,AC2537,)</f>
        <v>57278</v>
      </c>
      <c r="AE2537" s="43">
        <f>_xll.qlTenorBasisValue(TenorBasis3M,AC2537,_xll.ohTrigger(trigger,$X$24))</f>
        <v>8.3506909690410887E-5</v>
      </c>
      <c r="AF2537" s="90">
        <f>_xll.qlTenorBasisForwardRate(TenorBasis3M,AC2537,_xll.ohTrigger(trigger,$X$24))</f>
        <v>1.270788580706105E-2</v>
      </c>
      <c r="AG2537" s="90">
        <f>_xll.qlIndexFixing(TenorBasisIndex6M,$AB2537,TRUE,_xll.ohTrigger(trigger,$X$24))</f>
        <v>1.2789923402012253E-2</v>
      </c>
      <c r="AH2537" s="43">
        <f>_xll.qlIndexFixing($X$9,$AB2537,TRUE,trigger)</f>
        <v>1.2791180592039987E-2</v>
      </c>
      <c r="AI2537" s="45">
        <f t="shared" si="53"/>
        <v>-1.2571900277341674E-2</v>
      </c>
    </row>
    <row r="2538" spans="27:35" x14ac:dyDescent="0.2">
      <c r="AA2538" s="122" t="s">
        <v>88</v>
      </c>
      <c r="AB2538" s="40">
        <f>_xll.qlInterestRateIndexFixingDate($X$9,AC2538)</f>
        <v>57189</v>
      </c>
      <c r="AC2538" s="40">
        <f>_xll.qlCalendarAdvance(calendar,$AC2537,AA2538,,,trigger)</f>
        <v>57193</v>
      </c>
      <c r="AD2538" s="40">
        <f>_xll.qlInterestRateIndexMaturity($X$9,AC2538,)</f>
        <v>57285</v>
      </c>
      <c r="AE2538" s="43">
        <f>_xll.qlTenorBasisValue(TenorBasis3M,AC2538,_xll.ohTrigger(trigger,$X$24))</f>
        <v>8.3330650358377236E-5</v>
      </c>
      <c r="AF2538" s="90">
        <f>_xll.qlTenorBasisForwardRate(TenorBasis3M,AC2538,_xll.ohTrigger(trigger,$X$24))</f>
        <v>1.2697486935388597E-2</v>
      </c>
      <c r="AG2538" s="90">
        <f>_xll.qlIndexFixing(TenorBasisIndex6M,$AB2538,TRUE,_xll.ohTrigger(trigger,$X$24))</f>
        <v>1.2779524443471028E-2</v>
      </c>
      <c r="AH2538" s="43">
        <f>_xll.qlIndexFixing($X$9,$AB2538,TRUE,trigger)</f>
        <v>1.2780727979423666E-2</v>
      </c>
      <c r="AI2538" s="45">
        <f t="shared" si="53"/>
        <v>-1.2035359526381406E-2</v>
      </c>
    </row>
    <row r="2539" spans="27:35" x14ac:dyDescent="0.2">
      <c r="AA2539" s="122" t="s">
        <v>88</v>
      </c>
      <c r="AB2539" s="40">
        <f>_xll.qlInterestRateIndexFixingDate($X$9,AC2539)</f>
        <v>57196</v>
      </c>
      <c r="AC2539" s="40">
        <f>_xll.qlCalendarAdvance(calendar,$AC2538,AA2539,,,trigger)</f>
        <v>57200</v>
      </c>
      <c r="AD2539" s="40">
        <f>_xll.qlInterestRateIndexMaturity($X$9,AC2539,)</f>
        <v>57292</v>
      </c>
      <c r="AE2539" s="43">
        <f>_xll.qlTenorBasisValue(TenorBasis3M,AC2539,_xll.ohTrigger(trigger,$X$24))</f>
        <v>8.3154754952296272E-5</v>
      </c>
      <c r="AF2539" s="90">
        <f>_xll.qlTenorBasisForwardRate(TenorBasis3M,AC2539,_xll.ohTrigger(trigger,$X$24))</f>
        <v>1.2687124701541963E-2</v>
      </c>
      <c r="AG2539" s="90">
        <f>_xll.qlIndexFixing(TenorBasisIndex6M,$AB2539,TRUE,_xll.ohTrigger(trigger,$X$24))</f>
        <v>1.2769162123522831E-2</v>
      </c>
      <c r="AH2539" s="43">
        <f>_xll.qlIndexFixing($X$9,$AB2539,TRUE,trigger)</f>
        <v>1.2770312379912968E-2</v>
      </c>
      <c r="AI2539" s="45">
        <f t="shared" si="53"/>
        <v>-1.1502563901366614E-2</v>
      </c>
    </row>
    <row r="2540" spans="27:35" x14ac:dyDescent="0.2">
      <c r="AA2540" s="122" t="s">
        <v>88</v>
      </c>
      <c r="AB2540" s="40">
        <f>_xll.qlInterestRateIndexFixingDate($X$9,AC2540)</f>
        <v>57203</v>
      </c>
      <c r="AC2540" s="40">
        <f>_xll.qlCalendarAdvance(calendar,$AC2539,AA2540,,,trigger)</f>
        <v>57207</v>
      </c>
      <c r="AD2540" s="40">
        <f>_xll.qlInterestRateIndexMaturity($X$9,AC2540,)</f>
        <v>57299</v>
      </c>
      <c r="AE2540" s="43">
        <f>_xll.qlTenorBasisValue(TenorBasis3M,AC2540,_xll.ohTrigger(trigger,$X$24))</f>
        <v>8.2979222771338627E-5</v>
      </c>
      <c r="AF2540" s="90">
        <f>_xll.qlTenorBasisForwardRate(TenorBasis3M,AC2540,_xll.ohTrigger(trigger,$X$24))</f>
        <v>1.2676799104534975E-2</v>
      </c>
      <c r="AG2540" s="90">
        <f>_xll.qlIndexFixing(TenorBasisIndex6M,$AB2540,TRUE,_xll.ohTrigger(trigger,$X$24))</f>
        <v>1.2897606196503935E-2</v>
      </c>
      <c r="AH2540" s="43">
        <f>_xll.qlIndexFixing($X$9,$AB2540,TRUE,trigger)</f>
        <v>1.2759933793212478E-2</v>
      </c>
      <c r="AI2540" s="45">
        <f t="shared" si="53"/>
        <v>1.3767240329145767</v>
      </c>
    </row>
    <row r="2541" spans="27:35" x14ac:dyDescent="0.2">
      <c r="AA2541" s="122" t="s">
        <v>88</v>
      </c>
      <c r="AB2541" s="40">
        <f>_xll.qlInterestRateIndexFixingDate($X$9,AC2541)</f>
        <v>57210</v>
      </c>
      <c r="AC2541" s="40">
        <f>_xll.qlCalendarAdvance(calendar,$AC2540,AA2541,,,trigger)</f>
        <v>57214</v>
      </c>
      <c r="AD2541" s="40">
        <f>_xll.qlInterestRateIndexMaturity($X$9,AC2541,)</f>
        <v>57306</v>
      </c>
      <c r="AE2541" s="43">
        <f>_xll.qlTenorBasisValue(TenorBasis3M,AC2541,_xll.ohTrigger(trigger,$X$24))</f>
        <v>8.2804053115858664E-5</v>
      </c>
      <c r="AF2541" s="90">
        <f>_xll.qlTenorBasisForwardRate(TenorBasis3M,AC2541,_xll.ohTrigger(trigger,$X$24))</f>
        <v>1.2666510143386683E-2</v>
      </c>
      <c r="AG2541" s="90">
        <f>_xll.qlIndexFixing(TenorBasisIndex6M,$AB2541,TRUE,_xll.ohTrigger(trigger,$X$24))</f>
        <v>1.2748547395459987E-2</v>
      </c>
      <c r="AH2541" s="43">
        <f>_xll.qlIndexFixing($X$9,$AB2541,TRUE,trigger)</f>
        <v>1.2749592219029387E-2</v>
      </c>
      <c r="AI2541" s="45">
        <f t="shared" si="53"/>
        <v>-1.0448235694005686E-2</v>
      </c>
    </row>
    <row r="2542" spans="27:35" x14ac:dyDescent="0.2">
      <c r="AA2542" s="122" t="s">
        <v>88</v>
      </c>
      <c r="AB2542" s="40">
        <f>_xll.qlInterestRateIndexFixingDate($X$9,AC2542)</f>
        <v>57217</v>
      </c>
      <c r="AC2542" s="40">
        <f>_xll.qlCalendarAdvance(calendar,$AC2541,AA2542,,,trigger)</f>
        <v>57221</v>
      </c>
      <c r="AD2542" s="40">
        <f>_xll.qlInterestRateIndexMaturity($X$9,AC2542,)</f>
        <v>57313</v>
      </c>
      <c r="AE2542" s="43">
        <f>_xll.qlTenorBasisValue(TenorBasis3M,AC2542,_xll.ohTrigger(trigger,$X$24))</f>
        <v>8.2629245287393734E-5</v>
      </c>
      <c r="AF2542" s="90">
        <f>_xll.qlTenorBasisForwardRate(TenorBasis3M,AC2542,_xll.ohTrigger(trigger,$X$24))</f>
        <v>1.2656257817118738E-2</v>
      </c>
      <c r="AG2542" s="90">
        <f>_xll.qlIndexFixing(TenorBasisIndex6M,$AB2542,TRUE,_xll.ohTrigger(trigger,$X$24))</f>
        <v>1.2738294985384297E-2</v>
      </c>
      <c r="AH2542" s="43">
        <f>_xll.qlIndexFixing($X$9,$AB2542,TRUE,trigger)</f>
        <v>1.2739287657071755E-2</v>
      </c>
      <c r="AI2542" s="45">
        <f t="shared" si="53"/>
        <v>-9.9267168745739709E-3</v>
      </c>
    </row>
    <row r="2543" spans="27:35" x14ac:dyDescent="0.2">
      <c r="AA2543" s="122" t="s">
        <v>88</v>
      </c>
      <c r="AB2543" s="40">
        <f>_xll.qlInterestRateIndexFixingDate($X$9,AC2543)</f>
        <v>57224</v>
      </c>
      <c r="AC2543" s="40">
        <f>_xll.qlCalendarAdvance(calendar,$AC2542,AA2543,,,trigger)</f>
        <v>57228</v>
      </c>
      <c r="AD2543" s="40">
        <f>_xll.qlInterestRateIndexMaturity($X$9,AC2543,)</f>
        <v>57319</v>
      </c>
      <c r="AE2543" s="43">
        <f>_xll.qlTenorBasisValue(TenorBasis3M,AC2543,_xll.ohTrigger(trigger,$X$24))</f>
        <v>8.2454798588662071E-5</v>
      </c>
      <c r="AF2543" s="90">
        <f>_xll.qlTenorBasisForwardRate(TenorBasis3M,AC2543,_xll.ohTrigger(trigger,$X$24))</f>
        <v>1.2646543007482341E-2</v>
      </c>
      <c r="AG2543" s="90">
        <f>_xll.qlIndexFixing(TenorBasisIndex6M,$AB2543,TRUE,_xll.ohTrigger(trigger,$X$24))</f>
        <v>1.2728577211919233E-2</v>
      </c>
      <c r="AH2543" s="43">
        <f>_xll.qlIndexFixing($X$9,$AB2543,TRUE,trigger)</f>
        <v>1.2729521702544723E-2</v>
      </c>
      <c r="AI2543" s="45">
        <f t="shared" si="53"/>
        <v>-9.4449062548913887E-3</v>
      </c>
    </row>
    <row r="2544" spans="27:35" x14ac:dyDescent="0.2">
      <c r="AA2544" s="122" t="s">
        <v>88</v>
      </c>
      <c r="AB2544" s="40">
        <f>_xll.qlInterestRateIndexFixingDate($X$9,AC2544)</f>
        <v>57231</v>
      </c>
      <c r="AC2544" s="40">
        <f>_xll.qlCalendarAdvance(calendar,$AC2543,AA2544,,,trigger)</f>
        <v>57235</v>
      </c>
      <c r="AD2544" s="40">
        <f>_xll.qlInterestRateIndexMaturity($X$9,AC2544,)</f>
        <v>57326</v>
      </c>
      <c r="AE2544" s="43">
        <f>_xll.qlTenorBasisValue(TenorBasis3M,AC2544,_xll.ohTrigger(trigger,$X$24))</f>
        <v>8.2280712323561523E-5</v>
      </c>
      <c r="AF2544" s="90">
        <f>_xll.qlTenorBasisForwardRate(TenorBasis3M,AC2544,_xll.ohTrigger(trigger,$X$24))</f>
        <v>1.2636361688513776E-2</v>
      </c>
      <c r="AG2544" s="90">
        <f>_xll.qlIndexFixing(TenorBasisIndex6M,$AB2544,TRUE,_xll.ohTrigger(trigger,$X$24))</f>
        <v>1.2718395812936432E-2</v>
      </c>
      <c r="AH2544" s="43">
        <f>_xll.qlIndexFixing($X$9,$AB2544,TRUE,trigger)</f>
        <v>1.2719288881611269E-2</v>
      </c>
      <c r="AI2544" s="45">
        <f t="shared" si="53"/>
        <v>-8.9306867483672503E-3</v>
      </c>
    </row>
    <row r="2545" spans="27:35" x14ac:dyDescent="0.2">
      <c r="AA2545" s="122" t="s">
        <v>88</v>
      </c>
      <c r="AB2545" s="40">
        <f>_xll.qlInterestRateIndexFixingDate($X$9,AC2545)</f>
        <v>57238</v>
      </c>
      <c r="AC2545" s="40">
        <f>_xll.qlCalendarAdvance(calendar,$AC2544,AA2545,,,trigger)</f>
        <v>57242</v>
      </c>
      <c r="AD2545" s="40">
        <f>_xll.qlInterestRateIndexMaturity($X$9,AC2545,)</f>
        <v>57333</v>
      </c>
      <c r="AE2545" s="43">
        <f>_xll.qlTenorBasisValue(TenorBasis3M,AC2545,_xll.ohTrigger(trigger,$X$24))</f>
        <v>8.2106985797168576E-5</v>
      </c>
      <c r="AF2545" s="90">
        <f>_xll.qlTenorBasisForwardRate(TenorBasis3M,AC2545,_xll.ohTrigger(trigger,$X$24))</f>
        <v>1.262621700000212E-2</v>
      </c>
      <c r="AG2545" s="90">
        <f>_xll.qlIndexFixing(TenorBasisIndex6M,$AB2545,TRUE,_xll.ohTrigger(trigger,$X$24))</f>
        <v>1.2569989659365451E-2</v>
      </c>
      <c r="AH2545" s="43">
        <f>_xll.qlIndexFixing($X$9,$AB2545,TRUE,trigger)</f>
        <v>1.2709093070458548E-2</v>
      </c>
      <c r="AI2545" s="45">
        <f t="shared" si="53"/>
        <v>-1.3910341109309685</v>
      </c>
    </row>
    <row r="2546" spans="27:35" x14ac:dyDescent="0.2">
      <c r="AA2546" s="122" t="s">
        <v>88</v>
      </c>
      <c r="AB2546" s="40">
        <f>_xll.qlInterestRateIndexFixingDate($X$9,AC2546)</f>
        <v>57245</v>
      </c>
      <c r="AC2546" s="40">
        <f>_xll.qlCalendarAdvance(calendar,$AC2545,AA2546,,,trigger)</f>
        <v>57249</v>
      </c>
      <c r="AD2546" s="40">
        <f>_xll.qlInterestRateIndexMaturity($X$9,AC2546,)</f>
        <v>57341</v>
      </c>
      <c r="AE2546" s="43">
        <f>_xll.qlTenorBasisValue(TenorBasis3M,AC2546,_xll.ohTrigger(trigger,$X$24))</f>
        <v>8.1933618315736437E-5</v>
      </c>
      <c r="AF2546" s="90">
        <f>_xll.qlTenorBasisForwardRate(TenorBasis3M,AC2546,_xll.ohTrigger(trigger,$X$24))</f>
        <v>1.2615614841329517E-2</v>
      </c>
      <c r="AG2546" s="90">
        <f>_xll.qlIndexFixing(TenorBasisIndex6M,$AB2546,TRUE,_xll.ohTrigger(trigger,$X$24))</f>
        <v>1.2697651682024061E-2</v>
      </c>
      <c r="AH2546" s="43">
        <f>_xll.qlIndexFixing($X$9,$AB2546,TRUE,trigger)</f>
        <v>1.2698439525683938E-2</v>
      </c>
      <c r="AI2546" s="45">
        <f t="shared" si="53"/>
        <v>-7.8784365987669136E-3</v>
      </c>
    </row>
    <row r="2547" spans="27:35" x14ac:dyDescent="0.2">
      <c r="AA2547" s="122" t="s">
        <v>88</v>
      </c>
      <c r="AB2547" s="40">
        <f>_xll.qlInterestRateIndexFixingDate($X$9,AC2547)</f>
        <v>57252</v>
      </c>
      <c r="AC2547" s="40">
        <f>_xll.qlCalendarAdvance(calendar,$AC2546,AA2547,,,trigger)</f>
        <v>57256</v>
      </c>
      <c r="AD2547" s="40">
        <f>_xll.qlInterestRateIndexMaturity($X$9,AC2547,)</f>
        <v>57348</v>
      </c>
      <c r="AE2547" s="43">
        <f>_xll.qlTenorBasisValue(TenorBasis3M,AC2547,_xll.ohTrigger(trigger,$X$24))</f>
        <v>8.1760609186693647E-5</v>
      </c>
      <c r="AF2547" s="90">
        <f>_xll.qlTenorBasisForwardRate(TenorBasis3M,AC2547,_xll.ohTrigger(trigger,$X$24))</f>
        <v>1.2605545674846301E-2</v>
      </c>
      <c r="AG2547" s="90">
        <f>_xll.qlIndexFixing(TenorBasisIndex6M,$AB2547,TRUE,_xll.ohTrigger(trigger,$X$24))</f>
        <v>1.2687582435559609E-2</v>
      </c>
      <c r="AH2547" s="43">
        <f>_xll.qlIndexFixing($X$9,$AB2547,TRUE,trigger)</f>
        <v>1.2688320020504034E-2</v>
      </c>
      <c r="AI2547" s="45">
        <f t="shared" si="53"/>
        <v>-7.3758494442514866E-3</v>
      </c>
    </row>
    <row r="2548" spans="27:35" x14ac:dyDescent="0.2">
      <c r="AA2548" s="122" t="s">
        <v>88</v>
      </c>
      <c r="AB2548" s="40">
        <f>_xll.qlInterestRateIndexFixingDate($X$9,AC2548)</f>
        <v>57259</v>
      </c>
      <c r="AC2548" s="40">
        <f>_xll.qlCalendarAdvance(calendar,$AC2547,AA2548,,,trigger)</f>
        <v>57263</v>
      </c>
      <c r="AD2548" s="40">
        <f>_xll.qlInterestRateIndexMaturity($X$9,AC2548,)</f>
        <v>57355</v>
      </c>
      <c r="AE2548" s="43">
        <f>_xll.qlTenorBasisValue(TenorBasis3M,AC2548,_xll.ohTrigger(trigger,$X$24))</f>
        <v>8.1587957718642906E-5</v>
      </c>
      <c r="AF2548" s="90">
        <f>_xll.qlTenorBasisForwardRate(TenorBasis3M,AC2548,_xll.ohTrigger(trigger,$X$24))</f>
        <v>1.2595513137411576E-2</v>
      </c>
      <c r="AG2548" s="90">
        <f>_xll.qlIndexFixing(TenorBasisIndex6M,$AB2548,TRUE,_xll.ohTrigger(trigger,$X$24))</f>
        <v>1.267754981890825E-2</v>
      </c>
      <c r="AH2548" s="43">
        <f>_xll.qlIndexFixing($X$9,$AB2548,TRUE,trigger)</f>
        <v>1.2678237525816191E-2</v>
      </c>
      <c r="AI2548" s="45">
        <f t="shared" si="53"/>
        <v>-6.8770690794112133E-3</v>
      </c>
    </row>
    <row r="2549" spans="27:35" x14ac:dyDescent="0.2">
      <c r="AA2549" s="122" t="s">
        <v>88</v>
      </c>
      <c r="AB2549" s="40">
        <f>_xll.qlInterestRateIndexFixingDate($X$9,AC2549)</f>
        <v>57266</v>
      </c>
      <c r="AC2549" s="40">
        <f>_xll.qlCalendarAdvance(calendar,$AC2548,AA2549,,,trigger)</f>
        <v>57270</v>
      </c>
      <c r="AD2549" s="40">
        <f>_xll.qlInterestRateIndexMaturity($X$9,AC2549,)</f>
        <v>57362</v>
      </c>
      <c r="AE2549" s="43">
        <f>_xll.qlTenorBasisValue(TenorBasis3M,AC2549,_xll.ohTrigger(trigger,$X$24))</f>
        <v>8.1415663221359727E-5</v>
      </c>
      <c r="AF2549" s="90">
        <f>_xll.qlTenorBasisForwardRate(TenorBasis3M,AC2549,_xll.ohTrigger(trigger,$X$24))</f>
        <v>1.2585517228061763E-2</v>
      </c>
      <c r="AG2549" s="90">
        <f>_xll.qlIndexFixing(TenorBasisIndex6M,$AB2549,TRUE,_xll.ohTrigger(trigger,$X$24))</f>
        <v>1.2667553831109886E-2</v>
      </c>
      <c r="AH2549" s="43">
        <f>_xll.qlIndexFixing($X$9,$AB2549,TRUE,trigger)</f>
        <v>1.2668192041337159E-2</v>
      </c>
      <c r="AI2549" s="45">
        <f t="shared" si="53"/>
        <v>-6.3821022727381105E-3</v>
      </c>
    </row>
    <row r="2550" spans="27:35" x14ac:dyDescent="0.2">
      <c r="AA2550" s="122" t="s">
        <v>88</v>
      </c>
      <c r="AB2550" s="40">
        <f>_xll.qlInterestRateIndexFixingDate($X$9,AC2550)</f>
        <v>57273</v>
      </c>
      <c r="AC2550" s="40">
        <f>_xll.qlCalendarAdvance(calendar,$AC2549,AA2550,,,trigger)</f>
        <v>57277</v>
      </c>
      <c r="AD2550" s="40">
        <f>_xll.qlInterestRateIndexMaturity($X$9,AC2550,)</f>
        <v>57369</v>
      </c>
      <c r="AE2550" s="43">
        <f>_xll.qlTenorBasisValue(TenorBasis3M,AC2550,_xll.ohTrigger(trigger,$X$24))</f>
        <v>8.1243725005790437E-5</v>
      </c>
      <c r="AF2550" s="90">
        <f>_xll.qlTenorBasisForwardRate(TenorBasis3M,AC2550,_xll.ohTrigger(trigger,$X$24))</f>
        <v>1.2575557945837632E-2</v>
      </c>
      <c r="AG2550" s="90">
        <f>_xll.qlIndexFixing(TenorBasisIndex6M,$AB2550,TRUE,_xll.ohTrigger(trigger,$X$24))</f>
        <v>1.2521380539965651E-2</v>
      </c>
      <c r="AH2550" s="43">
        <f>_xll.qlIndexFixing($X$9,$AB2550,TRUE,trigger)</f>
        <v>1.2658183566781949E-2</v>
      </c>
      <c r="AI2550" s="45">
        <f t="shared" si="53"/>
        <v>-1.3680302681629877</v>
      </c>
    </row>
    <row r="2551" spans="27:35" x14ac:dyDescent="0.2">
      <c r="AA2551" s="122" t="s">
        <v>88</v>
      </c>
      <c r="AB2551" s="40">
        <f>_xll.qlInterestRateIndexFixingDate($X$9,AC2551)</f>
        <v>57280</v>
      </c>
      <c r="AC2551" s="40">
        <f>_xll.qlCalendarAdvance(calendar,$AC2550,AA2551,,,trigger)</f>
        <v>57284</v>
      </c>
      <c r="AD2551" s="40">
        <f>_xll.qlInterestRateIndexMaturity($X$9,AC2551,)</f>
        <v>57376</v>
      </c>
      <c r="AE2551" s="43">
        <f>_xll.qlTenorBasisValue(TenorBasis3M,AC2551,_xll.ohTrigger(trigger,$X$24))</f>
        <v>8.1072142384051461E-5</v>
      </c>
      <c r="AF2551" s="90">
        <f>_xll.qlTenorBasisForwardRate(TenorBasis3M,AC2551,_xll.ohTrigger(trigger,$X$24))</f>
        <v>1.2565635289779078E-2</v>
      </c>
      <c r="AG2551" s="90">
        <f>_xll.qlIndexFixing(TenorBasisIndex6M,$AB2551,TRUE,_xll.ohTrigger(trigger,$X$24))</f>
        <v>1.2785200135357069E-2</v>
      </c>
      <c r="AH2551" s="43">
        <f>_xll.qlIndexFixing($X$9,$AB2551,TRUE,trigger)</f>
        <v>1.2648212101868178E-2</v>
      </c>
      <c r="AI2551" s="45">
        <f t="shared" si="53"/>
        <v>1.3698803348889157</v>
      </c>
    </row>
    <row r="2552" spans="27:35" x14ac:dyDescent="0.2">
      <c r="AA2552" s="122" t="s">
        <v>88</v>
      </c>
      <c r="AB2552" s="40">
        <f>_xll.qlInterestRateIndexFixingDate($X$9,AC2552)</f>
        <v>57287</v>
      </c>
      <c r="AC2552" s="40">
        <f>_xll.qlCalendarAdvance(calendar,$AC2551,AA2552,,,trigger)</f>
        <v>57291</v>
      </c>
      <c r="AD2552" s="40">
        <f>_xll.qlInterestRateIndexMaturity($X$9,AC2552,)</f>
        <v>57383</v>
      </c>
      <c r="AE2552" s="43">
        <f>_xll.qlTenorBasisValue(TenorBasis3M,AC2552,_xll.ohTrigger(trigger,$X$24))</f>
        <v>8.090091466942725E-5</v>
      </c>
      <c r="AF2552" s="90">
        <f>_xll.qlTenorBasisForwardRate(TenorBasis3M,AC2552,_xll.ohTrigger(trigger,$X$24))</f>
        <v>1.2555749258926002E-2</v>
      </c>
      <c r="AG2552" s="90">
        <f>_xll.qlIndexFixing(TenorBasisIndex6M,$AB2552,TRUE,_xll.ohTrigger(trigger,$X$24))</f>
        <v>1.263778563121784E-2</v>
      </c>
      <c r="AH2552" s="43">
        <f>_xll.qlIndexFixing($X$9,$AB2552,TRUE,trigger)</f>
        <v>1.2638277646313463E-2</v>
      </c>
      <c r="AI2552" s="45">
        <f t="shared" si="53"/>
        <v>-4.9201509562217527E-3</v>
      </c>
    </row>
    <row r="2553" spans="27:35" x14ac:dyDescent="0.2">
      <c r="AA2553" s="122" t="s">
        <v>88</v>
      </c>
      <c r="AB2553" s="40">
        <f>_xll.qlInterestRateIndexFixingDate($X$9,AC2553)</f>
        <v>57294</v>
      </c>
      <c r="AC2553" s="40">
        <f>_xll.qlCalendarAdvance(calendar,$AC2552,AA2553,,,trigger)</f>
        <v>57298</v>
      </c>
      <c r="AD2553" s="40">
        <f>_xll.qlInterestRateIndexMaturity($X$9,AC2553,)</f>
        <v>57390</v>
      </c>
      <c r="AE2553" s="43">
        <f>_xll.qlTenorBasisValue(TenorBasis3M,AC2553,_xll.ohTrigger(trigger,$X$24))</f>
        <v>8.0730041176369559E-5</v>
      </c>
      <c r="AF2553" s="90">
        <f>_xll.qlTenorBasisForwardRate(TenorBasis3M,AC2553,_xll.ohTrigger(trigger,$X$24))</f>
        <v>1.2545899852325253E-2</v>
      </c>
      <c r="AG2553" s="90">
        <f>_xll.qlIndexFixing(TenorBasisIndex6M,$AB2553,TRUE,_xll.ohTrigger(trigger,$X$24))</f>
        <v>1.2627936149226093E-2</v>
      </c>
      <c r="AH2553" s="43">
        <f>_xll.qlIndexFixing($X$9,$AB2553,TRUE,trigger)</f>
        <v>1.2628380199836288E-2</v>
      </c>
      <c r="AI2553" s="45">
        <f t="shared" si="53"/>
        <v>-4.4405061019534009E-3</v>
      </c>
    </row>
    <row r="2554" spans="27:35" x14ac:dyDescent="0.2">
      <c r="AA2554" s="122" t="s">
        <v>88</v>
      </c>
      <c r="AB2554" s="40">
        <f>_xll.qlInterestRateIndexFixingDate($X$9,AC2554)</f>
        <v>57301</v>
      </c>
      <c r="AC2554" s="40">
        <f>_xll.qlCalendarAdvance(calendar,$AC2553,AA2554,,,trigger)</f>
        <v>57305</v>
      </c>
      <c r="AD2554" s="40">
        <f>_xll.qlInterestRateIndexMaturity($X$9,AC2554,)</f>
        <v>57397</v>
      </c>
      <c r="AE2554" s="43">
        <f>_xll.qlTenorBasisValue(TenorBasis3M,AC2554,_xll.ohTrigger(trigger,$X$24))</f>
        <v>8.055952122049542E-5</v>
      </c>
      <c r="AF2554" s="90">
        <f>_xll.qlTenorBasisForwardRate(TenorBasis3M,AC2554,_xll.ohTrigger(trigger,$X$24))</f>
        <v>1.2536087069024548E-2</v>
      </c>
      <c r="AG2554" s="90">
        <f>_xll.qlIndexFixing(TenorBasisIndex6M,$AB2554,TRUE,_xll.ohTrigger(trigger,$X$24))</f>
        <v>1.2482329410132349E-2</v>
      </c>
      <c r="AH2554" s="43">
        <f>_xll.qlIndexFixing($X$9,$AB2554,TRUE,trigger)</f>
        <v>1.2618519762158617E-2</v>
      </c>
      <c r="AI2554" s="45">
        <f t="shared" si="53"/>
        <v>-1.3619035202626881</v>
      </c>
    </row>
    <row r="2555" spans="27:35" x14ac:dyDescent="0.2">
      <c r="AA2555" s="122" t="s">
        <v>88</v>
      </c>
      <c r="AB2555" s="40">
        <f>_xll.qlInterestRateIndexFixingDate($X$9,AC2555)</f>
        <v>57308</v>
      </c>
      <c r="AC2555" s="40">
        <f>_xll.qlCalendarAdvance(calendar,$AC2554,AA2555,,,trigger)</f>
        <v>57312</v>
      </c>
      <c r="AD2555" s="40">
        <f>_xll.qlInterestRateIndexMaturity($X$9,AC2555,)</f>
        <v>57404</v>
      </c>
      <c r="AE2555" s="43">
        <f>_xll.qlTenorBasisValue(TenorBasis3M,AC2555,_xll.ohTrigger(trigger,$X$24))</f>
        <v>8.0389354118585819E-5</v>
      </c>
      <c r="AF2555" s="90">
        <f>_xll.qlTenorBasisForwardRate(TenorBasis3M,AC2555,_xll.ohTrigger(trigger,$X$24))</f>
        <v>1.2526310908071606E-2</v>
      </c>
      <c r="AG2555" s="90">
        <f>_xll.qlIndexFixing(TenorBasisIndex6M,$AB2555,TRUE,_xll.ohTrigger(trigger,$X$24))</f>
        <v>1.260834705648948E-2</v>
      </c>
      <c r="AH2555" s="43">
        <f>_xll.qlIndexFixing($X$9,$AB2555,TRUE,trigger)</f>
        <v>1.2608696333000673E-2</v>
      </c>
      <c r="AI2555" s="45">
        <f t="shared" si="53"/>
        <v>-3.4927651119259773E-3</v>
      </c>
    </row>
    <row r="2556" spans="27:35" x14ac:dyDescent="0.2">
      <c r="AA2556" s="122" t="s">
        <v>88</v>
      </c>
      <c r="AB2556" s="40">
        <f>_xll.qlInterestRateIndexFixingDate($X$9,AC2556)</f>
        <v>57315</v>
      </c>
      <c r="AC2556" s="40">
        <f>_xll.qlCalendarAdvance(calendar,$AC2555,AA2556,,,trigger)</f>
        <v>57319</v>
      </c>
      <c r="AD2556" s="40">
        <f>_xll.qlInterestRateIndexMaturity($X$9,AC2556,)</f>
        <v>57409</v>
      </c>
      <c r="AE2556" s="43">
        <f>_xll.qlTenorBasisValue(TenorBasis3M,AC2556,_xll.ohTrigger(trigger,$X$24))</f>
        <v>8.0219539188584689E-5</v>
      </c>
      <c r="AF2556" s="90">
        <f>_xll.qlTenorBasisForwardRate(TenorBasis3M,AC2556,_xll.ohTrigger(trigger,$X$24))</f>
        <v>1.2517514360072646E-2</v>
      </c>
      <c r="AG2556" s="90">
        <f>_xll.qlIndexFixing(TenorBasisIndex6M,$AB2556,TRUE,_xll.ohTrigger(trigger,$X$24))</f>
        <v>1.2599544731092926E-2</v>
      </c>
      <c r="AH2556" s="43">
        <f>_xll.qlIndexFixing($X$9,$AB2556,TRUE,trigger)</f>
        <v>1.2599853721366294E-2</v>
      </c>
      <c r="AI2556" s="45">
        <f t="shared" si="53"/>
        <v>-3.0899027336772633E-3</v>
      </c>
    </row>
    <row r="2557" spans="27:35" x14ac:dyDescent="0.2">
      <c r="AA2557" s="122" t="s">
        <v>88</v>
      </c>
      <c r="AB2557" s="40">
        <f>_xll.qlInterestRateIndexFixingDate($X$9,AC2557)</f>
        <v>57322</v>
      </c>
      <c r="AC2557" s="40">
        <f>_xll.qlCalendarAdvance(calendar,$AC2556,AA2557,,,trigger)</f>
        <v>57326</v>
      </c>
      <c r="AD2557" s="40">
        <f>_xll.qlInterestRateIndexMaturity($X$9,AC2557,)</f>
        <v>57416</v>
      </c>
      <c r="AE2557" s="43">
        <f>_xll.qlTenorBasisValue(TenorBasis3M,AC2557,_xll.ohTrigger(trigger,$X$24))</f>
        <v>8.0050075749597046E-5</v>
      </c>
      <c r="AF2557" s="90">
        <f>_xll.qlTenorBasisForwardRate(TenorBasis3M,AC2557,_xll.ohTrigger(trigger,$X$24))</f>
        <v>1.2507806883556682E-2</v>
      </c>
      <c r="AG2557" s="90">
        <f>_xll.qlIndexFixing(TenorBasisIndex6M,$AB2557,TRUE,_xll.ohTrigger(trigger,$X$24))</f>
        <v>1.2589837186555819E-2</v>
      </c>
      <c r="AH2557" s="43">
        <f>_xll.qlIndexFixing($X$9,$AB2557,TRUE,trigger)</f>
        <v>1.2590099703070123E-2</v>
      </c>
      <c r="AI2557" s="45">
        <f t="shared" si="53"/>
        <v>-2.625165143044228E-3</v>
      </c>
    </row>
    <row r="2558" spans="27:35" x14ac:dyDescent="0.2">
      <c r="AA2558" s="122" t="s">
        <v>88</v>
      </c>
      <c r="AB2558" s="40">
        <f>_xll.qlInterestRateIndexFixingDate($X$9,AC2558)</f>
        <v>57329</v>
      </c>
      <c r="AC2558" s="40">
        <f>_xll.qlCalendarAdvance(calendar,$AC2557,AA2558,,,trigger)</f>
        <v>57333</v>
      </c>
      <c r="AD2558" s="40">
        <f>_xll.qlInterestRateIndexMaturity($X$9,AC2558,)</f>
        <v>57423</v>
      </c>
      <c r="AE2558" s="43">
        <f>_xll.qlTenorBasisValue(TenorBasis3M,AC2558,_xll.ohTrigger(trigger,$X$24))</f>
        <v>7.9880963121887542E-5</v>
      </c>
      <c r="AF2558" s="90">
        <f>_xll.qlTenorBasisForwardRate(TenorBasis3M,AC2558,_xll.ohTrigger(trigger,$X$24))</f>
        <v>1.2498136023621598E-2</v>
      </c>
      <c r="AG2558" s="90">
        <f>_xll.qlIndexFixing(TenorBasisIndex6M,$AB2558,TRUE,_xll.ohTrigger(trigger,$X$24))</f>
        <v>1.258154559716651E-2</v>
      </c>
      <c r="AH2558" s="43">
        <f>_xll.qlIndexFixing($X$9,$AB2558,TRUE,trigger)</f>
        <v>1.2580382689392877E-2</v>
      </c>
      <c r="AI2558" s="45">
        <f t="shared" si="53"/>
        <v>1.1629077736330373E-2</v>
      </c>
    </row>
    <row r="2559" spans="27:35" x14ac:dyDescent="0.2">
      <c r="AA2559" s="122" t="s">
        <v>88</v>
      </c>
      <c r="AB2559" s="40">
        <f>_xll.qlInterestRateIndexFixingDate($X$9,AC2559)</f>
        <v>57335</v>
      </c>
      <c r="AC2559" s="40">
        <f>_xll.qlCalendarAdvance(calendar,$AC2558,AA2559,,,trigger)</f>
        <v>57341</v>
      </c>
      <c r="AD2559" s="40">
        <f>_xll.qlInterestRateIndexMaturity($X$9,AC2559,)</f>
        <v>57431</v>
      </c>
      <c r="AE2559" s="43">
        <f>_xll.qlTenorBasisValue(TenorBasis3M,AC2559,_xll.ohTrigger(trigger,$X$24))</f>
        <v>7.9688120241768297E-5</v>
      </c>
      <c r="AF2559" s="90">
        <f>_xll.qlTenorBasisForwardRate(TenorBasis3M,AC2559,_xll.ohTrigger(trigger,$X$24))</f>
        <v>1.2487128447700613E-2</v>
      </c>
      <c r="AG2559" s="90">
        <f>_xll.qlIndexFixing(TenorBasisIndex6M,$AB2559,TRUE,_xll.ohTrigger(trigger,$X$24))</f>
        <v>1.256915860745611E-2</v>
      </c>
      <c r="AH2559" s="43">
        <f>_xll.qlIndexFixing($X$9,$AB2559,TRUE,trigger)</f>
        <v>1.2569322842339581E-2</v>
      </c>
      <c r="AI2559" s="45">
        <f t="shared" si="53"/>
        <v>-1.6423488347072634E-3</v>
      </c>
    </row>
    <row r="2560" spans="27:35" x14ac:dyDescent="0.2">
      <c r="AA2560" s="122" t="s">
        <v>88</v>
      </c>
      <c r="AB2560" s="40">
        <f>_xll.qlInterestRateIndexFixingDate($X$9,AC2560)</f>
        <v>57343</v>
      </c>
      <c r="AC2560" s="40">
        <f>_xll.qlCalendarAdvance(calendar,$AC2559,AA2560,,,trigger)</f>
        <v>57348</v>
      </c>
      <c r="AD2560" s="40">
        <f>_xll.qlInterestRateIndexMaturity($X$9,AC2560,)</f>
        <v>57438</v>
      </c>
      <c r="AE2560" s="43">
        <f>_xll.qlTenorBasisValue(TenorBasis3M,AC2560,_xll.ohTrigger(trigger,$X$24))</f>
        <v>7.9519757068992412E-5</v>
      </c>
      <c r="AF2560" s="90">
        <f>_xll.qlTenorBasisForwardRate(TenorBasis3M,AC2560,_xll.ohTrigger(trigger,$X$24))</f>
        <v>1.2477536048721483E-2</v>
      </c>
      <c r="AG2560" s="90">
        <f>_xll.qlIndexFixing(TenorBasisIndex6M,$AB2560,TRUE,_xll.ohTrigger(trigger,$X$24))</f>
        <v>1.2559566142804179E-2</v>
      </c>
      <c r="AH2560" s="43">
        <f>_xll.qlIndexFixing($X$9,$AB2560,TRUE,trigger)</f>
        <v>1.25596851233718E-2</v>
      </c>
      <c r="AI2560" s="45">
        <f t="shared" si="53"/>
        <v>-1.1898056762049691E-3</v>
      </c>
    </row>
    <row r="2561" spans="27:35" x14ac:dyDescent="0.2">
      <c r="AA2561" s="122" t="s">
        <v>88</v>
      </c>
      <c r="AB2561" s="40">
        <f>_xll.qlInterestRateIndexFixingDate($X$9,AC2561)</f>
        <v>57353</v>
      </c>
      <c r="AC2561" s="40">
        <f>_xll.qlCalendarAdvance(calendar,$AC2560,AA2561,,,trigger)</f>
        <v>57355</v>
      </c>
      <c r="AD2561" s="40">
        <f>_xll.qlInterestRateIndexMaturity($X$9,AC2561,)</f>
        <v>57445</v>
      </c>
      <c r="AE2561" s="43">
        <f>_xll.qlTenorBasisValue(TenorBasis3M,AC2561,_xll.ohTrigger(trigger,$X$24))</f>
        <v>7.9351742578718683E-5</v>
      </c>
      <c r="AF2561" s="90">
        <f>_xll.qlTenorBasisForwardRate(TenorBasis3M,AC2561,_xll.ohTrigger(trigger,$X$24))</f>
        <v>1.2467980263387801E-2</v>
      </c>
      <c r="AG2561" s="90">
        <f>_xll.qlIndexFixing(TenorBasisIndex6M,$AB2561,TRUE,_xll.ohTrigger(trigger,$X$24))</f>
        <v>1.2550010292551761E-2</v>
      </c>
      <c r="AH2561" s="43">
        <f>_xll.qlIndexFixing($X$9,$AB2561,TRUE,trigger)</f>
        <v>1.2550084408184503E-2</v>
      </c>
      <c r="AI2561" s="45">
        <f t="shared" si="53"/>
        <v>-7.4115632742177695E-4</v>
      </c>
    </row>
    <row r="2562" spans="27:35" x14ac:dyDescent="0.2">
      <c r="AA2562" s="122" t="s">
        <v>88</v>
      </c>
      <c r="AB2562" s="40">
        <f>_xll.qlInterestRateIndexFixingDate($X$9,AC2562)</f>
        <v>57360</v>
      </c>
      <c r="AC2562" s="40">
        <f>_xll.qlCalendarAdvance(calendar,$AC2561,AA2562,,,trigger)</f>
        <v>57362</v>
      </c>
      <c r="AD2562" s="40">
        <f>_xll.qlInterestRateIndexMaturity($X$9,AC2562,)</f>
        <v>57452</v>
      </c>
      <c r="AE2562" s="43">
        <f>_xll.qlTenorBasisValue(TenorBasis3M,AC2562,_xll.ohTrigger(trigger,$X$24))</f>
        <v>7.9184076096001522E-5</v>
      </c>
      <c r="AF2562" s="90">
        <f>_xll.qlTenorBasisForwardRate(TenorBasis3M,AC2562,_xll.ohTrigger(trigger,$X$24))</f>
        <v>1.2458461090774087E-2</v>
      </c>
      <c r="AG2562" s="90">
        <f>_xll.qlIndexFixing(TenorBasisIndex6M,$AB2562,TRUE,_xll.ohTrigger(trigger,$X$24))</f>
        <v>1.2540491055763603E-2</v>
      </c>
      <c r="AH2562" s="43">
        <f>_xll.qlIndexFixing($X$9,$AB2562,TRUE,trigger)</f>
        <v>1.2540520696508572E-2</v>
      </c>
      <c r="AI2562" s="45">
        <f t="shared" si="53"/>
        <v>-2.9640744969583466E-4</v>
      </c>
    </row>
    <row r="2563" spans="27:35" x14ac:dyDescent="0.2">
      <c r="AA2563" s="122" t="s">
        <v>88</v>
      </c>
      <c r="AB2563" s="40">
        <f>_xll.qlInterestRateIndexFixingDate($X$9,AC2563)</f>
        <v>57367</v>
      </c>
      <c r="AC2563" s="40">
        <f>_xll.qlCalendarAdvance(calendar,$AC2562,AA2563,,,trigger)</f>
        <v>57369</v>
      </c>
      <c r="AD2563" s="40">
        <f>_xll.qlInterestRateIndexMaturity($X$9,AC2563,)</f>
        <v>57459</v>
      </c>
      <c r="AE2563" s="43">
        <f>_xll.qlTenorBasisValue(TenorBasis3M,AC2563,_xll.ohTrigger(trigger,$X$24))</f>
        <v>7.9016756947047689E-5</v>
      </c>
      <c r="AF2563" s="90">
        <f>_xll.qlTenorBasisForwardRate(TenorBasis3M,AC2563,_xll.ohTrigger(trigger,$X$24))</f>
        <v>1.244897852994864E-2</v>
      </c>
      <c r="AG2563" s="90">
        <f>_xll.qlIndexFixing(TenorBasisIndex6M,$AB2563,TRUE,_xll.ohTrigger(trigger,$X$24))</f>
        <v>1.2532360869203174E-2</v>
      </c>
      <c r="AH2563" s="43">
        <f>_xll.qlIndexFixing($X$9,$AB2563,TRUE,trigger)</f>
        <v>1.2530993988082884E-2</v>
      </c>
      <c r="AI2563" s="45">
        <f t="shared" si="53"/>
        <v>1.3668811202904863E-2</v>
      </c>
    </row>
    <row r="2564" spans="27:35" x14ac:dyDescent="0.2">
      <c r="AA2564" s="122" t="s">
        <v>88</v>
      </c>
      <c r="AB2564" s="40">
        <f>_xll.qlInterestRateIndexFixingDate($X$9,AC2564)</f>
        <v>57374</v>
      </c>
      <c r="AC2564" s="40">
        <f>_xll.qlCalendarAdvance(calendar,$AC2563,AA2564,,,trigger)</f>
        <v>57376</v>
      </c>
      <c r="AD2564" s="40">
        <f>_xll.qlInterestRateIndexMaturity($X$9,AC2564,)</f>
        <v>57465</v>
      </c>
      <c r="AE2564" s="43">
        <f>_xll.qlTenorBasisValue(TenorBasis3M,AC2564,_xll.ohTrigger(trigger,$X$24))</f>
        <v>7.8849784459215078E-5</v>
      </c>
      <c r="AF2564" s="90">
        <f>_xll.qlTenorBasisForwardRate(TenorBasis3M,AC2564,_xll.ohTrigger(trigger,$X$24))</f>
        <v>1.2439985789982871E-2</v>
      </c>
      <c r="AG2564" s="90">
        <f>_xll.qlIndexFixing(TenorBasisIndex6M,$AB2564,TRUE,_xll.ohTrigger(trigger,$X$24))</f>
        <v>1.2522012793703503E-2</v>
      </c>
      <c r="AH2564" s="43">
        <f>_xll.qlIndexFixing($X$9,$AB2564,TRUE,trigger)</f>
        <v>1.2521957707674282E-2</v>
      </c>
      <c r="AI2564" s="45">
        <f t="shared" ref="AI2564:AI2627" si="54">(AG2564-AH2564)*10000</f>
        <v>5.508602922074668E-4</v>
      </c>
    </row>
    <row r="2565" spans="27:35" x14ac:dyDescent="0.2">
      <c r="AA2565" s="122" t="s">
        <v>88</v>
      </c>
      <c r="AB2565" s="40">
        <f>_xll.qlInterestRateIndexFixingDate($X$9,AC2565)</f>
        <v>57381</v>
      </c>
      <c r="AC2565" s="40">
        <f>_xll.qlCalendarAdvance(calendar,$AC2564,AA2565,,,trigger)</f>
        <v>57383</v>
      </c>
      <c r="AD2565" s="40">
        <f>_xll.qlInterestRateIndexMaturity($X$9,AC2565,)</f>
        <v>57472</v>
      </c>
      <c r="AE2565" s="43">
        <f>_xll.qlTenorBasisValue(TenorBasis3M,AC2565,_xll.ohTrigger(trigger,$X$24))</f>
        <v>7.8683157961011315E-5</v>
      </c>
      <c r="AF2565" s="90">
        <f>_xll.qlTenorBasisForwardRate(TenorBasis3M,AC2565,_xll.ohTrigger(trigger,$X$24))</f>
        <v>1.2430574159719422E-2</v>
      </c>
      <c r="AG2565" s="90">
        <f>_xll.qlIndexFixing(TenorBasisIndex6M,$AB2565,TRUE,_xll.ohTrigger(trigger,$X$24))</f>
        <v>1.2512601103598486E-2</v>
      </c>
      <c r="AH2565" s="43">
        <f>_xll.qlIndexFixing($X$9,$AB2565,TRUE,trigger)</f>
        <v>1.2512502690175457E-2</v>
      </c>
      <c r="AI2565" s="45">
        <f t="shared" si="54"/>
        <v>9.8413423028909097E-4</v>
      </c>
    </row>
    <row r="2566" spans="27:35" x14ac:dyDescent="0.2">
      <c r="AA2566" s="122" t="s">
        <v>88</v>
      </c>
      <c r="AB2566" s="40">
        <f>_xll.qlInterestRateIndexFixingDate($X$9,AC2566)</f>
        <v>57388</v>
      </c>
      <c r="AC2566" s="40">
        <f>_xll.qlCalendarAdvance(calendar,$AC2565,AA2566,,,trigger)</f>
        <v>57390</v>
      </c>
      <c r="AD2566" s="40">
        <f>_xll.qlInterestRateIndexMaturity($X$9,AC2566,)</f>
        <v>57479</v>
      </c>
      <c r="AE2566" s="43">
        <f>_xll.qlTenorBasisValue(TenorBasis3M,AC2566,_xll.ohTrigger(trigger,$X$24))</f>
        <v>7.8516876782091895E-5</v>
      </c>
      <c r="AF2566" s="90">
        <f>_xll.qlTenorBasisForwardRate(TenorBasis3M,AC2566,_xll.ohTrigger(trigger,$X$24))</f>
        <v>1.2421199137035863E-2</v>
      </c>
      <c r="AG2566" s="90">
        <f>_xll.qlIndexFixing(TenorBasisIndex6M,$AB2566,TRUE,_xll.ohTrigger(trigger,$X$24))</f>
        <v>1.2503226021810743E-2</v>
      </c>
      <c r="AH2566" s="43">
        <f>_xll.qlIndexFixing($X$9,$AB2566,TRUE,trigger)</f>
        <v>1.2503084673628147E-2</v>
      </c>
      <c r="AI2566" s="45">
        <f t="shared" si="54"/>
        <v>1.4134818259597948E-3</v>
      </c>
    </row>
    <row r="2567" spans="27:35" x14ac:dyDescent="0.2">
      <c r="AA2567" s="122" t="s">
        <v>88</v>
      </c>
      <c r="AB2567" s="40">
        <f>_xll.qlInterestRateIndexFixingDate($X$9,AC2567)</f>
        <v>57395</v>
      </c>
      <c r="AC2567" s="40">
        <f>_xll.qlCalendarAdvance(calendar,$AC2566,AA2567,,,trigger)</f>
        <v>57397</v>
      </c>
      <c r="AD2567" s="40">
        <f>_xll.qlInterestRateIndexMaturity($X$9,AC2567,)</f>
        <v>57486</v>
      </c>
      <c r="AE2567" s="43">
        <f>_xll.qlTenorBasisValue(TenorBasis3M,AC2567,_xll.ohTrigger(trigger,$X$24))</f>
        <v>7.8350940253259184E-5</v>
      </c>
      <c r="AF2567" s="90">
        <f>_xll.qlTenorBasisForwardRate(TenorBasis3M,AC2567,_xll.ohTrigger(trigger,$X$24))</f>
        <v>1.2411860721012477E-2</v>
      </c>
      <c r="AG2567" s="90">
        <f>_xll.qlIndexFixing(TenorBasisIndex6M,$AB2567,TRUE,_xll.ohTrigger(trigger,$X$24))</f>
        <v>1.2634244595355263E-2</v>
      </c>
      <c r="AH2567" s="43">
        <f>_xll.qlIndexFixing($X$9,$AB2567,TRUE,trigger)</f>
        <v>1.249370365777009E-2</v>
      </c>
      <c r="AI2567" s="45">
        <f t="shared" si="54"/>
        <v>1.4054093758517245</v>
      </c>
    </row>
    <row r="2568" spans="27:35" x14ac:dyDescent="0.2">
      <c r="AA2568" s="122" t="s">
        <v>88</v>
      </c>
      <c r="AB2568" s="40">
        <f>_xll.qlInterestRateIndexFixingDate($X$9,AC2568)</f>
        <v>57402</v>
      </c>
      <c r="AC2568" s="40">
        <f>_xll.qlCalendarAdvance(calendar,$AC2567,AA2568,,,trigger)</f>
        <v>57404</v>
      </c>
      <c r="AD2568" s="40">
        <f>_xll.qlInterestRateIndexMaturity($X$9,AC2568,)</f>
        <v>57496</v>
      </c>
      <c r="AE2568" s="43">
        <f>_xll.qlTenorBasisValue(TenorBasis3M,AC2568,_xll.ohTrigger(trigger,$X$24))</f>
        <v>7.8185347706460871E-5</v>
      </c>
      <c r="AF2568" s="90">
        <f>_xll.qlTenorBasisForwardRate(TenorBasis3M,AC2568,_xll.ohTrigger(trigger,$X$24))</f>
        <v>1.2401227415534859E-2</v>
      </c>
      <c r="AG2568" s="90">
        <f>_xll.qlIndexFixing(TenorBasisIndex6M,$AB2568,TRUE,_xll.ohTrigger(trigger,$X$24))</f>
        <v>1.2483262664334962E-2</v>
      </c>
      <c r="AH2568" s="43">
        <f>_xll.qlIndexFixing($X$9,$AB2568,TRUE,trigger)</f>
        <v>1.248302780464848E-2</v>
      </c>
      <c r="AI2568" s="45">
        <f t="shared" si="54"/>
        <v>2.3485968648172262E-3</v>
      </c>
    </row>
    <row r="2569" spans="27:35" x14ac:dyDescent="0.2">
      <c r="AA2569" s="122" t="s">
        <v>88</v>
      </c>
      <c r="AB2569" s="40">
        <f>_xll.qlInterestRateIndexFixingDate($X$9,AC2569)</f>
        <v>57409</v>
      </c>
      <c r="AC2569" s="40">
        <f>_xll.qlCalendarAdvance(calendar,$AC2568,AA2569,,,trigger)</f>
        <v>57411</v>
      </c>
      <c r="AD2569" s="40">
        <f>_xll.qlInterestRateIndexMaturity($X$9,AC2569,)</f>
        <v>57503</v>
      </c>
      <c r="AE2569" s="43">
        <f>_xll.qlTenorBasisValue(TenorBasis3M,AC2569,_xll.ohTrigger(trigger,$X$24))</f>
        <v>7.8020098474788425E-5</v>
      </c>
      <c r="AF2569" s="90">
        <f>_xll.qlTenorBasisForwardRate(TenorBasis3M,AC2569,_xll.ohTrigger(trigger,$X$24))</f>
        <v>1.2391969098663446E-2</v>
      </c>
      <c r="AG2569" s="90">
        <f>_xll.qlIndexFixing(TenorBasisIndex6M,$AB2569,TRUE,_xll.ohTrigger(trigger,$X$24))</f>
        <v>1.2474004284423541E-2</v>
      </c>
      <c r="AH2569" s="43">
        <f>_xll.qlIndexFixing($X$9,$AB2569,TRUE,trigger)</f>
        <v>1.2473727752454913E-2</v>
      </c>
      <c r="AI2569" s="45">
        <f t="shared" si="54"/>
        <v>2.7653196862757745E-3</v>
      </c>
    </row>
    <row r="2570" spans="27:35" x14ac:dyDescent="0.2">
      <c r="AA2570" s="122" t="s">
        <v>88</v>
      </c>
      <c r="AB2570" s="40">
        <f>_xll.qlInterestRateIndexFixingDate($X$9,AC2570)</f>
        <v>57416</v>
      </c>
      <c r="AC2570" s="40">
        <f>_xll.qlCalendarAdvance(calendar,$AC2569,AA2570,,,trigger)</f>
        <v>57418</v>
      </c>
      <c r="AD2570" s="40">
        <f>_xll.qlInterestRateIndexMaturity($X$9,AC2570,)</f>
        <v>57510</v>
      </c>
      <c r="AE2570" s="43">
        <f>_xll.qlTenorBasisValue(TenorBasis3M,AC2570,_xll.ohTrigger(trigger,$X$24))</f>
        <v>7.7855191892475833E-5</v>
      </c>
      <c r="AF2570" s="90">
        <f>_xll.qlTenorBasisForwardRate(TenorBasis3M,AC2570,_xll.ohTrigger(trigger,$X$24))</f>
        <v>1.2382747390005885E-2</v>
      </c>
      <c r="AG2570" s="90">
        <f>_xll.qlIndexFixing(TenorBasisIndex6M,$AB2570,TRUE,_xll.ohTrigger(trigger,$X$24))</f>
        <v>1.2464782513489708E-2</v>
      </c>
      <c r="AH2570" s="43">
        <f>_xll.qlIndexFixing($X$9,$AB2570,TRUE,trigger)</f>
        <v>1.2464464704684349E-2</v>
      </c>
      <c r="AI2570" s="45">
        <f t="shared" si="54"/>
        <v>3.17808805359171E-3</v>
      </c>
    </row>
    <row r="2571" spans="27:35" x14ac:dyDescent="0.2">
      <c r="AA2571" s="122" t="s">
        <v>88</v>
      </c>
      <c r="AB2571" s="40">
        <f>_xll.qlInterestRateIndexFixingDate($X$9,AC2571)</f>
        <v>57423</v>
      </c>
      <c r="AC2571" s="40">
        <f>_xll.qlCalendarAdvance(calendar,$AC2570,AA2571,,,trigger)</f>
        <v>57425</v>
      </c>
      <c r="AD2571" s="40">
        <f>_xll.qlInterestRateIndexMaturity($X$9,AC2571,)</f>
        <v>57517</v>
      </c>
      <c r="AE2571" s="43">
        <f>_xll.qlTenorBasisValue(TenorBasis3M,AC2571,_xll.ohTrigger(trigger,$X$24))</f>
        <v>7.7690627294898002E-5</v>
      </c>
      <c r="AF2571" s="90">
        <f>_xll.qlTenorBasisForwardRate(TenorBasis3M,AC2571,_xll.ohTrigger(trigger,$X$24))</f>
        <v>1.2373562288648124E-2</v>
      </c>
      <c r="AG2571" s="90">
        <f>_xll.qlIndexFixing(TenorBasisIndex6M,$AB2571,TRUE,_xll.ohTrigger(trigger,$X$24))</f>
        <v>1.2455597350623758E-2</v>
      </c>
      <c r="AH2571" s="43">
        <f>_xll.qlIndexFixing($X$9,$AB2571,TRUE,trigger)</f>
        <v>1.2455238661080472E-2</v>
      </c>
      <c r="AI2571" s="45">
        <f t="shared" si="54"/>
        <v>3.5868954328596714E-3</v>
      </c>
    </row>
    <row r="2572" spans="27:35" x14ac:dyDescent="0.2">
      <c r="AA2572" s="122" t="s">
        <v>88</v>
      </c>
      <c r="AB2572" s="40">
        <f>_xll.qlInterestRateIndexFixingDate($X$9,AC2572)</f>
        <v>57430</v>
      </c>
      <c r="AC2572" s="40">
        <f>_xll.qlCalendarAdvance(calendar,$AC2571,AA2572,,,trigger)</f>
        <v>57432</v>
      </c>
      <c r="AD2572" s="40">
        <f>_xll.qlInterestRateIndexMaturity($X$9,AC2572,)</f>
        <v>57524</v>
      </c>
      <c r="AE2572" s="43">
        <f>_xll.qlTenorBasisValue(TenorBasis3M,AC2572,_xll.ohTrigger(trigger,$X$24))</f>
        <v>7.7526404018569457E-5</v>
      </c>
      <c r="AF2572" s="90">
        <f>_xll.qlTenorBasisForwardRate(TenorBasis3M,AC2572,_xll.ohTrigger(trigger,$X$24))</f>
        <v>1.2364413793677849E-2</v>
      </c>
      <c r="AG2572" s="90">
        <f>_xll.qlIndexFixing(TenorBasisIndex6M,$AB2572,TRUE,_xll.ohTrigger(trigger,$X$24))</f>
        <v>1.2446448794908161E-2</v>
      </c>
      <c r="AH2572" s="43">
        <f>_xll.qlIndexFixing($X$9,$AB2572,TRUE,trigger)</f>
        <v>1.2446049621380885E-2</v>
      </c>
      <c r="AI2572" s="45">
        <f t="shared" si="54"/>
        <v>3.9917352727576738E-3</v>
      </c>
    </row>
    <row r="2573" spans="27:35" x14ac:dyDescent="0.2">
      <c r="AA2573" s="122" t="s">
        <v>88</v>
      </c>
      <c r="AB2573" s="40">
        <f>_xll.qlInterestRateIndexFixingDate($X$9,AC2573)</f>
        <v>57437</v>
      </c>
      <c r="AC2573" s="40">
        <f>_xll.qlCalendarAdvance(calendar,$AC2572,AA2573,,,trigger)</f>
        <v>57439</v>
      </c>
      <c r="AD2573" s="40">
        <f>_xll.qlInterestRateIndexMaturity($X$9,AC2573,)</f>
        <v>57530</v>
      </c>
      <c r="AE2573" s="43">
        <f>_xll.qlTenorBasisValue(TenorBasis3M,AC2573,_xll.ohTrigger(trigger,$X$24))</f>
        <v>7.7362521401142811E-5</v>
      </c>
      <c r="AF2573" s="90">
        <f>_xll.qlTenorBasisForwardRate(TenorBasis3M,AC2573,_xll.ohTrigger(trigger,$X$24))</f>
        <v>1.2355734031067857E-2</v>
      </c>
      <c r="AG2573" s="90">
        <f>_xll.qlIndexFixing(TenorBasisIndex6M,$AB2573,TRUE,_xll.ohTrigger(trigger,$X$24))</f>
        <v>1.2437766156013006E-2</v>
      </c>
      <c r="AH2573" s="43">
        <f>_xll.qlIndexFixing($X$9,$AB2573,TRUE,trigger)</f>
        <v>1.2437329699191552E-2</v>
      </c>
      <c r="AI2573" s="45">
        <f t="shared" si="54"/>
        <v>4.3645682145342091E-3</v>
      </c>
    </row>
    <row r="2574" spans="27:35" x14ac:dyDescent="0.2">
      <c r="AA2574" s="122" t="s">
        <v>88</v>
      </c>
      <c r="AB2574" s="40">
        <f>_xll.qlInterestRateIndexFixingDate($X$9,AC2574)</f>
        <v>57444</v>
      </c>
      <c r="AC2574" s="40">
        <f>_xll.qlCalendarAdvance(calendar,$AC2573,AA2574,,,trigger)</f>
        <v>57446</v>
      </c>
      <c r="AD2574" s="40">
        <f>_xll.qlInterestRateIndexMaturity($X$9,AC2574,)</f>
        <v>57537</v>
      </c>
      <c r="AE2574" s="43">
        <f>_xll.qlTenorBasisValue(TenorBasis3M,AC2574,_xll.ohTrigger(trigger,$X$24))</f>
        <v>7.7198978781407515E-5</v>
      </c>
      <c r="AF2574" s="90">
        <f>_xll.qlTenorBasisForwardRate(TenorBasis3M,AC2574,_xll.ohTrigger(trigger,$X$24))</f>
        <v>1.2346656442633953E-2</v>
      </c>
      <c r="AG2574" s="90">
        <f>_xll.qlIndexFixing(TenorBasisIndex6M,$AB2574,TRUE,_xll.ohTrigger(trigger,$X$24))</f>
        <v>1.2565242780193518E-2</v>
      </c>
      <c r="AH2574" s="43">
        <f>_xll.qlIndexFixing($X$9,$AB2574,TRUE,trigger)</f>
        <v>1.2428212337827205E-2</v>
      </c>
      <c r="AI2574" s="45">
        <f t="shared" si="54"/>
        <v>1.3703044236631352</v>
      </c>
    </row>
    <row r="2575" spans="27:35" x14ac:dyDescent="0.2">
      <c r="AA2575" s="122" t="s">
        <v>88</v>
      </c>
      <c r="AB2575" s="40">
        <f>_xll.qlInterestRateIndexFixingDate($X$9,AC2575)</f>
        <v>57451</v>
      </c>
      <c r="AC2575" s="40">
        <f>_xll.qlCalendarAdvance(calendar,$AC2574,AA2575,,,trigger)</f>
        <v>57453</v>
      </c>
      <c r="AD2575" s="40">
        <f>_xll.qlInterestRateIndexMaturity($X$9,AC2575,)</f>
        <v>57544</v>
      </c>
      <c r="AE2575" s="43">
        <f>_xll.qlTenorBasisValue(TenorBasis3M,AC2575,_xll.ohTrigger(trigger,$X$24))</f>
        <v>7.7035775499287979E-5</v>
      </c>
      <c r="AF2575" s="90">
        <f>_xll.qlTenorBasisForwardRate(TenorBasis3M,AC2575,_xll.ohTrigger(trigger,$X$24))</f>
        <v>1.2337615456443922E-2</v>
      </c>
      <c r="AG2575" s="90">
        <f>_xll.qlIndexFixing(TenorBasisIndex6M,$AB2575,TRUE,_xll.ohTrigger(trigger,$X$24))</f>
        <v>1.2419647467734052E-2</v>
      </c>
      <c r="AH2575" s="43">
        <f>_xll.qlIndexFixing($X$9,$AB2575,TRUE,trigger)</f>
        <v>1.2419131978105048E-2</v>
      </c>
      <c r="AI2575" s="45">
        <f t="shared" si="54"/>
        <v>5.1548962900355155E-3</v>
      </c>
    </row>
    <row r="2576" spans="27:35" x14ac:dyDescent="0.2">
      <c r="AA2576" s="122" t="s">
        <v>88</v>
      </c>
      <c r="AB2576" s="40">
        <f>_xll.qlInterestRateIndexFixingDate($X$9,AC2576)</f>
        <v>57454</v>
      </c>
      <c r="AC2576" s="40">
        <f>_xll.qlCalendarAdvance(calendar,$AC2575,AA2576,,,trigger)</f>
        <v>57460</v>
      </c>
      <c r="AD2576" s="40">
        <f>_xll.qlInterestRateIndexMaturity($X$9,AC2576,)</f>
        <v>57551</v>
      </c>
      <c r="AE2576" s="43">
        <f>_xll.qlTenorBasisValue(TenorBasis3M,AC2576,_xll.ohTrigger(trigger,$X$24))</f>
        <v>7.6872910895842809E-5</v>
      </c>
      <c r="AF2576" s="90">
        <f>_xll.qlTenorBasisForwardRate(TenorBasis3M,AC2576,_xll.ohTrigger(trigger,$X$24))</f>
        <v>1.2328611071592116E-2</v>
      </c>
      <c r="AG2576" s="90">
        <f>_xll.qlIndexFixing(TenorBasisIndex6M,$AB2576,TRUE,_xll.ohTrigger(trigger,$X$24))</f>
        <v>1.241064302719053E-2</v>
      </c>
      <c r="AH2576" s="43">
        <f>_xll.qlIndexFixing($X$9,$AB2576,TRUE,trigger)</f>
        <v>1.2410088619770339E-2</v>
      </c>
      <c r="AI2576" s="45">
        <f t="shared" si="54"/>
        <v>5.544074201911664E-3</v>
      </c>
    </row>
    <row r="2577" spans="27:35" x14ac:dyDescent="0.2">
      <c r="AA2577" s="122" t="s">
        <v>88</v>
      </c>
      <c r="AB2577" s="40">
        <f>_xll.qlInterestRateIndexFixingDate($X$9,AC2577)</f>
        <v>57462</v>
      </c>
      <c r="AC2577" s="40">
        <f>_xll.qlCalendarAdvance(calendar,$AC2576,AA2577,,,trigger)</f>
        <v>57467</v>
      </c>
      <c r="AD2577" s="40">
        <f>_xll.qlInterestRateIndexMaturity($X$9,AC2577,)</f>
        <v>57559</v>
      </c>
      <c r="AE2577" s="43">
        <f>_xll.qlTenorBasisValue(TenorBasis3M,AC2577,_xll.ohTrigger(trigger,$X$24))</f>
        <v>7.6710384313262884E-5</v>
      </c>
      <c r="AF2577" s="90">
        <f>_xll.qlTenorBasisForwardRate(TenorBasis3M,AC2577,_xll.ohTrigger(trigger,$X$24))</f>
        <v>1.2319220382804237E-2</v>
      </c>
      <c r="AG2577" s="90">
        <f>_xll.qlIndexFixing(TenorBasisIndex6M,$AB2577,TRUE,_xll.ohTrigger(trigger,$X$24))</f>
        <v>1.2267766040310518E-2</v>
      </c>
      <c r="AH2577" s="43">
        <f>_xll.qlIndexFixing($X$9,$AB2577,TRUE,trigger)</f>
        <v>1.2400659472385826E-2</v>
      </c>
      <c r="AI2577" s="45">
        <f t="shared" si="54"/>
        <v>-1.3289343207530808</v>
      </c>
    </row>
    <row r="2578" spans="27:35" x14ac:dyDescent="0.2">
      <c r="AA2578" s="122" t="s">
        <v>88</v>
      </c>
      <c r="AB2578" s="40">
        <f>_xll.qlInterestRateIndexFixingDate($X$9,AC2578)</f>
        <v>57472</v>
      </c>
      <c r="AC2578" s="40">
        <f>_xll.qlCalendarAdvance(calendar,$AC2577,AA2578,,,trigger)</f>
        <v>57474</v>
      </c>
      <c r="AD2578" s="40">
        <f>_xll.qlInterestRateIndexMaturity($X$9,AC2578,)</f>
        <v>57566</v>
      </c>
      <c r="AE2578" s="43">
        <f>_xll.qlTenorBasisValue(TenorBasis3M,AC2578,_xll.ohTrigger(trigger,$X$24))</f>
        <v>7.6548195094869824E-5</v>
      </c>
      <c r="AF2578" s="90">
        <f>_xll.qlTenorBasisForwardRate(TenorBasis3M,AC2578,_xll.ohTrigger(trigger,$X$24))</f>
        <v>1.2310291507089786E-2</v>
      </c>
      <c r="AG2578" s="90">
        <f>_xll.qlIndexFixing(TenorBasisIndex6M,$AB2578,TRUE,_xll.ohTrigger(trigger,$X$24))</f>
        <v>1.2392326159905757E-2</v>
      </c>
      <c r="AH2578" s="43">
        <f>_xll.qlIndexFixing($X$9,$AB2578,TRUE,trigger)</f>
        <v>1.2391692450691959E-2</v>
      </c>
      <c r="AI2578" s="45">
        <f t="shared" si="54"/>
        <v>6.3370921379868328E-3</v>
      </c>
    </row>
    <row r="2579" spans="27:35" x14ac:dyDescent="0.2">
      <c r="AA2579" s="122" t="s">
        <v>88</v>
      </c>
      <c r="AB2579" s="40">
        <f>_xll.qlInterestRateIndexFixingDate($X$9,AC2579)</f>
        <v>57479</v>
      </c>
      <c r="AC2579" s="40">
        <f>_xll.qlCalendarAdvance(calendar,$AC2578,AA2579,,,trigger)</f>
        <v>57481</v>
      </c>
      <c r="AD2579" s="40">
        <f>_xll.qlInterestRateIndexMaturity($X$9,AC2579,)</f>
        <v>57573</v>
      </c>
      <c r="AE2579" s="43">
        <f>_xll.qlTenorBasisValue(TenorBasis3M,AC2579,_xll.ohTrigger(trigger,$X$24))</f>
        <v>7.6386342585115194E-5</v>
      </c>
      <c r="AF2579" s="90">
        <f>_xll.qlTenorBasisForwardRate(TenorBasis3M,AC2579,_xll.ohTrigger(trigger,$X$24))</f>
        <v>1.2301399231427021E-2</v>
      </c>
      <c r="AG2579" s="90">
        <f>_xll.qlIndexFixing(TenorBasisIndex6M,$AB2579,TRUE,_xll.ohTrigger(trigger,$X$24))</f>
        <v>1.2383433828852519E-2</v>
      </c>
      <c r="AH2579" s="43">
        <f>_xll.qlIndexFixing($X$9,$AB2579,TRUE,trigger)</f>
        <v>1.2382762431104685E-2</v>
      </c>
      <c r="AI2579" s="45">
        <f t="shared" si="54"/>
        <v>6.7139774783363249E-3</v>
      </c>
    </row>
    <row r="2580" spans="27:35" x14ac:dyDescent="0.2">
      <c r="AA2580" s="122" t="s">
        <v>88</v>
      </c>
      <c r="AB2580" s="40">
        <f>_xll.qlInterestRateIndexFixingDate($X$9,AC2580)</f>
        <v>57486</v>
      </c>
      <c r="AC2580" s="40">
        <f>_xll.qlCalendarAdvance(calendar,$AC2579,AA2580,,,trigger)</f>
        <v>57488</v>
      </c>
      <c r="AD2580" s="40">
        <f>_xll.qlInterestRateIndexMaturity($X$9,AC2580,)</f>
        <v>57580</v>
      </c>
      <c r="AE2580" s="43">
        <f>_xll.qlTenorBasisValue(TenorBasis3M,AC2580,_xll.ohTrigger(trigger,$X$24))</f>
        <v>7.6224826129578409E-5</v>
      </c>
      <c r="AF2580" s="90">
        <f>_xll.qlTenorBasisForwardRate(TenorBasis3M,AC2580,_xll.ohTrigger(trigger,$X$24))</f>
        <v>1.2292543554920135E-2</v>
      </c>
      <c r="AG2580" s="90">
        <f>_xll.qlIndexFixing(TenorBasisIndex6M,$AB2580,TRUE,_xll.ohTrigger(trigger,$X$24))</f>
        <v>1.2374578097717158E-2</v>
      </c>
      <c r="AH2580" s="43">
        <f>_xll.qlIndexFixing($X$9,$AB2580,TRUE,trigger)</f>
        <v>1.2373869413373775E-2</v>
      </c>
      <c r="AI2580" s="45">
        <f t="shared" si="54"/>
        <v>7.086843433826151E-3</v>
      </c>
    </row>
    <row r="2581" spans="27:35" x14ac:dyDescent="0.2">
      <c r="AA2581" s="122" t="s">
        <v>88</v>
      </c>
      <c r="AB2581" s="40">
        <f>_xll.qlInterestRateIndexFixingDate($X$9,AC2581)</f>
        <v>57493</v>
      </c>
      <c r="AC2581" s="40">
        <f>_xll.qlCalendarAdvance(calendar,$AC2580,AA2581,,,trigger)</f>
        <v>57495</v>
      </c>
      <c r="AD2581" s="40">
        <f>_xll.qlInterestRateIndexMaturity($X$9,AC2581,)</f>
        <v>57587</v>
      </c>
      <c r="AE2581" s="43">
        <f>_xll.qlTenorBasisValue(TenorBasis3M,AC2581,_xll.ohTrigger(trigger,$X$24))</f>
        <v>7.6063645074965497E-5</v>
      </c>
      <c r="AF2581" s="90">
        <f>_xll.qlTenorBasisForwardRate(TenorBasis3M,AC2581,_xll.ohTrigger(trigger,$X$24))</f>
        <v>1.2283724476674194E-2</v>
      </c>
      <c r="AG2581" s="90">
        <f>_xll.qlIndexFixing(TenorBasisIndex6M,$AB2581,TRUE,_xll.ohTrigger(trigger,$X$24))</f>
        <v>1.2365758965609083E-2</v>
      </c>
      <c r="AH2581" s="43">
        <f>_xll.qlIndexFixing($X$9,$AB2581,TRUE,trigger)</f>
        <v>1.2365013397247252E-2</v>
      </c>
      <c r="AI2581" s="45">
        <f t="shared" si="54"/>
        <v>7.4556836183146957E-3</v>
      </c>
    </row>
    <row r="2582" spans="27:35" x14ac:dyDescent="0.2">
      <c r="AA2582" s="122" t="s">
        <v>88</v>
      </c>
      <c r="AB2582" s="40">
        <f>_xll.qlInterestRateIndexFixingDate($X$9,AC2582)</f>
        <v>57500</v>
      </c>
      <c r="AC2582" s="40">
        <f>_xll.qlCalendarAdvance(calendar,$AC2581,AA2582,,,trigger)</f>
        <v>57502</v>
      </c>
      <c r="AD2582" s="40">
        <f>_xll.qlInterestRateIndexMaturity($X$9,AC2582,)</f>
        <v>57594</v>
      </c>
      <c r="AE2582" s="43">
        <f>_xll.qlTenorBasisValue(TenorBasis3M,AC2582,_xll.ohTrigger(trigger,$X$24))</f>
        <v>7.5902798769107802E-5</v>
      </c>
      <c r="AF2582" s="90">
        <f>_xll.qlTenorBasisForwardRate(TenorBasis3M,AC2582,_xll.ohTrigger(trigger,$X$24))</f>
        <v>1.2274941995796866E-2</v>
      </c>
      <c r="AG2582" s="90">
        <f>_xll.qlIndexFixing(TenorBasisIndex6M,$AB2582,TRUE,_xll.ohTrigger(trigger,$X$24))</f>
        <v>1.2356976431632492E-2</v>
      </c>
      <c r="AH2582" s="43">
        <f>_xll.qlIndexFixing($X$9,$AB2582,TRUE,trigger)</f>
        <v>1.2356194382472279E-2</v>
      </c>
      <c r="AI2582" s="45">
        <f t="shared" si="54"/>
        <v>7.8204916021361315E-3</v>
      </c>
    </row>
    <row r="2583" spans="27:35" x14ac:dyDescent="0.2">
      <c r="AA2583" s="122" t="s">
        <v>88</v>
      </c>
      <c r="AB2583" s="40">
        <f>_xll.qlInterestRateIndexFixingDate($X$9,AC2583)</f>
        <v>57507</v>
      </c>
      <c r="AC2583" s="40">
        <f>_xll.qlCalendarAdvance(calendar,$AC2582,AA2583,,,trigger)</f>
        <v>57509</v>
      </c>
      <c r="AD2583" s="40">
        <f>_xll.qlInterestRateIndexMaturity($X$9,AC2583,)</f>
        <v>57601</v>
      </c>
      <c r="AE2583" s="43">
        <f>_xll.qlTenorBasisValue(TenorBasis3M,AC2583,_xll.ohTrigger(trigger,$X$24))</f>
        <v>7.5742286560960664E-5</v>
      </c>
      <c r="AF2583" s="90">
        <f>_xll.qlTenorBasisForwardRate(TenorBasis3M,AC2583,_xll.ohTrigger(trigger,$X$24))</f>
        <v>1.2266196111400167E-2</v>
      </c>
      <c r="AG2583" s="90">
        <f>_xll.qlIndexFixing(TenorBasisIndex6M,$AB2583,TRUE,_xll.ohTrigger(trigger,$X$24))</f>
        <v>1.2348230494902872E-2</v>
      </c>
      <c r="AH2583" s="43">
        <f>_xll.qlIndexFixing($X$9,$AB2583,TRUE,trigger)</f>
        <v>1.2347412368802093E-2</v>
      </c>
      <c r="AI2583" s="45">
        <f t="shared" si="54"/>
        <v>8.1812610077877657E-3</v>
      </c>
    </row>
    <row r="2584" spans="27:35" x14ac:dyDescent="0.2">
      <c r="AA2584" s="122" t="s">
        <v>88</v>
      </c>
      <c r="AB2584" s="40">
        <f>_xll.qlInterestRateIndexFixingDate($X$9,AC2584)</f>
        <v>57514</v>
      </c>
      <c r="AC2584" s="40">
        <f>_xll.qlCalendarAdvance(calendar,$AC2583,AA2584,,,trigger)</f>
        <v>57516</v>
      </c>
      <c r="AD2584" s="40">
        <f>_xll.qlInterestRateIndexMaturity($X$9,AC2584,)</f>
        <v>57608</v>
      </c>
      <c r="AE2584" s="43">
        <f>_xll.qlTenorBasisValue(TenorBasis3M,AC2584,_xll.ohTrigger(trigger,$X$24))</f>
        <v>7.5582107800601408E-5</v>
      </c>
      <c r="AF2584" s="90">
        <f>_xll.qlTenorBasisForwardRate(TenorBasis3M,AC2584,_xll.ohTrigger(trigger,$X$24))</f>
        <v>1.2257486822596111E-2</v>
      </c>
      <c r="AG2584" s="90">
        <f>_xll.qlIndexFixing(TenorBasisIndex6M,$AB2584,TRUE,_xll.ohTrigger(trigger,$X$24))</f>
        <v>1.2206687116186865E-2</v>
      </c>
      <c r="AH2584" s="43">
        <f>_xll.qlIndexFixing($X$9,$AB2584,TRUE,trigger)</f>
        <v>1.23386673559882E-2</v>
      </c>
      <c r="AI2584" s="45">
        <f t="shared" si="54"/>
        <v>-1.3198023980133533</v>
      </c>
    </row>
    <row r="2585" spans="27:35" x14ac:dyDescent="0.2">
      <c r="AA2585" s="122" t="s">
        <v>88</v>
      </c>
      <c r="AB2585" s="40">
        <f>_xll.qlInterestRateIndexFixingDate($X$9,AC2585)</f>
        <v>57521</v>
      </c>
      <c r="AC2585" s="40">
        <f>_xll.qlCalendarAdvance(calendar,$AC2584,AA2585,,,trigger)</f>
        <v>57523</v>
      </c>
      <c r="AD2585" s="40">
        <f>_xll.qlInterestRateIndexMaturity($X$9,AC2585,)</f>
        <v>57615</v>
      </c>
      <c r="AE2585" s="43">
        <f>_xll.qlTenorBasisValue(TenorBasis3M,AC2585,_xll.ohTrigger(trigger,$X$24))</f>
        <v>7.5422261839228614E-5</v>
      </c>
      <c r="AF2585" s="90">
        <f>_xll.qlTenorBasisForwardRate(TenorBasis3M,AC2585,_xll.ohTrigger(trigger,$X$24))</f>
        <v>1.2248814128494106E-2</v>
      </c>
      <c r="AG2585" s="90">
        <f>_xll.qlIndexFixing(TenorBasisIndex6M,$AB2585,TRUE,_xll.ohTrigger(trigger,$X$24))</f>
        <v>1.2464831743890334E-2</v>
      </c>
      <c r="AH2585" s="43">
        <f>_xll.qlIndexFixing($X$9,$AB2585,TRUE,trigger)</f>
        <v>1.2329959343782101E-2</v>
      </c>
      <c r="AI2585" s="45">
        <f t="shared" si="54"/>
        <v>1.3487240010823243</v>
      </c>
    </row>
    <row r="2586" spans="27:35" x14ac:dyDescent="0.2">
      <c r="AA2586" s="122" t="s">
        <v>88</v>
      </c>
      <c r="AB2586" s="40">
        <f>_xll.qlInterestRateIndexFixingDate($X$9,AC2586)</f>
        <v>57528</v>
      </c>
      <c r="AC2586" s="40">
        <f>_xll.qlCalendarAdvance(calendar,$AC2585,AA2586,,,trigger)</f>
        <v>57530</v>
      </c>
      <c r="AD2586" s="40">
        <f>_xll.qlInterestRateIndexMaturity($X$9,AC2586,)</f>
        <v>57622</v>
      </c>
      <c r="AE2586" s="43">
        <f>_xll.qlTenorBasisValue(TenorBasis3M,AC2586,_xll.ohTrigger(trigger,$X$24))</f>
        <v>7.5262748029160029E-5</v>
      </c>
      <c r="AF2586" s="90">
        <f>_xll.qlTenorBasisForwardRate(TenorBasis3M,AC2586,_xll.ohTrigger(trigger,$X$24))</f>
        <v>1.2240178028215726E-2</v>
      </c>
      <c r="AG2586" s="90">
        <f>_xll.qlIndexFixing(TenorBasisIndex6M,$AB2586,TRUE,_xll.ohTrigger(trigger,$X$24))</f>
        <v>1.2322212259306433E-2</v>
      </c>
      <c r="AH2586" s="43">
        <f>_xll.qlIndexFixing($X$9,$AB2586,TRUE,trigger)</f>
        <v>1.2321288331938776E-2</v>
      </c>
      <c r="AI2586" s="45">
        <f t="shared" si="54"/>
        <v>9.2392736765652128E-3</v>
      </c>
    </row>
    <row r="2587" spans="27:35" x14ac:dyDescent="0.2">
      <c r="AA2587" s="122" t="s">
        <v>88</v>
      </c>
      <c r="AB2587" s="40">
        <f>_xll.qlInterestRateIndexFixingDate($X$9,AC2587)</f>
        <v>57535</v>
      </c>
      <c r="AC2587" s="40">
        <f>_xll.qlCalendarAdvance(calendar,$AC2586,AA2587,,,trigger)</f>
        <v>57537</v>
      </c>
      <c r="AD2587" s="40">
        <f>_xll.qlInterestRateIndexMaturity($X$9,AC2587,)</f>
        <v>57629</v>
      </c>
      <c r="AE2587" s="43">
        <f>_xll.qlTenorBasisValue(TenorBasis3M,AC2587,_xll.ohTrigger(trigger,$X$24))</f>
        <v>7.510356572383181E-5</v>
      </c>
      <c r="AF2587" s="90">
        <f>_xll.qlTenorBasisForwardRate(TenorBasis3M,AC2587,_xll.ohTrigger(trigger,$X$24))</f>
        <v>1.2231578520878196E-2</v>
      </c>
      <c r="AG2587" s="90">
        <f>_xll.qlIndexFixing(TenorBasisIndex6M,$AB2587,TRUE,_xll.ohTrigger(trigger,$X$24))</f>
        <v>1.2313612702693537E-2</v>
      </c>
      <c r="AH2587" s="43">
        <f>_xll.qlIndexFixing($X$9,$AB2587,TRUE,trigger)</f>
        <v>1.2312654320214073E-2</v>
      </c>
      <c r="AI2587" s="45">
        <f t="shared" si="54"/>
        <v>9.5838247946358757E-3</v>
      </c>
    </row>
    <row r="2588" spans="27:35" x14ac:dyDescent="0.2">
      <c r="AA2588" s="122" t="s">
        <v>88</v>
      </c>
      <c r="AB2588" s="40">
        <f>_xll.qlInterestRateIndexFixingDate($X$9,AC2588)</f>
        <v>57542</v>
      </c>
      <c r="AC2588" s="40">
        <f>_xll.qlCalendarAdvance(calendar,$AC2587,AA2588,,,trigger)</f>
        <v>57544</v>
      </c>
      <c r="AD2588" s="40">
        <f>_xll.qlInterestRateIndexMaturity($X$9,AC2588,)</f>
        <v>57636</v>
      </c>
      <c r="AE2588" s="43">
        <f>_xll.qlTenorBasisValue(TenorBasis3M,AC2588,_xll.ohTrigger(trigger,$X$24))</f>
        <v>7.4944714277796611E-5</v>
      </c>
      <c r="AF2588" s="90">
        <f>_xll.qlTenorBasisForwardRate(TenorBasis3M,AC2588,_xll.ohTrigger(trigger,$X$24))</f>
        <v>1.222301560560222E-2</v>
      </c>
      <c r="AG2588" s="90">
        <f>_xll.qlIndexFixing(TenorBasisIndex6M,$AB2588,TRUE,_xll.ohTrigger(trigger,$X$24))</f>
        <v>1.2172581212162413E-2</v>
      </c>
      <c r="AH2588" s="43">
        <f>_xll.qlIndexFixing($X$9,$AB2588,TRUE,trigger)</f>
        <v>1.2304057308362102E-2</v>
      </c>
      <c r="AI2588" s="45">
        <f t="shared" si="54"/>
        <v>-1.3147609619968901</v>
      </c>
    </row>
    <row r="2589" spans="27:35" x14ac:dyDescent="0.2">
      <c r="AA2589" s="122" t="s">
        <v>88</v>
      </c>
      <c r="AB2589" s="40">
        <f>_xll.qlInterestRateIndexFixingDate($X$9,AC2589)</f>
        <v>57549</v>
      </c>
      <c r="AC2589" s="40">
        <f>_xll.qlCalendarAdvance(calendar,$AC2588,AA2589,,,trigger)</f>
        <v>57551</v>
      </c>
      <c r="AD2589" s="40">
        <f>_xll.qlInterestRateIndexMaturity($X$9,AC2589,)</f>
        <v>57643</v>
      </c>
      <c r="AE2589" s="43">
        <f>_xll.qlTenorBasisValue(TenorBasis3M,AC2589,_xll.ohTrigger(trigger,$X$24))</f>
        <v>7.4786193046722025E-5</v>
      </c>
      <c r="AF2589" s="90">
        <f>_xll.qlTenorBasisForwardRate(TenorBasis3M,AC2589,_xll.ohTrigger(trigger,$X$24))</f>
        <v>1.2214489281511979E-2</v>
      </c>
      <c r="AG2589" s="90">
        <f>_xll.qlIndexFixing(TenorBasisIndex6M,$AB2589,TRUE,_xll.ohTrigger(trigger,$X$24))</f>
        <v>1.2296523367068667E-2</v>
      </c>
      <c r="AH2589" s="43">
        <f>_xll.qlIndexFixing($X$9,$AB2589,TRUE,trigger)</f>
        <v>1.2295497296141314E-2</v>
      </c>
      <c r="AI2589" s="45">
        <f t="shared" si="54"/>
        <v>1.0260709273537255E-2</v>
      </c>
    </row>
    <row r="2590" spans="27:35" x14ac:dyDescent="0.2">
      <c r="AA2590" s="122" t="s">
        <v>88</v>
      </c>
      <c r="AB2590" s="40">
        <f>_xll.qlInterestRateIndexFixingDate($X$9,AC2590)</f>
        <v>57556</v>
      </c>
      <c r="AC2590" s="40">
        <f>_xll.qlCalendarAdvance(calendar,$AC2589,AA2590,,,trigger)</f>
        <v>57558</v>
      </c>
      <c r="AD2590" s="40">
        <f>_xll.qlInterestRateIndexMaturity($X$9,AC2590,)</f>
        <v>57650</v>
      </c>
      <c r="AE2590" s="43">
        <f>_xll.qlTenorBasisValue(TenorBasis3M,AC2590,_xll.ohTrigger(trigger,$X$24))</f>
        <v>7.4628001387389841E-5</v>
      </c>
      <c r="AF2590" s="90">
        <f>_xll.qlTenorBasisForwardRate(TenorBasis3M,AC2590,_xll.ohTrigger(trigger,$X$24))</f>
        <v>1.2205999547729043E-2</v>
      </c>
      <c r="AG2590" s="90">
        <f>_xll.qlIndexFixing(TenorBasisIndex6M,$AB2590,TRUE,_xll.ohTrigger(trigger,$X$24))</f>
        <v>1.2288033586305052E-2</v>
      </c>
      <c r="AH2590" s="43">
        <f>_xll.qlIndexFixing($X$9,$AB2590,TRUE,trigger)</f>
        <v>1.2286974283305821E-2</v>
      </c>
      <c r="AI2590" s="45">
        <f t="shared" si="54"/>
        <v>1.0593029992310432E-2</v>
      </c>
    </row>
    <row r="2591" spans="27:35" x14ac:dyDescent="0.2">
      <c r="AA2591" s="122" t="s">
        <v>88</v>
      </c>
      <c r="AB2591" s="40">
        <f>_xll.qlInterestRateIndexFixingDate($X$9,AC2591)</f>
        <v>57563</v>
      </c>
      <c r="AC2591" s="40">
        <f>_xll.qlCalendarAdvance(calendar,$AC2590,AA2591,,,trigger)</f>
        <v>57565</v>
      </c>
      <c r="AD2591" s="40">
        <f>_xll.qlInterestRateIndexMaturity($X$9,AC2591,)</f>
        <v>57657</v>
      </c>
      <c r="AE2591" s="43">
        <f>_xll.qlTenorBasisValue(TenorBasis3M,AC2591,_xll.ohTrigger(trigger,$X$24))</f>
        <v>7.4470138657693871E-5</v>
      </c>
      <c r="AF2591" s="90">
        <f>_xll.qlTenorBasisForwardRate(TenorBasis3M,AC2591,_xll.ohTrigger(trigger,$X$24))</f>
        <v>1.2197546403382805E-2</v>
      </c>
      <c r="AG2591" s="90">
        <f>_xll.qlIndexFixing(TenorBasisIndex6M,$AB2591,TRUE,_xll.ohTrigger(trigger,$X$24))</f>
        <v>1.2279580395745346E-2</v>
      </c>
      <c r="AH2591" s="43">
        <f>_xll.qlIndexFixing($X$9,$AB2591,TRUE,trigger)</f>
        <v>1.2278488269621897E-2</v>
      </c>
      <c r="AI2591" s="45">
        <f t="shared" si="54"/>
        <v>1.0921261234496382E-2</v>
      </c>
    </row>
    <row r="2592" spans="27:35" x14ac:dyDescent="0.2">
      <c r="AA2592" s="122" t="s">
        <v>88</v>
      </c>
      <c r="AB2592" s="40">
        <f>_xll.qlInterestRateIndexFixingDate($X$9,AC2592)</f>
        <v>57570</v>
      </c>
      <c r="AC2592" s="40">
        <f>_xll.qlCalendarAdvance(calendar,$AC2591,AA2592,,,trigger)</f>
        <v>57572</v>
      </c>
      <c r="AD2592" s="40">
        <f>_xll.qlInterestRateIndexMaturity($X$9,AC2592,)</f>
        <v>57664</v>
      </c>
      <c r="AE2592" s="43">
        <f>_xll.qlTenorBasisValue(TenorBasis3M,AC2592,_xll.ohTrigger(trigger,$X$24))</f>
        <v>7.4312604216638802E-5</v>
      </c>
      <c r="AF2592" s="90">
        <f>_xll.qlTenorBasisForwardRate(TenorBasis3M,AC2592,_xll.ohTrigger(trigger,$X$24))</f>
        <v>1.2189129847604395E-2</v>
      </c>
      <c r="AG2592" s="90">
        <f>_xll.qlIndexFixing(TenorBasisIndex6M,$AB2592,TRUE,_xll.ohTrigger(trigger,$X$24))</f>
        <v>1.2404477832217625E-2</v>
      </c>
      <c r="AH2592" s="43">
        <f>_xll.qlIndexFixing($X$9,$AB2592,TRUE,trigger)</f>
        <v>1.2270039254844519E-2</v>
      </c>
      <c r="AI2592" s="45">
        <f t="shared" si="54"/>
        <v>1.3443857737310654</v>
      </c>
    </row>
    <row r="2593" spans="27:35" x14ac:dyDescent="0.2">
      <c r="AA2593" s="122" t="s">
        <v>88</v>
      </c>
      <c r="AB2593" s="40">
        <f>_xll.qlInterestRateIndexFixingDate($X$9,AC2593)</f>
        <v>57577</v>
      </c>
      <c r="AC2593" s="40">
        <f>_xll.qlCalendarAdvance(calendar,$AC2592,AA2593,,,trigger)</f>
        <v>57579</v>
      </c>
      <c r="AD2593" s="40">
        <f>_xll.qlInterestRateIndexMaturity($X$9,AC2593,)</f>
        <v>57671</v>
      </c>
      <c r="AE2593" s="43">
        <f>_xll.qlTenorBasisValue(TenorBasis3M,AC2593,_xll.ohTrigger(trigger,$X$24))</f>
        <v>7.4155397424338824E-5</v>
      </c>
      <c r="AF2593" s="90">
        <f>_xll.qlTenorBasisForwardRate(TenorBasis3M,AC2593,_xll.ohTrigger(trigger,$X$24))</f>
        <v>1.2180749879519729E-2</v>
      </c>
      <c r="AG2593" s="90">
        <f>_xll.qlIndexFixing(TenorBasisIndex6M,$AB2593,TRUE,_xll.ohTrigger(trigger,$X$24))</f>
        <v>1.2262783781741331E-2</v>
      </c>
      <c r="AH2593" s="43">
        <f>_xll.qlIndexFixing($X$9,$AB2593,TRUE,trigger)</f>
        <v>1.2261627238733881E-2</v>
      </c>
      <c r="AI2593" s="45">
        <f t="shared" si="54"/>
        <v>1.1565430074501892E-2</v>
      </c>
    </row>
    <row r="2594" spans="27:35" x14ac:dyDescent="0.2">
      <c r="AA2594" s="122" t="s">
        <v>88</v>
      </c>
      <c r="AB2594" s="40">
        <f>_xll.qlInterestRateIndexFixingDate($X$9,AC2594)</f>
        <v>57584</v>
      </c>
      <c r="AC2594" s="40">
        <f>_xll.qlCalendarAdvance(calendar,$AC2593,AA2594,,,trigger)</f>
        <v>57586</v>
      </c>
      <c r="AD2594" s="40">
        <f>_xll.qlInterestRateIndexMaturity($X$9,AC2594,)</f>
        <v>57678</v>
      </c>
      <c r="AE2594" s="43">
        <f>_xll.qlTenorBasisValue(TenorBasis3M,AC2594,_xll.ohTrigger(trigger,$X$24))</f>
        <v>7.3998517642016347E-5</v>
      </c>
      <c r="AF2594" s="90">
        <f>_xll.qlTenorBasisForwardRate(TenorBasis3M,AC2594,_xll.ohTrigger(trigger,$X$24))</f>
        <v>1.2172406498268626E-2</v>
      </c>
      <c r="AG2594" s="90">
        <f>_xll.qlIndexFixing(TenorBasisIndex6M,$AB2594,TRUE,_xll.ohTrigger(trigger,$X$24))</f>
        <v>1.2254440356566233E-2</v>
      </c>
      <c r="AH2594" s="43">
        <f>_xll.qlIndexFixing($X$9,$AB2594,TRUE,trigger)</f>
        <v>1.2253252221055387E-2</v>
      </c>
      <c r="AI2594" s="45">
        <f t="shared" si="54"/>
        <v>1.1881355108465247E-2</v>
      </c>
    </row>
    <row r="2595" spans="27:35" x14ac:dyDescent="0.2">
      <c r="AA2595" s="122" t="s">
        <v>88</v>
      </c>
      <c r="AB2595" s="40">
        <f>_xll.qlInterestRateIndexFixingDate($X$9,AC2595)</f>
        <v>57591</v>
      </c>
      <c r="AC2595" s="40">
        <f>_xll.qlCalendarAdvance(calendar,$AC2594,AA2595,,,trigger)</f>
        <v>57593</v>
      </c>
      <c r="AD2595" s="40">
        <f>_xll.qlInterestRateIndexMaturity($X$9,AC2595,)</f>
        <v>57684</v>
      </c>
      <c r="AE2595" s="43">
        <f>_xll.qlTenorBasisValue(TenorBasis3M,AC2595,_xll.ohTrigger(trigger,$X$24))</f>
        <v>7.3841964231999949E-5</v>
      </c>
      <c r="AF2595" s="90">
        <f>_xll.qlTenorBasisForwardRate(TenorBasis3M,AC2595,_xll.ohTrigger(trigger,$X$24))</f>
        <v>1.2164480829587187E-2</v>
      </c>
      <c r="AG2595" s="90">
        <f>_xll.qlIndexFixing(TenorBasisIndex6M,$AB2595,TRUE,_xll.ohTrigger(trigger,$X$24))</f>
        <v>1.2246511870704803E-2</v>
      </c>
      <c r="AH2595" s="43">
        <f>_xll.qlIndexFixing($X$9,$AB2595,TRUE,trigger)</f>
        <v>1.224529474495341E-2</v>
      </c>
      <c r="AI2595" s="45">
        <f t="shared" si="54"/>
        <v>1.217125751393211E-2</v>
      </c>
    </row>
    <row r="2596" spans="27:35" x14ac:dyDescent="0.2">
      <c r="AA2596" s="122" t="s">
        <v>88</v>
      </c>
      <c r="AB2596" s="40">
        <f>_xll.qlInterestRateIndexFixingDate($X$9,AC2596)</f>
        <v>57598</v>
      </c>
      <c r="AC2596" s="40">
        <f>_xll.qlCalendarAdvance(calendar,$AC2595,AA2596,,,trigger)</f>
        <v>57600</v>
      </c>
      <c r="AD2596" s="40">
        <f>_xll.qlInterestRateIndexMaturity($X$9,AC2596,)</f>
        <v>57691</v>
      </c>
      <c r="AE2596" s="43">
        <f>_xll.qlTenorBasisValue(TenorBasis3M,AC2596,_xll.ohTrigger(trigger,$X$24))</f>
        <v>7.368573655772361E-5</v>
      </c>
      <c r="AF2596" s="90">
        <f>_xll.qlTenorBasisForwardRate(TenorBasis3M,AC2596,_xll.ohTrigger(trigger,$X$24))</f>
        <v>1.2156208285334051E-2</v>
      </c>
      <c r="AG2596" s="90">
        <f>_xll.qlIndexFixing(TenorBasisIndex6M,$AB2596,TRUE,_xll.ohTrigger(trigger,$X$24))</f>
        <v>1.2238239285884559E-2</v>
      </c>
      <c r="AH2596" s="43">
        <f>_xll.qlIndexFixing($X$9,$AB2596,TRUE,trigger)</f>
        <v>1.2236991362647285E-2</v>
      </c>
      <c r="AI2596" s="45">
        <f t="shared" si="54"/>
        <v>1.2479232372741844E-2</v>
      </c>
    </row>
    <row r="2597" spans="27:35" x14ac:dyDescent="0.2">
      <c r="AA2597" s="122" t="s">
        <v>88</v>
      </c>
      <c r="AB2597" s="40">
        <f>_xll.qlInterestRateIndexFixingDate($X$9,AC2597)</f>
        <v>57605</v>
      </c>
      <c r="AC2597" s="40">
        <f>_xll.qlCalendarAdvance(calendar,$AC2596,AA2597,,,trigger)</f>
        <v>57607</v>
      </c>
      <c r="AD2597" s="40">
        <f>_xll.qlInterestRateIndexMaturity($X$9,AC2597,)</f>
        <v>57698</v>
      </c>
      <c r="AE2597" s="43">
        <f>_xll.qlTenorBasisValue(TenorBasis3M,AC2597,_xll.ohTrigger(trigger,$X$24))</f>
        <v>7.3529833983725104E-5</v>
      </c>
      <c r="AF2597" s="90">
        <f>_xll.qlTenorBasisForwardRate(TenorBasis3M,AC2597,_xll.ohTrigger(trigger,$X$24))</f>
        <v>1.2147972323962697E-2</v>
      </c>
      <c r="AG2597" s="90">
        <f>_xll.qlIndexFixing(TenorBasisIndex6M,$AB2597,TRUE,_xll.ohTrigger(trigger,$X$24))</f>
        <v>1.2096878863528742E-2</v>
      </c>
      <c r="AH2597" s="43">
        <f>_xll.qlIndexFixing($X$9,$AB2597,TRUE,trigger)</f>
        <v>1.222872497663466E-2</v>
      </c>
      <c r="AI2597" s="45">
        <f t="shared" si="54"/>
        <v>-1.3184611310591843</v>
      </c>
    </row>
    <row r="2598" spans="27:35" x14ac:dyDescent="0.2">
      <c r="AA2598" s="122" t="s">
        <v>88</v>
      </c>
      <c r="AB2598" s="40">
        <f>_xll.qlInterestRateIndexFixingDate($X$9,AC2598)</f>
        <v>57612</v>
      </c>
      <c r="AC2598" s="40">
        <f>_xll.qlCalendarAdvance(calendar,$AC2597,AA2598,,,trigger)</f>
        <v>57614</v>
      </c>
      <c r="AD2598" s="40">
        <f>_xll.qlInterestRateIndexMaturity($X$9,AC2598,)</f>
        <v>57706</v>
      </c>
      <c r="AE2598" s="43">
        <f>_xll.qlTenorBasisValue(TenorBasis3M,AC2598,_xll.ohTrigger(trigger,$X$24))</f>
        <v>7.3374255875644165E-5</v>
      </c>
      <c r="AF2598" s="90">
        <f>_xll.qlTenorBasisForwardRate(TenorBasis3M,AC2598,_xll.ohTrigger(trigger,$X$24))</f>
        <v>1.2139398824308456E-2</v>
      </c>
      <c r="AG2598" s="90">
        <f>_xll.qlIndexFixing(TenorBasisIndex6M,$AB2598,TRUE,_xll.ohTrigger(trigger,$X$24))</f>
        <v>1.2221432514557878E-2</v>
      </c>
      <c r="AH2598" s="43">
        <f>_xll.qlIndexFixing($X$9,$AB2598,TRUE,trigger)</f>
        <v>1.2220122129931853E-2</v>
      </c>
      <c r="AI2598" s="45">
        <f t="shared" si="54"/>
        <v>1.3103846260246327E-2</v>
      </c>
    </row>
    <row r="2599" spans="27:35" x14ac:dyDescent="0.2">
      <c r="AA2599" s="122" t="s">
        <v>88</v>
      </c>
      <c r="AB2599" s="40">
        <f>_xll.qlInterestRateIndexFixingDate($X$9,AC2599)</f>
        <v>57619</v>
      </c>
      <c r="AC2599" s="40">
        <f>_xll.qlCalendarAdvance(calendar,$AC2598,AA2599,,,trigger)</f>
        <v>57621</v>
      </c>
      <c r="AD2599" s="40">
        <f>_xll.qlInterestRateIndexMaturity($X$9,AC2599,)</f>
        <v>57713</v>
      </c>
      <c r="AE2599" s="43">
        <f>_xll.qlTenorBasisValue(TenorBasis3M,AC2599,_xll.ohTrigger(trigger,$X$24))</f>
        <v>7.3219001600221615E-5</v>
      </c>
      <c r="AF2599" s="90">
        <f>_xll.qlTenorBasisForwardRate(TenorBasis3M,AC2599,_xll.ohTrigger(trigger,$X$24))</f>
        <v>1.2131238364285951E-2</v>
      </c>
      <c r="AG2599" s="90">
        <f>_xll.qlIndexFixing(TenorBasisIndex6M,$AB2599,TRUE,_xll.ohTrigger(trigger,$X$24))</f>
        <v>1.221327201443354E-2</v>
      </c>
      <c r="AH2599" s="43">
        <f>_xll.qlIndexFixing($X$9,$AB2599,TRUE,trigger)</f>
        <v>1.2211932100878647E-2</v>
      </c>
      <c r="AI2599" s="45">
        <f t="shared" si="54"/>
        <v>1.3399135548926994E-2</v>
      </c>
    </row>
    <row r="2600" spans="27:35" x14ac:dyDescent="0.2">
      <c r="AA2600" s="122" t="s">
        <v>88</v>
      </c>
      <c r="AB2600" s="40">
        <f>_xll.qlInterestRateIndexFixingDate($X$9,AC2600)</f>
        <v>57626</v>
      </c>
      <c r="AC2600" s="40">
        <f>_xll.qlCalendarAdvance(calendar,$AC2599,AA2600,,,trigger)</f>
        <v>57628</v>
      </c>
      <c r="AD2600" s="40">
        <f>_xll.qlInterestRateIndexMaturity($X$9,AC2600,)</f>
        <v>57720</v>
      </c>
      <c r="AE2600" s="43">
        <f>_xll.qlTenorBasisValue(TenorBasis3M,AC2600,_xll.ohTrigger(trigger,$X$24))</f>
        <v>7.306407052529756E-5</v>
      </c>
      <c r="AF2600" s="90">
        <f>_xll.qlTenorBasisForwardRate(TenorBasis3M,AC2600,_xll.ohTrigger(trigger,$X$24))</f>
        <v>1.2123114485938526E-2</v>
      </c>
      <c r="AG2600" s="90">
        <f>_xll.qlIndexFixing(TenorBasisIndex6M,$AB2600,TRUE,_xll.ohTrigger(trigger,$X$24))</f>
        <v>1.2205148096749755E-2</v>
      </c>
      <c r="AH2600" s="43">
        <f>_xll.qlIndexFixing($X$9,$AB2600,TRUE,trigger)</f>
        <v>1.2203779068850016E-2</v>
      </c>
      <c r="AI2600" s="45">
        <f t="shared" si="54"/>
        <v>1.3690278997391392E-2</v>
      </c>
    </row>
    <row r="2601" spans="27:35" x14ac:dyDescent="0.2">
      <c r="AA2601" s="122" t="s">
        <v>88</v>
      </c>
      <c r="AB2601" s="40">
        <f>_xll.qlInterestRateIndexFixingDate($X$9,AC2601)</f>
        <v>57633</v>
      </c>
      <c r="AC2601" s="40">
        <f>_xll.qlCalendarAdvance(calendar,$AC2600,AA2601,,,trigger)</f>
        <v>57635</v>
      </c>
      <c r="AD2601" s="40">
        <f>_xll.qlInterestRateIndexMaturity($X$9,AC2601,)</f>
        <v>57727</v>
      </c>
      <c r="AE2601" s="43">
        <f>_xll.qlTenorBasisValue(TenorBasis3M,AC2601,_xll.ohTrigger(trigger,$X$24))</f>
        <v>7.2909462019810095E-5</v>
      </c>
      <c r="AF2601" s="90">
        <f>_xll.qlTenorBasisForwardRate(TenorBasis3M,AC2601,_xll.ohTrigger(trigger,$X$24))</f>
        <v>1.2115027188417298E-2</v>
      </c>
      <c r="AG2601" s="90">
        <f>_xll.qlIndexFixing(TenorBasisIndex6M,$AB2601,TRUE,_xll.ohTrigger(trigger,$X$24))</f>
        <v>1.219706076065764E-2</v>
      </c>
      <c r="AH2601" s="43">
        <f>_xll.qlIndexFixing($X$9,$AB2601,TRUE,trigger)</f>
        <v>1.2195663033619183E-2</v>
      </c>
      <c r="AI2601" s="45">
        <f t="shared" si="54"/>
        <v>1.3977270384574192E-2</v>
      </c>
    </row>
    <row r="2602" spans="27:35" x14ac:dyDescent="0.2">
      <c r="AA2602" s="122" t="s">
        <v>88</v>
      </c>
      <c r="AB2602" s="40">
        <f>_xll.qlInterestRateIndexFixingDate($X$9,AC2602)</f>
        <v>57640</v>
      </c>
      <c r="AC2602" s="40">
        <f>_xll.qlCalendarAdvance(calendar,$AC2601,AA2602,,,trigger)</f>
        <v>57642</v>
      </c>
      <c r="AD2602" s="40">
        <f>_xll.qlInterestRateIndexMaturity($X$9,AC2602,)</f>
        <v>57734</v>
      </c>
      <c r="AE2602" s="43">
        <f>_xll.qlTenorBasisValue(TenorBasis3M,AC2602,_xll.ohTrigger(trigger,$X$24))</f>
        <v>7.2755175453793845E-5</v>
      </c>
      <c r="AF2602" s="90">
        <f>_xll.qlTenorBasisForwardRate(TenorBasis3M,AC2602,_xll.ohTrigger(trigger,$X$24))</f>
        <v>1.2106976470869031E-2</v>
      </c>
      <c r="AG2602" s="90">
        <f>_xll.qlIndexFixing(TenorBasisIndex6M,$AB2602,TRUE,_xll.ohTrigger(trigger,$X$24))</f>
        <v>1.2057770487017188E-2</v>
      </c>
      <c r="AH2602" s="43">
        <f>_xll.qlIndexFixing($X$9,$AB2602,TRUE,trigger)</f>
        <v>1.2187583994953292E-2</v>
      </c>
      <c r="AI2602" s="45">
        <f t="shared" si="54"/>
        <v>-1.2981350793610409</v>
      </c>
    </row>
    <row r="2603" spans="27:35" x14ac:dyDescent="0.2">
      <c r="AA2603" s="122" t="s">
        <v>88</v>
      </c>
      <c r="AB2603" s="40">
        <f>_xll.qlInterestRateIndexFixingDate($X$9,AC2603)</f>
        <v>57647</v>
      </c>
      <c r="AC2603" s="40">
        <f>_xll.qlCalendarAdvance(calendar,$AC2602,AA2603,,,trigger)</f>
        <v>57649</v>
      </c>
      <c r="AD2603" s="40">
        <f>_xll.qlInterestRateIndexMaturity($X$9,AC2603,)</f>
        <v>57741</v>
      </c>
      <c r="AE2603" s="43">
        <f>_xll.qlTenorBasisValue(TenorBasis3M,AC2603,_xll.ohTrigger(trigger,$X$24))</f>
        <v>7.2601210198378605E-5</v>
      </c>
      <c r="AF2603" s="90">
        <f>_xll.qlTenorBasisForwardRate(TenorBasis3M,AC2603,_xll.ohTrigger(trigger,$X$24))</f>
        <v>1.2098962332449188E-2</v>
      </c>
      <c r="AG2603" s="90">
        <f>_xll.qlIndexFixing(TenorBasisIndex6M,$AB2603,TRUE,_xll.ohTrigger(trigger,$X$24))</f>
        <v>1.2313297636158068E-2</v>
      </c>
      <c r="AH2603" s="43">
        <f>_xll.qlIndexFixing($X$9,$AB2603,TRUE,trigger)</f>
        <v>1.2179541952626436E-2</v>
      </c>
      <c r="AI2603" s="45">
        <f t="shared" si="54"/>
        <v>1.3375568353163163</v>
      </c>
    </row>
    <row r="2604" spans="27:35" x14ac:dyDescent="0.2">
      <c r="AA2604" s="122" t="s">
        <v>88</v>
      </c>
      <c r="AB2604" s="40">
        <f>_xll.qlInterestRateIndexFixingDate($X$9,AC2604)</f>
        <v>57654</v>
      </c>
      <c r="AC2604" s="40">
        <f>_xll.qlCalendarAdvance(calendar,$AC2603,AA2604,,,trigger)</f>
        <v>57656</v>
      </c>
      <c r="AD2604" s="40">
        <f>_xll.qlInterestRateIndexMaturity($X$9,AC2604,)</f>
        <v>57748</v>
      </c>
      <c r="AE2604" s="43">
        <f>_xll.qlTenorBasisValue(TenorBasis3M,AC2604,_xll.ohTrigger(trigger,$X$24))</f>
        <v>7.244756562578752E-5</v>
      </c>
      <c r="AF2604" s="90">
        <f>_xll.qlTenorBasisForwardRate(TenorBasis3M,AC2604,_xll.ohTrigger(trigger,$X$24))</f>
        <v>1.2090984772311486E-2</v>
      </c>
      <c r="AG2604" s="90">
        <f>_xll.qlIndexFixing(TenorBasisIndex6M,$AB2604,TRUE,_xll.ohTrigger(trigger,$X$24))</f>
        <v>1.2173018233419855E-2</v>
      </c>
      <c r="AH2604" s="43">
        <f>_xll.qlIndexFixing($X$9,$AB2604,TRUE,trigger)</f>
        <v>1.2171536906408367E-2</v>
      </c>
      <c r="AI2604" s="45">
        <f t="shared" si="54"/>
        <v>1.4813270114884258E-2</v>
      </c>
    </row>
    <row r="2605" spans="27:35" x14ac:dyDescent="0.2">
      <c r="AA2605" s="122" t="s">
        <v>88</v>
      </c>
      <c r="AB2605" s="40">
        <f>_xll.qlInterestRateIndexFixingDate($X$9,AC2605)</f>
        <v>57661</v>
      </c>
      <c r="AC2605" s="40">
        <f>_xll.qlCalendarAdvance(calendar,$AC2604,AA2605,,,trigger)</f>
        <v>57663</v>
      </c>
      <c r="AD2605" s="40">
        <f>_xll.qlInterestRateIndexMaturity($X$9,AC2605,)</f>
        <v>57755</v>
      </c>
      <c r="AE2605" s="43">
        <f>_xll.qlTenorBasisValue(TenorBasis3M,AC2605,_xll.ohTrigger(trigger,$X$24))</f>
        <v>7.229424110933639E-5</v>
      </c>
      <c r="AF2605" s="90">
        <f>_xll.qlTenorBasisForwardRate(TenorBasis3M,AC2605,_xll.ohTrigger(trigger,$X$24))</f>
        <v>1.2083043789613123E-2</v>
      </c>
      <c r="AG2605" s="90">
        <f>_xll.qlIndexFixing(TenorBasisIndex6M,$AB2605,TRUE,_xll.ohTrigger(trigger,$X$24))</f>
        <v>1.2165077215207293E-2</v>
      </c>
      <c r="AH2605" s="43">
        <f>_xll.qlIndexFixing($X$9,$AB2605,TRUE,trigger)</f>
        <v>1.2163568856075783E-2</v>
      </c>
      <c r="AI2605" s="45">
        <f t="shared" si="54"/>
        <v>1.508359131510012E-2</v>
      </c>
    </row>
    <row r="2606" spans="27:35" x14ac:dyDescent="0.2">
      <c r="AA2606" s="122" t="s">
        <v>88</v>
      </c>
      <c r="AB2606" s="40">
        <f>_xll.qlInterestRateIndexFixingDate($X$9,AC2606)</f>
        <v>57668</v>
      </c>
      <c r="AC2606" s="40">
        <f>_xll.qlCalendarAdvance(calendar,$AC2605,AA2606,,,trigger)</f>
        <v>57670</v>
      </c>
      <c r="AD2606" s="40">
        <f>_xll.qlInterestRateIndexMaturity($X$9,AC2606,)</f>
        <v>57762</v>
      </c>
      <c r="AE2606" s="43">
        <f>_xll.qlTenorBasisValue(TenorBasis3M,AC2606,_xll.ohTrigger(trigger,$X$24))</f>
        <v>7.2141236023431552E-5</v>
      </c>
      <c r="AF2606" s="90">
        <f>_xll.qlTenorBasisForwardRate(TenorBasis3M,AC2606,_xll.ohTrigger(trigger,$X$24))</f>
        <v>1.2075139383510425E-2</v>
      </c>
      <c r="AG2606" s="90">
        <f>_xll.qlIndexFixing(TenorBasisIndex6M,$AB2606,TRUE,_xll.ohTrigger(trigger,$X$24))</f>
        <v>1.2026270038121773E-2</v>
      </c>
      <c r="AH2606" s="43">
        <f>_xll.qlIndexFixing($X$9,$AB2606,TRUE,trigger)</f>
        <v>1.2155637801401909E-2</v>
      </c>
      <c r="AI2606" s="45">
        <f t="shared" si="54"/>
        <v>-1.2936776328013531</v>
      </c>
    </row>
    <row r="2607" spans="27:35" x14ac:dyDescent="0.2">
      <c r="AA2607" s="122" t="s">
        <v>88</v>
      </c>
      <c r="AB2607" s="40">
        <f>_xll.qlInterestRateIndexFixingDate($X$9,AC2607)</f>
        <v>57675</v>
      </c>
      <c r="AC2607" s="40">
        <f>_xll.qlCalendarAdvance(calendar,$AC2606,AA2607,,,trigger)</f>
        <v>57677</v>
      </c>
      <c r="AD2607" s="40">
        <f>_xll.qlInterestRateIndexMaturity($X$9,AC2607,)</f>
        <v>57769</v>
      </c>
      <c r="AE2607" s="43">
        <f>_xll.qlTenorBasisValue(TenorBasis3M,AC2607,_xll.ohTrigger(trigger,$X$24))</f>
        <v>7.1988549743568595E-5</v>
      </c>
      <c r="AF2607" s="90">
        <f>_xll.qlTenorBasisForwardRate(TenorBasis3M,AC2607,_xll.ohTrigger(trigger,$X$24))</f>
        <v>1.2067271553168408E-2</v>
      </c>
      <c r="AG2607" s="90">
        <f>_xll.qlIndexFixing(TenorBasisIndex6M,$AB2607,TRUE,_xll.ohTrigger(trigger,$X$24))</f>
        <v>1.2149304910027126E-2</v>
      </c>
      <c r="AH2607" s="43">
        <f>_xll.qlIndexFixing($X$9,$AB2607,TRUE,trigger)</f>
        <v>1.2147743742163446E-2</v>
      </c>
      <c r="AI2607" s="45">
        <f t="shared" si="54"/>
        <v>1.5611678636801712E-2</v>
      </c>
    </row>
    <row r="2608" spans="27:35" x14ac:dyDescent="0.2">
      <c r="AA2608" s="122" t="s">
        <v>88</v>
      </c>
      <c r="AB2608" s="40">
        <f>_xll.qlInterestRateIndexFixingDate($X$9,AC2608)</f>
        <v>57682</v>
      </c>
      <c r="AC2608" s="40">
        <f>_xll.qlCalendarAdvance(calendar,$AC2607,AA2608,,,trigger)</f>
        <v>57684</v>
      </c>
      <c r="AD2608" s="40">
        <f>_xll.qlInterestRateIndexMaturity($X$9,AC2608,)</f>
        <v>57774</v>
      </c>
      <c r="AE2608" s="43">
        <f>_xll.qlTenorBasisValue(TenorBasis3M,AC2608,_xll.ohTrigger(trigger,$X$24))</f>
        <v>7.1836181646331272E-5</v>
      </c>
      <c r="AF2608" s="90">
        <f>_xll.qlTenorBasisForwardRate(TenorBasis3M,AC2608,_xll.ohTrigger(trigger,$X$24))</f>
        <v>1.2060141870431806E-2</v>
      </c>
      <c r="AG2608" s="90">
        <f>_xll.qlIndexFixing(TenorBasisIndex6M,$AB2608,TRUE,_xll.ohTrigger(trigger,$X$24))</f>
        <v>1.2142169692051397E-2</v>
      </c>
      <c r="AH2608" s="43">
        <f>_xll.qlIndexFixing($X$9,$AB2608,TRUE,trigger)</f>
        <v>1.2140586381947038E-2</v>
      </c>
      <c r="AI2608" s="45">
        <f t="shared" si="54"/>
        <v>1.5833101043583042E-2</v>
      </c>
    </row>
    <row r="2609" spans="27:35" x14ac:dyDescent="0.2">
      <c r="AA2609" s="122" t="s">
        <v>88</v>
      </c>
      <c r="AB2609" s="40">
        <f>_xll.qlInterestRateIndexFixingDate($X$9,AC2609)</f>
        <v>57689</v>
      </c>
      <c r="AC2609" s="40">
        <f>_xll.qlCalendarAdvance(calendar,$AC2608,AA2609,,,trigger)</f>
        <v>57691</v>
      </c>
      <c r="AD2609" s="40">
        <f>_xll.qlInterestRateIndexMaturity($X$9,AC2609,)</f>
        <v>57781</v>
      </c>
      <c r="AE2609" s="43">
        <f>_xll.qlTenorBasisValue(TenorBasis3M,AC2609,_xll.ohTrigger(trigger,$X$24))</f>
        <v>7.168413110938973E-5</v>
      </c>
      <c r="AF2609" s="90">
        <f>_xll.qlTenorBasisForwardRate(TenorBasis3M,AC2609,_xll.ohTrigger(trigger,$X$24))</f>
        <v>1.2052342486119194E-2</v>
      </c>
      <c r="AG2609" s="90">
        <f>_xll.qlIndexFixing(TenorBasisIndex6M,$AB2609,TRUE,_xll.ohTrigger(trigger,$X$24))</f>
        <v>1.2134370278719331E-2</v>
      </c>
      <c r="AH2609" s="43">
        <f>_xll.qlIndexFixing($X$9,$AB2609,TRUE,trigger)</f>
        <v>1.2132761554763505E-2</v>
      </c>
      <c r="AI2609" s="45">
        <f t="shared" si="54"/>
        <v>1.608723955826008E-2</v>
      </c>
    </row>
    <row r="2610" spans="27:35" x14ac:dyDescent="0.2">
      <c r="AA2610" s="122" t="s">
        <v>88</v>
      </c>
      <c r="AB2610" s="40">
        <f>_xll.qlInterestRateIndexFixingDate($X$9,AC2610)</f>
        <v>57696</v>
      </c>
      <c r="AC2610" s="40">
        <f>_xll.qlCalendarAdvance(calendar,$AC2609,AA2610,,,trigger)</f>
        <v>57698</v>
      </c>
      <c r="AD2610" s="40">
        <f>_xll.qlInterestRateIndexMaturity($X$9,AC2610,)</f>
        <v>57788</v>
      </c>
      <c r="AE2610" s="43">
        <f>_xll.qlTenorBasisValue(TenorBasis3M,AC2610,_xll.ohTrigger(trigger,$X$24))</f>
        <v>7.1532397511498997E-5</v>
      </c>
      <c r="AF2610" s="90">
        <f>_xll.qlTenorBasisForwardRate(TenorBasis3M,AC2610,_xll.ohTrigger(trigger,$X$24))</f>
        <v>1.2044579672400246E-2</v>
      </c>
      <c r="AG2610" s="90">
        <f>_xll.qlIndexFixing(TenorBasisIndex6M,$AB2610,TRUE,_xll.ohTrigger(trigger,$X$24))</f>
        <v>1.2127714193756134E-2</v>
      </c>
      <c r="AH2610" s="43">
        <f>_xll.qlIndexFixing($X$9,$AB2610,TRUE,trigger)</f>
        <v>1.2124973719552123E-2</v>
      </c>
      <c r="AI2610" s="45">
        <f t="shared" si="54"/>
        <v>2.7404742040104679E-2</v>
      </c>
    </row>
    <row r="2611" spans="27:35" x14ac:dyDescent="0.2">
      <c r="AA2611" s="122" t="s">
        <v>88</v>
      </c>
      <c r="AB2611" s="40">
        <f>_xll.qlInterestRateIndexFixingDate($X$9,AC2611)</f>
        <v>57700</v>
      </c>
      <c r="AC2611" s="40">
        <f>_xll.qlCalendarAdvance(calendar,$AC2610,AA2611,,,trigger)</f>
        <v>57706</v>
      </c>
      <c r="AD2611" s="40">
        <f>_xll.qlInterestRateIndexMaturity($X$9,AC2611,)</f>
        <v>57796</v>
      </c>
      <c r="AE2611" s="43">
        <f>_xll.qlTenorBasisValue(TenorBasis3M,AC2611,_xll.ohTrigger(trigger,$X$24))</f>
        <v>7.1359374978479357E-5</v>
      </c>
      <c r="AF2611" s="90">
        <f>_xll.qlTenorBasisForwardRate(TenorBasis3M,AC2611,_xll.ohTrigger(trigger,$X$24))</f>
        <v>1.2035752664550259E-2</v>
      </c>
      <c r="AG2611" s="90">
        <f>_xll.qlIndexFixing(TenorBasisIndex6M,$AB2611,TRUE,_xll.ohTrigger(trigger,$X$24))</f>
        <v>1.2117780397478128E-2</v>
      </c>
      <c r="AH2611" s="43">
        <f>_xll.qlIndexFixing($X$9,$AB2611,TRUE,trigger)</f>
        <v>1.2116118632470751E-2</v>
      </c>
      <c r="AI2611" s="45">
        <f t="shared" si="54"/>
        <v>1.6617650073769141E-2</v>
      </c>
    </row>
    <row r="2612" spans="27:35" x14ac:dyDescent="0.2">
      <c r="AA2612" s="122" t="s">
        <v>88</v>
      </c>
      <c r="AB2612" s="40">
        <f>_xll.qlInterestRateIndexFixingDate($X$9,AC2612)</f>
        <v>57710</v>
      </c>
      <c r="AC2612" s="40">
        <f>_xll.qlCalendarAdvance(calendar,$AC2611,AA2612,,,trigger)</f>
        <v>57713</v>
      </c>
      <c r="AD2612" s="40">
        <f>_xll.qlInterestRateIndexMaturity($X$9,AC2612,)</f>
        <v>57803</v>
      </c>
      <c r="AE2612" s="43">
        <f>_xll.qlTenorBasisValue(TenorBasis3M,AC2612,_xll.ohTrigger(trigger,$X$24))</f>
        <v>7.1208318448787671E-5</v>
      </c>
      <c r="AF2612" s="90">
        <f>_xll.qlTenorBasisForwardRate(TenorBasis3M,AC2612,_xll.ohTrigger(trigger,$X$24))</f>
        <v>1.2028068213606247E-2</v>
      </c>
      <c r="AG2612" s="90">
        <f>_xll.qlIndexFixing(TenorBasisIndex6M,$AB2612,TRUE,_xll.ohTrigger(trigger,$X$24))</f>
        <v>1.2110095919863895E-2</v>
      </c>
      <c r="AH2612" s="43">
        <f>_xll.qlIndexFixing($X$9,$AB2612,TRUE,trigger)</f>
        <v>1.2108410065049036E-2</v>
      </c>
      <c r="AI2612" s="45">
        <f t="shared" si="54"/>
        <v>1.6858548148590558E-2</v>
      </c>
    </row>
    <row r="2613" spans="27:35" x14ac:dyDescent="0.2">
      <c r="AA2613" s="122" t="s">
        <v>88</v>
      </c>
      <c r="AB2613" s="40">
        <f>_xll.qlInterestRateIndexFixingDate($X$9,AC2613)</f>
        <v>57718</v>
      </c>
      <c r="AC2613" s="40">
        <f>_xll.qlCalendarAdvance(calendar,$AC2612,AA2613,,,trigger)</f>
        <v>57720</v>
      </c>
      <c r="AD2613" s="40">
        <f>_xll.qlInterestRateIndexMaturity($X$9,AC2613,)</f>
        <v>57810</v>
      </c>
      <c r="AE2613" s="43">
        <f>_xll.qlTenorBasisValue(TenorBasis3M,AC2613,_xll.ohTrigger(trigger,$X$24))</f>
        <v>7.1057576912710916E-5</v>
      </c>
      <c r="AF2613" s="90">
        <f>_xll.qlTenorBasisForwardRate(TenorBasis3M,AC2613,_xll.ohTrigger(trigger,$X$24))</f>
        <v>1.2020420330665083E-2</v>
      </c>
      <c r="AG2613" s="90">
        <f>_xll.qlIndexFixing(TenorBasisIndex6M,$AB2613,TRUE,_xll.ohTrigger(trigger,$X$24))</f>
        <v>1.2102448010999467E-2</v>
      </c>
      <c r="AH2613" s="43">
        <f>_xll.qlIndexFixing($X$9,$AB2613,TRUE,trigger)</f>
        <v>1.2100738488926233E-2</v>
      </c>
      <c r="AI2613" s="45">
        <f t="shared" si="54"/>
        <v>1.7095220732343819E-2</v>
      </c>
    </row>
    <row r="2614" spans="27:35" x14ac:dyDescent="0.2">
      <c r="AA2614" s="122" t="s">
        <v>88</v>
      </c>
      <c r="AB2614" s="40">
        <f>_xll.qlInterestRateIndexFixingDate($X$9,AC2614)</f>
        <v>57725</v>
      </c>
      <c r="AC2614" s="40">
        <f>_xll.qlCalendarAdvance(calendar,$AC2613,AA2614,,,trigger)</f>
        <v>57727</v>
      </c>
      <c r="AD2614" s="40">
        <f>_xll.qlInterestRateIndexMaturity($X$9,AC2614,)</f>
        <v>57817</v>
      </c>
      <c r="AE2614" s="43">
        <f>_xll.qlTenorBasisValue(TenorBasis3M,AC2614,_xll.ohTrigger(trigger,$X$24))</f>
        <v>7.0907149753484194E-5</v>
      </c>
      <c r="AF2614" s="90">
        <f>_xll.qlTenorBasisForwardRate(TenorBasis3M,AC2614,_xll.ohTrigger(trigger,$X$24))</f>
        <v>1.2012809014906978E-2</v>
      </c>
      <c r="AG2614" s="90">
        <f>_xll.qlIndexFixing(TenorBasisIndex6M,$AB2614,TRUE,_xll.ohTrigger(trigger,$X$24))</f>
        <v>1.209483667006328E-2</v>
      </c>
      <c r="AH2614" s="43">
        <f>_xll.qlIndexFixing($X$9,$AB2614,TRUE,trigger)</f>
        <v>1.2093103903890956E-2</v>
      </c>
      <c r="AI2614" s="45">
        <f t="shared" si="54"/>
        <v>1.7327661723243182E-2</v>
      </c>
    </row>
    <row r="2615" spans="27:35" x14ac:dyDescent="0.2">
      <c r="AA2615" s="122" t="s">
        <v>88</v>
      </c>
      <c r="AB2615" s="40">
        <f>_xll.qlInterestRateIndexFixingDate($X$9,AC2615)</f>
        <v>57732</v>
      </c>
      <c r="AC2615" s="40">
        <f>_xll.qlCalendarAdvance(calendar,$AC2614,AA2615,,,trigger)</f>
        <v>57734</v>
      </c>
      <c r="AD2615" s="40">
        <f>_xll.qlInterestRateIndexMaturity($X$9,AC2615,)</f>
        <v>57824</v>
      </c>
      <c r="AE2615" s="43">
        <f>_xll.qlTenorBasisValue(TenorBasis3M,AC2615,_xll.ohTrigger(trigger,$X$24))</f>
        <v>7.0757036355420085E-5</v>
      </c>
      <c r="AF2615" s="90">
        <f>_xll.qlTenorBasisForwardRate(TenorBasis3M,AC2615,_xll.ohTrigger(trigger,$X$24))</f>
        <v>1.2005234265514808E-2</v>
      </c>
      <c r="AG2615" s="90">
        <f>_xll.qlIndexFixing(TenorBasisIndex6M,$AB2615,TRUE,_xll.ohTrigger(trigger,$X$24))</f>
        <v>1.2088341786652634E-2</v>
      </c>
      <c r="AH2615" s="43">
        <f>_xll.qlIndexFixing($X$9,$AB2615,TRUE,trigger)</f>
        <v>1.2085506309730931E-2</v>
      </c>
      <c r="AI2615" s="45">
        <f t="shared" si="54"/>
        <v>2.8354769217031617E-2</v>
      </c>
    </row>
    <row r="2616" spans="27:35" x14ac:dyDescent="0.2">
      <c r="AA2616" s="122" t="s">
        <v>88</v>
      </c>
      <c r="AB2616" s="40">
        <f>_xll.qlInterestRateIndexFixingDate($X$9,AC2616)</f>
        <v>57739</v>
      </c>
      <c r="AC2616" s="40">
        <f>_xll.qlCalendarAdvance(calendar,$AC2615,AA2616,,,trigger)</f>
        <v>57741</v>
      </c>
      <c r="AD2616" s="40">
        <f>_xll.qlInterestRateIndexMaturity($X$9,AC2616,)</f>
        <v>57830</v>
      </c>
      <c r="AE2616" s="43">
        <f>_xll.qlTenorBasisValue(TenorBasis3M,AC2616,_xll.ohTrigger(trigger,$X$24))</f>
        <v>7.060723610390754E-5</v>
      </c>
      <c r="AF2616" s="90">
        <f>_xll.qlTenorBasisForwardRate(TenorBasis3M,AC2616,_xll.ohTrigger(trigger,$X$24))</f>
        <v>1.1998028008247662E-2</v>
      </c>
      <c r="AG2616" s="90">
        <f>_xll.qlIndexFixing(TenorBasisIndex6M,$AB2616,TRUE,_xll.ohTrigger(trigger,$X$24))</f>
        <v>1.208005287781746E-2</v>
      </c>
      <c r="AH2616" s="43">
        <f>_xll.qlIndexFixing($X$9,$AB2616,TRUE,trigger)</f>
        <v>1.2078276475811294E-2</v>
      </c>
      <c r="AI2616" s="45">
        <f t="shared" si="54"/>
        <v>1.776402006166411E-2</v>
      </c>
    </row>
    <row r="2617" spans="27:35" x14ac:dyDescent="0.2">
      <c r="AA2617" s="122" t="s">
        <v>88</v>
      </c>
      <c r="AB2617" s="40">
        <f>_xll.qlInterestRateIndexFixingDate($X$9,AC2617)</f>
        <v>57746</v>
      </c>
      <c r="AC2617" s="40">
        <f>_xll.qlCalendarAdvance(calendar,$AC2616,AA2617,,,trigger)</f>
        <v>57748</v>
      </c>
      <c r="AD2617" s="40">
        <f>_xll.qlInterestRateIndexMaturity($X$9,AC2617,)</f>
        <v>57837</v>
      </c>
      <c r="AE2617" s="43">
        <f>_xll.qlTenorBasisValue(TenorBasis3M,AC2617,_xll.ohTrigger(trigger,$X$24))</f>
        <v>7.045774838541048E-5</v>
      </c>
      <c r="AF2617" s="90">
        <f>_xll.qlTenorBasisForwardRate(TenorBasis3M,AC2617,_xll.ohTrigger(trigger,$X$24))</f>
        <v>1.1990524027154528E-2</v>
      </c>
      <c r="AG2617" s="90">
        <f>_xll.qlIndexFixing(TenorBasisIndex6M,$AB2617,TRUE,_xll.ohTrigger(trigger,$X$24))</f>
        <v>1.2072548875441576E-2</v>
      </c>
      <c r="AH2617" s="43">
        <f>_xll.qlIndexFixing($X$9,$AB2617,TRUE,trigger)</f>
        <v>1.2070750472668359E-2</v>
      </c>
      <c r="AI2617" s="45">
        <f t="shared" si="54"/>
        <v>1.7984027732165925E-2</v>
      </c>
    </row>
    <row r="2618" spans="27:35" x14ac:dyDescent="0.2">
      <c r="AA2618" s="122" t="s">
        <v>88</v>
      </c>
      <c r="AB2618" s="40">
        <f>_xll.qlInterestRateIndexFixingDate($X$9,AC2618)</f>
        <v>57753</v>
      </c>
      <c r="AC2618" s="40">
        <f>_xll.qlCalendarAdvance(calendar,$AC2617,AA2618,,,trigger)</f>
        <v>57755</v>
      </c>
      <c r="AD2618" s="40">
        <f>_xll.qlInterestRateIndexMaturity($X$9,AC2618,)</f>
        <v>57844</v>
      </c>
      <c r="AE2618" s="43">
        <f>_xll.qlTenorBasisValue(TenorBasis3M,AC2618,_xll.ohTrigger(trigger,$X$24))</f>
        <v>7.0308572587465809E-5</v>
      </c>
      <c r="AF2618" s="90">
        <f>_xll.qlTenorBasisForwardRate(TenorBasis3M,AC2618,_xll.ohTrigger(trigger,$X$24))</f>
        <v>1.1983056608670514E-2</v>
      </c>
      <c r="AG2618" s="90">
        <f>_xll.qlIndexFixing(TenorBasisIndex6M,$AB2618,TRUE,_xll.ohTrigger(trigger,$X$24))</f>
        <v>1.2065081436415792E-2</v>
      </c>
      <c r="AH2618" s="43">
        <f>_xll.qlIndexFixing($X$9,$AB2618,TRUE,trigger)</f>
        <v>1.2063261458396715E-2</v>
      </c>
      <c r="AI2618" s="45">
        <f t="shared" si="54"/>
        <v>1.8199780190773091E-2</v>
      </c>
    </row>
    <row r="2619" spans="27:35" x14ac:dyDescent="0.2">
      <c r="AA2619" s="122" t="s">
        <v>88</v>
      </c>
      <c r="AB2619" s="40">
        <f>_xll.qlInterestRateIndexFixingDate($X$9,AC2619)</f>
        <v>57760</v>
      </c>
      <c r="AC2619" s="40">
        <f>_xll.qlCalendarAdvance(calendar,$AC2618,AA2619,,,trigger)</f>
        <v>57762</v>
      </c>
      <c r="AD2619" s="40">
        <f>_xll.qlInterestRateIndexMaturity($X$9,AC2619,)</f>
        <v>57851</v>
      </c>
      <c r="AE2619" s="43">
        <f>_xll.qlTenorBasisValue(TenorBasis3M,AC2619,_xll.ohTrigger(trigger,$X$24))</f>
        <v>7.0159708098682652E-5</v>
      </c>
      <c r="AF2619" s="90">
        <f>_xll.qlTenorBasisForwardRate(TenorBasis3M,AC2619,_xll.ohTrigger(trigger,$X$24))</f>
        <v>1.1975625751992668E-2</v>
      </c>
      <c r="AG2619" s="90">
        <f>_xll.qlIndexFixing(TenorBasisIndex6M,$AB2619,TRUE,_xll.ohTrigger(trigger,$X$24))</f>
        <v>1.2192953274916091E-2</v>
      </c>
      <c r="AH2619" s="43">
        <f>_xll.qlIndexFixing($X$9,$AB2619,TRUE,trigger)</f>
        <v>1.2055809432789787E-2</v>
      </c>
      <c r="AI2619" s="45">
        <f t="shared" si="54"/>
        <v>1.3714384212630375</v>
      </c>
    </row>
    <row r="2620" spans="27:35" x14ac:dyDescent="0.2">
      <c r="AA2620" s="122" t="s">
        <v>88</v>
      </c>
      <c r="AB2620" s="40">
        <f>_xll.qlInterestRateIndexFixingDate($X$9,AC2620)</f>
        <v>57767</v>
      </c>
      <c r="AC2620" s="40">
        <f>_xll.qlCalendarAdvance(calendar,$AC2619,AA2620,,,trigger)</f>
        <v>57769</v>
      </c>
      <c r="AD2620" s="40">
        <f>_xll.qlInterestRateIndexMaturity($X$9,AC2620,)</f>
        <v>57861</v>
      </c>
      <c r="AE2620" s="43">
        <f>_xll.qlTenorBasisValue(TenorBasis3M,AC2620,_xll.ohTrigger(trigger,$X$24))</f>
        <v>7.0011154308740554E-5</v>
      </c>
      <c r="AF2620" s="90">
        <f>_xll.qlTenorBasisForwardRate(TenorBasis3M,AC2620,_xll.ohTrigger(trigger,$X$24))</f>
        <v>1.1967264699564851E-2</v>
      </c>
      <c r="AG2620" s="90">
        <f>_xll.qlIndexFixing(TenorBasisIndex6M,$AB2620,TRUE,_xll.ohTrigger(trigger,$X$24))</f>
        <v>1.2049297680776229E-2</v>
      </c>
      <c r="AH2620" s="43">
        <f>_xll.qlIndexFixing($X$9,$AB2620,TRUE,trigger)</f>
        <v>1.2047431456540213E-2</v>
      </c>
      <c r="AI2620" s="45">
        <f t="shared" si="54"/>
        <v>1.8662242360165809E-2</v>
      </c>
    </row>
    <row r="2621" spans="27:35" x14ac:dyDescent="0.2">
      <c r="AA2621" s="122" t="s">
        <v>88</v>
      </c>
      <c r="AB2621" s="40">
        <f>_xll.qlInterestRateIndexFixingDate($X$9,AC2621)</f>
        <v>57774</v>
      </c>
      <c r="AC2621" s="40">
        <f>_xll.qlCalendarAdvance(calendar,$AC2620,AA2621,,,trigger)</f>
        <v>57776</v>
      </c>
      <c r="AD2621" s="40">
        <f>_xll.qlInterestRateIndexMaturity($X$9,AC2621,)</f>
        <v>57868</v>
      </c>
      <c r="AE2621" s="43">
        <f>_xll.qlTenorBasisValue(TenorBasis3M,AC2621,_xll.ohTrigger(trigger,$X$24))</f>
        <v>6.9862910608388095E-5</v>
      </c>
      <c r="AF2621" s="90">
        <f>_xll.qlTenorBasisForwardRate(TenorBasis3M,AC2621,_xll.ohTrigger(trigger,$X$24))</f>
        <v>1.1959914066319289E-2</v>
      </c>
      <c r="AG2621" s="90">
        <f>_xll.qlIndexFixing(TenorBasisIndex6M,$AB2621,TRUE,_xll.ohTrigger(trigger,$X$24))</f>
        <v>1.2041947024352686E-2</v>
      </c>
      <c r="AH2621" s="43">
        <f>_xll.qlIndexFixing($X$9,$AB2621,TRUE,trigger)</f>
        <v>1.2040060595048615E-2</v>
      </c>
      <c r="AI2621" s="45">
        <f t="shared" si="54"/>
        <v>1.8864293040710134E-2</v>
      </c>
    </row>
    <row r="2622" spans="27:35" x14ac:dyDescent="0.2">
      <c r="AA2622" s="122" t="s">
        <v>88</v>
      </c>
      <c r="AB2622" s="40">
        <f>_xll.qlInterestRateIndexFixingDate($X$9,AC2622)</f>
        <v>57781</v>
      </c>
      <c r="AC2622" s="40">
        <f>_xll.qlCalendarAdvance(calendar,$AC2621,AA2622,,,trigger)</f>
        <v>57783</v>
      </c>
      <c r="AD2622" s="40">
        <f>_xll.qlInterestRateIndexMaturity($X$9,AC2622,)</f>
        <v>57875</v>
      </c>
      <c r="AE2622" s="43">
        <f>_xll.qlTenorBasisValue(TenorBasis3M,AC2622,_xll.ohTrigger(trigger,$X$24))</f>
        <v>6.9714976389441484E-5</v>
      </c>
      <c r="AF2622" s="90">
        <f>_xll.qlTenorBasisForwardRate(TenorBasis3M,AC2622,_xll.ohTrigger(trigger,$X$24))</f>
        <v>1.1952599996385234E-2</v>
      </c>
      <c r="AG2622" s="90">
        <f>_xll.qlIndexFixing(TenorBasisIndex6M,$AB2622,TRUE,_xll.ohTrigger(trigger,$X$24))</f>
        <v>1.2034632932003518E-2</v>
      </c>
      <c r="AH2622" s="43">
        <f>_xll.qlIndexFixing($X$9,$AB2622,TRUE,trigger)</f>
        <v>1.2032726725725477E-2</v>
      </c>
      <c r="AI2622" s="45">
        <f t="shared" si="54"/>
        <v>1.9062062780409589E-2</v>
      </c>
    </row>
    <row r="2623" spans="27:35" x14ac:dyDescent="0.2">
      <c r="AA2623" s="122" t="s">
        <v>88</v>
      </c>
      <c r="AB2623" s="40">
        <f>_xll.qlInterestRateIndexFixingDate($X$9,AC2623)</f>
        <v>57788</v>
      </c>
      <c r="AC2623" s="40">
        <f>_xll.qlCalendarAdvance(calendar,$AC2622,AA2623,,,trigger)</f>
        <v>57790</v>
      </c>
      <c r="AD2623" s="40">
        <f>_xll.qlInterestRateIndexMaturity($X$9,AC2623,)</f>
        <v>57882</v>
      </c>
      <c r="AE2623" s="43">
        <f>_xll.qlTenorBasisValue(TenorBasis3M,AC2623,_xll.ohTrigger(trigger,$X$24))</f>
        <v>6.9567351044783201E-5</v>
      </c>
      <c r="AF2623" s="90">
        <f>_xll.qlTenorBasisForwardRate(TenorBasis3M,AC2623,_xll.ohTrigger(trigger,$X$24))</f>
        <v>1.194532248895464E-2</v>
      </c>
      <c r="AG2623" s="90">
        <f>_xll.qlIndexFixing(TenorBasisIndex6M,$AB2623,TRUE,_xll.ohTrigger(trigger,$X$24))</f>
        <v>1.2027355402923285E-2</v>
      </c>
      <c r="AH2623" s="43">
        <f>_xll.qlIndexFixing($X$9,$AB2623,TRUE,trigger)</f>
        <v>1.2025429848361399E-2</v>
      </c>
      <c r="AI2623" s="45">
        <f t="shared" si="54"/>
        <v>1.9255545618858394E-2</v>
      </c>
    </row>
    <row r="2624" spans="27:35" x14ac:dyDescent="0.2">
      <c r="AA2624" s="122" t="s">
        <v>88</v>
      </c>
      <c r="AB2624" s="40">
        <f>_xll.qlInterestRateIndexFixingDate($X$9,AC2624)</f>
        <v>57795</v>
      </c>
      <c r="AC2624" s="40">
        <f>_xll.qlCalendarAdvance(calendar,$AC2623,AA2624,,,trigger)</f>
        <v>57797</v>
      </c>
      <c r="AD2624" s="40">
        <f>_xll.qlInterestRateIndexMaturity($X$9,AC2624,)</f>
        <v>57889</v>
      </c>
      <c r="AE2624" s="43">
        <f>_xll.qlTenorBasisValue(TenorBasis3M,AC2624,_xll.ohTrigger(trigger,$X$24))</f>
        <v>6.9420033968360401E-5</v>
      </c>
      <c r="AF2624" s="90">
        <f>_xll.qlTenorBasisForwardRate(TenorBasis3M,AC2624,_xll.ohTrigger(trigger,$X$24))</f>
        <v>1.1938081543225539E-2</v>
      </c>
      <c r="AG2624" s="90">
        <f>_xll.qlIndexFixing(TenorBasisIndex6M,$AB2624,TRUE,_xll.ohTrigger(trigger,$X$24))</f>
        <v>1.202011443630915E-2</v>
      </c>
      <c r="AH2624" s="43">
        <f>_xll.qlIndexFixing($X$9,$AB2624,TRUE,trigger)</f>
        <v>1.2018169962753069E-2</v>
      </c>
      <c r="AI2624" s="45">
        <f t="shared" si="54"/>
        <v>1.9444735560817522E-2</v>
      </c>
    </row>
    <row r="2625" spans="27:35" x14ac:dyDescent="0.2">
      <c r="AA2625" s="122" t="s">
        <v>88</v>
      </c>
      <c r="AB2625" s="40">
        <f>_xll.qlInterestRateIndexFixingDate($X$9,AC2625)</f>
        <v>57802</v>
      </c>
      <c r="AC2625" s="40">
        <f>_xll.qlCalendarAdvance(calendar,$AC2624,AA2625,,,trigger)</f>
        <v>57804</v>
      </c>
      <c r="AD2625" s="40">
        <f>_xll.qlInterestRateIndexMaturity($X$9,AC2625,)</f>
        <v>57895</v>
      </c>
      <c r="AE2625" s="43">
        <f>_xll.qlTenorBasisValue(TenorBasis3M,AC2625,_xll.ohTrigger(trigger,$X$24))</f>
        <v>6.9273024555183677E-5</v>
      </c>
      <c r="AF2625" s="90">
        <f>_xll.qlTenorBasisForwardRate(TenorBasis3M,AC2625,_xll.ohTrigger(trigger,$X$24))</f>
        <v>1.193118734115904E-2</v>
      </c>
      <c r="AG2625" s="90">
        <f>_xll.qlIndexFixing(TenorBasisIndex6M,$AB2625,TRUE,_xll.ohTrigger(trigger,$X$24))</f>
        <v>1.2013217491482405E-2</v>
      </c>
      <c r="AH2625" s="43">
        <f>_xll.qlIndexFixing($X$9,$AB2625,TRUE,trigger)</f>
        <v>1.201125583358255E-2</v>
      </c>
      <c r="AI2625" s="45">
        <f t="shared" si="54"/>
        <v>1.9616578998543632E-2</v>
      </c>
    </row>
    <row r="2626" spans="27:35" x14ac:dyDescent="0.2">
      <c r="AA2626" s="122" t="s">
        <v>88</v>
      </c>
      <c r="AB2626" s="40">
        <f>_xll.qlInterestRateIndexFixingDate($X$9,AC2626)</f>
        <v>57809</v>
      </c>
      <c r="AC2626" s="40">
        <f>_xll.qlCalendarAdvance(calendar,$AC2625,AA2626,,,trigger)</f>
        <v>57811</v>
      </c>
      <c r="AD2626" s="40">
        <f>_xll.qlInterestRateIndexMaturity($X$9,AC2626,)</f>
        <v>57902</v>
      </c>
      <c r="AE2626" s="43">
        <f>_xll.qlTenorBasisValue(TenorBasis3M,AC2626,_xll.ohTrigger(trigger,$X$24))</f>
        <v>6.9126322201325328E-5</v>
      </c>
      <c r="AF2626" s="90">
        <f>_xll.qlTenorBasisForwardRate(TenorBasis3M,AC2626,_xll.ohTrigger(trigger,$X$24))</f>
        <v>1.1924017142335788E-2</v>
      </c>
      <c r="AG2626" s="90">
        <f>_xll.qlIndexFixing(TenorBasisIndex6M,$AB2626,TRUE,_xll.ohTrigger(trigger,$X$24))</f>
        <v>1.2137804927384406E-2</v>
      </c>
      <c r="AH2626" s="43">
        <f>_xll.qlIndexFixing($X$9,$AB2626,TRUE,trigger)</f>
        <v>1.2004067528050199E-2</v>
      </c>
      <c r="AI2626" s="45">
        <f t="shared" si="54"/>
        <v>1.3373739933420641</v>
      </c>
    </row>
    <row r="2627" spans="27:35" x14ac:dyDescent="0.2">
      <c r="AA2627" s="122" t="s">
        <v>88</v>
      </c>
      <c r="AB2627" s="40">
        <f>_xll.qlInterestRateIndexFixingDate($X$9,AC2627)</f>
        <v>57816</v>
      </c>
      <c r="AC2627" s="40">
        <f>_xll.qlCalendarAdvance(calendar,$AC2626,AA2627,,,trigger)</f>
        <v>57818</v>
      </c>
      <c r="AD2627" s="40">
        <f>_xll.qlInterestRateIndexMaturity($X$9,AC2627,)</f>
        <v>57909</v>
      </c>
      <c r="AE2627" s="43">
        <f>_xll.qlTenorBasisValue(TenorBasis3M,AC2627,_xll.ohTrigger(trigger,$X$24))</f>
        <v>6.8979926303918299E-5</v>
      </c>
      <c r="AF2627" s="90">
        <f>_xll.qlTenorBasisForwardRate(TenorBasis3M,AC2627,_xll.ohTrigger(trigger,$X$24))</f>
        <v>1.1916883501526294E-2</v>
      </c>
      <c r="AG2627" s="90">
        <f>_xll.qlIndexFixing(TenorBasisIndex6M,$AB2627,TRUE,_xll.ohTrigger(trigger,$X$24))</f>
        <v>1.199891361704058E-2</v>
      </c>
      <c r="AH2627" s="43">
        <f>_xll.qlIndexFixing($X$9,$AB2627,TRUE,trigger)</f>
        <v>1.1996916212300512E-2</v>
      </c>
      <c r="AI2627" s="45">
        <f t="shared" si="54"/>
        <v>1.9974047400679595E-2</v>
      </c>
    </row>
    <row r="2628" spans="27:35" x14ac:dyDescent="0.2">
      <c r="AA2628" s="122" t="s">
        <v>88</v>
      </c>
      <c r="AB2628" s="40">
        <f>_xll.qlInterestRateIndexFixingDate($X$9,AC2628)</f>
        <v>57823</v>
      </c>
      <c r="AC2628" s="40">
        <f>_xll.qlCalendarAdvance(calendar,$AC2627,AA2628,,,trigger)</f>
        <v>57825</v>
      </c>
      <c r="AD2628" s="40">
        <f>_xll.qlInterestRateIndexMaturity($X$9,AC2628,)</f>
        <v>57916</v>
      </c>
      <c r="AE2628" s="43">
        <f>_xll.qlTenorBasisValue(TenorBasis3M,AC2628,_xll.ohTrigger(trigger,$X$24))</f>
        <v>6.883383626115464E-5</v>
      </c>
      <c r="AF2628" s="90">
        <f>_xll.qlTenorBasisForwardRate(TenorBasis3M,AC2628,_xll.ohTrigger(trigger,$X$24))</f>
        <v>1.1909786417932956E-2</v>
      </c>
      <c r="AG2628" s="90">
        <f>_xll.qlIndexFixing(TenorBasisIndex6M,$AB2628,TRUE,_xll.ohTrigger(trigger,$X$24))</f>
        <v>1.1991816517175423E-2</v>
      </c>
      <c r="AH2628" s="43">
        <f>_xll.qlIndexFixing($X$9,$AB2628,TRUE,trigger)</f>
        <v>1.1989801886132334E-2</v>
      </c>
      <c r="AI2628" s="45">
        <f t="shared" ref="AI2628:AI2691" si="55">(AG2628-AH2628)*10000</f>
        <v>2.0146310430891462E-2</v>
      </c>
    </row>
    <row r="2629" spans="27:35" x14ac:dyDescent="0.2">
      <c r="AA2629" s="122" t="s">
        <v>88</v>
      </c>
      <c r="AB2629" s="40">
        <f>_xll.qlInterestRateIndexFixingDate($X$9,AC2629)</f>
        <v>57829</v>
      </c>
      <c r="AC2629" s="40">
        <f>_xll.qlCalendarAdvance(calendar,$AC2628,AA2629,,,trigger)</f>
        <v>57832</v>
      </c>
      <c r="AD2629" s="40">
        <f>_xll.qlInterestRateIndexMaturity($X$9,AC2629,)</f>
        <v>57924</v>
      </c>
      <c r="AE2629" s="43">
        <f>_xll.qlTenorBasisValue(TenorBasis3M,AC2629,_xll.ohTrigger(trigger,$X$24))</f>
        <v>6.8688051472283728E-5</v>
      </c>
      <c r="AF2629" s="90">
        <f>_xll.qlTenorBasisForwardRate(TenorBasis3M,AC2629,_xll.ohTrigger(trigger,$X$24))</f>
        <v>1.1902425212144782E-2</v>
      </c>
      <c r="AG2629" s="90">
        <f>_xll.qlIndexFixing(TenorBasisIndex6M,$AB2629,TRUE,_xll.ohTrigger(trigger,$X$24))</f>
        <v>1.1855378537797183E-2</v>
      </c>
      <c r="AH2629" s="43">
        <f>_xll.qlIndexFixing($X$9,$AB2629,TRUE,trigger)</f>
        <v>1.1982425403877676E-2</v>
      </c>
      <c r="AI2629" s="45">
        <f t="shared" si="55"/>
        <v>-1.2704686608049249</v>
      </c>
    </row>
    <row r="2630" spans="27:35" x14ac:dyDescent="0.2">
      <c r="AA2630" s="122" t="s">
        <v>88</v>
      </c>
      <c r="AB2630" s="40">
        <f>_xll.qlInterestRateIndexFixingDate($X$9,AC2630)</f>
        <v>57837</v>
      </c>
      <c r="AC2630" s="40">
        <f>_xll.qlCalendarAdvance(calendar,$AC2629,AA2630,,,trigger)</f>
        <v>57839</v>
      </c>
      <c r="AD2630" s="40">
        <f>_xll.qlInterestRateIndexMaturity($X$9,AC2630,)</f>
        <v>57931</v>
      </c>
      <c r="AE2630" s="43">
        <f>_xll.qlTenorBasisValue(TenorBasis3M,AC2630,_xll.ohTrigger(trigger,$X$24))</f>
        <v>6.8542571337611318E-5</v>
      </c>
      <c r="AF2630" s="90">
        <f>_xll.qlTenorBasisForwardRate(TenorBasis3M,AC2630,_xll.ohTrigger(trigger,$X$24))</f>
        <v>1.1895403619876293E-2</v>
      </c>
      <c r="AG2630" s="90">
        <f>_xll.qlIndexFixing(TenorBasisIndex6M,$AB2630,TRUE,_xll.ohTrigger(trigger,$X$24))</f>
        <v>1.1977436403689921E-2</v>
      </c>
      <c r="AH2630" s="43">
        <f>_xll.qlIndexFixing($X$9,$AB2630,TRUE,trigger)</f>
        <v>1.1975387464522026E-2</v>
      </c>
      <c r="AI2630" s="45">
        <f t="shared" si="55"/>
        <v>2.0489391678955166E-2</v>
      </c>
    </row>
    <row r="2631" spans="27:35" x14ac:dyDescent="0.2">
      <c r="AA2631" s="122" t="s">
        <v>88</v>
      </c>
      <c r="AB2631" s="40">
        <f>_xll.qlInterestRateIndexFixingDate($X$9,AC2631)</f>
        <v>57844</v>
      </c>
      <c r="AC2631" s="40">
        <f>_xll.qlCalendarAdvance(calendar,$AC2630,AA2631,,,trigger)</f>
        <v>57846</v>
      </c>
      <c r="AD2631" s="40">
        <f>_xll.qlInterestRateIndexMaturity($X$9,AC2631,)</f>
        <v>57938</v>
      </c>
      <c r="AE2631" s="43">
        <f>_xll.qlTenorBasisValue(TenorBasis3M,AC2631,_xll.ohTrigger(trigger,$X$24))</f>
        <v>6.8397395258497999E-5</v>
      </c>
      <c r="AF2631" s="90">
        <f>_xll.qlTenorBasisForwardRate(TenorBasis3M,AC2631,_xll.ohTrigger(trigger,$X$24))</f>
        <v>1.1888418583745921E-2</v>
      </c>
      <c r="AG2631" s="90">
        <f>_xll.qlIndexFixing(TenorBasisIndex6M,$AB2631,TRUE,_xll.ohTrigger(trigger,$X$24))</f>
        <v>1.1970451352020675E-2</v>
      </c>
      <c r="AH2631" s="43">
        <f>_xll.qlIndexFixing($X$9,$AB2631,TRUE,trigger)</f>
        <v>1.1968386515505861E-2</v>
      </c>
      <c r="AI2631" s="45">
        <f t="shared" si="55"/>
        <v>2.0648365148135533E-2</v>
      </c>
    </row>
    <row r="2632" spans="27:35" x14ac:dyDescent="0.2">
      <c r="AA2632" s="122" t="s">
        <v>88</v>
      </c>
      <c r="AB2632" s="40">
        <f>_xll.qlInterestRateIndexFixingDate($X$9,AC2632)</f>
        <v>57851</v>
      </c>
      <c r="AC2632" s="40">
        <f>_xll.qlCalendarAdvance(calendar,$AC2631,AA2632,,,trigger)</f>
        <v>57853</v>
      </c>
      <c r="AD2632" s="40">
        <f>_xll.qlInterestRateIndexMaturity($X$9,AC2632,)</f>
        <v>57945</v>
      </c>
      <c r="AE2632" s="43">
        <f>_xll.qlTenorBasisValue(TenorBasis3M,AC2632,_xll.ohTrigger(trigger,$X$24))</f>
        <v>6.8252522637357406E-5</v>
      </c>
      <c r="AF2632" s="90">
        <f>_xll.qlTenorBasisForwardRate(TenorBasis3M,AC2632,_xll.ohTrigger(trigger,$X$24))</f>
        <v>1.188147010296647E-2</v>
      </c>
      <c r="AG2632" s="90">
        <f>_xll.qlIndexFixing(TenorBasisIndex6M,$AB2632,TRUE,_xll.ohTrigger(trigger,$X$24))</f>
        <v>1.1963502856467823E-2</v>
      </c>
      <c r="AH2632" s="43">
        <f>_xll.qlIndexFixing($X$9,$AB2632,TRUE,trigger)</f>
        <v>1.1961422556631952E-2</v>
      </c>
      <c r="AI2632" s="45">
        <f t="shared" si="55"/>
        <v>2.0802998358711994E-2</v>
      </c>
    </row>
    <row r="2633" spans="27:35" x14ac:dyDescent="0.2">
      <c r="AA2633" s="122" t="s">
        <v>88</v>
      </c>
      <c r="AB2633" s="40">
        <f>_xll.qlInterestRateIndexFixingDate($X$9,AC2633)</f>
        <v>57858</v>
      </c>
      <c r="AC2633" s="40">
        <f>_xll.qlCalendarAdvance(calendar,$AC2632,AA2633,,,trigger)</f>
        <v>57860</v>
      </c>
      <c r="AD2633" s="40">
        <f>_xll.qlInterestRateIndexMaturity($X$9,AC2633,)</f>
        <v>57952</v>
      </c>
      <c r="AE2633" s="43">
        <f>_xll.qlTenorBasisValue(TenorBasis3M,AC2633,_xll.ohTrigger(trigger,$X$24))</f>
        <v>6.8107952877655243E-5</v>
      </c>
      <c r="AF2633" s="90">
        <f>_xll.qlTenorBasisForwardRate(TenorBasis3M,AC2633,_xll.ohTrigger(trigger,$X$24))</f>
        <v>1.1874558176753348E-2</v>
      </c>
      <c r="AG2633" s="90">
        <f>_xll.qlIndexFixing(TenorBasisIndex6M,$AB2633,TRUE,_xll.ohTrigger(trigger,$X$24))</f>
        <v>1.1956590916245038E-2</v>
      </c>
      <c r="AH2633" s="43">
        <f>_xll.qlIndexFixing($X$9,$AB2633,TRUE,trigger)</f>
        <v>1.195449558770393E-2</v>
      </c>
      <c r="AI2633" s="45">
        <f t="shared" si="55"/>
        <v>2.0953285411080824E-2</v>
      </c>
    </row>
    <row r="2634" spans="27:35" x14ac:dyDescent="0.2">
      <c r="AA2634" s="122" t="s">
        <v>88</v>
      </c>
      <c r="AB2634" s="40">
        <f>_xll.qlInterestRateIndexFixingDate($X$9,AC2634)</f>
        <v>57865</v>
      </c>
      <c r="AC2634" s="40">
        <f>_xll.qlCalendarAdvance(calendar,$AC2633,AA2634,,,trigger)</f>
        <v>57867</v>
      </c>
      <c r="AD2634" s="40">
        <f>_xll.qlInterestRateIndexMaturity($X$9,AC2634,)</f>
        <v>57959</v>
      </c>
      <c r="AE2634" s="43">
        <f>_xll.qlTenorBasisValue(TenorBasis3M,AC2634,_xll.ohTrigger(trigger,$X$24))</f>
        <v>6.7963685383907641E-5</v>
      </c>
      <c r="AF2634" s="90">
        <f>_xll.qlTenorBasisForwardRate(TenorBasis3M,AC2634,_xll.ohTrigger(trigger,$X$24))</f>
        <v>1.1867682804325442E-2</v>
      </c>
      <c r="AG2634" s="90">
        <f>_xll.qlIndexFixing(TenorBasisIndex6M,$AB2634,TRUE,_xll.ohTrigger(trigger,$X$24))</f>
        <v>1.1949715530572076E-2</v>
      </c>
      <c r="AH2634" s="43">
        <f>_xll.qlIndexFixing($X$9,$AB2634,TRUE,trigger)</f>
        <v>1.1947605608524564E-2</v>
      </c>
      <c r="AI2634" s="45">
        <f t="shared" si="55"/>
        <v>2.1099220475113978E-2</v>
      </c>
    </row>
    <row r="2635" spans="27:35" x14ac:dyDescent="0.2">
      <c r="AA2635" s="122" t="s">
        <v>88</v>
      </c>
      <c r="AB2635" s="40">
        <f>_xll.qlInterestRateIndexFixingDate($X$9,AC2635)</f>
        <v>57872</v>
      </c>
      <c r="AC2635" s="40">
        <f>_xll.qlCalendarAdvance(calendar,$AC2634,AA2635,,,trigger)</f>
        <v>57874</v>
      </c>
      <c r="AD2635" s="40">
        <f>_xll.qlInterestRateIndexMaturity($X$9,AC2635,)</f>
        <v>57966</v>
      </c>
      <c r="AE2635" s="43">
        <f>_xll.qlTenorBasisValue(TenorBasis3M,AC2635,_xll.ohTrigger(trigger,$X$24))</f>
        <v>6.78197195616797E-5</v>
      </c>
      <c r="AF2635" s="90">
        <f>_xll.qlTenorBasisForwardRate(TenorBasis3M,AC2635,_xll.ohTrigger(trigger,$X$24))</f>
        <v>1.1860843984901639E-2</v>
      </c>
      <c r="AG2635" s="90">
        <f>_xll.qlIndexFixing(TenorBasisIndex6M,$AB2635,TRUE,_xll.ohTrigger(trigger,$X$24))</f>
        <v>1.1942876698666952E-2</v>
      </c>
      <c r="AH2635" s="43">
        <f>_xll.qlIndexFixing($X$9,$AB2635,TRUE,trigger)</f>
        <v>1.1940752618898357E-2</v>
      </c>
      <c r="AI2635" s="45">
        <f t="shared" si="55"/>
        <v>2.1240797685954244E-2</v>
      </c>
    </row>
    <row r="2636" spans="27:35" x14ac:dyDescent="0.2">
      <c r="AA2636" s="122" t="s">
        <v>88</v>
      </c>
      <c r="AB2636" s="40">
        <f>_xll.qlInterestRateIndexFixingDate($X$9,AC2636)</f>
        <v>57879</v>
      </c>
      <c r="AC2636" s="40">
        <f>_xll.qlCalendarAdvance(calendar,$AC2635,AA2636,,,trigger)</f>
        <v>57881</v>
      </c>
      <c r="AD2636" s="40">
        <f>_xll.qlInterestRateIndexMaturity($X$9,AC2636,)</f>
        <v>57973</v>
      </c>
      <c r="AE2636" s="43">
        <f>_xll.qlTenorBasisValue(TenorBasis3M,AC2636,_xll.ohTrigger(trigger,$X$24))</f>
        <v>6.7676054817584209E-5</v>
      </c>
      <c r="AF2636" s="90">
        <f>_xll.qlTenorBasisForwardRate(TenorBasis3M,AC2636,_xll.ohTrigger(trigger,$X$24))</f>
        <v>1.1854041717701692E-2</v>
      </c>
      <c r="AG2636" s="90">
        <f>_xll.qlIndexFixing(TenorBasisIndex6M,$AB2636,TRUE,_xll.ohTrigger(trigger,$X$24))</f>
        <v>1.1807504363024879E-2</v>
      </c>
      <c r="AH2636" s="43">
        <f>_xll.qlIndexFixing($X$9,$AB2636,TRUE,trigger)</f>
        <v>1.1933936618634159E-2</v>
      </c>
      <c r="AI2636" s="45">
        <f t="shared" si="55"/>
        <v>-1.2643225560927951</v>
      </c>
    </row>
    <row r="2637" spans="27:35" x14ac:dyDescent="0.2">
      <c r="AA2637" s="122" t="s">
        <v>88</v>
      </c>
      <c r="AB2637" s="40">
        <f>_xll.qlInterestRateIndexFixingDate($X$9,AC2637)</f>
        <v>57886</v>
      </c>
      <c r="AC2637" s="40">
        <f>_xll.qlCalendarAdvance(calendar,$AC2636,AA2637,,,trigger)</f>
        <v>57888</v>
      </c>
      <c r="AD2637" s="40">
        <f>_xll.qlInterestRateIndexMaturity($X$9,AC2637,)</f>
        <v>57980</v>
      </c>
      <c r="AE2637" s="43">
        <f>_xll.qlTenorBasisValue(TenorBasis3M,AC2637,_xll.ohTrigger(trigger,$X$24))</f>
        <v>6.7532690559280104E-5</v>
      </c>
      <c r="AF2637" s="90">
        <f>_xll.qlTenorBasisForwardRate(TenorBasis3M,AC2637,_xll.ohTrigger(trigger,$X$24))</f>
        <v>1.1847276001954045E-2</v>
      </c>
      <c r="AG2637" s="90">
        <f>_xll.qlIndexFixing(TenorBasisIndex6M,$AB2637,TRUE,_xll.ohTrigger(trigger,$X$24))</f>
        <v>1.2058776121929921E-2</v>
      </c>
      <c r="AH2637" s="43">
        <f>_xll.qlIndexFixing($X$9,$AB2637,TRUE,trigger)</f>
        <v>1.1927157607538211E-2</v>
      </c>
      <c r="AI2637" s="45">
        <f t="shared" si="55"/>
        <v>1.316185143917098</v>
      </c>
    </row>
    <row r="2638" spans="27:35" x14ac:dyDescent="0.2">
      <c r="AA2638" s="122" t="s">
        <v>88</v>
      </c>
      <c r="AB2638" s="40">
        <f>_xll.qlInterestRateIndexFixingDate($X$9,AC2638)</f>
        <v>57893</v>
      </c>
      <c r="AC2638" s="40">
        <f>_xll.qlCalendarAdvance(calendar,$AC2637,AA2638,,,trigger)</f>
        <v>57895</v>
      </c>
      <c r="AD2638" s="40">
        <f>_xll.qlInterestRateIndexMaturity($X$9,AC2638,)</f>
        <v>57987</v>
      </c>
      <c r="AE2638" s="43">
        <f>_xll.qlTenorBasisValue(TenorBasis3M,AC2638,_xll.ohTrigger(trigger,$X$24))</f>
        <v>6.7389626195470871E-5</v>
      </c>
      <c r="AF2638" s="90">
        <f>_xll.qlTenorBasisForwardRate(TenorBasis3M,AC2638,_xll.ohTrigger(trigger,$X$24))</f>
        <v>1.1840546836876714E-2</v>
      </c>
      <c r="AG2638" s="90">
        <f>_xll.qlIndexFixing(TenorBasisIndex6M,$AB2638,TRUE,_xll.ohTrigger(trigger,$X$24))</f>
        <v>1.1922579517779619E-2</v>
      </c>
      <c r="AH2638" s="43">
        <f>_xll.qlIndexFixing($X$9,$AB2638,TRUE,trigger)</f>
        <v>1.1920415585419362E-2</v>
      </c>
      <c r="AI2638" s="45">
        <f t="shared" si="55"/>
        <v>2.1639323602561794E-2</v>
      </c>
    </row>
    <row r="2639" spans="27:35" x14ac:dyDescent="0.2">
      <c r="AA2639" s="122" t="s">
        <v>88</v>
      </c>
      <c r="AB2639" s="40">
        <f>_xll.qlInterestRateIndexFixingDate($X$9,AC2639)</f>
        <v>57900</v>
      </c>
      <c r="AC2639" s="40">
        <f>_xll.qlCalendarAdvance(calendar,$AC2638,AA2639,,,trigger)</f>
        <v>57902</v>
      </c>
      <c r="AD2639" s="40">
        <f>_xll.qlInterestRateIndexMaturity($X$9,AC2639,)</f>
        <v>57994</v>
      </c>
      <c r="AE2639" s="43">
        <f>_xll.qlTenorBasisValue(TenorBasis3M,AC2639,_xll.ohTrigger(trigger,$X$24))</f>
        <v>6.7246861135903619E-5</v>
      </c>
      <c r="AF2639" s="90">
        <f>_xll.qlTenorBasisForwardRate(TenorBasis3M,AC2639,_xll.ohTrigger(trigger,$X$24))</f>
        <v>1.18338542217077E-2</v>
      </c>
      <c r="AG2639" s="90">
        <f>_xll.qlIndexFixing(TenorBasisIndex6M,$AB2639,TRUE,_xll.ohTrigger(trigger,$X$24))</f>
        <v>1.1915886893184232E-2</v>
      </c>
      <c r="AH2639" s="43">
        <f>_xll.qlIndexFixing($X$9,$AB2639,TRUE,trigger)</f>
        <v>1.1913710552084723E-2</v>
      </c>
      <c r="AI2639" s="45">
        <f t="shared" si="55"/>
        <v>2.1763410995093158E-2</v>
      </c>
    </row>
    <row r="2640" spans="27:35" x14ac:dyDescent="0.2">
      <c r="AA2640" s="122" t="s">
        <v>88</v>
      </c>
      <c r="AB2640" s="40">
        <f>_xll.qlInterestRateIndexFixingDate($X$9,AC2640)</f>
        <v>57907</v>
      </c>
      <c r="AC2640" s="40">
        <f>_xll.qlCalendarAdvance(calendar,$AC2639,AA2640,,,trigger)</f>
        <v>57909</v>
      </c>
      <c r="AD2640" s="40">
        <f>_xll.qlInterestRateIndexMaturity($X$9,AC2640,)</f>
        <v>58001</v>
      </c>
      <c r="AE2640" s="43">
        <f>_xll.qlTenorBasisValue(TenorBasis3M,AC2640,_xll.ohTrigger(trigger,$X$24))</f>
        <v>6.71043947913672E-5</v>
      </c>
      <c r="AF2640" s="90">
        <f>_xll.qlTenorBasisForwardRate(TenorBasis3M,AC2640,_xll.ohTrigger(trigger,$X$24))</f>
        <v>1.1827198155667627E-2</v>
      </c>
      <c r="AG2640" s="90">
        <f>_xll.qlIndexFixing(TenorBasisIndex6M,$AB2640,TRUE,_xll.ohTrigger(trigger,$X$24))</f>
        <v>1.1780943088903859E-2</v>
      </c>
      <c r="AH2640" s="43">
        <f>_xll.qlIndexFixing($X$9,$AB2640,TRUE,trigger)</f>
        <v>1.1907042507347485E-2</v>
      </c>
      <c r="AI2640" s="45">
        <f t="shared" si="55"/>
        <v>-1.2609941844362629</v>
      </c>
    </row>
    <row r="2641" spans="27:35" x14ac:dyDescent="0.2">
      <c r="AA2641" s="122" t="s">
        <v>88</v>
      </c>
      <c r="AB2641" s="40">
        <f>_xll.qlInterestRateIndexFixingDate($X$9,AC2641)</f>
        <v>57914</v>
      </c>
      <c r="AC2641" s="40">
        <f>_xll.qlCalendarAdvance(calendar,$AC2640,AA2641,,,trigger)</f>
        <v>57916</v>
      </c>
      <c r="AD2641" s="40">
        <f>_xll.qlInterestRateIndexMaturity($X$9,AC2641,)</f>
        <v>58008</v>
      </c>
      <c r="AE2641" s="43">
        <f>_xll.qlTenorBasisValue(TenorBasis3M,AC2641,_xll.ohTrigger(trigger,$X$24))</f>
        <v>6.6962226573690745E-5</v>
      </c>
      <c r="AF2641" s="90">
        <f>_xll.qlTenorBasisForwardRate(TenorBasis3M,AC2641,_xll.ohTrigger(trigger,$X$24))</f>
        <v>1.1820578637994496E-2</v>
      </c>
      <c r="AG2641" s="90">
        <f>_xll.qlIndexFixing(TenorBasisIndex6M,$AB2641,TRUE,_xll.ohTrigger(trigger,$X$24))</f>
        <v>1.1902611292910361E-2</v>
      </c>
      <c r="AH2641" s="43">
        <f>_xll.qlIndexFixing($X$9,$AB2641,TRUE,trigger)</f>
        <v>1.1900411451018235E-2</v>
      </c>
      <c r="AI2641" s="45">
        <f t="shared" si="55"/>
        <v>2.199841892126797E-2</v>
      </c>
    </row>
    <row r="2642" spans="27:35" x14ac:dyDescent="0.2">
      <c r="AA2642" s="122" t="s">
        <v>88</v>
      </c>
      <c r="AB2642" s="40">
        <f>_xll.qlInterestRateIndexFixingDate($X$9,AC2642)</f>
        <v>57921</v>
      </c>
      <c r="AC2642" s="40">
        <f>_xll.qlCalendarAdvance(calendar,$AC2641,AA2642,,,trigger)</f>
        <v>57923</v>
      </c>
      <c r="AD2642" s="40">
        <f>_xll.qlInterestRateIndexMaturity($X$9,AC2642,)</f>
        <v>58015</v>
      </c>
      <c r="AE2642" s="43">
        <f>_xll.qlTenorBasisValue(TenorBasis3M,AC2642,_xll.ohTrigger(trigger,$X$24))</f>
        <v>6.6820355895742714E-5</v>
      </c>
      <c r="AF2642" s="90">
        <f>_xll.qlTenorBasisForwardRate(TenorBasis3M,AC2642,_xll.ohTrigger(trigger,$X$24))</f>
        <v>1.1813995667921094E-2</v>
      </c>
      <c r="AG2642" s="90">
        <f>_xll.qlIndexFixing(TenorBasisIndex6M,$AB2642,TRUE,_xll.ohTrigger(trigger,$X$24))</f>
        <v>1.1896028315700928E-2</v>
      </c>
      <c r="AH2642" s="43">
        <f>_xll.qlIndexFixing($X$9,$AB2642,TRUE,trigger)</f>
        <v>1.1893817382910168E-2</v>
      </c>
      <c r="AI2642" s="45">
        <f t="shared" si="55"/>
        <v>2.2109327907603171E-2</v>
      </c>
    </row>
    <row r="2643" spans="27:35" x14ac:dyDescent="0.2">
      <c r="AA2643" s="122" t="s">
        <v>88</v>
      </c>
      <c r="AB2643" s="40">
        <f>_xll.qlInterestRateIndexFixingDate($X$9,AC2643)</f>
        <v>57928</v>
      </c>
      <c r="AC2643" s="40">
        <f>_xll.qlCalendarAdvance(calendar,$AC2642,AA2643,,,trigger)</f>
        <v>57930</v>
      </c>
      <c r="AD2643" s="40">
        <f>_xll.qlInterestRateIndexMaturity($X$9,AC2643,)</f>
        <v>58022</v>
      </c>
      <c r="AE2643" s="43">
        <f>_xll.qlTenorBasisValue(TenorBasis3M,AC2643,_xll.ohTrigger(trigger,$X$24))</f>
        <v>6.6678782171429081E-5</v>
      </c>
      <c r="AF2643" s="90">
        <f>_xll.qlTenorBasisForwardRate(TenorBasis3M,AC2643,_xll.ohTrigger(trigger,$X$24))</f>
        <v>1.1807449244679339E-2</v>
      </c>
      <c r="AG2643" s="90">
        <f>_xll.qlIndexFixing(TenorBasisIndex6M,$AB2643,TRUE,_xll.ohTrigger(trigger,$X$24))</f>
        <v>1.1889481886089487E-2</v>
      </c>
      <c r="AH2643" s="43">
        <f>_xll.qlIndexFixing($X$9,$AB2643,TRUE,trigger)</f>
        <v>1.1887260302834737E-2</v>
      </c>
      <c r="AI2643" s="45">
        <f t="shared" si="55"/>
        <v>2.2215832547502201E-2</v>
      </c>
    </row>
    <row r="2644" spans="27:35" x14ac:dyDescent="0.2">
      <c r="AA2644" s="122" t="s">
        <v>88</v>
      </c>
      <c r="AB2644" s="40">
        <f>_xll.qlInterestRateIndexFixingDate($X$9,AC2644)</f>
        <v>57935</v>
      </c>
      <c r="AC2644" s="40">
        <f>_xll.qlCalendarAdvance(calendar,$AC2643,AA2644,,,trigger)</f>
        <v>57937</v>
      </c>
      <c r="AD2644" s="40">
        <f>_xll.qlInterestRateIndexMaturity($X$9,AC2644,)</f>
        <v>58029</v>
      </c>
      <c r="AE2644" s="43">
        <f>_xll.qlTenorBasisValue(TenorBasis3M,AC2644,_xll.ohTrigger(trigger,$X$24))</f>
        <v>6.6537504815691802E-5</v>
      </c>
      <c r="AF2644" s="90">
        <f>_xll.qlTenorBasisForwardRate(TenorBasis3M,AC2644,_xll.ohTrigger(trigger,$X$24))</f>
        <v>1.1800939367514186E-2</v>
      </c>
      <c r="AG2644" s="90">
        <f>_xll.qlIndexFixing(TenorBasisIndex6M,$AB2644,TRUE,_xll.ohTrigger(trigger,$X$24))</f>
        <v>1.2011915752029844E-2</v>
      </c>
      <c r="AH2644" s="43">
        <f>_xll.qlIndexFixing($X$9,$AB2644,TRUE,trigger)</f>
        <v>1.1880740210610349E-2</v>
      </c>
      <c r="AI2644" s="45">
        <f t="shared" si="55"/>
        <v>1.3117554141949503</v>
      </c>
    </row>
    <row r="2645" spans="27:35" x14ac:dyDescent="0.2">
      <c r="AA2645" s="122" t="s">
        <v>88</v>
      </c>
      <c r="AB2645" s="40">
        <f>_xll.qlInterestRateIndexFixingDate($X$9,AC2645)</f>
        <v>57942</v>
      </c>
      <c r="AC2645" s="40">
        <f>_xll.qlCalendarAdvance(calendar,$AC2644,AA2645,,,trigger)</f>
        <v>57944</v>
      </c>
      <c r="AD2645" s="40">
        <f>_xll.qlInterestRateIndexMaturity($X$9,AC2645,)</f>
        <v>58036</v>
      </c>
      <c r="AE2645" s="43">
        <f>_xll.qlTenorBasisValue(TenorBasis3M,AC2645,_xll.ohTrigger(trigger,$X$24))</f>
        <v>6.6396523244507773E-5</v>
      </c>
      <c r="AF2645" s="90">
        <f>_xll.qlTenorBasisForwardRate(TenorBasis3M,AC2645,_xll.ohTrigger(trigger,$X$24))</f>
        <v>1.1794466035661894E-2</v>
      </c>
      <c r="AG2645" s="90">
        <f>_xll.qlIndexFixing(TenorBasisIndex6M,$AB2645,TRUE,_xll.ohTrigger(trigger,$X$24))</f>
        <v>1.1876498666623877E-2</v>
      </c>
      <c r="AH2645" s="43">
        <f>_xll.qlIndexFixing($X$9,$AB2645,TRUE,trigger)</f>
        <v>1.1874257106048459E-2</v>
      </c>
      <c r="AI2645" s="45">
        <f t="shared" si="55"/>
        <v>2.2415605754177309E-2</v>
      </c>
    </row>
    <row r="2646" spans="27:35" x14ac:dyDescent="0.2">
      <c r="AA2646" s="122" t="s">
        <v>88</v>
      </c>
      <c r="AB2646" s="40">
        <f>_xll.qlInterestRateIndexFixingDate($X$9,AC2646)</f>
        <v>57949</v>
      </c>
      <c r="AC2646" s="40">
        <f>_xll.qlCalendarAdvance(calendar,$AC2645,AA2646,,,trigger)</f>
        <v>57951</v>
      </c>
      <c r="AD2646" s="40">
        <f>_xll.qlInterestRateIndexMaturity($X$9,AC2646,)</f>
        <v>58043</v>
      </c>
      <c r="AE2646" s="43">
        <f>_xll.qlTenorBasisValue(TenorBasis3M,AC2646,_xll.ohTrigger(trigger,$X$24))</f>
        <v>6.6255836874887309E-5</v>
      </c>
      <c r="AF2646" s="90">
        <f>_xll.qlTenorBasisForwardRate(TenorBasis3M,AC2646,_xll.ohTrigger(trigger,$X$24))</f>
        <v>1.1788029248363941E-2</v>
      </c>
      <c r="AG2646" s="90">
        <f>_xll.qlIndexFixing(TenorBasisIndex6M,$AB2646,TRUE,_xll.ohTrigger(trigger,$X$24))</f>
        <v>1.1870061875243103E-2</v>
      </c>
      <c r="AH2646" s="43">
        <f>_xll.qlIndexFixing($X$9,$AB2646,TRUE,trigger)</f>
        <v>1.1867810988968342E-2</v>
      </c>
      <c r="AI2646" s="45">
        <f t="shared" si="55"/>
        <v>2.2508862747606939E-2</v>
      </c>
    </row>
    <row r="2647" spans="27:35" x14ac:dyDescent="0.2">
      <c r="AA2647" s="122" t="s">
        <v>88</v>
      </c>
      <c r="AB2647" s="40">
        <f>_xll.qlInterestRateIndexFixingDate($X$9,AC2647)</f>
        <v>57956</v>
      </c>
      <c r="AC2647" s="40">
        <f>_xll.qlCalendarAdvance(calendar,$AC2646,AA2647,,,trigger)</f>
        <v>57958</v>
      </c>
      <c r="AD2647" s="40">
        <f>_xll.qlInterestRateIndexMaturity($X$9,AC2647,)</f>
        <v>58049</v>
      </c>
      <c r="AE2647" s="43">
        <f>_xll.qlTenorBasisValue(TenorBasis3M,AC2647,_xll.ohTrigger(trigger,$X$24))</f>
        <v>6.6115445124872318E-5</v>
      </c>
      <c r="AF2647" s="90">
        <f>_xll.qlTenorBasisForwardRate(TenorBasis3M,AC2647,_xll.ohTrigger(trigger,$X$24))</f>
        <v>1.1781886661663956E-2</v>
      </c>
      <c r="AG2647" s="90">
        <f>_xll.qlIndexFixing(TenorBasisIndex6M,$AB2647,TRUE,_xll.ohTrigger(trigger,$X$24))</f>
        <v>1.1863916595319319E-2</v>
      </c>
      <c r="AH2647" s="43">
        <f>_xll.qlIndexFixing($X$9,$AB2647,TRUE,trigger)</f>
        <v>1.1861657451237842E-2</v>
      </c>
      <c r="AI2647" s="45">
        <f t="shared" si="55"/>
        <v>2.2591440814768993E-2</v>
      </c>
    </row>
    <row r="2648" spans="27:35" x14ac:dyDescent="0.2">
      <c r="AA2648" s="122" t="s">
        <v>88</v>
      </c>
      <c r="AB2648" s="40">
        <f>_xll.qlInterestRateIndexFixingDate($X$9,AC2648)</f>
        <v>57963</v>
      </c>
      <c r="AC2648" s="40">
        <f>_xll.qlCalendarAdvance(calendar,$AC2647,AA2648,,,trigger)</f>
        <v>57965</v>
      </c>
      <c r="AD2648" s="40">
        <f>_xll.qlInterestRateIndexMaturity($X$9,AC2648,)</f>
        <v>58056</v>
      </c>
      <c r="AE2648" s="43">
        <f>_xll.qlTenorBasisValue(TenorBasis3M,AC2648,_xll.ohTrigger(trigger,$X$24))</f>
        <v>6.597534741353539E-5</v>
      </c>
      <c r="AF2648" s="90">
        <f>_xll.qlTenorBasisForwardRate(TenorBasis3M,AC2648,_xll.ohTrigger(trigger,$X$24))</f>
        <v>1.1775520559102807E-2</v>
      </c>
      <c r="AG2648" s="90">
        <f>_xll.qlIndexFixing(TenorBasisIndex6M,$AB2648,TRUE,_xll.ohTrigger(trigger,$X$24))</f>
        <v>1.18575504915969E-2</v>
      </c>
      <c r="AH2648" s="43">
        <f>_xll.qlIndexFixing($X$9,$AB2648,TRUE,trigger)</f>
        <v>1.1855282876322445E-2</v>
      </c>
      <c r="AI2648" s="45">
        <f t="shared" si="55"/>
        <v>2.26761527445489E-2</v>
      </c>
    </row>
    <row r="2649" spans="27:35" x14ac:dyDescent="0.2">
      <c r="AA2649" s="122" t="s">
        <v>88</v>
      </c>
      <c r="AB2649" s="40">
        <f>_xll.qlInterestRateIndexFixingDate($X$9,AC2649)</f>
        <v>57970</v>
      </c>
      <c r="AC2649" s="40">
        <f>_xll.qlCalendarAdvance(calendar,$AC2648,AA2649,,,trigger)</f>
        <v>57972</v>
      </c>
      <c r="AD2649" s="40">
        <f>_xll.qlInterestRateIndexMaturity($X$9,AC2649,)</f>
        <v>58063</v>
      </c>
      <c r="AE2649" s="43">
        <f>_xll.qlTenorBasisValue(TenorBasis3M,AC2649,_xll.ohTrigger(trigger,$X$24))</f>
        <v>6.5835543160978281E-5</v>
      </c>
      <c r="AF2649" s="90">
        <f>_xll.qlTenorBasisForwardRate(TenorBasis3M,AC2649,_xll.ohTrigger(trigger,$X$24))</f>
        <v>1.1769190997584375E-2</v>
      </c>
      <c r="AG2649" s="90">
        <f>_xll.qlIndexFixing(TenorBasisIndex6M,$AB2649,TRUE,_xll.ohTrigger(trigger,$X$24))</f>
        <v>1.1722136785805533E-2</v>
      </c>
      <c r="AH2649" s="43">
        <f>_xll.qlIndexFixing($X$9,$AB2649,TRUE,trigger)</f>
        <v>1.1848945287028647E-2</v>
      </c>
      <c r="AI2649" s="45">
        <f t="shared" si="55"/>
        <v>-1.2680850122311418</v>
      </c>
    </row>
    <row r="2650" spans="27:35" x14ac:dyDescent="0.2">
      <c r="AA2650" s="122" t="s">
        <v>88</v>
      </c>
      <c r="AB2650" s="40">
        <f>_xll.qlInterestRateIndexFixingDate($X$9,AC2650)</f>
        <v>57977</v>
      </c>
      <c r="AC2650" s="40">
        <f>_xll.qlCalendarAdvance(calendar,$AC2649,AA2650,,,trigger)</f>
        <v>57979</v>
      </c>
      <c r="AD2650" s="40">
        <f>_xll.qlInterestRateIndexMaturity($X$9,AC2650,)</f>
        <v>58071</v>
      </c>
      <c r="AE2650" s="43">
        <f>_xll.qlTenorBasisValue(TenorBasis3M,AC2650,_xll.ohTrigger(trigger,$X$24))</f>
        <v>6.5696031788330068E-5</v>
      </c>
      <c r="AF2650" s="90">
        <f>_xll.qlTenorBasisForwardRate(TenorBasis3M,AC2650,_xll.ohTrigger(trigger,$X$24))</f>
        <v>1.1762647529647575E-2</v>
      </c>
      <c r="AG2650" s="90">
        <f>_xll.qlIndexFixing(TenorBasisIndex6M,$AB2650,TRUE,_xll.ohTrigger(trigger,$X$24))</f>
        <v>1.1844680147850201E-2</v>
      </c>
      <c r="AH2650" s="43">
        <f>_xll.qlIndexFixing($X$9,$AB2650,TRUE,trigger)</f>
        <v>1.1842396391832861E-2</v>
      </c>
      <c r="AI2650" s="45">
        <f t="shared" si="55"/>
        <v>2.2837560173395027E-2</v>
      </c>
    </row>
    <row r="2651" spans="27:35" x14ac:dyDescent="0.2">
      <c r="AA2651" s="122" t="s">
        <v>88</v>
      </c>
      <c r="AB2651" s="40">
        <f>_xll.qlInterestRateIndexFixingDate($X$9,AC2651)</f>
        <v>57984</v>
      </c>
      <c r="AC2651" s="40">
        <f>_xll.qlCalendarAdvance(calendar,$AC2650,AA2651,,,trigger)</f>
        <v>57986</v>
      </c>
      <c r="AD2651" s="40">
        <f>_xll.qlInterestRateIndexMaturity($X$9,AC2651,)</f>
        <v>58078</v>
      </c>
      <c r="AE2651" s="43">
        <f>_xll.qlTenorBasisValue(TenorBasis3M,AC2651,_xll.ohTrigger(trigger,$X$24))</f>
        <v>6.5556812717746244E-5</v>
      </c>
      <c r="AF2651" s="90">
        <f>_xll.qlTenorBasisForwardRate(TenorBasis3M,AC2651,_xll.ohTrigger(trigger,$X$24))</f>
        <v>1.175639345383122E-2</v>
      </c>
      <c r="AG2651" s="90">
        <f>_xll.qlIndexFixing(TenorBasisIndex6M,$AB2651,TRUE,_xll.ohTrigger(trigger,$X$24))</f>
        <v>1.1838426071772315E-2</v>
      </c>
      <c r="AH2651" s="43">
        <f>_xll.qlIndexFixing($X$9,$AB2651,TRUE,trigger)</f>
        <v>1.1836135209447259E-2</v>
      </c>
      <c r="AI2651" s="45">
        <f t="shared" si="55"/>
        <v>2.29086232505539E-2</v>
      </c>
    </row>
    <row r="2652" spans="27:35" x14ac:dyDescent="0.2">
      <c r="AA2652" s="122" t="s">
        <v>88</v>
      </c>
      <c r="AB2652" s="40">
        <f>_xll.qlInterestRateIndexFixingDate($X$9,AC2652)</f>
        <v>57991</v>
      </c>
      <c r="AC2652" s="40">
        <f>_xll.qlCalendarAdvance(calendar,$AC2651,AA2652,,,trigger)</f>
        <v>57993</v>
      </c>
      <c r="AD2652" s="40">
        <f>_xll.qlInterestRateIndexMaturity($X$9,AC2652,)</f>
        <v>58085</v>
      </c>
      <c r="AE2652" s="43">
        <f>_xll.qlTenorBasisValue(TenorBasis3M,AC2652,_xll.ohTrigger(trigger,$X$24))</f>
        <v>6.5417885372407049E-5</v>
      </c>
      <c r="AF2652" s="90">
        <f>_xll.qlTenorBasisForwardRate(TenorBasis3M,AC2652,_xll.ohTrigger(trigger,$X$24))</f>
        <v>1.1750175918070194E-2</v>
      </c>
      <c r="AG2652" s="90">
        <f>_xll.qlIndexFixing(TenorBasisIndex6M,$AB2652,TRUE,_xll.ohTrigger(trigger,$X$24))</f>
        <v>1.1832208536512626E-2</v>
      </c>
      <c r="AH2652" s="43">
        <f>_xll.qlIndexFixing($X$9,$AB2652,TRUE,trigger)</f>
        <v>1.1829911013464292E-2</v>
      </c>
      <c r="AI2652" s="45">
        <f t="shared" si="55"/>
        <v>2.2975230483338743E-2</v>
      </c>
    </row>
    <row r="2653" spans="27:35" x14ac:dyDescent="0.2">
      <c r="AA2653" s="122" t="s">
        <v>88</v>
      </c>
      <c r="AB2653" s="40">
        <f>_xll.qlInterestRateIndexFixingDate($X$9,AC2653)</f>
        <v>57998</v>
      </c>
      <c r="AC2653" s="40">
        <f>_xll.qlCalendarAdvance(calendar,$AC2652,AA2653,,,trigger)</f>
        <v>58000</v>
      </c>
      <c r="AD2653" s="40">
        <f>_xll.qlInterestRateIndexMaturity($X$9,AC2653,)</f>
        <v>58092</v>
      </c>
      <c r="AE2653" s="43">
        <f>_xll.qlTenorBasisValue(TenorBasis3M,AC2653,_xll.ohTrigger(trigger,$X$24))</f>
        <v>6.5279249176516032E-5</v>
      </c>
      <c r="AF2653" s="90">
        <f>_xll.qlTenorBasisForwardRate(TenorBasis3M,AC2653,_xll.ohTrigger(trigger,$X$24))</f>
        <v>1.1743994921615531E-2</v>
      </c>
      <c r="AG2653" s="90">
        <f>_xll.qlIndexFixing(TenorBasisIndex6M,$AB2653,TRUE,_xll.ohTrigger(trigger,$X$24))</f>
        <v>1.1826027541327382E-2</v>
      </c>
      <c r="AH2653" s="43">
        <f>_xll.qlIndexFixing($X$9,$AB2653,TRUE,trigger)</f>
        <v>1.182372380371019E-2</v>
      </c>
      <c r="AI2653" s="45">
        <f t="shared" si="55"/>
        <v>2.303737617191659E-2</v>
      </c>
    </row>
    <row r="2654" spans="27:35" x14ac:dyDescent="0.2">
      <c r="AA2654" s="122" t="s">
        <v>88</v>
      </c>
      <c r="AB2654" s="40">
        <f>_xll.qlInterestRateIndexFixingDate($X$9,AC2654)</f>
        <v>58005</v>
      </c>
      <c r="AC2654" s="40">
        <f>_xll.qlCalendarAdvance(calendar,$AC2653,AA2654,,,trigger)</f>
        <v>58007</v>
      </c>
      <c r="AD2654" s="40">
        <f>_xll.qlInterestRateIndexMaturity($X$9,AC2654,)</f>
        <v>58099</v>
      </c>
      <c r="AE2654" s="43">
        <f>_xll.qlTenorBasisValue(TenorBasis3M,AC2654,_xll.ohTrigger(trigger,$X$24))</f>
        <v>6.5140903555298754E-5</v>
      </c>
      <c r="AF2654" s="90">
        <f>_xll.qlTenorBasisForwardRate(TenorBasis3M,AC2654,_xll.ohTrigger(trigger,$X$24))</f>
        <v>1.173785046372869E-2</v>
      </c>
      <c r="AG2654" s="90">
        <f>_xll.qlIndexFixing(TenorBasisIndex6M,$AB2654,TRUE,_xll.ohTrigger(trigger,$X$24))</f>
        <v>1.1692533290877891E-2</v>
      </c>
      <c r="AH2654" s="43">
        <f>_xll.qlIndexFixing($X$9,$AB2654,TRUE,trigger)</f>
        <v>1.1817573580008569E-2</v>
      </c>
      <c r="AI2654" s="45">
        <f t="shared" si="55"/>
        <v>-1.2504028913067762</v>
      </c>
    </row>
    <row r="2655" spans="27:35" x14ac:dyDescent="0.2">
      <c r="AA2655" s="122" t="s">
        <v>88</v>
      </c>
      <c r="AB2655" s="40">
        <f>_xll.qlInterestRateIndexFixingDate($X$9,AC2655)</f>
        <v>58012</v>
      </c>
      <c r="AC2655" s="40">
        <f>_xll.qlCalendarAdvance(calendar,$AC2654,AA2655,,,trigger)</f>
        <v>58014</v>
      </c>
      <c r="AD2655" s="40">
        <f>_xll.qlInterestRateIndexMaturity($X$9,AC2655,)</f>
        <v>58106</v>
      </c>
      <c r="AE2655" s="43">
        <f>_xll.qlTenorBasisValue(TenorBasis3M,AC2655,_xll.ohTrigger(trigger,$X$24))</f>
        <v>6.5002847935001306E-5</v>
      </c>
      <c r="AF2655" s="90">
        <f>_xll.qlTenorBasisForwardRate(TenorBasis3M,AC2655,_xll.ohTrigger(trigger,$X$24))</f>
        <v>1.1731742543670267E-2</v>
      </c>
      <c r="AG2655" s="90">
        <f>_xll.qlIndexFixing(TenorBasisIndex6M,$AB2655,TRUE,_xll.ohTrigger(trigger,$X$24))</f>
        <v>1.1941935453200167E-2</v>
      </c>
      <c r="AH2655" s="43">
        <f>_xll.qlIndexFixing($X$9,$AB2655,TRUE,trigger)</f>
        <v>1.1811460342186521E-2</v>
      </c>
      <c r="AI2655" s="45">
        <f t="shared" si="55"/>
        <v>1.3047511101364588</v>
      </c>
    </row>
    <row r="2656" spans="27:35" x14ac:dyDescent="0.2">
      <c r="AA2656" s="122" t="s">
        <v>88</v>
      </c>
      <c r="AB2656" s="40">
        <f>_xll.qlInterestRateIndexFixingDate($X$9,AC2656)</f>
        <v>58019</v>
      </c>
      <c r="AC2656" s="40">
        <f>_xll.qlCalendarAdvance(calendar,$AC2655,AA2656,,,trigger)</f>
        <v>58021</v>
      </c>
      <c r="AD2656" s="40">
        <f>_xll.qlInterestRateIndexMaturity($X$9,AC2656,)</f>
        <v>58113</v>
      </c>
      <c r="AE2656" s="43">
        <f>_xll.qlTenorBasisValue(TenorBasis3M,AC2656,_xll.ohTrigger(trigger,$X$24))</f>
        <v>6.4865081742888659E-5</v>
      </c>
      <c r="AF2656" s="90">
        <f>_xll.qlTenorBasisForwardRate(TenorBasis3M,AC2656,_xll.ohTrigger(trigger,$X$24))</f>
        <v>1.1725671160699979E-2</v>
      </c>
      <c r="AG2656" s="90">
        <f>_xll.qlIndexFixing(TenorBasisIndex6M,$AB2656,TRUE,_xll.ohTrigger(trigger,$X$24))</f>
        <v>1.1807703788795559E-2</v>
      </c>
      <c r="AH2656" s="43">
        <f>_xll.qlIndexFixing($X$9,$AB2656,TRUE,trigger)</f>
        <v>1.1805384090069411E-2</v>
      </c>
      <c r="AI2656" s="45">
        <f t="shared" si="55"/>
        <v>2.3196987261487473E-2</v>
      </c>
    </row>
    <row r="2657" spans="27:35" x14ac:dyDescent="0.2">
      <c r="AA2657" s="122" t="s">
        <v>88</v>
      </c>
      <c r="AB2657" s="40">
        <f>_xll.qlInterestRateIndexFixingDate($X$9,AC2657)</f>
        <v>58026</v>
      </c>
      <c r="AC2657" s="40">
        <f>_xll.qlCalendarAdvance(calendar,$AC2656,AA2657,,,trigger)</f>
        <v>58028</v>
      </c>
      <c r="AD2657" s="40">
        <f>_xll.qlInterestRateIndexMaturity($X$9,AC2657,)</f>
        <v>58120</v>
      </c>
      <c r="AE2657" s="43">
        <f>_xll.qlTenorBasisValue(TenorBasis3M,AC2657,_xll.ohTrigger(trigger,$X$24))</f>
        <v>6.4727604407243783E-5</v>
      </c>
      <c r="AF2657" s="90">
        <f>_xll.qlTenorBasisForwardRate(TenorBasis3M,AC2657,_xll.ohTrigger(trigger,$X$24))</f>
        <v>1.171963631408624E-2</v>
      </c>
      <c r="AG2657" s="90">
        <f>_xll.qlIndexFixing(TenorBasisIndex6M,$AB2657,TRUE,_xll.ohTrigger(trigger,$X$24))</f>
        <v>1.1801668946500974E-2</v>
      </c>
      <c r="AH2657" s="43">
        <f>_xll.qlIndexFixing($X$9,$AB2657,TRUE,trigger)</f>
        <v>1.1799344823487802E-2</v>
      </c>
      <c r="AI2657" s="45">
        <f t="shared" si="55"/>
        <v>2.324123013172294E-2</v>
      </c>
    </row>
    <row r="2658" spans="27:35" x14ac:dyDescent="0.2">
      <c r="AA2658" s="122" t="s">
        <v>88</v>
      </c>
      <c r="AB2658" s="40">
        <f>_xll.qlInterestRateIndexFixingDate($X$9,AC2658)</f>
        <v>58033</v>
      </c>
      <c r="AC2658" s="40">
        <f>_xll.qlCalendarAdvance(calendar,$AC2657,AA2658,,,trigger)</f>
        <v>58035</v>
      </c>
      <c r="AD2658" s="40">
        <f>_xll.qlInterestRateIndexMaturity($X$9,AC2658,)</f>
        <v>58127</v>
      </c>
      <c r="AE2658" s="43">
        <f>_xll.qlTenorBasisValue(TenorBasis3M,AC2658,_xll.ohTrigger(trigger,$X$24))</f>
        <v>6.4590415357365747E-5</v>
      </c>
      <c r="AF2658" s="90">
        <f>_xll.qlTenorBasisForwardRate(TenorBasis3M,AC2658,_xll.ohTrigger(trigger,$X$24))</f>
        <v>1.1713638003093987E-2</v>
      </c>
      <c r="AG2658" s="90">
        <f>_xll.qlIndexFixing(TenorBasisIndex6M,$AB2658,TRUE,_xll.ohTrigger(trigger,$X$24))</f>
        <v>1.1668574484339176E-2</v>
      </c>
      <c r="AH2658" s="43">
        <f>_xll.qlIndexFixing($X$9,$AB2658,TRUE,trigger)</f>
        <v>1.1793342542270531E-2</v>
      </c>
      <c r="AI2658" s="45">
        <f t="shared" si="55"/>
        <v>-1.2476805793135495</v>
      </c>
    </row>
    <row r="2659" spans="27:35" x14ac:dyDescent="0.2">
      <c r="AA2659" s="122" t="s">
        <v>88</v>
      </c>
      <c r="AB2659" s="40">
        <f>_xll.qlInterestRateIndexFixingDate($X$9,AC2659)</f>
        <v>58040</v>
      </c>
      <c r="AC2659" s="40">
        <f>_xll.qlCalendarAdvance(calendar,$AC2658,AA2659,,,trigger)</f>
        <v>58042</v>
      </c>
      <c r="AD2659" s="40">
        <f>_xll.qlInterestRateIndexMaturity($X$9,AC2659,)</f>
        <v>58134</v>
      </c>
      <c r="AE2659" s="43">
        <f>_xll.qlTenorBasisValue(TenorBasis3M,AC2659,_xll.ohTrigger(trigger,$X$24))</f>
        <v>6.4453514023568313E-5</v>
      </c>
      <c r="AF2659" s="90">
        <f>_xll.qlTenorBasisForwardRate(TenorBasis3M,AC2659,_xll.ohTrigger(trigger,$X$24))</f>
        <v>1.1707676226990761E-2</v>
      </c>
      <c r="AG2659" s="90">
        <f>_xll.qlIndexFixing(TenorBasisIndex6M,$AB2659,TRUE,_xll.ohTrigger(trigger,$X$24))</f>
        <v>1.1789708870341096E-2</v>
      </c>
      <c r="AH2659" s="43">
        <f>_xll.qlIndexFixing($X$9,$AB2659,TRUE,trigger)</f>
        <v>1.1787377246246428E-2</v>
      </c>
      <c r="AI2659" s="45">
        <f t="shared" si="55"/>
        <v>2.3316240946678196E-2</v>
      </c>
    </row>
    <row r="2660" spans="27:35" x14ac:dyDescent="0.2">
      <c r="AA2660" s="122" t="s">
        <v>88</v>
      </c>
      <c r="AB2660" s="40">
        <f>_xll.qlInterestRateIndexFixingDate($X$9,AC2660)</f>
        <v>58047</v>
      </c>
      <c r="AC2660" s="40">
        <f>_xll.qlCalendarAdvance(calendar,$AC2659,AA2660,,,trigger)</f>
        <v>58049</v>
      </c>
      <c r="AD2660" s="40">
        <f>_xll.qlInterestRateIndexMaturity($X$9,AC2660,)</f>
        <v>58139</v>
      </c>
      <c r="AE2660" s="43">
        <f>_xll.qlTenorBasisValue(TenorBasis3M,AC2660,_xll.ohTrigger(trigger,$X$24))</f>
        <v>6.4316899837178943E-5</v>
      </c>
      <c r="AF2660" s="90">
        <f>_xll.qlTenorBasisForwardRate(TenorBasis3M,AC2660,_xll.ohTrigger(trigger,$X$24))</f>
        <v>1.1702203875105788E-2</v>
      </c>
      <c r="AG2660" s="90">
        <f>_xll.qlIndexFixing(TenorBasisIndex6M,$AB2660,TRUE,_xll.ohTrigger(trigger,$X$24))</f>
        <v>1.1784231180036464E-2</v>
      </c>
      <c r="AH2660" s="43">
        <f>_xll.qlIndexFixing($X$9,$AB2660,TRUE,trigger)</f>
        <v>1.1781896905197264E-2</v>
      </c>
      <c r="AI2660" s="45">
        <f t="shared" si="55"/>
        <v>2.3342748391996793E-2</v>
      </c>
    </row>
    <row r="2661" spans="27:35" x14ac:dyDescent="0.2">
      <c r="AA2661" s="122" t="s">
        <v>88</v>
      </c>
      <c r="AB2661" s="40">
        <f>_xll.qlInterestRateIndexFixingDate($X$9,AC2661)</f>
        <v>58054</v>
      </c>
      <c r="AC2661" s="40">
        <f>_xll.qlCalendarAdvance(calendar,$AC2660,AA2661,,,trigger)</f>
        <v>58056</v>
      </c>
      <c r="AD2661" s="40">
        <f>_xll.qlInterestRateIndexMaturity($X$9,AC2661,)</f>
        <v>58146</v>
      </c>
      <c r="AE2661" s="43">
        <f>_xll.qlTenorBasisValue(TenorBasis3M,AC2661,_xll.ohTrigger(trigger,$X$24))</f>
        <v>6.4180572230536988E-5</v>
      </c>
      <c r="AF2661" s="90">
        <f>_xll.qlTenorBasisForwardRate(TenorBasis3M,AC2661,_xll.ohTrigger(trigger,$X$24))</f>
        <v>1.1696310330279402E-2</v>
      </c>
      <c r="AG2661" s="90">
        <f>_xll.qlIndexFixing(TenorBasisIndex6M,$AB2661,TRUE,_xll.ohTrigger(trigger,$X$24))</f>
        <v>1.1778337645155901E-2</v>
      </c>
      <c r="AH2661" s="43">
        <f>_xll.qlIndexFixing($X$9,$AB2661,TRUE,trigger)</f>
        <v>1.1776000680819187E-2</v>
      </c>
      <c r="AI2661" s="45">
        <f t="shared" si="55"/>
        <v>2.3369643367132653E-2</v>
      </c>
    </row>
    <row r="2662" spans="27:35" x14ac:dyDescent="0.2">
      <c r="AA2662" s="122" t="s">
        <v>88</v>
      </c>
      <c r="AB2662" s="40">
        <f>_xll.qlInterestRateIndexFixingDate($X$9,AC2662)</f>
        <v>58061</v>
      </c>
      <c r="AC2662" s="40">
        <f>_xll.qlCalendarAdvance(calendar,$AC2661,AA2662,,,trigger)</f>
        <v>58063</v>
      </c>
      <c r="AD2662" s="40">
        <f>_xll.qlInterestRateIndexMaturity($X$9,AC2662,)</f>
        <v>58153</v>
      </c>
      <c r="AE2662" s="43">
        <f>_xll.qlTenorBasisValue(TenorBasis3M,AC2662,_xll.ohTrigger(trigger,$X$24))</f>
        <v>6.4044530636992204E-5</v>
      </c>
      <c r="AF2662" s="90">
        <f>_xll.qlTenorBasisForwardRate(TenorBasis3M,AC2662,_xll.ohTrigger(trigger,$X$24))</f>
        <v>1.1690453315703841E-2</v>
      </c>
      <c r="AG2662" s="90">
        <f>_xll.qlIndexFixing(TenorBasisIndex6M,$AB2662,TRUE,_xll.ohTrigger(trigger,$X$24))</f>
        <v>1.1773315138184692E-2</v>
      </c>
      <c r="AH2662" s="43">
        <f>_xll.qlIndexFixing($X$9,$AB2662,TRUE,trigger)</f>
        <v>1.1770141438550041E-2</v>
      </c>
      <c r="AI2662" s="45">
        <f t="shared" si="55"/>
        <v>3.1736996346509727E-2</v>
      </c>
    </row>
    <row r="2663" spans="27:35" x14ac:dyDescent="0.2">
      <c r="AA2663" s="122" t="s">
        <v>88</v>
      </c>
      <c r="AB2663" s="40">
        <f>_xll.qlInterestRateIndexFixingDate($X$9,AC2663)</f>
        <v>58067</v>
      </c>
      <c r="AC2663" s="40">
        <f>_xll.qlCalendarAdvance(calendar,$AC2662,AA2663,,,trigger)</f>
        <v>58071</v>
      </c>
      <c r="AD2663" s="40">
        <f>_xll.qlInterestRateIndexMaturity($X$9,AC2663,)</f>
        <v>58161</v>
      </c>
      <c r="AE2663" s="43">
        <f>_xll.qlTenorBasisValue(TenorBasis3M,AC2663,_xll.ohTrigger(trigger,$X$24))</f>
        <v>6.388940402464566E-5</v>
      </c>
      <c r="AF2663" s="90">
        <f>_xll.qlTenorBasisForwardRate(TenorBasis3M,AC2663,_xll.ohTrigger(trigger,$X$24))</f>
        <v>1.1683804314755797E-2</v>
      </c>
      <c r="AG2663" s="90">
        <f>_xll.qlIndexFixing(TenorBasisIndex6M,$AB2663,TRUE,_xll.ohTrigger(trigger,$X$24))</f>
        <v>1.1765831653456793E-2</v>
      </c>
      <c r="AH2663" s="43">
        <f>_xll.qlIndexFixing($X$9,$AB2663,TRUE,trigger)</f>
        <v>1.1763490445675373E-2</v>
      </c>
      <c r="AI2663" s="45">
        <f t="shared" si="55"/>
        <v>2.3412077814199961E-2</v>
      </c>
    </row>
    <row r="2664" spans="27:35" x14ac:dyDescent="0.2">
      <c r="AA2664" s="122" t="s">
        <v>88</v>
      </c>
      <c r="AB2664" s="40">
        <f>_xll.qlInterestRateIndexFixingDate($X$9,AC2664)</f>
        <v>58075</v>
      </c>
      <c r="AC2664" s="40">
        <f>_xll.qlCalendarAdvance(calendar,$AC2663,AA2664,,,trigger)</f>
        <v>58078</v>
      </c>
      <c r="AD2664" s="40">
        <f>_xll.qlInterestRateIndexMaturity($X$9,AC2664,)</f>
        <v>58168</v>
      </c>
      <c r="AE2664" s="43">
        <f>_xll.qlTenorBasisValue(TenorBasis3M,AC2664,_xll.ohTrigger(trigger,$X$24))</f>
        <v>6.3753973412892647E-5</v>
      </c>
      <c r="AF2664" s="90">
        <f>_xll.qlTenorBasisForwardRate(TenorBasis3M,AC2664,_xll.ohTrigger(trigger,$X$24))</f>
        <v>1.167802557686759E-2</v>
      </c>
      <c r="AG2664" s="90">
        <f>_xll.qlIndexFixing(TenorBasisIndex6M,$AB2664,TRUE,_xll.ohTrigger(trigger,$X$24))</f>
        <v>1.1760052927860087E-2</v>
      </c>
      <c r="AH2664" s="43">
        <f>_xll.qlIndexFixing($X$9,$AB2664,TRUE,trigger)</f>
        <v>1.175771045023577E-2</v>
      </c>
      <c r="AI2664" s="45">
        <f t="shared" si="55"/>
        <v>2.3424776243174961E-2</v>
      </c>
    </row>
    <row r="2665" spans="27:35" x14ac:dyDescent="0.2">
      <c r="AA2665" s="122" t="s">
        <v>88</v>
      </c>
      <c r="AB2665" s="40">
        <f>_xll.qlInterestRateIndexFixingDate($X$9,AC2665)</f>
        <v>58083</v>
      </c>
      <c r="AC2665" s="40">
        <f>_xll.qlCalendarAdvance(calendar,$AC2664,AA2665,,,trigger)</f>
        <v>58085</v>
      </c>
      <c r="AD2665" s="40">
        <f>_xll.qlInterestRateIndexMaturity($X$9,AC2665,)</f>
        <v>58175</v>
      </c>
      <c r="AE2665" s="43">
        <f>_xll.qlTenorBasisValue(TenorBasis3M,AC2665,_xll.ohTrigger(trigger,$X$24))</f>
        <v>6.3618827039899916E-5</v>
      </c>
      <c r="AF2665" s="90">
        <f>_xll.qlTenorBasisForwardRate(TenorBasis3M,AC2665,_xll.ohTrigger(trigger,$X$24))</f>
        <v>1.1672283366973346E-2</v>
      </c>
      <c r="AG2665" s="90">
        <f>_xll.qlIndexFixing(TenorBasisIndex6M,$AB2665,TRUE,_xll.ohTrigger(trigger,$X$24))</f>
        <v>1.1754310731005191E-2</v>
      </c>
      <c r="AH2665" s="43">
        <f>_xll.qlIndexFixing($X$9,$AB2665,TRUE,trigger)</f>
        <v>1.1751967436397059E-2</v>
      </c>
      <c r="AI2665" s="45">
        <f t="shared" si="55"/>
        <v>2.3432946081314299E-2</v>
      </c>
    </row>
    <row r="2666" spans="27:35" x14ac:dyDescent="0.2">
      <c r="AA2666" s="122" t="s">
        <v>88</v>
      </c>
      <c r="AB2666" s="40">
        <f>_xll.qlInterestRateIndexFixingDate($X$9,AC2666)</f>
        <v>58090</v>
      </c>
      <c r="AC2666" s="40">
        <f>_xll.qlCalendarAdvance(calendar,$AC2665,AA2666,,,trigger)</f>
        <v>58092</v>
      </c>
      <c r="AD2666" s="40">
        <f>_xll.qlInterestRateIndexMaturity($X$9,AC2666,)</f>
        <v>58182</v>
      </c>
      <c r="AE2666" s="43">
        <f>_xll.qlTenorBasisValue(TenorBasis3M,AC2666,_xll.ohTrigger(trigger,$X$24))</f>
        <v>6.3483964343188977E-5</v>
      </c>
      <c r="AF2666" s="90">
        <f>_xll.qlTenorBasisForwardRate(TenorBasis3M,AC2666,_xll.ohTrigger(trigger,$X$24))</f>
        <v>1.1666577684357193E-2</v>
      </c>
      <c r="AG2666" s="90">
        <f>_xll.qlIndexFixing(TenorBasisIndex6M,$AB2666,TRUE,_xll.ohTrigger(trigger,$X$24))</f>
        <v>1.174860506217712E-2</v>
      </c>
      <c r="AH2666" s="43">
        <f>_xll.qlIndexFixing($X$9,$AB2666,TRUE,trigger)</f>
        <v>1.1746261404001146E-2</v>
      </c>
      <c r="AI2666" s="45">
        <f t="shared" si="55"/>
        <v>2.3436581759739283E-2</v>
      </c>
    </row>
    <row r="2667" spans="27:35" x14ac:dyDescent="0.2">
      <c r="AA2667" s="122" t="s">
        <v>88</v>
      </c>
      <c r="AB2667" s="40">
        <f>_xll.qlInterestRateIndexFixingDate($X$9,AC2667)</f>
        <v>58097</v>
      </c>
      <c r="AC2667" s="40">
        <f>_xll.qlCalendarAdvance(calendar,$AC2666,AA2667,,,trigger)</f>
        <v>58099</v>
      </c>
      <c r="AD2667" s="40">
        <f>_xll.qlInterestRateIndexMaturity($X$9,AC2667,)</f>
        <v>58189</v>
      </c>
      <c r="AE2667" s="43">
        <f>_xll.qlTenorBasisValue(TenorBasis3M,AC2667,_xll.ohTrigger(trigger,$X$24))</f>
        <v>6.3349384761284553E-5</v>
      </c>
      <c r="AF2667" s="90">
        <f>_xll.qlTenorBasisForwardRate(TenorBasis3M,AC2667,_xll.ohTrigger(trigger,$X$24))</f>
        <v>1.166090852831303E-2</v>
      </c>
      <c r="AG2667" s="90">
        <f>_xll.qlIndexFixing(TenorBasisIndex6M,$AB2667,TRUE,_xll.ohTrigger(trigger,$X$24))</f>
        <v>1.1743743580320043E-2</v>
      </c>
      <c r="AH2667" s="43">
        <f>_xll.qlIndexFixing($X$9,$AB2667,TRUE,trigger)</f>
        <v>1.1740592352889934E-2</v>
      </c>
      <c r="AI2667" s="45">
        <f t="shared" si="55"/>
        <v>3.1512274301093157E-2</v>
      </c>
    </row>
    <row r="2668" spans="27:35" x14ac:dyDescent="0.2">
      <c r="AA2668" s="122" t="s">
        <v>88</v>
      </c>
      <c r="AB2668" s="40">
        <f>_xll.qlInterestRateIndexFixingDate($X$9,AC2668)</f>
        <v>58104</v>
      </c>
      <c r="AC2668" s="40">
        <f>_xll.qlCalendarAdvance(calendar,$AC2667,AA2668,,,trigger)</f>
        <v>58106</v>
      </c>
      <c r="AD2668" s="40">
        <f>_xll.qlInterestRateIndexMaturity($X$9,AC2668,)</f>
        <v>58195</v>
      </c>
      <c r="AE2668" s="43">
        <f>_xll.qlTenorBasisValue(TenorBasis3M,AC2668,_xll.ohTrigger(trigger,$X$24))</f>
        <v>6.3215087733713344E-5</v>
      </c>
      <c r="AF2668" s="90">
        <f>_xll.qlTenorBasisForwardRate(TenorBasis3M,AC2668,_xll.ohTrigger(trigger,$X$24))</f>
        <v>1.1655482957204418E-2</v>
      </c>
      <c r="AG2668" s="90">
        <f>_xll.qlIndexFixing(TenorBasisIndex6M,$AB2668,TRUE,_xll.ohTrigger(trigger,$X$24))</f>
        <v>1.1737507702403591E-2</v>
      </c>
      <c r="AH2668" s="43">
        <f>_xll.qlIndexFixing($X$9,$AB2668,TRUE,trigger)</f>
        <v>1.1735164632559379E-2</v>
      </c>
      <c r="AI2668" s="45">
        <f t="shared" si="55"/>
        <v>2.3430698442121478E-2</v>
      </c>
    </row>
    <row r="2669" spans="27:35" x14ac:dyDescent="0.2">
      <c r="AA2669" s="122" t="s">
        <v>88</v>
      </c>
      <c r="AB2669" s="40">
        <f>_xll.qlInterestRateIndexFixingDate($X$9,AC2669)</f>
        <v>58111</v>
      </c>
      <c r="AC2669" s="40">
        <f>_xll.qlCalendarAdvance(calendar,$AC2668,AA2669,,,trigger)</f>
        <v>58113</v>
      </c>
      <c r="AD2669" s="40">
        <f>_xll.qlInterestRateIndexMaturity($X$9,AC2669,)</f>
        <v>58202</v>
      </c>
      <c r="AE2669" s="43">
        <f>_xll.qlTenorBasisValue(TenorBasis3M,AC2669,_xll.ohTrigger(trigger,$X$24))</f>
        <v>6.3081072701002541E-5</v>
      </c>
      <c r="AF2669" s="90">
        <f>_xll.qlTenorBasisForwardRate(TenorBasis3M,AC2669,_xll.ohTrigger(trigger,$X$24))</f>
        <v>1.164988442430512E-2</v>
      </c>
      <c r="AG2669" s="90">
        <f>_xll.qlIndexFixing(TenorBasisIndex6M,$AB2669,TRUE,_xll.ohTrigger(trigger,$X$24))</f>
        <v>1.1731909186748029E-2</v>
      </c>
      <c r="AH2669" s="43">
        <f>_xll.qlIndexFixing($X$9,$AB2669,TRUE,trigger)</f>
        <v>1.1729567084228013E-2</v>
      </c>
      <c r="AI2669" s="45">
        <f t="shared" si="55"/>
        <v>2.3421025200157097E-2</v>
      </c>
    </row>
    <row r="2670" spans="27:35" x14ac:dyDescent="0.2">
      <c r="AA2670" s="122" t="s">
        <v>88</v>
      </c>
      <c r="AB2670" s="40">
        <f>_xll.qlInterestRateIndexFixingDate($X$9,AC2670)</f>
        <v>58118</v>
      </c>
      <c r="AC2670" s="40">
        <f>_xll.qlCalendarAdvance(calendar,$AC2669,AA2670,,,trigger)</f>
        <v>58120</v>
      </c>
      <c r="AD2670" s="40">
        <f>_xll.qlInterestRateIndexMaturity($X$9,AC2670,)</f>
        <v>58209</v>
      </c>
      <c r="AE2670" s="43">
        <f>_xll.qlTenorBasisValue(TenorBasis3M,AC2670,_xll.ohTrigger(trigger,$X$24))</f>
        <v>6.2947339104678357E-5</v>
      </c>
      <c r="AF2670" s="90">
        <f>_xll.qlTenorBasisForwardRate(TenorBasis3M,AC2670,_xll.ohTrigger(trigger,$X$24))</f>
        <v>1.1644322414637901E-2</v>
      </c>
      <c r="AG2670" s="90">
        <f>_xll.qlIndexFixing(TenorBasisIndex6M,$AB2670,TRUE,_xll.ohTrigger(trigger,$X$24))</f>
        <v>1.1726347195063727E-2</v>
      </c>
      <c r="AH2670" s="43">
        <f>_xll.qlIndexFixing($X$9,$AB2670,TRUE,trigger)</f>
        <v>1.1724006515437875E-2</v>
      </c>
      <c r="AI2670" s="45">
        <f t="shared" si="55"/>
        <v>2.3406796258521045E-2</v>
      </c>
    </row>
    <row r="2671" spans="27:35" x14ac:dyDescent="0.2">
      <c r="AA2671" s="122" t="s">
        <v>88</v>
      </c>
      <c r="AB2671" s="40">
        <f>_xll.qlInterestRateIndexFixingDate($X$9,AC2671)</f>
        <v>58125</v>
      </c>
      <c r="AC2671" s="40">
        <f>_xll.qlCalendarAdvance(calendar,$AC2670,AA2671,,,trigger)</f>
        <v>58127</v>
      </c>
      <c r="AD2671" s="40">
        <f>_xll.qlInterestRateIndexMaturity($X$9,AC2671,)</f>
        <v>58216</v>
      </c>
      <c r="AE2671" s="43">
        <f>_xll.qlTenorBasisValue(TenorBasis3M,AC2671,_xll.ohTrigger(trigger,$X$24))</f>
        <v>6.2813886387264704E-5</v>
      </c>
      <c r="AF2671" s="90">
        <f>_xll.qlTenorBasisForwardRate(TenorBasis3M,AC2671,_xll.ohTrigger(trigger,$X$24))</f>
        <v>1.1638796927495912E-2</v>
      </c>
      <c r="AG2671" s="90">
        <f>_xll.qlIndexFixing(TenorBasisIndex6M,$AB2671,TRUE,_xll.ohTrigger(trigger,$X$24))</f>
        <v>1.1852190977758937E-2</v>
      </c>
      <c r="AH2671" s="43">
        <f>_xll.qlIndexFixing($X$9,$AB2671,TRUE,trigger)</f>
        <v>1.1718482926034481E-2</v>
      </c>
      <c r="AI2671" s="45">
        <f t="shared" si="55"/>
        <v>1.3370805172445606</v>
      </c>
    </row>
    <row r="2672" spans="27:35" x14ac:dyDescent="0.2">
      <c r="AA2672" s="122" t="s">
        <v>88</v>
      </c>
      <c r="AB2672" s="40">
        <f>_xll.qlInterestRateIndexFixingDate($X$9,AC2672)</f>
        <v>58132</v>
      </c>
      <c r="AC2672" s="40">
        <f>_xll.qlCalendarAdvance(calendar,$AC2671,AA2672,,,trigger)</f>
        <v>58134</v>
      </c>
      <c r="AD2672" s="40">
        <f>_xll.qlInterestRateIndexMaturity($X$9,AC2672,)</f>
        <v>58225</v>
      </c>
      <c r="AE2672" s="43">
        <f>_xll.qlTenorBasisValue(TenorBasis3M,AC2672,_xll.ohTrigger(trigger,$X$24))</f>
        <v>6.268071399228152E-5</v>
      </c>
      <c r="AF2672" s="90">
        <f>_xll.qlTenorBasisForwardRate(TenorBasis3M,AC2672,_xll.ohTrigger(trigger,$X$24))</f>
        <v>1.1632913509155504E-2</v>
      </c>
      <c r="AG2672" s="90">
        <f>_xll.qlIndexFixing(TenorBasisIndex6M,$AB2672,TRUE,_xll.ohTrigger(trigger,$X$24))</f>
        <v>1.1714943642900481E-2</v>
      </c>
      <c r="AH2672" s="43">
        <f>_xll.qlIndexFixing($X$9,$AB2672,TRUE,trigger)</f>
        <v>1.1712607537152954E-2</v>
      </c>
      <c r="AI2672" s="45">
        <f t="shared" si="55"/>
        <v>2.3361057475274061E-2</v>
      </c>
    </row>
    <row r="2673" spans="27:35" x14ac:dyDescent="0.2">
      <c r="AA2673" s="122" t="s">
        <v>88</v>
      </c>
      <c r="AB2673" s="40">
        <f>_xll.qlInterestRateIndexFixingDate($X$9,AC2673)</f>
        <v>58139</v>
      </c>
      <c r="AC2673" s="40">
        <f>_xll.qlCalendarAdvance(calendar,$AC2672,AA2673,,,trigger)</f>
        <v>58141</v>
      </c>
      <c r="AD2673" s="40">
        <f>_xll.qlInterestRateIndexMaturity($X$9,AC2673,)</f>
        <v>58235</v>
      </c>
      <c r="AE2673" s="43">
        <f>_xll.qlTenorBasisValue(TenorBasis3M,AC2673,_xll.ohTrigger(trigger,$X$24))</f>
        <v>6.2547821364243881E-5</v>
      </c>
      <c r="AF2673" s="90">
        <f>_xll.qlTenorBasisForwardRate(TenorBasis3M,AC2673,_xll.ohTrigger(trigger,$X$24))</f>
        <v>1.1626883258118647E-2</v>
      </c>
      <c r="AG2673" s="90">
        <f>_xll.qlIndexFixing(TenorBasisIndex6M,$AB2673,TRUE,_xll.ohTrigger(trigger,$X$24))</f>
        <v>1.1585420425857446E-2</v>
      </c>
      <c r="AH2673" s="43">
        <f>_xll.qlIndexFixing($X$9,$AB2673,TRUE,trigger)</f>
        <v>1.1706588792229373E-2</v>
      </c>
      <c r="AI2673" s="45">
        <f t="shared" si="55"/>
        <v>-1.2116836637192721</v>
      </c>
    </row>
    <row r="2674" spans="27:35" x14ac:dyDescent="0.2">
      <c r="AA2674" s="122" t="s">
        <v>88</v>
      </c>
      <c r="AB2674" s="40">
        <f>_xll.qlInterestRateIndexFixingDate($X$9,AC2674)</f>
        <v>58146</v>
      </c>
      <c r="AC2674" s="40">
        <f>_xll.qlCalendarAdvance(calendar,$AC2673,AA2674,,,trigger)</f>
        <v>58148</v>
      </c>
      <c r="AD2674" s="40">
        <f>_xll.qlInterestRateIndexMaturity($X$9,AC2674,)</f>
        <v>58242</v>
      </c>
      <c r="AE2674" s="43">
        <f>_xll.qlTenorBasisValue(TenorBasis3M,AC2674,_xll.ohTrigger(trigger,$X$24))</f>
        <v>6.24152079486601E-5</v>
      </c>
      <c r="AF2674" s="90">
        <f>_xll.qlTenorBasisForwardRate(TenorBasis3M,AC2674,_xll.ohTrigger(trigger,$X$24))</f>
        <v>1.1621479505719059E-2</v>
      </c>
      <c r="AG2674" s="90">
        <f>_xll.qlIndexFixing(TenorBasisIndex6M,$AB2674,TRUE,_xll.ohTrigger(trigger,$X$24))</f>
        <v>1.170351764089953E-2</v>
      </c>
      <c r="AH2674" s="43">
        <f>_xll.qlIndexFixing($X$9,$AB2674,TRUE,trigger)</f>
        <v>1.1701188470341828E-2</v>
      </c>
      <c r="AI2674" s="45">
        <f t="shared" si="55"/>
        <v>2.3291705577022093E-2</v>
      </c>
    </row>
    <row r="2675" spans="27:35" x14ac:dyDescent="0.2">
      <c r="AA2675" s="122" t="s">
        <v>88</v>
      </c>
      <c r="AB2675" s="40">
        <f>_xll.qlInterestRateIndexFixingDate($X$9,AC2675)</f>
        <v>58153</v>
      </c>
      <c r="AC2675" s="40">
        <f>_xll.qlCalendarAdvance(calendar,$AC2674,AA2675,,,trigger)</f>
        <v>58155</v>
      </c>
      <c r="AD2675" s="40">
        <f>_xll.qlInterestRateIndexMaturity($X$9,AC2675,)</f>
        <v>58249</v>
      </c>
      <c r="AE2675" s="43">
        <f>_xll.qlTenorBasisValue(TenorBasis3M,AC2675,_xll.ohTrigger(trigger,$X$24))</f>
        <v>6.2282873192030371E-5</v>
      </c>
      <c r="AF2675" s="90">
        <f>_xll.qlTenorBasisForwardRate(TenorBasis3M,AC2675,_xll.ohTrigger(trigger,$X$24))</f>
        <v>1.161611227910272E-2</v>
      </c>
      <c r="AG2675" s="90">
        <f>_xll.qlIndexFixing(TenorBasisIndex6M,$AB2675,TRUE,_xll.ohTrigger(trigger,$X$24))</f>
        <v>1.1698150430127537E-2</v>
      </c>
      <c r="AH2675" s="43">
        <f>_xll.qlIndexFixing($X$9,$AB2675,TRUE,trigger)</f>
        <v>1.169582513359519E-2</v>
      </c>
      <c r="AI2675" s="45">
        <f t="shared" si="55"/>
        <v>2.3252965323464908E-2</v>
      </c>
    </row>
    <row r="2676" spans="27:35" x14ac:dyDescent="0.2">
      <c r="AA2676" s="122" t="s">
        <v>88</v>
      </c>
      <c r="AB2676" s="40">
        <f>_xll.qlInterestRateIndexFixingDate($X$9,AC2676)</f>
        <v>58160</v>
      </c>
      <c r="AC2676" s="40">
        <f>_xll.qlCalendarAdvance(calendar,$AC2675,AA2676,,,trigger)</f>
        <v>58166</v>
      </c>
      <c r="AD2676" s="40">
        <f>_xll.qlInterestRateIndexMaturity($X$9,AC2676,)</f>
        <v>58257</v>
      </c>
      <c r="AE2676" s="43">
        <f>_xll.qlTenorBasisValue(TenorBasis3M,AC2676,_xll.ohTrigger(trigger,$X$24))</f>
        <v>6.2075480250713849E-5</v>
      </c>
      <c r="AF2676" s="90">
        <f>_xll.qlTenorBasisForwardRate(TenorBasis3M,AC2676,_xll.ohTrigger(trigger,$X$24))</f>
        <v>1.1608308433698847E-2</v>
      </c>
      <c r="AG2676" s="90">
        <f>_xll.qlIndexFixing(TenorBasisIndex6M,$AB2676,TRUE,_xll.ohTrigger(trigger,$X$24))</f>
        <v>1.1690338655118747E-2</v>
      </c>
      <c r="AH2676" s="43">
        <f>_xll.qlIndexFixing($X$9,$AB2676,TRUE,trigger)</f>
        <v>1.168801935922319E-2</v>
      </c>
      <c r="AI2676" s="45">
        <f t="shared" si="55"/>
        <v>2.319295895556947E-2</v>
      </c>
    </row>
    <row r="2677" spans="27:35" x14ac:dyDescent="0.2">
      <c r="AA2677" s="122" t="s">
        <v>88</v>
      </c>
      <c r="AB2677" s="40">
        <f>_xll.qlInterestRateIndexFixingDate($X$9,AC2677)</f>
        <v>58169</v>
      </c>
      <c r="AC2677" s="40">
        <f>_xll.qlCalendarAdvance(calendar,$AC2676,AA2677,,,trigger)</f>
        <v>58173</v>
      </c>
      <c r="AD2677" s="40">
        <f>_xll.qlInterestRateIndexMaturity($X$9,AC2677,)</f>
        <v>58264</v>
      </c>
      <c r="AE2677" s="43">
        <f>_xll.qlTenorBasisValue(TenorBasis3M,AC2677,_xll.ohTrigger(trigger,$X$24))</f>
        <v>6.1943859511027699E-5</v>
      </c>
      <c r="AF2677" s="90">
        <f>_xll.qlTenorBasisForwardRate(TenorBasis3M,AC2677,_xll.ohTrigger(trigger,$X$24))</f>
        <v>1.1603027811066936E-2</v>
      </c>
      <c r="AG2677" s="90">
        <f>_xll.qlIndexFixing(TenorBasisIndex6M,$AB2677,TRUE,_xll.ohTrigger(trigger,$X$24))</f>
        <v>1.1685058053769152E-2</v>
      </c>
      <c r="AH2677" s="43">
        <f>_xll.qlIndexFixing($X$9,$AB2677,TRUE,trigger)</f>
        <v>1.1682743714147228E-2</v>
      </c>
      <c r="AI2677" s="45">
        <f t="shared" si="55"/>
        <v>2.3143396219241219E-2</v>
      </c>
    </row>
    <row r="2678" spans="27:35" x14ac:dyDescent="0.2">
      <c r="AA2678" s="122" t="s">
        <v>88</v>
      </c>
      <c r="AB2678" s="40">
        <f>_xll.qlInterestRateIndexFixingDate($X$9,AC2678)</f>
        <v>58176</v>
      </c>
      <c r="AC2678" s="40">
        <f>_xll.qlCalendarAdvance(calendar,$AC2677,AA2678,,,trigger)</f>
        <v>58180</v>
      </c>
      <c r="AD2678" s="40">
        <f>_xll.qlInterestRateIndexMaturity($X$9,AC2678,)</f>
        <v>58271</v>
      </c>
      <c r="AE2678" s="43">
        <f>_xll.qlTenorBasisValue(TenorBasis3M,AC2678,_xll.ohTrigger(trigger,$X$24))</f>
        <v>6.1812515461587758E-5</v>
      </c>
      <c r="AF2678" s="90">
        <f>_xll.qlTenorBasisForwardRate(TenorBasis3M,AC2678,_xll.ohTrigger(trigger,$X$24))</f>
        <v>1.1597783708114611E-2</v>
      </c>
      <c r="AG2678" s="90">
        <f>_xll.qlIndexFixing(TenorBasisIndex6M,$AB2678,TRUE,_xll.ohTrigger(trigger,$X$24))</f>
        <v>1.1552542281859219E-2</v>
      </c>
      <c r="AH2678" s="43">
        <f>_xll.qlIndexFixing($X$9,$AB2678,TRUE,trigger)</f>
        <v>1.1677505049867714E-2</v>
      </c>
      <c r="AI2678" s="45">
        <f t="shared" si="55"/>
        <v>-1.2496276800849464</v>
      </c>
    </row>
    <row r="2679" spans="27:35" x14ac:dyDescent="0.2">
      <c r="AA2679" s="122" t="s">
        <v>88</v>
      </c>
      <c r="AB2679" s="40">
        <f>_xll.qlInterestRateIndexFixingDate($X$9,AC2679)</f>
        <v>58183</v>
      </c>
      <c r="AC2679" s="40">
        <f>_xll.qlCalendarAdvance(calendar,$AC2678,AA2679,,,trigger)</f>
        <v>58187</v>
      </c>
      <c r="AD2679" s="40">
        <f>_xll.qlInterestRateIndexMaturity($X$9,AC2679,)</f>
        <v>58278</v>
      </c>
      <c r="AE2679" s="43">
        <f>_xll.qlTenorBasisValue(TenorBasis3M,AC2679,_xll.ohTrigger(trigger,$X$24))</f>
        <v>6.1681447553411277E-5</v>
      </c>
      <c r="AF2679" s="90">
        <f>_xll.qlTenorBasisForwardRate(TenorBasis3M,AC2679,_xll.ohTrigger(trigger,$X$24))</f>
        <v>1.1592576124159345E-2</v>
      </c>
      <c r="AG2679" s="90">
        <f>_xll.qlIndexFixing(TenorBasisIndex6M,$AB2679,TRUE,_xll.ohTrigger(trigger,$X$24))</f>
        <v>1.1674606411693392E-2</v>
      </c>
      <c r="AH2679" s="43">
        <f>_xll.qlIndexFixing($X$9,$AB2679,TRUE,trigger)</f>
        <v>1.1672303366241464E-2</v>
      </c>
      <c r="AI2679" s="45">
        <f t="shared" si="55"/>
        <v>2.3030454519273186E-2</v>
      </c>
    </row>
    <row r="2680" spans="27:35" x14ac:dyDescent="0.2">
      <c r="AA2680" s="122" t="s">
        <v>88</v>
      </c>
      <c r="AB2680" s="40">
        <f>_xll.qlInterestRateIndexFixingDate($X$9,AC2680)</f>
        <v>58190</v>
      </c>
      <c r="AC2680" s="40">
        <f>_xll.qlCalendarAdvance(calendar,$AC2679,AA2680,,,trigger)</f>
        <v>58194</v>
      </c>
      <c r="AD2680" s="40">
        <f>_xll.qlInterestRateIndexMaturity($X$9,AC2680,)</f>
        <v>58285</v>
      </c>
      <c r="AE2680" s="43">
        <f>_xll.qlTenorBasisValue(TenorBasis3M,AC2680,_xll.ohTrigger(trigger,$X$24))</f>
        <v>6.1550655238499545E-5</v>
      </c>
      <c r="AF2680" s="90">
        <f>_xll.qlTenorBasisForwardRate(TenorBasis3M,AC2680,_xll.ohTrigger(trigger,$X$24))</f>
        <v>1.1587405058512456E-2</v>
      </c>
      <c r="AG2680" s="90">
        <f>_xll.qlIndexFixing(TenorBasisIndex6M,$AB2680,TRUE,_xll.ohTrigger(trigger,$X$24))</f>
        <v>1.1797338438724454E-2</v>
      </c>
      <c r="AH2680" s="43">
        <f>_xll.qlIndexFixing($X$9,$AB2680,TRUE,trigger)</f>
        <v>1.1667138663121782E-2</v>
      </c>
      <c r="AI2680" s="45">
        <f t="shared" si="55"/>
        <v>1.3019977560267162</v>
      </c>
    </row>
    <row r="2681" spans="27:35" x14ac:dyDescent="0.2">
      <c r="AA2681" s="122" t="s">
        <v>88</v>
      </c>
      <c r="AB2681" s="40">
        <f>_xll.qlInterestRateIndexFixingDate($X$9,AC2681)</f>
        <v>58197</v>
      </c>
      <c r="AC2681" s="40">
        <f>_xll.qlCalendarAdvance(calendar,$AC2680,AA2681,,,trigger)</f>
        <v>58201</v>
      </c>
      <c r="AD2681" s="40">
        <f>_xll.qlInterestRateIndexMaturity($X$9,AC2681,)</f>
        <v>58293</v>
      </c>
      <c r="AE2681" s="43">
        <f>_xll.qlTenorBasisValue(TenorBasis3M,AC2681,_xll.ohTrigger(trigger,$X$24))</f>
        <v>6.1420137969836705E-5</v>
      </c>
      <c r="AF2681" s="90">
        <f>_xll.qlTenorBasisForwardRate(TenorBasis3M,AC2681,_xll.ohTrigger(trigger,$X$24))</f>
        <v>1.1582096962763357E-2</v>
      </c>
      <c r="AG2681" s="90">
        <f>_xll.qlIndexFixing(TenorBasisIndex6M,$AB2681,TRUE,_xll.ohTrigger(trigger,$X$24))</f>
        <v>1.1664129944614222E-2</v>
      </c>
      <c r="AH2681" s="43">
        <f>_xll.qlIndexFixing($X$9,$AB2681,TRUE,trigger)</f>
        <v>1.1661840540504455E-2</v>
      </c>
      <c r="AI2681" s="45">
        <f t="shared" si="55"/>
        <v>2.2894041097672874E-2</v>
      </c>
    </row>
    <row r="2682" spans="27:35" x14ac:dyDescent="0.2">
      <c r="AA2682" s="122" t="s">
        <v>88</v>
      </c>
      <c r="AB2682" s="40">
        <f>_xll.qlInterestRateIndexFixingDate($X$9,AC2682)</f>
        <v>58204</v>
      </c>
      <c r="AC2682" s="40">
        <f>_xll.qlCalendarAdvance(calendar,$AC2681,AA2682,,,trigger)</f>
        <v>58208</v>
      </c>
      <c r="AD2682" s="40">
        <f>_xll.qlInterestRateIndexMaturity($X$9,AC2682,)</f>
        <v>58300</v>
      </c>
      <c r="AE2682" s="43">
        <f>_xll.qlTenorBasisValue(TenorBasis3M,AC2682,_xll.ohTrigger(trigger,$X$24))</f>
        <v>6.1289895201388362E-5</v>
      </c>
      <c r="AF2682" s="90">
        <f>_xll.qlTenorBasisForwardRate(TenorBasis3M,AC2682,_xll.ohTrigger(trigger,$X$24))</f>
        <v>1.1577001376261045E-2</v>
      </c>
      <c r="AG2682" s="90">
        <f>_xll.qlIndexFixing(TenorBasisIndex6M,$AB2682,TRUE,_xll.ohTrigger(trigger,$X$24))</f>
        <v>1.1659034382065793E-2</v>
      </c>
      <c r="AH2682" s="43">
        <f>_xll.qlIndexFixing($X$9,$AB2682,TRUE,trigger)</f>
        <v>1.1656752274852156E-2</v>
      </c>
      <c r="AI2682" s="45">
        <f t="shared" si="55"/>
        <v>2.2821072136365583E-2</v>
      </c>
    </row>
    <row r="2683" spans="27:35" x14ac:dyDescent="0.2">
      <c r="AA2683" s="122" t="s">
        <v>88</v>
      </c>
      <c r="AB2683" s="40">
        <f>_xll.qlInterestRateIndexFixingDate($X$9,AC2683)</f>
        <v>58211</v>
      </c>
      <c r="AC2683" s="40">
        <f>_xll.qlCalendarAdvance(calendar,$AC2682,AA2683,,,trigger)</f>
        <v>58215</v>
      </c>
      <c r="AD2683" s="40">
        <f>_xll.qlInterestRateIndexMaturity($X$9,AC2683,)</f>
        <v>58307</v>
      </c>
      <c r="AE2683" s="43">
        <f>_xll.qlTenorBasisValue(TenorBasis3M,AC2683,_xll.ohTrigger(trigger,$X$24))</f>
        <v>6.1159926388099819E-5</v>
      </c>
      <c r="AF2683" s="90">
        <f>_xll.qlTenorBasisForwardRate(TenorBasis3M,AC2683,_xll.ohTrigger(trigger,$X$24))</f>
        <v>1.1571942307215618E-2</v>
      </c>
      <c r="AG2683" s="90">
        <f>_xll.qlIndexFixing(TenorBasisIndex6M,$AB2683,TRUE,_xll.ohTrigger(trigger,$X$24))</f>
        <v>1.1528357554645962E-2</v>
      </c>
      <c r="AH2683" s="43">
        <f>_xll.qlIndexFixing($X$9,$AB2683,TRUE,trigger)</f>
        <v>1.1651700990531767E-2</v>
      </c>
      <c r="AI2683" s="45">
        <f t="shared" si="55"/>
        <v>-1.2334343588580459</v>
      </c>
    </row>
    <row r="2684" spans="27:35" x14ac:dyDescent="0.2">
      <c r="AA2684" s="122" t="s">
        <v>88</v>
      </c>
      <c r="AB2684" s="40">
        <f>_xll.qlInterestRateIndexFixingDate($X$9,AC2684)</f>
        <v>58218</v>
      </c>
      <c r="AC2684" s="40">
        <f>_xll.qlCalendarAdvance(calendar,$AC2683,AA2684,,,trigger)</f>
        <v>58222</v>
      </c>
      <c r="AD2684" s="40">
        <f>_xll.qlInterestRateIndexMaturity($X$9,AC2684,)</f>
        <v>58314</v>
      </c>
      <c r="AE2684" s="43">
        <f>_xll.qlTenorBasisValue(TenorBasis3M,AC2684,_xll.ohTrigger(trigger,$X$24))</f>
        <v>6.1030230985894999E-5</v>
      </c>
      <c r="AF2684" s="90">
        <f>_xll.qlTenorBasisForwardRate(TenorBasis3M,AC2684,_xll.ohTrigger(trigger,$X$24))</f>
        <v>1.1566919754946749E-2</v>
      </c>
      <c r="AG2684" s="90">
        <f>_xll.qlIndexFixing(TenorBasisIndex6M,$AB2684,TRUE,_xll.ohTrigger(trigger,$X$24))</f>
        <v>1.1648952810952212E-2</v>
      </c>
      <c r="AH2684" s="43">
        <f>_xll.qlIndexFixing($X$9,$AB2684,TRUE,trigger)</f>
        <v>1.1646686687403401E-2</v>
      </c>
      <c r="AI2684" s="45">
        <f t="shared" si="55"/>
        <v>2.2661235488108389E-2</v>
      </c>
    </row>
    <row r="2685" spans="27:35" x14ac:dyDescent="0.2">
      <c r="AA2685" s="122" t="s">
        <v>88</v>
      </c>
      <c r="AB2685" s="40">
        <f>_xll.qlInterestRateIndexFixingDate($X$9,AC2685)</f>
        <v>58225</v>
      </c>
      <c r="AC2685" s="40">
        <f>_xll.qlCalendarAdvance(calendar,$AC2684,AA2685,,,trigger)</f>
        <v>58229</v>
      </c>
      <c r="AD2685" s="40">
        <f>_xll.qlInterestRateIndexMaturity($X$9,AC2685,)</f>
        <v>58321</v>
      </c>
      <c r="AE2685" s="43">
        <f>_xll.qlTenorBasisValue(TenorBasis3M,AC2685,_xll.ohTrigger(trigger,$X$24))</f>
        <v>6.0900808451675142E-5</v>
      </c>
      <c r="AF2685" s="90">
        <f>_xll.qlTenorBasisForwardRate(TenorBasis3M,AC2685,_xll.ohTrigger(trigger,$X$24))</f>
        <v>1.156193371877846E-2</v>
      </c>
      <c r="AG2685" s="90">
        <f>_xll.qlIndexFixing(TenorBasisIndex6M,$AB2685,TRUE,_xll.ohTrigger(trigger,$X$24))</f>
        <v>1.1643966801029883E-2</v>
      </c>
      <c r="AH2685" s="43">
        <f>_xll.qlIndexFixing($X$9,$AB2685,TRUE,trigger)</f>
        <v>1.1641709365322824E-2</v>
      </c>
      <c r="AI2685" s="45">
        <f t="shared" si="55"/>
        <v>2.2574357070592743E-2</v>
      </c>
    </row>
    <row r="2686" spans="27:35" x14ac:dyDescent="0.2">
      <c r="AA2686" s="122" t="s">
        <v>88</v>
      </c>
      <c r="AB2686" s="40">
        <f>_xll.qlInterestRateIndexFixingDate($X$9,AC2686)</f>
        <v>58232</v>
      </c>
      <c r="AC2686" s="40">
        <f>_xll.qlCalendarAdvance(calendar,$AC2685,AA2686,,,trigger)</f>
        <v>58236</v>
      </c>
      <c r="AD2686" s="40">
        <f>_xll.qlInterestRateIndexMaturity($X$9,AC2686,)</f>
        <v>58328</v>
      </c>
      <c r="AE2686" s="43">
        <f>_xll.qlTenorBasisValue(TenorBasis3M,AC2686,_xll.ohTrigger(trigger,$X$24))</f>
        <v>6.07716582433169E-5</v>
      </c>
      <c r="AF2686" s="90">
        <f>_xll.qlTenorBasisForwardRate(TenorBasis3M,AC2686,_xll.ohTrigger(trigger,$X$24))</f>
        <v>1.1556984198034768E-2</v>
      </c>
      <c r="AG2686" s="90">
        <f>_xll.qlIndexFixing(TenorBasisIndex6M,$AB2686,TRUE,_xll.ohTrigger(trigger,$X$24))</f>
        <v>1.1639017307293284E-2</v>
      </c>
      <c r="AH2686" s="43">
        <f>_xll.qlIndexFixing($X$9,$AB2686,TRUE,trigger)</f>
        <v>1.1636769024152754E-2</v>
      </c>
      <c r="AI2686" s="45">
        <f t="shared" si="55"/>
        <v>2.2482831405299525E-2</v>
      </c>
    </row>
    <row r="2687" spans="27:35" x14ac:dyDescent="0.2">
      <c r="AA2687" s="122" t="s">
        <v>88</v>
      </c>
      <c r="AB2687" s="40">
        <f>_xll.qlInterestRateIndexFixingDate($X$9,AC2687)</f>
        <v>58239</v>
      </c>
      <c r="AC2687" s="40">
        <f>_xll.qlCalendarAdvance(calendar,$AC2686,AA2687,,,trigger)</f>
        <v>58243</v>
      </c>
      <c r="AD2687" s="40">
        <f>_xll.qlInterestRateIndexMaturity($X$9,AC2687,)</f>
        <v>58335</v>
      </c>
      <c r="AE2687" s="43">
        <f>_xll.qlTenorBasisValue(TenorBasis3M,AC2687,_xll.ohTrigger(trigger,$X$24))</f>
        <v>6.0642779819671429E-5</v>
      </c>
      <c r="AF2687" s="90">
        <f>_xll.qlTenorBasisForwardRate(TenorBasis3M,AC2687,_xll.ohTrigger(trigger,$X$24))</f>
        <v>1.1552071192041428E-2</v>
      </c>
      <c r="AG2687" s="90">
        <f>_xll.qlIndexFixing(TenorBasisIndex6M,$AB2687,TRUE,_xll.ohTrigger(trigger,$X$24))</f>
        <v>1.1634104329072512E-2</v>
      </c>
      <c r="AH2687" s="43">
        <f>_xll.qlIndexFixing($X$9,$AB2687,TRUE,trigger)</f>
        <v>1.163186566374896E-2</v>
      </c>
      <c r="AI2687" s="45">
        <f t="shared" si="55"/>
        <v>2.2386653235513532E-2</v>
      </c>
    </row>
    <row r="2688" spans="27:35" x14ac:dyDescent="0.2">
      <c r="AA2688" s="122" t="s">
        <v>88</v>
      </c>
      <c r="AB2688" s="40">
        <f>_xll.qlInterestRateIndexFixingDate($X$9,AC2688)</f>
        <v>58246</v>
      </c>
      <c r="AC2688" s="40">
        <f>_xll.qlCalendarAdvance(calendar,$AC2687,AA2688,,,trigger)</f>
        <v>58250</v>
      </c>
      <c r="AD2688" s="40">
        <f>_xll.qlInterestRateIndexMaturity($X$9,AC2688,)</f>
        <v>58342</v>
      </c>
      <c r="AE2688" s="43">
        <f>_xll.qlTenorBasisValue(TenorBasis3M,AC2688,_xll.ohTrigger(trigger,$X$24))</f>
        <v>6.0514172640562826E-5</v>
      </c>
      <c r="AF2688" s="90">
        <f>_xll.qlTenorBasisForwardRate(TenorBasis3M,AC2688,_xll.ohTrigger(trigger,$X$24))</f>
        <v>1.1547194700127677E-2</v>
      </c>
      <c r="AG2688" s="90">
        <f>_xll.qlIndexFixing(TenorBasisIndex6M,$AB2688,TRUE,_xll.ohTrigger(trigger,$X$24))</f>
        <v>1.1629227865694194E-2</v>
      </c>
      <c r="AH2688" s="43">
        <f>_xll.qlIndexFixing($X$9,$AB2688,TRUE,trigger)</f>
        <v>1.1626999283976766E-2</v>
      </c>
      <c r="AI2688" s="45">
        <f t="shared" si="55"/>
        <v>2.2285817174276523E-2</v>
      </c>
    </row>
    <row r="2689" spans="27:35" x14ac:dyDescent="0.2">
      <c r="AA2689" s="122" t="s">
        <v>88</v>
      </c>
      <c r="AB2689" s="40">
        <f>_xll.qlInterestRateIndexFixingDate($X$9,AC2689)</f>
        <v>58253</v>
      </c>
      <c r="AC2689" s="40">
        <f>_xll.qlCalendarAdvance(calendar,$AC2688,AA2689,,,trigger)</f>
        <v>58257</v>
      </c>
      <c r="AD2689" s="40">
        <f>_xll.qlInterestRateIndexMaturity($X$9,AC2689,)</f>
        <v>58349</v>
      </c>
      <c r="AE2689" s="43">
        <f>_xll.qlTenorBasisValue(TenorBasis3M,AC2689,_xll.ohTrigger(trigger,$X$24))</f>
        <v>6.0385836166786621E-5</v>
      </c>
      <c r="AF2689" s="90">
        <f>_xll.qlTenorBasisForwardRate(TenorBasis3M,AC2689,_xll.ohTrigger(trigger,$X$24))</f>
        <v>1.1542354721623611E-2</v>
      </c>
      <c r="AG2689" s="90">
        <f>_xll.qlIndexFixing(TenorBasisIndex6M,$AB2689,TRUE,_xll.ohTrigger(trigger,$X$24))</f>
        <v>1.1624387916487563E-2</v>
      </c>
      <c r="AH2689" s="43">
        <f>_xll.qlIndexFixing($X$9,$AB2689,TRUE,trigger)</f>
        <v>1.1622169884695416E-2</v>
      </c>
      <c r="AI2689" s="45">
        <f t="shared" si="55"/>
        <v>2.2180317921470516E-2</v>
      </c>
    </row>
    <row r="2690" spans="27:35" x14ac:dyDescent="0.2">
      <c r="AA2690" s="122" t="s">
        <v>88</v>
      </c>
      <c r="AB2690" s="40">
        <f>_xll.qlInterestRateIndexFixingDate($X$9,AC2690)</f>
        <v>58260</v>
      </c>
      <c r="AC2690" s="40">
        <f>_xll.qlCalendarAdvance(calendar,$AC2689,AA2690,,,trigger)</f>
        <v>58264</v>
      </c>
      <c r="AD2690" s="40">
        <f>_xll.qlInterestRateIndexMaturity($X$9,AC2690,)</f>
        <v>58356</v>
      </c>
      <c r="AE2690" s="43">
        <f>_xll.qlTenorBasisValue(TenorBasis3M,AC2690,_xll.ohTrigger(trigger,$X$24))</f>
        <v>6.0257769860108547E-5</v>
      </c>
      <c r="AF2690" s="90">
        <f>_xll.qlTenorBasisForwardRate(TenorBasis3M,AC2690,_xll.ohTrigger(trigger,$X$24))</f>
        <v>1.1537551255860203E-2</v>
      </c>
      <c r="AG2690" s="90">
        <f>_xll.qlIndexFixing(TenorBasisIndex6M,$AB2690,TRUE,_xll.ohTrigger(trigger,$X$24))</f>
        <v>1.1494323553571191E-2</v>
      </c>
      <c r="AH2690" s="43">
        <f>_xll.qlIndexFixing($X$9,$AB2690,TRUE,trigger)</f>
        <v>1.1617377465770233E-2</v>
      </c>
      <c r="AI2690" s="45">
        <f t="shared" si="55"/>
        <v>-1.2305391219904169</v>
      </c>
    </row>
    <row r="2691" spans="27:35" x14ac:dyDescent="0.2">
      <c r="AA2691" s="122" t="s">
        <v>88</v>
      </c>
      <c r="AB2691" s="40">
        <f>_xll.qlInterestRateIndexFixingDate($X$9,AC2691)</f>
        <v>58267</v>
      </c>
      <c r="AC2691" s="40">
        <f>_xll.qlCalendarAdvance(calendar,$AC2690,AA2691,,,trigger)</f>
        <v>58271</v>
      </c>
      <c r="AD2691" s="40">
        <f>_xll.qlInterestRateIndexMaturity($X$9,AC2691,)</f>
        <v>58363</v>
      </c>
      <c r="AE2691" s="43">
        <f>_xll.qlTenorBasisValue(TenorBasis3M,AC2691,_xll.ohTrigger(trigger,$X$24))</f>
        <v>6.0129973183263054E-5</v>
      </c>
      <c r="AF2691" s="90">
        <f>_xll.qlTenorBasisForwardRate(TenorBasis3M,AC2691,_xll.ohTrigger(trigger,$X$24))</f>
        <v>1.1532784302175371E-2</v>
      </c>
      <c r="AG2691" s="90">
        <f>_xll.qlIndexFixing(TenorBasisIndex6M,$AB2691,TRUE,_xll.ohTrigger(trigger,$X$24))</f>
        <v>1.1740711886672497E-2</v>
      </c>
      <c r="AH2691" s="43">
        <f>_xll.qlIndexFixing($X$9,$AB2691,TRUE,trigger)</f>
        <v>1.1612622027065677E-2</v>
      </c>
      <c r="AI2691" s="45">
        <f t="shared" si="55"/>
        <v>1.2808985960681938</v>
      </c>
    </row>
    <row r="2692" spans="27:35" x14ac:dyDescent="0.2">
      <c r="AA2692" s="122" t="s">
        <v>88</v>
      </c>
      <c r="AB2692" s="40">
        <f>_xll.qlInterestRateIndexFixingDate($X$9,AC2692)</f>
        <v>58274</v>
      </c>
      <c r="AC2692" s="40">
        <f>_xll.qlCalendarAdvance(calendar,$AC2691,AA2692,,,trigger)</f>
        <v>58278</v>
      </c>
      <c r="AD2692" s="40">
        <f>_xll.qlInterestRateIndexMaturity($X$9,AC2692,)</f>
        <v>58370</v>
      </c>
      <c r="AE2692" s="43">
        <f>_xll.qlTenorBasisValue(TenorBasis3M,AC2692,_xll.ohTrigger(trigger,$X$24))</f>
        <v>6.0002445599951752E-5</v>
      </c>
      <c r="AF2692" s="90">
        <f>_xll.qlTenorBasisForwardRate(TenorBasis3M,AC2692,_xll.ohTrigger(trigger,$X$24))</f>
        <v>1.1528053859899219E-2</v>
      </c>
      <c r="AG2692" s="90">
        <f>_xll.qlIndexFixing(TenorBasisIndex6M,$AB2692,TRUE,_xll.ohTrigger(trigger,$X$24))</f>
        <v>1.1610087147237026E-2</v>
      </c>
      <c r="AH2692" s="43">
        <f>_xll.qlIndexFixing($X$9,$AB2692,TRUE,trigger)</f>
        <v>1.1607903568447939E-2</v>
      </c>
      <c r="AI2692" s="45">
        <f t="shared" ref="AI2692:AI2755" si="56">(AG2692-AH2692)*10000</f>
        <v>2.1835787890871899E-2</v>
      </c>
    </row>
    <row r="2693" spans="27:35" x14ac:dyDescent="0.2">
      <c r="AA2693" s="122" t="s">
        <v>88</v>
      </c>
      <c r="AB2693" s="40">
        <f>_xll.qlInterestRateIndexFixingDate($X$9,AC2693)</f>
        <v>58281</v>
      </c>
      <c r="AC2693" s="40">
        <f>_xll.qlCalendarAdvance(calendar,$AC2692,AA2693,,,trigger)</f>
        <v>58285</v>
      </c>
      <c r="AD2693" s="40">
        <f>_xll.qlInterestRateIndexMaturity($X$9,AC2693,)</f>
        <v>58377</v>
      </c>
      <c r="AE2693" s="43">
        <f>_xll.qlTenorBasisValue(TenorBasis3M,AC2693,_xll.ohTrigger(trigger,$X$24))</f>
        <v>5.9875186574842448E-5</v>
      </c>
      <c r="AF2693" s="90">
        <f>_xll.qlTenorBasisForwardRate(TenorBasis3M,AC2693,_xll.ohTrigger(trigger,$X$24))</f>
        <v>1.1523359928373144E-2</v>
      </c>
      <c r="AG2693" s="90">
        <f>_xll.qlIndexFixing(TenorBasisIndex6M,$AB2693,TRUE,_xll.ohTrigger(trigger,$X$24))</f>
        <v>1.1605393248065069E-2</v>
      </c>
      <c r="AH2693" s="43">
        <f>_xll.qlIndexFixing($X$9,$AB2693,TRUE,trigger)</f>
        <v>1.1603222089781475E-2</v>
      </c>
      <c r="AI2693" s="45">
        <f t="shared" si="56"/>
        <v>2.1711582835932941E-2</v>
      </c>
    </row>
    <row r="2694" spans="27:35" x14ac:dyDescent="0.2">
      <c r="AA2694" s="122" t="s">
        <v>88</v>
      </c>
      <c r="AB2694" s="40">
        <f>_xll.qlInterestRateIndexFixingDate($X$9,AC2694)</f>
        <v>58288</v>
      </c>
      <c r="AC2694" s="40">
        <f>_xll.qlCalendarAdvance(calendar,$AC2693,AA2694,,,trigger)</f>
        <v>58292</v>
      </c>
      <c r="AD2694" s="40">
        <f>_xll.qlInterestRateIndexMaturity($X$9,AC2694,)</f>
        <v>58384</v>
      </c>
      <c r="AE2694" s="43">
        <f>_xll.qlTenorBasisValue(TenorBasis3M,AC2694,_xll.ohTrigger(trigger,$X$24))</f>
        <v>5.9748195573567348E-5</v>
      </c>
      <c r="AF2694" s="90">
        <f>_xll.qlTenorBasisForwardRate(TenorBasis3M,AC2694,_xll.ohTrigger(trigger,$X$24))</f>
        <v>1.1518702506940277E-2</v>
      </c>
      <c r="AG2694" s="90">
        <f>_xll.qlIndexFixing(TenorBasisIndex6M,$AB2694,TRUE,_xll.ohTrigger(trigger,$X$24))</f>
        <v>1.1475670092871645E-2</v>
      </c>
      <c r="AH2694" s="43">
        <f>_xll.qlIndexFixing($X$9,$AB2694,TRUE,trigger)</f>
        <v>1.1598577590937695E-2</v>
      </c>
      <c r="AI2694" s="45">
        <f t="shared" si="56"/>
        <v>-1.2290749806605044</v>
      </c>
    </row>
    <row r="2695" spans="27:35" x14ac:dyDescent="0.2">
      <c r="AA2695" s="122" t="s">
        <v>88</v>
      </c>
      <c r="AB2695" s="40">
        <f>_xll.qlInterestRateIndexFixingDate($X$9,AC2695)</f>
        <v>58295</v>
      </c>
      <c r="AC2695" s="40">
        <f>_xll.qlCalendarAdvance(calendar,$AC2694,AA2695,,,trigger)</f>
        <v>58299</v>
      </c>
      <c r="AD2695" s="40">
        <f>_xll.qlInterestRateIndexMaturity($X$9,AC2695,)</f>
        <v>58391</v>
      </c>
      <c r="AE2695" s="43">
        <f>_xll.qlTenorBasisValue(TenorBasis3M,AC2695,_xll.ohTrigger(trigger,$X$24))</f>
        <v>5.9621472062721646E-5</v>
      </c>
      <c r="AF2695" s="90">
        <f>_xll.qlTenorBasisForwardRate(TenorBasis3M,AC2695,_xll.ohTrigger(trigger,$X$24))</f>
        <v>1.1514081594938542E-2</v>
      </c>
      <c r="AG2695" s="90">
        <f>_xll.qlIndexFixing(TenorBasisIndex6M,$AB2695,TRUE,_xll.ohTrigger(trigger,$X$24))</f>
        <v>1.1596114981622097E-2</v>
      </c>
      <c r="AH2695" s="43">
        <f>_xll.qlIndexFixing($X$9,$AB2695,TRUE,trigger)</f>
        <v>1.1593970071781052E-2</v>
      </c>
      <c r="AI2695" s="45">
        <f t="shared" si="56"/>
        <v>2.1449098410453171E-2</v>
      </c>
    </row>
    <row r="2696" spans="27:35" x14ac:dyDescent="0.2">
      <c r="AA2696" s="122" t="s">
        <v>88</v>
      </c>
      <c r="AB2696" s="40">
        <f>_xll.qlInterestRateIndexFixingDate($X$9,AC2696)</f>
        <v>58302</v>
      </c>
      <c r="AC2696" s="40">
        <f>_xll.qlCalendarAdvance(calendar,$AC2695,AA2696,,,trigger)</f>
        <v>58306</v>
      </c>
      <c r="AD2696" s="40">
        <f>_xll.qlInterestRateIndexMaturity($X$9,AC2696,)</f>
        <v>58398</v>
      </c>
      <c r="AE2696" s="43">
        <f>_xll.qlTenorBasisValue(TenorBasis3M,AC2696,_xll.ohTrigger(trigger,$X$24))</f>
        <v>5.9495015509862558E-5</v>
      </c>
      <c r="AF2696" s="90">
        <f>_xll.qlTenorBasisForwardRate(TenorBasis3M,AC2696,_xll.ohTrigger(trigger,$X$24))</f>
        <v>1.1509497191711938E-2</v>
      </c>
      <c r="AG2696" s="90">
        <f>_xll.qlIndexFixing(TenorBasisIndex6M,$AB2696,TRUE,_xll.ohTrigger(trigger,$X$24))</f>
        <v>1.159153061303648E-2</v>
      </c>
      <c r="AH2696" s="43">
        <f>_xll.qlIndexFixing($X$9,$AB2696,TRUE,trigger)</f>
        <v>1.1589399532183825E-2</v>
      </c>
      <c r="AI2696" s="45">
        <f t="shared" si="56"/>
        <v>2.1310808526551345E-2</v>
      </c>
    </row>
    <row r="2697" spans="27:35" x14ac:dyDescent="0.2">
      <c r="AA2697" s="122" t="s">
        <v>88</v>
      </c>
      <c r="AB2697" s="40">
        <f>_xll.qlInterestRateIndexFixingDate($X$9,AC2697)</f>
        <v>58309</v>
      </c>
      <c r="AC2697" s="40">
        <f>_xll.qlCalendarAdvance(calendar,$AC2696,AA2697,,,trigger)</f>
        <v>58313</v>
      </c>
      <c r="AD2697" s="40">
        <f>_xll.qlInterestRateIndexMaturity($X$9,AC2697,)</f>
        <v>58405</v>
      </c>
      <c r="AE2697" s="43">
        <f>_xll.qlTenorBasisValue(TenorBasis3M,AC2697,_xll.ohTrigger(trigger,$X$24))</f>
        <v>5.9368825383507497E-5</v>
      </c>
      <c r="AF2697" s="90">
        <f>_xll.qlTenorBasisForwardRate(TenorBasis3M,AC2697,_xll.ohTrigger(trigger,$X$24))</f>
        <v>1.1504949296609685E-2</v>
      </c>
      <c r="AG2697" s="90">
        <f>_xll.qlIndexFixing(TenorBasisIndex6M,$AB2697,TRUE,_xll.ohTrigger(trigger,$X$24))</f>
        <v>1.1586982753338949E-2</v>
      </c>
      <c r="AH2697" s="43">
        <f>_xll.qlIndexFixing($X$9,$AB2697,TRUE,trigger)</f>
        <v>1.1584865972017419E-2</v>
      </c>
      <c r="AI2697" s="45">
        <f t="shared" si="56"/>
        <v>2.1167813215299675E-2</v>
      </c>
    </row>
    <row r="2698" spans="27:35" x14ac:dyDescent="0.2">
      <c r="AA2698" s="122" t="s">
        <v>88</v>
      </c>
      <c r="AB2698" s="40">
        <f>_xll.qlInterestRateIndexFixingDate($X$9,AC2698)</f>
        <v>58316</v>
      </c>
      <c r="AC2698" s="40">
        <f>_xll.qlCalendarAdvance(calendar,$AC2697,AA2698,,,trigger)</f>
        <v>58320</v>
      </c>
      <c r="AD2698" s="40">
        <f>_xll.qlInterestRateIndexMaturity($X$9,AC2698,)</f>
        <v>58411</v>
      </c>
      <c r="AE2698" s="43">
        <f>_xll.qlTenorBasisValue(TenorBasis3M,AC2698,_xll.ohTrigger(trigger,$X$24))</f>
        <v>5.9242901153132726E-5</v>
      </c>
      <c r="AF2698" s="90">
        <f>_xll.qlTenorBasisForwardRate(TenorBasis3M,AC2698,_xll.ohTrigger(trigger,$X$24))</f>
        <v>1.1500569737190408E-2</v>
      </c>
      <c r="AG2698" s="90">
        <f>_xll.qlIndexFixing(TenorBasisIndex6M,$AB2698,TRUE,_xll.ohTrigger(trigger,$X$24))</f>
        <v>1.1709499141724427E-2</v>
      </c>
      <c r="AH2698" s="43">
        <f>_xll.qlIndexFixing($X$9,$AB2698,TRUE,trigger)</f>
        <v>1.1580497514014744E-2</v>
      </c>
      <c r="AI2698" s="45">
        <f t="shared" si="56"/>
        <v>1.2900162770968295</v>
      </c>
    </row>
    <row r="2699" spans="27:35" x14ac:dyDescent="0.2">
      <c r="AA2699" s="122" t="s">
        <v>88</v>
      </c>
      <c r="AB2699" s="40">
        <f>_xll.qlInterestRateIndexFixingDate($X$9,AC2699)</f>
        <v>58323</v>
      </c>
      <c r="AC2699" s="40">
        <f>_xll.qlCalendarAdvance(calendar,$AC2698,AA2699,,,trigger)</f>
        <v>58327</v>
      </c>
      <c r="AD2699" s="40">
        <f>_xll.qlInterestRateIndexMaturity($X$9,AC2699,)</f>
        <v>58418</v>
      </c>
      <c r="AE2699" s="43">
        <f>_xll.qlTenorBasisValue(TenorBasis3M,AC2699,_xll.ohTrigger(trigger,$X$24))</f>
        <v>5.9117242289172181E-5</v>
      </c>
      <c r="AF2699" s="90">
        <f>_xll.qlTenorBasisForwardRate(TenorBasis3M,AC2699,_xll.ohTrigger(trigger,$X$24))</f>
        <v>1.1496092391659595E-2</v>
      </c>
      <c r="AG2699" s="90">
        <f>_xll.qlIndexFixing(TenorBasisIndex6M,$AB2699,TRUE,_xll.ohTrigger(trigger,$X$24))</f>
        <v>1.1578123293601507E-2</v>
      </c>
      <c r="AH2699" s="43">
        <f>_xll.qlIndexFixing($X$9,$AB2699,TRUE,trigger)</f>
        <v>1.1576035414265712E-2</v>
      </c>
      <c r="AI2699" s="45">
        <f t="shared" si="56"/>
        <v>2.0878793357947262E-2</v>
      </c>
    </row>
    <row r="2700" spans="27:35" x14ac:dyDescent="0.2">
      <c r="AA2700" s="122" t="s">
        <v>88</v>
      </c>
      <c r="AB2700" s="40">
        <f>_xll.qlInterestRateIndexFixingDate($X$9,AC2700)</f>
        <v>58330</v>
      </c>
      <c r="AC2700" s="40">
        <f>_xll.qlCalendarAdvance(calendar,$AC2699,AA2700,,,trigger)</f>
        <v>58334</v>
      </c>
      <c r="AD2700" s="40">
        <f>_xll.qlInterestRateIndexMaturity($X$9,AC2700,)</f>
        <v>58425</v>
      </c>
      <c r="AE2700" s="43">
        <f>_xll.qlTenorBasisValue(TenorBasis3M,AC2700,_xll.ohTrigger(trigger,$X$24))</f>
        <v>5.8991848263016074E-5</v>
      </c>
      <c r="AF2700" s="90">
        <f>_xll.qlTenorBasisForwardRate(TenorBasis3M,AC2700,_xll.ohTrigger(trigger,$X$24))</f>
        <v>1.1491651551130003E-2</v>
      </c>
      <c r="AG2700" s="90">
        <f>_xll.qlIndexFixing(TenorBasisIndex6M,$AB2700,TRUE,_xll.ohTrigger(trigger,$X$24))</f>
        <v>1.1573682491718803E-2</v>
      </c>
      <c r="AH2700" s="43">
        <f>_xll.qlIndexFixing($X$9,$AB2700,TRUE,trigger)</f>
        <v>1.1571610292333532E-2</v>
      </c>
      <c r="AI2700" s="45">
        <f t="shared" si="56"/>
        <v>2.0721993852709786E-2</v>
      </c>
    </row>
    <row r="2701" spans="27:35" x14ac:dyDescent="0.2">
      <c r="AA2701" s="122" t="s">
        <v>88</v>
      </c>
      <c r="AB2701" s="40">
        <f>_xll.qlInterestRateIndexFixingDate($X$9,AC2701)</f>
        <v>58337</v>
      </c>
      <c r="AC2701" s="40">
        <f>_xll.qlCalendarAdvance(calendar,$AC2700,AA2701,,,trigger)</f>
        <v>58341</v>
      </c>
      <c r="AD2701" s="40">
        <f>_xll.qlInterestRateIndexMaturity($X$9,AC2701,)</f>
        <v>58432</v>
      </c>
      <c r="AE2701" s="43">
        <f>_xll.qlTenorBasisValue(TenorBasis3M,AC2701,_xll.ohTrigger(trigger,$X$24))</f>
        <v>5.8866718547009113E-5</v>
      </c>
      <c r="AF2701" s="90">
        <f>_xll.qlTenorBasisForwardRate(TenorBasis3M,AC2701,_xll.ohTrigger(trigger,$X$24))</f>
        <v>1.1487247214953356E-2</v>
      </c>
      <c r="AG2701" s="90">
        <f>_xll.qlIndexFixing(TenorBasisIndex6M,$AB2701,TRUE,_xll.ohTrigger(trigger,$X$24))</f>
        <v>1.1569278194945362E-2</v>
      </c>
      <c r="AH2701" s="43">
        <f>_xll.qlIndexFixing($X$9,$AB2701,TRUE,trigger)</f>
        <v>1.1567222148092591E-2</v>
      </c>
      <c r="AI2701" s="45">
        <f t="shared" si="56"/>
        <v>2.0560468527719422E-2</v>
      </c>
    </row>
    <row r="2702" spans="27:35" x14ac:dyDescent="0.2">
      <c r="AA2702" s="122" t="s">
        <v>88</v>
      </c>
      <c r="AB2702" s="40">
        <f>_xll.qlInterestRateIndexFixingDate($X$9,AC2702)</f>
        <v>58344</v>
      </c>
      <c r="AC2702" s="40">
        <f>_xll.qlCalendarAdvance(calendar,$AC2701,AA2702,,,trigger)</f>
        <v>58348</v>
      </c>
      <c r="AD2702" s="40">
        <f>_xll.qlInterestRateIndexMaturity($X$9,AC2702,)</f>
        <v>58440</v>
      </c>
      <c r="AE2702" s="43">
        <f>_xll.qlTenorBasisValue(TenorBasis3M,AC2702,_xll.ohTrigger(trigger,$X$24))</f>
        <v>5.8741852614449629E-5</v>
      </c>
      <c r="AF2702" s="90">
        <f>_xll.qlTenorBasisForwardRate(TenorBasis3M,AC2702,_xll.ohTrigger(trigger,$X$24))</f>
        <v>1.1482757420194924E-2</v>
      </c>
      <c r="AG2702" s="90">
        <f>_xll.qlIndexFixing(TenorBasisIndex6M,$AB2702,TRUE,_xll.ohTrigger(trigger,$X$24))</f>
        <v>1.1690110999048164E-2</v>
      </c>
      <c r="AH2702" s="43">
        <f>_xll.qlIndexFixing($X$9,$AB2702,TRUE,trigger)</f>
        <v>1.156275285817825E-2</v>
      </c>
      <c r="AI2702" s="45">
        <f t="shared" si="56"/>
        <v>1.2735814086991399</v>
      </c>
    </row>
    <row r="2703" spans="27:35" x14ac:dyDescent="0.2">
      <c r="AA2703" s="122" t="s">
        <v>88</v>
      </c>
      <c r="AB2703" s="40">
        <f>_xll.qlInterestRateIndexFixingDate($X$9,AC2703)</f>
        <v>58351</v>
      </c>
      <c r="AC2703" s="40">
        <f>_xll.qlCalendarAdvance(calendar,$AC2702,AA2703,,,trigger)</f>
        <v>58355</v>
      </c>
      <c r="AD2703" s="40">
        <f>_xll.qlInterestRateIndexMaturity($X$9,AC2703,)</f>
        <v>58447</v>
      </c>
      <c r="AE2703" s="43">
        <f>_xll.qlTenorBasisValue(TenorBasis3M,AC2703,_xll.ohTrigger(trigger,$X$24))</f>
        <v>5.8617249939587708E-5</v>
      </c>
      <c r="AF2703" s="90">
        <f>_xll.qlTenorBasisForwardRate(TenorBasis3M,AC2703,_xll.ohTrigger(trigger,$X$24))</f>
        <v>1.1478428560207933E-2</v>
      </c>
      <c r="AG2703" s="90">
        <f>_xll.qlIndexFixing(TenorBasisIndex6M,$AB2703,TRUE,_xll.ohTrigger(trigger,$X$24))</f>
        <v>1.1560462245390975E-2</v>
      </c>
      <c r="AH2703" s="43">
        <f>_xll.qlIndexFixing($X$9,$AB2703,TRUE,trigger)</f>
        <v>1.1558441171933687E-2</v>
      </c>
      <c r="AI2703" s="45">
        <f t="shared" si="56"/>
        <v>2.0210734572884831E-2</v>
      </c>
    </row>
    <row r="2704" spans="27:35" x14ac:dyDescent="0.2">
      <c r="AA2704" s="122" t="s">
        <v>88</v>
      </c>
      <c r="AB2704" s="40">
        <f>_xll.qlInterestRateIndexFixingDate($X$9,AC2704)</f>
        <v>58358</v>
      </c>
      <c r="AC2704" s="40">
        <f>_xll.qlCalendarAdvance(calendar,$AC2703,AA2704,,,trigger)</f>
        <v>58362</v>
      </c>
      <c r="AD2704" s="40">
        <f>_xll.qlInterestRateIndexMaturity($X$9,AC2704,)</f>
        <v>58454</v>
      </c>
      <c r="AE2704" s="43">
        <f>_xll.qlTenorBasisValue(TenorBasis3M,AC2704,_xll.ohTrigger(trigger,$X$24))</f>
        <v>5.8492909997624287E-5</v>
      </c>
      <c r="AF2704" s="90">
        <f>_xll.qlTenorBasisForwardRate(TenorBasis3M,AC2704,_xll.ohTrigger(trigger,$X$24))</f>
        <v>1.1474136203820217E-2</v>
      </c>
      <c r="AG2704" s="90">
        <f>_xll.qlIndexFixing(TenorBasisIndex6M,$AB2704,TRUE,_xll.ohTrigger(trigger,$X$24))</f>
        <v>1.1556169929751533E-2</v>
      </c>
      <c r="AH2704" s="43">
        <f>_xll.qlIndexFixing($X$9,$AB2704,TRUE,trigger)</f>
        <v>1.1554166464245863E-2</v>
      </c>
      <c r="AI2704" s="45">
        <f t="shared" si="56"/>
        <v>2.0034655056691553E-2</v>
      </c>
    </row>
    <row r="2705" spans="27:35" x14ac:dyDescent="0.2">
      <c r="AA2705" s="122" t="s">
        <v>88</v>
      </c>
      <c r="AB2705" s="40">
        <f>_xll.qlInterestRateIndexFixingDate($X$9,AC2705)</f>
        <v>58365</v>
      </c>
      <c r="AC2705" s="40">
        <f>_xll.qlCalendarAdvance(calendar,$AC2704,AA2705,,,trigger)</f>
        <v>58369</v>
      </c>
      <c r="AD2705" s="40">
        <f>_xll.qlInterestRateIndexMaturity($X$9,AC2705,)</f>
        <v>58461</v>
      </c>
      <c r="AE2705" s="43">
        <f>_xll.qlTenorBasisValue(TenorBasis3M,AC2705,_xll.ohTrigger(trigger,$X$24))</f>
        <v>5.8368832264709434E-5</v>
      </c>
      <c r="AF2705" s="90">
        <f>_xll.qlTenorBasisForwardRate(TenorBasis3M,AC2705,_xll.ohTrigger(trigger,$X$24))</f>
        <v>1.1469880350399237E-2</v>
      </c>
      <c r="AG2705" s="90">
        <f>_xll.qlIndexFixing(TenorBasisIndex6M,$AB2705,TRUE,_xll.ohTrigger(trigger,$X$24))</f>
        <v>1.155191411783822E-2</v>
      </c>
      <c r="AH2705" s="43">
        <f>_xll.qlIndexFixing($X$9,$AB2705,TRUE,trigger)</f>
        <v>1.154992873498966E-2</v>
      </c>
      <c r="AI2705" s="45">
        <f t="shared" si="56"/>
        <v>1.9853828485596331E-2</v>
      </c>
    </row>
    <row r="2706" spans="27:35" x14ac:dyDescent="0.2">
      <c r="AA2706" s="122" t="s">
        <v>88</v>
      </c>
      <c r="AB2706" s="40">
        <f>_xll.qlInterestRateIndexFixingDate($X$9,AC2706)</f>
        <v>58372</v>
      </c>
      <c r="AC2706" s="40">
        <f>_xll.qlCalendarAdvance(calendar,$AC2705,AA2706,,,trigger)</f>
        <v>58376</v>
      </c>
      <c r="AD2706" s="40">
        <f>_xll.qlInterestRateIndexMaturity($X$9,AC2706,)</f>
        <v>58468</v>
      </c>
      <c r="AE2706" s="43">
        <f>_xll.qlTenorBasisValue(TenorBasis3M,AC2706,_xll.ohTrigger(trigger,$X$24))</f>
        <v>5.8245016217940845E-5</v>
      </c>
      <c r="AF2706" s="90">
        <f>_xll.qlTenorBasisForwardRate(TenorBasis3M,AC2706,_xll.ohTrigger(trigger,$X$24))</f>
        <v>1.1465660999302898E-2</v>
      </c>
      <c r="AG2706" s="90">
        <f>_xll.qlIndexFixing(TenorBasisIndex6M,$AB2706,TRUE,_xll.ohTrigger(trigger,$X$24))</f>
        <v>1.1547694809014153E-2</v>
      </c>
      <c r="AH2706" s="43">
        <f>_xll.qlIndexFixing($X$9,$AB2706,TRUE,trigger)</f>
        <v>1.1545727984049519E-2</v>
      </c>
      <c r="AI2706" s="45">
        <f t="shared" si="56"/>
        <v>1.9668249646338787E-2</v>
      </c>
    </row>
    <row r="2707" spans="27:35" x14ac:dyDescent="0.2">
      <c r="AA2707" s="122" t="s">
        <v>88</v>
      </c>
      <c r="AB2707" s="40">
        <f>_xll.qlInterestRateIndexFixingDate($X$9,AC2707)</f>
        <v>58379</v>
      </c>
      <c r="AC2707" s="40">
        <f>_xll.qlCalendarAdvance(calendar,$AC2706,AA2707,,,trigger)</f>
        <v>58383</v>
      </c>
      <c r="AD2707" s="40">
        <f>_xll.qlInterestRateIndexMaturity($X$9,AC2707,)</f>
        <v>58475</v>
      </c>
      <c r="AE2707" s="43">
        <f>_xll.qlTenorBasisValue(TenorBasis3M,AC2707,_xll.ohTrigger(trigger,$X$24))</f>
        <v>5.8121461335362945E-5</v>
      </c>
      <c r="AF2707" s="90">
        <f>_xll.qlTenorBasisForwardRate(TenorBasis3M,AC2707,_xll.ohTrigger(trigger,$X$24))</f>
        <v>1.1461478149896056E-2</v>
      </c>
      <c r="AG2707" s="90">
        <f>_xll.qlIndexFixing(TenorBasisIndex6M,$AB2707,TRUE,_xll.ohTrigger(trigger,$X$24))</f>
        <v>1.1543512002644189E-2</v>
      </c>
      <c r="AH2707" s="43">
        <f>_xll.qlIndexFixing($X$9,$AB2707,TRUE,trigger)</f>
        <v>1.1541564211304667E-2</v>
      </c>
      <c r="AI2707" s="45">
        <f t="shared" si="56"/>
        <v>1.9477913395220953E-2</v>
      </c>
    </row>
    <row r="2708" spans="27:35" x14ac:dyDescent="0.2">
      <c r="AA2708" s="122" t="s">
        <v>88</v>
      </c>
      <c r="AB2708" s="40">
        <f>_xll.qlInterestRateIndexFixingDate($X$9,AC2708)</f>
        <v>58386</v>
      </c>
      <c r="AC2708" s="40">
        <f>_xll.qlCalendarAdvance(calendar,$AC2707,AA2708,,,trigger)</f>
        <v>58390</v>
      </c>
      <c r="AD2708" s="40">
        <f>_xll.qlInterestRateIndexMaturity($X$9,AC2708,)</f>
        <v>58482</v>
      </c>
      <c r="AE2708" s="43">
        <f>_xll.qlTenorBasisValue(TenorBasis3M,AC2708,_xll.ohTrigger(trigger,$X$24))</f>
        <v>5.7998167095965099E-5</v>
      </c>
      <c r="AF2708" s="90">
        <f>_xll.qlTenorBasisForwardRate(TenorBasis3M,AC2708,_xll.ohTrigger(trigger,$X$24))</f>
        <v>1.1457331801551387E-2</v>
      </c>
      <c r="AG2708" s="90">
        <f>_xll.qlIndexFixing(TenorBasisIndex6M,$AB2708,TRUE,_xll.ohTrigger(trigger,$X$24))</f>
        <v>1.1414932845822449E-2</v>
      </c>
      <c r="AH2708" s="43">
        <f>_xll.qlIndexFixing($X$9,$AB2708,TRUE,trigger)</f>
        <v>1.1537437416636067E-2</v>
      </c>
      <c r="AI2708" s="45">
        <f t="shared" si="56"/>
        <v>-1.2250457081361756</v>
      </c>
    </row>
    <row r="2709" spans="27:35" x14ac:dyDescent="0.2">
      <c r="AA2709" s="122" t="s">
        <v>88</v>
      </c>
      <c r="AB2709" s="40">
        <f>_xll.qlInterestRateIndexFixingDate($X$9,AC2709)</f>
        <v>58393</v>
      </c>
      <c r="AC2709" s="40">
        <f>_xll.qlCalendarAdvance(calendar,$AC2708,AA2709,,,trigger)</f>
        <v>58397</v>
      </c>
      <c r="AD2709" s="40">
        <f>_xll.qlInterestRateIndexMaturity($X$9,AC2709,)</f>
        <v>58489</v>
      </c>
      <c r="AE2709" s="43">
        <f>_xll.qlTenorBasisValue(TenorBasis3M,AC2709,_xll.ohTrigger(trigger,$X$24))</f>
        <v>5.7875132979680189E-5</v>
      </c>
      <c r="AF2709" s="90">
        <f>_xll.qlTenorBasisForwardRate(TenorBasis3M,AC2709,_xll.ohTrigger(trigger,$X$24))</f>
        <v>1.1453221953635484E-2</v>
      </c>
      <c r="AG2709" s="90">
        <f>_xll.qlIndexFixing(TenorBasisIndex6M,$AB2709,TRUE,_xll.ohTrigger(trigger,$X$24))</f>
        <v>1.1660235383286007E-2</v>
      </c>
      <c r="AH2709" s="43">
        <f>_xll.qlIndexFixing($X$9,$AB2709,TRUE,trigger)</f>
        <v>1.15333475999299E-2</v>
      </c>
      <c r="AI2709" s="45">
        <f t="shared" si="56"/>
        <v>1.2688778335610655</v>
      </c>
    </row>
    <row r="2710" spans="27:35" x14ac:dyDescent="0.2">
      <c r="AA2710" s="122" t="s">
        <v>88</v>
      </c>
      <c r="AB2710" s="40">
        <f>_xll.qlInterestRateIndexFixingDate($X$9,AC2710)</f>
        <v>58400</v>
      </c>
      <c r="AC2710" s="40">
        <f>_xll.qlCalendarAdvance(calendar,$AC2709,AA2710,,,trigger)</f>
        <v>58404</v>
      </c>
      <c r="AD2710" s="40">
        <f>_xll.qlInterestRateIndexMaturity($X$9,AC2710,)</f>
        <v>58496</v>
      </c>
      <c r="AE2710" s="43">
        <f>_xll.qlTenorBasisValue(TenorBasis3M,AC2710,_xll.ohTrigger(trigger,$X$24))</f>
        <v>5.7752358467383529E-5</v>
      </c>
      <c r="AF2710" s="90">
        <f>_xll.qlTenorBasisForwardRate(TenorBasis3M,AC2710,_xll.ohTrigger(trigger,$X$24))</f>
        <v>1.1449148605520156E-2</v>
      </c>
      <c r="AG2710" s="90">
        <f>_xll.qlIndexFixing(TenorBasisIndex6M,$AB2710,TRUE,_xll.ohTrigger(trigger,$X$24))</f>
        <v>1.1531182591956133E-2</v>
      </c>
      <c r="AH2710" s="43">
        <f>_xll.qlIndexFixing($X$9,$AB2710,TRUE,trigger)</f>
        <v>1.1529294761067996E-2</v>
      </c>
      <c r="AI2710" s="45">
        <f t="shared" si="56"/>
        <v>1.887830888136835E-2</v>
      </c>
    </row>
    <row r="2711" spans="27:35" x14ac:dyDescent="0.2">
      <c r="AA2711" s="122" t="s">
        <v>88</v>
      </c>
      <c r="AB2711" s="40">
        <f>_xll.qlInterestRateIndexFixingDate($X$9,AC2711)</f>
        <v>58407</v>
      </c>
      <c r="AC2711" s="40">
        <f>_xll.qlCalendarAdvance(calendar,$AC2710,AA2711,,,trigger)</f>
        <v>58411</v>
      </c>
      <c r="AD2711" s="40">
        <f>_xll.qlInterestRateIndexMaturity($X$9,AC2711,)</f>
        <v>58502</v>
      </c>
      <c r="AE2711" s="43">
        <f>_xll.qlTenorBasisValue(TenorBasis3M,AC2711,_xll.ohTrigger(trigger,$X$24))</f>
        <v>5.7629843040891409E-5</v>
      </c>
      <c r="AF2711" s="90">
        <f>_xll.qlTenorBasisForwardRate(TenorBasis3M,AC2711,_xll.ohTrigger(trigger,$X$24))</f>
        <v>1.1445211452266405E-2</v>
      </c>
      <c r="AG2711" s="90">
        <f>_xll.qlIndexFixing(TenorBasisIndex6M,$AB2711,TRUE,_xll.ohTrigger(trigger,$X$24))</f>
        <v>1.1527242867795733E-2</v>
      </c>
      <c r="AH2711" s="43">
        <f>_xll.qlIndexFixing($X$9,$AB2711,TRUE,trigger)</f>
        <v>1.1525374452241591E-2</v>
      </c>
      <c r="AI2711" s="45">
        <f t="shared" si="56"/>
        <v>1.8684155541418002E-2</v>
      </c>
    </row>
    <row r="2712" spans="27:35" x14ac:dyDescent="0.2">
      <c r="AA2712" s="122" t="s">
        <v>88</v>
      </c>
      <c r="AB2712" s="40">
        <f>_xll.qlInterestRateIndexFixingDate($X$9,AC2712)</f>
        <v>58414</v>
      </c>
      <c r="AC2712" s="40">
        <f>_xll.qlCalendarAdvance(calendar,$AC2711,AA2712,,,trigger)</f>
        <v>58418</v>
      </c>
      <c r="AD2712" s="40">
        <f>_xll.qlInterestRateIndexMaturity($X$9,AC2712,)</f>
        <v>58509</v>
      </c>
      <c r="AE2712" s="43">
        <f>_xll.qlTenorBasisValue(TenorBasis3M,AC2712,_xll.ohTrigger(trigger,$X$24))</f>
        <v>5.7507586182959408E-5</v>
      </c>
      <c r="AF2712" s="90">
        <f>_xll.qlTenorBasisForwardRate(TenorBasis3M,AC2712,_xll.ohTrigger(trigger,$X$24))</f>
        <v>1.1441208621999599E-2</v>
      </c>
      <c r="AG2712" s="90">
        <f>_xll.qlIndexFixing(TenorBasisIndex6M,$AB2712,TRUE,_xll.ohTrigger(trigger,$X$24))</f>
        <v>1.1523240085233182E-2</v>
      </c>
      <c r="AH2712" s="43">
        <f>_xll.qlIndexFixing($X$9,$AB2712,TRUE,trigger)</f>
        <v>1.1521393054737161E-2</v>
      </c>
      <c r="AI2712" s="45">
        <f t="shared" si="56"/>
        <v>1.8470304960216399E-2</v>
      </c>
    </row>
    <row r="2713" spans="27:35" x14ac:dyDescent="0.2">
      <c r="AA2713" s="122" t="s">
        <v>88</v>
      </c>
      <c r="AB2713" s="40">
        <f>_xll.qlInterestRateIndexFixingDate($X$9,AC2713)</f>
        <v>58421</v>
      </c>
      <c r="AC2713" s="40">
        <f>_xll.qlCalendarAdvance(calendar,$AC2712,AA2713,,,trigger)</f>
        <v>58425</v>
      </c>
      <c r="AD2713" s="40">
        <f>_xll.qlInterestRateIndexMaturity($X$9,AC2713,)</f>
        <v>58516</v>
      </c>
      <c r="AE2713" s="43">
        <f>_xll.qlTenorBasisValue(TenorBasis3M,AC2713,_xll.ohTrigger(trigger,$X$24))</f>
        <v>5.7385587377281342E-5</v>
      </c>
      <c r="AF2713" s="90">
        <f>_xll.qlTenorBasisForwardRate(TenorBasis3M,AC2713,_xll.ohTrigger(trigger,$X$24))</f>
        <v>1.143724228849884E-2</v>
      </c>
      <c r="AG2713" s="90">
        <f>_xll.qlIndexFixing(TenorBasisIndex6M,$AB2713,TRUE,_xll.ohTrigger(trigger,$X$24))</f>
        <v>1.1519273800193E-2</v>
      </c>
      <c r="AH2713" s="43">
        <f>_xll.qlIndexFixing($X$9,$AB2713,TRUE,trigger)</f>
        <v>1.1517448633521136E-2</v>
      </c>
      <c r="AI2713" s="45">
        <f t="shared" si="56"/>
        <v>1.8251666718642479E-2</v>
      </c>
    </row>
    <row r="2714" spans="27:35" x14ac:dyDescent="0.2">
      <c r="AA2714" s="122" t="s">
        <v>88</v>
      </c>
      <c r="AB2714" s="40">
        <f>_xll.qlInterestRateIndexFixingDate($X$9,AC2714)</f>
        <v>58428</v>
      </c>
      <c r="AC2714" s="40">
        <f>_xll.qlCalendarAdvance(calendar,$AC2713,AA2714,,,trigger)</f>
        <v>58432</v>
      </c>
      <c r="AD2714" s="40">
        <f>_xll.qlInterestRateIndexMaturity($X$9,AC2714,)</f>
        <v>58523</v>
      </c>
      <c r="AE2714" s="43">
        <f>_xll.qlTenorBasisValue(TenorBasis3M,AC2714,_xll.ohTrigger(trigger,$X$24))</f>
        <v>5.7263846108487917E-5</v>
      </c>
      <c r="AF2714" s="90">
        <f>_xll.qlTenorBasisForwardRate(TenorBasis3M,AC2714,_xll.ohTrigger(trigger,$X$24))</f>
        <v>1.1433312451150994E-2</v>
      </c>
      <c r="AG2714" s="90">
        <f>_xll.qlIndexFixing(TenorBasisIndex6M,$AB2714,TRUE,_xll.ohTrigger(trigger,$X$24))</f>
        <v>1.1389792090994029E-2</v>
      </c>
      <c r="AH2714" s="43">
        <f>_xll.qlIndexFixing($X$9,$AB2714,TRUE,trigger)</f>
        <v>1.1513541188483713E-2</v>
      </c>
      <c r="AI2714" s="45">
        <f t="shared" si="56"/>
        <v>-1.2374909748968412</v>
      </c>
    </row>
    <row r="2715" spans="27:35" x14ac:dyDescent="0.2">
      <c r="AA2715" s="122" t="s">
        <v>88</v>
      </c>
      <c r="AB2715" s="40">
        <f>_xll.qlInterestRateIndexFixingDate($X$9,AC2715)</f>
        <v>58433</v>
      </c>
      <c r="AC2715" s="40">
        <f>_xll.qlCalendarAdvance(calendar,$AC2714,AA2715,,,trigger)</f>
        <v>58439</v>
      </c>
      <c r="AD2715" s="40">
        <f>_xll.qlInterestRateIndexMaturity($X$9,AC2715,)</f>
        <v>58530</v>
      </c>
      <c r="AE2715" s="43">
        <f>_xll.qlTenorBasisValue(TenorBasis3M,AC2715,_xll.ohTrigger(trigger,$X$24))</f>
        <v>5.7142361862144933E-5</v>
      </c>
      <c r="AF2715" s="90">
        <f>_xll.qlTenorBasisForwardRate(TenorBasis3M,AC2715,_xll.ohTrigger(trigger,$X$24))</f>
        <v>1.1429419109333263E-2</v>
      </c>
      <c r="AG2715" s="90">
        <f>_xll.qlIndexFixing(TenorBasisIndex6M,$AB2715,TRUE,_xll.ohTrigger(trigger,$X$24))</f>
        <v>1.1511450720213139E-2</v>
      </c>
      <c r="AH2715" s="43">
        <f>_xll.qlIndexFixing($X$9,$AB2715,TRUE,trigger)</f>
        <v>1.1509670719515091E-2</v>
      </c>
      <c r="AI2715" s="45">
        <f t="shared" si="56"/>
        <v>1.7800006980473598E-2</v>
      </c>
    </row>
    <row r="2716" spans="27:35" x14ac:dyDescent="0.2">
      <c r="AA2716" s="122" t="s">
        <v>88</v>
      </c>
      <c r="AB2716" s="40">
        <f>_xll.qlInterestRateIndexFixingDate($X$9,AC2716)</f>
        <v>58442</v>
      </c>
      <c r="AC2716" s="40">
        <f>_xll.qlCalendarAdvance(calendar,$AC2715,AA2716,,,trigger)</f>
        <v>58446</v>
      </c>
      <c r="AD2716" s="40">
        <f>_xll.qlInterestRateIndexMaturity($X$9,AC2716,)</f>
        <v>58537</v>
      </c>
      <c r="AE2716" s="43">
        <f>_xll.qlTenorBasisValue(TenorBasis3M,AC2716,_xll.ohTrigger(trigger,$X$24))</f>
        <v>5.7021134124752376E-5</v>
      </c>
      <c r="AF2716" s="90">
        <f>_xll.qlTenorBasisForwardRate(TenorBasis3M,AC2716,_xll.ohTrigger(trigger,$X$24))</f>
        <v>1.1425562262433388E-2</v>
      </c>
      <c r="AG2716" s="90">
        <f>_xll.qlIndexFixing(TenorBasisIndex6M,$AB2716,TRUE,_xll.ohTrigger(trigger,$X$24))</f>
        <v>1.1633618330047264E-2</v>
      </c>
      <c r="AH2716" s="43">
        <f>_xll.qlIndexFixing($X$9,$AB2716,TRUE,trigger)</f>
        <v>1.1505837226505469E-2</v>
      </c>
      <c r="AI2716" s="45">
        <f t="shared" si="56"/>
        <v>1.2778110354179535</v>
      </c>
    </row>
    <row r="2717" spans="27:35" x14ac:dyDescent="0.2">
      <c r="AA2717" s="122" t="s">
        <v>88</v>
      </c>
      <c r="AB2717" s="40">
        <f>_xll.qlInterestRateIndexFixingDate($X$9,AC2717)</f>
        <v>58449</v>
      </c>
      <c r="AC2717" s="40">
        <f>_xll.qlCalendarAdvance(calendar,$AC2716,AA2717,,,trigger)</f>
        <v>58453</v>
      </c>
      <c r="AD2717" s="40">
        <f>_xll.qlInterestRateIndexMaturity($X$9,AC2717,)</f>
        <v>58544</v>
      </c>
      <c r="AE2717" s="43">
        <f>_xll.qlTenorBasisValue(TenorBasis3M,AC2717,_xll.ohTrigger(trigger,$X$24))</f>
        <v>5.6900162383742785E-5</v>
      </c>
      <c r="AF2717" s="90">
        <f>_xll.qlTenorBasisForwardRate(TenorBasis3M,AC2717,_xll.ohTrigger(trigger,$X$24))</f>
        <v>1.1421741909836478E-2</v>
      </c>
      <c r="AG2717" s="90">
        <f>_xll.qlIndexFixing(TenorBasisIndex6M,$AB2717,TRUE,_xll.ohTrigger(trigger,$X$24))</f>
        <v>1.150377362291592E-2</v>
      </c>
      <c r="AH2717" s="43">
        <f>_xll.qlIndexFixing($X$9,$AB2717,TRUE,trigger)</f>
        <v>1.1502040709347674E-2</v>
      </c>
      <c r="AI2717" s="45">
        <f t="shared" si="56"/>
        <v>1.7329135682461749E-2</v>
      </c>
    </row>
    <row r="2718" spans="27:35" x14ac:dyDescent="0.2">
      <c r="AA2718" s="122" t="s">
        <v>88</v>
      </c>
      <c r="AB2718" s="40">
        <f>_xll.qlInterestRateIndexFixingDate($X$9,AC2718)</f>
        <v>58456</v>
      </c>
      <c r="AC2718" s="40">
        <f>_xll.qlCalendarAdvance(calendar,$AC2717,AA2718,,,trigger)</f>
        <v>58460</v>
      </c>
      <c r="AD2718" s="40">
        <f>_xll.qlInterestRateIndexMaturity($X$9,AC2718,)</f>
        <v>58551</v>
      </c>
      <c r="AE2718" s="43">
        <f>_xll.qlTenorBasisValue(TenorBasis3M,AC2718,_xll.ohTrigger(trigger,$X$24))</f>
        <v>5.6779446127479908E-5</v>
      </c>
      <c r="AF2718" s="90">
        <f>_xll.qlTenorBasisForwardRate(TenorBasis3M,AC2718,_xll.ohTrigger(trigger,$X$24))</f>
        <v>1.1417958050930275E-2</v>
      </c>
      <c r="AG2718" s="90">
        <f>_xll.qlIndexFixing(TenorBasisIndex6M,$AB2718,TRUE,_xll.ohTrigger(trigger,$X$24))</f>
        <v>1.1499989816244857E-2</v>
      </c>
      <c r="AH2718" s="43">
        <f>_xll.qlIndexFixing($X$9,$AB2718,TRUE,trigger)</f>
        <v>1.1498281167937181E-2</v>
      </c>
      <c r="AI2718" s="45">
        <f t="shared" si="56"/>
        <v>1.708648307676211E-2</v>
      </c>
    </row>
    <row r="2719" spans="27:35" x14ac:dyDescent="0.2">
      <c r="AA2719" s="122" t="s">
        <v>88</v>
      </c>
      <c r="AB2719" s="40">
        <f>_xll.qlInterestRateIndexFixingDate($X$9,AC2719)</f>
        <v>58463</v>
      </c>
      <c r="AC2719" s="40">
        <f>_xll.qlCalendarAdvance(calendar,$AC2718,AA2719,,,trigger)</f>
        <v>58467</v>
      </c>
      <c r="AD2719" s="40">
        <f>_xll.qlInterestRateIndexMaturity($X$9,AC2719,)</f>
        <v>58558</v>
      </c>
      <c r="AE2719" s="43">
        <f>_xll.qlTenorBasisValue(TenorBasis3M,AC2719,_xll.ohTrigger(trigger,$X$24))</f>
        <v>5.6658984845257401E-5</v>
      </c>
      <c r="AF2719" s="90">
        <f>_xll.qlTenorBasisForwardRate(TenorBasis3M,AC2719,_xll.ohTrigger(trigger,$X$24))</f>
        <v>1.1414210685107791E-2</v>
      </c>
      <c r="AG2719" s="90">
        <f>_xll.qlIndexFixing(TenorBasisIndex6M,$AB2719,TRUE,_xll.ohTrigger(trigger,$X$24))</f>
        <v>1.1496242503411195E-2</v>
      </c>
      <c r="AH2719" s="43">
        <f>_xll.qlIndexFixing($X$9,$AB2719,TRUE,trigger)</f>
        <v>1.1494558602168576E-2</v>
      </c>
      <c r="AI2719" s="45">
        <f t="shared" si="56"/>
        <v>1.6839012426193151E-2</v>
      </c>
    </row>
    <row r="2720" spans="27:35" x14ac:dyDescent="0.2">
      <c r="AA2720" s="122" t="s">
        <v>88</v>
      </c>
      <c r="AB2720" s="40">
        <f>_xll.qlInterestRateIndexFixingDate($X$9,AC2720)</f>
        <v>58470</v>
      </c>
      <c r="AC2720" s="40">
        <f>_xll.qlCalendarAdvance(calendar,$AC2719,AA2720,,,trigger)</f>
        <v>58474</v>
      </c>
      <c r="AD2720" s="40">
        <f>_xll.qlInterestRateIndexMaturity($X$9,AC2720,)</f>
        <v>58564</v>
      </c>
      <c r="AE2720" s="43">
        <f>_xll.qlTenorBasisValue(TenorBasis3M,AC2720,_xll.ohTrigger(trigger,$X$24))</f>
        <v>5.6538778027297386E-5</v>
      </c>
      <c r="AF2720" s="90">
        <f>_xll.qlTenorBasisForwardRate(TenorBasis3M,AC2720,_xll.ohTrigger(trigger,$X$24))</f>
        <v>1.1410577382640064E-2</v>
      </c>
      <c r="AG2720" s="90">
        <f>_xll.qlIndexFixing(TenorBasisIndex6M,$AB2720,TRUE,_xll.ohTrigger(trigger,$X$24))</f>
        <v>1.1493134902034186E-2</v>
      </c>
      <c r="AH2720" s="43">
        <f>_xll.qlIndexFixing($X$9,$AB2720,TRUE,trigger)</f>
        <v>1.149094613369428E-2</v>
      </c>
      <c r="AI2720" s="45">
        <f t="shared" si="56"/>
        <v>2.1887683399057778E-2</v>
      </c>
    </row>
    <row r="2721" spans="27:35" x14ac:dyDescent="0.2">
      <c r="AA2721" s="122" t="s">
        <v>88</v>
      </c>
      <c r="AB2721" s="40">
        <f>_xll.qlInterestRateIndexFixingDate($X$9,AC2721)</f>
        <v>58477</v>
      </c>
      <c r="AC2721" s="40">
        <f>_xll.qlCalendarAdvance(calendar,$AC2720,AA2721,,,trigger)</f>
        <v>58481</v>
      </c>
      <c r="AD2721" s="40">
        <f>_xll.qlInterestRateIndexMaturity($X$9,AC2721,)</f>
        <v>58571</v>
      </c>
      <c r="AE2721" s="43">
        <f>_xll.qlTenorBasisValue(TenorBasis3M,AC2721,_xll.ohTrigger(trigger,$X$24))</f>
        <v>5.6418825164748963E-5</v>
      </c>
      <c r="AF2721" s="90">
        <f>_xll.qlTenorBasisForwardRate(TenorBasis3M,AC2721,_xll.ohTrigger(trigger,$X$24))</f>
        <v>1.1406900511057749E-2</v>
      </c>
      <c r="AG2721" s="90">
        <f>_xll.qlIndexFixing(TenorBasisIndex6M,$AB2721,TRUE,_xll.ohTrigger(trigger,$X$24))</f>
        <v>1.1488929828737504E-2</v>
      </c>
      <c r="AH2721" s="43">
        <f>_xll.qlIndexFixing($X$9,$AB2721,TRUE,trigger)</f>
        <v>1.1487294994160457E-2</v>
      </c>
      <c r="AI2721" s="45">
        <f t="shared" si="56"/>
        <v>1.6348345770467176E-2</v>
      </c>
    </row>
    <row r="2722" spans="27:35" x14ac:dyDescent="0.2">
      <c r="AA2722" s="122" t="s">
        <v>88</v>
      </c>
      <c r="AB2722" s="40">
        <f>_xll.qlInterestRateIndexFixingDate($X$9,AC2722)</f>
        <v>58484</v>
      </c>
      <c r="AC2722" s="40">
        <f>_xll.qlCalendarAdvance(calendar,$AC2721,AA2722,,,trigger)</f>
        <v>58488</v>
      </c>
      <c r="AD2722" s="40">
        <f>_xll.qlInterestRateIndexMaturity($X$9,AC2722,)</f>
        <v>58578</v>
      </c>
      <c r="AE2722" s="43">
        <f>_xll.qlTenorBasisValue(TenorBasis3M,AC2722,_xll.ohTrigger(trigger,$X$24))</f>
        <v>5.6299125749687157E-5</v>
      </c>
      <c r="AF2722" s="90">
        <f>_xll.qlTenorBasisForwardRate(TenorBasis3M,AC2722,_xll.ohTrigger(trigger,$X$24))</f>
        <v>1.1403260129588588E-2</v>
      </c>
      <c r="AG2722" s="90">
        <f>_xll.qlIndexFixing(TenorBasisIndex6M,$AB2722,TRUE,_xll.ohTrigger(trigger,$X$24))</f>
        <v>1.1485289503292861E-2</v>
      </c>
      <c r="AH2722" s="43">
        <f>_xll.qlIndexFixing($X$9,$AB2722,TRUE,trigger)</f>
        <v>1.1483680828753506E-2</v>
      </c>
      <c r="AI2722" s="45">
        <f t="shared" si="56"/>
        <v>1.6086745393550927E-2</v>
      </c>
    </row>
    <row r="2723" spans="27:35" x14ac:dyDescent="0.2">
      <c r="AA2723" s="122" t="s">
        <v>88</v>
      </c>
      <c r="AB2723" s="40">
        <f>_xll.qlInterestRateIndexFixingDate($X$9,AC2723)</f>
        <v>58491</v>
      </c>
      <c r="AC2723" s="40">
        <f>_xll.qlCalendarAdvance(calendar,$AC2722,AA2723,,,trigger)</f>
        <v>58495</v>
      </c>
      <c r="AD2723" s="40">
        <f>_xll.qlInterestRateIndexMaturity($X$9,AC2723,)</f>
        <v>58585</v>
      </c>
      <c r="AE2723" s="43">
        <f>_xll.qlTenorBasisValue(TenorBasis3M,AC2723,_xll.ohTrigger(trigger,$X$24))</f>
        <v>5.617967927511131E-5</v>
      </c>
      <c r="AF2723" s="90">
        <f>_xll.qlTenorBasisForwardRate(TenorBasis3M,AC2723,_xll.ohTrigger(trigger,$X$24))</f>
        <v>1.139965623763306E-2</v>
      </c>
      <c r="AG2723" s="90">
        <f>_xll.qlIndexFixing(TenorBasisIndex6M,$AB2723,TRUE,_xll.ohTrigger(trigger,$X$24))</f>
        <v>1.1481685668107033E-2</v>
      </c>
      <c r="AH2723" s="43">
        <f>_xll.qlIndexFixing($X$9,$AB2723,TRUE,trigger)</f>
        <v>1.1480103637370398E-2</v>
      </c>
      <c r="AI2723" s="45">
        <f t="shared" si="56"/>
        <v>1.5820307366354314E-2</v>
      </c>
    </row>
    <row r="2724" spans="27:35" x14ac:dyDescent="0.2">
      <c r="AA2724" s="122" t="s">
        <v>88</v>
      </c>
      <c r="AB2724" s="40">
        <f>_xll.qlInterestRateIndexFixingDate($X$9,AC2724)</f>
        <v>58498</v>
      </c>
      <c r="AC2724" s="40">
        <f>_xll.qlCalendarAdvance(calendar,$AC2723,AA2724,,,trigger)</f>
        <v>58502</v>
      </c>
      <c r="AD2724" s="40">
        <f>_xll.qlInterestRateIndexMaturity($X$9,AC2724,)</f>
        <v>58594</v>
      </c>
      <c r="AE2724" s="43">
        <f>_xll.qlTenorBasisValue(TenorBasis3M,AC2724,_xll.ohTrigger(trigger,$X$24))</f>
        <v>5.6060485234943523E-5</v>
      </c>
      <c r="AF2724" s="90">
        <f>_xll.qlTenorBasisForwardRate(TenorBasis3M,AC2724,_xll.ohTrigger(trigger,$X$24))</f>
        <v>1.1395953863751305E-2</v>
      </c>
      <c r="AG2724" s="90">
        <f>_xll.qlIndexFixing(TenorBasisIndex6M,$AB2724,TRUE,_xll.ohTrigger(trigger,$X$24))</f>
        <v>1.1477988564863427E-2</v>
      </c>
      <c r="AH2724" s="43">
        <f>_xll.qlIndexFixing($X$9,$AB2724,TRUE,trigger)</f>
        <v>1.147643762853276E-2</v>
      </c>
      <c r="AI2724" s="45">
        <f t="shared" si="56"/>
        <v>1.5509363306669827E-2</v>
      </c>
    </row>
    <row r="2725" spans="27:35" x14ac:dyDescent="0.2">
      <c r="AA2725" s="122" t="s">
        <v>88</v>
      </c>
      <c r="AB2725" s="40">
        <f>_xll.qlInterestRateIndexFixingDate($X$9,AC2725)</f>
        <v>58505</v>
      </c>
      <c r="AC2725" s="40">
        <f>_xll.qlCalendarAdvance(calendar,$AC2724,AA2725,,,trigger)</f>
        <v>58509</v>
      </c>
      <c r="AD2725" s="40">
        <f>_xll.qlInterestRateIndexMaturity($X$9,AC2725,)</f>
        <v>58601</v>
      </c>
      <c r="AE2725" s="43">
        <f>_xll.qlTenorBasisValue(TenorBasis3M,AC2725,_xll.ohTrigger(trigger,$X$24))</f>
        <v>5.594154312402784E-5</v>
      </c>
      <c r="AF2725" s="90">
        <f>_xll.qlTenorBasisForwardRate(TenorBasis3M,AC2725,_xll.ohTrigger(trigger,$X$24))</f>
        <v>1.1392427938565571E-2</v>
      </c>
      <c r="AG2725" s="90">
        <f>_xll.qlIndexFixing(TenorBasisIndex6M,$AB2725,TRUE,_xll.ohTrigger(trigger,$X$24))</f>
        <v>1.1474462696448803E-2</v>
      </c>
      <c r="AH2725" s="43">
        <f>_xll.qlIndexFixing($X$9,$AB2725,TRUE,trigger)</f>
        <v>1.1472939444193166E-2</v>
      </c>
      <c r="AI2725" s="45">
        <f t="shared" si="56"/>
        <v>1.5232522556363204E-2</v>
      </c>
    </row>
    <row r="2726" spans="27:35" x14ac:dyDescent="0.2">
      <c r="AA2726" s="122" t="s">
        <v>88</v>
      </c>
      <c r="AB2726" s="40">
        <f>_xll.qlInterestRateIndexFixingDate($X$9,AC2726)</f>
        <v>58512</v>
      </c>
      <c r="AC2726" s="40">
        <f>_xll.qlCalendarAdvance(calendar,$AC2725,AA2726,,,trigger)</f>
        <v>58516</v>
      </c>
      <c r="AD2726" s="40">
        <f>_xll.qlInterestRateIndexMaturity($X$9,AC2726,)</f>
        <v>58608</v>
      </c>
      <c r="AE2726" s="43">
        <f>_xll.qlTenorBasisValue(TenorBasis3M,AC2726,_xll.ohTrigger(trigger,$X$24))</f>
        <v>5.5822852438128347E-5</v>
      </c>
      <c r="AF2726" s="90">
        <f>_xll.qlTenorBasisForwardRate(TenorBasis3M,AC2726,_xll.ohTrigger(trigger,$X$24))</f>
        <v>1.1388938503394326E-2</v>
      </c>
      <c r="AG2726" s="90">
        <f>_xll.qlIndexFixing(TenorBasisIndex6M,$AB2726,TRUE,_xll.ohTrigger(trigger,$X$24))</f>
        <v>1.1470973318812402E-2</v>
      </c>
      <c r="AH2726" s="43">
        <f>_xll.qlIndexFixing($X$9,$AB2726,TRUE,trigger)</f>
        <v>1.1469478235991379E-2</v>
      </c>
      <c r="AI2726" s="45">
        <f t="shared" si="56"/>
        <v>1.4950828210232719E-2</v>
      </c>
    </row>
    <row r="2727" spans="27:35" x14ac:dyDescent="0.2">
      <c r="AA2727" s="122" t="s">
        <v>88</v>
      </c>
      <c r="AB2727" s="40">
        <f>_xll.qlInterestRateIndexFixingDate($X$9,AC2727)</f>
        <v>58519</v>
      </c>
      <c r="AC2727" s="40">
        <f>_xll.qlCalendarAdvance(calendar,$AC2726,AA2727,,,trigger)</f>
        <v>58523</v>
      </c>
      <c r="AD2727" s="40">
        <f>_xll.qlInterestRateIndexMaturity($X$9,AC2727,)</f>
        <v>58615</v>
      </c>
      <c r="AE2727" s="43">
        <f>_xll.qlTenorBasisValue(TenorBasis3M,AC2727,_xll.ohTrigger(trigger,$X$24))</f>
        <v>5.5704412673927976E-5</v>
      </c>
      <c r="AF2727" s="90">
        <f>_xll.qlTenorBasisForwardRate(TenorBasis3M,AC2727,_xll.ohTrigger(trigger,$X$24))</f>
        <v>1.1385485557637178E-2</v>
      </c>
      <c r="AG2727" s="90">
        <f>_xll.qlIndexFixing(TenorBasisIndex6M,$AB2727,TRUE,_xll.ohTrigger(trigger,$X$24))</f>
        <v>1.1591714035179172E-2</v>
      </c>
      <c r="AH2727" s="43">
        <f>_xll.qlIndexFixing($X$9,$AB2727,TRUE,trigger)</f>
        <v>1.146605400383008E-2</v>
      </c>
      <c r="AI2727" s="45">
        <f t="shared" si="56"/>
        <v>1.2566003134909138</v>
      </c>
    </row>
    <row r="2728" spans="27:35" x14ac:dyDescent="0.2">
      <c r="AA2728" s="122" t="s">
        <v>88</v>
      </c>
      <c r="AB2728" s="40">
        <f>_xll.qlInterestRateIndexFixingDate($X$9,AC2728)</f>
        <v>58526</v>
      </c>
      <c r="AC2728" s="40">
        <f>_xll.qlCalendarAdvance(calendar,$AC2727,AA2728,,,trigger)</f>
        <v>58530</v>
      </c>
      <c r="AD2728" s="40">
        <f>_xll.qlInterestRateIndexMaturity($X$9,AC2728,)</f>
        <v>58622</v>
      </c>
      <c r="AE2728" s="43">
        <f>_xll.qlTenorBasisValue(TenorBasis3M,AC2728,_xll.ohTrigger(trigger,$X$24))</f>
        <v>5.5586223329027193E-5</v>
      </c>
      <c r="AF2728" s="90">
        <f>_xll.qlTenorBasisForwardRate(TenorBasis3M,AC2728,_xll.ohTrigger(trigger,$X$24))</f>
        <v>1.1382069100700692E-2</v>
      </c>
      <c r="AG2728" s="90">
        <f>_xll.qlIndexFixing(TenorBasisIndex6M,$AB2728,TRUE,_xll.ohTrigger(trigger,$X$24))</f>
        <v>1.1464104033476199E-2</v>
      </c>
      <c r="AH2728" s="43">
        <f>_xll.qlIndexFixing($X$9,$AB2728,TRUE,trigger)</f>
        <v>1.1462666747609353E-2</v>
      </c>
      <c r="AI2728" s="45">
        <f t="shared" si="56"/>
        <v>1.4372858668457861E-2</v>
      </c>
    </row>
    <row r="2729" spans="27:35" x14ac:dyDescent="0.2">
      <c r="AA2729" s="122" t="s">
        <v>88</v>
      </c>
      <c r="AB2729" s="40">
        <f>_xll.qlInterestRateIndexFixingDate($X$9,AC2729)</f>
        <v>58533</v>
      </c>
      <c r="AC2729" s="40">
        <f>_xll.qlCalendarAdvance(calendar,$AC2728,AA2729,,,trigger)</f>
        <v>58537</v>
      </c>
      <c r="AD2729" s="40">
        <f>_xll.qlInterestRateIndexMaturity($X$9,AC2729,)</f>
        <v>58628</v>
      </c>
      <c r="AE2729" s="43">
        <f>_xll.qlTenorBasisValue(TenorBasis3M,AC2729,_xll.ohTrigger(trigger,$X$24))</f>
        <v>5.5468283901942772E-5</v>
      </c>
      <c r="AF2729" s="90">
        <f>_xll.qlTenorBasisForwardRate(TenorBasis3M,AC2729,_xll.ohTrigger(trigger,$X$24))</f>
        <v>1.1378744013549484E-2</v>
      </c>
      <c r="AG2729" s="90">
        <f>_xll.qlIndexFixing(TenorBasisIndex6M,$AB2729,TRUE,_xll.ohTrigger(trigger,$X$24))</f>
        <v>1.1460776403243734E-2</v>
      </c>
      <c r="AH2729" s="43">
        <f>_xll.qlIndexFixing($X$9,$AB2729,TRUE,trigger)</f>
        <v>1.1459366582381484E-2</v>
      </c>
      <c r="AI2729" s="45">
        <f t="shared" si="56"/>
        <v>1.4098208622505271E-2</v>
      </c>
    </row>
    <row r="2730" spans="27:35" x14ac:dyDescent="0.2">
      <c r="AA2730" s="122" t="s">
        <v>88</v>
      </c>
      <c r="AB2730" s="40">
        <f>_xll.qlInterestRateIndexFixingDate($X$9,AC2730)</f>
        <v>58540</v>
      </c>
      <c r="AC2730" s="40">
        <f>_xll.qlCalendarAdvance(calendar,$AC2729,AA2730,,,trigger)</f>
        <v>58544</v>
      </c>
      <c r="AD2730" s="40">
        <f>_xll.qlInterestRateIndexMaturity($X$9,AC2730,)</f>
        <v>58635</v>
      </c>
      <c r="AE2730" s="43">
        <f>_xll.qlTenorBasisValue(TenorBasis3M,AC2730,_xll.ohTrigger(trigger,$X$24))</f>
        <v>5.5350593892105968E-5</v>
      </c>
      <c r="AF2730" s="90">
        <f>_xll.qlTenorBasisForwardRate(TenorBasis3M,AC2730,_xll.ohTrigger(trigger,$X$24))</f>
        <v>1.1375398031920574E-2</v>
      </c>
      <c r="AG2730" s="90">
        <f>_xll.qlIndexFixing(TenorBasisIndex6M,$AB2730,TRUE,_xll.ohTrigger(trigger,$X$24))</f>
        <v>1.1457430482902943E-2</v>
      </c>
      <c r="AH2730" s="43">
        <f>_xll.qlIndexFixing($X$9,$AB2730,TRUE,trigger)</f>
        <v>1.1456050742027546E-2</v>
      </c>
      <c r="AI2730" s="45">
        <f t="shared" si="56"/>
        <v>1.3797408753967594E-2</v>
      </c>
    </row>
    <row r="2731" spans="27:35" x14ac:dyDescent="0.2">
      <c r="AA2731" s="122" t="s">
        <v>88</v>
      </c>
      <c r="AB2731" s="40">
        <f>_xll.qlInterestRateIndexFixingDate($X$9,AC2731)</f>
        <v>58545</v>
      </c>
      <c r="AC2731" s="40">
        <f>_xll.qlCalendarAdvance(calendar,$AC2730,AA2731,,,trigger)</f>
        <v>58551</v>
      </c>
      <c r="AD2731" s="40">
        <f>_xll.qlInterestRateIndexMaturity($X$9,AC2731,)</f>
        <v>58642</v>
      </c>
      <c r="AE2731" s="43">
        <f>_xll.qlTenorBasisValue(TenorBasis3M,AC2731,_xll.ohTrigger(trigger,$X$24))</f>
        <v>5.523315279986154E-5</v>
      </c>
      <c r="AF2731" s="90">
        <f>_xll.qlTenorBasisForwardRate(TenorBasis3M,AC2731,_xll.ohTrigger(trigger,$X$24))</f>
        <v>1.1372088536204857E-2</v>
      </c>
      <c r="AG2731" s="90">
        <f>_xll.qlIndexFixing(TenorBasisIndex6M,$AB2731,TRUE,_xll.ohTrigger(trigger,$X$24))</f>
        <v>1.1454121049229027E-2</v>
      </c>
      <c r="AH2731" s="43">
        <f>_xll.qlIndexFixing($X$9,$AB2731,TRUE,trigger)</f>
        <v>1.1452771876136658E-2</v>
      </c>
      <c r="AI2731" s="45">
        <f t="shared" si="56"/>
        <v>1.3491730923680112E-2</v>
      </c>
    </row>
    <row r="2732" spans="27:35" x14ac:dyDescent="0.2">
      <c r="AA2732" s="122" t="s">
        <v>88</v>
      </c>
      <c r="AB2732" s="40">
        <f>_xll.qlInterestRateIndexFixingDate($X$9,AC2732)</f>
        <v>58554</v>
      </c>
      <c r="AC2732" s="40">
        <f>_xll.qlCalendarAdvance(calendar,$AC2731,AA2732,,,trigger)</f>
        <v>58558</v>
      </c>
      <c r="AD2732" s="40">
        <f>_xll.qlInterestRateIndexMaturity($X$9,AC2732,)</f>
        <v>58649</v>
      </c>
      <c r="AE2732" s="43">
        <f>_xll.qlTenorBasisValue(TenorBasis3M,AC2732,_xll.ohTrigger(trigger,$X$24))</f>
        <v>5.511596012646646E-5</v>
      </c>
      <c r="AF2732" s="90">
        <f>_xll.qlTenorBasisForwardRate(TenorBasis3M,AC2732,_xll.ohTrigger(trigger,$X$24))</f>
        <v>1.1368815525817305E-2</v>
      </c>
      <c r="AG2732" s="90">
        <f>_xll.qlIndexFixing(TenorBasisIndex6M,$AB2732,TRUE,_xll.ohTrigger(trigger,$X$24))</f>
        <v>1.1325960571547215E-2</v>
      </c>
      <c r="AH2732" s="43">
        <f>_xll.qlIndexFixing($X$9,$AB2732,TRUE,trigger)</f>
        <v>1.1449529984613955E-2</v>
      </c>
      <c r="AI2732" s="45">
        <f t="shared" si="56"/>
        <v>-1.2356941306673925</v>
      </c>
    </row>
    <row r="2733" spans="27:35" x14ac:dyDescent="0.2">
      <c r="AA2733" s="122" t="s">
        <v>88</v>
      </c>
      <c r="AB2733" s="40">
        <f>_xll.qlInterestRateIndexFixingDate($X$9,AC2733)</f>
        <v>58561</v>
      </c>
      <c r="AC2733" s="40">
        <f>_xll.qlCalendarAdvance(calendar,$AC2732,AA2733,,,trigger)</f>
        <v>58565</v>
      </c>
      <c r="AD2733" s="40">
        <f>_xll.qlInterestRateIndexMaturity($X$9,AC2733,)</f>
        <v>58657</v>
      </c>
      <c r="AE2733" s="43">
        <f>_xll.qlTenorBasisValue(TenorBasis3M,AC2733,_xll.ohTrigger(trigger,$X$24))</f>
        <v>5.4999015374088057E-5</v>
      </c>
      <c r="AF2733" s="90">
        <f>_xll.qlTenorBasisForwardRate(TenorBasis3M,AC2733,_xll.ohTrigger(trigger,$X$24))</f>
        <v>1.1365534127725519E-2</v>
      </c>
      <c r="AG2733" s="90">
        <f>_xll.qlIndexFixing(TenorBasisIndex6M,$AB2733,TRUE,_xll.ohTrigger(trigger,$X$24))</f>
        <v>1.1447569367241745E-2</v>
      </c>
      <c r="AH2733" s="43">
        <f>_xll.qlIndexFixing($X$9,$AB2733,TRUE,trigger)</f>
        <v>1.1446285102353397E-2</v>
      </c>
      <c r="AI2733" s="45">
        <f t="shared" si="56"/>
        <v>1.284264888348069E-2</v>
      </c>
    </row>
    <row r="2734" spans="27:35" x14ac:dyDescent="0.2">
      <c r="AA2734" s="122" t="s">
        <v>88</v>
      </c>
      <c r="AB2734" s="40">
        <f>_xll.qlInterestRateIndexFixingDate($X$9,AC2734)</f>
        <v>58568</v>
      </c>
      <c r="AC2734" s="40">
        <f>_xll.qlCalendarAdvance(calendar,$AC2733,AA2734,,,trigger)</f>
        <v>58572</v>
      </c>
      <c r="AD2734" s="40">
        <f>_xll.qlInterestRateIndexMaturity($X$9,AC2734,)</f>
        <v>58664</v>
      </c>
      <c r="AE2734" s="43">
        <f>_xll.qlTenorBasisValue(TenorBasis3M,AC2734,_xll.ohTrigger(trigger,$X$24))</f>
        <v>5.4882318045803195E-5</v>
      </c>
      <c r="AF2734" s="90">
        <f>_xll.qlTenorBasisForwardRate(TenorBasis3M,AC2734,_xll.ohTrigger(trigger,$X$24))</f>
        <v>1.1362336591368091E-2</v>
      </c>
      <c r="AG2734" s="90">
        <f>_xll.qlIndexFixing(TenorBasisIndex6M,$AB2734,TRUE,_xll.ohTrigger(trigger,$X$24))</f>
        <v>1.1568294692386304E-2</v>
      </c>
      <c r="AH2734" s="43">
        <f>_xll.qlIndexFixing($X$9,$AB2734,TRUE,trigger)</f>
        <v>1.1443119699820264E-2</v>
      </c>
      <c r="AI2734" s="45">
        <f t="shared" si="56"/>
        <v>1.2517499256604023</v>
      </c>
    </row>
    <row r="2735" spans="27:35" x14ac:dyDescent="0.2">
      <c r="AA2735" s="122" t="s">
        <v>88</v>
      </c>
      <c r="AB2735" s="40">
        <f>_xll.qlInterestRateIndexFixingDate($X$9,AC2735)</f>
        <v>58575</v>
      </c>
      <c r="AC2735" s="40">
        <f>_xll.qlCalendarAdvance(calendar,$AC2734,AA2735,,,trigger)</f>
        <v>58579</v>
      </c>
      <c r="AD2735" s="40">
        <f>_xll.qlInterestRateIndexMaturity($X$9,AC2735,)</f>
        <v>58671</v>
      </c>
      <c r="AE2735" s="43">
        <f>_xll.qlTenorBasisValue(TenorBasis3M,AC2735,_xll.ohTrigger(trigger,$X$24))</f>
        <v>5.4765867645596573E-5</v>
      </c>
      <c r="AF2735" s="90">
        <f>_xll.qlTenorBasisForwardRate(TenorBasis3M,AC2735,_xll.ohTrigger(trigger,$X$24))</f>
        <v>1.1359175539733729E-2</v>
      </c>
      <c r="AG2735" s="90">
        <f>_xll.qlIndexFixing(TenorBasisIndex6M,$AB2735,TRUE,_xll.ohTrigger(trigger,$X$24))</f>
        <v>1.1441210907286666E-2</v>
      </c>
      <c r="AH2735" s="43">
        <f>_xll.qlIndexFixing($X$9,$AB2735,TRUE,trigger)</f>
        <v>1.1439991272583E-2</v>
      </c>
      <c r="AI2735" s="45">
        <f t="shared" si="56"/>
        <v>1.2196347036665806E-2</v>
      </c>
    </row>
    <row r="2736" spans="27:35" x14ac:dyDescent="0.2">
      <c r="AA2736" s="122" t="s">
        <v>88</v>
      </c>
      <c r="AB2736" s="40">
        <f>_xll.qlInterestRateIndexFixingDate($X$9,AC2736)</f>
        <v>58582</v>
      </c>
      <c r="AC2736" s="40">
        <f>_xll.qlCalendarAdvance(calendar,$AC2735,AA2736,,,trigger)</f>
        <v>58586</v>
      </c>
      <c r="AD2736" s="40">
        <f>_xll.qlInterestRateIndexMaturity($X$9,AC2736,)</f>
        <v>58678</v>
      </c>
      <c r="AE2736" s="43">
        <f>_xll.qlTenorBasisValue(TenorBasis3M,AC2736,_xll.ohTrigger(trigger,$X$24))</f>
        <v>5.46496636783595E-5</v>
      </c>
      <c r="AF2736" s="90">
        <f>_xll.qlTenorBasisForwardRate(TenorBasis3M,AC2736,_xll.ohTrigger(trigger,$X$24))</f>
        <v>1.1356050972242031E-2</v>
      </c>
      <c r="AG2736" s="90">
        <f>_xll.qlIndexFixing(TenorBasisIndex6M,$AB2736,TRUE,_xll.ohTrigger(trigger,$X$24))</f>
        <v>1.1438086404958494E-2</v>
      </c>
      <c r="AH2736" s="43">
        <f>_xll.qlIndexFixing($X$9,$AB2736,TRUE,trigger)</f>
        <v>1.1436899820553849E-2</v>
      </c>
      <c r="AI2736" s="45">
        <f t="shared" si="56"/>
        <v>1.186584404644711E-2</v>
      </c>
    </row>
    <row r="2737" spans="27:35" x14ac:dyDescent="0.2">
      <c r="AA2737" s="122" t="s">
        <v>88</v>
      </c>
      <c r="AB2737" s="40">
        <f>_xll.qlInterestRateIndexFixingDate($X$9,AC2737)</f>
        <v>58589</v>
      </c>
      <c r="AC2737" s="40">
        <f>_xll.qlCalendarAdvance(calendar,$AC2736,AA2737,,,trigger)</f>
        <v>58593</v>
      </c>
      <c r="AD2737" s="40">
        <f>_xll.qlInterestRateIndexMaturity($X$9,AC2737,)</f>
        <v>58685</v>
      </c>
      <c r="AE2737" s="43">
        <f>_xll.qlTenorBasisValue(TenorBasis3M,AC2737,_xll.ohTrigger(trigger,$X$24))</f>
        <v>5.4533705649888566E-5</v>
      </c>
      <c r="AF2737" s="90">
        <f>_xll.qlTenorBasisForwardRate(TenorBasis3M,AC2737,_xll.ohTrigger(trigger,$X$24))</f>
        <v>1.1352962888317804E-2</v>
      </c>
      <c r="AG2737" s="90">
        <f>_xll.qlIndexFixing(TenorBasisIndex6M,$AB2737,TRUE,_xll.ohTrigger(trigger,$X$24))</f>
        <v>1.1434998386959794E-2</v>
      </c>
      <c r="AH2737" s="43">
        <f>_xll.qlIndexFixing($X$9,$AB2737,TRUE,trigger)</f>
        <v>1.1433845343643315E-2</v>
      </c>
      <c r="AI2737" s="45">
        <f t="shared" si="56"/>
        <v>1.1530433164791409E-2</v>
      </c>
    </row>
    <row r="2738" spans="27:35" x14ac:dyDescent="0.2">
      <c r="AA2738" s="122" t="s">
        <v>88</v>
      </c>
      <c r="AB2738" s="40">
        <f>_xll.qlInterestRateIndexFixingDate($X$9,AC2738)</f>
        <v>58596</v>
      </c>
      <c r="AC2738" s="40">
        <f>_xll.qlCalendarAdvance(calendar,$AC2737,AA2738,,,trigger)</f>
        <v>58600</v>
      </c>
      <c r="AD2738" s="40">
        <f>_xll.qlInterestRateIndexMaturity($X$9,AC2738,)</f>
        <v>58692</v>
      </c>
      <c r="AE2738" s="43">
        <f>_xll.qlTenorBasisValue(TenorBasis3M,AC2738,_xll.ohTrigger(trigger,$X$24))</f>
        <v>5.4417993066884053E-5</v>
      </c>
      <c r="AF2738" s="90">
        <f>_xll.qlTenorBasisForwardRate(TenorBasis3M,AC2738,_xll.ohTrigger(trigger,$X$24))</f>
        <v>1.1349911287387595E-2</v>
      </c>
      <c r="AG2738" s="90">
        <f>_xll.qlIndexFixing(TenorBasisIndex6M,$AB2738,TRUE,_xll.ohTrigger(trigger,$X$24))</f>
        <v>1.1555723656393265E-2</v>
      </c>
      <c r="AH2738" s="43">
        <f>_xll.qlIndexFixing($X$9,$AB2738,TRUE,trigger)</f>
        <v>1.1430827841766253E-2</v>
      </c>
      <c r="AI2738" s="45">
        <f t="shared" si="56"/>
        <v>1.2489581462701156</v>
      </c>
    </row>
    <row r="2739" spans="27:35" x14ac:dyDescent="0.2">
      <c r="AA2739" s="122" t="s">
        <v>88</v>
      </c>
      <c r="AB2739" s="40">
        <f>_xll.qlInterestRateIndexFixingDate($X$9,AC2739)</f>
        <v>58603</v>
      </c>
      <c r="AC2739" s="40">
        <f>_xll.qlCalendarAdvance(calendar,$AC2738,AA2739,,,trigger)</f>
        <v>58607</v>
      </c>
      <c r="AD2739" s="40">
        <f>_xll.qlInterestRateIndexMaturity($X$9,AC2739,)</f>
        <v>58699</v>
      </c>
      <c r="AE2739" s="43">
        <f>_xll.qlTenorBasisValue(TenorBasis3M,AC2739,_xll.ohTrigger(trigger,$X$24))</f>
        <v>5.4302525436948857E-5</v>
      </c>
      <c r="AF2739" s="90">
        <f>_xll.qlTenorBasisForwardRate(TenorBasis3M,AC2739,_xll.ohTrigger(trigger,$X$24))</f>
        <v>1.134689616887621E-2</v>
      </c>
      <c r="AG2739" s="90">
        <f>_xll.qlIndexFixing(TenorBasisIndex6M,$AB2739,TRUE,_xll.ohTrigger(trigger,$X$24))</f>
        <v>1.1428931801658725E-2</v>
      </c>
      <c r="AH2739" s="43">
        <f>_xll.qlIndexFixing($X$9,$AB2739,TRUE,trigger)</f>
        <v>1.1427847314834904E-2</v>
      </c>
      <c r="AI2739" s="45">
        <f t="shared" si="56"/>
        <v>1.0844868238209932E-2</v>
      </c>
    </row>
    <row r="2740" spans="27:35" x14ac:dyDescent="0.2">
      <c r="AA2740" s="122" t="s">
        <v>88</v>
      </c>
      <c r="AB2740" s="40">
        <f>_xll.qlInterestRateIndexFixingDate($X$9,AC2740)</f>
        <v>58610</v>
      </c>
      <c r="AC2740" s="40">
        <f>_xll.qlCalendarAdvance(calendar,$AC2739,AA2740,,,trigger)</f>
        <v>58614</v>
      </c>
      <c r="AD2740" s="40">
        <f>_xll.qlInterestRateIndexMaturity($X$9,AC2740,)</f>
        <v>58706</v>
      </c>
      <c r="AE2740" s="43">
        <f>_xll.qlTenorBasisValue(TenorBasis3M,AC2740,_xll.ohTrigger(trigger,$X$24))</f>
        <v>5.4187302268587128E-5</v>
      </c>
      <c r="AF2740" s="90">
        <f>_xll.qlTenorBasisForwardRate(TenorBasis3M,AC2740,_xll.ohTrigger(trigger,$X$24))</f>
        <v>1.134391753221628E-2</v>
      </c>
      <c r="AG2740" s="90">
        <f>_xll.qlIndexFixing(TenorBasisIndex6M,$AB2740,TRUE,_xll.ohTrigger(trigger,$X$24))</f>
        <v>1.1425953233212055E-2</v>
      </c>
      <c r="AH2740" s="43">
        <f>_xll.qlIndexFixing($X$9,$AB2740,TRUE,trigger)</f>
        <v>1.1424903762770201E-2</v>
      </c>
      <c r="AI2740" s="45">
        <f t="shared" si="56"/>
        <v>1.0494704418533701E-2</v>
      </c>
    </row>
    <row r="2741" spans="27:35" x14ac:dyDescent="0.2">
      <c r="AA2741" s="122" t="s">
        <v>88</v>
      </c>
      <c r="AB2741" s="40">
        <f>_xll.qlInterestRateIndexFixingDate($X$9,AC2741)</f>
        <v>58617</v>
      </c>
      <c r="AC2741" s="40">
        <f>_xll.qlCalendarAdvance(calendar,$AC2740,AA2741,,,trigger)</f>
        <v>58621</v>
      </c>
      <c r="AD2741" s="40">
        <f>_xll.qlInterestRateIndexMaturity($X$9,AC2741,)</f>
        <v>58713</v>
      </c>
      <c r="AE2741" s="43">
        <f>_xll.qlTenorBasisValue(TenorBasis3M,AC2741,_xll.ohTrigger(trigger,$X$24))</f>
        <v>5.4072323071202549E-5</v>
      </c>
      <c r="AF2741" s="90">
        <f>_xll.qlTenorBasisForwardRate(TenorBasis3M,AC2741,_xll.ohTrigger(trigger,$X$24))</f>
        <v>1.1340975376837823E-2</v>
      </c>
      <c r="AG2741" s="90">
        <f>_xll.qlIndexFixing(TenorBasisIndex6M,$AB2741,TRUE,_xll.ohTrigger(trigger,$X$24))</f>
        <v>1.1423011146811464E-2</v>
      </c>
      <c r="AH2741" s="43">
        <f>_xll.qlIndexFixing($X$9,$AB2741,TRUE,trigger)</f>
        <v>1.142199718548439E-2</v>
      </c>
      <c r="AI2741" s="45">
        <f t="shared" si="56"/>
        <v>1.0139613270745973E-2</v>
      </c>
    </row>
    <row r="2742" spans="27:35" x14ac:dyDescent="0.2">
      <c r="AA2742" s="122" t="s">
        <v>88</v>
      </c>
      <c r="AB2742" s="40">
        <f>_xll.qlInterestRateIndexFixingDate($X$9,AC2742)</f>
        <v>58624</v>
      </c>
      <c r="AC2742" s="40">
        <f>_xll.qlCalendarAdvance(calendar,$AC2741,AA2742,,,trigger)</f>
        <v>58628</v>
      </c>
      <c r="AD2742" s="40">
        <f>_xll.qlInterestRateIndexMaturity($X$9,AC2742,)</f>
        <v>58720</v>
      </c>
      <c r="AE2742" s="43">
        <f>_xll.qlTenorBasisValue(TenorBasis3M,AC2742,_xll.ohTrigger(trigger,$X$24))</f>
        <v>5.3957587355097365E-5</v>
      </c>
      <c r="AF2742" s="90">
        <f>_xll.qlTenorBasisForwardRate(TenorBasis3M,AC2742,_xll.ohTrigger(trigger,$X$24))</f>
        <v>1.1338069702175204E-2</v>
      </c>
      <c r="AG2742" s="90">
        <f>_xll.qlIndexFixing(TenorBasisIndex6M,$AB2742,TRUE,_xll.ohTrigger(trigger,$X$24))</f>
        <v>1.1420105541887843E-2</v>
      </c>
      <c r="AH2742" s="43">
        <f>_xll.qlIndexFixing($X$9,$AB2742,TRUE,trigger)</f>
        <v>1.1419127582896664E-2</v>
      </c>
      <c r="AI2742" s="45">
        <f t="shared" si="56"/>
        <v>9.7795899117909812E-3</v>
      </c>
    </row>
    <row r="2743" spans="27:35" x14ac:dyDescent="0.2">
      <c r="AA2743" s="122" t="s">
        <v>88</v>
      </c>
      <c r="AB2743" s="40">
        <f>_xll.qlInterestRateIndexFixingDate($X$9,AC2743)</f>
        <v>58631</v>
      </c>
      <c r="AC2743" s="40">
        <f>_xll.qlCalendarAdvance(calendar,$AC2742,AA2743,,,trigger)</f>
        <v>58635</v>
      </c>
      <c r="AD2743" s="40">
        <f>_xll.qlInterestRateIndexMaturity($X$9,AC2743,)</f>
        <v>58727</v>
      </c>
      <c r="AE2743" s="43">
        <f>_xll.qlTenorBasisValue(TenorBasis3M,AC2743,_xll.ohTrigger(trigger,$X$24))</f>
        <v>5.3843094631471007E-5</v>
      </c>
      <c r="AF2743" s="90">
        <f>_xll.qlTenorBasisForwardRate(TenorBasis3M,AC2743,_xll.ohTrigger(trigger,$X$24))</f>
        <v>1.1335200507662792E-2</v>
      </c>
      <c r="AG2743" s="90">
        <f>_xll.qlIndexFixing(TenorBasisIndex6M,$AB2743,TRUE,_xll.ohTrigger(trigger,$X$24))</f>
        <v>1.1417236417879903E-2</v>
      </c>
      <c r="AH2743" s="43">
        <f>_xll.qlIndexFixing($X$9,$AB2743,TRUE,trigger)</f>
        <v>1.1416294954927087E-2</v>
      </c>
      <c r="AI2743" s="45">
        <f t="shared" si="56"/>
        <v>9.414629528158025E-3</v>
      </c>
    </row>
    <row r="2744" spans="27:35" x14ac:dyDescent="0.2">
      <c r="AA2744" s="122" t="s">
        <v>88</v>
      </c>
      <c r="AB2744" s="40">
        <f>_xll.qlInterestRateIndexFixingDate($X$9,AC2744)</f>
        <v>58638</v>
      </c>
      <c r="AC2744" s="40">
        <f>_xll.qlCalendarAdvance(calendar,$AC2743,AA2744,,,trigger)</f>
        <v>58642</v>
      </c>
      <c r="AD2744" s="40">
        <f>_xll.qlInterestRateIndexMaturity($X$9,AC2744,)</f>
        <v>58734</v>
      </c>
      <c r="AE2744" s="43">
        <f>_xll.qlTenorBasisValue(TenorBasis3M,AC2744,_xll.ohTrigger(trigger,$X$24))</f>
        <v>5.3728844412418377E-5</v>
      </c>
      <c r="AF2744" s="90">
        <f>_xll.qlTenorBasisForwardRate(TenorBasis3M,AC2744,_xll.ohTrigger(trigger,$X$24))</f>
        <v>1.1332367792737556E-2</v>
      </c>
      <c r="AG2744" s="90">
        <f>_xll.qlIndexFixing(TenorBasisIndex6M,$AB2744,TRUE,_xll.ohTrigger(trigger,$X$24))</f>
        <v>1.1414403774222006E-2</v>
      </c>
      <c r="AH2744" s="43">
        <f>_xll.qlIndexFixing($X$9,$AB2744,TRUE,trigger)</f>
        <v>1.141349930149225E-2</v>
      </c>
      <c r="AI2744" s="45">
        <f t="shared" si="56"/>
        <v>9.0447272975587023E-3</v>
      </c>
    </row>
    <row r="2745" spans="27:35" x14ac:dyDescent="0.2">
      <c r="AA2745" s="122" t="s">
        <v>88</v>
      </c>
      <c r="AB2745" s="40">
        <f>_xll.qlInterestRateIndexFixingDate($X$9,AC2745)</f>
        <v>58645</v>
      </c>
      <c r="AC2745" s="40">
        <f>_xll.qlCalendarAdvance(calendar,$AC2744,AA2745,,,trigger)</f>
        <v>58649</v>
      </c>
      <c r="AD2745" s="40">
        <f>_xll.qlInterestRateIndexMaturity($X$9,AC2745,)</f>
        <v>58741</v>
      </c>
      <c r="AE2745" s="43">
        <f>_xll.qlTenorBasisValue(TenorBasis3M,AC2745,_xll.ohTrigger(trigger,$X$24))</f>
        <v>5.3614836210928936E-5</v>
      </c>
      <c r="AF2745" s="90">
        <f>_xll.qlTenorBasisForwardRate(TenorBasis3M,AC2745,_xll.ohTrigger(trigger,$X$24))</f>
        <v>1.1329571556839075E-2</v>
      </c>
      <c r="AG2745" s="90">
        <f>_xll.qlIndexFixing(TenorBasisIndex6M,$AB2745,TRUE,_xll.ohTrigger(trigger,$X$24))</f>
        <v>1.1535144238630321E-2</v>
      </c>
      <c r="AH2745" s="43">
        <f>_xll.qlIndexFixing($X$9,$AB2745,TRUE,trigger)</f>
        <v>1.1410740622517429E-2</v>
      </c>
      <c r="AI2745" s="45">
        <f t="shared" si="56"/>
        <v>1.2440361611289197</v>
      </c>
    </row>
    <row r="2746" spans="27:35" x14ac:dyDescent="0.2">
      <c r="AA2746" s="122" t="s">
        <v>88</v>
      </c>
      <c r="AB2746" s="40">
        <f>_xll.qlInterestRateIndexFixingDate($X$9,AC2746)</f>
        <v>58652</v>
      </c>
      <c r="AC2746" s="40">
        <f>_xll.qlCalendarAdvance(calendar,$AC2745,AA2746,,,trigger)</f>
        <v>58656</v>
      </c>
      <c r="AD2746" s="40">
        <f>_xll.qlInterestRateIndexMaturity($X$9,AC2746,)</f>
        <v>58748</v>
      </c>
      <c r="AE2746" s="43">
        <f>_xll.qlTenorBasisValue(TenorBasis3M,AC2746,_xll.ohTrigger(trigger,$X$24))</f>
        <v>5.3501069540885089E-5</v>
      </c>
      <c r="AF2746" s="90">
        <f>_xll.qlTenorBasisForwardRate(TenorBasis3M,AC2746,_xll.ohTrigger(trigger,$X$24))</f>
        <v>1.132681179940693E-2</v>
      </c>
      <c r="AG2746" s="90">
        <f>_xll.qlIndexFixing(TenorBasisIndex6M,$AB2746,TRUE,_xll.ohTrigger(trigger,$X$24))</f>
        <v>1.1408847925708582E-2</v>
      </c>
      <c r="AH2746" s="43">
        <f>_xll.qlIndexFixing($X$9,$AB2746,TRUE,trigger)</f>
        <v>1.1408018917923556E-2</v>
      </c>
      <c r="AI2746" s="45">
        <f t="shared" si="56"/>
        <v>8.2900778502689731E-3</v>
      </c>
    </row>
    <row r="2747" spans="27:35" x14ac:dyDescent="0.2">
      <c r="AA2747" s="122" t="s">
        <v>88</v>
      </c>
      <c r="AB2747" s="40">
        <f>_xll.qlInterestRateIndexFixingDate($X$9,AC2747)</f>
        <v>58659</v>
      </c>
      <c r="AC2747" s="40">
        <f>_xll.qlCalendarAdvance(calendar,$AC2746,AA2747,,,trigger)</f>
        <v>58663</v>
      </c>
      <c r="AD2747" s="40">
        <f>_xll.qlInterestRateIndexMaturity($X$9,AC2747,)</f>
        <v>58755</v>
      </c>
      <c r="AE2747" s="43">
        <f>_xll.qlTenorBasisValue(TenorBasis3M,AC2747,_xll.ohTrigger(trigger,$X$24))</f>
        <v>5.3387543917060909E-5</v>
      </c>
      <c r="AF2747" s="90">
        <f>_xll.qlTenorBasisForwardRate(TenorBasis3M,AC2747,_xll.ohTrigger(trigger,$X$24))</f>
        <v>1.1324088519886779E-2</v>
      </c>
      <c r="AG2747" s="90">
        <f>_xll.qlIndexFixing(TenorBasisIndex6M,$AB2747,TRUE,_xll.ohTrigger(trigger,$X$24))</f>
        <v>1.140612471974177E-2</v>
      </c>
      <c r="AH2747" s="43">
        <f>_xll.qlIndexFixing($X$9,$AB2747,TRUE,trigger)</f>
        <v>1.1405334187629824E-2</v>
      </c>
      <c r="AI2747" s="45">
        <f t="shared" si="56"/>
        <v>7.9053211194529682E-3</v>
      </c>
    </row>
    <row r="2748" spans="27:35" x14ac:dyDescent="0.2">
      <c r="AA2748" s="122" t="s">
        <v>88</v>
      </c>
      <c r="AB2748" s="40">
        <f>_xll.qlInterestRateIndexFixingDate($X$9,AC2748)</f>
        <v>58666</v>
      </c>
      <c r="AC2748" s="40">
        <f>_xll.qlCalendarAdvance(calendar,$AC2747,AA2748,,,trigger)</f>
        <v>58670</v>
      </c>
      <c r="AD2748" s="40">
        <f>_xll.qlInterestRateIndexMaturity($X$9,AC2748,)</f>
        <v>58762</v>
      </c>
      <c r="AE2748" s="43">
        <f>_xll.qlTenorBasisValue(TenorBasis3M,AC2748,_xll.ohTrigger(trigger,$X$24))</f>
        <v>5.3274258855120775E-5</v>
      </c>
      <c r="AF2748" s="90">
        <f>_xll.qlTenorBasisForwardRate(TenorBasis3M,AC2748,_xll.ohTrigger(trigger,$X$24))</f>
        <v>1.132140171772081E-2</v>
      </c>
      <c r="AG2748" s="90">
        <f>_xll.qlIndexFixing(TenorBasisIndex6M,$AB2748,TRUE,_xll.ohTrigger(trigger,$X$24))</f>
        <v>1.1403437991893743E-2</v>
      </c>
      <c r="AH2748" s="43">
        <f>_xll.qlIndexFixing($X$9,$AB2748,TRUE,trigger)</f>
        <v>1.1402686431565858E-2</v>
      </c>
      <c r="AI2748" s="45">
        <f t="shared" si="56"/>
        <v>7.5156032788500915E-3</v>
      </c>
    </row>
    <row r="2749" spans="27:35" x14ac:dyDescent="0.2">
      <c r="AA2749" s="122" t="s">
        <v>88</v>
      </c>
      <c r="AB2749" s="40">
        <f>_xll.qlInterestRateIndexFixingDate($X$9,AC2749)</f>
        <v>58673</v>
      </c>
      <c r="AC2749" s="40">
        <f>_xll.qlCalendarAdvance(calendar,$AC2748,AA2749,,,trigger)</f>
        <v>58677</v>
      </c>
      <c r="AD2749" s="40">
        <f>_xll.qlInterestRateIndexMaturity($X$9,AC2749,)</f>
        <v>58769</v>
      </c>
      <c r="AE2749" s="43">
        <f>_xll.qlTenorBasisValue(TenorBasis3M,AC2749,_xll.ohTrigger(trigger,$X$24))</f>
        <v>5.3161213871618056E-5</v>
      </c>
      <c r="AF2749" s="90">
        <f>_xll.qlTenorBasisForwardRate(TenorBasis3M,AC2749,_xll.ohTrigger(trigger,$X$24))</f>
        <v>1.131875139235642E-2</v>
      </c>
      <c r="AG2749" s="90">
        <f>_xll.qlIndexFixing(TenorBasisIndex6M,$AB2749,TRUE,_xll.ohTrigger(trigger,$X$24))</f>
        <v>1.1400787741609296E-2</v>
      </c>
      <c r="AH2749" s="43">
        <f>_xll.qlIndexFixing($X$9,$AB2749,TRUE,trigger)</f>
        <v>1.140007564965346E-2</v>
      </c>
      <c r="AI2749" s="45">
        <f t="shared" si="56"/>
        <v>7.1209195583524232E-3</v>
      </c>
    </row>
    <row r="2750" spans="27:35" x14ac:dyDescent="0.2">
      <c r="AA2750" s="122" t="s">
        <v>88</v>
      </c>
      <c r="AB2750" s="40">
        <f>_xll.qlInterestRateIndexFixingDate($X$9,AC2750)</f>
        <v>58680</v>
      </c>
      <c r="AC2750" s="40">
        <f>_xll.qlCalendarAdvance(calendar,$AC2749,AA2750,,,trigger)</f>
        <v>58684</v>
      </c>
      <c r="AD2750" s="40">
        <f>_xll.qlInterestRateIndexMaturity($X$9,AC2750,)</f>
        <v>58775</v>
      </c>
      <c r="AE2750" s="43">
        <f>_xll.qlTenorBasisValue(TenorBasis3M,AC2750,_xll.ohTrigger(trigger,$X$24))</f>
        <v>5.3048408483993712E-5</v>
      </c>
      <c r="AF2750" s="90">
        <f>_xll.qlTenorBasisForwardRate(TenorBasis3M,AC2750,_xll.ohTrigger(trigger,$X$24))</f>
        <v>1.1316139674579466E-2</v>
      </c>
      <c r="AG2750" s="90">
        <f>_xll.qlIndexFixing(TenorBasisIndex6M,$AB2750,TRUE,_xll.ohTrigger(trigger,$X$24))</f>
        <v>1.1398173509803128E-2</v>
      </c>
      <c r="AH2750" s="43">
        <f>_xll.qlIndexFixing($X$9,$AB2750,TRUE,trigger)</f>
        <v>1.1397498456031127E-2</v>
      </c>
      <c r="AI2750" s="45">
        <f t="shared" si="56"/>
        <v>6.7505377200106909E-3</v>
      </c>
    </row>
    <row r="2751" spans="27:35" x14ac:dyDescent="0.2">
      <c r="AA2751" s="122" t="s">
        <v>88</v>
      </c>
      <c r="AB2751" s="40">
        <f>_xll.qlInterestRateIndexFixingDate($X$9,AC2751)</f>
        <v>58687</v>
      </c>
      <c r="AC2751" s="40">
        <f>_xll.qlCalendarAdvance(calendar,$AC2750,AA2751,,,trigger)</f>
        <v>58691</v>
      </c>
      <c r="AD2751" s="40">
        <f>_xll.qlInterestRateIndexMaturity($X$9,AC2751,)</f>
        <v>58782</v>
      </c>
      <c r="AE2751" s="43">
        <f>_xll.qlTenorBasisValue(TenorBasis3M,AC2751,_xll.ohTrigger(trigger,$X$24))</f>
        <v>5.2935842210574976E-5</v>
      </c>
      <c r="AF2751" s="90">
        <f>_xll.qlTenorBasisForwardRate(TenorBasis3M,AC2751,_xll.ohTrigger(trigger,$X$24))</f>
        <v>1.1313559776826455E-2</v>
      </c>
      <c r="AG2751" s="90">
        <f>_xll.qlIndexFixing(TenorBasisIndex6M,$AB2751,TRUE,_xll.ohTrigger(trigger,$X$24))</f>
        <v>1.1395593689183142E-2</v>
      </c>
      <c r="AH2751" s="43">
        <f>_xll.qlIndexFixing($X$9,$AB2751,TRUE,trigger)</f>
        <v>1.1394959061483299E-2</v>
      </c>
      <c r="AI2751" s="45">
        <f t="shared" si="56"/>
        <v>6.3462769984284906E-3</v>
      </c>
    </row>
    <row r="2752" spans="27:35" x14ac:dyDescent="0.2">
      <c r="AA2752" s="122" t="s">
        <v>88</v>
      </c>
      <c r="AB2752" s="40">
        <f>_xll.qlInterestRateIndexFixingDate($X$9,AC2752)</f>
        <v>58694</v>
      </c>
      <c r="AC2752" s="40">
        <f>_xll.qlCalendarAdvance(calendar,$AC2751,AA2752,,,trigger)</f>
        <v>58698</v>
      </c>
      <c r="AD2752" s="40">
        <f>_xll.qlInterestRateIndexMaturity($X$9,AC2752,)</f>
        <v>58789</v>
      </c>
      <c r="AE2752" s="43">
        <f>_xll.qlTenorBasisValue(TenorBasis3M,AC2752,_xll.ohTrigger(trigger,$X$24))</f>
        <v>5.2823514570574063E-5</v>
      </c>
      <c r="AF2752" s="90">
        <f>_xll.qlTenorBasisForwardRate(TenorBasis3M,AC2752,_xll.ohTrigger(trigger,$X$24))</f>
        <v>1.1311016353102514E-2</v>
      </c>
      <c r="AG2752" s="90">
        <f>_xll.qlIndexFixing(TenorBasisIndex6M,$AB2752,TRUE,_xll.ohTrigger(trigger,$X$24))</f>
        <v>1.1393050343348544E-2</v>
      </c>
      <c r="AH2752" s="43">
        <f>_xll.qlIndexFixing($X$9,$AB2752,TRUE,trigger)</f>
        <v>1.1392456639687366E-2</v>
      </c>
      <c r="AI2752" s="45">
        <f t="shared" si="56"/>
        <v>5.9370366117805773E-3</v>
      </c>
    </row>
    <row r="2753" spans="27:35" x14ac:dyDescent="0.2">
      <c r="AA2753" s="122" t="s">
        <v>88</v>
      </c>
      <c r="AB2753" s="40">
        <f>_xll.qlInterestRateIndexFixingDate($X$9,AC2753)</f>
        <v>58701</v>
      </c>
      <c r="AC2753" s="40">
        <f>_xll.qlCalendarAdvance(calendar,$AC2752,AA2753,,,trigger)</f>
        <v>58705</v>
      </c>
      <c r="AD2753" s="40">
        <f>_xll.qlInterestRateIndexMaturity($X$9,AC2753,)</f>
        <v>58796</v>
      </c>
      <c r="AE2753" s="43">
        <f>_xll.qlTenorBasisValue(TenorBasis3M,AC2753,_xll.ohTrigger(trigger,$X$24))</f>
        <v>5.2711425084086546E-5</v>
      </c>
      <c r="AF2753" s="90">
        <f>_xll.qlTenorBasisForwardRate(TenorBasis3M,AC2753,_xll.ohTrigger(trigger,$X$24))</f>
        <v>1.1308509402865661E-2</v>
      </c>
      <c r="AG2753" s="90">
        <f>_xll.qlIndexFixing(TenorBasisIndex6M,$AB2753,TRUE,_xll.ohTrigger(trigger,$X$24))</f>
        <v>1.1390543471754716E-2</v>
      </c>
      <c r="AH2753" s="43">
        <f>_xll.qlIndexFixing($X$9,$AB2753,TRUE,trigger)</f>
        <v>1.1389991190573929E-2</v>
      </c>
      <c r="AI2753" s="45">
        <f t="shared" si="56"/>
        <v>5.5228118078787247E-3</v>
      </c>
    </row>
    <row r="2754" spans="27:35" x14ac:dyDescent="0.2">
      <c r="AA2754" s="122" t="s">
        <v>88</v>
      </c>
      <c r="AB2754" s="40">
        <f>_xll.qlInterestRateIndexFixingDate($X$9,AC2754)</f>
        <v>58708</v>
      </c>
      <c r="AC2754" s="40">
        <f>_xll.qlCalendarAdvance(calendar,$AC2753,AA2754,,,trigger)</f>
        <v>58712</v>
      </c>
      <c r="AD2754" s="40">
        <f>_xll.qlInterestRateIndexMaturity($X$9,AC2754,)</f>
        <v>58803</v>
      </c>
      <c r="AE2754" s="43">
        <f>_xll.qlTenorBasisValue(TenorBasis3M,AC2754,_xll.ohTrigger(trigger,$X$24))</f>
        <v>5.259957327209054E-5</v>
      </c>
      <c r="AF2754" s="90">
        <f>_xll.qlTenorBasisForwardRate(TenorBasis3M,AC2754,_xll.ohTrigger(trigger,$X$24))</f>
        <v>1.1306038925568642E-2</v>
      </c>
      <c r="AG2754" s="90">
        <f>_xll.qlIndexFixing(TenorBasisIndex6M,$AB2754,TRUE,_xll.ohTrigger(trigger,$X$24))</f>
        <v>1.1388073073857042E-2</v>
      </c>
      <c r="AH2754" s="43">
        <f>_xll.qlIndexFixing($X$9,$AB2754,TRUE,trigger)</f>
        <v>1.1387562714075353E-2</v>
      </c>
      <c r="AI2754" s="45">
        <f t="shared" si="56"/>
        <v>5.1035978168925689E-3</v>
      </c>
    </row>
    <row r="2755" spans="27:35" x14ac:dyDescent="0.2">
      <c r="AA2755" s="122" t="s">
        <v>88</v>
      </c>
      <c r="AB2755" s="40">
        <f>_xll.qlInterestRateIndexFixingDate($X$9,AC2755)</f>
        <v>58715</v>
      </c>
      <c r="AC2755" s="40">
        <f>_xll.qlCalendarAdvance(calendar,$AC2754,AA2755,,,trigger)</f>
        <v>58719</v>
      </c>
      <c r="AD2755" s="40">
        <f>_xll.qlInterestRateIndexMaturity($X$9,AC2755,)</f>
        <v>58811</v>
      </c>
      <c r="AE2755" s="43">
        <f>_xll.qlTenorBasisValue(TenorBasis3M,AC2755,_xll.ohTrigger(trigger,$X$24))</f>
        <v>5.2487958656444904E-5</v>
      </c>
      <c r="AF2755" s="90">
        <f>_xll.qlTenorBasisForwardRate(TenorBasis3M,AC2755,_xll.ohTrigger(trigger,$X$24))</f>
        <v>1.1303615422266091E-2</v>
      </c>
      <c r="AG2755" s="90">
        <f>_xll.qlIndexFixing(TenorBasisIndex6M,$AB2755,TRUE,_xll.ohTrigger(trigger,$X$24))</f>
        <v>1.1385652238012767E-2</v>
      </c>
      <c r="AH2755" s="43">
        <f>_xll.qlIndexFixing($X$9,$AB2755,TRUE,trigger)</f>
        <v>1.1385187411321716E-2</v>
      </c>
      <c r="AI2755" s="45">
        <f t="shared" si="56"/>
        <v>4.6482669105105123E-3</v>
      </c>
    </row>
    <row r="2756" spans="27:35" x14ac:dyDescent="0.2">
      <c r="AA2756" s="122" t="s">
        <v>88</v>
      </c>
      <c r="AB2756" s="40">
        <f>_xll.qlInterestRateIndexFixingDate($X$9,AC2756)</f>
        <v>58722</v>
      </c>
      <c r="AC2756" s="40">
        <f>_xll.qlCalendarAdvance(calendar,$AC2755,AA2756,,,trigger)</f>
        <v>58726</v>
      </c>
      <c r="AD2756" s="40">
        <f>_xll.qlInterestRateIndexMaturity($X$9,AC2756,)</f>
        <v>58818</v>
      </c>
      <c r="AE2756" s="43">
        <f>_xll.qlTenorBasisValue(TenorBasis3M,AC2756,_xll.ohTrigger(trigger,$X$24))</f>
        <v>5.2376580759887956E-5</v>
      </c>
      <c r="AF2756" s="90">
        <f>_xll.qlTenorBasisForwardRate(TenorBasis3M,AC2756,_xll.ohTrigger(trigger,$X$24))</f>
        <v>1.1301220419178066E-2</v>
      </c>
      <c r="AG2756" s="90">
        <f>_xll.qlIndexFixing(TenorBasisIndex6M,$AB2756,TRUE,_xll.ohTrigger(trigger,$X$24))</f>
        <v>1.138325731534476E-2</v>
      </c>
      <c r="AH2756" s="43">
        <f>_xll.qlIndexFixing($X$9,$AB2756,TRUE,trigger)</f>
        <v>1.1382835446469276E-2</v>
      </c>
      <c r="AI2756" s="45">
        <f t="shared" ref="AI2756:AI2819" si="57">(AG2756-AH2756)*10000</f>
        <v>4.2186887548416319E-3</v>
      </c>
    </row>
    <row r="2757" spans="27:35" x14ac:dyDescent="0.2">
      <c r="AA2757" s="122" t="s">
        <v>88</v>
      </c>
      <c r="AB2757" s="40">
        <f>_xll.qlInterestRateIndexFixingDate($X$9,AC2757)</f>
        <v>58729</v>
      </c>
      <c r="AC2757" s="40">
        <f>_xll.qlCalendarAdvance(calendar,$AC2756,AA2757,,,trigger)</f>
        <v>58733</v>
      </c>
      <c r="AD2757" s="40">
        <f>_xll.qlInterestRateIndexMaturity($X$9,AC2757,)</f>
        <v>58825</v>
      </c>
      <c r="AE2757" s="43">
        <f>_xll.qlTenorBasisValue(TenorBasis3M,AC2757,_xll.ohTrigger(trigger,$X$24))</f>
        <v>5.2265439106036276E-5</v>
      </c>
      <c r="AF2757" s="90">
        <f>_xll.qlTenorBasisForwardRate(TenorBasis3M,AC2757,_xll.ohTrigger(trigger,$X$24))</f>
        <v>1.1298861888539449E-2</v>
      </c>
      <c r="AG2757" s="90">
        <f>_xll.qlIndexFixing(TenorBasisIndex6M,$AB2757,TRUE,_xll.ohTrigger(trigger,$X$24))</f>
        <v>1.1380898865885555E-2</v>
      </c>
      <c r="AH2757" s="43">
        <f>_xll.qlIndexFixing($X$9,$AB2757,TRUE,trigger)</f>
        <v>1.1380520455207979E-2</v>
      </c>
      <c r="AI2757" s="45">
        <f t="shared" si="57"/>
        <v>3.7841067757581059E-3</v>
      </c>
    </row>
    <row r="2758" spans="27:35" x14ac:dyDescent="0.2">
      <c r="AA2758" s="122" t="s">
        <v>88</v>
      </c>
      <c r="AB2758" s="40">
        <f>_xll.qlInterestRateIndexFixingDate($X$9,AC2758)</f>
        <v>58736</v>
      </c>
      <c r="AC2758" s="40">
        <f>_xll.qlCalendarAdvance(calendar,$AC2757,AA2758,,,trigger)</f>
        <v>58740</v>
      </c>
      <c r="AD2758" s="40">
        <f>_xll.qlInterestRateIndexMaturity($X$9,AC2758,)</f>
        <v>58832</v>
      </c>
      <c r="AE2758" s="43">
        <f>_xll.qlTenorBasisValue(TenorBasis3M,AC2758,_xll.ohTrigger(trigger,$X$24))</f>
        <v>5.2154533219383506E-5</v>
      </c>
      <c r="AF2758" s="90">
        <f>_xll.qlTenorBasisForwardRate(TenorBasis3M,AC2758,_xll.ohTrigger(trigger,$X$24))</f>
        <v>1.1296539829804589E-2</v>
      </c>
      <c r="AG2758" s="90">
        <f>_xll.qlIndexFixing(TenorBasisIndex6M,$AB2758,TRUE,_xll.ohTrigger(trigger,$X$24))</f>
        <v>1.1378576889093843E-2</v>
      </c>
      <c r="AH2758" s="43">
        <f>_xll.qlIndexFixing($X$9,$AB2758,TRUE,trigger)</f>
        <v>1.1378242437471793E-2</v>
      </c>
      <c r="AI2758" s="45">
        <f t="shared" si="57"/>
        <v>3.3445162204992496E-3</v>
      </c>
    </row>
    <row r="2759" spans="27:35" x14ac:dyDescent="0.2">
      <c r="AA2759" s="122" t="s">
        <v>88</v>
      </c>
      <c r="AB2759" s="40">
        <f>_xll.qlInterestRateIndexFixingDate($X$9,AC2759)</f>
        <v>58743</v>
      </c>
      <c r="AC2759" s="40">
        <f>_xll.qlCalendarAdvance(calendar,$AC2758,AA2759,,,trigger)</f>
        <v>58747</v>
      </c>
      <c r="AD2759" s="40">
        <f>_xll.qlInterestRateIndexMaturity($X$9,AC2759,)</f>
        <v>58839</v>
      </c>
      <c r="AE2759" s="43">
        <f>_xll.qlTenorBasisValue(TenorBasis3M,AC2759,_xll.ohTrigger(trigger,$X$24))</f>
        <v>5.2043862625298486E-5</v>
      </c>
      <c r="AF2759" s="90">
        <f>_xll.qlTenorBasisForwardRate(TenorBasis3M,AC2759,_xll.ohTrigger(trigger,$X$24))</f>
        <v>1.1294254242442609E-2</v>
      </c>
      <c r="AG2759" s="90">
        <f>_xll.qlIndexFixing(TenorBasisIndex6M,$AB2759,TRUE,_xll.ohTrigger(trigger,$X$24))</f>
        <v>1.1376291384439616E-2</v>
      </c>
      <c r="AH2759" s="43">
        <f>_xll.qlIndexFixing($X$9,$AB2759,TRUE,trigger)</f>
        <v>1.1376001393198162E-2</v>
      </c>
      <c r="AI2759" s="45">
        <f t="shared" si="57"/>
        <v>2.8999124145404065E-3</v>
      </c>
    </row>
    <row r="2760" spans="27:35" x14ac:dyDescent="0.2">
      <c r="AA2760" s="122" t="s">
        <v>88</v>
      </c>
      <c r="AB2760" s="40">
        <f>_xll.qlInterestRateIndexFixingDate($X$9,AC2760)</f>
        <v>58750</v>
      </c>
      <c r="AC2760" s="40">
        <f>_xll.qlCalendarAdvance(calendar,$AC2759,AA2760,,,trigger)</f>
        <v>58754</v>
      </c>
      <c r="AD2760" s="40">
        <f>_xll.qlInterestRateIndexMaturity($X$9,AC2760,)</f>
        <v>58846</v>
      </c>
      <c r="AE2760" s="43">
        <f>_xll.qlTenorBasisValue(TenorBasis3M,AC2760,_xll.ohTrigger(trigger,$X$24))</f>
        <v>5.1933426850024421E-5</v>
      </c>
      <c r="AF2760" s="90">
        <f>_xll.qlTenorBasisForwardRate(TenorBasis3M,AC2760,_xll.ohTrigger(trigger,$X$24))</f>
        <v>1.129200512592002E-2</v>
      </c>
      <c r="AG2760" s="90">
        <f>_xll.qlIndexFixing(TenorBasisIndex6M,$AB2760,TRUE,_xll.ohTrigger(trigger,$X$24))</f>
        <v>1.1374042351385911E-2</v>
      </c>
      <c r="AH2760" s="43">
        <f>_xll.qlIndexFixing($X$9,$AB2760,TRUE,trigger)</f>
        <v>1.1373797322322785E-2</v>
      </c>
      <c r="AI2760" s="45">
        <f t="shared" si="57"/>
        <v>2.4502906312631745E-3</v>
      </c>
    </row>
    <row r="2761" spans="27:35" x14ac:dyDescent="0.2">
      <c r="AA2761" s="122" t="s">
        <v>88</v>
      </c>
      <c r="AB2761" s="40">
        <f>_xll.qlInterestRateIndexFixingDate($X$9,AC2761)</f>
        <v>58757</v>
      </c>
      <c r="AC2761" s="40">
        <f>_xll.qlCalendarAdvance(calendar,$AC2760,AA2761,,,trigger)</f>
        <v>58761</v>
      </c>
      <c r="AD2761" s="40">
        <f>_xll.qlInterestRateIndexMaturity($X$9,AC2761,)</f>
        <v>58853</v>
      </c>
      <c r="AE2761" s="43">
        <f>_xll.qlTenorBasisValue(TenorBasis3M,AC2761,_xll.ohTrigger(trigger,$X$24))</f>
        <v>5.1823225420677481E-5</v>
      </c>
      <c r="AF2761" s="90">
        <f>_xll.qlTenorBasisForwardRate(TenorBasis3M,AC2761,_xll.ohTrigger(trigger,$X$24))</f>
        <v>1.1289792479707681E-2</v>
      </c>
      <c r="AG2761" s="90">
        <f>_xll.qlIndexFixing(TenorBasisIndex6M,$AB2761,TRUE,_xll.ohTrigger(trigger,$X$24))</f>
        <v>1.1371829789405324E-2</v>
      </c>
      <c r="AH2761" s="43">
        <f>_xll.qlIndexFixing($X$9,$AB2761,TRUE,trigger)</f>
        <v>1.1371630224782237E-2</v>
      </c>
      <c r="AI2761" s="45">
        <f t="shared" si="57"/>
        <v>1.9956462308720613E-3</v>
      </c>
    </row>
    <row r="2762" spans="27:35" x14ac:dyDescent="0.2">
      <c r="AA2762" s="122" t="s">
        <v>88</v>
      </c>
      <c r="AB2762" s="40">
        <f>_xll.qlInterestRateIndexFixingDate($X$9,AC2762)</f>
        <v>58764</v>
      </c>
      <c r="AC2762" s="40">
        <f>_xll.qlCalendarAdvance(calendar,$AC2761,AA2762,,,trigger)</f>
        <v>58768</v>
      </c>
      <c r="AD2762" s="40">
        <f>_xll.qlInterestRateIndexMaturity($X$9,AC2762,)</f>
        <v>58860</v>
      </c>
      <c r="AE2762" s="43">
        <f>_xll.qlTenorBasisValue(TenorBasis3M,AC2762,_xll.ohTrigger(trigger,$X$24))</f>
        <v>5.1713257865245078E-5</v>
      </c>
      <c r="AF2762" s="90">
        <f>_xll.qlTenorBasisForwardRate(TenorBasis3M,AC2762,_xll.ohTrigger(trigger,$X$24))</f>
        <v>1.1287616303275582E-2</v>
      </c>
      <c r="AG2762" s="90">
        <f>_xll.qlIndexFixing(TenorBasisIndex6M,$AB2762,TRUE,_xll.ohTrigger(trigger,$X$24))</f>
        <v>1.1369653697966976E-2</v>
      </c>
      <c r="AH2762" s="43">
        <f>_xll.qlIndexFixing($X$9,$AB2762,TRUE,trigger)</f>
        <v>1.1369500100516565E-2</v>
      </c>
      <c r="AI2762" s="45">
        <f t="shared" si="57"/>
        <v>1.5359745041132467E-3</v>
      </c>
    </row>
    <row r="2763" spans="27:35" x14ac:dyDescent="0.2">
      <c r="AA2763" s="122" t="s">
        <v>88</v>
      </c>
      <c r="AB2763" s="40">
        <f>_xll.qlInterestRateIndexFixingDate($X$9,AC2763)</f>
        <v>58771</v>
      </c>
      <c r="AC2763" s="40">
        <f>_xll.qlCalendarAdvance(calendar,$AC2762,AA2763,,,trigger)</f>
        <v>58775</v>
      </c>
      <c r="AD2763" s="40">
        <f>_xll.qlInterestRateIndexMaturity($X$9,AC2763,)</f>
        <v>58865</v>
      </c>
      <c r="AE2763" s="43">
        <f>_xll.qlTenorBasisValue(TenorBasis3M,AC2763,_xll.ohTrigger(trigger,$X$24))</f>
        <v>5.1603523712585011E-5</v>
      </c>
      <c r="AF2763" s="90">
        <f>_xll.qlTenorBasisForwardRate(TenorBasis3M,AC2763,_xll.ohTrigger(trigger,$X$24))</f>
        <v>1.1285415293579959E-2</v>
      </c>
      <c r="AG2763" s="90">
        <f>_xll.qlIndexFixing(TenorBasisIndex6M,$AB2763,TRUE,_xll.ohTrigger(trigger,$X$24))</f>
        <v>1.1367447606775549E-2</v>
      </c>
      <c r="AH2763" s="43">
        <f>_xll.qlIndexFixing($X$9,$AB2763,TRUE,trigger)</f>
        <v>1.136733366154008E-2</v>
      </c>
      <c r="AI2763" s="45">
        <f t="shared" si="57"/>
        <v>1.1394523546925939E-3</v>
      </c>
    </row>
    <row r="2764" spans="27:35" x14ac:dyDescent="0.2">
      <c r="AA2764" s="122" t="s">
        <v>88</v>
      </c>
      <c r="AB2764" s="40">
        <f>_xll.qlInterestRateIndexFixingDate($X$9,AC2764)</f>
        <v>58778</v>
      </c>
      <c r="AC2764" s="40">
        <f>_xll.qlCalendarAdvance(calendar,$AC2763,AA2764,,,trigger)</f>
        <v>58782</v>
      </c>
      <c r="AD2764" s="40">
        <f>_xll.qlInterestRateIndexMaturity($X$9,AC2764,)</f>
        <v>58872</v>
      </c>
      <c r="AE2764" s="43">
        <f>_xll.qlTenorBasisValue(TenorBasis3M,AC2764,_xll.ohTrigger(trigger,$X$24))</f>
        <v>5.149402249242387E-5</v>
      </c>
      <c r="AF2764" s="90">
        <f>_xll.qlTenorBasisForwardRate(TenorBasis3M,AC2764,_xll.ohTrigger(trigger,$X$24))</f>
        <v>1.1283306977484919E-2</v>
      </c>
      <c r="AG2764" s="90">
        <f>_xll.qlIndexFixing(TenorBasisIndex6M,$AB2764,TRUE,_xll.ohTrigger(trigger,$X$24))</f>
        <v>1.136533937804618E-2</v>
      </c>
      <c r="AH2764" s="43">
        <f>_xll.qlIndexFixing($X$9,$AB2764,TRUE,trigger)</f>
        <v>1.1365272331760323E-2</v>
      </c>
      <c r="AI2764" s="45">
        <f t="shared" si="57"/>
        <v>6.7046285856520171E-4</v>
      </c>
    </row>
    <row r="2765" spans="27:35" x14ac:dyDescent="0.2">
      <c r="AA2765" s="122" t="s">
        <v>88</v>
      </c>
      <c r="AB2765" s="40">
        <f>_xll.qlInterestRateIndexFixingDate($X$9,AC2765)</f>
        <v>58785</v>
      </c>
      <c r="AC2765" s="40">
        <f>_xll.qlCalendarAdvance(calendar,$AC2764,AA2765,,,trigger)</f>
        <v>58789</v>
      </c>
      <c r="AD2765" s="40">
        <f>_xll.qlInterestRateIndexMaturity($X$9,AC2765,)</f>
        <v>58879</v>
      </c>
      <c r="AE2765" s="43">
        <f>_xll.qlTenorBasisValue(TenorBasis3M,AC2765,_xll.ohTrigger(trigger,$X$24))</f>
        <v>5.1384753735355727E-5</v>
      </c>
      <c r="AF2765" s="90">
        <f>_xll.qlTenorBasisForwardRate(TenorBasis3M,AC2765,_xll.ohTrigger(trigger,$X$24))</f>
        <v>1.128123512736412E-2</v>
      </c>
      <c r="AG2765" s="90">
        <f>_xll.qlIndexFixing(TenorBasisIndex6M,$AB2765,TRUE,_xll.ohTrigger(trigger,$X$24))</f>
        <v>1.1363267616033568E-2</v>
      </c>
      <c r="AH2765" s="43">
        <f>_xll.qlIndexFixing($X$9,$AB2765,TRUE,trigger)</f>
        <v>1.1363247972730584E-2</v>
      </c>
      <c r="AI2765" s="45">
        <f t="shared" si="57"/>
        <v>1.9643302984206912E-4</v>
      </c>
    </row>
    <row r="2766" spans="27:35" x14ac:dyDescent="0.2">
      <c r="AA2766" s="122" t="s">
        <v>88</v>
      </c>
      <c r="AB2766" s="40">
        <f>_xll.qlInterestRateIndexFixingDate($X$9,AC2766)</f>
        <v>58792</v>
      </c>
      <c r="AC2766" s="40">
        <f>_xll.qlCalendarAdvance(calendar,$AC2765,AA2766,,,trigger)</f>
        <v>58796</v>
      </c>
      <c r="AD2766" s="40">
        <f>_xll.qlInterestRateIndexMaturity($X$9,AC2766,)</f>
        <v>58886</v>
      </c>
      <c r="AE2766" s="43">
        <f>_xll.qlTenorBasisValue(TenorBasis3M,AC2766,_xll.ohTrigger(trigger,$X$24))</f>
        <v>5.1275716972840865E-5</v>
      </c>
      <c r="AF2766" s="90">
        <f>_xll.qlTenorBasisForwardRate(TenorBasis3M,AC2766,_xll.ohTrigger(trigger,$X$24))</f>
        <v>1.1279199742693535E-2</v>
      </c>
      <c r="AG2766" s="90">
        <f>_xll.qlIndexFixing(TenorBasisIndex6M,$AB2766,TRUE,_xll.ohTrigger(trigger,$X$24))</f>
        <v>1.1361232320219017E-2</v>
      </c>
      <c r="AH2766" s="43">
        <f>_xll.qlIndexFixing($X$9,$AB2766,TRUE,trigger)</f>
        <v>1.1361260584396682E-2</v>
      </c>
      <c r="AI2766" s="45">
        <f t="shared" si="57"/>
        <v>-2.8264177664993895E-4</v>
      </c>
    </row>
    <row r="2767" spans="27:35" x14ac:dyDescent="0.2">
      <c r="AA2767" s="122" t="s">
        <v>88</v>
      </c>
      <c r="AB2767" s="40">
        <f>_xll.qlInterestRateIndexFixingDate($X$9,AC2767)</f>
        <v>58799</v>
      </c>
      <c r="AC2767" s="40">
        <f>_xll.qlCalendarAdvance(calendar,$AC2766,AA2767,,,trigger)</f>
        <v>58803</v>
      </c>
      <c r="AD2767" s="40">
        <f>_xll.qlInterestRateIndexMaturity($X$9,AC2767,)</f>
        <v>58893</v>
      </c>
      <c r="AE2767" s="43">
        <f>_xll.qlTenorBasisValue(TenorBasis3M,AC2767,_xll.ohTrigger(trigger,$X$24))</f>
        <v>5.116691173720449E-5</v>
      </c>
      <c r="AF2767" s="90">
        <f>_xll.qlTenorBasisForwardRate(TenorBasis3M,AC2767,_xll.ohTrigger(trigger,$X$24))</f>
        <v>1.1277200822958022E-2</v>
      </c>
      <c r="AG2767" s="90">
        <f>_xll.qlIndexFixing(TenorBasisIndex6M,$AB2767,TRUE,_xll.ohTrigger(trigger,$X$24))</f>
        <v>1.1359233490085607E-2</v>
      </c>
      <c r="AH2767" s="43">
        <f>_xll.qlIndexFixing($X$9,$AB2767,TRUE,trigger)</f>
        <v>1.1359310166701775E-2</v>
      </c>
      <c r="AI2767" s="45">
        <f t="shared" si="57"/>
        <v>-7.6676616167503653E-4</v>
      </c>
    </row>
    <row r="2768" spans="27:35" x14ac:dyDescent="0.2">
      <c r="AA2768" s="122" t="s">
        <v>88</v>
      </c>
      <c r="AB2768" s="40">
        <f>_xll.qlInterestRateIndexFixingDate($X$9,AC2768)</f>
        <v>58806</v>
      </c>
      <c r="AC2768" s="40">
        <f>_xll.qlCalendarAdvance(calendar,$AC2767,AA2768,,,trigger)</f>
        <v>58810</v>
      </c>
      <c r="AD2768" s="40">
        <f>_xll.qlInterestRateIndexMaturity($X$9,AC2768,)</f>
        <v>58900</v>
      </c>
      <c r="AE2768" s="43">
        <f>_xll.qlTenorBasisValue(TenorBasis3M,AC2768,_xll.ohTrigger(trigger,$X$24))</f>
        <v>5.1058337561635102E-5</v>
      </c>
      <c r="AF2768" s="90">
        <f>_xll.qlTenorBasisForwardRate(TenorBasis3M,AC2768,_xll.ohTrigger(trigger,$X$24))</f>
        <v>1.1275238367638885E-2</v>
      </c>
      <c r="AG2768" s="90">
        <f>_xll.qlIndexFixing(TenorBasisIndex6M,$AB2768,TRUE,_xll.ohTrigger(trigger,$X$24))</f>
        <v>1.1357271125113755E-2</v>
      </c>
      <c r="AH2768" s="43">
        <f>_xll.qlIndexFixing($X$9,$AB2768,TRUE,trigger)</f>
        <v>1.1357396719594348E-2</v>
      </c>
      <c r="AI2768" s="45">
        <f t="shared" si="57"/>
        <v>-1.2559448059334954E-3</v>
      </c>
    </row>
    <row r="2769" spans="27:35" x14ac:dyDescent="0.2">
      <c r="AA2769" s="122" t="s">
        <v>88</v>
      </c>
      <c r="AB2769" s="40">
        <f>_xll.qlInterestRateIndexFixingDate($X$9,AC2769)</f>
        <v>58813</v>
      </c>
      <c r="AC2769" s="40">
        <f>_xll.qlCalendarAdvance(calendar,$AC2768,AA2769,,,trigger)</f>
        <v>58817</v>
      </c>
      <c r="AD2769" s="40">
        <f>_xll.qlInterestRateIndexMaturity($X$9,AC2769,)</f>
        <v>58908</v>
      </c>
      <c r="AE2769" s="43">
        <f>_xll.qlTenorBasisValue(TenorBasis3M,AC2769,_xll.ohTrigger(trigger,$X$24))</f>
        <v>5.0949993980183687E-5</v>
      </c>
      <c r="AF2769" s="90">
        <f>_xll.qlTenorBasisForwardRate(TenorBasis3M,AC2769,_xll.ohTrigger(trigger,$X$24))</f>
        <v>1.1273358155374879E-2</v>
      </c>
      <c r="AG2769" s="90">
        <f>_xll.qlIndexFixing(TenorBasisIndex6M,$AB2769,TRUE,_xll.ohTrigger(trigger,$X$24))</f>
        <v>1.1355393585149844E-2</v>
      </c>
      <c r="AH2769" s="43">
        <f>_xll.qlIndexFixing($X$9,$AB2769,TRUE,trigger)</f>
        <v>1.1355572236586346E-2</v>
      </c>
      <c r="AI2769" s="45">
        <f t="shared" si="57"/>
        <v>-1.7865143650194759E-3</v>
      </c>
    </row>
    <row r="2770" spans="27:35" x14ac:dyDescent="0.2">
      <c r="AA2770" s="122" t="s">
        <v>88</v>
      </c>
      <c r="AB2770" s="40">
        <f>_xll.qlInterestRateIndexFixingDate($X$9,AC2770)</f>
        <v>58820</v>
      </c>
      <c r="AC2770" s="40">
        <f>_xll.qlCalendarAdvance(calendar,$AC2769,AA2770,,,trigger)</f>
        <v>58824</v>
      </c>
      <c r="AD2770" s="40">
        <f>_xll.qlInterestRateIndexMaturity($X$9,AC2770,)</f>
        <v>58914</v>
      </c>
      <c r="AE2770" s="43">
        <f>_xll.qlTenorBasisValue(TenorBasis3M,AC2770,_xll.ohTrigger(trigger,$X$24))</f>
        <v>5.0841880527761947E-5</v>
      </c>
      <c r="AF2770" s="90">
        <f>_xll.qlTenorBasisForwardRate(TenorBasis3M,AC2770,_xll.ohTrigger(trigger,$X$24))</f>
        <v>1.1271422848200707E-2</v>
      </c>
      <c r="AG2770" s="90">
        <f>_xll.qlIndexFixing(TenorBasisIndex6M,$AB2770,TRUE,_xll.ohTrigger(trigger,$X$24))</f>
        <v>1.1353455788609246E-2</v>
      </c>
      <c r="AH2770" s="43">
        <f>_xll.qlIndexFixing($X$9,$AB2770,TRUE,trigger)</f>
        <v>1.1353680736926108E-2</v>
      </c>
      <c r="AI2770" s="45">
        <f t="shared" si="57"/>
        <v>-2.2494831686259431E-3</v>
      </c>
    </row>
    <row r="2771" spans="27:35" x14ac:dyDescent="0.2">
      <c r="AA2771" s="122" t="s">
        <v>88</v>
      </c>
      <c r="AB2771" s="40">
        <f>_xll.qlInterestRateIndexFixingDate($X$9,AC2771)</f>
        <v>58827</v>
      </c>
      <c r="AC2771" s="40">
        <f>_xll.qlCalendarAdvance(calendar,$AC2770,AA2771,,,trigger)</f>
        <v>58831</v>
      </c>
      <c r="AD2771" s="40">
        <f>_xll.qlInterestRateIndexMaturity($X$9,AC2771,)</f>
        <v>58921</v>
      </c>
      <c r="AE2771" s="43">
        <f>_xll.qlTenorBasisValue(TenorBasis3M,AC2771,_xll.ohTrigger(trigger,$X$24))</f>
        <v>5.0733996740141036E-5</v>
      </c>
      <c r="AF2771" s="90">
        <f>_xll.qlTenorBasisForwardRate(TenorBasis3M,AC2771,_xll.ohTrigger(trigger,$X$24))</f>
        <v>1.1269569783054934E-2</v>
      </c>
      <c r="AG2771" s="90">
        <f>_xll.qlIndexFixing(TenorBasisIndex6M,$AB2771,TRUE,_xll.ohTrigger(trigger,$X$24))</f>
        <v>1.1351602816049855E-2</v>
      </c>
      <c r="AH2771" s="43">
        <f>_xll.qlIndexFixing($X$9,$AB2771,TRUE,trigger)</f>
        <v>1.1351878201264043E-2</v>
      </c>
      <c r="AI2771" s="45">
        <f t="shared" si="57"/>
        <v>-2.7538521418790651E-3</v>
      </c>
    </row>
    <row r="2772" spans="27:35" x14ac:dyDescent="0.2">
      <c r="AA2772" s="122" t="s">
        <v>88</v>
      </c>
      <c r="AB2772" s="40">
        <f>_xll.qlInterestRateIndexFixingDate($X$9,AC2772)</f>
        <v>58834</v>
      </c>
      <c r="AC2772" s="40">
        <f>_xll.qlCalendarAdvance(calendar,$AC2771,AA2772,,,trigger)</f>
        <v>58838</v>
      </c>
      <c r="AD2772" s="40">
        <f>_xll.qlInterestRateIndexMaturity($X$9,AC2772,)</f>
        <v>58928</v>
      </c>
      <c r="AE2772" s="43">
        <f>_xll.qlTenorBasisValue(TenorBasis3M,AC2772,_xll.ohTrigger(trigger,$X$24))</f>
        <v>5.0626342153950517E-5</v>
      </c>
      <c r="AF2772" s="90">
        <f>_xll.qlTenorBasisForwardRate(TenorBasis3M,AC2772,_xll.ohTrigger(trigger,$X$24))</f>
        <v>1.126775318028006E-2</v>
      </c>
      <c r="AG2772" s="90">
        <f>_xll.qlIndexFixing(TenorBasisIndex6M,$AB2772,TRUE,_xll.ohTrigger(trigger,$X$24))</f>
        <v>1.1349786306605658E-2</v>
      </c>
      <c r="AH2772" s="43">
        <f>_xll.qlIndexFixing($X$9,$AB2772,TRUE,trigger)</f>
        <v>1.1350112635982512E-2</v>
      </c>
      <c r="AI2772" s="45">
        <f t="shared" si="57"/>
        <v>-3.2632937685406205E-3</v>
      </c>
    </row>
    <row r="2773" spans="27:35" x14ac:dyDescent="0.2">
      <c r="AA2773" s="122" t="s">
        <v>88</v>
      </c>
      <c r="AB2773" s="40">
        <f>_xll.qlInterestRateIndexFixingDate($X$9,AC2773)</f>
        <v>58841</v>
      </c>
      <c r="AC2773" s="40">
        <f>_xll.qlCalendarAdvance(calendar,$AC2772,AA2773,,,trigger)</f>
        <v>58845</v>
      </c>
      <c r="AD2773" s="40">
        <f>_xll.qlInterestRateIndexMaturity($X$9,AC2773,)</f>
        <v>58935</v>
      </c>
      <c r="AE2773" s="43">
        <f>_xll.qlTenorBasisValue(TenorBasis3M,AC2773,_xll.ohTrigger(trigger,$X$24))</f>
        <v>5.0518916306676761E-5</v>
      </c>
      <c r="AF2773" s="90">
        <f>_xll.qlTenorBasisForwardRate(TenorBasis3M,AC2773,_xll.ohTrigger(trigger,$X$24))</f>
        <v>1.1265973039366273E-2</v>
      </c>
      <c r="AG2773" s="90">
        <f>_xll.qlIndexFixing(TenorBasisIndex6M,$AB2773,TRUE,_xll.ohTrigger(trigger,$X$24))</f>
        <v>1.1348006259769505E-2</v>
      </c>
      <c r="AH2773" s="43">
        <f>_xll.qlIndexFixing($X$9,$AB2773,TRUE,trigger)</f>
        <v>1.1348384041031778E-2</v>
      </c>
      <c r="AI2773" s="45">
        <f t="shared" si="57"/>
        <v>-3.7778126227294706E-3</v>
      </c>
    </row>
    <row r="2774" spans="27:35" x14ac:dyDescent="0.2">
      <c r="AA2774" s="122" t="s">
        <v>88</v>
      </c>
      <c r="AB2774" s="40">
        <f>_xll.qlInterestRateIndexFixingDate($X$9,AC2774)</f>
        <v>58848</v>
      </c>
      <c r="AC2774" s="40">
        <f>_xll.qlCalendarAdvance(calendar,$AC2773,AA2774,,,trigger)</f>
        <v>58852</v>
      </c>
      <c r="AD2774" s="40">
        <f>_xll.qlInterestRateIndexMaturity($X$9,AC2774,)</f>
        <v>58942</v>
      </c>
      <c r="AE2774" s="43">
        <f>_xll.qlTenorBasisValue(TenorBasis3M,AC2774,_xll.ohTrigger(trigger,$X$24))</f>
        <v>5.041171873666162E-5</v>
      </c>
      <c r="AF2774" s="90">
        <f>_xll.qlTenorBasisForwardRate(TenorBasis3M,AC2774,_xll.ohTrigger(trigger,$X$24))</f>
        <v>1.1264229359810862E-2</v>
      </c>
      <c r="AG2774" s="90">
        <f>_xll.qlIndexFixing(TenorBasisIndex6M,$AB2774,TRUE,_xll.ohTrigger(trigger,$X$24))</f>
        <v>1.1346262675036023E-2</v>
      </c>
      <c r="AH2774" s="43">
        <f>_xll.qlIndexFixing($X$9,$AB2774,TRUE,trigger)</f>
        <v>1.1346692416366544E-2</v>
      </c>
      <c r="AI2774" s="45">
        <f t="shared" si="57"/>
        <v>-4.2974133052098296E-3</v>
      </c>
    </row>
    <row r="2775" spans="27:35" x14ac:dyDescent="0.2">
      <c r="AA2775" s="122" t="s">
        <v>88</v>
      </c>
      <c r="AB2775" s="40">
        <f>_xll.qlInterestRateIndexFixingDate($X$9,AC2775)</f>
        <v>58855</v>
      </c>
      <c r="AC2775" s="40">
        <f>_xll.qlCalendarAdvance(calendar,$AC2774,AA2775,,,trigger)</f>
        <v>58859</v>
      </c>
      <c r="AD2775" s="40">
        <f>_xll.qlInterestRateIndexMaturity($X$9,AC2775,)</f>
        <v>58949</v>
      </c>
      <c r="AE2775" s="43">
        <f>_xll.qlTenorBasisValue(TenorBasis3M,AC2775,_xll.ohTrigger(trigger,$X$24))</f>
        <v>5.0304748983101253E-5</v>
      </c>
      <c r="AF2775" s="90">
        <f>_xll.qlTenorBasisForwardRate(TenorBasis3M,AC2775,_xll.ohTrigger(trigger,$X$24))</f>
        <v>1.1262522141107567E-2</v>
      </c>
      <c r="AG2775" s="90">
        <f>_xll.qlIndexFixing(TenorBasisIndex6M,$AB2775,TRUE,_xll.ohTrigger(trigger,$X$24))</f>
        <v>1.1344555551904278E-2</v>
      </c>
      <c r="AH2775" s="43">
        <f>_xll.qlIndexFixing($X$9,$AB2775,TRUE,trigger)</f>
        <v>1.1345037761938848E-2</v>
      </c>
      <c r="AI2775" s="45">
        <f t="shared" si="57"/>
        <v>-4.8221003456916378E-3</v>
      </c>
    </row>
    <row r="2776" spans="27:35" x14ac:dyDescent="0.2">
      <c r="AA2776" s="122" t="s">
        <v>88</v>
      </c>
      <c r="AB2776" s="40">
        <f>_xll.qlInterestRateIndexFixingDate($X$9,AC2776)</f>
        <v>58862</v>
      </c>
      <c r="AC2776" s="40">
        <f>_xll.qlCalendarAdvance(calendar,$AC2775,AA2776,,,trigger)</f>
        <v>58866</v>
      </c>
      <c r="AD2776" s="40">
        <f>_xll.qlInterestRateIndexMaturity($X$9,AC2776,)</f>
        <v>58958</v>
      </c>
      <c r="AE2776" s="43">
        <f>_xll.qlTenorBasisValue(TenorBasis3M,AC2776,_xll.ohTrigger(trigger,$X$24))</f>
        <v>5.0198006586044877E-5</v>
      </c>
      <c r="AF2776" s="90">
        <f>_xll.qlTenorBasisForwardRate(TenorBasis3M,AC2776,_xll.ohTrigger(trigger,$X$24))</f>
        <v>1.1260978868548046E-2</v>
      </c>
      <c r="AG2776" s="90">
        <f>_xll.qlIndexFixing(TenorBasisIndex6M,$AB2776,TRUE,_xll.ohTrigger(trigger,$X$24))</f>
        <v>1.1343017533240934E-2</v>
      </c>
      <c r="AH2776" s="43">
        <f>_xll.qlIndexFixing($X$9,$AB2776,TRUE,trigger)</f>
        <v>1.1343560522835092E-2</v>
      </c>
      <c r="AI2776" s="45">
        <f t="shared" si="57"/>
        <v>-5.4298959415756409E-3</v>
      </c>
    </row>
    <row r="2777" spans="27:35" x14ac:dyDescent="0.2">
      <c r="AA2777" s="122" t="s">
        <v>88</v>
      </c>
      <c r="AB2777" s="40">
        <f>_xll.qlInterestRateIndexFixingDate($X$9,AC2777)</f>
        <v>58869</v>
      </c>
      <c r="AC2777" s="40">
        <f>_xll.qlCalendarAdvance(calendar,$AC2776,AA2777,,,trigger)</f>
        <v>58873</v>
      </c>
      <c r="AD2777" s="40">
        <f>_xll.qlInterestRateIndexMaturity($X$9,AC2777,)</f>
        <v>58965</v>
      </c>
      <c r="AE2777" s="43">
        <f>_xll.qlTenorBasisValue(TenorBasis3M,AC2777,_xll.ohTrigger(trigger,$X$24))</f>
        <v>5.0091491086393053E-5</v>
      </c>
      <c r="AF2777" s="90">
        <f>_xll.qlTenorBasisForwardRate(TenorBasis3M,AC2777,_xll.ohTrigger(trigger,$X$24))</f>
        <v>1.1259349676648395E-2</v>
      </c>
      <c r="AG2777" s="90">
        <f>_xll.qlIndexFixing(TenorBasisIndex6M,$AB2777,TRUE,_xll.ohTrigger(trigger,$X$24))</f>
        <v>1.1341388437772843E-2</v>
      </c>
      <c r="AH2777" s="43">
        <f>_xll.qlIndexFixing($X$9,$AB2777,TRUE,trigger)</f>
        <v>1.1341984991050056E-2</v>
      </c>
      <c r="AI2777" s="45">
        <f t="shared" si="57"/>
        <v>-5.965532772125165E-3</v>
      </c>
    </row>
    <row r="2778" spans="27:35" x14ac:dyDescent="0.2">
      <c r="AA2778" s="122" t="s">
        <v>88</v>
      </c>
      <c r="AB2778" s="40">
        <f>_xll.qlInterestRateIndexFixingDate($X$9,AC2778)</f>
        <v>58876</v>
      </c>
      <c r="AC2778" s="40">
        <f>_xll.qlCalendarAdvance(calendar,$AC2777,AA2778,,,trigger)</f>
        <v>58880</v>
      </c>
      <c r="AD2778" s="40">
        <f>_xll.qlInterestRateIndexMaturity($X$9,AC2778,)</f>
        <v>58972</v>
      </c>
      <c r="AE2778" s="43">
        <f>_xll.qlTenorBasisValue(TenorBasis3M,AC2778,_xll.ohTrigger(trigger,$X$24))</f>
        <v>4.9985202025896795E-5</v>
      </c>
      <c r="AF2778" s="90">
        <f>_xll.qlTenorBasisForwardRate(TenorBasis3M,AC2778,_xll.ohTrigger(trigger,$X$24))</f>
        <v>1.1257756946322507E-2</v>
      </c>
      <c r="AG2778" s="90">
        <f>_xll.qlIndexFixing(TenorBasisIndex6M,$AB2778,TRUE,_xll.ohTrigger(trigger,$X$24))</f>
        <v>1.1339795804644857E-2</v>
      </c>
      <c r="AH2778" s="43">
        <f>_xll.qlIndexFixing($X$9,$AB2778,TRUE,trigger)</f>
        <v>1.1340446431703174E-2</v>
      </c>
      <c r="AI2778" s="45">
        <f t="shared" si="57"/>
        <v>-6.5062705831633871E-3</v>
      </c>
    </row>
    <row r="2779" spans="27:35" x14ac:dyDescent="0.2">
      <c r="AA2779" s="122" t="s">
        <v>88</v>
      </c>
      <c r="AB2779" s="40">
        <f>_xll.qlInterestRateIndexFixingDate($X$9,AC2779)</f>
        <v>58883</v>
      </c>
      <c r="AC2779" s="40">
        <f>_xll.qlCalendarAdvance(calendar,$AC2778,AA2779,,,trigger)</f>
        <v>58887</v>
      </c>
      <c r="AD2779" s="40">
        <f>_xll.qlInterestRateIndexMaturity($X$9,AC2779,)</f>
        <v>58979</v>
      </c>
      <c r="AE2779" s="43">
        <f>_xll.qlTenorBasisValue(TenorBasis3M,AC2779,_xll.ohTrigger(trigger,$X$24))</f>
        <v>4.987913894715615E-5</v>
      </c>
      <c r="AF2779" s="90">
        <f>_xll.qlTenorBasisForwardRate(TenorBasis3M,AC2779,_xll.ohTrigger(trigger,$X$24))</f>
        <v>1.1256200677073384E-2</v>
      </c>
      <c r="AG2779" s="90">
        <f>_xll.qlIndexFixing(TenorBasisIndex6M,$AB2779,TRUE,_xll.ohTrigger(trigger,$X$24))</f>
        <v>1.1338239633355635E-2</v>
      </c>
      <c r="AH2779" s="43">
        <f>_xll.qlIndexFixing($X$9,$AB2779,TRUE,trigger)</f>
        <v>1.1338944844749265E-2</v>
      </c>
      <c r="AI2779" s="45">
        <f t="shared" si="57"/>
        <v>-7.0521139363018126E-3</v>
      </c>
    </row>
    <row r="2780" spans="27:35" x14ac:dyDescent="0.2">
      <c r="AA2780" s="122" t="s">
        <v>88</v>
      </c>
      <c r="AB2780" s="40">
        <f>_xll.qlInterestRateIndexFixingDate($X$9,AC2780)</f>
        <v>58890</v>
      </c>
      <c r="AC2780" s="40">
        <f>_xll.qlCalendarAdvance(calendar,$AC2779,AA2780,,,trigger)</f>
        <v>58894</v>
      </c>
      <c r="AD2780" s="40">
        <f>_xll.qlInterestRateIndexMaturity($X$9,AC2780,)</f>
        <v>58986</v>
      </c>
      <c r="AE2780" s="43">
        <f>_xll.qlTenorBasisValue(TenorBasis3M,AC2780,_xll.ohTrigger(trigger,$X$24))</f>
        <v>4.9773301393618605E-5</v>
      </c>
      <c r="AF2780" s="90">
        <f>_xll.qlTenorBasisForwardRate(TenorBasis3M,AC2780,_xll.ohTrigger(trigger,$X$24))</f>
        <v>1.1254680868408379E-2</v>
      </c>
      <c r="AG2780" s="90">
        <f>_xll.qlIndexFixing(TenorBasisIndex6M,$AB2780,TRUE,_xll.ohTrigger(trigger,$X$24))</f>
        <v>1.1336719923409056E-2</v>
      </c>
      <c r="AH2780" s="43">
        <f>_xll.qlIndexFixing($X$9,$AB2780,TRUE,trigger)</f>
        <v>1.1337480230146624E-2</v>
      </c>
      <c r="AI2780" s="45">
        <f t="shared" si="57"/>
        <v>-7.6030673756832812E-3</v>
      </c>
    </row>
    <row r="2781" spans="27:35" x14ac:dyDescent="0.2">
      <c r="AA2781" s="122" t="s">
        <v>88</v>
      </c>
      <c r="AB2781" s="40">
        <f>_xll.qlInterestRateIndexFixingDate($X$9,AC2781)</f>
        <v>58897</v>
      </c>
      <c r="AC2781" s="40">
        <f>_xll.qlCalendarAdvance(calendar,$AC2780,AA2781,,,trigger)</f>
        <v>58901</v>
      </c>
      <c r="AD2781" s="40">
        <f>_xll.qlInterestRateIndexMaturity($X$9,AC2781,)</f>
        <v>58992</v>
      </c>
      <c r="AE2781" s="43">
        <f>_xll.qlTenorBasisValue(TenorBasis3M,AC2781,_xll.ohTrigger(trigger,$X$24))</f>
        <v>4.9667688909578164E-5</v>
      </c>
      <c r="AF2781" s="90">
        <f>_xll.qlTenorBasisForwardRate(TenorBasis3M,AC2781,_xll.ohTrigger(trigger,$X$24))</f>
        <v>1.1253120876604312E-2</v>
      </c>
      <c r="AG2781" s="90">
        <f>_xll.qlIndexFixing(TenorBasisIndex6M,$AB2781,TRUE,_xll.ohTrigger(trigger,$X$24))</f>
        <v>1.1335157453764762E-2</v>
      </c>
      <c r="AH2781" s="43">
        <f>_xll.qlIndexFixing($X$9,$AB2781,TRUE,trigger)</f>
        <v>1.1335969273229161E-2</v>
      </c>
      <c r="AI2781" s="45">
        <f t="shared" si="57"/>
        <v>-8.1181946439898289E-3</v>
      </c>
    </row>
    <row r="2782" spans="27:35" x14ac:dyDescent="0.2">
      <c r="AA2782" s="122" t="s">
        <v>88</v>
      </c>
      <c r="AB2782" s="40">
        <f>_xll.qlInterestRateIndexFixingDate($X$9,AC2782)</f>
        <v>58902</v>
      </c>
      <c r="AC2782" s="40">
        <f>_xll.qlCalendarAdvance(calendar,$AC2781,AA2782,,,trigger)</f>
        <v>58908</v>
      </c>
      <c r="AD2782" s="40">
        <f>_xll.qlInterestRateIndexMaturity($X$9,AC2782,)</f>
        <v>58999</v>
      </c>
      <c r="AE2782" s="43">
        <f>_xll.qlTenorBasisValue(TenorBasis3M,AC2782,_xll.ohTrigger(trigger,$X$24))</f>
        <v>4.9562301040173689E-5</v>
      </c>
      <c r="AF2782" s="90">
        <f>_xll.qlTenorBasisForwardRate(TenorBasis3M,AC2782,_xll.ohTrigger(trigger,$X$24))</f>
        <v>1.1251671428698437E-2</v>
      </c>
      <c r="AG2782" s="90">
        <f>_xll.qlIndexFixing(TenorBasisIndex6M,$AB2782,TRUE,_xll.ohTrigger(trigger,$X$24))</f>
        <v>1.1333708106376284E-2</v>
      </c>
      <c r="AH2782" s="43">
        <f>_xll.qlIndexFixing($X$9,$AB2782,TRUE,trigger)</f>
        <v>1.1334576006137133E-2</v>
      </c>
      <c r="AI2782" s="45">
        <f t="shared" si="57"/>
        <v>-8.6789976084904186E-3</v>
      </c>
    </row>
    <row r="2783" spans="27:35" x14ac:dyDescent="0.2">
      <c r="AA2783" s="122" t="s">
        <v>88</v>
      </c>
      <c r="AB2783" s="40">
        <f>_xll.qlInterestRateIndexFixingDate($X$9,AC2783)</f>
        <v>58911</v>
      </c>
      <c r="AC2783" s="40">
        <f>_xll.qlCalendarAdvance(calendar,$AC2782,AA2783,,,trigger)</f>
        <v>58915</v>
      </c>
      <c r="AD2783" s="40">
        <f>_xll.qlInterestRateIndexMaturity($X$9,AC2783,)</f>
        <v>59006</v>
      </c>
      <c r="AE2783" s="43">
        <f>_xll.qlTenorBasisValue(TenorBasis3M,AC2783,_xll.ohTrigger(trigger,$X$24))</f>
        <v>4.9457137331387938E-5</v>
      </c>
      <c r="AF2783" s="90">
        <f>_xll.qlTenorBasisForwardRate(TenorBasis3M,AC2783,_xll.ohTrigger(trigger,$X$24))</f>
        <v>1.1250258438791381E-2</v>
      </c>
      <c r="AG2783" s="90">
        <f>_xll.qlIndexFixing(TenorBasisIndex6M,$AB2783,TRUE,_xll.ohTrigger(trigger,$X$24))</f>
        <v>1.1332295217742941E-2</v>
      </c>
      <c r="AH2783" s="43">
        <f>_xll.qlIndexFixing($X$9,$AB2783,TRUE,trigger)</f>
        <v>1.1333219710112193E-2</v>
      </c>
      <c r="AI2783" s="45">
        <f t="shared" si="57"/>
        <v>-9.2449236925237765E-3</v>
      </c>
    </row>
    <row r="2784" spans="27:35" x14ac:dyDescent="0.2">
      <c r="AA2784" s="122" t="s">
        <v>88</v>
      </c>
      <c r="AB2784" s="40">
        <f>_xll.qlInterestRateIndexFixingDate($X$9,AC2784)</f>
        <v>58918</v>
      </c>
      <c r="AC2784" s="40">
        <f>_xll.qlCalendarAdvance(calendar,$AC2783,AA2784,,,trigger)</f>
        <v>58922</v>
      </c>
      <c r="AD2784" s="40">
        <f>_xll.qlInterestRateIndexMaturity($X$9,AC2784,)</f>
        <v>59013</v>
      </c>
      <c r="AE2784" s="43">
        <f>_xll.qlTenorBasisValue(TenorBasis3M,AC2784,_xll.ohTrigger(trigger,$X$24))</f>
        <v>4.9352197330045992E-5</v>
      </c>
      <c r="AF2784" s="90">
        <f>_xll.qlTenorBasisForwardRate(TenorBasis3M,AC2784,_xll.ohTrigger(trigger,$X$24))</f>
        <v>1.1248881906396497E-2</v>
      </c>
      <c r="AG2784" s="90">
        <f>_xll.qlIndexFixing(TenorBasisIndex6M,$AB2784,TRUE,_xll.ohTrigger(trigger,$X$24))</f>
        <v>1.1330918787374578E-2</v>
      </c>
      <c r="AH2784" s="43">
        <f>_xll.qlIndexFixing($X$9,$AB2784,TRUE,trigger)</f>
        <v>1.133190038511481E-2</v>
      </c>
      <c r="AI2784" s="45">
        <f t="shared" si="57"/>
        <v>-9.8159774023290347E-3</v>
      </c>
    </row>
    <row r="2785" spans="27:35" x14ac:dyDescent="0.2">
      <c r="AA2785" s="122" t="s">
        <v>88</v>
      </c>
      <c r="AB2785" s="40">
        <f>_xll.qlInterestRateIndexFixingDate($X$9,AC2785)</f>
        <v>58925</v>
      </c>
      <c r="AC2785" s="40">
        <f>_xll.qlCalendarAdvance(calendar,$AC2784,AA2785,,,trigger)</f>
        <v>58929</v>
      </c>
      <c r="AD2785" s="40">
        <f>_xll.qlInterestRateIndexMaturity($X$9,AC2785,)</f>
        <v>59021</v>
      </c>
      <c r="AE2785" s="43">
        <f>_xll.qlTenorBasisValue(TenorBasis3M,AC2785,_xll.ohTrigger(trigger,$X$24))</f>
        <v>4.9247480583813892E-5</v>
      </c>
      <c r="AF2785" s="90">
        <f>_xll.qlTenorBasisForwardRate(TenorBasis3M,AC2785,_xll.ohTrigger(trigger,$X$24))</f>
        <v>1.1247628716616285E-2</v>
      </c>
      <c r="AG2785" s="90">
        <f>_xll.qlIndexFixing(TenorBasisIndex6M,$AB2785,TRUE,_xll.ohTrigger(trigger,$X$24))</f>
        <v>1.1329668276663398E-2</v>
      </c>
      <c r="AH2785" s="43">
        <f>_xll.qlIndexFixing($X$9,$AB2785,TRUE,trigger)</f>
        <v>1.1330711740980959E-2</v>
      </c>
      <c r="AI2785" s="45">
        <f t="shared" si="57"/>
        <v>-1.0434643175610131E-2</v>
      </c>
    </row>
    <row r="2786" spans="27:35" x14ac:dyDescent="0.2">
      <c r="AA2786" s="122" t="s">
        <v>88</v>
      </c>
      <c r="AB2786" s="40">
        <f>_xll.qlInterestRateIndexFixingDate($X$9,AC2786)</f>
        <v>58932</v>
      </c>
      <c r="AC2786" s="40">
        <f>_xll.qlCalendarAdvance(calendar,$AC2785,AA2786,,,trigger)</f>
        <v>58936</v>
      </c>
      <c r="AD2786" s="40">
        <f>_xll.qlInterestRateIndexMaturity($X$9,AC2786,)</f>
        <v>59028</v>
      </c>
      <c r="AE2786" s="43">
        <f>_xll.qlTenorBasisValue(TenorBasis3M,AC2786,_xll.ohTrigger(trigger,$X$24))</f>
        <v>4.9142986641197573E-5</v>
      </c>
      <c r="AF2786" s="90">
        <f>_xll.qlTenorBasisForwardRate(TenorBasis3M,AC2786,_xll.ohTrigger(trigger,$X$24))</f>
        <v>1.124632766115205E-2</v>
      </c>
      <c r="AG2786" s="90">
        <f>_xll.qlIndexFixing(TenorBasisIndex6M,$AB2786,TRUE,_xll.ohTrigger(trigger,$X$24))</f>
        <v>1.1328367324495667E-2</v>
      </c>
      <c r="AH2786" s="43">
        <f>_xll.qlIndexFixing($X$9,$AB2786,TRUE,trigger)</f>
        <v>1.132946895965007E-2</v>
      </c>
      <c r="AI2786" s="45">
        <f t="shared" si="57"/>
        <v>-1.1016351544029107E-2</v>
      </c>
    </row>
    <row r="2787" spans="27:35" x14ac:dyDescent="0.2">
      <c r="AA2787" s="122" t="s">
        <v>88</v>
      </c>
      <c r="AB2787" s="40">
        <f>_xll.qlInterestRateIndexFixingDate($X$9,AC2787)</f>
        <v>58939</v>
      </c>
      <c r="AC2787" s="40">
        <f>_xll.qlCalendarAdvance(calendar,$AC2786,AA2787,,,trigger)</f>
        <v>58943</v>
      </c>
      <c r="AD2787" s="40">
        <f>_xll.qlInterestRateIndexMaturity($X$9,AC2787,)</f>
        <v>59035</v>
      </c>
      <c r="AE2787" s="43">
        <f>_xll.qlTenorBasisValue(TenorBasis3M,AC2787,_xll.ohTrigger(trigger,$X$24))</f>
        <v>4.9038715051541538E-5</v>
      </c>
      <c r="AF2787" s="90">
        <f>_xll.qlTenorBasisForwardRate(TenorBasis3M,AC2787,_xll.ohTrigger(trigger,$X$24))</f>
        <v>1.1245063062852929E-2</v>
      </c>
      <c r="AG2787" s="90">
        <f>_xll.qlIndexFixing(TenorBasisIndex6M,$AB2787,TRUE,_xll.ohTrigger(trigger,$X$24))</f>
        <v>1.1327102830255046E-2</v>
      </c>
      <c r="AH2787" s="43">
        <f>_xll.qlIndexFixing($X$9,$AB2787,TRUE,trigger)</f>
        <v>1.1328263150401967E-2</v>
      </c>
      <c r="AI2787" s="45">
        <f t="shared" si="57"/>
        <v>-1.160320146921176E-2</v>
      </c>
    </row>
    <row r="2788" spans="27:35" x14ac:dyDescent="0.2">
      <c r="AA2788" s="122" t="s">
        <v>88</v>
      </c>
      <c r="AB2788" s="40">
        <f>_xll.qlInterestRateIndexFixingDate($X$9,AC2788)</f>
        <v>58946</v>
      </c>
      <c r="AC2788" s="40">
        <f>_xll.qlCalendarAdvance(calendar,$AC2787,AA2788,,,trigger)</f>
        <v>58950</v>
      </c>
      <c r="AD2788" s="40">
        <f>_xll.qlInterestRateIndexMaturity($X$9,AC2788,)</f>
        <v>59042</v>
      </c>
      <c r="AE2788" s="43">
        <f>_xll.qlTenorBasisValue(TenorBasis3M,AC2788,_xll.ohTrigger(trigger,$X$24))</f>
        <v>4.8934665365027197E-5</v>
      </c>
      <c r="AF2788" s="90">
        <f>_xll.qlTenorBasisForwardRate(TenorBasis3M,AC2788,_xll.ohTrigger(trigger,$X$24))</f>
        <v>1.1243834921245387E-2</v>
      </c>
      <c r="AG2788" s="90">
        <f>_xll.qlIndexFixing(TenorBasisIndex6M,$AB2788,TRUE,_xll.ohTrigger(trigger,$X$24))</f>
        <v>1.1325874793468872E-2</v>
      </c>
      <c r="AH2788" s="43">
        <f>_xll.qlIndexFixing($X$9,$AB2788,TRUE,trigger)</f>
        <v>1.1327094313204503E-2</v>
      </c>
      <c r="AI2788" s="45">
        <f t="shared" si="57"/>
        <v>-1.2195197356314885E-2</v>
      </c>
    </row>
    <row r="2789" spans="27:35" x14ac:dyDescent="0.2">
      <c r="AA2789" s="122" t="s">
        <v>88</v>
      </c>
      <c r="AB2789" s="40">
        <f>_xll.qlInterestRateIndexFixingDate($X$9,AC2789)</f>
        <v>58953</v>
      </c>
      <c r="AC2789" s="40">
        <f>_xll.qlCalendarAdvance(calendar,$AC2788,AA2789,,,trigger)</f>
        <v>58957</v>
      </c>
      <c r="AD2789" s="40">
        <f>_xll.qlInterestRateIndexMaturity($X$9,AC2789,)</f>
        <v>59049</v>
      </c>
      <c r="AE2789" s="43">
        <f>_xll.qlTenorBasisValue(TenorBasis3M,AC2789,_xll.ohTrigger(trigger,$X$24))</f>
        <v>4.8830837132671958E-5</v>
      </c>
      <c r="AF2789" s="90">
        <f>_xll.qlTenorBasisForwardRate(TenorBasis3M,AC2789,_xll.ohTrigger(trigger,$X$24))</f>
        <v>1.1242643235845461E-2</v>
      </c>
      <c r="AG2789" s="90">
        <f>_xll.qlIndexFixing(TenorBasisIndex6M,$AB2789,TRUE,_xll.ohTrigger(trigger,$X$24))</f>
        <v>1.1324683213651448E-2</v>
      </c>
      <c r="AH2789" s="43">
        <f>_xll.qlIndexFixing($X$9,$AB2789,TRUE,trigger)</f>
        <v>1.1325962448022054E-2</v>
      </c>
      <c r="AI2789" s="45">
        <f t="shared" si="57"/>
        <v>-1.2792343706061193E-2</v>
      </c>
    </row>
    <row r="2790" spans="27:35" x14ac:dyDescent="0.2">
      <c r="AA2790" s="122" t="s">
        <v>88</v>
      </c>
      <c r="AB2790" s="40">
        <f>_xll.qlInterestRateIndexFixingDate($X$9,AC2790)</f>
        <v>58960</v>
      </c>
      <c r="AC2790" s="40">
        <f>_xll.qlCalendarAdvance(calendar,$AC2789,AA2790,,,trigger)</f>
        <v>58964</v>
      </c>
      <c r="AD2790" s="40">
        <f>_xll.qlInterestRateIndexMaturity($X$9,AC2790,)</f>
        <v>59056</v>
      </c>
      <c r="AE2790" s="43">
        <f>_xll.qlTenorBasisValue(TenorBasis3M,AC2790,_xll.ohTrigger(trigger,$X$24))</f>
        <v>4.8727229906327865E-5</v>
      </c>
      <c r="AF2790" s="90">
        <f>_xll.qlTenorBasisForwardRate(TenorBasis3M,AC2790,_xll.ohTrigger(trigger,$X$24))</f>
        <v>1.1241488006177882E-2</v>
      </c>
      <c r="AG2790" s="90">
        <f>_xll.qlIndexFixing(TenorBasisIndex6M,$AB2790,TRUE,_xll.ohTrigger(trigger,$X$24))</f>
        <v>1.1323528090330106E-2</v>
      </c>
      <c r="AH2790" s="43">
        <f>_xll.qlIndexFixing($X$9,$AB2790,TRUE,trigger)</f>
        <v>1.1324867554821602E-2</v>
      </c>
      <c r="AI2790" s="45">
        <f t="shared" si="57"/>
        <v>-1.3394644914968556E-2</v>
      </c>
    </row>
    <row r="2791" spans="27:35" x14ac:dyDescent="0.2">
      <c r="AA2791" s="122" t="s">
        <v>88</v>
      </c>
      <c r="AB2791" s="40">
        <f>_xll.qlInterestRateIndexFixingDate($X$9,AC2791)</f>
        <v>58967</v>
      </c>
      <c r="AC2791" s="40">
        <f>_xll.qlCalendarAdvance(calendar,$AC2790,AA2791,,,trigger)</f>
        <v>58971</v>
      </c>
      <c r="AD2791" s="40">
        <f>_xll.qlInterestRateIndexMaturity($X$9,AC2791,)</f>
        <v>59063</v>
      </c>
      <c r="AE2791" s="43">
        <f>_xll.qlTenorBasisValue(TenorBasis3M,AC2791,_xll.ohTrigger(trigger,$X$24))</f>
        <v>4.8623843238679984E-5</v>
      </c>
      <c r="AF2791" s="90">
        <f>_xll.qlTenorBasisForwardRate(TenorBasis3M,AC2791,_xll.ohTrigger(trigger,$X$24))</f>
        <v>1.1240369231769985E-2</v>
      </c>
      <c r="AG2791" s="90">
        <f>_xll.qlIndexFixing(TenorBasisIndex6M,$AB2791,TRUE,_xll.ohTrigger(trigger,$X$24))</f>
        <v>1.1322409423032179E-2</v>
      </c>
      <c r="AH2791" s="43">
        <f>_xll.qlIndexFixing($X$9,$AB2791,TRUE,trigger)</f>
        <v>1.1323809633576213E-2</v>
      </c>
      <c r="AI2791" s="45">
        <f t="shared" si="57"/>
        <v>-1.4002105440339557E-2</v>
      </c>
    </row>
    <row r="2792" spans="27:35" x14ac:dyDescent="0.2">
      <c r="AA2792" s="122" t="s">
        <v>88</v>
      </c>
      <c r="AB2792" s="40">
        <f>_xll.qlInterestRateIndexFixingDate($X$9,AC2792)</f>
        <v>58974</v>
      </c>
      <c r="AC2792" s="40">
        <f>_xll.qlCalendarAdvance(calendar,$AC2791,AA2792,,,trigger)</f>
        <v>58978</v>
      </c>
      <c r="AD2792" s="40">
        <f>_xll.qlInterestRateIndexMaturity($X$9,AC2792,)</f>
        <v>59070</v>
      </c>
      <c r="AE2792" s="43">
        <f>_xll.qlTenorBasisValue(TenorBasis3M,AC2792,_xll.ohTrigger(trigger,$X$24))</f>
        <v>4.8520676683245485E-5</v>
      </c>
      <c r="AF2792" s="90">
        <f>_xll.qlTenorBasisForwardRate(TenorBasis3M,AC2792,_xll.ohTrigger(trigger,$X$24))</f>
        <v>1.1239286912145626E-2</v>
      </c>
      <c r="AG2792" s="90">
        <f>_xll.qlIndexFixing(TenorBasisIndex6M,$AB2792,TRUE,_xll.ohTrigger(trigger,$X$24))</f>
        <v>1.1321327211278055E-2</v>
      </c>
      <c r="AH2792" s="43">
        <f>_xll.qlIndexFixing($X$9,$AB2792,TRUE,trigger)</f>
        <v>1.1322788684255475E-2</v>
      </c>
      <c r="AI2792" s="45">
        <f t="shared" si="57"/>
        <v>-1.4614729774205942E-2</v>
      </c>
    </row>
    <row r="2793" spans="27:35" x14ac:dyDescent="0.2">
      <c r="AA2793" s="122" t="s">
        <v>88</v>
      </c>
      <c r="AB2793" s="40">
        <f>_xll.qlInterestRateIndexFixingDate($X$9,AC2793)</f>
        <v>58981</v>
      </c>
      <c r="AC2793" s="40">
        <f>_xll.qlCalendarAdvance(calendar,$AC2792,AA2793,,,trigger)</f>
        <v>58985</v>
      </c>
      <c r="AD2793" s="40">
        <f>_xll.qlInterestRateIndexMaturity($X$9,AC2793,)</f>
        <v>59077</v>
      </c>
      <c r="AE2793" s="43">
        <f>_xll.qlTenorBasisValue(TenorBasis3M,AC2793,_xll.ohTrigger(trigger,$X$24))</f>
        <v>4.8417729794372118E-5</v>
      </c>
      <c r="AF2793" s="90">
        <f>_xll.qlTenorBasisForwardRate(TenorBasis3M,AC2793,_xll.ohTrigger(trigger,$X$24))</f>
        <v>1.1238241046834749E-2</v>
      </c>
      <c r="AG2793" s="90">
        <f>_xll.qlIndexFixing(TenorBasisIndex6M,$AB2793,TRUE,_xll.ohTrigger(trigger,$X$24))</f>
        <v>1.1320281454602019E-2</v>
      </c>
      <c r="AH2793" s="43">
        <f>_xll.qlIndexFixing($X$9,$AB2793,TRUE,trigger)</f>
        <v>1.1321804706825506E-2</v>
      </c>
      <c r="AI2793" s="45">
        <f t="shared" si="57"/>
        <v>-1.5232522234866902E-2</v>
      </c>
    </row>
    <row r="2794" spans="27:35" x14ac:dyDescent="0.2">
      <c r="AA2794" s="122" t="s">
        <v>88</v>
      </c>
      <c r="AB2794" s="40">
        <f>_xll.qlInterestRateIndexFixingDate($X$9,AC2794)</f>
        <v>58988</v>
      </c>
      <c r="AC2794" s="40">
        <f>_xll.qlCalendarAdvance(calendar,$AC2793,AA2794,,,trigger)</f>
        <v>58992</v>
      </c>
      <c r="AD2794" s="40">
        <f>_xll.qlInterestRateIndexMaturity($X$9,AC2794,)</f>
        <v>59084</v>
      </c>
      <c r="AE2794" s="43">
        <f>_xll.qlTenorBasisValue(TenorBasis3M,AC2794,_xll.ohTrigger(trigger,$X$24))</f>
        <v>4.8315002127236959E-5</v>
      </c>
      <c r="AF2794" s="90">
        <f>_xll.qlTenorBasisForwardRate(TenorBasis3M,AC2794,_xll.ohTrigger(trigger,$X$24))</f>
        <v>1.123723163536903E-2</v>
      </c>
      <c r="AG2794" s="90">
        <f>_xll.qlIndexFixing(TenorBasisIndex6M,$AB2794,TRUE,_xll.ohTrigger(trigger,$X$24))</f>
        <v>1.1319272152533141E-2</v>
      </c>
      <c r="AH2794" s="43">
        <f>_xll.qlIndexFixing($X$9,$AB2794,TRUE,trigger)</f>
        <v>1.132085770126371E-2</v>
      </c>
      <c r="AI2794" s="45">
        <f t="shared" si="57"/>
        <v>-1.5855487305697913E-2</v>
      </c>
    </row>
    <row r="2795" spans="27:35" x14ac:dyDescent="0.2">
      <c r="AA2795" s="122" t="s">
        <v>88</v>
      </c>
      <c r="AB2795" s="40">
        <f>_xll.qlInterestRateIndexFixingDate($X$9,AC2795)</f>
        <v>58995</v>
      </c>
      <c r="AC2795" s="40">
        <f>_xll.qlCalendarAdvance(calendar,$AC2794,AA2795,,,trigger)</f>
        <v>58999</v>
      </c>
      <c r="AD2795" s="40">
        <f>_xll.qlInterestRateIndexMaturity($X$9,AC2795,)</f>
        <v>59091</v>
      </c>
      <c r="AE2795" s="43">
        <f>_xll.qlTenorBasisValue(TenorBasis3M,AC2795,_xll.ohTrigger(trigger,$X$24))</f>
        <v>4.8212493237845158E-5</v>
      </c>
      <c r="AF2795" s="90">
        <f>_xll.qlTenorBasisForwardRate(TenorBasis3M,AC2795,_xll.ohTrigger(trigger,$X$24))</f>
        <v>1.1236258677279284E-2</v>
      </c>
      <c r="AG2795" s="90">
        <f>_xll.qlIndexFixing(TenorBasisIndex6M,$AB2795,TRUE,_xll.ohTrigger(trigger,$X$24))</f>
        <v>1.1318299304601362E-2</v>
      </c>
      <c r="AH2795" s="43">
        <f>_xll.qlIndexFixing($X$9,$AB2795,TRUE,trigger)</f>
        <v>1.1319947667541418E-2</v>
      </c>
      <c r="AI2795" s="45">
        <f t="shared" si="57"/>
        <v>-1.6483629400564082E-2</v>
      </c>
    </row>
    <row r="2796" spans="27:35" x14ac:dyDescent="0.2">
      <c r="AA2796" s="122" t="s">
        <v>88</v>
      </c>
      <c r="AB2796" s="40">
        <f>_xll.qlInterestRateIndexFixingDate($X$9,AC2796)</f>
        <v>59002</v>
      </c>
      <c r="AC2796" s="40">
        <f>_xll.qlCalendarAdvance(calendar,$AC2795,AA2796,,,trigger)</f>
        <v>59006</v>
      </c>
      <c r="AD2796" s="40">
        <f>_xll.qlInterestRateIndexMaturity($X$9,AC2796,)</f>
        <v>59098</v>
      </c>
      <c r="AE2796" s="43">
        <f>_xll.qlTenorBasisValue(TenorBasis3M,AC2796,_xll.ohTrigger(trigger,$X$24))</f>
        <v>4.8110202683028583E-5</v>
      </c>
      <c r="AF2796" s="90">
        <f>_xll.qlTenorBasisForwardRate(TenorBasis3M,AC2796,_xll.ohTrigger(trigger,$X$24))</f>
        <v>1.1235322172102397E-2</v>
      </c>
      <c r="AG2796" s="90">
        <f>_xll.qlIndexFixing(TenorBasisIndex6M,$AB2796,TRUE,_xll.ohTrigger(trigger,$X$24))</f>
        <v>1.1317362910343578E-2</v>
      </c>
      <c r="AH2796" s="43">
        <f>_xll.qlIndexFixing($X$9,$AB2796,TRUE,trigger)</f>
        <v>1.1319074605633432E-2</v>
      </c>
      <c r="AI2796" s="45">
        <f t="shared" si="57"/>
        <v>-1.7116952898549309E-2</v>
      </c>
    </row>
    <row r="2797" spans="27:35" x14ac:dyDescent="0.2">
      <c r="AA2797" s="122" t="s">
        <v>88</v>
      </c>
      <c r="AB2797" s="40">
        <f>_xll.qlInterestRateIndexFixingDate($X$9,AC2797)</f>
        <v>59009</v>
      </c>
      <c r="AC2797" s="40">
        <f>_xll.qlCalendarAdvance(calendar,$AC2796,AA2797,,,trigger)</f>
        <v>59013</v>
      </c>
      <c r="AD2797" s="40">
        <f>_xll.qlInterestRateIndexMaturity($X$9,AC2797,)</f>
        <v>59105</v>
      </c>
      <c r="AE2797" s="43">
        <f>_xll.qlTenorBasisValue(TenorBasis3M,AC2797,_xll.ohTrigger(trigger,$X$24))</f>
        <v>4.800813002044453E-5</v>
      </c>
      <c r="AF2797" s="90">
        <f>_xll.qlTenorBasisForwardRate(TenorBasis3M,AC2797,_xll.ohTrigger(trigger,$X$24))</f>
        <v>1.1234422119370922E-2</v>
      </c>
      <c r="AG2797" s="90">
        <f>_xll.qlIndexFixing(TenorBasisIndex6M,$AB2797,TRUE,_xll.ohTrigger(trigger,$X$24))</f>
        <v>1.1316462969296675E-2</v>
      </c>
      <c r="AH2797" s="43">
        <f>_xll.qlIndexFixing($X$9,$AB2797,TRUE,trigger)</f>
        <v>1.1318238515514554E-2</v>
      </c>
      <c r="AI2797" s="45">
        <f t="shared" si="57"/>
        <v>-1.7755462178789538E-2</v>
      </c>
    </row>
    <row r="2798" spans="27:35" x14ac:dyDescent="0.2">
      <c r="AA2798" s="122" t="s">
        <v>88</v>
      </c>
      <c r="AB2798" s="40">
        <f>_xll.qlInterestRateIndexFixingDate($X$9,AC2798)</f>
        <v>59016</v>
      </c>
      <c r="AC2798" s="40">
        <f>_xll.qlCalendarAdvance(calendar,$AC2797,AA2798,,,trigger)</f>
        <v>59020</v>
      </c>
      <c r="AD2798" s="40">
        <f>_xll.qlInterestRateIndexMaturity($X$9,AC2798,)</f>
        <v>59112</v>
      </c>
      <c r="AE2798" s="43">
        <f>_xll.qlTenorBasisValue(TenorBasis3M,AC2798,_xll.ohTrigger(trigger,$X$24))</f>
        <v>4.7906274808574448E-5</v>
      </c>
      <c r="AF2798" s="90">
        <f>_xll.qlTenorBasisForwardRate(TenorBasis3M,AC2798,_xll.ohTrigger(trigger,$X$24))</f>
        <v>1.1233558518624355E-2</v>
      </c>
      <c r="AG2798" s="90">
        <f>_xll.qlIndexFixing(TenorBasisIndex6M,$AB2798,TRUE,_xll.ohTrigger(trigger,$X$24))</f>
        <v>1.1315599480996683E-2</v>
      </c>
      <c r="AH2798" s="43">
        <f>_xll.qlIndexFixing($X$9,$AB2798,TRUE,trigger)</f>
        <v>1.1317439397160458E-2</v>
      </c>
      <c r="AI2798" s="45">
        <f t="shared" si="57"/>
        <v>-1.83991616377506E-2</v>
      </c>
    </row>
    <row r="2799" spans="27:35" x14ac:dyDescent="0.2">
      <c r="AA2799" s="122" t="s">
        <v>88</v>
      </c>
      <c r="AB2799" s="40">
        <f>_xll.qlInterestRateIndexFixingDate($X$9,AC2799)</f>
        <v>59023</v>
      </c>
      <c r="AC2799" s="40">
        <f>_xll.qlCalendarAdvance(calendar,$AC2798,AA2799,,,trigger)</f>
        <v>59027</v>
      </c>
      <c r="AD2799" s="40">
        <f>_xll.qlInterestRateIndexMaturity($X$9,AC2799,)</f>
        <v>59119</v>
      </c>
      <c r="AE2799" s="43">
        <f>_xll.qlTenorBasisValue(TenorBasis3M,AC2799,_xll.ohTrigger(trigger,$X$24))</f>
        <v>4.7804636606722678E-5</v>
      </c>
      <c r="AF2799" s="90">
        <f>_xll.qlTenorBasisForwardRate(TenorBasis3M,AC2799,_xll.ohTrigger(trigger,$X$24))</f>
        <v>1.1232731369405672E-2</v>
      </c>
      <c r="AG2799" s="90">
        <f>_xll.qlIndexFixing(TenorBasisIndex6M,$AB2799,TRUE,_xll.ohTrigger(trigger,$X$24))</f>
        <v>1.1314772444985704E-2</v>
      </c>
      <c r="AH2799" s="43">
        <f>_xll.qlIndexFixing($X$9,$AB2799,TRUE,trigger)</f>
        <v>1.1316677250551155E-2</v>
      </c>
      <c r="AI2799" s="45">
        <f t="shared" si="57"/>
        <v>-1.9048055654516394E-2</v>
      </c>
    </row>
    <row r="2800" spans="27:35" x14ac:dyDescent="0.2">
      <c r="AA2800" s="122" t="s">
        <v>88</v>
      </c>
      <c r="AB2800" s="40">
        <f>_xll.qlInterestRateIndexFixingDate($X$9,AC2800)</f>
        <v>59030</v>
      </c>
      <c r="AC2800" s="40">
        <f>_xll.qlCalendarAdvance(calendar,$AC2799,AA2800,,,trigger)</f>
        <v>59034</v>
      </c>
      <c r="AD2800" s="40">
        <f>_xll.qlInterestRateIndexMaturity($X$9,AC2800,)</f>
        <v>59126</v>
      </c>
      <c r="AE2800" s="43">
        <f>_xll.qlTenorBasisValue(TenorBasis3M,AC2800,_xll.ohTrigger(trigger,$X$24))</f>
        <v>4.7703214975014963E-5</v>
      </c>
      <c r="AF2800" s="90">
        <f>_xll.qlTenorBasisForwardRate(TenorBasis3M,AC2800,_xll.ohTrigger(trigger,$X$24))</f>
        <v>1.1231940671251764E-2</v>
      </c>
      <c r="AG2800" s="90">
        <f>_xll.qlIndexFixing(TenorBasisIndex6M,$AB2800,TRUE,_xll.ohTrigger(trigger,$X$24))</f>
        <v>1.1313981860803237E-2</v>
      </c>
      <c r="AH2800" s="43">
        <f>_xll.qlIndexFixing($X$9,$AB2800,TRUE,trigger)</f>
        <v>1.1315952075662321E-2</v>
      </c>
      <c r="AI2800" s="45">
        <f t="shared" si="57"/>
        <v>-1.9702148590840934E-2</v>
      </c>
    </row>
    <row r="2801" spans="27:35" x14ac:dyDescent="0.2">
      <c r="AA2801" s="122" t="s">
        <v>88</v>
      </c>
      <c r="AB2801" s="40">
        <f>_xll.qlInterestRateIndexFixingDate($X$9,AC2801)</f>
        <v>59037</v>
      </c>
      <c r="AC2801" s="40">
        <f>_xll.qlCalendarAdvance(calendar,$AC2800,AA2801,,,trigger)</f>
        <v>59041</v>
      </c>
      <c r="AD2801" s="40">
        <f>_xll.qlInterestRateIndexMaturity($X$9,AC2801,)</f>
        <v>59133</v>
      </c>
      <c r="AE2801" s="43">
        <f>_xll.qlTenorBasisValue(TenorBasis3M,AC2801,_xll.ohTrigger(trigger,$X$24))</f>
        <v>4.760200947439752E-5</v>
      </c>
      <c r="AF2801" s="90">
        <f>_xll.qlTenorBasisForwardRate(TenorBasis3M,AC2801,_xll.ohTrigger(trigger,$X$24))</f>
        <v>1.1231186423708212E-2</v>
      </c>
      <c r="AG2801" s="90">
        <f>_xll.qlIndexFixing(TenorBasisIndex6M,$AB2801,TRUE,_xll.ohTrigger(trigger,$X$24))</f>
        <v>1.1313227727992255E-2</v>
      </c>
      <c r="AH2801" s="43">
        <f>_xll.qlIndexFixing($X$9,$AB2801,TRUE,trigger)</f>
        <v>1.1315263872475709E-2</v>
      </c>
      <c r="AI2801" s="45">
        <f t="shared" si="57"/>
        <v>-2.0361444834533782E-2</v>
      </c>
    </row>
    <row r="2802" spans="27:35" x14ac:dyDescent="0.2">
      <c r="AA2802" s="122" t="s">
        <v>88</v>
      </c>
      <c r="AB2802" s="40">
        <f>_xll.qlInterestRateIndexFixingDate($X$9,AC2802)</f>
        <v>59044</v>
      </c>
      <c r="AC2802" s="40">
        <f>_xll.qlCalendarAdvance(calendar,$AC2801,AA2802,,,trigger)</f>
        <v>59048</v>
      </c>
      <c r="AD2802" s="40">
        <f>_xll.qlInterestRateIndexMaturity($X$9,AC2802,)</f>
        <v>59140</v>
      </c>
      <c r="AE2802" s="43">
        <f>_xll.qlTenorBasisValue(TenorBasis3M,AC2802,_xll.ohTrigger(trigger,$X$24))</f>
        <v>4.7501019666635458E-5</v>
      </c>
      <c r="AF2802" s="90">
        <f>_xll.qlTenorBasisForwardRate(TenorBasis3M,AC2802,_xll.ohTrigger(trigger,$X$24))</f>
        <v>1.1230468626320596E-2</v>
      </c>
      <c r="AG2802" s="90">
        <f>_xll.qlIndexFixing(TenorBasisIndex6M,$AB2802,TRUE,_xll.ohTrigger(trigger,$X$24))</f>
        <v>1.1312510046099211E-2</v>
      </c>
      <c r="AH2802" s="43">
        <f>_xll.qlIndexFixing($X$9,$AB2802,TRUE,trigger)</f>
        <v>1.1314612640968728E-2</v>
      </c>
      <c r="AI2802" s="45">
        <f t="shared" si="57"/>
        <v>-2.1025948695168467E-2</v>
      </c>
    </row>
    <row r="2803" spans="27:35" x14ac:dyDescent="0.2">
      <c r="AA2803" s="122" t="s">
        <v>88</v>
      </c>
      <c r="AB2803" s="40">
        <f>_xll.qlInterestRateIndexFixingDate($X$9,AC2803)</f>
        <v>59051</v>
      </c>
      <c r="AC2803" s="40">
        <f>_xll.qlCalendarAdvance(calendar,$AC2802,AA2803,,,trigger)</f>
        <v>59055</v>
      </c>
      <c r="AD2803" s="40">
        <f>_xll.qlInterestRateIndexMaturity($X$9,AC2803,)</f>
        <v>59146</v>
      </c>
      <c r="AE2803" s="43">
        <f>_xll.qlTenorBasisValue(TenorBasis3M,AC2803,_xll.ohTrigger(trigger,$X$24))</f>
        <v>4.740024511431145E-5</v>
      </c>
      <c r="AF2803" s="90">
        <f>_xll.qlTenorBasisForwardRate(TenorBasis3M,AC2803,_xll.ohTrigger(trigger,$X$24))</f>
        <v>1.1229654083265889E-2</v>
      </c>
      <c r="AG2803" s="90">
        <f>_xll.qlIndexFixing(TenorBasisIndex6M,$AB2803,TRUE,_xll.ohTrigger(trigger,$X$24))</f>
        <v>1.1311693046038046E-2</v>
      </c>
      <c r="AH2803" s="43">
        <f>_xll.qlIndexFixing($X$9,$AB2803,TRUE,trigger)</f>
        <v>1.1313857662415178E-2</v>
      </c>
      <c r="AI2803" s="45">
        <f t="shared" si="57"/>
        <v>-2.1646163771323057E-2</v>
      </c>
    </row>
    <row r="2804" spans="27:35" x14ac:dyDescent="0.2">
      <c r="AA2804" s="122" t="s">
        <v>88</v>
      </c>
      <c r="AB2804" s="40">
        <f>_xll.qlInterestRateIndexFixingDate($X$9,AC2804)</f>
        <v>59058</v>
      </c>
      <c r="AC2804" s="40">
        <f>_xll.qlCalendarAdvance(calendar,$AC2803,AA2804,,,trigger)</f>
        <v>59062</v>
      </c>
      <c r="AD2804" s="40">
        <f>_xll.qlInterestRateIndexMaturity($X$9,AC2804,)</f>
        <v>59153</v>
      </c>
      <c r="AE2804" s="43">
        <f>_xll.qlTenorBasisValue(TenorBasis3M,AC2804,_xll.ohTrigger(trigger,$X$24))</f>
        <v>4.7299685380824681E-5</v>
      </c>
      <c r="AF2804" s="90">
        <f>_xll.qlTenorBasisForwardRate(TenorBasis3M,AC2804,_xll.ohTrigger(trigger,$X$24))</f>
        <v>1.1229006601565984E-2</v>
      </c>
      <c r="AG2804" s="90">
        <f>_xll.qlIndexFixing(TenorBasisIndex6M,$AB2804,TRUE,_xll.ohTrigger(trigger,$X$24))</f>
        <v>1.131104568144798E-2</v>
      </c>
      <c r="AH2804" s="43">
        <f>_xll.qlIndexFixing($X$9,$AB2804,TRUE,trigger)</f>
        <v>1.1313277751585492E-2</v>
      </c>
      <c r="AI2804" s="45">
        <f t="shared" si="57"/>
        <v>-2.2320701375116991E-2</v>
      </c>
    </row>
    <row r="2805" spans="27:35" x14ac:dyDescent="0.2">
      <c r="AA2805" s="122" t="s">
        <v>88</v>
      </c>
      <c r="AB2805" s="40">
        <f>_xll.qlInterestRateIndexFixingDate($X$9,AC2805)</f>
        <v>59065</v>
      </c>
      <c r="AC2805" s="40">
        <f>_xll.qlCalendarAdvance(calendar,$AC2804,AA2805,,,trigger)</f>
        <v>59069</v>
      </c>
      <c r="AD2805" s="40">
        <f>_xll.qlInterestRateIndexMaturity($X$9,AC2805,)</f>
        <v>59160</v>
      </c>
      <c r="AE2805" s="43">
        <f>_xll.qlTenorBasisValue(TenorBasis3M,AC2805,_xll.ohTrigger(trigger,$X$24))</f>
        <v>4.7199340030389486E-5</v>
      </c>
      <c r="AF2805" s="90">
        <f>_xll.qlTenorBasisForwardRate(TenorBasis3M,AC2805,_xll.ohTrigger(trigger,$X$24))</f>
        <v>1.1228395567565445E-2</v>
      </c>
      <c r="AG2805" s="90">
        <f>_xll.qlIndexFixing(TenorBasisIndex6M,$AB2805,TRUE,_xll.ohTrigger(trigger,$X$24))</f>
        <v>1.1310434765310084E-2</v>
      </c>
      <c r="AH2805" s="43">
        <f>_xll.qlIndexFixing($X$9,$AB2805,TRUE,trigger)</f>
        <v>1.1312734811228202E-2</v>
      </c>
      <c r="AI2805" s="45">
        <f t="shared" si="57"/>
        <v>-2.3000459181184846E-2</v>
      </c>
    </row>
    <row r="2806" spans="27:35" x14ac:dyDescent="0.2">
      <c r="AA2806" s="122" t="s">
        <v>88</v>
      </c>
      <c r="AB2806" s="40">
        <f>_xll.qlInterestRateIndexFixingDate($X$9,AC2806)</f>
        <v>59072</v>
      </c>
      <c r="AC2806" s="40">
        <f>_xll.qlCalendarAdvance(calendar,$AC2805,AA2806,,,trigger)</f>
        <v>59076</v>
      </c>
      <c r="AD2806" s="40">
        <f>_xll.qlInterestRateIndexMaturity($X$9,AC2806,)</f>
        <v>59167</v>
      </c>
      <c r="AE2806" s="43">
        <f>_xll.qlTenorBasisValue(TenorBasis3M,AC2806,_xll.ohTrigger(trigger,$X$24))</f>
        <v>4.7099208628033873E-5</v>
      </c>
      <c r="AF2806" s="90">
        <f>_xll.qlTenorBasisForwardRate(TenorBasis3M,AC2806,_xll.ohTrigger(trigger,$X$24))</f>
        <v>1.1227820980816275E-2</v>
      </c>
      <c r="AG2806" s="90">
        <f>_xll.qlIndexFixing(TenorBasisIndex6M,$AB2806,TRUE,_xll.ohTrigger(trigger,$X$24))</f>
        <v>1.1309860297179874E-2</v>
      </c>
      <c r="AH2806" s="43">
        <f>_xll.qlIndexFixing($X$9,$AB2806,TRUE,trigger)</f>
        <v>1.1312228841323109E-2</v>
      </c>
      <c r="AI2806" s="45">
        <f t="shared" si="57"/>
        <v>-2.3685441432347992E-2</v>
      </c>
    </row>
    <row r="2807" spans="27:35" x14ac:dyDescent="0.2">
      <c r="AA2807" s="122" t="s">
        <v>88</v>
      </c>
      <c r="AB2807" s="40">
        <f>_xll.qlInterestRateIndexFixingDate($X$9,AC2807)</f>
        <v>59079</v>
      </c>
      <c r="AC2807" s="40">
        <f>_xll.qlCalendarAdvance(calendar,$AC2806,AA2807,,,trigger)</f>
        <v>59083</v>
      </c>
      <c r="AD2807" s="40">
        <f>_xll.qlInterestRateIndexMaturity($X$9,AC2807,)</f>
        <v>59175</v>
      </c>
      <c r="AE2807" s="43">
        <f>_xll.qlTenorBasisValue(TenorBasis3M,AC2807,_xll.ohTrigger(trigger,$X$24))</f>
        <v>4.6999290739598414E-5</v>
      </c>
      <c r="AF2807" s="90">
        <f>_xll.qlTenorBasisForwardRate(TenorBasis3M,AC2807,_xll.ohTrigger(trigger,$X$24))</f>
        <v>1.1227426375932466E-2</v>
      </c>
      <c r="AG2807" s="90">
        <f>_xll.qlIndexFixing(TenorBasisIndex6M,$AB2807,TRUE,_xll.ohTrigger(trigger,$X$24))</f>
        <v>1.1309468384624346E-2</v>
      </c>
      <c r="AH2807" s="43">
        <f>_xll.qlIndexFixing($X$9,$AB2807,TRUE,trigger)</f>
        <v>1.1311911058053091E-2</v>
      </c>
      <c r="AI2807" s="45">
        <f t="shared" si="57"/>
        <v>-2.442673428745129E-2</v>
      </c>
    </row>
    <row r="2808" spans="27:35" x14ac:dyDescent="0.2">
      <c r="AA2808" s="122" t="s">
        <v>88</v>
      </c>
      <c r="AB2808" s="40">
        <f>_xll.qlInterestRateIndexFixingDate($X$9,AC2808)</f>
        <v>59086</v>
      </c>
      <c r="AC2808" s="40">
        <f>_xll.qlCalendarAdvance(calendar,$AC2807,AA2808,,,trigger)</f>
        <v>59090</v>
      </c>
      <c r="AD2808" s="40">
        <f>_xll.qlInterestRateIndexMaturity($X$9,AC2808,)</f>
        <v>59182</v>
      </c>
      <c r="AE2808" s="43">
        <f>_xll.qlTenorBasisValue(TenorBasis3M,AC2808,_xll.ohTrigger(trigger,$X$24))</f>
        <v>4.689958593173511E-5</v>
      </c>
      <c r="AF2808" s="90">
        <f>_xll.qlTenorBasisForwardRate(TenorBasis3M,AC2808,_xll.ohTrigger(trigger,$X$24))</f>
        <v>1.1226927270033249E-2</v>
      </c>
      <c r="AG2808" s="90">
        <f>_xll.qlIndexFixing(TenorBasisIndex6M,$AB2808,TRUE,_xll.ohTrigger(trigger,$X$24))</f>
        <v>1.1308969398796038E-2</v>
      </c>
      <c r="AH2808" s="43">
        <f>_xll.qlIndexFixing($X$9,$AB2808,TRUE,trigger)</f>
        <v>1.1311481656287641E-2</v>
      </c>
      <c r="AI2808" s="45">
        <f t="shared" si="57"/>
        <v>-2.512257491602346E-2</v>
      </c>
    </row>
    <row r="2809" spans="27:35" x14ac:dyDescent="0.2">
      <c r="AA2809" s="122" t="s">
        <v>88</v>
      </c>
      <c r="AB2809" s="40">
        <f>_xll.qlInterestRateIndexFixingDate($X$9,AC2809)</f>
        <v>59093</v>
      </c>
      <c r="AC2809" s="40">
        <f>_xll.qlCalendarAdvance(calendar,$AC2808,AA2809,,,trigger)</f>
        <v>59097</v>
      </c>
      <c r="AD2809" s="40">
        <f>_xll.qlInterestRateIndexMaturity($X$9,AC2809,)</f>
        <v>59189</v>
      </c>
      <c r="AE2809" s="43">
        <f>_xll.qlTenorBasisValue(TenorBasis3M,AC2809,_xll.ohTrigger(trigger,$X$24))</f>
        <v>4.6800093771905652E-5</v>
      </c>
      <c r="AF2809" s="90">
        <f>_xll.qlTenorBasisForwardRate(TenorBasis3M,AC2809,_xll.ohTrigger(trigger,$X$24))</f>
        <v>1.1226464611160296E-2</v>
      </c>
      <c r="AG2809" s="90">
        <f>_xll.qlIndexFixing(TenorBasisIndex6M,$AB2809,TRUE,_xll.ohTrigger(trigger,$X$24))</f>
        <v>1.1308506860752519E-2</v>
      </c>
      <c r="AH2809" s="43">
        <f>_xll.qlIndexFixing($X$9,$AB2809,TRUE,trigger)</f>
        <v>1.131108922609669E-2</v>
      </c>
      <c r="AI2809" s="45">
        <f t="shared" si="57"/>
        <v>-2.58236534417082E-2</v>
      </c>
    </row>
    <row r="2810" spans="27:35" x14ac:dyDescent="0.2">
      <c r="AA2810" s="122" t="s">
        <v>88</v>
      </c>
      <c r="AB2810" s="40">
        <f>_xll.qlInterestRateIndexFixingDate($X$9,AC2810)</f>
        <v>59100</v>
      </c>
      <c r="AC2810" s="40">
        <f>_xll.qlCalendarAdvance(calendar,$AC2809,AA2810,,,trigger)</f>
        <v>59104</v>
      </c>
      <c r="AD2810" s="40">
        <f>_xll.qlInterestRateIndexMaturity($X$9,AC2810,)</f>
        <v>59196</v>
      </c>
      <c r="AE2810" s="43">
        <f>_xll.qlTenorBasisValue(TenorBasis3M,AC2810,_xll.ohTrigger(trigger,$X$24))</f>
        <v>4.6700813828380557E-5</v>
      </c>
      <c r="AF2810" s="90">
        <f>_xll.qlTenorBasisForwardRate(TenorBasis3M,AC2810,_xll.ohTrigger(trigger,$X$24))</f>
        <v>1.1226038398867011E-2</v>
      </c>
      <c r="AG2810" s="90">
        <f>_xll.qlIndexFixing(TenorBasisIndex6M,$AB2810,TRUE,_xll.ohTrigger(trigger,$X$24))</f>
        <v>1.130808077005588E-2</v>
      </c>
      <c r="AH2810" s="43">
        <f>_xll.qlIndexFixing($X$9,$AB2810,TRUE,trigger)</f>
        <v>1.1310733767468941E-2</v>
      </c>
      <c r="AI2810" s="45">
        <f t="shared" si="57"/>
        <v>-2.652997413060687E-2</v>
      </c>
    </row>
    <row r="2811" spans="27:35" x14ac:dyDescent="0.2">
      <c r="AA2811" s="122" t="s">
        <v>88</v>
      </c>
      <c r="AB2811" s="40">
        <f>_xll.qlInterestRateIndexFixingDate($X$9,AC2811)</f>
        <v>59107</v>
      </c>
      <c r="AC2811" s="40">
        <f>_xll.qlCalendarAdvance(calendar,$AC2810,AA2811,,,trigger)</f>
        <v>59111</v>
      </c>
      <c r="AD2811" s="40">
        <f>_xll.qlInterestRateIndexMaturity($X$9,AC2811,)</f>
        <v>59203</v>
      </c>
      <c r="AE2811" s="43">
        <f>_xll.qlTenorBasisValue(TenorBasis3M,AC2811,_xll.ohTrigger(trigger,$X$24))</f>
        <v>4.6601745670237758E-5</v>
      </c>
      <c r="AF2811" s="90">
        <f>_xll.qlTenorBasisForwardRate(TenorBasis3M,AC2811,_xll.ohTrigger(trigger,$X$24))</f>
        <v>1.1225648632721566E-2</v>
      </c>
      <c r="AG2811" s="90">
        <f>_xll.qlIndexFixing(TenorBasisIndex6M,$AB2811,TRUE,_xll.ohTrigger(trigger,$X$24))</f>
        <v>1.1307691126267342E-2</v>
      </c>
      <c r="AH2811" s="43">
        <f>_xll.qlIndexFixing($X$9,$AB2811,TRUE,trigger)</f>
        <v>1.1310415280393097E-2</v>
      </c>
      <c r="AI2811" s="45">
        <f t="shared" si="57"/>
        <v>-2.7241541257546492E-2</v>
      </c>
    </row>
    <row r="2812" spans="27:35" x14ac:dyDescent="0.2">
      <c r="AA2812" s="122" t="s">
        <v>88</v>
      </c>
      <c r="AB2812" s="40">
        <f>_xll.qlInterestRateIndexFixingDate($X$9,AC2812)</f>
        <v>59114</v>
      </c>
      <c r="AC2812" s="40">
        <f>_xll.qlCalendarAdvance(calendar,$AC2811,AA2812,,,trigger)</f>
        <v>59118</v>
      </c>
      <c r="AD2812" s="40">
        <f>_xll.qlInterestRateIndexMaturity($X$9,AC2812,)</f>
        <v>59210</v>
      </c>
      <c r="AE2812" s="43">
        <f>_xll.qlTenorBasisValue(TenorBasis3M,AC2812,_xll.ohTrigger(trigger,$X$24))</f>
        <v>4.6502888867361242E-5</v>
      </c>
      <c r="AF2812" s="90">
        <f>_xll.qlTenorBasisForwardRate(TenorBasis3M,AC2812,_xll.ohTrigger(trigger,$X$24))</f>
        <v>1.1225295312285178E-2</v>
      </c>
      <c r="AG2812" s="90">
        <f>_xll.qlIndexFixing(TenorBasisIndex6M,$AB2812,TRUE,_xll.ohTrigger(trigger,$X$24))</f>
        <v>1.1307337928950731E-2</v>
      </c>
      <c r="AH2812" s="43">
        <f>_xll.qlIndexFixing($X$9,$AB2812,TRUE,trigger)</f>
        <v>1.131013376486221E-2</v>
      </c>
      <c r="AI2812" s="45">
        <f t="shared" si="57"/>
        <v>-2.7958359114788056E-2</v>
      </c>
    </row>
    <row r="2813" spans="27:35" x14ac:dyDescent="0.2">
      <c r="AA2813" s="122" t="s">
        <v>88</v>
      </c>
      <c r="AB2813" s="40">
        <f>_xll.qlInterestRateIndexFixingDate($X$9,AC2813)</f>
        <v>59121</v>
      </c>
      <c r="AC2813" s="40">
        <f>_xll.qlCalendarAdvance(calendar,$AC2812,AA2813,,,trigger)</f>
        <v>59125</v>
      </c>
      <c r="AD2813" s="40">
        <f>_xll.qlInterestRateIndexMaturity($X$9,AC2813,)</f>
        <v>59217</v>
      </c>
      <c r="AE2813" s="43">
        <f>_xll.qlTenorBasisValue(TenorBasis3M,AC2813,_xll.ohTrigger(trigger,$X$24))</f>
        <v>4.6404242990439928E-5</v>
      </c>
      <c r="AF2813" s="90">
        <f>_xll.qlTenorBasisForwardRate(TenorBasis3M,AC2813,_xll.ohTrigger(trigger,$X$24))</f>
        <v>1.1224978437121679E-2</v>
      </c>
      <c r="AG2813" s="90">
        <f>_xll.qlIndexFixing(TenorBasisIndex6M,$AB2813,TRUE,_xll.ohTrigger(trigger,$X$24))</f>
        <v>1.1307021177669005E-2</v>
      </c>
      <c r="AH2813" s="43">
        <f>_xll.qlIndexFixing($X$9,$AB2813,TRUE,trigger)</f>
        <v>1.1309889220868461E-2</v>
      </c>
      <c r="AI2813" s="45">
        <f t="shared" si="57"/>
        <v>-2.8680431994557859E-2</v>
      </c>
    </row>
    <row r="2814" spans="27:35" x14ac:dyDescent="0.2">
      <c r="AA2814" s="122" t="s">
        <v>88</v>
      </c>
      <c r="AB2814" s="40">
        <f>_xll.qlInterestRateIndexFixingDate($X$9,AC2814)</f>
        <v>59128</v>
      </c>
      <c r="AC2814" s="40">
        <f>_xll.qlCalendarAdvance(calendar,$AC2813,AA2814,,,trigger)</f>
        <v>59132</v>
      </c>
      <c r="AD2814" s="40">
        <f>_xll.qlInterestRateIndexMaturity($X$9,AC2814,)</f>
        <v>59224</v>
      </c>
      <c r="AE2814" s="43">
        <f>_xll.qlTenorBasisValue(TenorBasis3M,AC2814,_xll.ohTrigger(trigger,$X$24))</f>
        <v>4.6305807610966151E-5</v>
      </c>
      <c r="AF2814" s="90">
        <f>_xll.qlTenorBasisForwardRate(TenorBasis3M,AC2814,_xll.ohTrigger(trigger,$X$24))</f>
        <v>1.1224698006801844E-2</v>
      </c>
      <c r="AG2814" s="90">
        <f>_xll.qlIndexFixing(TenorBasisIndex6M,$AB2814,TRUE,_xll.ohTrigger(trigger,$X$24))</f>
        <v>1.1306740871992075E-2</v>
      </c>
      <c r="AH2814" s="43">
        <f>_xll.qlIndexFixing($X$9,$AB2814,TRUE,trigger)</f>
        <v>1.1309681648405763E-2</v>
      </c>
      <c r="AI2814" s="45">
        <f t="shared" si="57"/>
        <v>-2.9407764136884368E-2</v>
      </c>
    </row>
    <row r="2815" spans="27:35" x14ac:dyDescent="0.2">
      <c r="AA2815" s="122" t="s">
        <v>88</v>
      </c>
      <c r="AB2815" s="40">
        <f>_xll.qlInterestRateIndexFixingDate($X$9,AC2815)</f>
        <v>59135</v>
      </c>
      <c r="AC2815" s="40">
        <f>_xll.qlCalendarAdvance(calendar,$AC2814,AA2815,,,trigger)</f>
        <v>59139</v>
      </c>
      <c r="AD2815" s="40">
        <f>_xll.qlInterestRateIndexMaturity($X$9,AC2815,)</f>
        <v>59230</v>
      </c>
      <c r="AE2815" s="43">
        <f>_xll.qlTenorBasisValue(TenorBasis3M,AC2815,_xll.ohTrigger(trigger,$X$24))</f>
        <v>4.6207582301234635E-5</v>
      </c>
      <c r="AF2815" s="90">
        <f>_xll.qlTenorBasisForwardRate(TenorBasis3M,AC2815,_xll.ohTrigger(trigger,$X$24))</f>
        <v>1.1224289753431928E-2</v>
      </c>
      <c r="AG2815" s="90">
        <f>_xll.qlIndexFixing(TenorBasisIndex6M,$AB2815,TRUE,_xll.ohTrigger(trigger,$X$24))</f>
        <v>1.1306330171282779E-2</v>
      </c>
      <c r="AH2815" s="43">
        <f>_xll.qlIndexFixing($X$9,$AB2815,TRUE,trigger)</f>
        <v>1.1309338780631248E-2</v>
      </c>
      <c r="AI2815" s="45">
        <f t="shared" si="57"/>
        <v>-3.0086093484680415E-2</v>
      </c>
    </row>
    <row r="2816" spans="27:35" x14ac:dyDescent="0.2">
      <c r="AA2816" s="122" t="s">
        <v>88</v>
      </c>
      <c r="AB2816" s="40">
        <f>_xll.qlInterestRateIndexFixingDate($X$9,AC2816)</f>
        <v>59142</v>
      </c>
      <c r="AC2816" s="40">
        <f>_xll.qlCalendarAdvance(calendar,$AC2815,AA2816,,,trigger)</f>
        <v>59146</v>
      </c>
      <c r="AD2816" s="40">
        <f>_xll.qlInterestRateIndexMaturity($X$9,AC2816,)</f>
        <v>59236</v>
      </c>
      <c r="AE2816" s="43">
        <f>_xll.qlTenorBasisValue(TenorBasis3M,AC2816,_xll.ohTrigger(trigger,$X$24))</f>
        <v>4.6109566634341202E-5</v>
      </c>
      <c r="AF2816" s="90">
        <f>_xll.qlTenorBasisForwardRate(TenorBasis3M,AC2816,_xll.ohTrigger(trigger,$X$24))</f>
        <v>1.122391300202974E-2</v>
      </c>
      <c r="AG2816" s="90">
        <f>_xll.qlIndexFixing(TenorBasisIndex6M,$AB2816,TRUE,_xll.ohTrigger(trigger,$X$24))</f>
        <v>1.1305950973363288E-2</v>
      </c>
      <c r="AH2816" s="43">
        <f>_xll.qlIndexFixing($X$9,$AB2816,TRUE,trigger)</f>
        <v>1.1309027866324151E-2</v>
      </c>
      <c r="AI2816" s="45">
        <f t="shared" si="57"/>
        <v>-3.0768929608626649E-2</v>
      </c>
    </row>
    <row r="2817" spans="27:35" x14ac:dyDescent="0.2">
      <c r="AA2817" s="122" t="s">
        <v>88</v>
      </c>
      <c r="AB2817" s="40">
        <f>_xll.qlInterestRateIndexFixingDate($X$9,AC2817)</f>
        <v>59149</v>
      </c>
      <c r="AC2817" s="40">
        <f>_xll.qlCalendarAdvance(calendar,$AC2816,AA2817,,,trigger)</f>
        <v>59153</v>
      </c>
      <c r="AD2817" s="40">
        <f>_xll.qlInterestRateIndexMaturity($X$9,AC2817,)</f>
        <v>59243</v>
      </c>
      <c r="AE2817" s="43">
        <f>_xll.qlTenorBasisValue(TenorBasis3M,AC2817,_xll.ohTrigger(trigger,$X$24))</f>
        <v>4.6011760184181212E-5</v>
      </c>
      <c r="AF2817" s="90">
        <f>_xll.qlTenorBasisForwardRate(TenorBasis3M,AC2817,_xll.ohTrigger(trigger,$X$24))</f>
        <v>1.1223736708567245E-2</v>
      </c>
      <c r="AG2817" s="90">
        <f>_xll.qlIndexFixing(TenorBasisIndex6M,$AB2817,TRUE,_xll.ohTrigger(trigger,$X$24))</f>
        <v>1.1305774806795732E-2</v>
      </c>
      <c r="AH2817" s="43">
        <f>_xll.qlIndexFixing($X$9,$AB2817,TRUE,trigger)</f>
        <v>1.1308925933168013E-2</v>
      </c>
      <c r="AI2817" s="45">
        <f t="shared" si="57"/>
        <v>-3.1511263722805438E-2</v>
      </c>
    </row>
    <row r="2818" spans="27:35" x14ac:dyDescent="0.2">
      <c r="AA2818" s="122" t="s">
        <v>88</v>
      </c>
      <c r="AB2818" s="40">
        <f>_xll.qlInterestRateIndexFixingDate($X$9,AC2818)</f>
        <v>59156</v>
      </c>
      <c r="AC2818" s="40">
        <f>_xll.qlCalendarAdvance(calendar,$AC2817,AA2818,,,trigger)</f>
        <v>59160</v>
      </c>
      <c r="AD2818" s="40">
        <f>_xll.qlInterestRateIndexMaturity($X$9,AC2818,)</f>
        <v>59250</v>
      </c>
      <c r="AE2818" s="43">
        <f>_xll.qlTenorBasisValue(TenorBasis3M,AC2818,_xll.ohTrigger(trigger,$X$24))</f>
        <v>4.5914162525448592E-5</v>
      </c>
      <c r="AF2818" s="90">
        <f>_xll.qlTenorBasisForwardRate(TenorBasis3M,AC2818,_xll.ohTrigger(trigger,$X$24))</f>
        <v>1.1223596856023477E-2</v>
      </c>
      <c r="AG2818" s="90">
        <f>_xll.qlIndexFixing(TenorBasisIndex6M,$AB2818,TRUE,_xll.ohTrigger(trigger,$X$24))</f>
        <v>1.1305635081892085E-2</v>
      </c>
      <c r="AH2818" s="43">
        <f>_xll.qlIndexFixing($X$9,$AB2818,TRUE,trigger)</f>
        <v>1.1308860969206691E-2</v>
      </c>
      <c r="AI2818" s="45">
        <f t="shared" si="57"/>
        <v>-3.2258873146062683E-2</v>
      </c>
    </row>
    <row r="2819" spans="27:35" x14ac:dyDescent="0.2">
      <c r="AA2819" s="122" t="s">
        <v>88</v>
      </c>
      <c r="AB2819" s="40">
        <f>_xll.qlInterestRateIndexFixingDate($X$9,AC2819)</f>
        <v>59162</v>
      </c>
      <c r="AC2819" s="40">
        <f>_xll.qlCalendarAdvance(calendar,$AC2818,AA2819,,,trigger)</f>
        <v>59167</v>
      </c>
      <c r="AD2819" s="40">
        <f>_xll.qlInterestRateIndexMaturity($X$9,AC2819,)</f>
        <v>59258</v>
      </c>
      <c r="AE2819" s="43">
        <f>_xll.qlTenorBasisValue(TenorBasis3M,AC2819,_xll.ohTrigger(trigger,$X$24))</f>
        <v>4.5816773233634588E-5</v>
      </c>
      <c r="AF2819" s="90">
        <f>_xll.qlTenorBasisForwardRate(TenorBasis3M,AC2819,_xll.ohTrigger(trigger,$X$24))</f>
        <v>1.1223667852632938E-2</v>
      </c>
      <c r="AG2819" s="90">
        <f>_xll.qlIndexFixing(TenorBasisIndex6M,$AB2819,TRUE,_xll.ohTrigger(trigger,$X$24))</f>
        <v>1.1305708779638705E-2</v>
      </c>
      <c r="AH2819" s="43">
        <f>_xll.qlIndexFixing($X$9,$AB2819,TRUE,trigger)</f>
        <v>1.1309015538879641E-2</v>
      </c>
      <c r="AI2819" s="45">
        <f t="shared" si="57"/>
        <v>-3.3067592409355417E-2</v>
      </c>
    </row>
    <row r="2820" spans="27:35" x14ac:dyDescent="0.2">
      <c r="AA2820" s="122" t="s">
        <v>88</v>
      </c>
      <c r="AB2820" s="40">
        <f>_xll.qlInterestRateIndexFixingDate($X$9,AC2820)</f>
        <v>59170</v>
      </c>
      <c r="AC2820" s="40">
        <f>_xll.qlCalendarAdvance(calendar,$AC2819,AA2820,,,trigger)</f>
        <v>59174</v>
      </c>
      <c r="AD2820" s="40">
        <f>_xll.qlInterestRateIndexMaturity($X$9,AC2820,)</f>
        <v>59264</v>
      </c>
      <c r="AE2820" s="43">
        <f>_xll.qlTenorBasisValue(TenorBasis3M,AC2820,_xll.ohTrigger(trigger,$X$24))</f>
        <v>4.5719591885026126E-5</v>
      </c>
      <c r="AF2820" s="90">
        <f>_xll.qlTenorBasisForwardRate(TenorBasis3M,AC2820,_xll.ohTrigger(trigger,$X$24))</f>
        <v>1.1223426471998366E-2</v>
      </c>
      <c r="AG2820" s="90">
        <f>_xll.qlIndexFixing(TenorBasisIndex6M,$AB2820,TRUE,_xll.ohTrigger(trigger,$X$24))</f>
        <v>1.1305464955384537E-2</v>
      </c>
      <c r="AH2820" s="43">
        <f>_xll.qlIndexFixing($X$9,$AB2820,TRUE,trigger)</f>
        <v>1.1308841948856063E-2</v>
      </c>
      <c r="AI2820" s="45">
        <f t="shared" ref="AI2820:AI2883" si="58">(AG2820-AH2820)*10000</f>
        <v>-3.3769934715266459E-2</v>
      </c>
    </row>
    <row r="2821" spans="27:35" x14ac:dyDescent="0.2">
      <c r="AA2821" s="122" t="s">
        <v>88</v>
      </c>
      <c r="AB2821" s="40">
        <f>_xll.qlInterestRateIndexFixingDate($X$9,AC2821)</f>
        <v>59177</v>
      </c>
      <c r="AC2821" s="40">
        <f>_xll.qlCalendarAdvance(calendar,$AC2820,AA2821,,,trigger)</f>
        <v>59181</v>
      </c>
      <c r="AD2821" s="40">
        <f>_xll.qlInterestRateIndexMaturity($X$9,AC2821,)</f>
        <v>59271</v>
      </c>
      <c r="AE2821" s="43">
        <f>_xll.qlTenorBasisValue(TenorBasis3M,AC2821,_xll.ohTrigger(trigger,$X$24))</f>
        <v>4.5622618056704955E-5</v>
      </c>
      <c r="AF2821" s="90">
        <f>_xll.qlTenorBasisForwardRate(TenorBasis3M,AC2821,_xll.ohTrigger(trigger,$X$24))</f>
        <v>1.1223395939675029E-2</v>
      </c>
      <c r="AG2821" s="90">
        <f>_xll.qlIndexFixing(TenorBasisIndex6M,$AB2821,TRUE,_xll.ohTrigger(trigger,$X$24))</f>
        <v>1.1305434552937754E-2</v>
      </c>
      <c r="AH2821" s="43">
        <f>_xll.qlIndexFixing($X$9,$AB2821,TRUE,trigger)</f>
        <v>1.1308887892466757E-2</v>
      </c>
      <c r="AI2821" s="45">
        <f t="shared" si="58"/>
        <v>-3.4533395290026192E-2</v>
      </c>
    </row>
    <row r="2822" spans="27:35" x14ac:dyDescent="0.2">
      <c r="AA2822" s="122" t="s">
        <v>88</v>
      </c>
      <c r="AB2822" s="40">
        <f>_xll.qlInterestRateIndexFixingDate($X$9,AC2822)</f>
        <v>59184</v>
      </c>
      <c r="AC2822" s="40">
        <f>_xll.qlCalendarAdvance(calendar,$AC2821,AA2822,,,trigger)</f>
        <v>59188</v>
      </c>
      <c r="AD2822" s="40">
        <f>_xll.qlInterestRateIndexMaturity($X$9,AC2822,)</f>
        <v>59278</v>
      </c>
      <c r="AE2822" s="43">
        <f>_xll.qlTenorBasisValue(TenorBasis3M,AC2822,_xll.ohTrigger(trigger,$X$24))</f>
        <v>4.552585132654618E-5</v>
      </c>
      <c r="AF2822" s="90">
        <f>_xll.qlTenorBasisForwardRate(TenorBasis3M,AC2822,_xll.ohTrigger(trigger,$X$24))</f>
        <v>1.1223401846585546E-2</v>
      </c>
      <c r="AG2822" s="90">
        <f>_xll.qlIndexFixing(TenorBasisIndex6M,$AB2822,TRUE,_xll.ohTrigger(trigger,$X$24))</f>
        <v>1.1305440590470006E-2</v>
      </c>
      <c r="AH2822" s="43">
        <f>_xll.qlIndexFixing($X$9,$AB2822,TRUE,trigger)</f>
        <v>1.1308970805269603E-2</v>
      </c>
      <c r="AI2822" s="45">
        <f t="shared" si="58"/>
        <v>-3.5302147995963651E-2</v>
      </c>
    </row>
    <row r="2823" spans="27:35" x14ac:dyDescent="0.2">
      <c r="AA2823" s="122" t="s">
        <v>88</v>
      </c>
      <c r="AB2823" s="40">
        <f>_xll.qlInterestRateIndexFixingDate($X$9,AC2823)</f>
        <v>59191</v>
      </c>
      <c r="AC2823" s="40">
        <f>_xll.qlCalendarAdvance(calendar,$AC2822,AA2823,,,trigger)</f>
        <v>59195</v>
      </c>
      <c r="AD2823" s="40">
        <f>_xll.qlInterestRateIndexMaturity($X$9,AC2823,)</f>
        <v>59285</v>
      </c>
      <c r="AE2823" s="43">
        <f>_xll.qlTenorBasisValue(TenorBasis3M,AC2823,_xll.ohTrigger(trigger,$X$24))</f>
        <v>4.5429291273216993E-5</v>
      </c>
      <c r="AF2823" s="90">
        <f>_xll.qlTenorBasisForwardRate(TenorBasis3M,AC2823,_xll.ohTrigger(trigger,$X$24))</f>
        <v>1.1223444192314247E-2</v>
      </c>
      <c r="AG2823" s="90">
        <f>_xll.qlIndexFixing(TenorBasisIndex6M,$AB2823,TRUE,_xll.ohTrigger(trigger,$X$24))</f>
        <v>1.1305483067566513E-2</v>
      </c>
      <c r="AH2823" s="43">
        <f>_xll.qlIndexFixing($X$9,$AB2823,TRUE,trigger)</f>
        <v>1.1309090687267265E-2</v>
      </c>
      <c r="AI2823" s="45">
        <f t="shared" si="58"/>
        <v>-3.6076197007517408E-2</v>
      </c>
    </row>
    <row r="2824" spans="27:35" x14ac:dyDescent="0.2">
      <c r="AA2824" s="122" t="s">
        <v>88</v>
      </c>
      <c r="AB2824" s="40">
        <f>_xll.qlInterestRateIndexFixingDate($X$9,AC2824)</f>
        <v>59198</v>
      </c>
      <c r="AC2824" s="40">
        <f>_xll.qlCalendarAdvance(calendar,$AC2823,AA2824,,,trigger)</f>
        <v>59202</v>
      </c>
      <c r="AD2824" s="40">
        <f>_xll.qlInterestRateIndexMaturity($X$9,AC2824,)</f>
        <v>59289</v>
      </c>
      <c r="AE2824" s="43">
        <f>_xll.qlTenorBasisValue(TenorBasis3M,AC2824,_xll.ohTrigger(trigger,$X$24))</f>
        <v>4.5332937476175498E-5</v>
      </c>
      <c r="AF2824" s="90">
        <f>_xll.qlTenorBasisForwardRate(TenorBasis3M,AC2824,_xll.ohTrigger(trigger,$X$24))</f>
        <v>1.1222962219220168E-2</v>
      </c>
      <c r="AG2824" s="90">
        <f>_xll.qlIndexFixing(TenorBasisIndex6M,$AB2824,TRUE,_xll.ohTrigger(trigger,$X$24))</f>
        <v>1.1304993507988779E-2</v>
      </c>
      <c r="AH2824" s="43">
        <f>_xll.qlIndexFixing($X$9,$AB2824,TRUE,trigger)</f>
        <v>1.1308661732994366E-2</v>
      </c>
      <c r="AI2824" s="45">
        <f t="shared" si="58"/>
        <v>-3.6682250055871529E-2</v>
      </c>
    </row>
    <row r="2825" spans="27:35" x14ac:dyDescent="0.2">
      <c r="AA2825" s="122" t="s">
        <v>88</v>
      </c>
      <c r="AB2825" s="40">
        <f>_xll.qlInterestRateIndexFixingDate($X$9,AC2825)</f>
        <v>59205</v>
      </c>
      <c r="AC2825" s="40">
        <f>_xll.qlCalendarAdvance(calendar,$AC2824,AA2825,,,trigger)</f>
        <v>59209</v>
      </c>
      <c r="AD2825" s="40">
        <f>_xll.qlInterestRateIndexMaturity($X$9,AC2825,)</f>
        <v>59299</v>
      </c>
      <c r="AE2825" s="43">
        <f>_xll.qlTenorBasisValue(TenorBasis3M,AC2825,_xll.ohTrigger(trigger,$X$24))</f>
        <v>4.5236789515669345E-5</v>
      </c>
      <c r="AF2825" s="90">
        <f>_xll.qlTenorBasisForwardRate(TenorBasis3M,AC2825,_xll.ohTrigger(trigger,$X$24))</f>
        <v>1.1223638198562647E-2</v>
      </c>
      <c r="AG2825" s="90">
        <f>_xll.qlIndexFixing(TenorBasisIndex6M,$AB2825,TRUE,_xll.ohTrigger(trigger,$X$24))</f>
        <v>1.1305677338786957E-2</v>
      </c>
      <c r="AH2825" s="43">
        <f>_xll.qlIndexFixing($X$9,$AB2825,TRUE,trigger)</f>
        <v>1.1309441358860362E-2</v>
      </c>
      <c r="AI2825" s="45">
        <f t="shared" si="58"/>
        <v>-3.7640200734045948E-2</v>
      </c>
    </row>
    <row r="2826" spans="27:35" x14ac:dyDescent="0.2">
      <c r="AA2826" s="122" t="s">
        <v>88</v>
      </c>
      <c r="AB2826" s="40">
        <f>_xll.qlInterestRateIndexFixingDate($X$9,AC2826)</f>
        <v>59212</v>
      </c>
      <c r="AC2826" s="40">
        <f>_xll.qlCalendarAdvance(calendar,$AC2825,AA2826,,,trigger)</f>
        <v>59216</v>
      </c>
      <c r="AD2826" s="40">
        <f>_xll.qlInterestRateIndexMaturity($X$9,AC2826,)</f>
        <v>59306</v>
      </c>
      <c r="AE2826" s="43">
        <f>_xll.qlTenorBasisValue(TenorBasis3M,AC2826,_xll.ohTrigger(trigger,$X$24))</f>
        <v>4.514084697273454E-5</v>
      </c>
      <c r="AF2826" s="90">
        <f>_xll.qlTenorBasisForwardRate(TenorBasis3M,AC2826,_xll.ohTrigger(trigger,$X$24))</f>
        <v>1.1223789858259003E-2</v>
      </c>
      <c r="AG2826" s="90">
        <f>_xll.qlIndexFixing(TenorBasisIndex6M,$AB2826,TRUE,_xll.ohTrigger(trigger,$X$24))</f>
        <v>1.1305829132090217E-2</v>
      </c>
      <c r="AH2826" s="43">
        <f>_xll.qlIndexFixing($X$9,$AB2826,TRUE,trigger)</f>
        <v>1.1309672148466454E-2</v>
      </c>
      <c r="AI2826" s="45">
        <f t="shared" si="58"/>
        <v>-3.8430163762370739E-2</v>
      </c>
    </row>
    <row r="2827" spans="27:35" x14ac:dyDescent="0.2">
      <c r="AA2827" s="122" t="s">
        <v>88</v>
      </c>
      <c r="AB2827" s="40">
        <f>_xll.qlInterestRateIndexFixingDate($X$9,AC2827)</f>
        <v>59219</v>
      </c>
      <c r="AC2827" s="40">
        <f>_xll.qlCalendarAdvance(calendar,$AC2826,AA2827,,,trigger)</f>
        <v>59223</v>
      </c>
      <c r="AD2827" s="40">
        <f>_xll.qlInterestRateIndexMaturity($X$9,AC2827,)</f>
        <v>59313</v>
      </c>
      <c r="AE2827" s="43">
        <f>_xll.qlTenorBasisValue(TenorBasis3M,AC2827,_xll.ohTrigger(trigger,$X$24))</f>
        <v>4.504510942919414E-5</v>
      </c>
      <c r="AF2827" s="90">
        <f>_xll.qlTenorBasisForwardRate(TenorBasis3M,AC2827,_xll.ohTrigger(trigger,$X$24))</f>
        <v>1.1223977955122422E-2</v>
      </c>
      <c r="AG2827" s="90">
        <f>_xll.qlIndexFixing(TenorBasisIndex6M,$AB2827,TRUE,_xll.ohTrigger(trigger,$X$24))</f>
        <v>1.1306017363304832E-2</v>
      </c>
      <c r="AH2827" s="43">
        <f>_xll.qlIndexFixing($X$9,$AB2827,TRUE,trigger)</f>
        <v>1.1309939907284239E-2</v>
      </c>
      <c r="AI2827" s="45">
        <f t="shared" si="58"/>
        <v>-3.9225439794066119E-2</v>
      </c>
    </row>
    <row r="2828" spans="27:35" x14ac:dyDescent="0.2">
      <c r="AA2828" s="122" t="s">
        <v>88</v>
      </c>
      <c r="AB2828" s="40">
        <f>_xll.qlInterestRateIndexFixingDate($X$9,AC2828)</f>
        <v>59226</v>
      </c>
      <c r="AC2828" s="40">
        <f>_xll.qlCalendarAdvance(calendar,$AC2827,AA2828,,,trigger)</f>
        <v>59230</v>
      </c>
      <c r="AD2828" s="40">
        <f>_xll.qlInterestRateIndexMaturity($X$9,AC2828,)</f>
        <v>59322</v>
      </c>
      <c r="AE2828" s="43">
        <f>_xll.qlTenorBasisValue(TenorBasis3M,AC2828,_xll.ohTrigger(trigger,$X$24))</f>
        <v>4.4949576467657077E-5</v>
      </c>
      <c r="AF2828" s="90">
        <f>_xll.qlTenorBasisForwardRate(TenorBasis3M,AC2828,_xll.ohTrigger(trigger,$X$24))</f>
        <v>1.1224598452556996E-2</v>
      </c>
      <c r="AG2828" s="90">
        <f>_xll.qlIndexFixing(TenorBasisIndex6M,$AB2828,TRUE,_xll.ohTrigger(trigger,$X$24))</f>
        <v>1.1306643142802117E-2</v>
      </c>
      <c r="AH2828" s="43">
        <f>_xll.qlIndexFixing($X$9,$AB2828,TRUE,trigger)</f>
        <v>1.1310657643142966E-2</v>
      </c>
      <c r="AI2828" s="45">
        <f t="shared" si="58"/>
        <v>-4.0145003408487145E-2</v>
      </c>
    </row>
    <row r="2829" spans="27:35" x14ac:dyDescent="0.2">
      <c r="AA2829" s="122" t="s">
        <v>88</v>
      </c>
      <c r="AB2829" s="40">
        <f>_xll.qlInterestRateIndexFixingDate($X$9,AC2829)</f>
        <v>59233</v>
      </c>
      <c r="AC2829" s="40">
        <f>_xll.qlCalendarAdvance(calendar,$AC2828,AA2829,,,trigger)</f>
        <v>59237</v>
      </c>
      <c r="AD2829" s="40">
        <f>_xll.qlInterestRateIndexMaturity($X$9,AC2829,)</f>
        <v>59329</v>
      </c>
      <c r="AE2829" s="43">
        <f>_xll.qlTenorBasisValue(TenorBasis3M,AC2829,_xll.ohTrigger(trigger,$X$24))</f>
        <v>4.4854247671516638E-5</v>
      </c>
      <c r="AF2829" s="90">
        <f>_xll.qlTenorBasisForwardRate(TenorBasis3M,AC2829,_xll.ohTrigger(trigger,$X$24))</f>
        <v>1.1224864644142293E-2</v>
      </c>
      <c r="AG2829" s="90">
        <f>_xll.qlIndexFixing(TenorBasisIndex6M,$AB2829,TRUE,_xll.ohTrigger(trigger,$X$24))</f>
        <v>1.1306909470465518E-2</v>
      </c>
      <c r="AH2829" s="43">
        <f>_xll.qlIndexFixing($X$9,$AB2829,TRUE,trigger)</f>
        <v>1.1311004643505323E-2</v>
      </c>
      <c r="AI2829" s="45">
        <f t="shared" si="58"/>
        <v>-4.0951730398055414E-2</v>
      </c>
    </row>
    <row r="2830" spans="27:35" x14ac:dyDescent="0.2">
      <c r="AA2830" s="122" t="s">
        <v>88</v>
      </c>
      <c r="AB2830" s="40">
        <f>_xll.qlInterestRateIndexFixingDate($X$9,AC2830)</f>
        <v>59240</v>
      </c>
      <c r="AC2830" s="40">
        <f>_xll.qlCalendarAdvance(calendar,$AC2829,AA2830,,,trigger)</f>
        <v>59244</v>
      </c>
      <c r="AD2830" s="40">
        <f>_xll.qlInterestRateIndexMaturity($X$9,AC2830,)</f>
        <v>59336</v>
      </c>
      <c r="AE2830" s="43">
        <f>_xll.qlTenorBasisValue(TenorBasis3M,AC2830,_xll.ohTrigger(trigger,$X$24))</f>
        <v>4.4759122624949667E-5</v>
      </c>
      <c r="AF2830" s="90">
        <f>_xll.qlTenorBasisForwardRate(TenorBasis3M,AC2830,_xll.ohTrigger(trigger,$X$24))</f>
        <v>1.1225167273887034E-2</v>
      </c>
      <c r="AG2830" s="90">
        <f>_xll.qlIndexFixing(TenorBasisIndex6M,$AB2830,TRUE,_xll.ohTrigger(trigger,$X$24))</f>
        <v>1.1307212237050364E-2</v>
      </c>
      <c r="AH2830" s="43">
        <f>_xll.qlIndexFixing($X$9,$AB2830,TRUE,trigger)</f>
        <v>1.1311388615428276E-2</v>
      </c>
      <c r="AI2830" s="45">
        <f t="shared" si="58"/>
        <v>-4.1763783779121683E-2</v>
      </c>
    </row>
    <row r="2831" spans="27:35" x14ac:dyDescent="0.2">
      <c r="AA2831" s="122" t="s">
        <v>88</v>
      </c>
      <c r="AB2831" s="40">
        <f>_xll.qlInterestRateIndexFixingDate($X$9,AC2831)</f>
        <v>59247</v>
      </c>
      <c r="AC2831" s="40">
        <f>_xll.qlCalendarAdvance(calendar,$AC2830,AA2831,,,trigger)</f>
        <v>59251</v>
      </c>
      <c r="AD2831" s="40">
        <f>_xll.qlInterestRateIndexMaturity($X$9,AC2831,)</f>
        <v>59343</v>
      </c>
      <c r="AE2831" s="43">
        <f>_xll.qlTenorBasisValue(TenorBasis3M,AC2831,_xll.ohTrigger(trigger,$X$24))</f>
        <v>4.4664200912914911E-5</v>
      </c>
      <c r="AF2831" s="90">
        <f>_xll.qlTenorBasisForwardRate(TenorBasis3M,AC2831,_xll.ohTrigger(trigger,$X$24))</f>
        <v>1.1225506341392411E-2</v>
      </c>
      <c r="AG2831" s="90">
        <f>_xll.qlIndexFixing(TenorBasisIndex6M,$AB2831,TRUE,_xll.ohTrigger(trigger,$X$24))</f>
        <v>1.1307551442157846E-2</v>
      </c>
      <c r="AH2831" s="43">
        <f>_xll.qlIndexFixing($X$9,$AB2831,TRUE,trigger)</f>
        <v>1.1311809558923989E-2</v>
      </c>
      <c r="AI2831" s="45">
        <f t="shared" si="58"/>
        <v>-4.2581167661436686E-2</v>
      </c>
    </row>
    <row r="2832" spans="27:35" x14ac:dyDescent="0.2">
      <c r="AA2832" s="122" t="s">
        <v>88</v>
      </c>
      <c r="AB2832" s="40">
        <f>_xll.qlInterestRateIndexFixingDate($X$9,AC2832)</f>
        <v>59252</v>
      </c>
      <c r="AC2832" s="40">
        <f>_xll.qlCalendarAdvance(calendar,$AC2831,AA2832,,,trigger)</f>
        <v>59258</v>
      </c>
      <c r="AD2832" s="40">
        <f>_xll.qlInterestRateIndexMaturity($X$9,AC2832,)</f>
        <v>59350</v>
      </c>
      <c r="AE2832" s="43">
        <f>_xll.qlTenorBasisValue(TenorBasis3M,AC2832,_xll.ohTrigger(trigger,$X$24))</f>
        <v>4.4569482121151812E-5</v>
      </c>
      <c r="AF2832" s="90">
        <f>_xll.qlTenorBasisForwardRate(TenorBasis3M,AC2832,_xll.ohTrigger(trigger,$X$24))</f>
        <v>1.1225881846254398E-2</v>
      </c>
      <c r="AG2832" s="90">
        <f>_xll.qlIndexFixing(TenorBasisIndex6M,$AB2832,TRUE,_xll.ohTrigger(trigger,$X$24))</f>
        <v>1.1307927085383066E-2</v>
      </c>
      <c r="AH2832" s="43">
        <f>_xll.qlIndexFixing($X$9,$AB2832,TRUE,trigger)</f>
        <v>1.1312267474003757E-2</v>
      </c>
      <c r="AI2832" s="45">
        <f t="shared" si="58"/>
        <v>-4.3403886206914294E-2</v>
      </c>
    </row>
    <row r="2833" spans="27:35" x14ac:dyDescent="0.2">
      <c r="AA2833" s="122" t="s">
        <v>88</v>
      </c>
      <c r="AB2833" s="40">
        <f>_xll.qlInterestRateIndexFixingDate($X$9,AC2833)</f>
        <v>59261</v>
      </c>
      <c r="AC2833" s="40">
        <f>_xll.qlCalendarAdvance(calendar,$AC2832,AA2833,,,trigger)</f>
        <v>59265</v>
      </c>
      <c r="AD2833" s="40">
        <f>_xll.qlInterestRateIndexMaturity($X$9,AC2833,)</f>
        <v>59356</v>
      </c>
      <c r="AE2833" s="43">
        <f>_xll.qlTenorBasisValue(TenorBasis3M,AC2833,_xll.ohTrigger(trigger,$X$24))</f>
        <v>4.4474965836179448E-5</v>
      </c>
      <c r="AF2833" s="90">
        <f>_xll.qlTenorBasisForwardRate(TenorBasis3M,AC2833,_xll.ohTrigger(trigger,$X$24))</f>
        <v>1.1226082614218353E-2</v>
      </c>
      <c r="AG2833" s="90">
        <f>_xll.qlIndexFixing(TenorBasisIndex6M,$AB2833,TRUE,_xll.ohTrigger(trigger,$X$24))</f>
        <v>1.1308125418267697E-2</v>
      </c>
      <c r="AH2833" s="43">
        <f>_xll.qlIndexFixing($X$9,$AB2833,TRUE,trigger)</f>
        <v>1.1312542458494902E-2</v>
      </c>
      <c r="AI2833" s="45">
        <f t="shared" si="58"/>
        <v>-4.4170402272048631E-2</v>
      </c>
    </row>
    <row r="2834" spans="27:35" x14ac:dyDescent="0.2">
      <c r="AA2834" s="122" t="s">
        <v>88</v>
      </c>
      <c r="AB2834" s="40">
        <f>_xll.qlInterestRateIndexFixingDate($X$9,AC2834)</f>
        <v>59268</v>
      </c>
      <c r="AC2834" s="40">
        <f>_xll.qlCalendarAdvance(calendar,$AC2833,AA2834,,,trigger)</f>
        <v>59272</v>
      </c>
      <c r="AD2834" s="40">
        <f>_xll.qlInterestRateIndexMaturity($X$9,AC2834,)</f>
        <v>59363</v>
      </c>
      <c r="AE2834" s="43">
        <f>_xll.qlTenorBasisValue(TenorBasis3M,AC2834,_xll.ohTrigger(trigger,$X$24))</f>
        <v>4.4380651645295238E-5</v>
      </c>
      <c r="AF2834" s="90">
        <f>_xll.qlTenorBasisForwardRate(TenorBasis3M,AC2834,_xll.ohTrigger(trigger,$X$24))</f>
        <v>1.1226528376185471E-2</v>
      </c>
      <c r="AG2834" s="90">
        <f>_xll.qlIndexFixing(TenorBasisIndex6M,$AB2834,TRUE,_xll.ohTrigger(trigger,$X$24))</f>
        <v>1.1308571319963923E-2</v>
      </c>
      <c r="AH2834" s="43">
        <f>_xll.qlIndexFixing($X$9,$AB2834,TRUE,trigger)</f>
        <v>1.1313071659345076E-2</v>
      </c>
      <c r="AI2834" s="45">
        <f t="shared" si="58"/>
        <v>-4.5003393811526848E-2</v>
      </c>
    </row>
    <row r="2835" spans="27:35" x14ac:dyDescent="0.2">
      <c r="AA2835" s="122" t="s">
        <v>88</v>
      </c>
      <c r="AB2835" s="40">
        <f>_xll.qlInterestRateIndexFixingDate($X$9,AC2835)</f>
        <v>59275</v>
      </c>
      <c r="AC2835" s="40">
        <f>_xll.qlCalendarAdvance(calendar,$AC2834,AA2835,,,trigger)</f>
        <v>59279</v>
      </c>
      <c r="AD2835" s="40">
        <f>_xll.qlInterestRateIndexMaturity($X$9,AC2835,)</f>
        <v>59370</v>
      </c>
      <c r="AE2835" s="43">
        <f>_xll.qlTenorBasisValue(TenorBasis3M,AC2835,_xll.ohTrigger(trigger,$X$24))</f>
        <v>4.4286539136573421E-5</v>
      </c>
      <c r="AF2835" s="90">
        <f>_xll.qlTenorBasisForwardRate(TenorBasis3M,AC2835,_xll.ohTrigger(trigger,$X$24))</f>
        <v>1.1227010573212395E-2</v>
      </c>
      <c r="AG2835" s="90">
        <f>_xll.qlIndexFixing(TenorBasisIndex6M,$AB2835,TRUE,_xll.ohTrigger(trigger,$X$24))</f>
        <v>1.1309053657474514E-2</v>
      </c>
      <c r="AH2835" s="43">
        <f>_xll.qlIndexFixing($X$9,$AB2835,TRUE,trigger)</f>
        <v>1.1313637830658863E-2</v>
      </c>
      <c r="AI2835" s="45">
        <f t="shared" si="58"/>
        <v>-4.5841731843489913E-2</v>
      </c>
    </row>
    <row r="2836" spans="27:35" x14ac:dyDescent="0.2">
      <c r="AA2836" s="122" t="s">
        <v>88</v>
      </c>
      <c r="AB2836" s="40">
        <f>_xll.qlInterestRateIndexFixingDate($X$9,AC2836)</f>
        <v>59282</v>
      </c>
      <c r="AC2836" s="40">
        <f>_xll.qlCalendarAdvance(calendar,$AC2835,AA2836,,,trigger)</f>
        <v>59286</v>
      </c>
      <c r="AD2836" s="40">
        <f>_xll.qlInterestRateIndexMaturity($X$9,AC2836,)</f>
        <v>59377</v>
      </c>
      <c r="AE2836" s="43">
        <f>_xll.qlTenorBasisValue(TenorBasis3M,AC2836,_xll.ohTrigger(trigger,$X$24))</f>
        <v>4.4192627898864121E-5</v>
      </c>
      <c r="AF2836" s="90">
        <f>_xll.qlTenorBasisForwardRate(TenorBasis3M,AC2836,_xll.ohTrigger(trigger,$X$24))</f>
        <v>1.1227529204905591E-2</v>
      </c>
      <c r="AG2836" s="90">
        <f>_xll.qlIndexFixing(TenorBasisIndex6M,$AB2836,TRUE,_xll.ohTrigger(trigger,$X$24))</f>
        <v>1.1309572430405061E-2</v>
      </c>
      <c r="AH2836" s="43">
        <f>_xll.qlIndexFixing($X$9,$AB2836,TRUE,trigger)</f>
        <v>1.1314240972452075E-2</v>
      </c>
      <c r="AI2836" s="45">
        <f t="shared" si="58"/>
        <v>-4.6685420470142514E-2</v>
      </c>
    </row>
    <row r="2837" spans="27:35" x14ac:dyDescent="0.2">
      <c r="AA2837" s="122" t="s">
        <v>88</v>
      </c>
      <c r="AB2837" s="40">
        <f>_xll.qlInterestRateIndexFixingDate($X$9,AC2837)</f>
        <v>59288</v>
      </c>
      <c r="AC2837" s="40">
        <f>_xll.qlCalendarAdvance(calendar,$AC2836,AA2837,,,trigger)</f>
        <v>59293</v>
      </c>
      <c r="AD2837" s="40">
        <f>_xll.qlInterestRateIndexMaturity($X$9,AC2837,)</f>
        <v>59385</v>
      </c>
      <c r="AE2837" s="43">
        <f>_xll.qlTenorBasisValue(TenorBasis3M,AC2837,_xll.ohTrigger(trigger,$X$24))</f>
        <v>4.4098917521792081E-5</v>
      </c>
      <c r="AF2837" s="90">
        <f>_xll.qlTenorBasisForwardRate(TenorBasis3M,AC2837,_xll.ohTrigger(trigger,$X$24))</f>
        <v>1.1228305917045451E-2</v>
      </c>
      <c r="AG2837" s="90">
        <f>_xll.qlIndexFixing(TenorBasisIndex6M,$AB2837,TRUE,_xll.ohTrigger(trigger,$X$24))</f>
        <v>1.1310351859433309E-2</v>
      </c>
      <c r="AH2837" s="43">
        <f>_xll.qlIndexFixing($X$9,$AB2837,TRUE,trigger)</f>
        <v>1.1315111623649989E-2</v>
      </c>
      <c r="AI2837" s="45">
        <f t="shared" si="58"/>
        <v>-4.7597642166795351E-2</v>
      </c>
    </row>
    <row r="2838" spans="27:35" x14ac:dyDescent="0.2">
      <c r="AA2838" s="122" t="s">
        <v>88</v>
      </c>
      <c r="AB2838" s="40">
        <f>_xll.qlInterestRateIndexFixingDate($X$9,AC2838)</f>
        <v>59296</v>
      </c>
      <c r="AC2838" s="40">
        <f>_xll.qlCalendarAdvance(calendar,$AC2837,AA2838,,,trigger)</f>
        <v>59300</v>
      </c>
      <c r="AD2838" s="40">
        <f>_xll.qlInterestRateIndexMaturity($X$9,AC2838,)</f>
        <v>59392</v>
      </c>
      <c r="AE2838" s="43">
        <f>_xll.qlTenorBasisValue(TenorBasis3M,AC2838,_xll.ohTrigger(trigger,$X$24))</f>
        <v>4.4005407595755104E-5</v>
      </c>
      <c r="AF2838" s="90">
        <f>_xll.qlTenorBasisForwardRate(TenorBasis3M,AC2838,_xll.ohTrigger(trigger,$X$24))</f>
        <v>1.1228900037745045E-2</v>
      </c>
      <c r="AG2838" s="90">
        <f>_xll.qlIndexFixing(TenorBasisIndex6M,$AB2838,TRUE,_xll.ohTrigger(trigger,$X$24))</f>
        <v>1.1310946123069869E-2</v>
      </c>
      <c r="AH2838" s="43">
        <f>_xll.qlIndexFixing($X$9,$AB2838,TRUE,trigger)</f>
        <v>1.1315791368542535E-2</v>
      </c>
      <c r="AI2838" s="45">
        <f t="shared" si="58"/>
        <v>-4.8452454726663485E-2</v>
      </c>
    </row>
    <row r="2839" spans="27:35" x14ac:dyDescent="0.2">
      <c r="AA2839" s="122" t="s">
        <v>88</v>
      </c>
      <c r="AB2839" s="40">
        <f>_xll.qlInterestRateIndexFixingDate($X$9,AC2839)</f>
        <v>59303</v>
      </c>
      <c r="AC2839" s="40">
        <f>_xll.qlCalendarAdvance(calendar,$AC2838,AA2839,,,trigger)</f>
        <v>59307</v>
      </c>
      <c r="AD2839" s="40">
        <f>_xll.qlInterestRateIndexMaturity($X$9,AC2839,)</f>
        <v>59399</v>
      </c>
      <c r="AE2839" s="43">
        <f>_xll.qlTenorBasisValue(TenorBasis3M,AC2839,_xll.ohTrigger(trigger,$X$24))</f>
        <v>4.391209771192317E-5</v>
      </c>
      <c r="AF2839" s="90">
        <f>_xll.qlTenorBasisForwardRate(TenorBasis3M,AC2839,_xll.ohTrigger(trigger,$X$24))</f>
        <v>1.1229530593050407E-2</v>
      </c>
      <c r="AG2839" s="90">
        <f>_xll.qlIndexFixing(TenorBasisIndex6M,$AB2839,TRUE,_xll.ohTrigger(trigger,$X$24))</f>
        <v>1.1311576822076803E-2</v>
      </c>
      <c r="AH2839" s="43">
        <f>_xll.qlIndexFixing($X$9,$AB2839,TRUE,trigger)</f>
        <v>1.1316508085130354E-2</v>
      </c>
      <c r="AI2839" s="45">
        <f t="shared" si="58"/>
        <v>-4.9312630535508495E-2</v>
      </c>
    </row>
    <row r="2840" spans="27:35" x14ac:dyDescent="0.2">
      <c r="AA2840" s="122" t="s">
        <v>88</v>
      </c>
      <c r="AB2840" s="40">
        <f>_xll.qlInterestRateIndexFixingDate($X$9,AC2840)</f>
        <v>59310</v>
      </c>
      <c r="AC2840" s="40">
        <f>_xll.qlCalendarAdvance(calendar,$AC2839,AA2840,,,trigger)</f>
        <v>59314</v>
      </c>
      <c r="AD2840" s="40">
        <f>_xll.qlInterestRateIndexMaturity($X$9,AC2840,)</f>
        <v>59406</v>
      </c>
      <c r="AE2840" s="43">
        <f>_xll.qlTenorBasisValue(TenorBasis3M,AC2840,_xll.ohTrigger(trigger,$X$24))</f>
        <v>4.3818987462236985E-5</v>
      </c>
      <c r="AF2840" s="90">
        <f>_xll.qlTenorBasisForwardRate(TenorBasis3M,AC2840,_xll.ohTrigger(trigger,$X$24))</f>
        <v>1.1230197582574887E-2</v>
      </c>
      <c r="AG2840" s="90">
        <f>_xll.qlIndexFixing(TenorBasisIndex6M,$AB2840,TRUE,_xll.ohTrigger(trigger,$X$24))</f>
        <v>1.1312243956063986E-2</v>
      </c>
      <c r="AH2840" s="43">
        <f>_xll.qlIndexFixing($X$9,$AB2840,TRUE,trigger)</f>
        <v>1.1317261773436902E-2</v>
      </c>
      <c r="AI2840" s="45">
        <f t="shared" si="58"/>
        <v>-5.0178173729154008E-2</v>
      </c>
    </row>
    <row r="2841" spans="27:35" x14ac:dyDescent="0.2">
      <c r="AA2841" s="122" t="s">
        <v>88</v>
      </c>
      <c r="AB2841" s="40">
        <f>_xll.qlInterestRateIndexFixingDate($X$9,AC2841)</f>
        <v>59317</v>
      </c>
      <c r="AC2841" s="40">
        <f>_xll.qlCalendarAdvance(calendar,$AC2840,AA2841,,,trigger)</f>
        <v>59321</v>
      </c>
      <c r="AD2841" s="40">
        <f>_xll.qlInterestRateIndexMaturity($X$9,AC2841,)</f>
        <v>59413</v>
      </c>
      <c r="AE2841" s="43">
        <f>_xll.qlTenorBasisValue(TenorBasis3M,AC2841,_xll.ohTrigger(trigger,$X$24))</f>
        <v>4.3726076439406814E-5</v>
      </c>
      <c r="AF2841" s="90">
        <f>_xll.qlTenorBasisForwardRate(TenorBasis3M,AC2841,_xll.ohTrigger(trigger,$X$24))</f>
        <v>1.1230901005931842E-2</v>
      </c>
      <c r="AG2841" s="90">
        <f>_xll.qlIndexFixing(TenorBasisIndex6M,$AB2841,TRUE,_xll.ohTrigger(trigger,$X$24))</f>
        <v>1.1312947524644774E-2</v>
      </c>
      <c r="AH2841" s="43">
        <f>_xll.qlIndexFixing($X$9,$AB2841,TRUE,trigger)</f>
        <v>1.1318052433478687E-2</v>
      </c>
      <c r="AI2841" s="45">
        <f t="shared" si="58"/>
        <v>-5.1049088339132076E-2</v>
      </c>
    </row>
    <row r="2842" spans="27:35" x14ac:dyDescent="0.2">
      <c r="AA2842" s="122" t="s">
        <v>88</v>
      </c>
      <c r="AB2842" s="40">
        <f>_xll.qlInterestRateIndexFixingDate($X$9,AC2842)</f>
        <v>59324</v>
      </c>
      <c r="AC2842" s="40">
        <f>_xll.qlCalendarAdvance(calendar,$AC2841,AA2842,,,trigger)</f>
        <v>59328</v>
      </c>
      <c r="AD2842" s="40">
        <f>_xll.qlInterestRateIndexMaturity($X$9,AC2842,)</f>
        <v>59420</v>
      </c>
      <c r="AE2842" s="43">
        <f>_xll.qlTenorBasisValue(TenorBasis3M,AC2842,_xll.ohTrigger(trigger,$X$24))</f>
        <v>4.3633364236911215E-5</v>
      </c>
      <c r="AF2842" s="90">
        <f>_xll.qlTenorBasisForwardRate(TenorBasis3M,AC2842,_xll.ohTrigger(trigger,$X$24))</f>
        <v>1.1231640862738965E-2</v>
      </c>
      <c r="AG2842" s="90">
        <f>_xll.qlIndexFixing(TenorBasisIndex6M,$AB2842,TRUE,_xll.ohTrigger(trigger,$X$24))</f>
        <v>1.1313687527439466E-2</v>
      </c>
      <c r="AH2842" s="43">
        <f>_xll.qlIndexFixing($X$9,$AB2842,TRUE,trigger)</f>
        <v>1.1318880065282647E-2</v>
      </c>
      <c r="AI2842" s="45">
        <f t="shared" si="58"/>
        <v>-5.1925378431808E-2</v>
      </c>
    </row>
    <row r="2843" spans="27:35" x14ac:dyDescent="0.2">
      <c r="AA2843" s="122" t="s">
        <v>88</v>
      </c>
      <c r="AB2843" s="40">
        <f>_xll.qlInterestRateIndexFixingDate($X$9,AC2843)</f>
        <v>59331</v>
      </c>
      <c r="AC2843" s="40">
        <f>_xll.qlCalendarAdvance(calendar,$AC2842,AA2843,,,trigger)</f>
        <v>59335</v>
      </c>
      <c r="AD2843" s="40">
        <f>_xll.qlInterestRateIndexMaturity($X$9,AC2843,)</f>
        <v>59427</v>
      </c>
      <c r="AE2843" s="43">
        <f>_xll.qlTenorBasisValue(TenorBasis3M,AC2843,_xll.ohTrigger(trigger,$X$24))</f>
        <v>4.3540850448995779E-5</v>
      </c>
      <c r="AF2843" s="90">
        <f>_xll.qlTenorBasisForwardRate(TenorBasis3M,AC2843,_xll.ohTrigger(trigger,$X$24))</f>
        <v>1.1232417152617431E-2</v>
      </c>
      <c r="AG2843" s="90">
        <f>_xll.qlIndexFixing(TenorBasisIndex6M,$AB2843,TRUE,_xll.ohTrigger(trigger,$X$24))</f>
        <v>1.1314463964066634E-2</v>
      </c>
      <c r="AH2843" s="43">
        <f>_xll.qlIndexFixing($X$9,$AB2843,TRUE,trigger)</f>
        <v>1.1319744668870502E-2</v>
      </c>
      <c r="AI2843" s="45">
        <f t="shared" si="58"/>
        <v>-5.2807048038679139E-2</v>
      </c>
    </row>
    <row r="2844" spans="27:35" x14ac:dyDescent="0.2">
      <c r="AA2844" s="122" t="s">
        <v>88</v>
      </c>
      <c r="AB2844" s="40">
        <f>_xll.qlInterestRateIndexFixingDate($X$9,AC2844)</f>
        <v>59338</v>
      </c>
      <c r="AC2844" s="40">
        <f>_xll.qlCalendarAdvance(calendar,$AC2843,AA2844,,,trigger)</f>
        <v>59342</v>
      </c>
      <c r="AD2844" s="40">
        <f>_xll.qlInterestRateIndexMaturity($X$9,AC2844,)</f>
        <v>59434</v>
      </c>
      <c r="AE2844" s="43">
        <f>_xll.qlTenorBasisValue(TenorBasis3M,AC2844,_xll.ohTrigger(trigger,$X$24))</f>
        <v>4.3448534670671915E-5</v>
      </c>
      <c r="AF2844" s="90">
        <f>_xll.qlTenorBasisForwardRate(TenorBasis3M,AC2844,_xll.ohTrigger(trigger,$X$24))</f>
        <v>1.1233229875186674E-2</v>
      </c>
      <c r="AG2844" s="90">
        <f>_xll.qlIndexFixing(TenorBasisIndex6M,$AB2844,TRUE,_xll.ohTrigger(trigger,$X$24))</f>
        <v>1.1315276834148314E-2</v>
      </c>
      <c r="AH2844" s="43">
        <f>_xll.qlIndexFixing($X$9,$AB2844,TRUE,trigger)</f>
        <v>1.1320646244263974E-2</v>
      </c>
      <c r="AI2844" s="45">
        <f t="shared" si="58"/>
        <v>-5.3694101156600421E-2</v>
      </c>
    </row>
    <row r="2845" spans="27:35" x14ac:dyDescent="0.2">
      <c r="AA2845" s="122" t="s">
        <v>88</v>
      </c>
      <c r="AB2845" s="40">
        <f>_xll.qlInterestRateIndexFixingDate($X$9,AC2845)</f>
        <v>59345</v>
      </c>
      <c r="AC2845" s="40">
        <f>_xll.qlCalendarAdvance(calendar,$AC2844,AA2845,,,trigger)</f>
        <v>59349</v>
      </c>
      <c r="AD2845" s="40">
        <f>_xll.qlInterestRateIndexMaturity($X$9,AC2845,)</f>
        <v>59441</v>
      </c>
      <c r="AE2845" s="43">
        <f>_xll.qlTenorBasisValue(TenorBasis3M,AC2845,_xll.ohTrigger(trigger,$X$24))</f>
        <v>4.3356416497715619E-5</v>
      </c>
      <c r="AF2845" s="90">
        <f>_xll.qlTenorBasisForwardRate(TenorBasis3M,AC2845,_xll.ohTrigger(trigger,$X$24))</f>
        <v>1.1234079030071344E-2</v>
      </c>
      <c r="AG2845" s="90">
        <f>_xll.qlIndexFixing(TenorBasisIndex6M,$AB2845,TRUE,_xll.ohTrigger(trigger,$X$24))</f>
        <v>1.1316126137308287E-2</v>
      </c>
      <c r="AH2845" s="43">
        <f>_xll.qlIndexFixing($X$9,$AB2845,TRUE,trigger)</f>
        <v>1.1321584791494343E-2</v>
      </c>
      <c r="AI2845" s="45">
        <f t="shared" si="58"/>
        <v>-5.4586541860558724E-2</v>
      </c>
    </row>
    <row r="2846" spans="27:35" x14ac:dyDescent="0.2">
      <c r="AA2846" s="122" t="s">
        <v>88</v>
      </c>
      <c r="AB2846" s="40">
        <f>_xll.qlInterestRateIndexFixingDate($X$9,AC2846)</f>
        <v>59352</v>
      </c>
      <c r="AC2846" s="40">
        <f>_xll.qlCalendarAdvance(calendar,$AC2845,AA2846,,,trigger)</f>
        <v>59356</v>
      </c>
      <c r="AD2846" s="40">
        <f>_xll.qlInterestRateIndexMaturity($X$9,AC2846,)</f>
        <v>59448</v>
      </c>
      <c r="AE2846" s="43">
        <f>_xll.qlTenorBasisValue(TenorBasis3M,AC2846,_xll.ohTrigger(trigger,$X$24))</f>
        <v>4.3264495526666254E-5</v>
      </c>
      <c r="AF2846" s="90">
        <f>_xll.qlTenorBasisForwardRate(TenorBasis3M,AC2846,_xll.ohTrigger(trigger,$X$24))</f>
        <v>1.123496461689261E-2</v>
      </c>
      <c r="AG2846" s="90">
        <f>_xll.qlIndexFixing(TenorBasisIndex6M,$AB2846,TRUE,_xll.ohTrigger(trigger,$X$24))</f>
        <v>1.1317011873162515E-2</v>
      </c>
      <c r="AH2846" s="43">
        <f>_xll.qlIndexFixing($X$9,$AB2846,TRUE,trigger)</f>
        <v>1.132256031058246E-2</v>
      </c>
      <c r="AI2846" s="45">
        <f t="shared" si="58"/>
        <v>-5.5484374199450681E-2</v>
      </c>
    </row>
    <row r="2847" spans="27:35" x14ac:dyDescent="0.2">
      <c r="AA2847" s="122" t="s">
        <v>88</v>
      </c>
      <c r="AB2847" s="40">
        <f>_xll.qlInterestRateIndexFixingDate($X$9,AC2847)</f>
        <v>59359</v>
      </c>
      <c r="AC2847" s="40">
        <f>_xll.qlCalendarAdvance(calendar,$AC2846,AA2847,,,trigger)</f>
        <v>59363</v>
      </c>
      <c r="AD2847" s="40">
        <f>_xll.qlInterestRateIndexMaturity($X$9,AC2847,)</f>
        <v>59455</v>
      </c>
      <c r="AE2847" s="43">
        <f>_xll.qlTenorBasisValue(TenorBasis3M,AC2847,_xll.ohTrigger(trigger,$X$24))</f>
        <v>4.3172771354825132E-5</v>
      </c>
      <c r="AF2847" s="90">
        <f>_xll.qlTenorBasisForwardRate(TenorBasis3M,AC2847,_xll.ohTrigger(trigger,$X$24))</f>
        <v>1.1235886635276861E-2</v>
      </c>
      <c r="AG2847" s="90">
        <f>_xll.qlIndexFixing(TenorBasisIndex6M,$AB2847,TRUE,_xll.ohTrigger(trigger,$X$24))</f>
        <v>1.1317934041346069E-2</v>
      </c>
      <c r="AH2847" s="43">
        <f>_xll.qlIndexFixing($X$9,$AB2847,TRUE,trigger)</f>
        <v>1.1323572801561344E-2</v>
      </c>
      <c r="AI2847" s="45">
        <f t="shared" si="58"/>
        <v>-5.6387602152749294E-2</v>
      </c>
    </row>
    <row r="2848" spans="27:35" x14ac:dyDescent="0.2">
      <c r="AA2848" s="122" t="s">
        <v>88</v>
      </c>
      <c r="AB2848" s="40">
        <f>_xll.qlInterestRateIndexFixingDate($X$9,AC2848)</f>
        <v>59366</v>
      </c>
      <c r="AC2848" s="40">
        <f>_xll.qlCalendarAdvance(calendar,$AC2847,AA2848,,,trigger)</f>
        <v>59370</v>
      </c>
      <c r="AD2848" s="40">
        <f>_xll.qlInterestRateIndexMaturity($X$9,AC2848,)</f>
        <v>59462</v>
      </c>
      <c r="AE2848" s="43">
        <f>_xll.qlTenorBasisValue(TenorBasis3M,AC2848,_xll.ohTrigger(trigger,$X$24))</f>
        <v>4.3081243580254636E-5</v>
      </c>
      <c r="AF2848" s="90">
        <f>_xll.qlTenorBasisForwardRate(TenorBasis3M,AC2848,_xll.ohTrigger(trigger,$X$24))</f>
        <v>1.1236845084856563E-2</v>
      </c>
      <c r="AG2848" s="90">
        <f>_xll.qlIndexFixing(TenorBasisIndex6M,$AB2848,TRUE,_xll.ohTrigger(trigger,$X$24))</f>
        <v>1.1318892641485336E-2</v>
      </c>
      <c r="AH2848" s="43">
        <f>_xll.qlIndexFixing($X$9,$AB2848,TRUE,trigger)</f>
        <v>1.1324622264454454E-2</v>
      </c>
      <c r="AI2848" s="45">
        <f t="shared" si="58"/>
        <v>-5.7296229691184558E-2</v>
      </c>
    </row>
    <row r="2849" spans="27:35" x14ac:dyDescent="0.2">
      <c r="AA2849" s="122" t="s">
        <v>88</v>
      </c>
      <c r="AB2849" s="40">
        <f>_xll.qlInterestRateIndexFixingDate($X$9,AC2849)</f>
        <v>59373</v>
      </c>
      <c r="AC2849" s="40">
        <f>_xll.qlCalendarAdvance(calendar,$AC2848,AA2849,,,trigger)</f>
        <v>59377</v>
      </c>
      <c r="AD2849" s="40">
        <f>_xll.qlInterestRateIndexMaturity($X$9,AC2849,)</f>
        <v>59469</v>
      </c>
      <c r="AE2849" s="43">
        <f>_xll.qlTenorBasisValue(TenorBasis3M,AC2849,_xll.ohTrigger(trigger,$X$24))</f>
        <v>4.2989911801776678E-5</v>
      </c>
      <c r="AF2849" s="90">
        <f>_xll.qlTenorBasisForwardRate(TenorBasis3M,AC2849,_xll.ohTrigger(trigger,$X$24))</f>
        <v>1.1237839965256364E-2</v>
      </c>
      <c r="AG2849" s="90">
        <f>_xll.qlIndexFixing(TenorBasisIndex6M,$AB2849,TRUE,_xll.ohTrigger(trigger,$X$24))</f>
        <v>1.131988767320757E-2</v>
      </c>
      <c r="AH2849" s="43">
        <f>_xll.qlIndexFixing($X$9,$AB2849,TRUE,trigger)</f>
        <v>1.1325708699294806E-2</v>
      </c>
      <c r="AI2849" s="45">
        <f t="shared" si="58"/>
        <v>-5.8210260872361419E-2</v>
      </c>
    </row>
    <row r="2850" spans="27:35" x14ac:dyDescent="0.2">
      <c r="AA2850" s="122" t="s">
        <v>88</v>
      </c>
      <c r="AB2850" s="40">
        <f>_xll.qlInterestRateIndexFixingDate($X$9,AC2850)</f>
        <v>59380</v>
      </c>
      <c r="AC2850" s="40">
        <f>_xll.qlCalendarAdvance(calendar,$AC2849,AA2850,,,trigger)</f>
        <v>59384</v>
      </c>
      <c r="AD2850" s="40">
        <f>_xll.qlInterestRateIndexMaturity($X$9,AC2850,)</f>
        <v>59476</v>
      </c>
      <c r="AE2850" s="43">
        <f>_xll.qlTenorBasisValue(TenorBasis3M,AC2850,_xll.ohTrigger(trigger,$X$24))</f>
        <v>4.289877561897151E-5</v>
      </c>
      <c r="AF2850" s="90">
        <f>_xll.qlTenorBasisForwardRate(TenorBasis3M,AC2850,_xll.ohTrigger(trigger,$X$24))</f>
        <v>1.1238871276109603E-2</v>
      </c>
      <c r="AG2850" s="90">
        <f>_xll.qlIndexFixing(TenorBasisIndex6M,$AB2850,TRUE,_xll.ohTrigger(trigger,$X$24))</f>
        <v>1.132091913614524E-2</v>
      </c>
      <c r="AH2850" s="43">
        <f>_xll.qlIndexFixing($X$9,$AB2850,TRUE,trigger)</f>
        <v>1.1326832106109337E-2</v>
      </c>
      <c r="AI2850" s="45">
        <f t="shared" si="58"/>
        <v>-5.9129699640971672E-2</v>
      </c>
    </row>
    <row r="2851" spans="27:35" x14ac:dyDescent="0.2">
      <c r="AA2851" s="122" t="s">
        <v>88</v>
      </c>
      <c r="AB2851" s="40">
        <f>_xll.qlInterestRateIndexFixingDate($X$9,AC2851)</f>
        <v>59387</v>
      </c>
      <c r="AC2851" s="40">
        <f>_xll.qlCalendarAdvance(calendar,$AC2850,AA2851,,,trigger)</f>
        <v>59391</v>
      </c>
      <c r="AD2851" s="40">
        <f>_xll.qlInterestRateIndexMaturity($X$9,AC2851,)</f>
        <v>59483</v>
      </c>
      <c r="AE2851" s="43">
        <f>_xll.qlTenorBasisValue(TenorBasis3M,AC2851,_xll.ohTrigger(trigger,$X$24))</f>
        <v>4.2807834632176603E-5</v>
      </c>
      <c r="AF2851" s="90">
        <f>_xll.qlTenorBasisForwardRate(TenorBasis3M,AC2851,_xll.ohTrigger(trigger,$X$24))</f>
        <v>1.1239939017049614E-2</v>
      </c>
      <c r="AG2851" s="90">
        <f>_xll.qlIndexFixing(TenorBasisIndex6M,$AB2851,TRUE,_xll.ohTrigger(trigger,$X$24))</f>
        <v>1.1321987029930815E-2</v>
      </c>
      <c r="AH2851" s="43">
        <f>_xll.qlIndexFixing($X$9,$AB2851,TRUE,trigger)</f>
        <v>1.1327992484935406E-2</v>
      </c>
      <c r="AI2851" s="45">
        <f t="shared" si="58"/>
        <v>-6.0054550045911953E-2</v>
      </c>
    </row>
    <row r="2852" spans="27:35" x14ac:dyDescent="0.2">
      <c r="AA2852" s="122" t="s">
        <v>88</v>
      </c>
      <c r="AB2852" s="40">
        <f>_xll.qlInterestRateIndexFixingDate($X$9,AC2852)</f>
        <v>59394</v>
      </c>
      <c r="AC2852" s="40">
        <f>_xll.qlCalendarAdvance(calendar,$AC2851,AA2852,,,trigger)</f>
        <v>59398</v>
      </c>
      <c r="AD2852" s="40">
        <f>_xll.qlInterestRateIndexMaturity($X$9,AC2852,)</f>
        <v>59490</v>
      </c>
      <c r="AE2852" s="43">
        <f>_xll.qlTenorBasisValue(TenorBasis3M,AC2852,_xll.ohTrigger(trigger,$X$24))</f>
        <v>4.271708844248547E-5</v>
      </c>
      <c r="AF2852" s="90">
        <f>_xll.qlTenorBasisForwardRate(TenorBasis3M,AC2852,_xll.ohTrigger(trigger,$X$24))</f>
        <v>1.1241043187711474E-2</v>
      </c>
      <c r="AG2852" s="90">
        <f>_xll.qlIndexFixing(TenorBasisIndex6M,$AB2852,TRUE,_xll.ohTrigger(trigger,$X$24))</f>
        <v>1.1323091354201105E-2</v>
      </c>
      <c r="AH2852" s="43">
        <f>_xll.qlIndexFixing($X$9,$AB2852,TRUE,trigger)</f>
        <v>1.1329189835800819E-2</v>
      </c>
      <c r="AI2852" s="45">
        <f t="shared" si="58"/>
        <v>-6.0984815997144892E-2</v>
      </c>
    </row>
    <row r="2853" spans="27:35" x14ac:dyDescent="0.2">
      <c r="AA2853" s="122" t="s">
        <v>88</v>
      </c>
      <c r="AB2853" s="40">
        <f>_xll.qlInterestRateIndexFixingDate($X$9,AC2853)</f>
        <v>59401</v>
      </c>
      <c r="AC2853" s="40">
        <f>_xll.qlCalendarAdvance(calendar,$AC2852,AA2853,,,trigger)</f>
        <v>59405</v>
      </c>
      <c r="AD2853" s="40">
        <f>_xll.qlInterestRateIndexMaturity($X$9,AC2853,)</f>
        <v>59497</v>
      </c>
      <c r="AE2853" s="43">
        <f>_xll.qlTenorBasisValue(TenorBasis3M,AC2853,_xll.ohTrigger(trigger,$X$24))</f>
        <v>4.2626536651746107E-5</v>
      </c>
      <c r="AF2853" s="90">
        <f>_xll.qlTenorBasisForwardRate(TenorBasis3M,AC2853,_xll.ohTrigger(trigger,$X$24))</f>
        <v>1.1242183787729388E-2</v>
      </c>
      <c r="AG2853" s="90">
        <f>_xll.qlIndexFixing(TenorBasisIndex6M,$AB2853,TRUE,_xll.ohTrigger(trigger,$X$24))</f>
        <v>1.1324232108591185E-2</v>
      </c>
      <c r="AH2853" s="43">
        <f>_xll.qlIndexFixing($X$9,$AB2853,TRUE,trigger)</f>
        <v>1.1330424158742067E-2</v>
      </c>
      <c r="AI2853" s="45">
        <f t="shared" si="58"/>
        <v>-6.1920501508820613E-2</v>
      </c>
    </row>
    <row r="2854" spans="27:35" x14ac:dyDescent="0.2">
      <c r="AA2854" s="122" t="s">
        <v>88</v>
      </c>
      <c r="AB2854" s="40">
        <f>_xll.qlInterestRateIndexFixingDate($X$9,AC2854)</f>
        <v>59408</v>
      </c>
      <c r="AC2854" s="40">
        <f>_xll.qlCalendarAdvance(calendar,$AC2853,AA2854,,,trigger)</f>
        <v>59412</v>
      </c>
      <c r="AD2854" s="40">
        <f>_xll.qlInterestRateIndexMaturity($X$9,AC2854,)</f>
        <v>59504</v>
      </c>
      <c r="AE2854" s="43">
        <f>_xll.qlTenorBasisValue(TenorBasis3M,AC2854,_xll.ohTrigger(trigger,$X$24))</f>
        <v>4.2536178862560133E-5</v>
      </c>
      <c r="AF2854" s="90">
        <f>_xll.qlTenorBasisForwardRate(TenorBasis3M,AC2854,_xll.ohTrigger(trigger,$X$24))</f>
        <v>1.1243360816748855E-2</v>
      </c>
      <c r="AG2854" s="90">
        <f>_xll.qlIndexFixing(TenorBasisIndex6M,$AB2854,TRUE,_xll.ohTrigger(trigger,$X$24))</f>
        <v>1.1325409292742212E-2</v>
      </c>
      <c r="AH2854" s="43">
        <f>_xll.qlIndexFixing($X$9,$AB2854,TRUE,trigger)</f>
        <v>1.1331695453793906E-2</v>
      </c>
      <c r="AI2854" s="45">
        <f t="shared" si="58"/>
        <v>-6.2861610516939948E-2</v>
      </c>
    </row>
    <row r="2855" spans="27:35" x14ac:dyDescent="0.2">
      <c r="AA2855" s="122" t="s">
        <v>88</v>
      </c>
      <c r="AB2855" s="40">
        <f>_xll.qlInterestRateIndexFixingDate($X$9,AC2855)</f>
        <v>59415</v>
      </c>
      <c r="AC2855" s="40">
        <f>_xll.qlCalendarAdvance(calendar,$AC2854,AA2855,,,trigger)</f>
        <v>59419</v>
      </c>
      <c r="AD2855" s="40">
        <f>_xll.qlInterestRateIndexMaturity($X$9,AC2855,)</f>
        <v>59510</v>
      </c>
      <c r="AE2855" s="43">
        <f>_xll.qlTenorBasisValue(TenorBasis3M,AC2855,_xll.ohTrigger(trigger,$X$24))</f>
        <v>4.2446014678281485E-5</v>
      </c>
      <c r="AF2855" s="90">
        <f>_xll.qlTenorBasisForwardRate(TenorBasis3M,AC2855,_xll.ohTrigger(trigger,$X$24))</f>
        <v>1.1244305283116587E-2</v>
      </c>
      <c r="AG2855" s="90">
        <f>_xll.qlIndexFixing(TenorBasisIndex6M,$AB2855,TRUE,_xll.ohTrigger(trigger,$X$24))</f>
        <v>1.1326351335357096E-2</v>
      </c>
      <c r="AH2855" s="43">
        <f>_xll.qlIndexFixing($X$9,$AB2855,TRUE,trigger)</f>
        <v>1.1332725086266137E-2</v>
      </c>
      <c r="AI2855" s="45">
        <f t="shared" si="58"/>
        <v>-6.3737509090402988E-2</v>
      </c>
    </row>
    <row r="2856" spans="27:35" x14ac:dyDescent="0.2">
      <c r="AA2856" s="122" t="s">
        <v>88</v>
      </c>
      <c r="AB2856" s="40">
        <f>_xll.qlInterestRateIndexFixingDate($X$9,AC2856)</f>
        <v>59422</v>
      </c>
      <c r="AC2856" s="40">
        <f>_xll.qlCalendarAdvance(calendar,$AC2855,AA2856,,,trigger)</f>
        <v>59426</v>
      </c>
      <c r="AD2856" s="40">
        <f>_xll.qlInterestRateIndexMaturity($X$9,AC2856,)</f>
        <v>59517</v>
      </c>
      <c r="AE2856" s="43">
        <f>_xll.qlTenorBasisValue(TenorBasis3M,AC2856,_xll.ohTrigger(trigger,$X$24))</f>
        <v>4.2356043703014927E-5</v>
      </c>
      <c r="AF2856" s="90">
        <f>_xll.qlTenorBasisForwardRate(TenorBasis3M,AC2856,_xll.ohTrigger(trigger,$X$24))</f>
        <v>1.1245552528198307E-2</v>
      </c>
      <c r="AG2856" s="90">
        <f>_xll.qlIndexFixing(TenorBasisIndex6M,$AB2856,TRUE,_xll.ohTrigger(trigger,$X$24))</f>
        <v>1.1327598736753338E-2</v>
      </c>
      <c r="AH2856" s="43">
        <f>_xll.qlIndexFixing($X$9,$AB2856,TRUE,trigger)</f>
        <v>1.1334067642567872E-2</v>
      </c>
      <c r="AI2856" s="45">
        <f t="shared" si="58"/>
        <v>-6.4689058145335487E-2</v>
      </c>
    </row>
    <row r="2857" spans="27:35" x14ac:dyDescent="0.2">
      <c r="AA2857" s="122" t="s">
        <v>88</v>
      </c>
      <c r="AB2857" s="40">
        <f>_xll.qlInterestRateIndexFixingDate($X$9,AC2857)</f>
        <v>59429</v>
      </c>
      <c r="AC2857" s="40">
        <f>_xll.qlCalendarAdvance(calendar,$AC2856,AA2857,,,trigger)</f>
        <v>59433</v>
      </c>
      <c r="AD2857" s="40">
        <f>_xll.qlInterestRateIndexMaturity($X$9,AC2857,)</f>
        <v>59524</v>
      </c>
      <c r="AE2857" s="43">
        <f>_xll.qlTenorBasisValue(TenorBasis3M,AC2857,_xll.ohTrigger(trigger,$X$24))</f>
        <v>4.2266265541615211E-5</v>
      </c>
      <c r="AF2857" s="90">
        <f>_xll.qlTenorBasisForwardRate(TenorBasis3M,AC2857,_xll.ohTrigger(trigger,$X$24))</f>
        <v>1.1246836200084457E-2</v>
      </c>
      <c r="AG2857" s="90">
        <f>_xll.qlIndexFixing(TenorBasisIndex6M,$AB2857,TRUE,_xll.ohTrigger(trigger,$X$24))</f>
        <v>1.1328882565707693E-2</v>
      </c>
      <c r="AH2857" s="43">
        <f>_xll.qlIndexFixing($X$9,$AB2857,TRUE,trigger)</f>
        <v>1.1335447169918246E-2</v>
      </c>
      <c r="AI2857" s="45">
        <f t="shared" si="58"/>
        <v>-6.5646042105536873E-2</v>
      </c>
    </row>
    <row r="2858" spans="27:35" x14ac:dyDescent="0.2">
      <c r="AA2858" s="122" t="s">
        <v>88</v>
      </c>
      <c r="AB2858" s="40">
        <f>_xll.qlInterestRateIndexFixingDate($X$9,AC2858)</f>
        <v>59436</v>
      </c>
      <c r="AC2858" s="40">
        <f>_xll.qlCalendarAdvance(calendar,$AC2857,AA2858,,,trigger)</f>
        <v>59440</v>
      </c>
      <c r="AD2858" s="40">
        <f>_xll.qlInterestRateIndexMaturity($X$9,AC2858,)</f>
        <v>59532</v>
      </c>
      <c r="AE2858" s="43">
        <f>_xll.qlTenorBasisValue(TenorBasis3M,AC2858,_xll.ohTrigger(trigger,$X$24))</f>
        <v>4.2176679799685494E-5</v>
      </c>
      <c r="AF2858" s="90">
        <f>_xll.qlTenorBasisForwardRate(TenorBasis3M,AC2858,_xll.ohTrigger(trigger,$X$24))</f>
        <v>1.1248433215615007E-2</v>
      </c>
      <c r="AG2858" s="90">
        <f>_xll.qlIndexFixing(TenorBasisIndex6M,$AB2858,TRUE,_xll.ohTrigger(trigger,$X$24))</f>
        <v>1.1330482319760677E-2</v>
      </c>
      <c r="AH2858" s="43">
        <f>_xll.qlIndexFixing($X$9,$AB2858,TRUE,trigger)</f>
        <v>1.1337150355835279E-2</v>
      </c>
      <c r="AI2858" s="45">
        <f t="shared" si="58"/>
        <v>-6.668036074601244E-2</v>
      </c>
    </row>
    <row r="2859" spans="27:35" x14ac:dyDescent="0.2">
      <c r="AA2859" s="122" t="s">
        <v>88</v>
      </c>
      <c r="AB2859" s="40">
        <f>_xll.qlInterestRateIndexFixingDate($X$9,AC2859)</f>
        <v>59443</v>
      </c>
      <c r="AC2859" s="40">
        <f>_xll.qlCalendarAdvance(calendar,$AC2858,AA2859,,,trigger)</f>
        <v>59447</v>
      </c>
      <c r="AD2859" s="40">
        <f>_xll.qlInterestRateIndexMaturity($X$9,AC2859,)</f>
        <v>59539</v>
      </c>
      <c r="AE2859" s="43">
        <f>_xll.qlTenorBasisValue(TenorBasis3M,AC2859,_xll.ohTrigger(trigger,$X$24))</f>
        <v>4.2087286083576485E-5</v>
      </c>
      <c r="AF2859" s="90">
        <f>_xll.qlTenorBasisForwardRate(TenorBasis3M,AC2859,_xll.ohTrigger(trigger,$X$24))</f>
        <v>1.1249792384254383E-2</v>
      </c>
      <c r="AG2859" s="90">
        <f>_xll.qlIndexFixing(TenorBasisIndex6M,$AB2859,TRUE,_xll.ohTrigger(trigger,$X$24))</f>
        <v>1.1331841647344215E-2</v>
      </c>
      <c r="AH2859" s="43">
        <f>_xll.qlIndexFixing($X$9,$AB2859,TRUE,trigger)</f>
        <v>1.1338606511997015E-2</v>
      </c>
      <c r="AI2859" s="45">
        <f t="shared" si="58"/>
        <v>-6.7648646528001288E-2</v>
      </c>
    </row>
    <row r="2860" spans="27:35" x14ac:dyDescent="0.2">
      <c r="AA2860" s="122" t="s">
        <v>88</v>
      </c>
      <c r="AB2860" s="40">
        <f>_xll.qlInterestRateIndexFixingDate($X$9,AC2860)</f>
        <v>59450</v>
      </c>
      <c r="AC2860" s="40">
        <f>_xll.qlCalendarAdvance(calendar,$AC2859,AA2860,,,trigger)</f>
        <v>59454</v>
      </c>
      <c r="AD2860" s="40">
        <f>_xll.qlInterestRateIndexMaturity($X$9,AC2860,)</f>
        <v>59546</v>
      </c>
      <c r="AE2860" s="43">
        <f>_xll.qlTenorBasisValue(TenorBasis3M,AC2860,_xll.ohTrigger(trigger,$X$24))</f>
        <v>4.1998084000384929E-5</v>
      </c>
      <c r="AF2860" s="90">
        <f>_xll.qlTenorBasisForwardRate(TenorBasis3M,AC2860,_xll.ohTrigger(trigger,$X$24))</f>
        <v>1.125118797975963E-2</v>
      </c>
      <c r="AG2860" s="90">
        <f>_xll.qlIndexFixing(TenorBasisIndex6M,$AB2860,TRUE,_xll.ohTrigger(trigger,$X$24))</f>
        <v>1.1333237402555624E-2</v>
      </c>
      <c r="AH2860" s="43">
        <f>_xll.qlIndexFixing($X$9,$AB2860,TRUE,trigger)</f>
        <v>1.1340099640499594E-2</v>
      </c>
      <c r="AI2860" s="45">
        <f t="shared" si="58"/>
        <v>-6.8622379439699233E-2</v>
      </c>
    </row>
    <row r="2861" spans="27:35" x14ac:dyDescent="0.2">
      <c r="AA2861" s="122" t="s">
        <v>88</v>
      </c>
      <c r="AB2861" s="40">
        <f>_xll.qlInterestRateIndexFixingDate($X$9,AC2861)</f>
        <v>59457</v>
      </c>
      <c r="AC2861" s="40">
        <f>_xll.qlCalendarAdvance(calendar,$AC2860,AA2861,,,trigger)</f>
        <v>59461</v>
      </c>
      <c r="AD2861" s="40">
        <f>_xll.qlInterestRateIndexMaturity($X$9,AC2861,)</f>
        <v>59553</v>
      </c>
      <c r="AE2861" s="43">
        <f>_xll.qlTenorBasisValue(TenorBasis3M,AC2861,_xll.ohTrigger(trigger,$X$24))</f>
        <v>4.1909073157952449E-5</v>
      </c>
      <c r="AF2861" s="90">
        <f>_xll.qlTenorBasisForwardRate(TenorBasis3M,AC2861,_xll.ohTrigger(trigger,$X$24))</f>
        <v>1.1252620001779725E-2</v>
      </c>
      <c r="AG2861" s="90">
        <f>_xll.qlIndexFixing(TenorBasisIndex6M,$AB2861,TRUE,_xll.ohTrigger(trigger,$X$24))</f>
        <v>1.1334669585043878E-2</v>
      </c>
      <c r="AH2861" s="43">
        <f>_xll.qlIndexFixing($X$9,$AB2861,TRUE,trigger)</f>
        <v>1.1341629741386456E-2</v>
      </c>
      <c r="AI2861" s="45">
        <f t="shared" si="58"/>
        <v>-6.9601563425780721E-2</v>
      </c>
    </row>
    <row r="2862" spans="27:35" x14ac:dyDescent="0.2">
      <c r="AA2862" s="122" t="s">
        <v>88</v>
      </c>
      <c r="AB2862" s="40">
        <f>_xll.qlInterestRateIndexFixingDate($X$9,AC2862)</f>
        <v>59464</v>
      </c>
      <c r="AC2862" s="40">
        <f>_xll.qlCalendarAdvance(calendar,$AC2861,AA2862,,,trigger)</f>
        <v>59468</v>
      </c>
      <c r="AD2862" s="40">
        <f>_xll.qlInterestRateIndexMaturity($X$9,AC2862,)</f>
        <v>59560</v>
      </c>
      <c r="AE2862" s="43">
        <f>_xll.qlTenorBasisValue(TenorBasis3M,AC2862,_xll.ohTrigger(trigger,$X$24))</f>
        <v>4.1820253164864421E-5</v>
      </c>
      <c r="AF2862" s="90">
        <f>_xll.qlTenorBasisForwardRate(TenorBasis3M,AC2862,_xll.ohTrigger(trigger,$X$24))</f>
        <v>1.1254088449968858E-2</v>
      </c>
      <c r="AG2862" s="90">
        <f>_xll.qlIndexFixing(TenorBasisIndex6M,$AB2862,TRUE,_xll.ohTrigger(trigger,$X$24))</f>
        <v>1.1336138194462303E-2</v>
      </c>
      <c r="AH2862" s="43">
        <f>_xll.qlIndexFixing($X$9,$AB2862,TRUE,trigger)</f>
        <v>1.134319681469931E-2</v>
      </c>
      <c r="AI2862" s="45">
        <f t="shared" si="58"/>
        <v>-7.0586202370066103E-2</v>
      </c>
    </row>
    <row r="2863" spans="27:35" x14ac:dyDescent="0.2">
      <c r="AA2863" s="122" t="s">
        <v>88</v>
      </c>
      <c r="AB2863" s="40">
        <f>_xll.qlInterestRateIndexFixingDate($X$9,AC2863)</f>
        <v>59471</v>
      </c>
      <c r="AC2863" s="40">
        <f>_xll.qlCalendarAdvance(calendar,$AC2862,AA2863,,,trigger)</f>
        <v>59475</v>
      </c>
      <c r="AD2863" s="40">
        <f>_xll.qlInterestRateIndexMaturity($X$9,AC2863,)</f>
        <v>59567</v>
      </c>
      <c r="AE2863" s="43">
        <f>_xll.qlTenorBasisValue(TenorBasis3M,AC2863,_xll.ohTrigger(trigger,$X$24))</f>
        <v>4.1731623630448813E-5</v>
      </c>
      <c r="AF2863" s="90">
        <f>_xll.qlTenorBasisForwardRate(TenorBasis3M,AC2863,_xll.ohTrigger(trigger,$X$24))</f>
        <v>1.1255593323980349E-2</v>
      </c>
      <c r="AG2863" s="90">
        <f>_xll.qlIndexFixing(TenorBasisIndex6M,$AB2863,TRUE,_xll.ohTrigger(trigger,$X$24))</f>
        <v>1.1337643230465084E-2</v>
      </c>
      <c r="AH2863" s="43">
        <f>_xll.qlIndexFixing($X$9,$AB2863,TRUE,trigger)</f>
        <v>1.1344800860483333E-2</v>
      </c>
      <c r="AI2863" s="45">
        <f t="shared" si="58"/>
        <v>-7.1576300182483316E-2</v>
      </c>
    </row>
    <row r="2864" spans="27:35" x14ac:dyDescent="0.2">
      <c r="AA2864" s="122" t="s">
        <v>88</v>
      </c>
      <c r="AB2864" s="40">
        <f>_xll.qlInterestRateIndexFixingDate($X$9,AC2864)</f>
        <v>59478</v>
      </c>
      <c r="AC2864" s="40">
        <f>_xll.qlCalendarAdvance(calendar,$AC2863,AA2864,,,trigger)</f>
        <v>59482</v>
      </c>
      <c r="AD2864" s="40">
        <f>_xll.qlInterestRateIndexMaturity($X$9,AC2864,)</f>
        <v>59574</v>
      </c>
      <c r="AE2864" s="43">
        <f>_xll.qlTenorBasisValue(TenorBasis3M,AC2864,_xll.ohTrigger(trigger,$X$24))</f>
        <v>4.1643184164774652E-5</v>
      </c>
      <c r="AF2864" s="90">
        <f>_xll.qlTenorBasisForwardRate(TenorBasis3M,AC2864,_xll.ohTrigger(trigger,$X$24))</f>
        <v>1.1257134623469257E-2</v>
      </c>
      <c r="AG2864" s="90">
        <f>_xll.qlIndexFixing(TenorBasisIndex6M,$AB2864,TRUE,_xll.ohTrigger(trigger,$X$24))</f>
        <v>1.1339184692709019E-2</v>
      </c>
      <c r="AH2864" s="43">
        <f>_xll.qlIndexFixing($X$9,$AB2864,TRUE,trigger)</f>
        <v>1.1346441878784579E-2</v>
      </c>
      <c r="AI2864" s="45">
        <f t="shared" si="58"/>
        <v>-7.2571860755595713E-2</v>
      </c>
    </row>
    <row r="2865" spans="27:35" x14ac:dyDescent="0.2">
      <c r="AA2865" s="122" t="s">
        <v>88</v>
      </c>
      <c r="AB2865" s="40">
        <f>_xll.qlInterestRateIndexFixingDate($X$9,AC2865)</f>
        <v>59485</v>
      </c>
      <c r="AC2865" s="40">
        <f>_xll.qlCalendarAdvance(calendar,$AC2864,AA2865,,,trigger)</f>
        <v>59489</v>
      </c>
      <c r="AD2865" s="40">
        <f>_xll.qlInterestRateIndexMaturity($X$9,AC2865,)</f>
        <v>59581</v>
      </c>
      <c r="AE2865" s="43">
        <f>_xll.qlTenorBasisValue(TenorBasis3M,AC2865,_xll.ohTrigger(trigger,$X$24))</f>
        <v>4.1554934378651141E-5</v>
      </c>
      <c r="AF2865" s="90">
        <f>_xll.qlTenorBasisForwardRate(TenorBasis3M,AC2865,_xll.ohTrigger(trigger,$X$24))</f>
        <v>1.1258712348094117E-2</v>
      </c>
      <c r="AG2865" s="90">
        <f>_xll.qlIndexFixing(TenorBasisIndex6M,$AB2865,TRUE,_xll.ohTrigger(trigger,$X$24))</f>
        <v>1.1340762580850905E-2</v>
      </c>
      <c r="AH2865" s="43">
        <f>_xll.qlIndexFixing($X$9,$AB2865,TRUE,trigger)</f>
        <v>1.1348119869648229E-2</v>
      </c>
      <c r="AI2865" s="45">
        <f t="shared" si="58"/>
        <v>-7.3572887973240991E-2</v>
      </c>
    </row>
    <row r="2866" spans="27:35" x14ac:dyDescent="0.2">
      <c r="AA2866" s="122" t="s">
        <v>88</v>
      </c>
      <c r="AB2866" s="40">
        <f>_xll.qlInterestRateIndexFixingDate($X$9,AC2866)</f>
        <v>59492</v>
      </c>
      <c r="AC2866" s="40">
        <f>_xll.qlCalendarAdvance(calendar,$AC2865,AA2866,,,trigger)</f>
        <v>59496</v>
      </c>
      <c r="AD2866" s="40">
        <f>_xll.qlInterestRateIndexMaturity($X$9,AC2866,)</f>
        <v>59588</v>
      </c>
      <c r="AE2866" s="43">
        <f>_xll.qlTenorBasisValue(TenorBasis3M,AC2866,_xll.ohTrigger(trigger,$X$24))</f>
        <v>4.1466873883626431E-5</v>
      </c>
      <c r="AF2866" s="90">
        <f>_xll.qlTenorBasisForwardRate(TenorBasis3M,AC2866,_xll.ohTrigger(trigger,$X$24))</f>
        <v>1.1260326497515198E-2</v>
      </c>
      <c r="AG2866" s="90">
        <f>_xll.qlIndexFixing(TenorBasisIndex6M,$AB2866,TRUE,_xll.ohTrigger(trigger,$X$24))</f>
        <v>1.1342376894550142E-2</v>
      </c>
      <c r="AH2866" s="43">
        <f>_xll.qlIndexFixing($X$9,$AB2866,TRUE,trigger)</f>
        <v>1.1349834833121198E-2</v>
      </c>
      <c r="AI2866" s="45">
        <f t="shared" si="58"/>
        <v>-7.4579385710565882E-2</v>
      </c>
    </row>
    <row r="2867" spans="27:35" x14ac:dyDescent="0.2">
      <c r="AA2867" s="122" t="s">
        <v>88</v>
      </c>
      <c r="AB2867" s="40">
        <f>_xll.qlInterestRateIndexFixingDate($X$9,AC2867)</f>
        <v>59499</v>
      </c>
      <c r="AC2867" s="40">
        <f>_xll.qlCalendarAdvance(calendar,$AC2866,AA2867,,,trigger)</f>
        <v>59503</v>
      </c>
      <c r="AD2867" s="40">
        <f>_xll.qlInterestRateIndexMaturity($X$9,AC2867,)</f>
        <v>59595</v>
      </c>
      <c r="AE2867" s="43">
        <f>_xll.qlTenorBasisValue(TenorBasis3M,AC2867,_xll.ohTrigger(trigger,$X$24))</f>
        <v>4.1379002291986084E-5</v>
      </c>
      <c r="AF2867" s="90">
        <f>_xll.qlTenorBasisForwardRate(TenorBasis3M,AC2867,_xll.ohTrigger(trigger,$X$24))</f>
        <v>1.126197707139538E-2</v>
      </c>
      <c r="AG2867" s="90">
        <f>_xll.qlIndexFixing(TenorBasisIndex6M,$AB2867,TRUE,_xll.ohTrigger(trigger,$X$24))</f>
        <v>1.1344027633472219E-2</v>
      </c>
      <c r="AH2867" s="43">
        <f>_xll.qlIndexFixing($X$9,$AB2867,TRUE,trigger)</f>
        <v>1.1351586769253887E-2</v>
      </c>
      <c r="AI2867" s="45">
        <f t="shared" si="58"/>
        <v>-7.5591357816678917E-2</v>
      </c>
    </row>
    <row r="2868" spans="27:35" x14ac:dyDescent="0.2">
      <c r="AA2868" s="122" t="s">
        <v>88</v>
      </c>
      <c r="AB2868" s="40">
        <f>_xll.qlInterestRateIndexFixingDate($X$9,AC2868)</f>
        <v>59506</v>
      </c>
      <c r="AC2868" s="40">
        <f>_xll.qlCalendarAdvance(calendar,$AC2867,AA2868,,,trigger)</f>
        <v>59510</v>
      </c>
      <c r="AD2868" s="40">
        <f>_xll.qlInterestRateIndexMaturity($X$9,AC2868,)</f>
        <v>59600</v>
      </c>
      <c r="AE2868" s="43">
        <f>_xll.qlTenorBasisValue(TenorBasis3M,AC2868,_xll.ohTrigger(trigger,$X$24))</f>
        <v>4.1291319216752256E-5</v>
      </c>
      <c r="AF2868" s="90">
        <f>_xll.qlTenorBasisForwardRate(TenorBasis3M,AC2868,_xll.ohTrigger(trigger,$X$24))</f>
        <v>1.126305750970058E-2</v>
      </c>
      <c r="AG2868" s="90">
        <f>_xll.qlIndexFixing(TenorBasisIndex6M,$AB2868,TRUE,_xll.ohTrigger(trigger,$X$24))</f>
        <v>1.1345103068220119E-2</v>
      </c>
      <c r="AH2868" s="43">
        <f>_xll.qlIndexFixing($X$9,$AB2868,TRUE,trigger)</f>
        <v>1.1352748729452244E-2</v>
      </c>
      <c r="AI2868" s="45">
        <f t="shared" si="58"/>
        <v>-7.6456612321251782E-2</v>
      </c>
    </row>
    <row r="2869" spans="27:35" x14ac:dyDescent="0.2">
      <c r="AA2869" s="122" t="s">
        <v>88</v>
      </c>
      <c r="AB2869" s="40">
        <f>_xll.qlInterestRateIndexFixingDate($X$9,AC2869)</f>
        <v>59513</v>
      </c>
      <c r="AC2869" s="40">
        <f>_xll.qlCalendarAdvance(calendar,$AC2868,AA2869,,,trigger)</f>
        <v>59517</v>
      </c>
      <c r="AD2869" s="40">
        <f>_xll.qlInterestRateIndexMaturity($X$9,AC2869,)</f>
        <v>59607</v>
      </c>
      <c r="AE2869" s="43">
        <f>_xll.qlTenorBasisValue(TenorBasis3M,AC2869,_xll.ohTrigger(trigger,$X$24))</f>
        <v>4.1203824271682273E-5</v>
      </c>
      <c r="AF2869" s="90">
        <f>_xll.qlTenorBasisForwardRate(TenorBasis3M,AC2869,_xll.ohTrigger(trigger,$X$24))</f>
        <v>1.1264775620851708E-2</v>
      </c>
      <c r="AG2869" s="90">
        <f>_xll.qlIndexFixing(TenorBasisIndex6M,$AB2869,TRUE,_xll.ohTrigger(trigger,$X$24))</f>
        <v>1.1346821345034286E-2</v>
      </c>
      <c r="AH2869" s="43">
        <f>_xll.qlIndexFixing($X$9,$AB2869,TRUE,trigger)</f>
        <v>1.1354569214550025E-2</v>
      </c>
      <c r="AI2869" s="45">
        <f t="shared" si="58"/>
        <v>-7.7478695157395805E-2</v>
      </c>
    </row>
    <row r="2870" spans="27:35" x14ac:dyDescent="0.2">
      <c r="AA2870" s="122" t="s">
        <v>88</v>
      </c>
      <c r="AB2870" s="40">
        <f>_xll.qlInterestRateIndexFixingDate($X$9,AC2870)</f>
        <v>59520</v>
      </c>
      <c r="AC2870" s="40">
        <f>_xll.qlCalendarAdvance(calendar,$AC2869,AA2870,,,trigger)</f>
        <v>59524</v>
      </c>
      <c r="AD2870" s="40">
        <f>_xll.qlInterestRateIndexMaturity($X$9,AC2870,)</f>
        <v>59614</v>
      </c>
      <c r="AE2870" s="43">
        <f>_xll.qlTenorBasisValue(TenorBasis3M,AC2870,_xll.ohTrigger(trigger,$X$24))</f>
        <v>4.1116517071267453E-5</v>
      </c>
      <c r="AF2870" s="90">
        <f>_xll.qlTenorBasisForwardRate(TenorBasis3M,AC2870,_xll.ohTrigger(trigger,$X$24))</f>
        <v>1.1266530153209331E-2</v>
      </c>
      <c r="AG2870" s="90">
        <f>_xll.qlIndexFixing(TenorBasisIndex6M,$AB2870,TRUE,_xll.ohTrigger(trigger,$X$24))</f>
        <v>1.1348576043801906E-2</v>
      </c>
      <c r="AH2870" s="43">
        <f>_xll.qlIndexFixing($X$9,$AB2870,TRUE,trigger)</f>
        <v>1.1356426670103836E-2</v>
      </c>
      <c r="AI2870" s="45">
        <f t="shared" si="58"/>
        <v>-7.8506263019306743E-2</v>
      </c>
    </row>
    <row r="2871" spans="27:35" x14ac:dyDescent="0.2">
      <c r="AA2871" s="122" t="s">
        <v>88</v>
      </c>
      <c r="AB2871" s="40">
        <f>_xll.qlInterestRateIndexFixingDate($X$9,AC2871)</f>
        <v>59526</v>
      </c>
      <c r="AC2871" s="40">
        <f>_xll.qlCalendarAdvance(calendar,$AC2870,AA2871,,,trigger)</f>
        <v>59532</v>
      </c>
      <c r="AD2871" s="40">
        <f>_xll.qlInterestRateIndexMaturity($X$9,AC2871,)</f>
        <v>59622</v>
      </c>
      <c r="AE2871" s="43">
        <f>_xll.qlTenorBasisValue(TenorBasis3M,AC2871,_xll.ohTrigger(trigger,$X$24))</f>
        <v>4.1016966811508532E-5</v>
      </c>
      <c r="AF2871" s="90">
        <f>_xll.qlTenorBasisForwardRate(TenorBasis3M,AC2871,_xll.ohTrigger(trigger,$X$24))</f>
        <v>1.1268579930015399E-2</v>
      </c>
      <c r="AG2871" s="90">
        <f>_xll.qlIndexFixing(TenorBasisIndex6M,$AB2871,TRUE,_xll.ohTrigger(trigger,$X$24))</f>
        <v>1.1350626011703113E-2</v>
      </c>
      <c r="AH2871" s="43">
        <f>_xll.qlIndexFixing($X$9,$AB2871,TRUE,trigger)</f>
        <v>1.1358594746462281E-2</v>
      </c>
      <c r="AI2871" s="45">
        <f t="shared" si="58"/>
        <v>-7.9687347591672619E-2</v>
      </c>
    </row>
    <row r="2872" spans="27:35" x14ac:dyDescent="0.2">
      <c r="AA2872" s="122" t="s">
        <v>88</v>
      </c>
      <c r="AB2872" s="40">
        <f>_xll.qlInterestRateIndexFixingDate($X$9,AC2872)</f>
        <v>59534</v>
      </c>
      <c r="AC2872" s="40">
        <f>_xll.qlCalendarAdvance(calendar,$AC2871,AA2872,,,trigger)</f>
        <v>59539</v>
      </c>
      <c r="AD2872" s="40">
        <f>_xll.qlInterestRateIndexMaturity($X$9,AC2872,)</f>
        <v>59629</v>
      </c>
      <c r="AE2872" s="43">
        <f>_xll.qlTenorBasisValue(TenorBasis3M,AC2872,_xll.ohTrigger(trigger,$X$24))</f>
        <v>4.0930060626333716E-5</v>
      </c>
      <c r="AF2872" s="90">
        <f>_xll.qlTenorBasisForwardRate(TenorBasis3M,AC2872,_xll.ohTrigger(trigger,$X$24))</f>
        <v>1.1270412506693361E-2</v>
      </c>
      <c r="AG2872" s="90">
        <f>_xll.qlIndexFixing(TenorBasisIndex6M,$AB2872,TRUE,_xll.ohTrigger(trigger,$X$24))</f>
        <v>1.1352458756389794E-2</v>
      </c>
      <c r="AH2872" s="43">
        <f>_xll.qlIndexFixing($X$9,$AB2872,TRUE,trigger)</f>
        <v>1.1360531424594811E-2</v>
      </c>
      <c r="AI2872" s="45">
        <f t="shared" si="58"/>
        <v>-8.0726682050169529E-2</v>
      </c>
    </row>
    <row r="2873" spans="27:35" x14ac:dyDescent="0.2">
      <c r="AA2873" s="122" t="s">
        <v>88</v>
      </c>
      <c r="AB2873" s="40">
        <f>_xll.qlInterestRateIndexFixingDate($X$9,AC2873)</f>
        <v>59544</v>
      </c>
      <c r="AC2873" s="40">
        <f>_xll.qlCalendarAdvance(calendar,$AC2872,AA2873,,,trigger)</f>
        <v>59546</v>
      </c>
      <c r="AD2873" s="40">
        <f>_xll.qlInterestRateIndexMaturity($X$9,AC2873,)</f>
        <v>59636</v>
      </c>
      <c r="AE2873" s="43">
        <f>_xll.qlTenorBasisValue(TenorBasis3M,AC2873,_xll.ohTrigger(trigger,$X$24))</f>
        <v>4.0843340978980533E-5</v>
      </c>
      <c r="AF2873" s="90">
        <f>_xll.qlTenorBasisForwardRate(TenorBasis3M,AC2873,_xll.ohTrigger(trigger,$X$24))</f>
        <v>1.1272281503536874E-2</v>
      </c>
      <c r="AG2873" s="90">
        <f>_xll.qlIndexFixing(TenorBasisIndex6M,$AB2873,TRUE,_xll.ohTrigger(trigger,$X$24))</f>
        <v>1.1354327921983653E-2</v>
      </c>
      <c r="AH2873" s="43">
        <f>_xll.qlIndexFixing($X$9,$AB2873,TRUE,trigger)</f>
        <v>1.1362505073346796E-2</v>
      </c>
      <c r="AI2873" s="45">
        <f t="shared" si="58"/>
        <v>-8.1771513631423431E-2</v>
      </c>
    </row>
    <row r="2874" spans="27:35" x14ac:dyDescent="0.2">
      <c r="AA2874" s="122" t="s">
        <v>88</v>
      </c>
      <c r="AB2874" s="40">
        <f>_xll.qlInterestRateIndexFixingDate($X$9,AC2874)</f>
        <v>59551</v>
      </c>
      <c r="AC2874" s="40">
        <f>_xll.qlCalendarAdvance(calendar,$AC2873,AA2874,,,trigger)</f>
        <v>59553</v>
      </c>
      <c r="AD2874" s="40">
        <f>_xll.qlInterestRateIndexMaturity($X$9,AC2874,)</f>
        <v>59643</v>
      </c>
      <c r="AE2874" s="43">
        <f>_xll.qlTenorBasisValue(TenorBasis3M,AC2874,_xll.ohTrigger(trigger,$X$24))</f>
        <v>4.0756807486968391E-5</v>
      </c>
      <c r="AF2874" s="90">
        <f>_xll.qlTenorBasisForwardRate(TenorBasis3M,AC2874,_xll.ohTrigger(trigger,$X$24))</f>
        <v>1.1274186920217311E-2</v>
      </c>
      <c r="AG2874" s="90">
        <f>_xll.qlIndexFixing(TenorBasisIndex6M,$AB2874,TRUE,_xll.ohTrigger(trigger,$X$24))</f>
        <v>1.135623350816406E-2</v>
      </c>
      <c r="AH2874" s="43">
        <f>_xll.qlIndexFixing($X$9,$AB2874,TRUE,trigger)</f>
        <v>1.1364515692773303E-2</v>
      </c>
      <c r="AI2874" s="45">
        <f t="shared" si="58"/>
        <v>-8.2821846092429041E-2</v>
      </c>
    </row>
    <row r="2875" spans="27:35" x14ac:dyDescent="0.2">
      <c r="AA2875" s="122" t="s">
        <v>88</v>
      </c>
      <c r="AB2875" s="40">
        <f>_xll.qlInterestRateIndexFixingDate($X$9,AC2875)</f>
        <v>59558</v>
      </c>
      <c r="AC2875" s="40">
        <f>_xll.qlCalendarAdvance(calendar,$AC2874,AA2875,,,trigger)</f>
        <v>59560</v>
      </c>
      <c r="AD2875" s="40">
        <f>_xll.qlInterestRateIndexMaturity($X$9,AC2875,)</f>
        <v>59650</v>
      </c>
      <c r="AE2875" s="43">
        <f>_xll.qlTenorBasisValue(TenorBasis3M,AC2875,_xll.ohTrigger(trigger,$X$24))</f>
        <v>4.067045976854452E-5</v>
      </c>
      <c r="AF2875" s="90">
        <f>_xll.qlTenorBasisForwardRate(TenorBasis3M,AC2875,_xll.ohTrigger(trigger,$X$24))</f>
        <v>1.127612875640871E-2</v>
      </c>
      <c r="AG2875" s="90">
        <f>_xll.qlIndexFixing(TenorBasisIndex6M,$AB2875,TRUE,_xll.ohTrigger(trigger,$X$24))</f>
        <v>1.1358175514599722E-2</v>
      </c>
      <c r="AH2875" s="43">
        <f>_xll.qlIndexFixing($X$9,$AB2875,TRUE,trigger)</f>
        <v>1.1366563282929398E-2</v>
      </c>
      <c r="AI2875" s="45">
        <f t="shared" si="58"/>
        <v>-8.3877683296762484E-2</v>
      </c>
    </row>
    <row r="2876" spans="27:35" x14ac:dyDescent="0.2">
      <c r="AA2876" s="122" t="s">
        <v>88</v>
      </c>
      <c r="AB2876" s="40">
        <f>_xll.qlInterestRateIndexFixingDate($X$9,AC2876)</f>
        <v>59565</v>
      </c>
      <c r="AC2876" s="40">
        <f>_xll.qlCalendarAdvance(calendar,$AC2875,AA2876,,,trigger)</f>
        <v>59567</v>
      </c>
      <c r="AD2876" s="40">
        <f>_xll.qlInterestRateIndexMaturity($X$9,AC2876,)</f>
        <v>59656</v>
      </c>
      <c r="AE2876" s="43">
        <f>_xll.qlTenorBasisValue(TenorBasis3M,AC2876,_xll.ohTrigger(trigger,$X$24))</f>
        <v>4.0584297442682785E-5</v>
      </c>
      <c r="AF2876" s="90">
        <f>_xll.qlTenorBasisForwardRate(TenorBasis3M,AC2876,_xll.ohTrigger(trigger,$X$24))</f>
        <v>1.1277782468440701E-2</v>
      </c>
      <c r="AG2876" s="90">
        <f>_xll.qlIndexFixing(TenorBasisIndex6M,$AB2876,TRUE,_xll.ohTrigger(trigger,$X$24))</f>
        <v>1.1359826809263875E-2</v>
      </c>
      <c r="AH2876" s="43">
        <f>_xll.qlIndexFixing($X$9,$AB2876,TRUE,trigger)</f>
        <v>1.1368312761465479E-2</v>
      </c>
      <c r="AI2876" s="45">
        <f t="shared" si="58"/>
        <v>-8.4859522016048072E-2</v>
      </c>
    </row>
    <row r="2877" spans="27:35" x14ac:dyDescent="0.2">
      <c r="AA2877" s="122" t="s">
        <v>88</v>
      </c>
      <c r="AB2877" s="40">
        <f>_xll.qlInterestRateIndexFixingDate($X$9,AC2877)</f>
        <v>59572</v>
      </c>
      <c r="AC2877" s="40">
        <f>_xll.qlCalendarAdvance(calendar,$AC2876,AA2877,,,trigger)</f>
        <v>59574</v>
      </c>
      <c r="AD2877" s="40">
        <f>_xll.qlInterestRateIndexMaturity($X$9,AC2877,)</f>
        <v>59663</v>
      </c>
      <c r="AE2877" s="43">
        <f>_xll.qlTenorBasisValue(TenorBasis3M,AC2877,_xll.ohTrigger(trigger,$X$24))</f>
        <v>4.0498320129082481E-5</v>
      </c>
      <c r="AF2877" s="90">
        <f>_xll.qlTenorBasisForwardRate(TenorBasis3M,AC2877,_xll.ohTrigger(trigger,$X$24))</f>
        <v>1.1279794478451883E-2</v>
      </c>
      <c r="AG2877" s="90">
        <f>_xll.qlIndexFixing(TenorBasisIndex6M,$AB2877,TRUE,_xll.ohTrigger(trigger,$X$24))</f>
        <v>1.1361838990493603E-2</v>
      </c>
      <c r="AH2877" s="43">
        <f>_xll.qlIndexFixing($X$9,$AB2877,TRUE,trigger)</f>
        <v>1.1370431585650348E-2</v>
      </c>
      <c r="AI2877" s="45">
        <f t="shared" si="58"/>
        <v>-8.592595156745042E-2</v>
      </c>
    </row>
    <row r="2878" spans="27:35" x14ac:dyDescent="0.2">
      <c r="AA2878" s="122" t="s">
        <v>88</v>
      </c>
      <c r="AB2878" s="40">
        <f>_xll.qlInterestRateIndexFixingDate($X$9,AC2878)</f>
        <v>59579</v>
      </c>
      <c r="AC2878" s="40">
        <f>_xll.qlCalendarAdvance(calendar,$AC2877,AA2878,,,trigger)</f>
        <v>59581</v>
      </c>
      <c r="AD2878" s="40">
        <f>_xll.qlInterestRateIndexMaturity($X$9,AC2878,)</f>
        <v>59670</v>
      </c>
      <c r="AE2878" s="43">
        <f>_xll.qlTenorBasisValue(TenorBasis3M,AC2878,_xll.ohTrigger(trigger,$X$24))</f>
        <v>4.0412527448167105E-5</v>
      </c>
      <c r="AF2878" s="90">
        <f>_xll.qlTenorBasisForwardRate(TenorBasis3M,AC2878,_xll.ohTrigger(trigger,$X$24))</f>
        <v>1.1281842905877769E-2</v>
      </c>
      <c r="AG2878" s="90">
        <f>_xll.qlIndexFixing(TenorBasisIndex6M,$AB2878,TRUE,_xll.ohTrigger(trigger,$X$24))</f>
        <v>1.1363887589875419E-2</v>
      </c>
      <c r="AH2878" s="43">
        <f>_xll.qlIndexFixing($X$9,$AB2878,TRUE,trigger)</f>
        <v>1.1372587379555986E-2</v>
      </c>
      <c r="AI2878" s="45">
        <f t="shared" si="58"/>
        <v>-8.6997896805666303E-2</v>
      </c>
    </row>
    <row r="2879" spans="27:35" x14ac:dyDescent="0.2">
      <c r="AA2879" s="122" t="s">
        <v>88</v>
      </c>
      <c r="AB2879" s="40">
        <f>_xll.qlInterestRateIndexFixingDate($X$9,AC2879)</f>
        <v>59586</v>
      </c>
      <c r="AC2879" s="40">
        <f>_xll.qlCalendarAdvance(calendar,$AC2878,AA2879,,,trigger)</f>
        <v>59588</v>
      </c>
      <c r="AD2879" s="40">
        <f>_xll.qlInterestRateIndexMaturity($X$9,AC2879,)</f>
        <v>59677</v>
      </c>
      <c r="AE2879" s="43">
        <f>_xll.qlTenorBasisValue(TenorBasis3M,AC2879,_xll.ohTrigger(trigger,$X$24))</f>
        <v>4.032691902108324E-5</v>
      </c>
      <c r="AF2879" s="90">
        <f>_xll.qlTenorBasisForwardRate(TenorBasis3M,AC2879,_xll.ohTrigger(trigger,$X$24))</f>
        <v>1.1283927750399509E-2</v>
      </c>
      <c r="AG2879" s="90">
        <f>_xll.qlIndexFixing(TenorBasisIndex6M,$AB2879,TRUE,_xll.ohTrigger(trigger,$X$24))</f>
        <v>1.1365972607091379E-2</v>
      </c>
      <c r="AH2879" s="43">
        <f>_xll.qlIndexFixing($X$9,$AB2879,TRUE,trigger)</f>
        <v>1.1374780143240769E-2</v>
      </c>
      <c r="AI2879" s="45">
        <f t="shared" si="58"/>
        <v>-8.8075361493900745E-2</v>
      </c>
    </row>
    <row r="2880" spans="27:35" x14ac:dyDescent="0.2">
      <c r="AA2880" s="122" t="s">
        <v>88</v>
      </c>
      <c r="AB2880" s="40">
        <f>_xll.qlInterestRateIndexFixingDate($X$9,AC2880)</f>
        <v>59593</v>
      </c>
      <c r="AC2880" s="40">
        <f>_xll.qlCalendarAdvance(calendar,$AC2879,AA2880,,,trigger)</f>
        <v>59595</v>
      </c>
      <c r="AD2880" s="40">
        <f>_xll.qlInterestRateIndexMaturity($X$9,AC2880,)</f>
        <v>59687</v>
      </c>
      <c r="AE2880" s="43">
        <f>_xll.qlTenorBasisValue(TenorBasis3M,AC2880,_xll.ohTrigger(trigger,$X$24))</f>
        <v>4.02414944696993E-5</v>
      </c>
      <c r="AF2880" s="90">
        <f>_xll.qlTenorBasisForwardRate(TenorBasis3M,AC2880,_xll.ohTrigger(trigger,$X$24))</f>
        <v>1.1287055416906059E-2</v>
      </c>
      <c r="AG2880" s="90">
        <f>_xll.qlIndexFixing(TenorBasisIndex6M,$AB2880,TRUE,_xll.ohTrigger(trigger,$X$24))</f>
        <v>1.1369108218911139E-2</v>
      </c>
      <c r="AH2880" s="43">
        <f>_xll.qlIndexFixing($X$9,$AB2880,TRUE,trigger)</f>
        <v>1.1378048433906407E-2</v>
      </c>
      <c r="AI2880" s="45">
        <f t="shared" si="58"/>
        <v>-8.9402149952687998E-2</v>
      </c>
    </row>
    <row r="2881" spans="27:35" x14ac:dyDescent="0.2">
      <c r="AA2881" s="122" t="s">
        <v>88</v>
      </c>
      <c r="AB2881" s="40">
        <f>_xll.qlInterestRateIndexFixingDate($X$9,AC2881)</f>
        <v>59600</v>
      </c>
      <c r="AC2881" s="40">
        <f>_xll.qlCalendarAdvance(calendar,$AC2880,AA2881,,,trigger)</f>
        <v>59602</v>
      </c>
      <c r="AD2881" s="40">
        <f>_xll.qlInterestRateIndexMaturity($X$9,AC2881,)</f>
        <v>59694</v>
      </c>
      <c r="AE2881" s="43">
        <f>_xll.qlTenorBasisValue(TenorBasis3M,AC2881,_xll.ohTrigger(trigger,$X$24))</f>
        <v>4.0156253416604263E-5</v>
      </c>
      <c r="AF2881" s="90">
        <f>_xll.qlTenorBasisForwardRate(TenorBasis3M,AC2881,_xll.ohTrigger(trigger,$X$24))</f>
        <v>1.1289221101406488E-2</v>
      </c>
      <c r="AG2881" s="90">
        <f>_xll.qlIndexFixing(TenorBasisIndex6M,$AB2881,TRUE,_xll.ohTrigger(trigger,$X$24))</f>
        <v>1.1371274079230926E-2</v>
      </c>
      <c r="AH2881" s="43">
        <f>_xll.qlIndexFixing($X$9,$AB2881,TRUE,trigger)</f>
        <v>1.1380323274861145E-2</v>
      </c>
      <c r="AI2881" s="45">
        <f t="shared" si="58"/>
        <v>-9.0491956302191784E-2</v>
      </c>
    </row>
    <row r="2882" spans="27:35" x14ac:dyDescent="0.2">
      <c r="AA2882" s="122" t="s">
        <v>88</v>
      </c>
      <c r="AB2882" s="40">
        <f>_xll.qlInterestRateIndexFixingDate($X$9,AC2882)</f>
        <v>59607</v>
      </c>
      <c r="AC2882" s="40">
        <f>_xll.qlCalendarAdvance(calendar,$AC2881,AA2882,,,trigger)</f>
        <v>59609</v>
      </c>
      <c r="AD2882" s="40">
        <f>_xll.qlInterestRateIndexMaturity($X$9,AC2882,)</f>
        <v>59701</v>
      </c>
      <c r="AE2882" s="43">
        <f>_xll.qlTenorBasisValue(TenorBasis3M,AC2882,_xll.ohTrigger(trigger,$X$24))</f>
        <v>4.0071195485106709E-5</v>
      </c>
      <c r="AF2882" s="90">
        <f>_xll.qlTenorBasisForwardRate(TenorBasis3M,AC2882,_xll.ohTrigger(trigger,$X$24))</f>
        <v>1.1291423205446472E-2</v>
      </c>
      <c r="AG2882" s="90">
        <f>_xll.qlIndexFixing(TenorBasisIndex6M,$AB2882,TRUE,_xll.ohTrigger(trigger,$X$24))</f>
        <v>1.1373476359850533E-2</v>
      </c>
      <c r="AH2882" s="43">
        <f>_xll.qlIndexFixing($X$9,$AB2882,TRUE,trigger)</f>
        <v>1.1382635089335782E-2</v>
      </c>
      <c r="AI2882" s="45">
        <f t="shared" si="58"/>
        <v>-9.1587294852486789E-2</v>
      </c>
    </row>
    <row r="2883" spans="27:35" x14ac:dyDescent="0.2">
      <c r="AA2883" s="122" t="s">
        <v>88</v>
      </c>
      <c r="AB2883" s="40">
        <f>_xll.qlInterestRateIndexFixingDate($X$9,AC2883)</f>
        <v>59614</v>
      </c>
      <c r="AC2883" s="40">
        <f>_xll.qlCalendarAdvance(calendar,$AC2882,AA2883,,,trigger)</f>
        <v>59616</v>
      </c>
      <c r="AD2883" s="40">
        <f>_xll.qlInterestRateIndexMaturity($X$9,AC2883,)</f>
        <v>59708</v>
      </c>
      <c r="AE2883" s="43">
        <f>_xll.qlTenorBasisValue(TenorBasis3M,AC2883,_xll.ohTrigger(trigger,$X$24))</f>
        <v>3.9986320299233445E-5</v>
      </c>
      <c r="AF2883" s="90">
        <f>_xll.qlTenorBasisForwardRate(TenorBasis3M,AC2883,_xll.ohTrigger(trigger,$X$24))</f>
        <v>1.1293661728717569E-2</v>
      </c>
      <c r="AG2883" s="90">
        <f>_xll.qlIndexFixing(TenorBasisIndex6M,$AB2883,TRUE,_xll.ohTrigger(trigger,$X$24))</f>
        <v>1.1375715060464116E-2</v>
      </c>
      <c r="AH2883" s="43">
        <f>_xll.qlIndexFixing($X$9,$AB2883,TRUE,trigger)</f>
        <v>1.138498387739635E-2</v>
      </c>
      <c r="AI2883" s="45">
        <f t="shared" si="58"/>
        <v>-9.2688169322334424E-2</v>
      </c>
    </row>
    <row r="2884" spans="27:35" x14ac:dyDescent="0.2">
      <c r="AA2884" s="122" t="s">
        <v>88</v>
      </c>
      <c r="AB2884" s="40">
        <f>_xll.qlInterestRateIndexFixingDate($X$9,AC2884)</f>
        <v>59621</v>
      </c>
      <c r="AC2884" s="40">
        <f>_xll.qlCalendarAdvance(calendar,$AC2883,AA2884,,,trigger)</f>
        <v>59623</v>
      </c>
      <c r="AD2884" s="40">
        <f>_xll.qlInterestRateIndexMaturity($X$9,AC2884,)</f>
        <v>59715</v>
      </c>
      <c r="AE2884" s="43">
        <f>_xll.qlTenorBasisValue(TenorBasis3M,AC2884,_xll.ohTrigger(trigger,$X$24))</f>
        <v>3.9901627483728256E-5</v>
      </c>
      <c r="AF2884" s="90">
        <f>_xll.qlTenorBasisForwardRate(TenorBasis3M,AC2884,_xll.ohTrigger(trigger,$X$24))</f>
        <v>1.1295936670906111E-2</v>
      </c>
      <c r="AG2884" s="90">
        <f>_xll.qlIndexFixing(TenorBasisIndex6M,$AB2884,TRUE,_xll.ohTrigger(trigger,$X$24))</f>
        <v>1.1377990180758885E-2</v>
      </c>
      <c r="AH2884" s="43">
        <f>_xll.qlIndexFixing($X$9,$AB2884,TRUE,trigger)</f>
        <v>1.1387369639109754E-2</v>
      </c>
      <c r="AI2884" s="45">
        <f t="shared" ref="AI2884:AI2947" si="59">(AG2884-AH2884)*10000</f>
        <v>-9.3794583508697432E-2</v>
      </c>
    </row>
    <row r="2885" spans="27:35" x14ac:dyDescent="0.2">
      <c r="AA2885" s="122" t="s">
        <v>88</v>
      </c>
      <c r="AB2885" s="40">
        <f>_xll.qlInterestRateIndexFixingDate($X$9,AC2885)</f>
        <v>59628</v>
      </c>
      <c r="AC2885" s="40">
        <f>_xll.qlCalendarAdvance(calendar,$AC2884,AA2885,,,trigger)</f>
        <v>59630</v>
      </c>
      <c r="AD2885" s="40">
        <f>_xll.qlInterestRateIndexMaturity($X$9,AC2885,)</f>
        <v>59721</v>
      </c>
      <c r="AE2885" s="43">
        <f>_xll.qlTenorBasisValue(TenorBasis3M,AC2885,_xll.ohTrigger(trigger,$X$24))</f>
        <v>3.9817116664050899E-5</v>
      </c>
      <c r="AF2885" s="90">
        <f>_xll.qlTenorBasisForwardRate(TenorBasis3M,AC2885,_xll.ohTrigger(trigger,$X$24))</f>
        <v>1.1297898945227003E-2</v>
      </c>
      <c r="AG2885" s="90">
        <f>_xll.qlIndexFixing(TenorBasisIndex6M,$AB2885,TRUE,_xll.ohTrigger(trigger,$X$24))</f>
        <v>1.1379950040318923E-2</v>
      </c>
      <c r="AH2885" s="43">
        <f>_xll.qlIndexFixing($X$9,$AB2885,TRUE,trigger)</f>
        <v>1.1389432347743457E-2</v>
      </c>
      <c r="AI2885" s="45">
        <f t="shared" si="59"/>
        <v>-9.4823074245336397E-2</v>
      </c>
    </row>
    <row r="2886" spans="27:35" x14ac:dyDescent="0.2">
      <c r="AA2886" s="122" t="s">
        <v>88</v>
      </c>
      <c r="AB2886" s="40">
        <f>_xll.qlInterestRateIndexFixingDate($X$9,AC2886)</f>
        <v>59635</v>
      </c>
      <c r="AC2886" s="40">
        <f>_xll.qlCalendarAdvance(calendar,$AC2885,AA2886,,,trigger)</f>
        <v>59637</v>
      </c>
      <c r="AD2886" s="40">
        <f>_xll.qlInterestRateIndexMaturity($X$9,AC2886,)</f>
        <v>59728</v>
      </c>
      <c r="AE2886" s="43">
        <f>_xll.qlTenorBasisValue(TenorBasis3M,AC2886,_xll.ohTrigger(trigger,$X$24))</f>
        <v>3.9732787466375946E-5</v>
      </c>
      <c r="AF2886" s="90">
        <f>_xll.qlTenorBasisForwardRate(TenorBasis3M,AC2886,_xll.ohTrigger(trigger,$X$24))</f>
        <v>1.1300244049592645E-2</v>
      </c>
      <c r="AG2886" s="90">
        <f>_xll.qlIndexFixing(TenorBasisIndex6M,$AB2886,TRUE,_xll.ohTrigger(trigger,$X$24))</f>
        <v>1.1382295323718497E-2</v>
      </c>
      <c r="AH2886" s="43">
        <f>_xll.qlIndexFixing($X$9,$AB2886,TRUE,trigger)</f>
        <v>1.1391889338343003E-2</v>
      </c>
      <c r="AI2886" s="45">
        <f t="shared" si="59"/>
        <v>-9.594014624506389E-2</v>
      </c>
    </row>
    <row r="2887" spans="27:35" x14ac:dyDescent="0.2">
      <c r="AA2887" s="122" t="s">
        <v>88</v>
      </c>
      <c r="AB2887" s="40">
        <f>_xll.qlInterestRateIndexFixingDate($X$9,AC2887)</f>
        <v>59638</v>
      </c>
      <c r="AC2887" s="40">
        <f>_xll.qlCalendarAdvance(calendar,$AC2886,AA2887,,,trigger)</f>
        <v>59644</v>
      </c>
      <c r="AD2887" s="40">
        <f>_xll.qlInterestRateIndexMaturity($X$9,AC2887,)</f>
        <v>59735</v>
      </c>
      <c r="AE2887" s="43">
        <f>_xll.qlTenorBasisValue(TenorBasis3M,AC2887,_xll.ohTrigger(trigger,$X$24))</f>
        <v>3.9648639517591285E-5</v>
      </c>
      <c r="AF2887" s="90">
        <f>_xll.qlTenorBasisForwardRate(TenorBasis3M,AC2887,_xll.ohTrigger(trigger,$X$24))</f>
        <v>1.1302625570826052E-2</v>
      </c>
      <c r="AG2887" s="90">
        <f>_xll.qlIndexFixing(TenorBasisIndex6M,$AB2887,TRUE,_xll.ohTrigger(trigger,$X$24))</f>
        <v>1.1384677024742152E-2</v>
      </c>
      <c r="AH2887" s="43">
        <f>_xll.qlIndexFixing($X$9,$AB2887,TRUE,trigger)</f>
        <v>1.1394383301609237E-2</v>
      </c>
      <c r="AI2887" s="45">
        <f t="shared" si="59"/>
        <v>-9.7062768670847649E-2</v>
      </c>
    </row>
    <row r="2888" spans="27:35" x14ac:dyDescent="0.2">
      <c r="AA2888" s="122" t="s">
        <v>88</v>
      </c>
      <c r="AB2888" s="40">
        <f>_xll.qlInterestRateIndexFixingDate($X$9,AC2888)</f>
        <v>59649</v>
      </c>
      <c r="AC2888" s="40">
        <f>_xll.qlCalendarAdvance(calendar,$AC2887,AA2888,,,trigger)</f>
        <v>59651</v>
      </c>
      <c r="AD2888" s="40">
        <f>_xll.qlInterestRateIndexMaturity($X$9,AC2888,)</f>
        <v>59742</v>
      </c>
      <c r="AE2888" s="43">
        <f>_xll.qlTenorBasisValue(TenorBasis3M,AC2888,_xll.ohTrigger(trigger,$X$24))</f>
        <v>3.9564672445297256E-5</v>
      </c>
      <c r="AF2888" s="90">
        <f>_xll.qlTenorBasisForwardRate(TenorBasis3M,AC2888,_xll.ohTrigger(trigger,$X$24))</f>
        <v>1.1305043508626801E-2</v>
      </c>
      <c r="AG2888" s="90">
        <f>_xll.qlIndexFixing(TenorBasisIndex6M,$AB2888,TRUE,_xll.ohTrigger(trigger,$X$24))</f>
        <v>1.138709514308244E-2</v>
      </c>
      <c r="AH2888" s="43">
        <f>_xll.qlIndexFixing($X$9,$AB2888,TRUE,trigger)</f>
        <v>1.1396914237612429E-2</v>
      </c>
      <c r="AI2888" s="45">
        <f t="shared" si="59"/>
        <v>-9.8190945299891919E-2</v>
      </c>
    </row>
    <row r="2889" spans="27:35" x14ac:dyDescent="0.2">
      <c r="AA2889" s="122" t="s">
        <v>88</v>
      </c>
      <c r="AB2889" s="40">
        <f>_xll.qlInterestRateIndexFixingDate($X$9,AC2889)</f>
        <v>59653</v>
      </c>
      <c r="AC2889" s="40">
        <f>_xll.qlCalendarAdvance(calendar,$AC2888,AA2889,,,trigger)</f>
        <v>59658</v>
      </c>
      <c r="AD2889" s="40">
        <f>_xll.qlInterestRateIndexMaturity($X$9,AC2889,)</f>
        <v>59750</v>
      </c>
      <c r="AE2889" s="43">
        <f>_xll.qlTenorBasisValue(TenorBasis3M,AC2889,_xll.ohTrigger(trigger,$X$24))</f>
        <v>3.948088587780544E-5</v>
      </c>
      <c r="AF2889" s="90">
        <f>_xll.qlTenorBasisForwardRate(TenorBasis3M,AC2889,_xll.ohTrigger(trigger,$X$24))</f>
        <v>1.1307857654963392E-2</v>
      </c>
      <c r="AG2889" s="90">
        <f>_xll.qlIndexFixing(TenorBasisIndex6M,$AB2889,TRUE,_xll.ohTrigger(trigger,$X$24))</f>
        <v>1.1389912066770329E-2</v>
      </c>
      <c r="AH2889" s="43">
        <f>_xll.qlIndexFixing($X$9,$AB2889,TRUE,trigger)</f>
        <v>1.139985305485087E-2</v>
      </c>
      <c r="AI2889" s="45">
        <f t="shared" si="59"/>
        <v>-9.9409880805409467E-2</v>
      </c>
    </row>
    <row r="2890" spans="27:35" x14ac:dyDescent="0.2">
      <c r="AA2890" s="122" t="s">
        <v>88</v>
      </c>
      <c r="AB2890" s="40">
        <f>_xll.qlInterestRateIndexFixingDate($X$9,AC2890)</f>
        <v>59663</v>
      </c>
      <c r="AC2890" s="40">
        <f>_xll.qlCalendarAdvance(calendar,$AC2889,AA2890,,,trigger)</f>
        <v>59665</v>
      </c>
      <c r="AD2890" s="40">
        <f>_xll.qlInterestRateIndexMaturity($X$9,AC2890,)</f>
        <v>59757</v>
      </c>
      <c r="AE2890" s="43">
        <f>_xll.qlTenorBasisValue(TenorBasis3M,AC2890,_xll.ohTrigger(trigger,$X$24))</f>
        <v>3.9397279444137225E-5</v>
      </c>
      <c r="AF2890" s="90">
        <f>_xll.qlTenorBasisForwardRate(TenorBasis3M,AC2890,_xll.ohTrigger(trigger,$X$24))</f>
        <v>1.1310351104281715E-2</v>
      </c>
      <c r="AG2890" s="90">
        <f>_xll.qlIndexFixing(TenorBasisIndex6M,$AB2890,TRUE,_xll.ohTrigger(trigger,$X$24))</f>
        <v>1.1392405698762528E-2</v>
      </c>
      <c r="AH2890" s="43">
        <f>_xll.qlIndexFixing($X$9,$AB2890,TRUE,trigger)</f>
        <v>1.1402460659928821E-2</v>
      </c>
      <c r="AI2890" s="45">
        <f t="shared" si="59"/>
        <v>-0.1005496116629305</v>
      </c>
    </row>
    <row r="2891" spans="27:35" x14ac:dyDescent="0.2">
      <c r="AA2891" s="122" t="s">
        <v>88</v>
      </c>
      <c r="AB2891" s="40">
        <f>_xll.qlInterestRateIndexFixingDate($X$9,AC2891)</f>
        <v>59670</v>
      </c>
      <c r="AC2891" s="40">
        <f>_xll.qlCalendarAdvance(calendar,$AC2890,AA2891,,,trigger)</f>
        <v>59672</v>
      </c>
      <c r="AD2891" s="40">
        <f>_xll.qlInterestRateIndexMaturity($X$9,AC2891,)</f>
        <v>59764</v>
      </c>
      <c r="AE2891" s="43">
        <f>_xll.qlTenorBasisValue(TenorBasis3M,AC2891,_xll.ohTrigger(trigger,$X$24))</f>
        <v>3.9313852774022941E-5</v>
      </c>
      <c r="AF2891" s="90">
        <f>_xll.qlTenorBasisForwardRate(TenorBasis3M,AC2891,_xll.ohTrigger(trigger,$X$24))</f>
        <v>1.1312880970402657E-2</v>
      </c>
      <c r="AG2891" s="90">
        <f>_xll.qlIndexFixing(TenorBasisIndex6M,$AB2891,TRUE,_xll.ohTrigger(trigger,$X$24))</f>
        <v>1.1394935748322821E-2</v>
      </c>
      <c r="AH2891" s="43">
        <f>_xll.qlIndexFixing($X$9,$AB2891,TRUE,trigger)</f>
        <v>1.1405105239153125E-2</v>
      </c>
      <c r="AI2891" s="45">
        <f t="shared" si="59"/>
        <v>-0.10169490830304329</v>
      </c>
    </row>
    <row r="2892" spans="27:35" x14ac:dyDescent="0.2">
      <c r="AA2892" s="122" t="s">
        <v>88</v>
      </c>
      <c r="AB2892" s="40">
        <f>_xll.qlInterestRateIndexFixingDate($X$9,AC2892)</f>
        <v>59677</v>
      </c>
      <c r="AC2892" s="40">
        <f>_xll.qlCalendarAdvance(calendar,$AC2891,AA2892,,,trigger)</f>
        <v>59679</v>
      </c>
      <c r="AD2892" s="40">
        <f>_xll.qlInterestRateIndexMaturity($X$9,AC2892,)</f>
        <v>59771</v>
      </c>
      <c r="AE2892" s="43">
        <f>_xll.qlTenorBasisValue(TenorBasis3M,AC2892,_xll.ohTrigger(trigger,$X$24))</f>
        <v>3.923060549790039E-5</v>
      </c>
      <c r="AF2892" s="90">
        <f>_xll.qlTenorBasisForwardRate(TenorBasis3M,AC2892,_xll.ohTrigger(trigger,$X$24))</f>
        <v>1.1315447253036881E-2</v>
      </c>
      <c r="AG2892" s="90">
        <f>_xll.qlIndexFixing(TenorBasisIndex6M,$AB2892,TRUE,_xll.ohTrigger(trigger,$X$24))</f>
        <v>1.1397502215159262E-2</v>
      </c>
      <c r="AH2892" s="43">
        <f>_xll.qlIndexFixing($X$9,$AB2892,TRUE,trigger)</f>
        <v>1.1407786792597638E-2</v>
      </c>
      <c r="AI2892" s="45">
        <f t="shared" si="59"/>
        <v>-0.10284577438375922</v>
      </c>
    </row>
    <row r="2893" spans="27:35" x14ac:dyDescent="0.2">
      <c r="AA2893" s="122" t="s">
        <v>88</v>
      </c>
      <c r="AB2893" s="40">
        <f>_xll.qlInterestRateIndexFixingDate($X$9,AC2893)</f>
        <v>59684</v>
      </c>
      <c r="AC2893" s="40">
        <f>_xll.qlCalendarAdvance(calendar,$AC2892,AA2893,,,trigger)</f>
        <v>59686</v>
      </c>
      <c r="AD2893" s="40">
        <f>_xll.qlInterestRateIndexMaturity($X$9,AC2893,)</f>
        <v>59778</v>
      </c>
      <c r="AE2893" s="43">
        <f>_xll.qlTenorBasisValue(TenorBasis3M,AC2893,_xll.ohTrigger(trigger,$X$24))</f>
        <v>3.9147537246914013E-5</v>
      </c>
      <c r="AF2893" s="90">
        <f>_xll.qlTenorBasisForwardRate(TenorBasis3M,AC2893,_xll.ohTrigger(trigger,$X$24))</f>
        <v>1.1318049951886365E-2</v>
      </c>
      <c r="AG2893" s="90">
        <f>_xll.qlIndexFixing(TenorBasisIndex6M,$AB2893,TRUE,_xll.ohTrigger(trigger,$X$24))</f>
        <v>1.1400105098970359E-2</v>
      </c>
      <c r="AH2893" s="43">
        <f>_xll.qlIndexFixing($X$9,$AB2893,TRUE,trigger)</f>
        <v>1.1410505320339687E-2</v>
      </c>
      <c r="AI2893" s="45">
        <f t="shared" si="59"/>
        <v>-0.10400221369328069</v>
      </c>
    </row>
    <row r="2894" spans="27:35" x14ac:dyDescent="0.2">
      <c r="AA2894" s="122" t="s">
        <v>88</v>
      </c>
      <c r="AB2894" s="40">
        <f>_xll.qlInterestRateIndexFixingDate($X$9,AC2894)</f>
        <v>59691</v>
      </c>
      <c r="AC2894" s="40">
        <f>_xll.qlCalendarAdvance(calendar,$AC2893,AA2894,,,trigger)</f>
        <v>59693</v>
      </c>
      <c r="AD2894" s="40">
        <f>_xll.qlInterestRateIndexMaturity($X$9,AC2894,)</f>
        <v>59785</v>
      </c>
      <c r="AE2894" s="43">
        <f>_xll.qlTenorBasisValue(TenorBasis3M,AC2894,_xll.ohTrigger(trigger,$X$24))</f>
        <v>3.9064647652913413E-5</v>
      </c>
      <c r="AF2894" s="90">
        <f>_xll.qlTenorBasisForwardRate(TenorBasis3M,AC2894,_xll.ohTrigger(trigger,$X$24))</f>
        <v>1.132068906665917E-2</v>
      </c>
      <c r="AG2894" s="90">
        <f>_xll.qlIndexFixing(TenorBasisIndex6M,$AB2894,TRUE,_xll.ohTrigger(trigger,$X$24))</f>
        <v>1.1402744399468511E-2</v>
      </c>
      <c r="AH2894" s="43">
        <f>_xll.qlIndexFixing($X$9,$AB2894,TRUE,trigger)</f>
        <v>1.1413260822454864E-2</v>
      </c>
      <c r="AI2894" s="45">
        <f t="shared" si="59"/>
        <v>-0.10516422986352886</v>
      </c>
    </row>
    <row r="2895" spans="27:35" x14ac:dyDescent="0.2">
      <c r="AA2895" s="122" t="s">
        <v>88</v>
      </c>
      <c r="AB2895" s="40">
        <f>_xll.qlInterestRateIndexFixingDate($X$9,AC2895)</f>
        <v>59698</v>
      </c>
      <c r="AC2895" s="40">
        <f>_xll.qlCalendarAdvance(calendar,$AC2894,AA2895,,,trigger)</f>
        <v>59700</v>
      </c>
      <c r="AD2895" s="40">
        <f>_xll.qlInterestRateIndexMaturity($X$9,AC2895,)</f>
        <v>59792</v>
      </c>
      <c r="AE2895" s="43">
        <f>_xll.qlTenorBasisValue(TenorBasis3M,AC2895,_xll.ohTrigger(trigger,$X$24))</f>
        <v>3.8981936348452223E-5</v>
      </c>
      <c r="AF2895" s="90">
        <f>_xll.qlTenorBasisForwardRate(TenorBasis3M,AC2895,_xll.ohTrigger(trigger,$X$24))</f>
        <v>1.1323364597065091E-2</v>
      </c>
      <c r="AG2895" s="90">
        <f>_xll.qlIndexFixing(TenorBasisIndex6M,$AB2895,TRUE,_xll.ohTrigger(trigger,$X$24))</f>
        <v>1.1405420116360912E-2</v>
      </c>
      <c r="AH2895" s="43">
        <f>_xll.qlIndexFixing($X$9,$AB2895,TRUE,trigger)</f>
        <v>1.1416053299019629E-2</v>
      </c>
      <c r="AI2895" s="45">
        <f t="shared" si="59"/>
        <v>-0.10633182658717488</v>
      </c>
    </row>
    <row r="2896" spans="27:35" x14ac:dyDescent="0.2">
      <c r="AA2896" s="122" t="s">
        <v>88</v>
      </c>
      <c r="AB2896" s="40">
        <f>_xll.qlInterestRateIndexFixingDate($X$9,AC2896)</f>
        <v>59705</v>
      </c>
      <c r="AC2896" s="40">
        <f>_xll.qlCalendarAdvance(calendar,$AC2895,AA2896,,,trigger)</f>
        <v>59707</v>
      </c>
      <c r="AD2896" s="40">
        <f>_xll.qlInterestRateIndexMaturity($X$9,AC2896,)</f>
        <v>59799</v>
      </c>
      <c r="AE2896" s="43">
        <f>_xll.qlTenorBasisValue(TenorBasis3M,AC2896,_xll.ohTrigger(trigger,$X$24))</f>
        <v>3.8899402966787158E-5</v>
      </c>
      <c r="AF2896" s="90">
        <f>_xll.qlTenorBasisForwardRate(TenorBasis3M,AC2896,_xll.ohTrigger(trigger,$X$24))</f>
        <v>1.1326076542818274E-2</v>
      </c>
      <c r="AG2896" s="90">
        <f>_xll.qlIndexFixing(TenorBasisIndex6M,$AB2896,TRUE,_xll.ohTrigger(trigger,$X$24))</f>
        <v>1.140813224936257E-2</v>
      </c>
      <c r="AH2896" s="43">
        <f>_xll.qlIndexFixing($X$9,$AB2896,TRUE,trigger)</f>
        <v>1.1418882750116528E-2</v>
      </c>
      <c r="AI2896" s="45">
        <f t="shared" si="59"/>
        <v>-0.1075050075395774</v>
      </c>
    </row>
    <row r="2897" spans="27:35" x14ac:dyDescent="0.2">
      <c r="AA2897" s="122" t="s">
        <v>88</v>
      </c>
      <c r="AB2897" s="40">
        <f>_xll.qlInterestRateIndexFixingDate($X$9,AC2897)</f>
        <v>59712</v>
      </c>
      <c r="AC2897" s="40">
        <f>_xll.qlCalendarAdvance(calendar,$AC2896,AA2897,,,trigger)</f>
        <v>59714</v>
      </c>
      <c r="AD2897" s="40">
        <f>_xll.qlInterestRateIndexMaturity($X$9,AC2897,)</f>
        <v>59806</v>
      </c>
      <c r="AE2897" s="43">
        <f>_xll.qlTenorBasisValue(TenorBasis3M,AC2897,_xll.ohTrigger(trigger,$X$24))</f>
        <v>3.8817047141876609E-5</v>
      </c>
      <c r="AF2897" s="90">
        <f>_xll.qlTenorBasisForwardRate(TenorBasis3M,AC2897,_xll.ohTrigger(trigger,$X$24))</f>
        <v>1.132882490363025E-2</v>
      </c>
      <c r="AG2897" s="90">
        <f>_xll.qlIndexFixing(TenorBasisIndex6M,$AB2897,TRUE,_xll.ohTrigger(trigger,$X$24))</f>
        <v>1.1410880798185023E-2</v>
      </c>
      <c r="AH2897" s="43">
        <f>_xll.qlIndexFixing($X$9,$AB2897,TRUE,trigger)</f>
        <v>1.1421749175823755E-2</v>
      </c>
      <c r="AI2897" s="45">
        <f t="shared" si="59"/>
        <v>-0.10868377638731733</v>
      </c>
    </row>
    <row r="2898" spans="27:35" x14ac:dyDescent="0.2">
      <c r="AA2898" s="122" t="s">
        <v>88</v>
      </c>
      <c r="AB2898" s="40">
        <f>_xll.qlInterestRateIndexFixingDate($X$9,AC2898)</f>
        <v>59719</v>
      </c>
      <c r="AC2898" s="40">
        <f>_xll.qlCalendarAdvance(calendar,$AC2897,AA2898,,,trigger)</f>
        <v>59721</v>
      </c>
      <c r="AD2898" s="40">
        <f>_xll.qlInterestRateIndexMaturity($X$9,AC2898,)</f>
        <v>59813</v>
      </c>
      <c r="AE2898" s="43">
        <f>_xll.qlTenorBasisValue(TenorBasis3M,AC2898,_xll.ohTrigger(trigger,$X$24))</f>
        <v>3.8734868508379492E-5</v>
      </c>
      <c r="AF2898" s="90">
        <f>_xll.qlTenorBasisForwardRate(TenorBasis3M,AC2898,_xll.ohTrigger(trigger,$X$24))</f>
        <v>1.1331609679216899E-2</v>
      </c>
      <c r="AG2898" s="90">
        <f>_xll.qlIndexFixing(TenorBasisIndex6M,$AB2898,TRUE,_xll.ohTrigger(trigger,$X$24))</f>
        <v>1.1413665762544149E-2</v>
      </c>
      <c r="AH2898" s="43">
        <f>_xll.qlIndexFixing($X$9,$AB2898,TRUE,trigger)</f>
        <v>1.142465257622125E-2</v>
      </c>
      <c r="AI2898" s="45">
        <f t="shared" si="59"/>
        <v>-0.10986813677100679</v>
      </c>
    </row>
    <row r="2899" spans="27:35" x14ac:dyDescent="0.2">
      <c r="AA2899" s="122" t="s">
        <v>88</v>
      </c>
      <c r="AB2899" s="40">
        <f>_xll.qlInterestRateIndexFixingDate($X$9,AC2899)</f>
        <v>59726</v>
      </c>
      <c r="AC2899" s="40">
        <f>_xll.qlCalendarAdvance(calendar,$AC2898,AA2899,,,trigger)</f>
        <v>59728</v>
      </c>
      <c r="AD2899" s="40">
        <f>_xll.qlInterestRateIndexMaturity($X$9,AC2899,)</f>
        <v>59820</v>
      </c>
      <c r="AE2899" s="43">
        <f>_xll.qlTenorBasisValue(TenorBasis3M,AC2899,_xll.ohTrigger(trigger,$X$24))</f>
        <v>3.86528667016542E-5</v>
      </c>
      <c r="AF2899" s="90">
        <f>_xll.qlTenorBasisForwardRate(TenorBasis3M,AC2899,_xll.ohTrigger(trigger,$X$24))</f>
        <v>1.1334430869294103E-2</v>
      </c>
      <c r="AG2899" s="90">
        <f>_xll.qlIndexFixing(TenorBasisIndex6M,$AB2899,TRUE,_xll.ohTrigger(trigger,$X$24))</f>
        <v>1.1416487142156697E-2</v>
      </c>
      <c r="AH2899" s="43">
        <f>_xll.qlIndexFixing($X$9,$AB2899,TRUE,trigger)</f>
        <v>1.142759295139242E-2</v>
      </c>
      <c r="AI2899" s="45">
        <f t="shared" si="59"/>
        <v>-0.11105809235722672</v>
      </c>
    </row>
    <row r="2900" spans="27:35" x14ac:dyDescent="0.2">
      <c r="AA2900" s="122" t="s">
        <v>88</v>
      </c>
      <c r="AB2900" s="40">
        <f>_xll.qlInterestRateIndexFixingDate($X$9,AC2900)</f>
        <v>59733</v>
      </c>
      <c r="AC2900" s="40">
        <f>_xll.qlCalendarAdvance(calendar,$AC2899,AA2900,,,trigger)</f>
        <v>59735</v>
      </c>
      <c r="AD2900" s="40">
        <f>_xll.qlInterestRateIndexMaturity($X$9,AC2900,)</f>
        <v>59827</v>
      </c>
      <c r="AE2900" s="43">
        <f>_xll.qlTenorBasisValue(TenorBasis3M,AC2900,_xll.ohTrigger(trigger,$X$24))</f>
        <v>3.8571041357757456E-5</v>
      </c>
      <c r="AF2900" s="90">
        <f>_xll.qlTenorBasisForwardRate(TenorBasis3M,AC2900,_xll.ohTrigger(trigger,$X$24))</f>
        <v>1.1337288473580346E-2</v>
      </c>
      <c r="AG2900" s="90">
        <f>_xll.qlIndexFixing(TenorBasisIndex6M,$AB2900,TRUE,_xll.ohTrigger(trigger,$X$24))</f>
        <v>1.1419344936738546E-2</v>
      </c>
      <c r="AH2900" s="43">
        <f>_xll.qlIndexFixing($X$9,$AB2900,TRUE,trigger)</f>
        <v>1.1430570301419812E-2</v>
      </c>
      <c r="AI2900" s="45">
        <f t="shared" si="59"/>
        <v>-0.11225364681266212</v>
      </c>
    </row>
    <row r="2901" spans="27:35" x14ac:dyDescent="0.2">
      <c r="AA2901" s="122" t="s">
        <v>88</v>
      </c>
      <c r="AB2901" s="40">
        <f>_xll.qlInterestRateIndexFixingDate($X$9,AC2901)</f>
        <v>59740</v>
      </c>
      <c r="AC2901" s="40">
        <f>_xll.qlCalendarAdvance(calendar,$AC2900,AA2901,,,trigger)</f>
        <v>59742</v>
      </c>
      <c r="AD2901" s="40">
        <f>_xll.qlInterestRateIndexMaturity($X$9,AC2901,)</f>
        <v>59834</v>
      </c>
      <c r="AE2901" s="43">
        <f>_xll.qlTenorBasisValue(TenorBasis3M,AC2901,_xll.ohTrigger(trigger,$X$24))</f>
        <v>3.8489392113442888E-5</v>
      </c>
      <c r="AF2901" s="90">
        <f>_xll.qlTenorBasisForwardRate(TenorBasis3M,AC2901,_xll.ohTrigger(trigger,$X$24))</f>
        <v>1.1340182491794982E-2</v>
      </c>
      <c r="AG2901" s="90">
        <f>_xll.qlIndexFixing(TenorBasisIndex6M,$AB2901,TRUE,_xll.ohTrigger(trigger,$X$24))</f>
        <v>1.1422239146013393E-2</v>
      </c>
      <c r="AH2901" s="43">
        <f>_xll.qlIndexFixing($X$9,$AB2901,TRUE,trigger)</f>
        <v>1.1433584626388573E-2</v>
      </c>
      <c r="AI2901" s="45">
        <f t="shared" si="59"/>
        <v>-0.11345480375180017</v>
      </c>
    </row>
    <row r="2902" spans="27:35" x14ac:dyDescent="0.2">
      <c r="AA2902" s="122" t="s">
        <v>88</v>
      </c>
      <c r="AB2902" s="40">
        <f>_xll.qlInterestRateIndexFixingDate($X$9,AC2902)</f>
        <v>59747</v>
      </c>
      <c r="AC2902" s="40">
        <f>_xll.qlCalendarAdvance(calendar,$AC2901,AA2902,,,trigger)</f>
        <v>59749</v>
      </c>
      <c r="AD2902" s="40">
        <f>_xll.qlInterestRateIndexMaturity($X$9,AC2902,)</f>
        <v>59841</v>
      </c>
      <c r="AE2902" s="43">
        <f>_xll.qlTenorBasisValue(TenorBasis3M,AC2902,_xll.ohTrigger(trigger,$X$24))</f>
        <v>3.8407918606160167E-5</v>
      </c>
      <c r="AF2902" s="90">
        <f>_xll.qlTenorBasisForwardRate(TenorBasis3M,AC2902,_xll.ohTrigger(trigger,$X$24))</f>
        <v>1.1343112923660845E-2</v>
      </c>
      <c r="AG2902" s="90">
        <f>_xll.qlIndexFixing(TenorBasisIndex6M,$AB2902,TRUE,_xll.ohTrigger(trigger,$X$24))</f>
        <v>1.1425169769701466E-2</v>
      </c>
      <c r="AH2902" s="43">
        <f>_xll.qlIndexFixing($X$9,$AB2902,TRUE,trigger)</f>
        <v>1.1436635926381247E-2</v>
      </c>
      <c r="AI2902" s="45">
        <f t="shared" si="59"/>
        <v>-0.11466156679780168</v>
      </c>
    </row>
    <row r="2903" spans="27:35" x14ac:dyDescent="0.2">
      <c r="AA2903" s="122" t="s">
        <v>88</v>
      </c>
      <c r="AB2903" s="40">
        <f>_xll.qlInterestRateIndexFixingDate($X$9,AC2903)</f>
        <v>59754</v>
      </c>
      <c r="AC2903" s="40">
        <f>_xll.qlCalendarAdvance(calendar,$AC2902,AA2903,,,trigger)</f>
        <v>59756</v>
      </c>
      <c r="AD2903" s="40">
        <f>_xll.qlInterestRateIndexMaturity($X$9,AC2903,)</f>
        <v>59848</v>
      </c>
      <c r="AE2903" s="43">
        <f>_xll.qlTenorBasisValue(TenorBasis3M,AC2903,_xll.ohTrigger(trigger,$X$24))</f>
        <v>3.83266204740537E-5</v>
      </c>
      <c r="AF2903" s="90">
        <f>_xll.qlTenorBasisForwardRate(TenorBasis3M,AC2903,_xll.ohTrigger(trigger,$X$24))</f>
        <v>1.1346079768900763E-2</v>
      </c>
      <c r="AG2903" s="90">
        <f>_xll.qlIndexFixing(TenorBasisIndex6M,$AB2903,TRUE,_xll.ohTrigger(trigger,$X$24))</f>
        <v>1.1428136807521248E-2</v>
      </c>
      <c r="AH2903" s="43">
        <f>_xll.qlIndexFixing($X$9,$AB2903,TRUE,trigger)</f>
        <v>1.1439724201486458E-2</v>
      </c>
      <c r="AI2903" s="45">
        <f t="shared" si="59"/>
        <v>-0.11587393965209816</v>
      </c>
    </row>
    <row r="2904" spans="27:35" x14ac:dyDescent="0.2">
      <c r="AA2904" s="122" t="s">
        <v>88</v>
      </c>
      <c r="AB2904" s="40">
        <f>_xll.qlInterestRateIndexFixingDate($X$9,AC2904)</f>
        <v>59761</v>
      </c>
      <c r="AC2904" s="40">
        <f>_xll.qlCalendarAdvance(calendar,$AC2903,AA2904,,,trigger)</f>
        <v>59763</v>
      </c>
      <c r="AD2904" s="40">
        <f>_xll.qlInterestRateIndexMaturity($X$9,AC2904,)</f>
        <v>59855</v>
      </c>
      <c r="AE2904" s="43">
        <f>_xll.qlTenorBasisValue(TenorBasis3M,AC2904,_xll.ohTrigger(trigger,$X$24))</f>
        <v>3.8245497355961453E-5</v>
      </c>
      <c r="AF2904" s="90">
        <f>_xll.qlTenorBasisForwardRate(TenorBasis3M,AC2904,_xll.ohTrigger(trigger,$X$24))</f>
        <v>1.1349083027240171E-2</v>
      </c>
      <c r="AG2904" s="90">
        <f>_xll.qlIndexFixing(TenorBasisIndex6M,$AB2904,TRUE,_xll.ohTrigger(trigger,$X$24))</f>
        <v>1.1431140259205129E-2</v>
      </c>
      <c r="AH2904" s="43">
        <f>_xll.qlIndexFixing($X$9,$AB2904,TRUE,trigger)</f>
        <v>1.144284945179283E-2</v>
      </c>
      <c r="AI2904" s="45">
        <f t="shared" si="59"/>
        <v>-0.11709192587701367</v>
      </c>
    </row>
    <row r="2905" spans="27:35" x14ac:dyDescent="0.2">
      <c r="AA2905" s="122" t="s">
        <v>88</v>
      </c>
      <c r="AB2905" s="40">
        <f>_xll.qlInterestRateIndexFixingDate($X$9,AC2905)</f>
        <v>59768</v>
      </c>
      <c r="AC2905" s="40">
        <f>_xll.qlCalendarAdvance(calendar,$AC2904,AA2905,,,trigger)</f>
        <v>59770</v>
      </c>
      <c r="AD2905" s="40">
        <f>_xll.qlInterestRateIndexMaturity($X$9,AC2905,)</f>
        <v>59862</v>
      </c>
      <c r="AE2905" s="43">
        <f>_xll.qlTenorBasisValue(TenorBasis3M,AC2905,_xll.ohTrigger(trigger,$X$24))</f>
        <v>3.816454889141387E-5</v>
      </c>
      <c r="AF2905" s="90">
        <f>_xll.qlTenorBasisForwardRate(TenorBasis3M,AC2905,_xll.ohTrigger(trigger,$X$24))</f>
        <v>1.1352122698405378E-2</v>
      </c>
      <c r="AG2905" s="90">
        <f>_xll.qlIndexFixing(TenorBasisIndex6M,$AB2905,TRUE,_xll.ohTrigger(trigger,$X$24))</f>
        <v>1.1434180124480281E-2</v>
      </c>
      <c r="AH2905" s="43">
        <f>_xll.qlIndexFixing($X$9,$AB2905,TRUE,trigger)</f>
        <v>1.1446011677385513E-2</v>
      </c>
      <c r="AI2905" s="45">
        <f t="shared" si="59"/>
        <v>-0.11831552905232356</v>
      </c>
    </row>
    <row r="2906" spans="27:35" x14ac:dyDescent="0.2">
      <c r="AA2906" s="122" t="s">
        <v>88</v>
      </c>
      <c r="AB2906" s="40">
        <f>_xll.qlInterestRateIndexFixingDate($X$9,AC2906)</f>
        <v>59775</v>
      </c>
      <c r="AC2906" s="40">
        <f>_xll.qlCalendarAdvance(calendar,$AC2905,AA2906,,,trigger)</f>
        <v>59777</v>
      </c>
      <c r="AD2906" s="40">
        <f>_xll.qlInterestRateIndexMaturity($X$9,AC2906,)</f>
        <v>59869</v>
      </c>
      <c r="AE2906" s="43">
        <f>_xll.qlTenorBasisValue(TenorBasis3M,AC2906,_xll.ohTrigger(trigger,$X$24))</f>
        <v>3.8083774720632645E-5</v>
      </c>
      <c r="AF2906" s="90">
        <f>_xll.qlTenorBasisForwardRate(TenorBasis3M,AC2906,_xll.ohTrigger(trigger,$X$24))</f>
        <v>1.1355198782126165E-2</v>
      </c>
      <c r="AG2906" s="90">
        <f>_xll.qlIndexFixing(TenorBasisIndex6M,$AB2906,TRUE,_xll.ohTrigger(trigger,$X$24))</f>
        <v>1.1437256403067799E-2</v>
      </c>
      <c r="AH2906" s="43">
        <f>_xll.qlIndexFixing($X$9,$AB2906,TRUE,trigger)</f>
        <v>1.1449210878354869E-2</v>
      </c>
      <c r="AI2906" s="45">
        <f t="shared" si="59"/>
        <v>-0.11954475287069902</v>
      </c>
    </row>
    <row r="2907" spans="27:35" x14ac:dyDescent="0.2">
      <c r="AA2907" s="122" t="s">
        <v>88</v>
      </c>
      <c r="AB2907" s="40">
        <f>_xll.qlInterestRateIndexFixingDate($X$9,AC2907)</f>
        <v>59782</v>
      </c>
      <c r="AC2907" s="40">
        <f>_xll.qlCalendarAdvance(calendar,$AC2906,AA2907,,,trigger)</f>
        <v>59784</v>
      </c>
      <c r="AD2907" s="40">
        <f>_xll.qlInterestRateIndexMaturity($X$9,AC2907,)</f>
        <v>59875</v>
      </c>
      <c r="AE2907" s="43">
        <f>_xll.qlTenorBasisValue(TenorBasis3M,AC2907,_xll.ohTrigger(trigger,$X$24))</f>
        <v>3.8003174484529569E-5</v>
      </c>
      <c r="AF2907" s="90">
        <f>_xll.qlTenorBasisForwardRate(TenorBasis3M,AC2907,_xll.ohTrigger(trigger,$X$24))</f>
        <v>1.1357903083622604E-2</v>
      </c>
      <c r="AG2907" s="90">
        <f>_xll.qlIndexFixing(TenorBasisIndex6M,$AB2907,TRUE,_xll.ohTrigger(trigger,$X$24))</f>
        <v>1.1439958291602138E-2</v>
      </c>
      <c r="AH2907" s="43">
        <f>_xll.qlIndexFixing($X$9,$AB2907,TRUE,trigger)</f>
        <v>1.1452026941977465E-2</v>
      </c>
      <c r="AI2907" s="45">
        <f t="shared" si="59"/>
        <v>-0.12068650375327006</v>
      </c>
    </row>
    <row r="2908" spans="27:35" x14ac:dyDescent="0.2">
      <c r="AA2908" s="122" t="s">
        <v>88</v>
      </c>
      <c r="AB2908" s="40">
        <f>_xll.qlInterestRateIndexFixingDate($X$9,AC2908)</f>
        <v>59789</v>
      </c>
      <c r="AC2908" s="40">
        <f>_xll.qlCalendarAdvance(calendar,$AC2907,AA2908,,,trigger)</f>
        <v>59791</v>
      </c>
      <c r="AD2908" s="40">
        <f>_xll.qlInterestRateIndexMaturity($X$9,AC2908,)</f>
        <v>59882</v>
      </c>
      <c r="AE2908" s="43">
        <f>_xll.qlTenorBasisValue(TenorBasis3M,AC2908,_xll.ohTrigger(trigger,$X$24))</f>
        <v>3.7922747824705441E-5</v>
      </c>
      <c r="AF2908" s="90">
        <f>_xll.qlTenorBasisForwardRate(TenorBasis3M,AC2908,_xll.ohTrigger(trigger,$X$24))</f>
        <v>1.1361049291713143E-2</v>
      </c>
      <c r="AG2908" s="90">
        <f>_xll.qlIndexFixing(TenorBasisIndex6M,$AB2908,TRUE,_xll.ohTrigger(trigger,$X$24))</f>
        <v>1.1443104695309386E-2</v>
      </c>
      <c r="AH2908" s="43">
        <f>_xll.qlIndexFixing($X$9,$AB2908,TRUE,trigger)</f>
        <v>1.1455297348953026E-2</v>
      </c>
      <c r="AI2908" s="45">
        <f t="shared" si="59"/>
        <v>-0.12192653643640361</v>
      </c>
    </row>
    <row r="2909" spans="27:35" x14ac:dyDescent="0.2">
      <c r="AA2909" s="122" t="s">
        <v>88</v>
      </c>
      <c r="AB2909" s="40">
        <f>_xll.qlInterestRateIndexFixingDate($X$9,AC2909)</f>
        <v>59796</v>
      </c>
      <c r="AC2909" s="40">
        <f>_xll.qlCalendarAdvance(calendar,$AC2908,AA2909,,,trigger)</f>
        <v>59798</v>
      </c>
      <c r="AD2909" s="40">
        <f>_xll.qlInterestRateIndexMaturity($X$9,AC2909,)</f>
        <v>59889</v>
      </c>
      <c r="AE2909" s="43">
        <f>_xll.qlTenorBasisValue(TenorBasis3M,AC2909,_xll.ohTrigger(trigger,$X$24))</f>
        <v>3.784249438344886E-5</v>
      </c>
      <c r="AF2909" s="90">
        <f>_xll.qlTenorBasisForwardRate(TenorBasis3M,AC2909,_xll.ohTrigger(trigger,$X$24))</f>
        <v>1.1364231910395145E-2</v>
      </c>
      <c r="AG2909" s="90">
        <f>_xll.qlIndexFixing(TenorBasisIndex6M,$AB2909,TRUE,_xll.ohTrigger(trigger,$X$24))</f>
        <v>1.144628751036266E-2</v>
      </c>
      <c r="AH2909" s="43">
        <f>_xll.qlIndexFixing($X$9,$AB2909,TRUE,trigger)</f>
        <v>1.1458604730367042E-2</v>
      </c>
      <c r="AI2909" s="45">
        <f t="shared" si="59"/>
        <v>-0.12317220004382304</v>
      </c>
    </row>
    <row r="2910" spans="27:35" x14ac:dyDescent="0.2">
      <c r="AA2910" s="122" t="s">
        <v>88</v>
      </c>
      <c r="AB2910" s="40">
        <f>_xll.qlInterestRateIndexFixingDate($X$9,AC2910)</f>
        <v>59803</v>
      </c>
      <c r="AC2910" s="40">
        <f>_xll.qlCalendarAdvance(calendar,$AC2909,AA2910,,,trigger)</f>
        <v>59805</v>
      </c>
      <c r="AD2910" s="40">
        <f>_xll.qlInterestRateIndexMaturity($X$9,AC2910,)</f>
        <v>59897</v>
      </c>
      <c r="AE2910" s="43">
        <f>_xll.qlTenorBasisValue(TenorBasis3M,AC2910,_xll.ohTrigger(trigger,$X$24))</f>
        <v>3.7762413803734973E-5</v>
      </c>
      <c r="AF2910" s="90">
        <f>_xll.qlTenorBasisForwardRate(TenorBasis3M,AC2910,_xll.ohTrigger(trigger,$X$24))</f>
        <v>1.1367867237189407E-2</v>
      </c>
      <c r="AG2910" s="90">
        <f>_xll.qlIndexFixing(TenorBasisIndex6M,$AB2910,TRUE,_xll.ohTrigger(trigger,$X$24))</f>
        <v>1.1449925645227515E-2</v>
      </c>
      <c r="AH2910" s="43">
        <f>_xll.qlIndexFixing($X$9,$AB2910,TRUE,trigger)</f>
        <v>1.1462377437826266E-2</v>
      </c>
      <c r="AI2910" s="45">
        <f t="shared" si="59"/>
        <v>-0.12451792598750649</v>
      </c>
    </row>
    <row r="2911" spans="27:35" x14ac:dyDescent="0.2">
      <c r="AA2911" s="122" t="s">
        <v>88</v>
      </c>
      <c r="AB2911" s="40">
        <f>_xll.qlInterestRateIndexFixingDate($X$9,AC2911)</f>
        <v>59810</v>
      </c>
      <c r="AC2911" s="40">
        <f>_xll.qlCalendarAdvance(calendar,$AC2910,AA2911,,,trigger)</f>
        <v>59812</v>
      </c>
      <c r="AD2911" s="40">
        <f>_xll.qlInterestRateIndexMaturity($X$9,AC2911,)</f>
        <v>59904</v>
      </c>
      <c r="AE2911" s="43">
        <f>_xll.qlTenorBasisValue(TenorBasis3M,AC2911,_xll.ohTrigger(trigger,$X$24))</f>
        <v>3.7682505729224587E-5</v>
      </c>
      <c r="AF2911" s="90">
        <f>_xll.qlTenorBasisForwardRate(TenorBasis3M,AC2911,_xll.ohTrigger(trigger,$X$24))</f>
        <v>1.1371125379673042E-2</v>
      </c>
      <c r="AG2911" s="90">
        <f>_xll.qlIndexFixing(TenorBasisIndex6M,$AB2911,TRUE,_xll.ohTrigger(trigger,$X$24))</f>
        <v>1.1453183986390484E-2</v>
      </c>
      <c r="AH2911" s="43">
        <f>_xll.qlIndexFixing($X$9,$AB2911,TRUE,trigger)</f>
        <v>1.1465761517058757E-2</v>
      </c>
      <c r="AI2911" s="45">
        <f t="shared" si="59"/>
        <v>-0.1257753066827294</v>
      </c>
    </row>
    <row r="2912" spans="27:35" x14ac:dyDescent="0.2">
      <c r="AA2912" s="122" t="s">
        <v>88</v>
      </c>
      <c r="AB2912" s="40">
        <f>_xll.qlInterestRateIndexFixingDate($X$9,AC2912)</f>
        <v>59817</v>
      </c>
      <c r="AC2912" s="40">
        <f>_xll.qlCalendarAdvance(calendar,$AC2911,AA2912,,,trigger)</f>
        <v>59819</v>
      </c>
      <c r="AD2912" s="40">
        <f>_xll.qlInterestRateIndexMaturity($X$9,AC2912,)</f>
        <v>59911</v>
      </c>
      <c r="AE2912" s="43">
        <f>_xll.qlTenorBasisValue(TenorBasis3M,AC2912,_xll.ohTrigger(trigger,$X$24))</f>
        <v>3.7602769804262798E-5</v>
      </c>
      <c r="AF2912" s="90">
        <f>_xll.qlTenorBasisForwardRate(TenorBasis3M,AC2912,_xll.ohTrigger(trigger,$X$24))</f>
        <v>1.1374419933117878E-2</v>
      </c>
      <c r="AG2912" s="90">
        <f>_xll.qlIndexFixing(TenorBasisIndex6M,$AB2912,TRUE,_xll.ohTrigger(trigger,$X$24))</f>
        <v>1.1456478739276655E-2</v>
      </c>
      <c r="AH2912" s="43">
        <f>_xll.qlIndexFixing($X$9,$AB2912,TRUE,trigger)</f>
        <v>1.1469182572224866E-2</v>
      </c>
      <c r="AI2912" s="45">
        <f t="shared" si="59"/>
        <v>-0.12703832948211466</v>
      </c>
    </row>
    <row r="2913" spans="27:35" x14ac:dyDescent="0.2">
      <c r="AA2913" s="122" t="s">
        <v>88</v>
      </c>
      <c r="AB2913" s="40">
        <f>_xll.qlInterestRateIndexFixingDate($X$9,AC2913)</f>
        <v>59824</v>
      </c>
      <c r="AC2913" s="40">
        <f>_xll.qlCalendarAdvance(calendar,$AC2912,AA2913,,,trigger)</f>
        <v>59826</v>
      </c>
      <c r="AD2913" s="40">
        <f>_xll.qlInterestRateIndexMaturity($X$9,AC2913,)</f>
        <v>59918</v>
      </c>
      <c r="AE2913" s="43">
        <f>_xll.qlTenorBasisValue(TenorBasis3M,AC2913,_xll.ohTrigger(trigger,$X$24))</f>
        <v>3.7523205673877817E-5</v>
      </c>
      <c r="AF2913" s="90">
        <f>_xll.qlTenorBasisForwardRate(TenorBasis3M,AC2913,_xll.ohTrigger(trigger,$X$24))</f>
        <v>1.1377750897266734E-2</v>
      </c>
      <c r="AG2913" s="90">
        <f>_xll.qlIndexFixing(TenorBasisIndex6M,$AB2913,TRUE,_xll.ohTrigger(trigger,$X$24))</f>
        <v>1.1459809903626234E-2</v>
      </c>
      <c r="AH2913" s="43">
        <f>_xll.qlIndexFixing($X$9,$AB2913,TRUE,trigger)</f>
        <v>1.1472640603423645E-2</v>
      </c>
      <c r="AI2913" s="45">
        <f t="shared" si="59"/>
        <v>-0.12830699797411124</v>
      </c>
    </row>
    <row r="2914" spans="27:35" x14ac:dyDescent="0.2">
      <c r="AA2914" s="122" t="s">
        <v>88</v>
      </c>
      <c r="AB2914" s="40">
        <f>_xll.qlInterestRateIndexFixingDate($X$9,AC2914)</f>
        <v>59831</v>
      </c>
      <c r="AC2914" s="40">
        <f>_xll.qlCalendarAdvance(calendar,$AC2913,AA2914,,,trigger)</f>
        <v>59833</v>
      </c>
      <c r="AD2914" s="40">
        <f>_xll.qlInterestRateIndexMaturity($X$9,AC2914,)</f>
        <v>59925</v>
      </c>
      <c r="AE2914" s="43">
        <f>_xll.qlTenorBasisValue(TenorBasis3M,AC2914,_xll.ohTrigger(trigger,$X$24))</f>
        <v>3.7443812983779981E-5</v>
      </c>
      <c r="AF2914" s="90">
        <f>_xll.qlTenorBasisForwardRate(TenorBasis3M,AC2914,_xll.ohTrigger(trigger,$X$24))</f>
        <v>1.1381118271857206E-2</v>
      </c>
      <c r="AG2914" s="90">
        <f>_xll.qlIndexFixing(TenorBasisIndex6M,$AB2914,TRUE,_xll.ohTrigger(trigger,$X$24))</f>
        <v>1.1463177479182039E-2</v>
      </c>
      <c r="AH2914" s="43">
        <f>_xll.qlIndexFixing($X$9,$AB2914,TRUE,trigger)</f>
        <v>1.147613561075154E-2</v>
      </c>
      <c r="AI2914" s="45">
        <f t="shared" si="59"/>
        <v>-0.129581315695005</v>
      </c>
    </row>
    <row r="2915" spans="27:35" x14ac:dyDescent="0.2">
      <c r="AA2915" s="122" t="s">
        <v>88</v>
      </c>
      <c r="AB2915" s="40">
        <f>_xll.qlInterestRateIndexFixingDate($X$9,AC2915)</f>
        <v>59838</v>
      </c>
      <c r="AC2915" s="40">
        <f>_xll.qlCalendarAdvance(calendar,$AC2914,AA2915,,,trigger)</f>
        <v>59840</v>
      </c>
      <c r="AD2915" s="40">
        <f>_xll.qlInterestRateIndexMaturity($X$9,AC2915,)</f>
        <v>59932</v>
      </c>
      <c r="AE2915" s="43">
        <f>_xll.qlTenorBasisValue(TenorBasis3M,AC2915,_xll.ohTrigger(trigger,$X$24))</f>
        <v>3.7364591380360599E-5</v>
      </c>
      <c r="AF2915" s="90">
        <f>_xll.qlTenorBasisForwardRate(TenorBasis3M,AC2915,_xll.ohTrigger(trigger,$X$24))</f>
        <v>1.1384522056638193E-2</v>
      </c>
      <c r="AG2915" s="90">
        <f>_xll.qlIndexFixing(TenorBasisIndex6M,$AB2915,TRUE,_xll.ohTrigger(trigger,$X$24))</f>
        <v>1.1466581465689487E-2</v>
      </c>
      <c r="AH2915" s="43">
        <f>_xll.qlIndexFixing($X$9,$AB2915,TRUE,trigger)</f>
        <v>1.1479667594308471E-2</v>
      </c>
      <c r="AI2915" s="45">
        <f t="shared" si="59"/>
        <v>-0.13086128618984214</v>
      </c>
    </row>
    <row r="2916" spans="27:35" x14ac:dyDescent="0.2">
      <c r="AA2916" s="122" t="s">
        <v>88</v>
      </c>
      <c r="AB2916" s="40">
        <f>_xll.qlInterestRateIndexFixingDate($X$9,AC2916)</f>
        <v>59845</v>
      </c>
      <c r="AC2916" s="40">
        <f>_xll.qlCalendarAdvance(calendar,$AC2915,AA2916,,,trigger)</f>
        <v>59847</v>
      </c>
      <c r="AD2916" s="40">
        <f>_xll.qlInterestRateIndexMaturity($X$9,AC2916,)</f>
        <v>59939</v>
      </c>
      <c r="AE2916" s="43">
        <f>_xll.qlTenorBasisValue(TenorBasis3M,AC2916,_xll.ohTrigger(trigger,$X$24))</f>
        <v>3.7285540510690587E-5</v>
      </c>
      <c r="AF2916" s="90">
        <f>_xll.qlTenorBasisForwardRate(TenorBasis3M,AC2916,_xll.ohTrigger(trigger,$X$24))</f>
        <v>1.138796225135251E-2</v>
      </c>
      <c r="AG2916" s="90">
        <f>_xll.qlIndexFixing(TenorBasisIndex6M,$AB2916,TRUE,_xll.ohTrigger(trigger,$X$24))</f>
        <v>1.1470021862892265E-2</v>
      </c>
      <c r="AH2916" s="43">
        <f>_xll.qlIndexFixing($X$9,$AB2916,TRUE,trigger)</f>
        <v>1.1483236554193487E-2</v>
      </c>
      <c r="AI2916" s="45">
        <f t="shared" si="59"/>
        <v>-0.13214691301222103</v>
      </c>
    </row>
    <row r="2917" spans="27:35" x14ac:dyDescent="0.2">
      <c r="AA2917" s="122" t="s">
        <v>88</v>
      </c>
      <c r="AB2917" s="40">
        <f>_xll.qlInterestRateIndexFixingDate($X$9,AC2917)</f>
        <v>59852</v>
      </c>
      <c r="AC2917" s="40">
        <f>_xll.qlCalendarAdvance(calendar,$AC2916,AA2917,,,trigger)</f>
        <v>59854</v>
      </c>
      <c r="AD2917" s="40">
        <f>_xll.qlInterestRateIndexMaturity($X$9,AC2917,)</f>
        <v>59946</v>
      </c>
      <c r="AE2917" s="43">
        <f>_xll.qlTenorBasisValue(TenorBasis3M,AC2917,_xll.ohTrigger(trigger,$X$24))</f>
        <v>3.7206660022519551E-5</v>
      </c>
      <c r="AF2917" s="90">
        <f>_xll.qlTenorBasisForwardRate(TenorBasis3M,AC2917,_xll.ohTrigger(trigger,$X$24))</f>
        <v>1.1391438855748183E-2</v>
      </c>
      <c r="AG2917" s="90">
        <f>_xll.qlIndexFixing(TenorBasisIndex6M,$AB2917,TRUE,_xll.ohTrigger(trigger,$X$24))</f>
        <v>1.147349867053753E-2</v>
      </c>
      <c r="AH2917" s="43">
        <f>_xll.qlIndexFixing($X$9,$AB2917,TRUE,trigger)</f>
        <v>1.1486842490507378E-2</v>
      </c>
      <c r="AI2917" s="45">
        <f t="shared" si="59"/>
        <v>-0.13343819969847959</v>
      </c>
    </row>
    <row r="2918" spans="27:35" x14ac:dyDescent="0.2">
      <c r="AA2918" s="122" t="s">
        <v>88</v>
      </c>
      <c r="AB2918" s="40">
        <f>_xll.qlInterestRateIndexFixingDate($X$9,AC2918)</f>
        <v>59859</v>
      </c>
      <c r="AC2918" s="40">
        <f>_xll.qlCalendarAdvance(calendar,$AC2917,AA2918,,,trigger)</f>
        <v>59861</v>
      </c>
      <c r="AD2918" s="40">
        <f>_xll.qlInterestRateIndexMaturity($X$9,AC2918,)</f>
        <v>59953</v>
      </c>
      <c r="AE2918" s="43">
        <f>_xll.qlTenorBasisValue(TenorBasis3M,AC2918,_xll.ohTrigger(trigger,$X$24))</f>
        <v>3.7127949564274642E-5</v>
      </c>
      <c r="AF2918" s="90">
        <f>_xll.qlTenorBasisForwardRate(TenorBasis3M,AC2918,_xll.ohTrigger(trigger,$X$24))</f>
        <v>1.1394951869571504E-2</v>
      </c>
      <c r="AG2918" s="90">
        <f>_xll.qlIndexFixing(TenorBasisIndex6M,$AB2918,TRUE,_xll.ohTrigger(trigger,$X$24))</f>
        <v>1.1477011888373309E-2</v>
      </c>
      <c r="AH2918" s="43">
        <f>_xll.qlIndexFixing($X$9,$AB2918,TRUE,trigger)</f>
        <v>1.1490485403351803E-2</v>
      </c>
      <c r="AI2918" s="45">
        <f t="shared" si="59"/>
        <v>-0.13473514978493834</v>
      </c>
    </row>
    <row r="2919" spans="27:35" x14ac:dyDescent="0.2">
      <c r="AA2919" s="122" t="s">
        <v>88</v>
      </c>
      <c r="AB2919" s="40">
        <f>_xll.qlInterestRateIndexFixingDate($X$9,AC2919)</f>
        <v>59866</v>
      </c>
      <c r="AC2919" s="40">
        <f>_xll.qlCalendarAdvance(calendar,$AC2918,AA2919,,,trigger)</f>
        <v>59868</v>
      </c>
      <c r="AD2919" s="40">
        <f>_xll.qlInterestRateIndexMaturity($X$9,AC2919,)</f>
        <v>59960</v>
      </c>
      <c r="AE2919" s="43">
        <f>_xll.qlTenorBasisValue(TenorBasis3M,AC2919,_xll.ohTrigger(trigger,$X$24))</f>
        <v>3.7049408785059199E-5</v>
      </c>
      <c r="AF2919" s="90">
        <f>_xll.qlTenorBasisForwardRate(TenorBasis3M,AC2919,_xll.ohTrigger(trigger,$X$24))</f>
        <v>1.1398501292577448E-2</v>
      </c>
      <c r="AG2919" s="90">
        <f>_xll.qlIndexFixing(TenorBasisIndex6M,$AB2919,TRUE,_xll.ohTrigger(trigger,$X$24))</f>
        <v>1.1480561516154581E-2</v>
      </c>
      <c r="AH2919" s="43">
        <f>_xll.qlIndexFixing($X$9,$AB2919,TRUE,trigger)</f>
        <v>1.1494165292831895E-2</v>
      </c>
      <c r="AI2919" s="45">
        <f t="shared" si="59"/>
        <v>-0.13603776677313661</v>
      </c>
    </row>
    <row r="2920" spans="27:35" x14ac:dyDescent="0.2">
      <c r="AA2920" s="122" t="s">
        <v>88</v>
      </c>
      <c r="AB2920" s="40">
        <f>_xll.qlInterestRateIndexFixingDate($X$9,AC2920)</f>
        <v>59873</v>
      </c>
      <c r="AC2920" s="40">
        <f>_xll.qlCalendarAdvance(calendar,$AC2919,AA2920,,,trigger)</f>
        <v>59875</v>
      </c>
      <c r="AD2920" s="40">
        <f>_xll.qlInterestRateIndexMaturity($X$9,AC2920,)</f>
        <v>59966</v>
      </c>
      <c r="AE2920" s="43">
        <f>_xll.qlTenorBasisValue(TenorBasis3M,AC2920,_xll.ohTrigger(trigger,$X$24))</f>
        <v>3.6971037334651832E-5</v>
      </c>
      <c r="AF2920" s="90">
        <f>_xll.qlTenorBasisForwardRate(TenorBasis3M,AC2920,_xll.ohTrigger(trigger,$X$24))</f>
        <v>1.1401643740349127E-2</v>
      </c>
      <c r="AG2920" s="90">
        <f>_xll.qlIndexFixing(TenorBasisIndex6M,$AB2920,TRUE,_xll.ohTrigger(trigger,$X$24))</f>
        <v>1.1483701550136661E-2</v>
      </c>
      <c r="AH2920" s="43">
        <f>_xll.qlIndexFixing($X$9,$AB2920,TRUE,trigger)</f>
        <v>1.1497426266143867E-2</v>
      </c>
      <c r="AI2920" s="45">
        <f t="shared" si="59"/>
        <v>-0.13724716007206331</v>
      </c>
    </row>
    <row r="2921" spans="27:35" x14ac:dyDescent="0.2">
      <c r="AA2921" s="122" t="s">
        <v>88</v>
      </c>
      <c r="AB2921" s="40">
        <f>_xll.qlInterestRateIndexFixingDate($X$9,AC2921)</f>
        <v>59880</v>
      </c>
      <c r="AC2921" s="40">
        <f>_xll.qlCalendarAdvance(calendar,$AC2920,AA2921,,,trigger)</f>
        <v>59882</v>
      </c>
      <c r="AD2921" s="40">
        <f>_xll.qlInterestRateIndexMaturity($X$9,AC2921,)</f>
        <v>59973</v>
      </c>
      <c r="AE2921" s="43">
        <f>_xll.qlTenorBasisValue(TenorBasis3M,AC2921,_xll.ohTrigger(trigger,$X$24))</f>
        <v>3.689283486350521E-5</v>
      </c>
      <c r="AF2921" s="90">
        <f>_xll.qlTenorBasisForwardRate(TenorBasis3M,AC2921,_xll.ohTrigger(trigger,$X$24))</f>
        <v>1.140526326591894E-2</v>
      </c>
      <c r="AG2921" s="90">
        <f>_xll.qlIndexFixing(TenorBasisIndex6M,$AB2921,TRUE,_xll.ohTrigger(trigger,$X$24))</f>
        <v>1.148732128112194E-2</v>
      </c>
      <c r="AH2921" s="43">
        <f>_xll.qlIndexFixing($X$9,$AB2921,TRUE,trigger)</f>
        <v>1.1501177348343886E-2</v>
      </c>
      <c r="AI2921" s="45">
        <f t="shared" si="59"/>
        <v>-0.1385606722194635</v>
      </c>
    </row>
    <row r="2922" spans="27:35" x14ac:dyDescent="0.2">
      <c r="AA2922" s="122" t="s">
        <v>88</v>
      </c>
      <c r="AB2922" s="40">
        <f>_xll.qlInterestRateIndexFixingDate($X$9,AC2922)</f>
        <v>59887</v>
      </c>
      <c r="AC2922" s="40">
        <f>_xll.qlCalendarAdvance(calendar,$AC2921,AA2922,,,trigger)</f>
        <v>59889</v>
      </c>
      <c r="AD2922" s="40">
        <f>_xll.qlInterestRateIndexMaturity($X$9,AC2922,)</f>
        <v>59980</v>
      </c>
      <c r="AE2922" s="43">
        <f>_xll.qlTenorBasisValue(TenorBasis3M,AC2922,_xll.ohTrigger(trigger,$X$24))</f>
        <v>3.6814801022744869E-5</v>
      </c>
      <c r="AF2922" s="90">
        <f>_xll.qlTenorBasisForwardRate(TenorBasis3M,AC2922,_xll.ohTrigger(trigger,$X$24))</f>
        <v>1.1408919198758921E-2</v>
      </c>
      <c r="AG2922" s="90">
        <f>_xll.qlIndexFixing(TenorBasisIndex6M,$AB2922,TRUE,_xll.ohTrigger(trigger,$X$24))</f>
        <v>1.1490977420129311E-2</v>
      </c>
      <c r="AH2922" s="43">
        <f>_xll.qlIndexFixing($X$9,$AB2922,TRUE,trigger)</f>
        <v>1.1504965406268367E-2</v>
      </c>
      <c r="AI2922" s="45">
        <f t="shared" si="59"/>
        <v>-0.13987986139055858</v>
      </c>
    </row>
    <row r="2923" spans="27:35" x14ac:dyDescent="0.2">
      <c r="AA2923" s="122" t="s">
        <v>88</v>
      </c>
      <c r="AB2923" s="40">
        <f>_xll.qlInterestRateIndexFixingDate($X$9,AC2923)</f>
        <v>59891</v>
      </c>
      <c r="AC2923" s="40">
        <f>_xll.qlCalendarAdvance(calendar,$AC2922,AA2923,,,trigger)</f>
        <v>59897</v>
      </c>
      <c r="AD2923" s="40">
        <f>_xll.qlInterestRateIndexMaturity($X$9,AC2923,)</f>
        <v>59988</v>
      </c>
      <c r="AE2923" s="43">
        <f>_xll.qlTenorBasisValue(TenorBasis3M,AC2923,_xll.ohTrigger(trigger,$X$24))</f>
        <v>3.6725825529991431E-5</v>
      </c>
      <c r="AF2923" s="90">
        <f>_xll.qlTenorBasisForwardRate(TenorBasis3M,AC2923,_xll.ohTrigger(trigger,$X$24))</f>
        <v>1.141314198773807E-2</v>
      </c>
      <c r="AG2923" s="90">
        <f>_xll.qlIndexFixing(TenorBasisIndex6M,$AB2923,TRUE,_xll.ohTrigger(trigger,$X$24))</f>
        <v>1.1495200445652432E-2</v>
      </c>
      <c r="AH2923" s="43">
        <f>_xll.qlIndexFixing($X$9,$AB2923,TRUE,trigger)</f>
        <v>1.1509339891854441E-2</v>
      </c>
      <c r="AI2923" s="45">
        <f t="shared" si="59"/>
        <v>-0.14139446202009187</v>
      </c>
    </row>
    <row r="2924" spans="27:35" x14ac:dyDescent="0.2">
      <c r="AA2924" s="122" t="s">
        <v>88</v>
      </c>
      <c r="AB2924" s="40">
        <f>_xll.qlInterestRateIndexFixingDate($X$9,AC2924)</f>
        <v>59901</v>
      </c>
      <c r="AC2924" s="40">
        <f>_xll.qlCalendarAdvance(calendar,$AC2923,AA2924,,,trigger)</f>
        <v>59904</v>
      </c>
      <c r="AD2924" s="40">
        <f>_xll.qlInterestRateIndexMaturity($X$9,AC2924,)</f>
        <v>59995</v>
      </c>
      <c r="AE2924" s="43">
        <f>_xll.qlTenorBasisValue(TenorBasis3M,AC2924,_xll.ohTrigger(trigger,$X$24))</f>
        <v>3.6648151868399968E-5</v>
      </c>
      <c r="AF2924" s="90">
        <f>_xll.qlTenorBasisForwardRate(TenorBasis3M,AC2924,_xll.ohTrigger(trigger,$X$24))</f>
        <v>1.1416875935337538E-2</v>
      </c>
      <c r="AG2924" s="90">
        <f>_xll.qlIndexFixing(TenorBasisIndex6M,$AB2924,TRUE,_xll.ohTrigger(trigger,$X$24))</f>
        <v>1.1498934601036459E-2</v>
      </c>
      <c r="AH2924" s="43">
        <f>_xll.qlIndexFixing($X$9,$AB2924,TRUE,trigger)</f>
        <v>1.1513207183825936E-2</v>
      </c>
      <c r="AI2924" s="45">
        <f t="shared" si="59"/>
        <v>-0.14272582789477337</v>
      </c>
    </row>
    <row r="2925" spans="27:35" x14ac:dyDescent="0.2">
      <c r="AA2925" s="122" t="s">
        <v>88</v>
      </c>
      <c r="AB2925" s="40">
        <f>_xll.qlInterestRateIndexFixingDate($X$9,AC2925)</f>
        <v>59909</v>
      </c>
      <c r="AC2925" s="40">
        <f>_xll.qlCalendarAdvance(calendar,$AC2924,AA2925,,,trigger)</f>
        <v>59911</v>
      </c>
      <c r="AD2925" s="40">
        <f>_xll.qlInterestRateIndexMaturity($X$9,AC2925,)</f>
        <v>60002</v>
      </c>
      <c r="AE2925" s="43">
        <f>_xll.qlTenorBasisValue(TenorBasis3M,AC2925,_xll.ohTrigger(trigger,$X$24))</f>
        <v>3.6570645745100455E-5</v>
      </c>
      <c r="AF2925" s="90">
        <f>_xll.qlTenorBasisForwardRate(TenorBasis3M,AC2925,_xll.ohTrigger(trigger,$X$24))</f>
        <v>1.1420646289448218E-2</v>
      </c>
      <c r="AG2925" s="90">
        <f>_xll.qlIndexFixing(TenorBasisIndex6M,$AB2925,TRUE,_xll.ohTrigger(trigger,$X$24))</f>
        <v>1.1502705163683622E-2</v>
      </c>
      <c r="AH2925" s="43">
        <f>_xll.qlIndexFixing($X$9,$AB2925,TRUE,trigger)</f>
        <v>1.1517111451857447E-2</v>
      </c>
      <c r="AI2925" s="45">
        <f t="shared" si="59"/>
        <v>-0.14406288173824874</v>
      </c>
    </row>
    <row r="2926" spans="27:35" x14ac:dyDescent="0.2">
      <c r="AA2926" s="122" t="s">
        <v>88</v>
      </c>
      <c r="AB2926" s="40">
        <f>_xll.qlInterestRateIndexFixingDate($X$9,AC2926)</f>
        <v>59916</v>
      </c>
      <c r="AC2926" s="40">
        <f>_xll.qlCalendarAdvance(calendar,$AC2925,AA2926,,,trigger)</f>
        <v>59918</v>
      </c>
      <c r="AD2926" s="40">
        <f>_xll.qlInterestRateIndexMaturity($X$9,AC2926,)</f>
        <v>60009</v>
      </c>
      <c r="AE2926" s="43">
        <f>_xll.qlTenorBasisValue(TenorBasis3M,AC2926,_xll.ohTrigger(trigger,$X$24))</f>
        <v>3.6493306813994063E-5</v>
      </c>
      <c r="AF2926" s="90">
        <f>_xll.qlTenorBasisForwardRate(TenorBasis3M,AC2926,_xll.ohTrigger(trigger,$X$24))</f>
        <v>1.1424453049828545E-2</v>
      </c>
      <c r="AG2926" s="90">
        <f>_xll.qlIndexFixing(TenorBasisIndex6M,$AB2926,TRUE,_xll.ohTrigger(trigger,$X$24))</f>
        <v>1.1506512133354995E-2</v>
      </c>
      <c r="AH2926" s="43">
        <f>_xll.qlIndexFixing($X$9,$AB2926,TRUE,trigger)</f>
        <v>1.152105269605702E-2</v>
      </c>
      <c r="AI2926" s="45">
        <f t="shared" si="59"/>
        <v>-0.14540562702024251</v>
      </c>
    </row>
    <row r="2927" spans="27:35" x14ac:dyDescent="0.2">
      <c r="AA2927" s="122" t="s">
        <v>88</v>
      </c>
      <c r="AB2927" s="40">
        <f>_xll.qlInterestRateIndexFixingDate($X$9,AC2927)</f>
        <v>59923</v>
      </c>
      <c r="AC2927" s="40">
        <f>_xll.qlCalendarAdvance(calendar,$AC2926,AA2927,,,trigger)</f>
        <v>59925</v>
      </c>
      <c r="AD2927" s="40">
        <f>_xll.qlInterestRateIndexMaturity($X$9,AC2927,)</f>
        <v>60016</v>
      </c>
      <c r="AE2927" s="43">
        <f>_xll.qlTenorBasisValue(TenorBasis3M,AC2927,_xll.ohTrigger(trigger,$X$24))</f>
        <v>3.6416134729649222E-5</v>
      </c>
      <c r="AF2927" s="90">
        <f>_xll.qlTenorBasisForwardRate(TenorBasis3M,AC2927,_xll.ohTrigger(trigger,$X$24))</f>
        <v>1.1428296216242225E-2</v>
      </c>
      <c r="AG2927" s="90">
        <f>_xll.qlIndexFixing(TenorBasisIndex6M,$AB2927,TRUE,_xll.ohTrigger(trigger,$X$24))</f>
        <v>1.1510355509812525E-2</v>
      </c>
      <c r="AH2927" s="43">
        <f>_xll.qlIndexFixing($X$9,$AB2927,TRUE,trigger)</f>
        <v>1.1525030916535334E-2</v>
      </c>
      <c r="AI2927" s="45">
        <f t="shared" si="59"/>
        <v>-0.14675406722808662</v>
      </c>
    </row>
    <row r="2928" spans="27:35" x14ac:dyDescent="0.2">
      <c r="AA2928" s="122" t="s">
        <v>88</v>
      </c>
      <c r="AB2928" s="40">
        <f>_xll.qlInterestRateIndexFixingDate($X$9,AC2928)</f>
        <v>59930</v>
      </c>
      <c r="AC2928" s="40">
        <f>_xll.qlCalendarAdvance(calendar,$AC2927,AA2928,,,trigger)</f>
        <v>59932</v>
      </c>
      <c r="AD2928" s="40">
        <f>_xll.qlInterestRateIndexMaturity($X$9,AC2928,)</f>
        <v>60022</v>
      </c>
      <c r="AE2928" s="43">
        <f>_xll.qlTenorBasisValue(TenorBasis3M,AC2928,_xll.ohTrigger(trigger,$X$24))</f>
        <v>3.6339129147300241E-5</v>
      </c>
      <c r="AF2928" s="90">
        <f>_xll.qlTenorBasisForwardRate(TenorBasis3M,AC2928,_xll.ohTrigger(trigger,$X$24))</f>
        <v>1.1431710531354611E-2</v>
      </c>
      <c r="AG2928" s="90">
        <f>_xll.qlIndexFixing(TenorBasisIndex6M,$AB2928,TRUE,_xll.ohTrigger(trigger,$X$24))</f>
        <v>1.1513767409180531E-2</v>
      </c>
      <c r="AH2928" s="43">
        <f>_xll.qlIndexFixing($X$9,$AB2928,TRUE,trigger)</f>
        <v>1.1528567977729054E-2</v>
      </c>
      <c r="AI2928" s="45">
        <f t="shared" si="59"/>
        <v>-0.14800568548523074</v>
      </c>
    </row>
    <row r="2929" spans="27:35" x14ac:dyDescent="0.2">
      <c r="AA2929" s="122" t="s">
        <v>88</v>
      </c>
      <c r="AB2929" s="40">
        <f>_xll.qlInterestRateIndexFixingDate($X$9,AC2929)</f>
        <v>59937</v>
      </c>
      <c r="AC2929" s="40">
        <f>_xll.qlCalendarAdvance(calendar,$AC2928,AA2929,,,trigger)</f>
        <v>59939</v>
      </c>
      <c r="AD2929" s="40">
        <f>_xll.qlInterestRateIndexMaturity($X$9,AC2929,)</f>
        <v>60029</v>
      </c>
      <c r="AE2929" s="43">
        <f>_xll.qlTenorBasisValue(TenorBasis3M,AC2929,_xll.ohTrigger(trigger,$X$24))</f>
        <v>3.6262289722846171E-5</v>
      </c>
      <c r="AF2929" s="90">
        <f>_xll.qlTenorBasisForwardRate(TenorBasis3M,AC2929,_xll.ohTrigger(trigger,$X$24))</f>
        <v>1.1435623784676885E-2</v>
      </c>
      <c r="AG2929" s="90">
        <f>_xll.qlIndexFixing(TenorBasisIndex6M,$AB2929,TRUE,_xll.ohTrigger(trigger,$X$24))</f>
        <v>1.1517680873104119E-2</v>
      </c>
      <c r="AH2929" s="43">
        <f>_xll.qlIndexFixing($X$9,$AB2929,TRUE,trigger)</f>
        <v>1.1532617380393795E-2</v>
      </c>
      <c r="AI2929" s="45">
        <f t="shared" si="59"/>
        <v>-0.1493650728967566</v>
      </c>
    </row>
    <row r="2930" spans="27:35" x14ac:dyDescent="0.2">
      <c r="AA2930" s="122" t="s">
        <v>88</v>
      </c>
      <c r="AB2930" s="40">
        <f>_xll.qlInterestRateIndexFixingDate($X$9,AC2930)</f>
        <v>59944</v>
      </c>
      <c r="AC2930" s="40">
        <f>_xll.qlCalendarAdvance(calendar,$AC2929,AA2930,,,trigger)</f>
        <v>59946</v>
      </c>
      <c r="AD2930" s="40">
        <f>_xll.qlInterestRateIndexMaturity($X$9,AC2930,)</f>
        <v>60036</v>
      </c>
      <c r="AE2930" s="43">
        <f>_xll.qlTenorBasisValue(TenorBasis3M,AC2930,_xll.ohTrigger(trigger,$X$24))</f>
        <v>3.6185616112849927E-5</v>
      </c>
      <c r="AF2930" s="90">
        <f>_xll.qlTenorBasisForwardRate(TenorBasis3M,AC2930,_xll.ohTrigger(trigger,$X$24))</f>
        <v>1.1439573442152629E-2</v>
      </c>
      <c r="AG2930" s="90">
        <f>_xll.qlIndexFixing(TenorBasisIndex6M,$AB2930,TRUE,_xll.ohTrigger(trigger,$X$24))</f>
        <v>1.1521630741926359E-2</v>
      </c>
      <c r="AH2930" s="43">
        <f>_xll.qlIndexFixing($X$9,$AB2930,TRUE,trigger)</f>
        <v>1.1536703758435962E-2</v>
      </c>
      <c r="AI2930" s="45">
        <f t="shared" si="59"/>
        <v>-0.15073016509603576</v>
      </c>
    </row>
    <row r="2931" spans="27:35" x14ac:dyDescent="0.2">
      <c r="AA2931" s="122" t="s">
        <v>88</v>
      </c>
      <c r="AB2931" s="40">
        <f>_xll.qlInterestRateIndexFixingDate($X$9,AC2931)</f>
        <v>59951</v>
      </c>
      <c r="AC2931" s="40">
        <f>_xll.qlCalendarAdvance(calendar,$AC2930,AA2931,,,trigger)</f>
        <v>59953</v>
      </c>
      <c r="AD2931" s="40">
        <f>_xll.qlInterestRateIndexMaturity($X$9,AC2931,)</f>
        <v>60043</v>
      </c>
      <c r="AE2931" s="43">
        <f>_xll.qlTenorBasisValue(TenorBasis3M,AC2931,_xll.ohTrigger(trigger,$X$24))</f>
        <v>3.6109107974536921E-5</v>
      </c>
      <c r="AF2931" s="90">
        <f>_xll.qlTenorBasisForwardRate(TenorBasis3M,AC2931,_xll.ohTrigger(trigger,$X$24))</f>
        <v>1.1443559503545586E-2</v>
      </c>
      <c r="AG2931" s="90">
        <f>_xll.qlIndexFixing(TenorBasisIndex6M,$AB2931,TRUE,_xll.ohTrigger(trigger,$X$24))</f>
        <v>1.1525617015411882E-2</v>
      </c>
      <c r="AH2931" s="43">
        <f>_xll.qlIndexFixing($X$9,$AB2931,TRUE,trigger)</f>
        <v>1.1540827111970131E-2</v>
      </c>
      <c r="AI2931" s="45">
        <f t="shared" si="59"/>
        <v>-0.1521009655824912</v>
      </c>
    </row>
    <row r="2932" spans="27:35" x14ac:dyDescent="0.2">
      <c r="AA2932" s="122" t="s">
        <v>88</v>
      </c>
      <c r="AB2932" s="40">
        <f>_xll.qlInterestRateIndexFixingDate($X$9,AC2932)</f>
        <v>59958</v>
      </c>
      <c r="AC2932" s="40">
        <f>_xll.qlCalendarAdvance(calendar,$AC2931,AA2932,,,trigger)</f>
        <v>59960</v>
      </c>
      <c r="AD2932" s="40">
        <f>_xll.qlInterestRateIndexMaturity($X$9,AC2932,)</f>
        <v>60050</v>
      </c>
      <c r="AE2932" s="43">
        <f>_xll.qlTenorBasisValue(TenorBasis3M,AC2932,_xll.ohTrigger(trigger,$X$24))</f>
        <v>3.6032764965793973E-5</v>
      </c>
      <c r="AF2932" s="90">
        <f>_xll.qlTenorBasisForwardRate(TenorBasis3M,AC2932,_xll.ohTrigger(trigger,$X$24))</f>
        <v>1.1447581968628384E-2</v>
      </c>
      <c r="AG2932" s="90">
        <f>_xll.qlIndexFixing(TenorBasisIndex6M,$AB2932,TRUE,_xll.ohTrigger(trigger,$X$24))</f>
        <v>1.1529639693331539E-2</v>
      </c>
      <c r="AH2932" s="43">
        <f>_xll.qlIndexFixing($X$9,$AB2932,TRUE,trigger)</f>
        <v>1.1544987441108212E-2</v>
      </c>
      <c r="AI2932" s="45">
        <f t="shared" si="59"/>
        <v>-0.15347747776672804</v>
      </c>
    </row>
    <row r="2933" spans="27:35" x14ac:dyDescent="0.2">
      <c r="AA2933" s="122" t="s">
        <v>88</v>
      </c>
      <c r="AB2933" s="40">
        <f>_xll.qlInterestRateIndexFixingDate($X$9,AC2933)</f>
        <v>59965</v>
      </c>
      <c r="AC2933" s="40">
        <f>_xll.qlCalendarAdvance(calendar,$AC2932,AA2933,,,trigger)</f>
        <v>59967</v>
      </c>
      <c r="AD2933" s="40">
        <f>_xll.qlInterestRateIndexMaturity($X$9,AC2933,)</f>
        <v>60059</v>
      </c>
      <c r="AE2933" s="43">
        <f>_xll.qlTenorBasisValue(TenorBasis3M,AC2933,_xll.ohTrigger(trigger,$X$24))</f>
        <v>3.5956586745168286E-5</v>
      </c>
      <c r="AF2933" s="90">
        <f>_xll.qlTenorBasisForwardRate(TenorBasis3M,AC2933,_xll.ohTrigger(trigger,$X$24))</f>
        <v>1.1452598889913998E-2</v>
      </c>
      <c r="AG2933" s="90">
        <f>_xll.qlIndexFixing(TenorBasisIndex6M,$AB2933,TRUE,_xll.ohTrigger(trigger,$X$24))</f>
        <v>1.1534662091180529E-2</v>
      </c>
      <c r="AH2933" s="43">
        <f>_xll.qlIndexFixing($X$9,$AB2933,TRUE,trigger)</f>
        <v>1.1550169024278127E-2</v>
      </c>
      <c r="AI2933" s="45">
        <f t="shared" si="59"/>
        <v>-0.15506933097597653</v>
      </c>
    </row>
    <row r="2934" spans="27:35" x14ac:dyDescent="0.2">
      <c r="AA2934" s="122" t="s">
        <v>88</v>
      </c>
      <c r="AB2934" s="40">
        <f>_xll.qlInterestRateIndexFixingDate($X$9,AC2934)</f>
        <v>59972</v>
      </c>
      <c r="AC2934" s="40">
        <f>_xll.qlCalendarAdvance(calendar,$AC2933,AA2934,,,trigger)</f>
        <v>59974</v>
      </c>
      <c r="AD2934" s="40">
        <f>_xll.qlInterestRateIndexMaturity($X$9,AC2934,)</f>
        <v>60066</v>
      </c>
      <c r="AE2934" s="43">
        <f>_xll.qlTenorBasisValue(TenorBasis3M,AC2934,_xll.ohTrigger(trigger,$X$24))</f>
        <v>3.5880572971866352E-5</v>
      </c>
      <c r="AF2934" s="90">
        <f>_xll.qlTenorBasisForwardRate(TenorBasis3M,AC2934,_xll.ohTrigger(trigger,$X$24))</f>
        <v>1.1456699622611756E-2</v>
      </c>
      <c r="AG2934" s="90">
        <f>_xll.qlIndexFixing(TenorBasisIndex6M,$AB2934,TRUE,_xll.ohTrigger(trigger,$X$24))</f>
        <v>1.1538763040189604E-2</v>
      </c>
      <c r="AH2934" s="43">
        <f>_xll.qlIndexFixing($X$9,$AB2934,TRUE,trigger)</f>
        <v>1.1554408858957992E-2</v>
      </c>
      <c r="AI2934" s="45">
        <f t="shared" si="59"/>
        <v>-0.15645818768388053</v>
      </c>
    </row>
    <row r="2935" spans="27:35" x14ac:dyDescent="0.2">
      <c r="AA2935" s="122" t="s">
        <v>88</v>
      </c>
      <c r="AB2935" s="40">
        <f>_xll.qlInterestRateIndexFixingDate($X$9,AC2935)</f>
        <v>59979</v>
      </c>
      <c r="AC2935" s="40">
        <f>_xll.qlCalendarAdvance(calendar,$AC2934,AA2935,,,trigger)</f>
        <v>59981</v>
      </c>
      <c r="AD2935" s="40">
        <f>_xll.qlInterestRateIndexMaturity($X$9,AC2935,)</f>
        <v>60073</v>
      </c>
      <c r="AE2935" s="43">
        <f>_xll.qlTenorBasisValue(TenorBasis3M,AC2935,_xll.ohTrigger(trigger,$X$24))</f>
        <v>3.5804723305752591E-5</v>
      </c>
      <c r="AF2935" s="90">
        <f>_xll.qlTenorBasisForwardRate(TenorBasis3M,AC2935,_xll.ohTrigger(trigger,$X$24))</f>
        <v>1.1460836760693437E-2</v>
      </c>
      <c r="AG2935" s="90">
        <f>_xll.qlIndexFixing(TenorBasisIndex6M,$AB2935,TRUE,_xll.ohTrigger(trigger,$X$24))</f>
        <v>1.1542900395346339E-2</v>
      </c>
      <c r="AH2935" s="43">
        <f>_xll.qlIndexFixing($X$9,$AB2935,TRUE,trigger)</f>
        <v>1.1558685672077297E-2</v>
      </c>
      <c r="AI2935" s="45">
        <f t="shared" si="59"/>
        <v>-0.15785276730958392</v>
      </c>
    </row>
    <row r="2936" spans="27:35" x14ac:dyDescent="0.2">
      <c r="AA2936" s="122" t="s">
        <v>88</v>
      </c>
      <c r="AB2936" s="40">
        <f>_xll.qlInterestRateIndexFixingDate($X$9,AC2936)</f>
        <v>59986</v>
      </c>
      <c r="AC2936" s="40">
        <f>_xll.qlCalendarAdvance(calendar,$AC2935,AA2936,,,trigger)</f>
        <v>59988</v>
      </c>
      <c r="AD2936" s="40">
        <f>_xll.qlInterestRateIndexMaturity($X$9,AC2936,)</f>
        <v>60080</v>
      </c>
      <c r="AE2936" s="43">
        <f>_xll.qlTenorBasisValue(TenorBasis3M,AC2936,_xll.ohTrigger(trigger,$X$24))</f>
        <v>3.5729037407348503E-5</v>
      </c>
      <c r="AF2936" s="90">
        <f>_xll.qlTenorBasisForwardRate(TenorBasis3M,AC2936,_xll.ohTrigger(trigger,$X$24))</f>
        <v>1.1465010303937482E-2</v>
      </c>
      <c r="AG2936" s="90">
        <f>_xll.qlIndexFixing(TenorBasisIndex6M,$AB2936,TRUE,_xll.ohTrigger(trigger,$X$24))</f>
        <v>1.15470741564257E-2</v>
      </c>
      <c r="AH2936" s="43">
        <f>_xll.qlIndexFixing($X$9,$AB2936,TRUE,trigger)</f>
        <v>1.1562999463760291E-2</v>
      </c>
      <c r="AI2936" s="45">
        <f t="shared" si="59"/>
        <v>-0.15925307334591771</v>
      </c>
    </row>
    <row r="2937" spans="27:35" x14ac:dyDescent="0.2">
      <c r="AA2937" s="122" t="s">
        <v>88</v>
      </c>
      <c r="AB2937" s="40">
        <f>_xll.qlInterestRateIndexFixingDate($X$9,AC2937)</f>
        <v>59993</v>
      </c>
      <c r="AC2937" s="40">
        <f>_xll.qlCalendarAdvance(calendar,$AC2936,AA2937,,,trigger)</f>
        <v>59995</v>
      </c>
      <c r="AD2937" s="40">
        <f>_xll.qlInterestRateIndexMaturity($X$9,AC2937,)</f>
        <v>60086</v>
      </c>
      <c r="AE2937" s="43">
        <f>_xll.qlTenorBasisValue(TenorBasis3M,AC2937,_xll.ohTrigger(trigger,$X$24))</f>
        <v>3.5653514937831428E-5</v>
      </c>
      <c r="AF2937" s="90">
        <f>_xll.qlTenorBasisForwardRate(TenorBasis3M,AC2937,_xll.ohTrigger(trigger,$X$24))</f>
        <v>1.1468730161251996E-2</v>
      </c>
      <c r="AG2937" s="90">
        <f>_xll.qlIndexFixing(TenorBasisIndex6M,$AB2937,TRUE,_xll.ohTrigger(trigger,$X$24))</f>
        <v>1.1550791596717749E-2</v>
      </c>
      <c r="AH2937" s="43">
        <f>_xll.qlIndexFixing($X$9,$AB2937,TRUE,trigger)</f>
        <v>1.1566846841586717E-2</v>
      </c>
      <c r="AI2937" s="45">
        <f t="shared" si="59"/>
        <v>-0.16055244868968047</v>
      </c>
    </row>
    <row r="2938" spans="27:35" x14ac:dyDescent="0.2">
      <c r="AA2938" s="122" t="s">
        <v>88</v>
      </c>
      <c r="AB2938" s="40">
        <f>_xll.qlInterestRateIndexFixingDate($X$9,AC2938)</f>
        <v>60000</v>
      </c>
      <c r="AC2938" s="40">
        <f>_xll.qlCalendarAdvance(calendar,$AC2937,AA2938,,,trigger)</f>
        <v>60002</v>
      </c>
      <c r="AD2938" s="40">
        <f>_xll.qlInterestRateIndexMaturity($X$9,AC2938,)</f>
        <v>60093</v>
      </c>
      <c r="AE2938" s="43">
        <f>_xll.qlTenorBasisValue(TenorBasis3M,AC2938,_xll.ohTrigger(trigger,$X$24))</f>
        <v>3.5578155559033439E-5</v>
      </c>
      <c r="AF2938" s="90">
        <f>_xll.qlTenorBasisForwardRate(TenorBasis3M,AC2938,_xll.ohTrigger(trigger,$X$24))</f>
        <v>1.1472973778859637E-2</v>
      </c>
      <c r="AG2938" s="90">
        <f>_xll.qlIndexFixing(TenorBasisIndex6M,$AB2938,TRUE,_xll.ohTrigger(trigger,$X$24))</f>
        <v>1.1555035432658874E-2</v>
      </c>
      <c r="AH2938" s="43">
        <f>_xll.qlIndexFixing($X$9,$AB2938,TRUE,trigger)</f>
        <v>1.1571231808691742E-2</v>
      </c>
      <c r="AI2938" s="45">
        <f t="shared" si="59"/>
        <v>-0.1619637603286761</v>
      </c>
    </row>
    <row r="2939" spans="27:35" x14ac:dyDescent="0.2">
      <c r="AA2939" s="122" t="s">
        <v>88</v>
      </c>
      <c r="AB2939" s="40">
        <f>_xll.qlInterestRateIndexFixingDate($X$9,AC2939)</f>
        <v>60007</v>
      </c>
      <c r="AC2939" s="40">
        <f>_xll.qlCalendarAdvance(calendar,$AC2938,AA2939,,,trigger)</f>
        <v>60009</v>
      </c>
      <c r="AD2939" s="40">
        <f>_xll.qlInterestRateIndexMaturity($X$9,AC2939,)</f>
        <v>60100</v>
      </c>
      <c r="AE2939" s="43">
        <f>_xll.qlTenorBasisValue(TenorBasis3M,AC2939,_xll.ohTrigger(trigger,$X$24))</f>
        <v>3.5502958933440236E-5</v>
      </c>
      <c r="AF2939" s="90">
        <f>_xll.qlTenorBasisForwardRate(TenorBasis3M,AC2939,_xll.ohTrigger(trigger,$X$24))</f>
        <v>1.1477253799785442E-2</v>
      </c>
      <c r="AG2939" s="90">
        <f>_xll.qlIndexFixing(TenorBasisIndex6M,$AB2939,TRUE,_xll.ohTrigger(trigger,$X$24))</f>
        <v>1.1559315672673603E-2</v>
      </c>
      <c r="AH2939" s="43">
        <f>_xll.qlIndexFixing($X$9,$AB2939,TRUE,trigger)</f>
        <v>1.1575653753478342E-2</v>
      </c>
      <c r="AI2939" s="45">
        <f t="shared" si="59"/>
        <v>-0.16338080804739058</v>
      </c>
    </row>
    <row r="2940" spans="27:35" x14ac:dyDescent="0.2">
      <c r="AA2940" s="122" t="s">
        <v>88</v>
      </c>
      <c r="AB2940" s="40">
        <f>_xll.qlInterestRateIndexFixingDate($X$9,AC2940)</f>
        <v>60014</v>
      </c>
      <c r="AC2940" s="40">
        <f>_xll.qlCalendarAdvance(calendar,$AC2939,AA2940,,,trigger)</f>
        <v>60016</v>
      </c>
      <c r="AD2940" s="40">
        <f>_xll.qlInterestRateIndexMaturity($X$9,AC2940,)</f>
        <v>60107</v>
      </c>
      <c r="AE2940" s="43">
        <f>_xll.qlTenorBasisValue(TenorBasis3M,AC2940,_xll.ohTrigger(trigger,$X$24))</f>
        <v>3.5427924724190042E-5</v>
      </c>
      <c r="AF2940" s="90">
        <f>_xll.qlTenorBasisForwardRate(TenorBasis3M,AC2940,_xll.ohTrigger(trigger,$X$24))</f>
        <v>1.1481570223812441E-2</v>
      </c>
      <c r="AG2940" s="90">
        <f>_xll.qlIndexFixing(TenorBasisIndex6M,$AB2940,TRUE,_xll.ohTrigger(trigger,$X$24))</f>
        <v>1.1563632316543206E-2</v>
      </c>
      <c r="AH2940" s="43">
        <f>_xll.qlIndexFixing($X$9,$AB2940,TRUE,trigger)</f>
        <v>1.158011267606774E-2</v>
      </c>
      <c r="AI2940" s="45">
        <f t="shared" si="59"/>
        <v>-0.16480359524534416</v>
      </c>
    </row>
    <row r="2941" spans="27:35" x14ac:dyDescent="0.2">
      <c r="AA2941" s="122" t="s">
        <v>88</v>
      </c>
      <c r="AB2941" s="40">
        <f>_xll.qlInterestRateIndexFixingDate($X$9,AC2941)</f>
        <v>60021</v>
      </c>
      <c r="AC2941" s="40">
        <f>_xll.qlCalendarAdvance(calendar,$AC2940,AA2941,,,trigger)</f>
        <v>60024</v>
      </c>
      <c r="AD2941" s="40">
        <f>_xll.qlInterestRateIndexMaturity($X$9,AC2941,)</f>
        <v>60118</v>
      </c>
      <c r="AE2941" s="43">
        <f>_xll.qlTenorBasisValue(TenorBasis3M,AC2941,_xll.ohTrigger(trigger,$X$24))</f>
        <v>3.5342369788084046E-5</v>
      </c>
      <c r="AF2941" s="90">
        <f>_xll.qlTenorBasisForwardRate(TenorBasis3M,AC2941,_xll.ohTrigger(trigger,$X$24))</f>
        <v>1.1488052962186994E-2</v>
      </c>
      <c r="AG2941" s="90">
        <f>_xll.qlIndexFixing(TenorBasisIndex6M,$AB2941,TRUE,_xll.ohTrigger(trigger,$X$24))</f>
        <v>1.1570123227573195E-2</v>
      </c>
      <c r="AH2941" s="43">
        <f>_xll.qlIndexFixing($X$9,$AB2941,TRUE,trigger)</f>
        <v>1.1586799475914573E-2</v>
      </c>
      <c r="AI2941" s="45">
        <f t="shared" si="59"/>
        <v>-0.16676248341378902</v>
      </c>
    </row>
    <row r="2942" spans="27:35" x14ac:dyDescent="0.2">
      <c r="AA2942" s="122" t="s">
        <v>88</v>
      </c>
      <c r="AB2942" s="40">
        <f>_xll.qlInterestRateIndexFixingDate($X$9,AC2942)</f>
        <v>60029</v>
      </c>
      <c r="AC2942" s="40">
        <f>_xll.qlCalendarAdvance(calendar,$AC2941,AA2942,,,trigger)</f>
        <v>60031</v>
      </c>
      <c r="AD2942" s="40">
        <f>_xll.qlInterestRateIndexMaturity($X$9,AC2942,)</f>
        <v>60125</v>
      </c>
      <c r="AE2942" s="43">
        <f>_xll.qlTenorBasisValue(TenorBasis3M,AC2942,_xll.ohTrigger(trigger,$X$24))</f>
        <v>3.5267682482551728E-5</v>
      </c>
      <c r="AF2942" s="90">
        <f>_xll.qlTenorBasisForwardRate(TenorBasis3M,AC2942,_xll.ohTrigger(trigger,$X$24))</f>
        <v>1.149245561345778E-2</v>
      </c>
      <c r="AG2942" s="90">
        <f>_xll.qlIndexFixing(TenorBasisIndex6M,$AB2942,TRUE,_xll.ohTrigger(trigger,$X$24))</f>
        <v>1.1574526103484712E-2</v>
      </c>
      <c r="AH2942" s="43">
        <f>_xll.qlIndexFixing($X$9,$AB2942,TRUE,trigger)</f>
        <v>1.159134599938717E-2</v>
      </c>
      <c r="AI2942" s="45">
        <f t="shared" si="59"/>
        <v>-0.16819895902457638</v>
      </c>
    </row>
    <row r="2943" spans="27:35" x14ac:dyDescent="0.2">
      <c r="AA2943" s="122" t="s">
        <v>88</v>
      </c>
      <c r="AB2943" s="40">
        <f>_xll.qlInterestRateIndexFixingDate($X$9,AC2943)</f>
        <v>60036</v>
      </c>
      <c r="AC2943" s="40">
        <f>_xll.qlCalendarAdvance(calendar,$AC2942,AA2943,,,trigger)</f>
        <v>60038</v>
      </c>
      <c r="AD2943" s="40">
        <f>_xll.qlInterestRateIndexMaturity($X$9,AC2943,)</f>
        <v>60132</v>
      </c>
      <c r="AE2943" s="43">
        <f>_xll.qlTenorBasisValue(TenorBasis3M,AC2943,_xll.ohTrigger(trigger,$X$24))</f>
        <v>3.5193156538889564E-5</v>
      </c>
      <c r="AF2943" s="90">
        <f>_xll.qlTenorBasisForwardRate(TenorBasis3M,AC2943,_xll.ohTrigger(trigger,$X$24))</f>
        <v>1.1496894670763348E-2</v>
      </c>
      <c r="AG2943" s="90">
        <f>_xll.qlIndexFixing(TenorBasisIndex6M,$AB2943,TRUE,_xll.ohTrigger(trigger,$X$24))</f>
        <v>1.1578965386211663E-2</v>
      </c>
      <c r="AH2943" s="43">
        <f>_xll.qlIndexFixing($X$9,$AB2943,TRUE,trigger)</f>
        <v>1.1595929504827894E-2</v>
      </c>
      <c r="AI2943" s="45">
        <f t="shared" si="59"/>
        <v>-0.16964118616230942</v>
      </c>
    </row>
    <row r="2944" spans="27:35" x14ac:dyDescent="0.2">
      <c r="AA2944" s="122" t="s">
        <v>88</v>
      </c>
      <c r="AB2944" s="40">
        <f>_xll.qlInterestRateIndexFixingDate($X$9,AC2944)</f>
        <v>60043</v>
      </c>
      <c r="AC2944" s="40">
        <f>_xll.qlCalendarAdvance(calendar,$AC2943,AA2944,,,trigger)</f>
        <v>60045</v>
      </c>
      <c r="AD2944" s="40">
        <f>_xll.qlInterestRateIndexMaturity($X$9,AC2944,)</f>
        <v>60139</v>
      </c>
      <c r="AE2944" s="43">
        <f>_xll.qlTenorBasisValue(TenorBasis3M,AC2944,_xll.ohTrigger(trigger,$X$24))</f>
        <v>3.5118791622927222E-5</v>
      </c>
      <c r="AF2944" s="90">
        <f>_xll.qlTenorBasisForwardRate(TenorBasis3M,AC2944,_xll.ohTrigger(trigger,$X$24))</f>
        <v>1.1501370133897907E-2</v>
      </c>
      <c r="AG2944" s="90">
        <f>_xll.qlIndexFixing(TenorBasisIndex6M,$AB2944,TRUE,_xll.ohTrigger(trigger,$X$24))</f>
        <v>1.1583441075544005E-2</v>
      </c>
      <c r="AH2944" s="43">
        <f>_xll.qlIndexFixing($X$9,$AB2944,TRUE,trigger)</f>
        <v>1.1600549992366852E-2</v>
      </c>
      <c r="AI2944" s="45">
        <f t="shared" si="59"/>
        <v>-0.17108916822846862</v>
      </c>
    </row>
    <row r="2945" spans="27:35" x14ac:dyDescent="0.2">
      <c r="AA2945" s="122" t="s">
        <v>88</v>
      </c>
      <c r="AB2945" s="40">
        <f>_xll.qlInterestRateIndexFixingDate($X$9,AC2945)</f>
        <v>60050</v>
      </c>
      <c r="AC2945" s="40">
        <f>_xll.qlCalendarAdvance(calendar,$AC2944,AA2945,,,trigger)</f>
        <v>60052</v>
      </c>
      <c r="AD2945" s="40">
        <f>_xll.qlInterestRateIndexMaturity($X$9,AC2945,)</f>
        <v>60143</v>
      </c>
      <c r="AE2945" s="43">
        <f>_xll.qlTenorBasisValue(TenorBasis3M,AC2945,_xll.ohTrigger(trigger,$X$24))</f>
        <v>3.5044587401141188E-5</v>
      </c>
      <c r="AF2945" s="90">
        <f>_xll.qlTenorBasisForwardRate(TenorBasis3M,AC2945,_xll.ohTrigger(trigger,$X$24))</f>
        <v>1.1504343988399994E-2</v>
      </c>
      <c r="AG2945" s="90">
        <f>_xll.qlIndexFixing(TenorBasisIndex6M,$AB2945,TRUE,_xll.ohTrigger(trigger,$X$24))</f>
        <v>1.158640722364717E-2</v>
      </c>
      <c r="AH2945" s="43">
        <f>_xll.qlIndexFixing($X$9,$AB2945,TRUE,trigger)</f>
        <v>1.1603628381075605E-2</v>
      </c>
      <c r="AI2945" s="45">
        <f t="shared" si="59"/>
        <v>-0.17221157428434428</v>
      </c>
    </row>
    <row r="2946" spans="27:35" x14ac:dyDescent="0.2">
      <c r="AA2946" s="122" t="s">
        <v>88</v>
      </c>
      <c r="AB2946" s="40">
        <f>_xll.qlInterestRateIndexFixingDate($X$9,AC2946)</f>
        <v>60057</v>
      </c>
      <c r="AC2946" s="40">
        <f>_xll.qlCalendarAdvance(calendar,$AC2945,AA2946,,,trigger)</f>
        <v>60059</v>
      </c>
      <c r="AD2946" s="40">
        <f>_xll.qlInterestRateIndexMaturity($X$9,AC2946,)</f>
        <v>60153</v>
      </c>
      <c r="AE2946" s="43">
        <f>_xll.qlTenorBasisValue(TenorBasis3M,AC2946,_xll.ohTrigger(trigger,$X$24))</f>
        <v>3.4970543540653647E-5</v>
      </c>
      <c r="AF2946" s="90">
        <f>_xll.qlTenorBasisForwardRate(TenorBasis3M,AC2946,_xll.ohTrigger(trigger,$X$24))</f>
        <v>1.1510430276846978E-2</v>
      </c>
      <c r="AG2946" s="90">
        <f>_xll.qlIndexFixing(TenorBasisIndex6M,$AB2946,TRUE,_xll.ohTrigger(trigger,$X$24))</f>
        <v>1.15925016732255E-2</v>
      </c>
      <c r="AH2946" s="43">
        <f>_xll.qlIndexFixing($X$9,$AB2946,TRUE,trigger)</f>
        <v>1.1609901914279467E-2</v>
      </c>
      <c r="AI2946" s="45">
        <f t="shared" si="59"/>
        <v>-0.17400241053967466</v>
      </c>
    </row>
    <row r="2947" spans="27:35" x14ac:dyDescent="0.2">
      <c r="AA2947" s="122" t="s">
        <v>88</v>
      </c>
      <c r="AB2947" s="40">
        <f>_xll.qlInterestRateIndexFixingDate($X$9,AC2947)</f>
        <v>60064</v>
      </c>
      <c r="AC2947" s="40">
        <f>_xll.qlCalendarAdvance(calendar,$AC2946,AA2947,,,trigger)</f>
        <v>60066</v>
      </c>
      <c r="AD2947" s="40">
        <f>_xll.qlInterestRateIndexMaturity($X$9,AC2947,)</f>
        <v>60160</v>
      </c>
      <c r="AE2947" s="43">
        <f>_xll.qlTenorBasisValue(TenorBasis3M,AC2947,_xll.ohTrigger(trigger,$X$24))</f>
        <v>3.4896659709231409E-5</v>
      </c>
      <c r="AF2947" s="90">
        <f>_xll.qlTenorBasisForwardRate(TenorBasis3M,AC2947,_xll.ohTrigger(trigger,$X$24))</f>
        <v>1.151501495625926E-2</v>
      </c>
      <c r="AG2947" s="90">
        <f>_xll.qlIndexFixing(TenorBasisIndex6M,$AB2947,TRUE,_xll.ohTrigger(trigger,$X$24))</f>
        <v>1.1597086581173269E-2</v>
      </c>
      <c r="AH2947" s="43">
        <f>_xll.qlIndexFixing($X$9,$AB2947,TRUE,trigger)</f>
        <v>1.1614633348924397E-2</v>
      </c>
      <c r="AI2947" s="45">
        <f t="shared" si="59"/>
        <v>-0.17546767751128525</v>
      </c>
    </row>
    <row r="2948" spans="27:35" x14ac:dyDescent="0.2">
      <c r="AA2948" s="122" t="s">
        <v>88</v>
      </c>
      <c r="AB2948" s="40">
        <f>_xll.qlInterestRateIndexFixingDate($X$9,AC2948)</f>
        <v>60071</v>
      </c>
      <c r="AC2948" s="40">
        <f>_xll.qlCalendarAdvance(calendar,$AC2947,AA2948,,,trigger)</f>
        <v>60073</v>
      </c>
      <c r="AD2948" s="40">
        <f>_xll.qlInterestRateIndexMaturity($X$9,AC2948,)</f>
        <v>60167</v>
      </c>
      <c r="AE2948" s="43">
        <f>_xll.qlTenorBasisValue(TenorBasis3M,AC2948,_xll.ohTrigger(trigger,$X$24))</f>
        <v>3.4822935575284799E-5</v>
      </c>
      <c r="AF2948" s="90">
        <f>_xll.qlTenorBasisForwardRate(TenorBasis3M,AC2948,_xll.ohTrigger(trigger,$X$24))</f>
        <v>1.1519636040701171E-2</v>
      </c>
      <c r="AG2948" s="90">
        <f>_xll.qlIndexFixing(TenorBasisIndex6M,$AB2948,TRUE,_xll.ohTrigger(trigger,$X$24))</f>
        <v>1.1601707894927919E-2</v>
      </c>
      <c r="AH2948" s="43">
        <f>_xll.qlIndexFixing($X$9,$AB2948,TRUE,trigger)</f>
        <v>1.1619401766206704E-2</v>
      </c>
      <c r="AI2948" s="45">
        <f t="shared" ref="AI2948:AI3011" si="60">(AG2948-AH2948)*10000</f>
        <v>-0.17693871278784412</v>
      </c>
    </row>
    <row r="2949" spans="27:35" x14ac:dyDescent="0.2">
      <c r="AA2949" s="122" t="s">
        <v>88</v>
      </c>
      <c r="AB2949" s="40">
        <f>_xll.qlInterestRateIndexFixingDate($X$9,AC2949)</f>
        <v>60078</v>
      </c>
      <c r="AC2949" s="40">
        <f>_xll.qlCalendarAdvance(calendar,$AC2948,AA2949,,,trigger)</f>
        <v>60080</v>
      </c>
      <c r="AD2949" s="40">
        <f>_xll.qlInterestRateIndexMaturity($X$9,AC2949,)</f>
        <v>60174</v>
      </c>
      <c r="AE2949" s="43">
        <f>_xll.qlTenorBasisValue(TenorBasis3M,AC2949,_xll.ohTrigger(trigger,$X$24))</f>
        <v>3.4749370807866436E-5</v>
      </c>
      <c r="AF2949" s="90">
        <f>_xll.qlTenorBasisForwardRate(TenorBasis3M,AC2949,_xll.ohTrigger(trigger,$X$24))</f>
        <v>1.1524293529976273E-2</v>
      </c>
      <c r="AG2949" s="90">
        <f>_xll.qlIndexFixing(TenorBasisIndex6M,$AB2949,TRUE,_xll.ohTrigger(trigger,$X$24))</f>
        <v>1.1606365614295563E-2</v>
      </c>
      <c r="AH2949" s="43">
        <f>_xll.qlIndexFixing($X$9,$AB2949,TRUE,trigger)</f>
        <v>1.1624207166266701E-2</v>
      </c>
      <c r="AI2949" s="45">
        <f t="shared" si="60"/>
        <v>-0.17841551971138278</v>
      </c>
    </row>
    <row r="2950" spans="27:35" x14ac:dyDescent="0.2">
      <c r="AA2950" s="122" t="s">
        <v>88</v>
      </c>
      <c r="AB2950" s="40">
        <f>_xll.qlInterestRateIndexFixingDate($X$9,AC2950)</f>
        <v>60085</v>
      </c>
      <c r="AC2950" s="40">
        <f>_xll.qlCalendarAdvance(calendar,$AC2949,AA2950,,,trigger)</f>
        <v>60087</v>
      </c>
      <c r="AD2950" s="40">
        <f>_xll.qlInterestRateIndexMaturity($X$9,AC2950,)</f>
        <v>60181</v>
      </c>
      <c r="AE2950" s="43">
        <f>_xll.qlTenorBasisValue(TenorBasis3M,AC2950,_xll.ohTrigger(trigger,$X$24))</f>
        <v>3.4675965076670436E-5</v>
      </c>
      <c r="AF2950" s="90">
        <f>_xll.qlTenorBasisForwardRate(TenorBasis3M,AC2950,_xll.ohTrigger(trigger,$X$24))</f>
        <v>1.1528987423891527E-2</v>
      </c>
      <c r="AG2950" s="90">
        <f>_xll.qlIndexFixing(TenorBasisIndex6M,$AB2950,TRUE,_xll.ohTrigger(trigger,$X$24))</f>
        <v>1.1611059739077207E-2</v>
      </c>
      <c r="AH2950" s="43">
        <f>_xll.qlIndexFixing($X$9,$AB2950,TRUE,trigger)</f>
        <v>1.1629049549243004E-2</v>
      </c>
      <c r="AI2950" s="45">
        <f t="shared" si="60"/>
        <v>-0.17989810165796802</v>
      </c>
    </row>
    <row r="2951" spans="27:35" x14ac:dyDescent="0.2">
      <c r="AA2951" s="122" t="s">
        <v>88</v>
      </c>
      <c r="AB2951" s="40">
        <f>_xll.qlInterestRateIndexFixingDate($X$9,AC2951)</f>
        <v>60092</v>
      </c>
      <c r="AC2951" s="40">
        <f>_xll.qlCalendarAdvance(calendar,$AC2950,AA2951,,,trigger)</f>
        <v>60094</v>
      </c>
      <c r="AD2951" s="40">
        <f>_xll.qlInterestRateIndexMaturity($X$9,AC2951,)</f>
        <v>60188</v>
      </c>
      <c r="AE2951" s="43">
        <f>_xll.qlTenorBasisValue(TenorBasis3M,AC2951,_xll.ohTrigger(trigger,$X$24))</f>
        <v>3.4602718052031E-5</v>
      </c>
      <c r="AF2951" s="90">
        <f>_xll.qlTenorBasisForwardRate(TenorBasis3M,AC2951,_xll.ohTrigger(trigger,$X$24))</f>
        <v>1.1533717722250498E-2</v>
      </c>
      <c r="AG2951" s="90">
        <f>_xll.qlIndexFixing(TenorBasisIndex6M,$AB2951,TRUE,_xll.ohTrigger(trigger,$X$24))</f>
        <v>1.161579026908492E-2</v>
      </c>
      <c r="AH2951" s="43">
        <f>_xll.qlIndexFixing($X$9,$AB2951,TRUE,trigger)</f>
        <v>1.1633928915276773E-2</v>
      </c>
      <c r="AI2951" s="45">
        <f t="shared" si="60"/>
        <v>-0.18138646191852639</v>
      </c>
    </row>
    <row r="2952" spans="27:35" x14ac:dyDescent="0.2">
      <c r="AA2952" s="122" t="s">
        <v>88</v>
      </c>
      <c r="AB2952" s="40">
        <f>_xll.qlInterestRateIndexFixingDate($X$9,AC2952)</f>
        <v>60099</v>
      </c>
      <c r="AC2952" s="40">
        <f>_xll.qlCalendarAdvance(calendar,$AC2951,AA2952,,,trigger)</f>
        <v>60101</v>
      </c>
      <c r="AD2952" s="40">
        <f>_xll.qlInterestRateIndexMaturity($X$9,AC2952,)</f>
        <v>60195</v>
      </c>
      <c r="AE2952" s="43">
        <f>_xll.qlTenorBasisValue(TenorBasis3M,AC2952,_xll.ohTrigger(trigger,$X$24))</f>
        <v>3.4529629404921405E-5</v>
      </c>
      <c r="AF2952" s="90">
        <f>_xll.qlTenorBasisForwardRate(TenorBasis3M,AC2952,_xll.ohTrigger(trigger,$X$24))</f>
        <v>1.1538484424862697E-2</v>
      </c>
      <c r="AG2952" s="90">
        <f>_xll.qlIndexFixing(TenorBasisIndex6M,$AB2952,TRUE,_xll.ohTrigger(trigger,$X$24))</f>
        <v>1.1620557204125663E-2</v>
      </c>
      <c r="AH2952" s="43">
        <f>_xll.qlIndexFixing($X$9,$AB2952,TRUE,trigger)</f>
        <v>1.1638845264506623E-2</v>
      </c>
      <c r="AI2952" s="45">
        <f t="shared" si="60"/>
        <v>-0.18288060380960633</v>
      </c>
    </row>
    <row r="2953" spans="27:35" x14ac:dyDescent="0.2">
      <c r="AA2953" s="122" t="s">
        <v>88</v>
      </c>
      <c r="AB2953" s="40">
        <f>_xll.qlInterestRateIndexFixingDate($X$9,AC2953)</f>
        <v>60106</v>
      </c>
      <c r="AC2953" s="40">
        <f>_xll.qlCalendarAdvance(calendar,$AC2952,AA2953,,,trigger)</f>
        <v>60108</v>
      </c>
      <c r="AD2953" s="40">
        <f>_xll.qlInterestRateIndexMaturity($X$9,AC2953,)</f>
        <v>60202</v>
      </c>
      <c r="AE2953" s="43">
        <f>_xll.qlTenorBasisValue(TenorBasis3M,AC2953,_xll.ohTrigger(trigger,$X$24))</f>
        <v>3.4456698806953076E-5</v>
      </c>
      <c r="AF2953" s="90">
        <f>_xll.qlTenorBasisForwardRate(TenorBasis3M,AC2953,_xll.ohTrigger(trigger,$X$24))</f>
        <v>1.154328753154104E-2</v>
      </c>
      <c r="AG2953" s="90">
        <f>_xll.qlIndexFixing(TenorBasisIndex6M,$AB2953,TRUE,_xll.ohTrigger(trigger,$X$24))</f>
        <v>1.1625360544008952E-2</v>
      </c>
      <c r="AH2953" s="43">
        <f>_xll.qlIndexFixing($X$9,$AB2953,TRUE,trigger)</f>
        <v>1.1643798597075417E-2</v>
      </c>
      <c r="AI2953" s="45">
        <f t="shared" si="60"/>
        <v>-0.18438053066465246</v>
      </c>
    </row>
    <row r="2954" spans="27:35" x14ac:dyDescent="0.2">
      <c r="AA2954" s="122" t="s">
        <v>88</v>
      </c>
      <c r="AB2954" s="40">
        <f>_xll.qlInterestRateIndexFixingDate($X$9,AC2954)</f>
        <v>60113</v>
      </c>
      <c r="AC2954" s="40">
        <f>_xll.qlCalendarAdvance(calendar,$AC2953,AA2954,,,trigger)</f>
        <v>60115</v>
      </c>
      <c r="AD2954" s="40">
        <f>_xll.qlInterestRateIndexMaturity($X$9,AC2954,)</f>
        <v>60209</v>
      </c>
      <c r="AE2954" s="43">
        <f>_xll.qlTenorBasisValue(TenorBasis3M,AC2954,_xll.ohTrigger(trigger,$X$24))</f>
        <v>3.4383925930374297E-5</v>
      </c>
      <c r="AF2954" s="90">
        <f>_xll.qlTenorBasisForwardRate(TenorBasis3M,AC2954,_xll.ohTrigger(trigger,$X$24))</f>
        <v>1.1548127042096743E-2</v>
      </c>
      <c r="AG2954" s="90">
        <f>_xll.qlIndexFixing(TenorBasisIndex6M,$AB2954,TRUE,_xll.ohTrigger(trigger,$X$24))</f>
        <v>1.16302002885494E-2</v>
      </c>
      <c r="AH2954" s="43">
        <f>_xll.qlIndexFixing($X$9,$AB2954,TRUE,trigger)</f>
        <v>1.1648788913126021E-2</v>
      </c>
      <c r="AI2954" s="45">
        <f t="shared" si="60"/>
        <v>-0.18588624576621263</v>
      </c>
    </row>
    <row r="2955" spans="27:35" x14ac:dyDescent="0.2">
      <c r="AA2955" s="122" t="s">
        <v>88</v>
      </c>
      <c r="AB2955" s="40">
        <f>_xll.qlInterestRateIndexFixingDate($X$9,AC2955)</f>
        <v>60120</v>
      </c>
      <c r="AC2955" s="40">
        <f>_xll.qlCalendarAdvance(calendar,$AC2954,AA2955,,,trigger)</f>
        <v>60122</v>
      </c>
      <c r="AD2955" s="40">
        <f>_xll.qlInterestRateIndexMaturity($X$9,AC2955,)</f>
        <v>60216</v>
      </c>
      <c r="AE2955" s="43">
        <f>_xll.qlTenorBasisValue(TenorBasis3M,AC2955,_xll.ohTrigger(trigger,$X$24))</f>
        <v>3.4311310448069125E-5</v>
      </c>
      <c r="AF2955" s="90">
        <f>_xll.qlTenorBasisForwardRate(TenorBasis3M,AC2955,_xll.ohTrigger(trigger,$X$24))</f>
        <v>1.155300295634102E-2</v>
      </c>
      <c r="AG2955" s="90">
        <f>_xll.qlIndexFixing(TenorBasisIndex6M,$AB2955,TRUE,_xll.ohTrigger(trigger,$X$24))</f>
        <v>1.1635076437556525E-2</v>
      </c>
      <c r="AH2955" s="43">
        <f>_xll.qlIndexFixing($X$9,$AB2955,TRUE,trigger)</f>
        <v>1.1653816212802998E-2</v>
      </c>
      <c r="AI2955" s="45">
        <f t="shared" si="60"/>
        <v>-0.18739775246473175</v>
      </c>
    </row>
    <row r="2956" spans="27:35" x14ac:dyDescent="0.2">
      <c r="AA2956" s="122" t="s">
        <v>88</v>
      </c>
      <c r="AB2956" s="40">
        <f>_xll.qlInterestRateIndexFixingDate($X$9,AC2956)</f>
        <v>60127</v>
      </c>
      <c r="AC2956" s="40">
        <f>_xll.qlCalendarAdvance(calendar,$AC2955,AA2956,,,trigger)</f>
        <v>60129</v>
      </c>
      <c r="AD2956" s="40">
        <f>_xll.qlInterestRateIndexMaturity($X$9,AC2956,)</f>
        <v>60223</v>
      </c>
      <c r="AE2956" s="43">
        <f>_xll.qlTenorBasisValue(TenorBasis3M,AC2956,_xll.ohTrigger(trigger,$X$24))</f>
        <v>3.423885203355642E-5</v>
      </c>
      <c r="AF2956" s="90">
        <f>_xll.qlTenorBasisForwardRate(TenorBasis3M,AC2956,_xll.ohTrigger(trigger,$X$24))</f>
        <v>1.155791527409529E-2</v>
      </c>
      <c r="AG2956" s="90">
        <f>_xll.qlIndexFixing(TenorBasisIndex6M,$AB2956,TRUE,_xll.ohTrigger(trigger,$X$24))</f>
        <v>1.1639988990850895E-2</v>
      </c>
      <c r="AH2956" s="43">
        <f>_xll.qlIndexFixing($X$9,$AB2956,TRUE,trigger)</f>
        <v>1.1658880496250915E-2</v>
      </c>
      <c r="AI2956" s="45">
        <f t="shared" si="60"/>
        <v>-0.18891505400020492</v>
      </c>
    </row>
    <row r="2957" spans="27:35" x14ac:dyDescent="0.2">
      <c r="AA2957" s="122" t="s">
        <v>88</v>
      </c>
      <c r="AB2957" s="40">
        <f>_xll.qlInterestRateIndexFixingDate($X$9,AC2957)</f>
        <v>60134</v>
      </c>
      <c r="AC2957" s="40">
        <f>_xll.qlCalendarAdvance(calendar,$AC2956,AA2957,,,trigger)</f>
        <v>60136</v>
      </c>
      <c r="AD2957" s="40">
        <f>_xll.qlInterestRateIndexMaturity($X$9,AC2957,)</f>
        <v>60230</v>
      </c>
      <c r="AE2957" s="43">
        <f>_xll.qlTenorBasisValue(TenorBasis3M,AC2957,_xll.ohTrigger(trigger,$X$24))</f>
        <v>3.4166550360988755E-5</v>
      </c>
      <c r="AF2957" s="90">
        <f>_xll.qlTenorBasisForwardRate(TenorBasis3M,AC2957,_xll.ohTrigger(trigger,$X$24))</f>
        <v>1.1562863995172472E-2</v>
      </c>
      <c r="AG2957" s="90">
        <f>_xll.qlIndexFixing(TenorBasisIndex6M,$AB2957,TRUE,_xll.ohTrigger(trigger,$X$24))</f>
        <v>1.1644937948248824E-2</v>
      </c>
      <c r="AH2957" s="43">
        <f>_xll.qlIndexFixing($X$9,$AB2957,TRUE,trigger)</f>
        <v>1.1663981763616887E-2</v>
      </c>
      <c r="AI2957" s="45">
        <f t="shared" si="60"/>
        <v>-0.19043815368062836</v>
      </c>
    </row>
    <row r="2958" spans="27:35" x14ac:dyDescent="0.2">
      <c r="AA2958" s="122" t="s">
        <v>88</v>
      </c>
      <c r="AB2958" s="40">
        <f>_xll.qlInterestRateIndexFixingDate($X$9,AC2958)</f>
        <v>60141</v>
      </c>
      <c r="AC2958" s="40">
        <f>_xll.qlCalendarAdvance(calendar,$AC2957,AA2958,,,trigger)</f>
        <v>60143</v>
      </c>
      <c r="AD2958" s="40">
        <f>_xll.qlInterestRateIndexMaturity($X$9,AC2958,)</f>
        <v>60234</v>
      </c>
      <c r="AE2958" s="43">
        <f>_xll.qlTenorBasisValue(TenorBasis3M,AC2958,_xll.ohTrigger(trigger,$X$24))</f>
        <v>3.4094405105151148E-5</v>
      </c>
      <c r="AF2958" s="90">
        <f>_xll.qlTenorBasisForwardRate(TenorBasis3M,AC2958,_xll.ohTrigger(trigger,$X$24))</f>
        <v>1.1566203757132458E-2</v>
      </c>
      <c r="AG2958" s="90">
        <f>_xll.qlIndexFixing(TenorBasisIndex6M,$AB2958,TRUE,_xll.ohTrigger(trigger,$X$24))</f>
        <v>1.1648269969290659E-2</v>
      </c>
      <c r="AH2958" s="43">
        <f>_xll.qlIndexFixing($X$9,$AB2958,TRUE,trigger)</f>
        <v>1.1667431731130325E-2</v>
      </c>
      <c r="AI2958" s="45">
        <f t="shared" si="60"/>
        <v>-0.19161761839666183</v>
      </c>
    </row>
    <row r="2959" spans="27:35" x14ac:dyDescent="0.2">
      <c r="AA2959" s="122" t="s">
        <v>88</v>
      </c>
      <c r="AB2959" s="40">
        <f>_xll.qlInterestRateIndexFixingDate($X$9,AC2959)</f>
        <v>60148</v>
      </c>
      <c r="AC2959" s="40">
        <f>_xll.qlCalendarAdvance(calendar,$AC2958,AA2959,,,trigger)</f>
        <v>60150</v>
      </c>
      <c r="AD2959" s="40">
        <f>_xll.qlInterestRateIndexMaturity($X$9,AC2959,)</f>
        <v>60241</v>
      </c>
      <c r="AE2959" s="43">
        <f>_xll.qlTenorBasisValue(TenorBasis3M,AC2959,_xll.ohTrigger(trigger,$X$24))</f>
        <v>3.4022415941460156E-5</v>
      </c>
      <c r="AF2959" s="90">
        <f>_xll.qlTenorBasisForwardRate(TenorBasis3M,AC2959,_xll.ohTrigger(trigger,$X$24))</f>
        <v>1.1571217001199367E-2</v>
      </c>
      <c r="AG2959" s="90">
        <f>_xll.qlIndexFixing(TenorBasisIndex6M,$AB2959,TRUE,_xll.ohTrigger(trigger,$X$24))</f>
        <v>1.1653283447624679E-2</v>
      </c>
      <c r="AH2959" s="43">
        <f>_xll.qlIndexFixing($X$9,$AB2959,TRUE,trigger)</f>
        <v>1.1672598539793E-2</v>
      </c>
      <c r="AI2959" s="45">
        <f t="shared" si="60"/>
        <v>-0.19315092168320502</v>
      </c>
    </row>
    <row r="2960" spans="27:35" x14ac:dyDescent="0.2">
      <c r="AA2960" s="122" t="s">
        <v>88</v>
      </c>
      <c r="AB2960" s="40">
        <f>_xll.qlInterestRateIndexFixingDate($X$9,AC2960)</f>
        <v>60155</v>
      </c>
      <c r="AC2960" s="40">
        <f>_xll.qlCalendarAdvance(calendar,$AC2959,AA2960,,,trigger)</f>
        <v>60157</v>
      </c>
      <c r="AD2960" s="40">
        <f>_xll.qlInterestRateIndexMaturity($X$9,AC2960,)</f>
        <v>60248</v>
      </c>
      <c r="AE2960" s="43">
        <f>_xll.qlTenorBasisValue(TenorBasis3M,AC2960,_xll.ohTrigger(trigger,$X$24))</f>
        <v>3.3950582545962741E-5</v>
      </c>
      <c r="AF2960" s="90">
        <f>_xll.qlTenorBasisForwardRate(TenorBasis3M,AC2960,_xll.ohTrigger(trigger,$X$24))</f>
        <v>1.1576266644374179E-2</v>
      </c>
      <c r="AG2960" s="90">
        <f>_xll.qlIndexFixing(TenorBasisIndex6M,$AB2960,TRUE,_xll.ohTrigger(trigger,$X$24))</f>
        <v>1.1658333325822043E-2</v>
      </c>
      <c r="AH2960" s="43">
        <f>_xll.qlIndexFixing($X$9,$AB2960,TRUE,trigger)</f>
        <v>1.167780232896927E-2</v>
      </c>
      <c r="AI2960" s="45">
        <f t="shared" si="60"/>
        <v>-0.1946900314722666</v>
      </c>
    </row>
    <row r="2961" spans="27:35" x14ac:dyDescent="0.2">
      <c r="AA2961" s="122" t="s">
        <v>88</v>
      </c>
      <c r="AB2961" s="40">
        <f>_xll.qlInterestRateIndexFixingDate($X$9,AC2961)</f>
        <v>60162</v>
      </c>
      <c r="AC2961" s="40">
        <f>_xll.qlCalendarAdvance(calendar,$AC2960,AA2961,,,trigger)</f>
        <v>60164</v>
      </c>
      <c r="AD2961" s="40">
        <f>_xll.qlInterestRateIndexMaturity($X$9,AC2961,)</f>
        <v>60255</v>
      </c>
      <c r="AE2961" s="43">
        <f>_xll.qlTenorBasisValue(TenorBasis3M,AC2961,_xll.ohTrigger(trigger,$X$24))</f>
        <v>3.3878904595335151E-5</v>
      </c>
      <c r="AF2961" s="90">
        <f>_xll.qlTenorBasisForwardRate(TenorBasis3M,AC2961,_xll.ohTrigger(trigger,$X$24))</f>
        <v>1.1581352686475942E-2</v>
      </c>
      <c r="AG2961" s="90">
        <f>_xll.qlIndexFixing(TenorBasisIndex6M,$AB2961,TRUE,_xll.ohTrigger(trigger,$X$24))</f>
        <v>1.1663419603700039E-2</v>
      </c>
      <c r="AH2961" s="43">
        <f>_xll.qlIndexFixing($X$9,$AB2961,TRUE,trigger)</f>
        <v>1.168304309880671E-2</v>
      </c>
      <c r="AI2961" s="45">
        <f t="shared" si="60"/>
        <v>-0.19623495106670802</v>
      </c>
    </row>
    <row r="2962" spans="27:35" x14ac:dyDescent="0.2">
      <c r="AA2962" s="122" t="s">
        <v>88</v>
      </c>
      <c r="AB2962" s="40">
        <f>_xll.qlInterestRateIndexFixingDate($X$9,AC2962)</f>
        <v>60169</v>
      </c>
      <c r="AC2962" s="40">
        <f>_xll.qlCalendarAdvance(calendar,$AC2961,AA2962,,,trigger)</f>
        <v>60171</v>
      </c>
      <c r="AD2962" s="40">
        <f>_xll.qlInterestRateIndexMaturity($X$9,AC2962,)</f>
        <v>60265</v>
      </c>
      <c r="AE2962" s="43">
        <f>_xll.qlTenorBasisValue(TenorBasis3M,AC2962,_xll.ohTrigger(trigger,$X$24))</f>
        <v>3.3807381766881864E-5</v>
      </c>
      <c r="AF2962" s="90">
        <f>_xll.qlTenorBasisForwardRate(TenorBasis3M,AC2962,_xll.ohTrigger(trigger,$X$24))</f>
        <v>1.1588153644134683E-2</v>
      </c>
      <c r="AG2962" s="90">
        <f>_xll.qlIndexFixing(TenorBasisIndex6M,$AB2962,TRUE,_xll.ohTrigger(trigger,$X$24))</f>
        <v>1.1670228790488004E-2</v>
      </c>
      <c r="AH2962" s="43">
        <f>_xll.qlIndexFixing($X$9,$AB2962,TRUE,trigger)</f>
        <v>1.1690042864403224E-2</v>
      </c>
      <c r="AI2962" s="45">
        <f t="shared" si="60"/>
        <v>-0.19814073915219374</v>
      </c>
    </row>
    <row r="2963" spans="27:35" x14ac:dyDescent="0.2">
      <c r="AA2963" s="122" t="s">
        <v>88</v>
      </c>
      <c r="AB2963" s="40">
        <f>_xll.qlInterestRateIndexFixingDate($X$9,AC2963)</f>
        <v>60176</v>
      </c>
      <c r="AC2963" s="40">
        <f>_xll.qlCalendarAdvance(calendar,$AC2962,AA2963,,,trigger)</f>
        <v>60178</v>
      </c>
      <c r="AD2963" s="40">
        <f>_xll.qlInterestRateIndexMaturity($X$9,AC2963,)</f>
        <v>60272</v>
      </c>
      <c r="AE2963" s="43">
        <f>_xll.qlTenorBasisValue(TenorBasis3M,AC2963,_xll.ohTrigger(trigger,$X$24))</f>
        <v>3.3736013738534538E-5</v>
      </c>
      <c r="AF2963" s="90">
        <f>_xll.qlTenorBasisForwardRate(TenorBasis3M,AC2963,_xll.ohTrigger(trigger,$X$24))</f>
        <v>1.1593320781410184E-2</v>
      </c>
      <c r="AG2963" s="90">
        <f>_xll.qlIndexFixing(TenorBasisIndex6M,$AB2963,TRUE,_xll.ohTrigger(trigger,$X$24))</f>
        <v>1.167539616875371E-2</v>
      </c>
      <c r="AH2963" s="43">
        <f>_xll.qlIndexFixing($X$9,$AB2963,TRUE,trigger)</f>
        <v>1.1695366038404391E-2</v>
      </c>
      <c r="AI2963" s="45">
        <f t="shared" si="60"/>
        <v>-0.19969869650681218</v>
      </c>
    </row>
    <row r="2964" spans="27:35" x14ac:dyDescent="0.2">
      <c r="AA2964" s="122" t="s">
        <v>88</v>
      </c>
      <c r="AB2964" s="40">
        <f>_xll.qlInterestRateIndexFixingDate($X$9,AC2964)</f>
        <v>60183</v>
      </c>
      <c r="AC2964" s="40">
        <f>_xll.qlCalendarAdvance(calendar,$AC2963,AA2964,,,trigger)</f>
        <v>60185</v>
      </c>
      <c r="AD2964" s="40">
        <f>_xll.qlInterestRateIndexMaturity($X$9,AC2964,)</f>
        <v>60279</v>
      </c>
      <c r="AE2964" s="43">
        <f>_xll.qlTenorBasisValue(TenorBasis3M,AC2964,_xll.ohTrigger(trigger,$X$24))</f>
        <v>3.366480018885083E-5</v>
      </c>
      <c r="AF2964" s="90">
        <f>_xll.qlTenorBasisForwardRate(TenorBasis3M,AC2964,_xll.ohTrigger(trigger,$X$24))</f>
        <v>1.1598524320776385E-2</v>
      </c>
      <c r="AG2964" s="90">
        <f>_xll.qlIndexFixing(TenorBasisIndex6M,$AB2964,TRUE,_xll.ohTrigger(trigger,$X$24))</f>
        <v>1.168059994988907E-2</v>
      </c>
      <c r="AH2964" s="43">
        <f>_xll.qlIndexFixing($X$9,$AB2964,TRUE,trigger)</f>
        <v>1.1700726197378089E-2</v>
      </c>
      <c r="AI2964" s="45">
        <f t="shared" si="60"/>
        <v>-0.2012624748901938</v>
      </c>
    </row>
    <row r="2965" spans="27:35" x14ac:dyDescent="0.2">
      <c r="AA2965" s="122" t="s">
        <v>88</v>
      </c>
      <c r="AB2965" s="40">
        <f>_xll.qlInterestRateIndexFixingDate($X$9,AC2965)</f>
        <v>60190</v>
      </c>
      <c r="AC2965" s="40">
        <f>_xll.qlCalendarAdvance(calendar,$AC2964,AA2965,,,trigger)</f>
        <v>60192</v>
      </c>
      <c r="AD2965" s="40">
        <f>_xll.qlInterestRateIndexMaturity($X$9,AC2965,)</f>
        <v>60286</v>
      </c>
      <c r="AE2965" s="43">
        <f>_xll.qlTenorBasisValue(TenorBasis3M,AC2965,_xll.ohTrigger(trigger,$X$24))</f>
        <v>3.3593740797013496E-5</v>
      </c>
      <c r="AF2965" s="90">
        <f>_xll.qlTenorBasisForwardRate(TenorBasis3M,AC2965,_xll.ohTrigger(trigger,$X$24))</f>
        <v>1.1603764262063216E-2</v>
      </c>
      <c r="AG2965" s="90">
        <f>_xll.qlIndexFixing(TenorBasisIndex6M,$AB2965,TRUE,_xll.ohTrigger(trigger,$X$24))</f>
        <v>1.168584013372486E-2</v>
      </c>
      <c r="AH2965" s="43">
        <f>_xll.qlIndexFixing($X$9,$AB2965,TRUE,trigger)</f>
        <v>1.1706123341477389E-2</v>
      </c>
      <c r="AI2965" s="45">
        <f t="shared" si="60"/>
        <v>-0.20283207752528135</v>
      </c>
    </row>
    <row r="2966" spans="27:35" x14ac:dyDescent="0.2">
      <c r="AA2966" s="122" t="s">
        <v>88</v>
      </c>
      <c r="AB2966" s="40">
        <f>_xll.qlInterestRateIndexFixingDate($X$9,AC2966)</f>
        <v>60197</v>
      </c>
      <c r="AC2966" s="40">
        <f>_xll.qlCalendarAdvance(calendar,$AC2965,AA2966,,,trigger)</f>
        <v>60199</v>
      </c>
      <c r="AD2966" s="40">
        <f>_xll.qlInterestRateIndexMaturity($X$9,AC2966,)</f>
        <v>60293</v>
      </c>
      <c r="AE2966" s="43">
        <f>_xll.qlTenorBasisValue(TenorBasis3M,AC2966,_xll.ohTrigger(trigger,$X$24))</f>
        <v>3.3522835242829045E-5</v>
      </c>
      <c r="AF2966" s="90">
        <f>_xll.qlTenorBasisForwardRate(TenorBasis3M,AC2966,_xll.ohTrigger(trigger,$X$24))</f>
        <v>1.1609040605104847E-2</v>
      </c>
      <c r="AG2966" s="90">
        <f>_xll.qlIndexFixing(TenorBasisIndex6M,$AB2966,TRUE,_xll.ohTrigger(trigger,$X$24))</f>
        <v>1.169111672009185E-2</v>
      </c>
      <c r="AH2966" s="43">
        <f>_xll.qlIndexFixing($X$9,$AB2966,TRUE,trigger)</f>
        <v>1.1711557470858759E-2</v>
      </c>
      <c r="AI2966" s="45">
        <f t="shared" si="60"/>
        <v>-0.20440750766908752</v>
      </c>
    </row>
    <row r="2967" spans="27:35" x14ac:dyDescent="0.2">
      <c r="AA2967" s="122" t="s">
        <v>88</v>
      </c>
      <c r="AB2967" s="40">
        <f>_xll.qlInterestRateIndexFixingDate($X$9,AC2967)</f>
        <v>60204</v>
      </c>
      <c r="AC2967" s="40">
        <f>_xll.qlCalendarAdvance(calendar,$AC2966,AA2967,,,trigger)</f>
        <v>60206</v>
      </c>
      <c r="AD2967" s="40">
        <f>_xll.qlInterestRateIndexMaturity($X$9,AC2967,)</f>
        <v>60297</v>
      </c>
      <c r="AE2967" s="43">
        <f>_xll.qlTenorBasisValue(TenorBasis3M,AC2967,_xll.ohTrigger(trigger,$X$24))</f>
        <v>3.345208320672694E-5</v>
      </c>
      <c r="AF2967" s="90">
        <f>_xll.qlTenorBasisForwardRate(TenorBasis3M,AC2967,_xll.ohTrigger(trigger,$X$24))</f>
        <v>1.1612633306616663E-2</v>
      </c>
      <c r="AG2967" s="90">
        <f>_xll.qlIndexFixing(TenorBasisIndex6M,$AB2967,TRUE,_xll.ohTrigger(trigger,$X$24))</f>
        <v>1.169470165432111E-2</v>
      </c>
      <c r="AH2967" s="43">
        <f>_xll.qlIndexFixing($X$9,$AB2967,TRUE,trigger)</f>
        <v>1.1715264319976583E-2</v>
      </c>
      <c r="AI2967" s="45">
        <f t="shared" si="60"/>
        <v>-0.20562665655473461</v>
      </c>
    </row>
    <row r="2968" spans="27:35" x14ac:dyDescent="0.2">
      <c r="AA2968" s="122" t="s">
        <v>88</v>
      </c>
      <c r="AB2968" s="40">
        <f>_xll.qlInterestRateIndexFixingDate($X$9,AC2968)</f>
        <v>60211</v>
      </c>
      <c r="AC2968" s="40">
        <f>_xll.qlCalendarAdvance(calendar,$AC2967,AA2968,,,trigger)</f>
        <v>60213</v>
      </c>
      <c r="AD2968" s="40">
        <f>_xll.qlInterestRateIndexMaturity($X$9,AC2968,)</f>
        <v>60307</v>
      </c>
      <c r="AE2968" s="43">
        <f>_xll.qlTenorBasisValue(TenorBasis3M,AC2968,_xll.ohTrigger(trigger,$X$24))</f>
        <v>3.3381484369758452E-5</v>
      </c>
      <c r="AF2968" s="90">
        <f>_xll.qlTenorBasisForwardRate(TenorBasis3M,AC2968,_xll.ohTrigger(trigger,$X$24))</f>
        <v>1.1619702495784964E-2</v>
      </c>
      <c r="AG2968" s="90">
        <f>_xll.qlIndexFixing(TenorBasisIndex6M,$AB2968,TRUE,_xll.ohTrigger(trigger,$X$24))</f>
        <v>1.1701779099761243E-2</v>
      </c>
      <c r="AH2968" s="43">
        <f>_xll.qlIndexFixing($X$9,$AB2968,TRUE,trigger)</f>
        <v>1.1722536686096146E-2</v>
      </c>
      <c r="AI2968" s="45">
        <f t="shared" si="60"/>
        <v>-0.20757586334902225</v>
      </c>
    </row>
    <row r="2969" spans="27:35" x14ac:dyDescent="0.2">
      <c r="AA2969" s="122" t="s">
        <v>88</v>
      </c>
      <c r="AB2969" s="40">
        <f>_xll.qlInterestRateIndexFixingDate($X$9,AC2969)</f>
        <v>60218</v>
      </c>
      <c r="AC2969" s="40">
        <f>_xll.qlCalendarAdvance(calendar,$AC2968,AA2969,,,trigger)</f>
        <v>60220</v>
      </c>
      <c r="AD2969" s="40">
        <f>_xll.qlInterestRateIndexMaturity($X$9,AC2969,)</f>
        <v>60314</v>
      </c>
      <c r="AE2969" s="43">
        <f>_xll.qlTenorBasisValue(TenorBasis3M,AC2969,_xll.ohTrigger(trigger,$X$24))</f>
        <v>3.3311038413595384E-5</v>
      </c>
      <c r="AF2969" s="90">
        <f>_xll.qlTenorBasisForwardRate(TenorBasis3M,AC2969,_xll.ohTrigger(trigger,$X$24))</f>
        <v>1.1625088043094351E-2</v>
      </c>
      <c r="AG2969" s="90">
        <f>_xll.qlIndexFixing(TenorBasisIndex6M,$AB2969,TRUE,_xll.ohTrigger(trigger,$X$24))</f>
        <v>1.1707164892733695E-2</v>
      </c>
      <c r="AH2969" s="43">
        <f>_xll.qlIndexFixing($X$9,$AB2969,TRUE,trigger)</f>
        <v>1.1728081772269356E-2</v>
      </c>
      <c r="AI2969" s="45">
        <f t="shared" si="60"/>
        <v>-0.20916879535660612</v>
      </c>
    </row>
    <row r="2970" spans="27:35" x14ac:dyDescent="0.2">
      <c r="AA2970" s="122" t="s">
        <v>88</v>
      </c>
      <c r="AB2970" s="40">
        <f>_xll.qlInterestRateIndexFixingDate($X$9,AC2970)</f>
        <v>60225</v>
      </c>
      <c r="AC2970" s="40">
        <f>_xll.qlCalendarAdvance(calendar,$AC2969,AA2970,,,trigger)</f>
        <v>60227</v>
      </c>
      <c r="AD2970" s="40">
        <f>_xll.qlInterestRateIndexMaturity($X$9,AC2970,)</f>
        <v>60321</v>
      </c>
      <c r="AE2970" s="43">
        <f>_xll.qlTenorBasisValue(TenorBasis3M,AC2970,_xll.ohTrigger(trigger,$X$24))</f>
        <v>3.3240745020529271E-5</v>
      </c>
      <c r="AF2970" s="90">
        <f>_xll.qlTenorBasisForwardRate(TenorBasis3M,AC2970,_xll.ohTrigger(trigger,$X$24))</f>
        <v>1.1630509991504596E-2</v>
      </c>
      <c r="AG2970" s="90">
        <f>_xll.qlIndexFixing(TenorBasisIndex6M,$AB2970,TRUE,_xll.ohTrigger(trigger,$X$24))</f>
        <v>1.1712587087583404E-2</v>
      </c>
      <c r="AH2970" s="43">
        <f>_xll.qlIndexFixing($X$9,$AB2970,TRUE,trigger)</f>
        <v>1.1733663844358172E-2</v>
      </c>
      <c r="AI2970" s="45">
        <f t="shared" si="60"/>
        <v>-0.21076756774767932</v>
      </c>
    </row>
    <row r="2971" spans="27:35" x14ac:dyDescent="0.2">
      <c r="AA2971" s="122" t="s">
        <v>88</v>
      </c>
      <c r="AB2971" s="40">
        <f>_xll.qlInterestRateIndexFixingDate($X$9,AC2971)</f>
        <v>60232</v>
      </c>
      <c r="AC2971" s="40">
        <f>_xll.qlCalendarAdvance(calendar,$AC2970,AA2971,,,trigger)</f>
        <v>60234</v>
      </c>
      <c r="AD2971" s="40">
        <f>_xll.qlInterestRateIndexMaturity($X$9,AC2971,)</f>
        <v>60325</v>
      </c>
      <c r="AE2971" s="43">
        <f>_xll.qlTenorBasisValue(TenorBasis3M,AC2971,_xll.ohTrigger(trigger,$X$24))</f>
        <v>3.3170603873470179E-5</v>
      </c>
      <c r="AF2971" s="90">
        <f>_xll.qlTenorBasisForwardRate(TenorBasis3M,AC2971,_xll.ohTrigger(trigger,$X$24))</f>
        <v>1.1634215009795511E-2</v>
      </c>
      <c r="AG2971" s="90">
        <f>_xll.qlIndexFixing(TenorBasisIndex6M,$AB2971,TRUE,_xll.ohTrigger(trigger,$X$24))</f>
        <v>1.1716284326225717E-2</v>
      </c>
      <c r="AH2971" s="43">
        <f>_xll.qlIndexFixing($X$9,$AB2971,TRUE,trigger)</f>
        <v>1.1737484766249893E-2</v>
      </c>
      <c r="AI2971" s="45">
        <f t="shared" si="60"/>
        <v>-0.21200440024175815</v>
      </c>
    </row>
    <row r="2972" spans="27:35" x14ac:dyDescent="0.2">
      <c r="AA2972" s="122" t="s">
        <v>88</v>
      </c>
      <c r="AB2972" s="40">
        <f>_xll.qlInterestRateIndexFixingDate($X$9,AC2972)</f>
        <v>60239</v>
      </c>
      <c r="AC2972" s="40">
        <f>_xll.qlCalendarAdvance(calendar,$AC2971,AA2972,,,trigger)</f>
        <v>60241</v>
      </c>
      <c r="AD2972" s="40">
        <f>_xll.qlInterestRateIndexMaturity($X$9,AC2972,)</f>
        <v>60331</v>
      </c>
      <c r="AE2972" s="43">
        <f>_xll.qlTenorBasisValue(TenorBasis3M,AC2972,_xll.ohTrigger(trigger,$X$24))</f>
        <v>3.3100614655945632E-5</v>
      </c>
      <c r="AF2972" s="90">
        <f>_xll.qlTenorBasisForwardRate(TenorBasis3M,AC2972,_xll.ohTrigger(trigger,$X$24))</f>
        <v>1.1639114762604486E-2</v>
      </c>
      <c r="AG2972" s="90">
        <f>_xll.qlIndexFixing(TenorBasisIndex6M,$AB2972,TRUE,_xll.ohTrigger(trigger,$X$24))</f>
        <v>1.1721181646715984E-2</v>
      </c>
      <c r="AH2972" s="43">
        <f>_xll.qlIndexFixing($X$9,$AB2972,TRUE,trigger)</f>
        <v>1.1742530693651609E-2</v>
      </c>
      <c r="AI2972" s="45">
        <f t="shared" si="60"/>
        <v>-0.21349046935625893</v>
      </c>
    </row>
    <row r="2973" spans="27:35" x14ac:dyDescent="0.2">
      <c r="AA2973" s="122" t="s">
        <v>88</v>
      </c>
      <c r="AB2973" s="40">
        <f>_xll.qlInterestRateIndexFixingDate($X$9,AC2973)</f>
        <v>60246</v>
      </c>
      <c r="AC2973" s="40">
        <f>_xll.qlCalendarAdvance(calendar,$AC2972,AA2973,,,trigger)</f>
        <v>60248</v>
      </c>
      <c r="AD2973" s="40">
        <f>_xll.qlInterestRateIndexMaturity($X$9,AC2973,)</f>
        <v>60338</v>
      </c>
      <c r="AE2973" s="43">
        <f>_xll.qlTenorBasisValue(TenorBasis3M,AC2973,_xll.ohTrigger(trigger,$X$24))</f>
        <v>3.303077705209958E-5</v>
      </c>
      <c r="AF2973" s="90">
        <f>_xll.qlTenorBasisForwardRate(TenorBasis3M,AC2973,_xll.ohTrigger(trigger,$X$24))</f>
        <v>1.1644634800309639E-2</v>
      </c>
      <c r="AG2973" s="90">
        <f>_xll.qlIndexFixing(TenorBasisIndex6M,$AB2973,TRUE,_xll.ohTrigger(trigger,$X$24))</f>
        <v>1.1726701927923244E-2</v>
      </c>
      <c r="AH2973" s="43">
        <f>_xll.qlIndexFixing($X$9,$AB2973,TRUE,trigger)</f>
        <v>1.1748212416414994E-2</v>
      </c>
      <c r="AI2973" s="45">
        <f t="shared" si="60"/>
        <v>-0.21510488491749413</v>
      </c>
    </row>
    <row r="2974" spans="27:35" x14ac:dyDescent="0.2">
      <c r="AA2974" s="122" t="s">
        <v>88</v>
      </c>
      <c r="AB2974" s="40">
        <f>_xll.qlInterestRateIndexFixingDate($X$9,AC2974)</f>
        <v>60253</v>
      </c>
      <c r="AC2974" s="40">
        <f>_xll.qlCalendarAdvance(calendar,$AC2973,AA2974,,,trigger)</f>
        <v>60255</v>
      </c>
      <c r="AD2974" s="40">
        <f>_xll.qlInterestRateIndexMaturity($X$9,AC2974,)</f>
        <v>60345</v>
      </c>
      <c r="AE2974" s="43">
        <f>_xll.qlTenorBasisValue(TenorBasis3M,AC2974,_xll.ohTrigger(trigger,$X$24))</f>
        <v>3.2961090746691335E-5</v>
      </c>
      <c r="AF2974" s="90">
        <f>_xll.qlTenorBasisForwardRate(TenorBasis3M,AC2974,_xll.ohTrigger(trigger,$X$24))</f>
        <v>1.1650191233483653E-2</v>
      </c>
      <c r="AG2974" s="90">
        <f>_xll.qlIndexFixing(TenorBasisIndex6M,$AB2974,TRUE,_xll.ohTrigger(trigger,$X$24))</f>
        <v>1.1732258605346324E-2</v>
      </c>
      <c r="AH2974" s="43">
        <f>_xll.qlIndexFixing($X$9,$AB2974,TRUE,trigger)</f>
        <v>1.1753931120519034E-2</v>
      </c>
      <c r="AI2974" s="45">
        <f t="shared" si="60"/>
        <v>-0.21672515172710405</v>
      </c>
    </row>
    <row r="2975" spans="27:35" x14ac:dyDescent="0.2">
      <c r="AA2975" s="122" t="s">
        <v>88</v>
      </c>
      <c r="AB2975" s="40">
        <f>_xll.qlInterestRateIndexFixingDate($X$9,AC2975)</f>
        <v>60259</v>
      </c>
      <c r="AC2975" s="40">
        <f>_xll.qlCalendarAdvance(calendar,$AC2974,AA2975,,,trigger)</f>
        <v>60265</v>
      </c>
      <c r="AD2975" s="40">
        <f>_xll.qlInterestRateIndexMaturity($X$9,AC2975,)</f>
        <v>60357</v>
      </c>
      <c r="AE2975" s="43">
        <f>_xll.qlTenorBasisValue(TenorBasis3M,AC2975,_xll.ohTrigger(trigger,$X$24))</f>
        <v>3.286180071467723E-5</v>
      </c>
      <c r="AF2975" s="90">
        <f>_xll.qlTenorBasisForwardRate(TenorBasis3M,AC2975,_xll.ohTrigger(trigger,$X$24))</f>
        <v>1.1659384799311449E-2</v>
      </c>
      <c r="AG2975" s="90">
        <f>_xll.qlIndexFixing(TenorBasisIndex6M,$AB2975,TRUE,_xll.ohTrigger(trigger,$X$24))</f>
        <v>1.1741457883536779E-2</v>
      </c>
      <c r="AH2975" s="43">
        <f>_xll.qlIndexFixing($X$9,$AB2975,TRUE,trigger)</f>
        <v>1.176338780587485E-2</v>
      </c>
      <c r="AI2975" s="45">
        <f t="shared" si="60"/>
        <v>-0.21929922338070895</v>
      </c>
    </row>
    <row r="2976" spans="27:35" x14ac:dyDescent="0.2">
      <c r="AA2976" s="122" t="s">
        <v>88</v>
      </c>
      <c r="AB2976" s="40">
        <f>_xll.qlInterestRateIndexFixingDate($X$9,AC2976)</f>
        <v>60267</v>
      </c>
      <c r="AC2976" s="40">
        <f>_xll.qlCalendarAdvance(calendar,$AC2975,AA2976,,,trigger)</f>
        <v>60272</v>
      </c>
      <c r="AD2976" s="40">
        <f>_xll.qlInterestRateIndexMaturity($X$9,AC2976,)</f>
        <v>60363</v>
      </c>
      <c r="AE2976" s="43">
        <f>_xll.qlTenorBasisValue(TenorBasis3M,AC2976,_xll.ohTrigger(trigger,$X$24))</f>
        <v>3.2792480539674412E-5</v>
      </c>
      <c r="AF2976" s="90">
        <f>_xll.qlTenorBasisForwardRate(TenorBasis3M,AC2976,_xll.ohTrigger(trigger,$X$24))</f>
        <v>1.1664435929362787E-2</v>
      </c>
      <c r="AG2976" s="90">
        <f>_xll.qlIndexFixing(TenorBasisIndex6M,$AB2976,TRUE,_xll.ohTrigger(trigger,$X$24))</f>
        <v>1.1746506579779102E-2</v>
      </c>
      <c r="AH2976" s="43">
        <f>_xll.qlIndexFixing($X$9,$AB2976,TRUE,trigger)</f>
        <v>1.176858753388778E-2</v>
      </c>
      <c r="AI2976" s="45">
        <f t="shared" si="60"/>
        <v>-0.22080954108678191</v>
      </c>
    </row>
    <row r="2977" spans="27:35" x14ac:dyDescent="0.2">
      <c r="AA2977" s="122" t="s">
        <v>88</v>
      </c>
      <c r="AB2977" s="40">
        <f>_xll.qlInterestRateIndexFixingDate($X$9,AC2977)</f>
        <v>60275</v>
      </c>
      <c r="AC2977" s="40">
        <f>_xll.qlCalendarAdvance(calendar,$AC2976,AA2977,,,trigger)</f>
        <v>60279</v>
      </c>
      <c r="AD2977" s="40">
        <f>_xll.qlInterestRateIndexMaturity($X$9,AC2977,)</f>
        <v>60370</v>
      </c>
      <c r="AE2977" s="43">
        <f>_xll.qlTenorBasisValue(TenorBasis3M,AC2977,_xll.ohTrigger(trigger,$X$24))</f>
        <v>3.2723310586941153E-5</v>
      </c>
      <c r="AF2977" s="90">
        <f>_xll.qlTenorBasisForwardRate(TenorBasis3M,AC2977,_xll.ohTrigger(trigger,$X$24))</f>
        <v>1.1670119929333264E-2</v>
      </c>
      <c r="AG2977" s="90">
        <f>_xll.qlIndexFixing(TenorBasisIndex6M,$AB2977,TRUE,_xll.ohTrigger(trigger,$X$24))</f>
        <v>1.1752190827907995E-2</v>
      </c>
      <c r="AH2977" s="43">
        <f>_xll.qlIndexFixing($X$9,$AB2977,TRUE,trigger)</f>
        <v>1.1774435864884405E-2</v>
      </c>
      <c r="AI2977" s="45">
        <f t="shared" si="60"/>
        <v>-0.22245036976410379</v>
      </c>
    </row>
    <row r="2978" spans="27:35" x14ac:dyDescent="0.2">
      <c r="AA2978" s="122" t="s">
        <v>88</v>
      </c>
      <c r="AB2978" s="40">
        <f>_xll.qlInterestRateIndexFixingDate($X$9,AC2978)</f>
        <v>60282</v>
      </c>
      <c r="AC2978" s="40">
        <f>_xll.qlCalendarAdvance(calendar,$AC2977,AA2978,,,trigger)</f>
        <v>60286</v>
      </c>
      <c r="AD2978" s="40">
        <f>_xll.qlInterestRateIndexMaturity($X$9,AC2978,)</f>
        <v>60377</v>
      </c>
      <c r="AE2978" s="43">
        <f>_xll.qlTenorBasisValue(TenorBasis3M,AC2978,_xll.ohTrigger(trigger,$X$24))</f>
        <v>3.265429054394899E-5</v>
      </c>
      <c r="AF2978" s="90">
        <f>_xll.qlTenorBasisForwardRate(TenorBasis3M,AC2978,_xll.ohTrigger(trigger,$X$24))</f>
        <v>1.1675840325335423E-2</v>
      </c>
      <c r="AG2978" s="90">
        <f>_xll.qlIndexFixing(TenorBasisIndex6M,$AB2978,TRUE,_xll.ohTrigger(trigger,$X$24))</f>
        <v>1.1757911472820497E-2</v>
      </c>
      <c r="AH2978" s="43">
        <f>_xll.qlIndexFixing($X$9,$AB2978,TRUE,trigger)</f>
        <v>1.1780321179243337E-2</v>
      </c>
      <c r="AI2978" s="45">
        <f t="shared" si="60"/>
        <v>-0.2240970642283964</v>
      </c>
    </row>
    <row r="2979" spans="27:35" x14ac:dyDescent="0.2">
      <c r="AA2979" s="122" t="s">
        <v>88</v>
      </c>
      <c r="AB2979" s="40">
        <f>_xll.qlInterestRateIndexFixingDate($X$9,AC2979)</f>
        <v>60289</v>
      </c>
      <c r="AC2979" s="40">
        <f>_xll.qlCalendarAdvance(calendar,$AC2978,AA2979,,,trigger)</f>
        <v>60293</v>
      </c>
      <c r="AD2979" s="40">
        <f>_xll.qlInterestRateIndexMaturity($X$9,AC2979,)</f>
        <v>60384</v>
      </c>
      <c r="AE2979" s="43">
        <f>_xll.qlTenorBasisValue(TenorBasis3M,AC2979,_xll.ohTrigger(trigger,$X$24))</f>
        <v>3.258542009877923E-5</v>
      </c>
      <c r="AF2979" s="90">
        <f>_xll.qlTenorBasisForwardRate(TenorBasis3M,AC2979,_xll.ohTrigger(trigger,$X$24))</f>
        <v>1.16815971172173E-2</v>
      </c>
      <c r="AG2979" s="90">
        <f>_xll.qlIndexFixing(TenorBasisIndex6M,$AB2979,TRUE,_xll.ohTrigger(trigger,$X$24))</f>
        <v>1.17636685143664E-2</v>
      </c>
      <c r="AH2979" s="43">
        <f>_xll.qlIndexFixing($X$9,$AB2979,TRUE,trigger)</f>
        <v>1.178624347712884E-2</v>
      </c>
      <c r="AI2979" s="45">
        <f t="shared" si="60"/>
        <v>-0.22574962762440115</v>
      </c>
    </row>
    <row r="2980" spans="27:35" x14ac:dyDescent="0.2">
      <c r="AA2980" s="122" t="s">
        <v>88</v>
      </c>
      <c r="AB2980" s="40">
        <f>_xll.qlInterestRateIndexFixingDate($X$9,AC2980)</f>
        <v>60296</v>
      </c>
      <c r="AC2980" s="40">
        <f>_xll.qlCalendarAdvance(calendar,$AC2979,AA2980,,,trigger)</f>
        <v>60300</v>
      </c>
      <c r="AD2980" s="40">
        <f>_xll.qlInterestRateIndexMaturity($X$9,AC2980,)</f>
        <v>60391</v>
      </c>
      <c r="AE2980" s="43">
        <f>_xll.qlTenorBasisValue(TenorBasis3M,AC2980,_xll.ohTrigger(trigger,$X$24))</f>
        <v>3.2516698940121591E-5</v>
      </c>
      <c r="AF2980" s="90">
        <f>_xll.qlTenorBasisForwardRate(TenorBasis3M,AC2980,_xll.ohTrigger(trigger,$X$24))</f>
        <v>1.1687390304831317E-2</v>
      </c>
      <c r="AG2980" s="90">
        <f>_xll.qlIndexFixing(TenorBasisIndex6M,$AB2980,TRUE,_xll.ohTrigger(trigger,$X$24))</f>
        <v>1.1769461952396369E-2</v>
      </c>
      <c r="AH2980" s="43">
        <f>_xll.qlIndexFixing($X$9,$AB2980,TRUE,trigger)</f>
        <v>1.1792202758706058E-2</v>
      </c>
      <c r="AI2980" s="45">
        <f t="shared" si="60"/>
        <v>-0.22740806309689415</v>
      </c>
    </row>
    <row r="2981" spans="27:35" x14ac:dyDescent="0.2">
      <c r="AA2981" s="122" t="s">
        <v>88</v>
      </c>
      <c r="AB2981" s="40">
        <f>_xll.qlInterestRateIndexFixingDate($X$9,AC2981)</f>
        <v>60303</v>
      </c>
      <c r="AC2981" s="40">
        <f>_xll.qlCalendarAdvance(calendar,$AC2980,AA2981,,,trigger)</f>
        <v>60307</v>
      </c>
      <c r="AD2981" s="40">
        <f>_xll.qlInterestRateIndexMaturity($X$9,AC2981,)</f>
        <v>60398</v>
      </c>
      <c r="AE2981" s="43">
        <f>_xll.qlTenorBasisValue(TenorBasis3M,AC2981,_xll.ohTrigger(trigger,$X$24))</f>
        <v>3.2448126757273255E-5</v>
      </c>
      <c r="AF2981" s="90">
        <f>_xll.qlTenorBasisForwardRate(TenorBasis3M,AC2981,_xll.ohTrigger(trigger,$X$24))</f>
        <v>1.169321988802112E-2</v>
      </c>
      <c r="AG2981" s="90">
        <f>_xll.qlIndexFixing(TenorBasisIndex6M,$AB2981,TRUE,_xll.ohTrigger(trigger,$X$24))</f>
        <v>1.1775291786757562E-2</v>
      </c>
      <c r="AH2981" s="43">
        <f>_xll.qlIndexFixing($X$9,$AB2981,TRUE,trigger)</f>
        <v>1.1798199024142766E-2</v>
      </c>
      <c r="AI2981" s="45">
        <f t="shared" si="60"/>
        <v>-0.22907237385204338</v>
      </c>
    </row>
    <row r="2982" spans="27:35" x14ac:dyDescent="0.2">
      <c r="AA2982" s="122" t="s">
        <v>88</v>
      </c>
      <c r="AB2982" s="40">
        <f>_xll.qlInterestRateIndexFixingDate($X$9,AC2982)</f>
        <v>60310</v>
      </c>
      <c r="AC2982" s="40">
        <f>_xll.qlCalendarAdvance(calendar,$AC2981,AA2982,,,trigger)</f>
        <v>60314</v>
      </c>
      <c r="AD2982" s="40">
        <f>_xll.qlInterestRateIndexMaturity($X$9,AC2982,)</f>
        <v>60405</v>
      </c>
      <c r="AE2982" s="43">
        <f>_xll.qlTenorBasisValue(TenorBasis3M,AC2982,_xll.ohTrigger(trigger,$X$24))</f>
        <v>3.2379703240137851E-5</v>
      </c>
      <c r="AF2982" s="90">
        <f>_xll.qlTenorBasisForwardRate(TenorBasis3M,AC2982,_xll.ohTrigger(trigger,$X$24))</f>
        <v>1.1699085866649674E-2</v>
      </c>
      <c r="AG2982" s="90">
        <f>_xll.qlIndexFixing(TenorBasisIndex6M,$AB2982,TRUE,_xll.ohTrigger(trigger,$X$24))</f>
        <v>1.1781158017311191E-2</v>
      </c>
      <c r="AH2982" s="43">
        <f>_xll.qlIndexFixing($X$9,$AB2982,TRUE,trigger)</f>
        <v>1.1804232273605865E-2</v>
      </c>
      <c r="AI2982" s="45">
        <f t="shared" si="60"/>
        <v>-0.23074256294674383</v>
      </c>
    </row>
    <row r="2983" spans="27:35" x14ac:dyDescent="0.2">
      <c r="AA2983" s="122" t="s">
        <v>88</v>
      </c>
      <c r="AB2983" s="40">
        <f>_xll.qlInterestRateIndexFixingDate($X$9,AC2983)</f>
        <v>60317</v>
      </c>
      <c r="AC2983" s="40">
        <f>_xll.qlCalendarAdvance(calendar,$AC2982,AA2983,,,trigger)</f>
        <v>60321</v>
      </c>
      <c r="AD2983" s="40">
        <f>_xll.qlInterestRateIndexMaturity($X$9,AC2983,)</f>
        <v>60412</v>
      </c>
      <c r="AE2983" s="43">
        <f>_xll.qlTenorBasisValue(TenorBasis3M,AC2983,_xll.ohTrigger(trigger,$X$24))</f>
        <v>3.2311428079224442E-5</v>
      </c>
      <c r="AF2983" s="90">
        <f>_xll.qlTenorBasisForwardRate(TenorBasis3M,AC2983,_xll.ohTrigger(trigger,$X$24))</f>
        <v>1.1704988240567645E-2</v>
      </c>
      <c r="AG2983" s="90">
        <f>_xll.qlIndexFixing(TenorBasisIndex6M,$AB2983,TRUE,_xll.ohTrigger(trigger,$X$24))</f>
        <v>1.178706064390792E-2</v>
      </c>
      <c r="AH2983" s="43">
        <f>_xll.qlIndexFixing($X$9,$AB2983,TRUE,trigger)</f>
        <v>1.181030250726489E-2</v>
      </c>
      <c r="AI2983" s="45">
        <f t="shared" si="60"/>
        <v>-0.23241863356969483</v>
      </c>
    </row>
    <row r="2984" spans="27:35" x14ac:dyDescent="0.2">
      <c r="AA2984" s="122" t="s">
        <v>88</v>
      </c>
      <c r="AB2984" s="40">
        <f>_xll.qlInterestRateIndexFixingDate($X$9,AC2984)</f>
        <v>60324</v>
      </c>
      <c r="AC2984" s="40">
        <f>_xll.qlCalendarAdvance(calendar,$AC2983,AA2984,,,trigger)</f>
        <v>60328</v>
      </c>
      <c r="AD2984" s="40">
        <f>_xll.qlInterestRateIndexMaturity($X$9,AC2984,)</f>
        <v>60420</v>
      </c>
      <c r="AE2984" s="43">
        <f>_xll.qlTenorBasisValue(TenorBasis3M,AC2984,_xll.ohTrigger(trigger,$X$24))</f>
        <v>3.2243300965646261E-5</v>
      </c>
      <c r="AF2984" s="90">
        <f>_xll.qlTenorBasisForwardRate(TenorBasis3M,AC2984,_xll.ohTrigger(trigger,$X$24))</f>
        <v>1.1711548570886734E-2</v>
      </c>
      <c r="AG2984" s="90">
        <f>_xll.qlIndexFixing(TenorBasisIndex6M,$AB2984,TRUE,_xll.ohTrigger(trigger,$X$24))</f>
        <v>1.1793623921286269E-2</v>
      </c>
      <c r="AH2984" s="43">
        <f>_xll.qlIndexFixing($X$9,$AB2984,TRUE,trigger)</f>
        <v>1.1817046875137545E-2</v>
      </c>
      <c r="AI2984" s="45">
        <f t="shared" si="60"/>
        <v>-0.23422953851276115</v>
      </c>
    </row>
    <row r="2985" spans="27:35" x14ac:dyDescent="0.2">
      <c r="AA2985" s="122" t="s">
        <v>88</v>
      </c>
      <c r="AB2985" s="40">
        <f>_xll.qlInterestRateIndexFixingDate($X$9,AC2985)</f>
        <v>60331</v>
      </c>
      <c r="AC2985" s="40">
        <f>_xll.qlCalendarAdvance(calendar,$AC2984,AA2985,,,trigger)</f>
        <v>60335</v>
      </c>
      <c r="AD2985" s="40">
        <f>_xll.qlInterestRateIndexMaturity($X$9,AC2985,)</f>
        <v>60427</v>
      </c>
      <c r="AE2985" s="43">
        <f>_xll.qlTenorBasisValue(TenorBasis3M,AC2985,_xll.ohTrigger(trigger,$X$24))</f>
        <v>3.2175321591119927E-5</v>
      </c>
      <c r="AF2985" s="90">
        <f>_xll.qlTenorBasisForwardRate(TenorBasis3M,AC2985,_xll.ohTrigger(trigger,$X$24))</f>
        <v>1.1717526528787601E-2</v>
      </c>
      <c r="AG2985" s="90">
        <f>_xll.qlIndexFixing(TenorBasisIndex6M,$AB2985,TRUE,_xll.ohTrigger(trigger,$X$24))</f>
        <v>1.1799602134793977E-2</v>
      </c>
      <c r="AH2985" s="43">
        <f>_xll.qlIndexFixing($X$9,$AB2985,TRUE,trigger)</f>
        <v>1.1823193920986404E-2</v>
      </c>
      <c r="AI2985" s="45">
        <f t="shared" si="60"/>
        <v>-0.23591786192427022</v>
      </c>
    </row>
    <row r="2986" spans="27:35" x14ac:dyDescent="0.2">
      <c r="AA2986" s="122" t="s">
        <v>88</v>
      </c>
      <c r="AB2986" s="40">
        <f>_xll.qlInterestRateIndexFixingDate($X$9,AC2986)</f>
        <v>60338</v>
      </c>
      <c r="AC2986" s="40">
        <f>_xll.qlCalendarAdvance(calendar,$AC2985,AA2986,,,trigger)</f>
        <v>60342</v>
      </c>
      <c r="AD2986" s="40">
        <f>_xll.qlInterestRateIndexMaturity($X$9,AC2986,)</f>
        <v>60434</v>
      </c>
      <c r="AE2986" s="43">
        <f>_xll.qlTenorBasisValue(TenorBasis3M,AC2986,_xll.ohTrigger(trigger,$X$24))</f>
        <v>3.210748964796422E-5</v>
      </c>
      <c r="AF2986" s="90">
        <f>_xll.qlTenorBasisForwardRate(TenorBasis3M,AC2986,_xll.ohTrigger(trigger,$X$24))</f>
        <v>1.172354088282327E-2</v>
      </c>
      <c r="AG2986" s="90">
        <f>_xll.qlIndexFixing(TenorBasisIndex6M,$AB2986,TRUE,_xll.ohTrigger(trigger,$X$24))</f>
        <v>1.1805616745199355E-2</v>
      </c>
      <c r="AH2986" s="43">
        <f>_xll.qlIndexFixing($X$9,$AB2986,TRUE,trigger)</f>
        <v>1.1829377952872974E-2</v>
      </c>
      <c r="AI2986" s="45">
        <f t="shared" si="60"/>
        <v>-0.23761207673618501</v>
      </c>
    </row>
    <row r="2987" spans="27:35" x14ac:dyDescent="0.2">
      <c r="AA2987" s="122" t="s">
        <v>88</v>
      </c>
      <c r="AB2987" s="40">
        <f>_xll.qlInterestRateIndexFixingDate($X$9,AC2987)</f>
        <v>60345</v>
      </c>
      <c r="AC2987" s="40">
        <f>_xll.qlCalendarAdvance(calendar,$AC2986,AA2987,,,trigger)</f>
        <v>60349</v>
      </c>
      <c r="AD2987" s="40">
        <f>_xll.qlInterestRateIndexMaturity($X$9,AC2987,)</f>
        <v>60441</v>
      </c>
      <c r="AE2987" s="43">
        <f>_xll.qlTenorBasisValue(TenorBasis3M,AC2987,_xll.ohTrigger(trigger,$X$24))</f>
        <v>3.2039804829099087E-5</v>
      </c>
      <c r="AF2987" s="90">
        <f>_xll.qlTenorBasisForwardRate(TenorBasis3M,AC2987,_xll.ohTrigger(trigger,$X$24))</f>
        <v>1.1729591632861672E-2</v>
      </c>
      <c r="AG2987" s="90">
        <f>_xll.qlIndexFixing(TenorBasisIndex6M,$AB2987,TRUE,_xll.ohTrigger(trigger,$X$24))</f>
        <v>1.1811667752367727E-2</v>
      </c>
      <c r="AH2987" s="43">
        <f>_xll.qlIndexFixing($X$9,$AB2987,TRUE,trigger)</f>
        <v>1.1835598970973634E-2</v>
      </c>
      <c r="AI2987" s="45">
        <f t="shared" si="60"/>
        <v>-0.23931218605907287</v>
      </c>
    </row>
    <row r="2988" spans="27:35" x14ac:dyDescent="0.2">
      <c r="AA2988" s="122" t="s">
        <v>88</v>
      </c>
      <c r="AB2988" s="40">
        <f>_xll.qlInterestRateIndexFixingDate($X$9,AC2988)</f>
        <v>60351</v>
      </c>
      <c r="AC2988" s="40">
        <f>_xll.qlCalendarAdvance(calendar,$AC2987,AA2988,,,trigger)</f>
        <v>60357</v>
      </c>
      <c r="AD2988" s="40">
        <f>_xll.qlInterestRateIndexMaturity($X$9,AC2988,)</f>
        <v>60448</v>
      </c>
      <c r="AE2988" s="43">
        <f>_xll.qlTenorBasisValue(TenorBasis3M,AC2988,_xll.ohTrigger(trigger,$X$24))</f>
        <v>3.1962630509464006E-5</v>
      </c>
      <c r="AF2988" s="90">
        <f>_xll.qlTenorBasisForwardRate(TenorBasis3M,AC2988,_xll.ohTrigger(trigger,$X$24))</f>
        <v>1.1735918198132467E-2</v>
      </c>
      <c r="AG2988" s="90">
        <f>_xll.qlIndexFixing(TenorBasisIndex6M,$AB2988,TRUE,_xll.ohTrigger(trigger,$X$24))</f>
        <v>1.1817991912866812E-2</v>
      </c>
      <c r="AH2988" s="43">
        <f>_xll.qlIndexFixing($X$9,$AB2988,TRUE,trigger)</f>
        <v>1.1842105057544279E-2</v>
      </c>
      <c r="AI2988" s="45">
        <f t="shared" si="60"/>
        <v>-0.24113144677467141</v>
      </c>
    </row>
    <row r="2989" spans="27:35" x14ac:dyDescent="0.2">
      <c r="AA2989" s="122" t="s">
        <v>88</v>
      </c>
      <c r="AB2989" s="40">
        <f>_xll.qlInterestRateIndexFixingDate($X$9,AC2989)</f>
        <v>60360</v>
      </c>
      <c r="AC2989" s="40">
        <f>_xll.qlCalendarAdvance(calendar,$AC2988,AA2989,,,trigger)</f>
        <v>60364</v>
      </c>
      <c r="AD2989" s="40">
        <f>_xll.qlInterestRateIndexMaturity($X$9,AC2989,)</f>
        <v>60455</v>
      </c>
      <c r="AE2989" s="43">
        <f>_xll.qlTenorBasisValue(TenorBasis3M,AC2989,_xll.ohTrigger(trigger,$X$24))</f>
        <v>3.1895259925680059E-5</v>
      </c>
      <c r="AF2989" s="90">
        <f>_xll.qlTenorBasisForwardRate(TenorBasis3M,AC2989,_xll.ohTrigger(trigger,$X$24))</f>
        <v>1.1742044140030394E-2</v>
      </c>
      <c r="AG2989" s="90">
        <f>_xll.qlIndexFixing(TenorBasisIndex6M,$AB2989,TRUE,_xll.ohTrigger(trigger,$X$24))</f>
        <v>1.1824118112073637E-2</v>
      </c>
      <c r="AH2989" s="43">
        <f>_xll.qlIndexFixing($X$9,$AB2989,TRUE,trigger)</f>
        <v>1.1848402483592162E-2</v>
      </c>
      <c r="AI2989" s="45">
        <f t="shared" si="60"/>
        <v>-0.2428437151852543</v>
      </c>
    </row>
    <row r="2990" spans="27:35" x14ac:dyDescent="0.2">
      <c r="AA2990" s="122" t="s">
        <v>88</v>
      </c>
      <c r="AB2990" s="40">
        <f>_xll.qlInterestRateIndexFixingDate($X$9,AC2990)</f>
        <v>60367</v>
      </c>
      <c r="AC2990" s="40">
        <f>_xll.qlCalendarAdvance(calendar,$AC2989,AA2990,,,trigger)</f>
        <v>60371</v>
      </c>
      <c r="AD2990" s="40">
        <f>_xll.qlInterestRateIndexMaturity($X$9,AC2990,)</f>
        <v>60462</v>
      </c>
      <c r="AE2990" s="43">
        <f>_xll.qlTenorBasisValue(TenorBasis3M,AC2990,_xll.ohTrigger(trigger,$X$24))</f>
        <v>3.1828035504980047E-5</v>
      </c>
      <c r="AF2990" s="90">
        <f>_xll.qlTenorBasisForwardRate(TenorBasis3M,AC2990,_xll.ohTrigger(trigger,$X$24))</f>
        <v>1.1748206476231274E-2</v>
      </c>
      <c r="AG2990" s="90">
        <f>_xll.qlIndexFixing(TenorBasisIndex6M,$AB2990,TRUE,_xll.ohTrigger(trigger,$X$24))</f>
        <v>1.1830280706336222E-2</v>
      </c>
      <c r="AH2990" s="43">
        <f>_xll.qlIndexFixing($X$9,$AB2990,TRUE,trigger)</f>
        <v>1.1854736895070148E-2</v>
      </c>
      <c r="AI2990" s="45">
        <f t="shared" si="60"/>
        <v>-0.24456188733925147</v>
      </c>
    </row>
    <row r="2991" spans="27:35" x14ac:dyDescent="0.2">
      <c r="AA2991" s="122" t="s">
        <v>88</v>
      </c>
      <c r="AB2991" s="40">
        <f>_xll.qlInterestRateIndexFixingDate($X$9,AC2991)</f>
        <v>60374</v>
      </c>
      <c r="AC2991" s="40">
        <f>_xll.qlCalendarAdvance(calendar,$AC2990,AA2991,,,trigger)</f>
        <v>60378</v>
      </c>
      <c r="AD2991" s="40">
        <f>_xll.qlInterestRateIndexMaturity($X$9,AC2991,)</f>
        <v>60469</v>
      </c>
      <c r="AE2991" s="43">
        <f>_xll.qlTenorBasisValue(TenorBasis3M,AC2991,_xll.ohTrigger(trigger,$X$24))</f>
        <v>3.1760956942763353E-5</v>
      </c>
      <c r="AF2991" s="90">
        <f>_xll.qlTenorBasisForwardRate(TenorBasis3M,AC2991,_xll.ohTrigger(trigger,$X$24))</f>
        <v>1.175440520660247E-2</v>
      </c>
      <c r="AG2991" s="90">
        <f>_xll.qlIndexFixing(TenorBasisIndex6M,$AB2991,TRUE,_xll.ohTrigger(trigger,$X$24))</f>
        <v>1.1836479695521927E-2</v>
      </c>
      <c r="AH2991" s="43">
        <f>_xll.qlIndexFixing($X$9,$AB2991,TRUE,trigger)</f>
        <v>1.1861108292154799E-2</v>
      </c>
      <c r="AI2991" s="45">
        <f t="shared" si="60"/>
        <v>-0.24628596632872077</v>
      </c>
    </row>
    <row r="2992" spans="27:35" x14ac:dyDescent="0.2">
      <c r="AA2992" s="122" t="s">
        <v>88</v>
      </c>
      <c r="AB2992" s="40">
        <f>_xll.qlInterestRateIndexFixingDate($X$9,AC2992)</f>
        <v>60381</v>
      </c>
      <c r="AC2992" s="40">
        <f>_xll.qlCalendarAdvance(calendar,$AC2991,AA2992,,,trigger)</f>
        <v>60385</v>
      </c>
      <c r="AD2992" s="40">
        <f>_xll.qlInterestRateIndexMaturity($X$9,AC2992,)</f>
        <v>60476</v>
      </c>
      <c r="AE2992" s="43">
        <f>_xll.qlTenorBasisValue(TenorBasis3M,AC2992,_xll.ohTrigger(trigger,$X$24))</f>
        <v>3.1694023935025157E-5</v>
      </c>
      <c r="AF2992" s="90">
        <f>_xll.qlTenorBasisForwardRate(TenorBasis3M,AC2992,_xll.ohTrigger(trigger,$X$24))</f>
        <v>1.1760640331010463E-2</v>
      </c>
      <c r="AG2992" s="90">
        <f>_xll.qlIndexFixing(TenorBasisIndex6M,$AB2992,TRUE,_xll.ohTrigger(trigger,$X$24))</f>
        <v>1.1842715079498987E-2</v>
      </c>
      <c r="AH2992" s="43">
        <f>_xll.qlIndexFixing($X$9,$AB2992,TRUE,trigger)</f>
        <v>1.1867516675025313E-2</v>
      </c>
      <c r="AI2992" s="45">
        <f t="shared" si="60"/>
        <v>-0.24801595526325812</v>
      </c>
    </row>
    <row r="2993" spans="27:35" x14ac:dyDescent="0.2">
      <c r="AA2993" s="122" t="s">
        <v>88</v>
      </c>
      <c r="AB2993" s="40">
        <f>_xll.qlInterestRateIndexFixingDate($X$9,AC2993)</f>
        <v>60387</v>
      </c>
      <c r="AC2993" s="40">
        <f>_xll.qlCalendarAdvance(calendar,$AC2992,AA2993,,,trigger)</f>
        <v>60392</v>
      </c>
      <c r="AD2993" s="40">
        <f>_xll.qlInterestRateIndexMaturity($X$9,AC2993,)</f>
        <v>60484</v>
      </c>
      <c r="AE2993" s="43">
        <f>_xll.qlTenorBasisValue(TenorBasis3M,AC2993,_xll.ohTrigger(trigger,$X$24))</f>
        <v>3.1627236178355404E-5</v>
      </c>
      <c r="AF2993" s="90">
        <f>_xll.qlTenorBasisForwardRate(TenorBasis3M,AC2993,_xll.ohTrigger(trigger,$X$24))</f>
        <v>1.1767559001720098E-2</v>
      </c>
      <c r="AG2993" s="90">
        <f>_xll.qlIndexFixing(TenorBasisIndex6M,$AB2993,TRUE,_xll.ohTrigger(trigger,$X$24))</f>
        <v>1.1849636717458863E-2</v>
      </c>
      <c r="AH2993" s="43">
        <f>_xll.qlIndexFixing($X$9,$AB2993,TRUE,trigger)</f>
        <v>1.187462523921415E-2</v>
      </c>
      <c r="AI2993" s="45">
        <f t="shared" si="60"/>
        <v>-0.24988521755286638</v>
      </c>
    </row>
    <row r="2994" spans="27:35" x14ac:dyDescent="0.2">
      <c r="AA2994" s="122" t="s">
        <v>88</v>
      </c>
      <c r="AB2994" s="40">
        <f>_xll.qlInterestRateIndexFixingDate($X$9,AC2994)</f>
        <v>60395</v>
      </c>
      <c r="AC2994" s="40">
        <f>_xll.qlCalendarAdvance(calendar,$AC2993,AA2994,,,trigger)</f>
        <v>60399</v>
      </c>
      <c r="AD2994" s="40">
        <f>_xll.qlInterestRateIndexMaturity($X$9,AC2994,)</f>
        <v>60491</v>
      </c>
      <c r="AE2994" s="43">
        <f>_xll.qlTenorBasisValue(TenorBasis3M,AC2994,_xll.ohTrigger(trigger,$X$24))</f>
        <v>3.1560593369937775E-5</v>
      </c>
      <c r="AF2994" s="90">
        <f>_xll.qlTenorBasisForwardRate(TenorBasis3M,AC2994,_xll.ohTrigger(trigger,$X$24))</f>
        <v>1.1773869719359859E-2</v>
      </c>
      <c r="AG2994" s="90">
        <f>_xll.qlIndexFixing(TenorBasisIndex6M,$AB2994,TRUE,_xll.ohTrigger(trigger,$X$24))</f>
        <v>1.1855947697672066E-2</v>
      </c>
      <c r="AH2994" s="43">
        <f>_xll.qlIndexFixing($X$9,$AB2994,TRUE,trigger)</f>
        <v>1.1881110449722761E-2</v>
      </c>
      <c r="AI2994" s="45">
        <f t="shared" si="60"/>
        <v>-0.25162752050694737</v>
      </c>
    </row>
    <row r="2995" spans="27:35" x14ac:dyDescent="0.2">
      <c r="AA2995" s="122" t="s">
        <v>88</v>
      </c>
      <c r="AB2995" s="40">
        <f>_xll.qlInterestRateIndexFixingDate($X$9,AC2995)</f>
        <v>60402</v>
      </c>
      <c r="AC2995" s="40">
        <f>_xll.qlCalendarAdvance(calendar,$AC2994,AA2995,,,trigger)</f>
        <v>60406</v>
      </c>
      <c r="AD2995" s="40">
        <f>_xll.qlInterestRateIndexMaturity($X$9,AC2995,)</f>
        <v>60498</v>
      </c>
      <c r="AE2995" s="43">
        <f>_xll.qlTenorBasisValue(TenorBasis3M,AC2995,_xll.ohTrigger(trigger,$X$24))</f>
        <v>3.1494095207548632E-5</v>
      </c>
      <c r="AF2995" s="90">
        <f>_xll.qlTenorBasisForwardRate(TenorBasis3M,AC2995,_xll.ohTrigger(trigger,$X$24))</f>
        <v>1.1780216831950152E-2</v>
      </c>
      <c r="AG2995" s="90">
        <f>_xll.qlIndexFixing(TenorBasisIndex6M,$AB2995,TRUE,_xll.ohTrigger(trigger,$X$24))</f>
        <v>1.1862295073597798E-2</v>
      </c>
      <c r="AH2995" s="43">
        <f>_xll.qlIndexFixing($X$9,$AB2995,TRUE,trigger)</f>
        <v>1.1887632647907773E-2</v>
      </c>
      <c r="AI2995" s="45">
        <f t="shared" si="60"/>
        <v>-0.25337574309974853</v>
      </c>
    </row>
    <row r="2996" spans="27:35" x14ac:dyDescent="0.2">
      <c r="AA2996" s="122" t="s">
        <v>88</v>
      </c>
      <c r="AB2996" s="40">
        <f>_xll.qlInterestRateIndexFixingDate($X$9,AC2996)</f>
        <v>60409</v>
      </c>
      <c r="AC2996" s="40">
        <f>_xll.qlCalendarAdvance(calendar,$AC2995,AA2996,,,trigger)</f>
        <v>60413</v>
      </c>
      <c r="AD2996" s="40">
        <f>_xll.qlInterestRateIndexMaturity($X$9,AC2996,)</f>
        <v>60505</v>
      </c>
      <c r="AE2996" s="43">
        <f>_xll.qlTenorBasisValue(TenorBasis3M,AC2996,_xll.ohTrigger(trigger,$X$24))</f>
        <v>3.1427741389555992E-5</v>
      </c>
      <c r="AF2996" s="90">
        <f>_xll.qlTenorBasisForwardRate(TenorBasis3M,AC2996,_xll.ohTrigger(trigger,$X$24))</f>
        <v>1.1786600339363252E-2</v>
      </c>
      <c r="AG2996" s="90">
        <f>_xll.qlIndexFixing(TenorBasisIndex6M,$AB2996,TRUE,_xll.ohTrigger(trigger,$X$24))</f>
        <v>1.1868678845109207E-2</v>
      </c>
      <c r="AH2996" s="43">
        <f>_xll.qlIndexFixing($X$9,$AB2996,TRUE,trigger)</f>
        <v>1.1894191833951646E-2</v>
      </c>
      <c r="AI2996" s="45">
        <f t="shared" si="60"/>
        <v>-0.25512988842438589</v>
      </c>
    </row>
    <row r="2997" spans="27:35" x14ac:dyDescent="0.2">
      <c r="AA2997" s="122" t="s">
        <v>88</v>
      </c>
      <c r="AB2997" s="40">
        <f>_xll.qlInterestRateIndexFixingDate($X$9,AC2997)</f>
        <v>60416</v>
      </c>
      <c r="AC2997" s="40">
        <f>_xll.qlCalendarAdvance(calendar,$AC2996,AA2997,,,trigger)</f>
        <v>60420</v>
      </c>
      <c r="AD2997" s="40">
        <f>_xll.qlInterestRateIndexMaturity($X$9,AC2997,)</f>
        <v>60512</v>
      </c>
      <c r="AE2997" s="43">
        <f>_xll.qlTenorBasisValue(TenorBasis3M,AC2997,_xll.ohTrigger(trigger,$X$24))</f>
        <v>3.1361531614918523E-5</v>
      </c>
      <c r="AF2997" s="90">
        <f>_xll.qlTenorBasisForwardRate(TenorBasis3M,AC2997,_xll.ohTrigger(trigger,$X$24))</f>
        <v>1.1793020241481864E-2</v>
      </c>
      <c r="AG2997" s="90">
        <f>_xll.qlIndexFixing(TenorBasisIndex6M,$AB2997,TRUE,_xll.ohTrigger(trigger,$X$24))</f>
        <v>1.1875099012086389E-2</v>
      </c>
      <c r="AH2997" s="43">
        <f>_xll.qlIndexFixing($X$9,$AB2997,TRUE,trigger)</f>
        <v>1.1900788008040321E-2</v>
      </c>
      <c r="AI2997" s="45">
        <f t="shared" si="60"/>
        <v>-0.25688995953931582</v>
      </c>
    </row>
    <row r="2998" spans="27:35" x14ac:dyDescent="0.2">
      <c r="AA2998" s="122" t="s">
        <v>88</v>
      </c>
      <c r="AB2998" s="40">
        <f>_xll.qlInterestRateIndexFixingDate($X$9,AC2998)</f>
        <v>60423</v>
      </c>
      <c r="AC2998" s="40">
        <f>_xll.qlCalendarAdvance(calendar,$AC2997,AA2998,,,trigger)</f>
        <v>60427</v>
      </c>
      <c r="AD2998" s="40">
        <f>_xll.qlInterestRateIndexMaturity($X$9,AC2998,)</f>
        <v>60519</v>
      </c>
      <c r="AE2998" s="43">
        <f>_xll.qlTenorBasisValue(TenorBasis3M,AC2998,_xll.ohTrigger(trigger,$X$24))</f>
        <v>3.1295465583184383E-5</v>
      </c>
      <c r="AF2998" s="90">
        <f>_xll.qlTenorBasisForwardRate(TenorBasis3M,AC2998,_xll.ohTrigger(trigger,$X$24))</f>
        <v>1.179947653818695E-2</v>
      </c>
      <c r="AG2998" s="90">
        <f>_xll.qlIndexFixing(TenorBasisIndex6M,$AB2998,TRUE,_xll.ohTrigger(trigger,$X$24))</f>
        <v>1.1881555574410306E-2</v>
      </c>
      <c r="AH2998" s="43">
        <f>_xll.qlIndexFixing($X$9,$AB2998,TRUE,trigger)</f>
        <v>1.1907421170360604E-2</v>
      </c>
      <c r="AI2998" s="45">
        <f t="shared" si="60"/>
        <v>-0.25865595950297704</v>
      </c>
    </row>
    <row r="2999" spans="27:35" x14ac:dyDescent="0.2">
      <c r="AA2999" s="122" t="s">
        <v>88</v>
      </c>
      <c r="AB2999" s="40">
        <f>_xll.qlInterestRateIndexFixingDate($X$9,AC2999)</f>
        <v>60430</v>
      </c>
      <c r="AC2999" s="40">
        <f>_xll.qlCalendarAdvance(calendar,$AC2998,AA2999,,,trigger)</f>
        <v>60434</v>
      </c>
      <c r="AD2999" s="40">
        <f>_xll.qlInterestRateIndexMaturity($X$9,AC2999,)</f>
        <v>60526</v>
      </c>
      <c r="AE2999" s="43">
        <f>_xll.qlTenorBasisValue(TenorBasis3M,AC2999,_xll.ohTrigger(trigger,$X$24))</f>
        <v>3.1229542994490438E-5</v>
      </c>
      <c r="AF2999" s="90">
        <f>_xll.qlTenorBasisForwardRate(TenorBasis3M,AC2999,_xll.ohTrigger(trigger,$X$24))</f>
        <v>1.180596922936295E-2</v>
      </c>
      <c r="AG2999" s="90">
        <f>_xll.qlIndexFixing(TenorBasisIndex6M,$AB2999,TRUE,_xll.ohTrigger(trigger,$X$24))</f>
        <v>1.1888048531968875E-2</v>
      </c>
      <c r="AH2999" s="43">
        <f>_xll.qlIndexFixing($X$9,$AB2999,TRUE,trigger)</f>
        <v>1.1914091321099302E-2</v>
      </c>
      <c r="AI2999" s="45">
        <f t="shared" si="60"/>
        <v>-0.26042789130426358</v>
      </c>
    </row>
    <row r="3000" spans="27:35" x14ac:dyDescent="0.2">
      <c r="AA3000" s="122" t="s">
        <v>88</v>
      </c>
      <c r="AB3000" s="40">
        <f>_xll.qlInterestRateIndexFixingDate($X$9,AC3000)</f>
        <v>60437</v>
      </c>
      <c r="AC3000" s="40">
        <f>_xll.qlCalendarAdvance(calendar,$AC2999,AA3000,,,trigger)</f>
        <v>60441</v>
      </c>
      <c r="AD3000" s="40">
        <f>_xll.qlInterestRateIndexMaturity($X$9,AC3000,)</f>
        <v>60533</v>
      </c>
      <c r="AE3000" s="43">
        <f>_xll.qlTenorBasisValue(TenorBasis3M,AC3000,_xll.ohTrigger(trigger,$X$24))</f>
        <v>3.1163763549561007E-5</v>
      </c>
      <c r="AF3000" s="90">
        <f>_xll.qlTenorBasisForwardRate(TenorBasis3M,AC3000,_xll.ohTrigger(trigger,$X$24))</f>
        <v>1.181249831489257E-2</v>
      </c>
      <c r="AG3000" s="90">
        <f>_xll.qlIndexFixing(TenorBasisIndex6M,$AB3000,TRUE,_xll.ohTrigger(trigger,$X$24))</f>
        <v>1.189457788464306E-2</v>
      </c>
      <c r="AH3000" s="43">
        <f>_xll.qlIndexFixing($X$9,$AB3000,TRUE,trigger)</f>
        <v>1.1920798460444091E-2</v>
      </c>
      <c r="AI3000" s="45">
        <f t="shared" si="60"/>
        <v>-0.26220575801030532</v>
      </c>
    </row>
    <row r="3001" spans="27:35" x14ac:dyDescent="0.2">
      <c r="AA3001" s="122" t="s">
        <v>88</v>
      </c>
      <c r="AB3001" s="40">
        <f>_xll.qlInterestRateIndexFixingDate($X$9,AC3001)</f>
        <v>60444</v>
      </c>
      <c r="AC3001" s="40">
        <f>_xll.qlCalendarAdvance(calendar,$AC3000,AA3001,,,trigger)</f>
        <v>60448</v>
      </c>
      <c r="AD3001" s="40">
        <f>_xll.qlInterestRateIndexMaturity($X$9,AC3001,)</f>
        <v>60540</v>
      </c>
      <c r="AE3001" s="43">
        <f>_xll.qlTenorBasisValue(TenorBasis3M,AC3001,_xll.ohTrigger(trigger,$X$24))</f>
        <v>3.1098126949706836E-5</v>
      </c>
      <c r="AF3001" s="90">
        <f>_xll.qlTenorBasisForwardRate(TenorBasis3M,AC3001,_xll.ohTrigger(trigger,$X$24))</f>
        <v>1.1819063794660247E-2</v>
      </c>
      <c r="AG3001" s="90">
        <f>_xll.qlIndexFixing(TenorBasisIndex6M,$AB3001,TRUE,_xll.ohTrigger(trigger,$X$24))</f>
        <v>1.1901143632317304E-2</v>
      </c>
      <c r="AH3001" s="43">
        <f>_xll.qlIndexFixing($X$9,$AB3001,TRUE,trigger)</f>
        <v>1.1927542588586122E-2</v>
      </c>
      <c r="AI3001" s="45">
        <f t="shared" si="60"/>
        <v>-0.26398956268817997</v>
      </c>
    </row>
    <row r="3002" spans="27:35" x14ac:dyDescent="0.2">
      <c r="AA3002" s="122" t="s">
        <v>88</v>
      </c>
      <c r="AB3002" s="40">
        <f>_xll.qlInterestRateIndexFixingDate($X$9,AC3002)</f>
        <v>60451</v>
      </c>
      <c r="AC3002" s="40">
        <f>_xll.qlCalendarAdvance(calendar,$AC3001,AA3002,,,trigger)</f>
        <v>60455</v>
      </c>
      <c r="AD3002" s="40">
        <f>_xll.qlInterestRateIndexMaturity($X$9,AC3002,)</f>
        <v>60547</v>
      </c>
      <c r="AE3002" s="43">
        <f>_xll.qlTenorBasisValue(TenorBasis3M,AC3002,_xll.ohTrigger(trigger,$X$24))</f>
        <v>3.1032632896824301E-5</v>
      </c>
      <c r="AF3002" s="90">
        <f>_xll.qlTenorBasisForwardRate(TenorBasis3M,AC3002,_xll.ohTrigger(trigger,$X$24))</f>
        <v>1.1825665439971525E-2</v>
      </c>
      <c r="AG3002" s="90">
        <f>_xll.qlIndexFixing(TenorBasisIndex6M,$AB3002,TRUE,_xll.ohTrigger(trigger,$X$24))</f>
        <v>1.1910709958993335E-2</v>
      </c>
      <c r="AH3002" s="43">
        <f>_xll.qlIndexFixing($X$9,$AB3002,TRUE,trigger)</f>
        <v>1.193432347267861E-2</v>
      </c>
      <c r="AI3002" s="45">
        <f t="shared" si="60"/>
        <v>-0.23613513685275325</v>
      </c>
    </row>
    <row r="3003" spans="27:35" x14ac:dyDescent="0.2">
      <c r="AA3003" s="122" t="s">
        <v>88</v>
      </c>
      <c r="AB3003" s="40">
        <f>_xll.qlInterestRateIndexFixingDate($X$9,AC3003)</f>
        <v>60458</v>
      </c>
      <c r="AC3003" s="40">
        <f>_xll.qlCalendarAdvance(calendar,$AC3002,AA3003,,,trigger)</f>
        <v>60462</v>
      </c>
      <c r="AD3003" s="40">
        <f>_xll.qlInterestRateIndexMaturity($X$9,AC3003,)</f>
        <v>60554</v>
      </c>
      <c r="AE3003" s="43">
        <f>_xll.qlTenorBasisValue(TenorBasis3M,AC3003,_xll.ohTrigger(trigger,$X$24))</f>
        <v>3.096728109339415E-5</v>
      </c>
      <c r="AF3003" s="90">
        <f>_xll.qlTenorBasisForwardRate(TenorBasis3M,AC3003,_xll.ohTrigger(trigger,$X$24))</f>
        <v>1.1832300776504791E-2</v>
      </c>
      <c r="AG3003" s="90">
        <f>_xll.qlIndexFixing(TenorBasisIndex6M,$AB3003,TRUE,_xll.ohTrigger(trigger,$X$24))</f>
        <v>1.1921495773547871E-2</v>
      </c>
      <c r="AH3003" s="43">
        <f>_xll.qlIndexFixing($X$9,$AB3003,TRUE,trigger)</f>
        <v>1.1941138590499124E-2</v>
      </c>
      <c r="AI3003" s="45">
        <f t="shared" si="60"/>
        <v>-0.19642816951253445</v>
      </c>
    </row>
    <row r="3004" spans="27:35" x14ac:dyDescent="0.2">
      <c r="AA3004" s="122" t="s">
        <v>88</v>
      </c>
      <c r="AB3004" s="40">
        <f>_xll.qlInterestRateIndexFixingDate($X$9,AC3004)</f>
        <v>60465</v>
      </c>
      <c r="AC3004" s="40">
        <f>_xll.qlCalendarAdvance(calendar,$AC3003,AA3004,,,trigger)</f>
        <v>60469</v>
      </c>
      <c r="AD3004" s="40">
        <f>_xll.qlInterestRateIndexMaturity($X$9,AC3004,)</f>
        <v>60561</v>
      </c>
      <c r="AE3004" s="43">
        <f>_xll.qlTenorBasisValue(TenorBasis3M,AC3004,_xll.ohTrigger(trigger,$X$24))</f>
        <v>3.0902071242480505E-5</v>
      </c>
      <c r="AF3004" s="90">
        <f>_xll.qlTenorBasisForwardRate(TenorBasis3M,AC3004,_xll.ohTrigger(trigger,$X$24))</f>
        <v>1.1838966055331921E-2</v>
      </c>
      <c r="AG3004" s="90">
        <f>_xll.qlIndexFixing(TenorBasisIndex6M,$AB3004,TRUE,_xll.ohTrigger(trigger,$X$24))</f>
        <v>1.1932311567126019E-2</v>
      </c>
      <c r="AH3004" s="43">
        <f>_xll.qlIndexFixing($X$9,$AB3004,TRUE,trigger)</f>
        <v>1.1947984120389023E-2</v>
      </c>
      <c r="AI3004" s="45">
        <f t="shared" si="60"/>
        <v>-0.15672553263004416</v>
      </c>
    </row>
    <row r="3005" spans="27:35" x14ac:dyDescent="0.2">
      <c r="AA3005" s="122" t="s">
        <v>88</v>
      </c>
      <c r="AB3005" s="40">
        <f>_xll.qlInterestRateIndexFixingDate($X$9,AC3005)</f>
        <v>60472</v>
      </c>
      <c r="AC3005" s="40">
        <f>_xll.qlCalendarAdvance(calendar,$AC3004,AA3005,,,trigger)</f>
        <v>60476</v>
      </c>
      <c r="AD3005" s="40">
        <f>_xll.qlInterestRateIndexMaturity($X$9,AC3005,)</f>
        <v>60568</v>
      </c>
      <c r="AE3005" s="43">
        <f>_xll.qlTenorBasisValue(TenorBasis3M,AC3005,_xll.ohTrigger(trigger,$X$24))</f>
        <v>3.0837003047729959E-5</v>
      </c>
      <c r="AF3005" s="90">
        <f>_xll.qlTenorBasisForwardRate(TenorBasis3M,AC3005,_xll.ohTrigger(trigger,$X$24))</f>
        <v>1.1845657512869551E-2</v>
      </c>
      <c r="AG3005" s="90">
        <f>_xll.qlIndexFixing(TenorBasisIndex6M,$AB3005,TRUE,_xll.ohTrigger(trigger,$X$24))</f>
        <v>1.1943153576144418E-2</v>
      </c>
      <c r="AH3005" s="43">
        <f>_xll.qlIndexFixing($X$9,$AB3005,TRUE,trigger)</f>
        <v>1.1954856225742492E-2</v>
      </c>
      <c r="AI3005" s="45">
        <f t="shared" si="60"/>
        <v>-0.11702649598073836</v>
      </c>
    </row>
    <row r="3006" spans="27:35" x14ac:dyDescent="0.2">
      <c r="AA3006" s="122" t="s">
        <v>88</v>
      </c>
      <c r="AB3006" s="40">
        <f>_xll.qlInterestRateIndexFixingDate($X$9,AC3006)</f>
        <v>60479</v>
      </c>
      <c r="AC3006" s="40">
        <f>_xll.qlCalendarAdvance(calendar,$AC3005,AA3006,,,trigger)</f>
        <v>60483</v>
      </c>
      <c r="AD3006" s="40">
        <f>_xll.qlInterestRateIndexMaturity($X$9,AC3006,)</f>
        <v>60575</v>
      </c>
      <c r="AE3006" s="43">
        <f>_xll.qlTenorBasisValue(TenorBasis3M,AC3006,_xll.ohTrigger(trigger,$X$24))</f>
        <v>3.0772076213370531E-5</v>
      </c>
      <c r="AF3006" s="90">
        <f>_xll.qlTenorBasisForwardRate(TenorBasis3M,AC3006,_xll.ohTrigger(trigger,$X$24))</f>
        <v>1.185237138551087E-2</v>
      </c>
      <c r="AG3006" s="90">
        <f>_xll.qlIndexFixing(TenorBasisIndex6M,$AB3006,TRUE,_xll.ohTrigger(trigger,$X$24))</f>
        <v>1.1954018036987568E-2</v>
      </c>
      <c r="AH3006" s="43">
        <f>_xll.qlIndexFixing($X$9,$AB3006,TRUE,trigger)</f>
        <v>1.1961751069931992E-2</v>
      </c>
      <c r="AI3006" s="45">
        <f t="shared" si="60"/>
        <v>-7.7330329444243173E-2</v>
      </c>
    </row>
    <row r="3007" spans="27:35" x14ac:dyDescent="0.2">
      <c r="AA3007" s="122" t="s">
        <v>88</v>
      </c>
      <c r="AB3007" s="40">
        <f>_xll.qlInterestRateIndexFixingDate($X$9,AC3007)</f>
        <v>60486</v>
      </c>
      <c r="AC3007" s="40">
        <f>_xll.qlCalendarAdvance(calendar,$AC3006,AA3007,,,trigger)</f>
        <v>60490</v>
      </c>
      <c r="AD3007" s="40">
        <f>_xll.qlInterestRateIndexMaturity($X$9,AC3007,)</f>
        <v>60582</v>
      </c>
      <c r="AE3007" s="43">
        <f>_xll.qlTenorBasisValue(TenorBasis3M,AC3007,_xll.ohTrigger(trigger,$X$24))</f>
        <v>3.0707290444210474E-5</v>
      </c>
      <c r="AF3007" s="90">
        <f>_xll.qlTenorBasisForwardRate(TenorBasis3M,AC3007,_xll.ohTrigger(trigger,$X$24))</f>
        <v>1.1859103909622122E-2</v>
      </c>
      <c r="AG3007" s="90">
        <f>_xll.qlIndexFixing(TenorBasisIndex6M,$AB3007,TRUE,_xll.ohTrigger(trigger,$X$24))</f>
        <v>1.1964901185988693E-2</v>
      </c>
      <c r="AH3007" s="43">
        <f>_xll.qlIndexFixing($X$9,$AB3007,TRUE,trigger)</f>
        <v>1.1968664816303052E-2</v>
      </c>
      <c r="AI3007" s="45">
        <f t="shared" si="60"/>
        <v>-3.7636303143583766E-2</v>
      </c>
    </row>
    <row r="3008" spans="27:35" x14ac:dyDescent="0.2">
      <c r="AA3008" s="122" t="s">
        <v>88</v>
      </c>
      <c r="AB3008" s="40">
        <f>_xll.qlInterestRateIndexFixingDate($X$9,AC3008)</f>
        <v>60493</v>
      </c>
      <c r="AC3008" s="40">
        <f>_xll.qlCalendarAdvance(calendar,$AC3007,AA3008,,,trigger)</f>
        <v>60497</v>
      </c>
      <c r="AD3008" s="40">
        <f>_xll.qlInterestRateIndexMaturity($X$9,AC3008,)</f>
        <v>60589</v>
      </c>
      <c r="AE3008" s="43">
        <f>_xll.qlTenorBasisValue(TenorBasis3M,AC3008,_xll.ohTrigger(trigger,$X$24))</f>
        <v>3.0642645445637518E-5</v>
      </c>
      <c r="AF3008" s="90">
        <f>_xll.qlTenorBasisForwardRate(TenorBasis3M,AC3008,_xll.ohTrigger(trigger,$X$24))</f>
        <v>1.1865851321546963E-2</v>
      </c>
      <c r="AG3008" s="90">
        <f>_xll.qlIndexFixing(TenorBasisIndex6M,$AB3008,TRUE,_xll.ohTrigger(trigger,$X$24))</f>
        <v>1.1975799259443665E-2</v>
      </c>
      <c r="AH3008" s="43">
        <f>_xll.qlIndexFixing($X$9,$AB3008,TRUE,trigger)</f>
        <v>1.1975593628175131E-2</v>
      </c>
      <c r="AI3008" s="45">
        <f t="shared" si="60"/>
        <v>2.0563126853362368E-3</v>
      </c>
    </row>
    <row r="3009" spans="27:35" x14ac:dyDescent="0.2">
      <c r="AA3009" s="122" t="s">
        <v>88</v>
      </c>
      <c r="AB3009" s="40">
        <f>_xll.qlInterestRateIndexFixingDate($X$9,AC3009)</f>
        <v>60500</v>
      </c>
      <c r="AC3009" s="40">
        <f>_xll.qlCalendarAdvance(calendar,$AC3008,AA3009,,,trigger)</f>
        <v>60504</v>
      </c>
      <c r="AD3009" s="40">
        <f>_xll.qlInterestRateIndexMaturity($X$9,AC3009,)</f>
        <v>60596</v>
      </c>
      <c r="AE3009" s="43">
        <f>_xll.qlTenorBasisValue(TenorBasis3M,AC3009,_xll.ohTrigger(trigger,$X$24))</f>
        <v>3.0578140923617574E-5</v>
      </c>
      <c r="AF3009" s="90">
        <f>_xll.qlTenorBasisForwardRate(TenorBasis3M,AC3009,_xll.ohTrigger(trigger,$X$24))</f>
        <v>1.1872609857605593E-2</v>
      </c>
      <c r="AG3009" s="90">
        <f>_xll.qlIndexFixing(TenorBasisIndex6M,$AB3009,TRUE,_xll.ohTrigger(trigger,$X$24))</f>
        <v>1.1986708493612729E-2</v>
      </c>
      <c r="AH3009" s="43">
        <f>_xll.qlIndexFixing($X$9,$AB3009,TRUE,trigger)</f>
        <v>1.1982533668835544E-2</v>
      </c>
      <c r="AI3009" s="45">
        <f t="shared" si="60"/>
        <v>4.1748247771849351E-2</v>
      </c>
    </row>
    <row r="3010" spans="27:35" x14ac:dyDescent="0.2">
      <c r="AA3010" s="122" t="s">
        <v>88</v>
      </c>
      <c r="AB3010" s="40">
        <f>_xll.qlInterestRateIndexFixingDate($X$9,AC3010)</f>
        <v>60507</v>
      </c>
      <c r="AC3010" s="40">
        <f>_xll.qlCalendarAdvance(calendar,$AC3009,AA3010,,,trigger)</f>
        <v>60511</v>
      </c>
      <c r="AD3010" s="40">
        <f>_xll.qlInterestRateIndexMaturity($X$9,AC3010,)</f>
        <v>60602</v>
      </c>
      <c r="AE3010" s="43">
        <f>_xll.qlTenorBasisValue(TenorBasis3M,AC3010,_xll.ohTrigger(trigger,$X$24))</f>
        <v>3.0513776584694037E-5</v>
      </c>
      <c r="AF3010" s="90">
        <f>_xll.qlTenorBasisForwardRate(TenorBasis3M,AC3010,_xll.ohTrigger(trigger,$X$24))</f>
        <v>1.1878696484162666E-2</v>
      </c>
      <c r="AG3010" s="90">
        <f>_xll.qlIndexFixing(TenorBasisIndex6M,$AB3010,TRUE,_xll.ohTrigger(trigger,$X$24))</f>
        <v>1.1996739932545764E-2</v>
      </c>
      <c r="AH3010" s="43">
        <f>_xll.qlIndexFixing($X$9,$AB3010,TRUE,trigger)</f>
        <v>1.1988785237876644E-2</v>
      </c>
      <c r="AI3010" s="45">
        <f t="shared" si="60"/>
        <v>7.9546946691200909E-2</v>
      </c>
    </row>
    <row r="3011" spans="27:35" x14ac:dyDescent="0.2">
      <c r="AA3011" s="122" t="s">
        <v>88</v>
      </c>
      <c r="AB3011" s="40">
        <f>_xll.qlInterestRateIndexFixingDate($X$9,AC3011)</f>
        <v>60514</v>
      </c>
      <c r="AC3011" s="40">
        <f>_xll.qlCalendarAdvance(calendar,$AC3010,AA3011,,,trigger)</f>
        <v>60518</v>
      </c>
      <c r="AD3011" s="40">
        <f>_xll.qlInterestRateIndexMaturity($X$9,AC3011,)</f>
        <v>60609</v>
      </c>
      <c r="AE3011" s="43">
        <f>_xll.qlTenorBasisValue(TenorBasis3M,AC3011,_xll.ohTrigger(trigger,$X$24))</f>
        <v>3.0449552135986507E-5</v>
      </c>
      <c r="AF3011" s="90">
        <f>_xll.qlTenorBasisForwardRate(TenorBasis3M,AC3011,_xll.ohTrigger(trigger,$X$24))</f>
        <v>1.1885466366991938E-2</v>
      </c>
      <c r="AG3011" s="90">
        <f>_xll.qlIndexFixing(TenorBasisIndex6M,$AB3011,TRUE,_xll.ohTrigger(trigger,$X$24))</f>
        <v>1.2007706050063991E-2</v>
      </c>
      <c r="AH3011" s="43">
        <f>_xll.qlIndexFixing($X$9,$AB3011,TRUE,trigger)</f>
        <v>1.1995736627280082E-2</v>
      </c>
      <c r="AI3011" s="45">
        <f t="shared" si="60"/>
        <v>0.11969422783909139</v>
      </c>
    </row>
    <row r="3012" spans="27:35" x14ac:dyDescent="0.2">
      <c r="AA3012" s="122" t="s">
        <v>88</v>
      </c>
      <c r="AB3012" s="40">
        <f>_xll.qlInterestRateIndexFixingDate($X$9,AC3012)</f>
        <v>60521</v>
      </c>
      <c r="AC3012" s="40">
        <f>_xll.qlCalendarAdvance(calendar,$AC3011,AA3012,,,trigger)</f>
        <v>60525</v>
      </c>
      <c r="AD3012" s="40">
        <f>_xll.qlInterestRateIndexMaturity($X$9,AC3012,)</f>
        <v>60616</v>
      </c>
      <c r="AE3012" s="43">
        <f>_xll.qlTenorBasisValue(TenorBasis3M,AC3012,_xll.ohTrigger(trigger,$X$24))</f>
        <v>3.0385467285189816E-5</v>
      </c>
      <c r="AF3012" s="90">
        <f>_xll.qlTenorBasisForwardRate(TenorBasis3M,AC3012,_xll.ohTrigger(trigger,$X$24))</f>
        <v>1.1892236224446342E-2</v>
      </c>
      <c r="AG3012" s="90">
        <f>_xll.qlIndexFixing(TenorBasisIndex6M,$AB3012,TRUE,_xll.ohTrigger(trigger,$X$24))</f>
        <v>1.2018672178753064E-2</v>
      </c>
      <c r="AH3012" s="43">
        <f>_xll.qlIndexFixing($X$9,$AB3012,TRUE,trigger)</f>
        <v>1.2002687879616898E-2</v>
      </c>
      <c r="AI3012" s="45">
        <f t="shared" ref="AI3012:AI3075" si="61">(AG3012-AH3012)*10000</f>
        <v>0.15984299136165628</v>
      </c>
    </row>
    <row r="3013" spans="27:35" x14ac:dyDescent="0.2">
      <c r="AA3013" s="122" t="s">
        <v>88</v>
      </c>
      <c r="AB3013" s="40">
        <f>_xll.qlInterestRateIndexFixingDate($X$9,AC3013)</f>
        <v>60528</v>
      </c>
      <c r="AC3013" s="40">
        <f>_xll.qlCalendarAdvance(calendar,$AC3012,AA3013,,,trigger)</f>
        <v>60532</v>
      </c>
      <c r="AD3013" s="40">
        <f>_xll.qlInterestRateIndexMaturity($X$9,AC3013,)</f>
        <v>60623</v>
      </c>
      <c r="AE3013" s="43">
        <f>_xll.qlTenorBasisValue(TenorBasis3M,AC3013,_xll.ohTrigger(trigger,$X$24))</f>
        <v>3.032152174057319E-5</v>
      </c>
      <c r="AF3013" s="90">
        <f>_xll.qlTenorBasisForwardRate(TenorBasis3M,AC3013,_xll.ohTrigger(trigger,$X$24))</f>
        <v>1.1899002251512435E-2</v>
      </c>
      <c r="AG3013" s="90">
        <f>_xll.qlIndexFixing(TenorBasisIndex6M,$AB3013,TRUE,_xll.ohTrigger(trigger,$X$24))</f>
        <v>1.2029634513475676E-2</v>
      </c>
      <c r="AH3013" s="43">
        <f>_xll.qlIndexFixing($X$9,$AB3013,TRUE,trigger)</f>
        <v>1.2009635116036447E-2</v>
      </c>
      <c r="AI3013" s="45">
        <f t="shared" si="61"/>
        <v>0.19999397439228808</v>
      </c>
    </row>
    <row r="3014" spans="27:35" x14ac:dyDescent="0.2">
      <c r="AA3014" s="122" t="s">
        <v>88</v>
      </c>
      <c r="AB3014" s="40">
        <f>_xll.qlInterestRateIndexFixingDate($X$9,AC3014)</f>
        <v>60535</v>
      </c>
      <c r="AC3014" s="40">
        <f>_xll.qlCalendarAdvance(calendar,$AC3013,AA3014,,,trigger)</f>
        <v>60539</v>
      </c>
      <c r="AD3014" s="40">
        <f>_xll.qlInterestRateIndexMaturity($X$9,AC3014,)</f>
        <v>60630</v>
      </c>
      <c r="AE3014" s="43">
        <f>_xll.qlTenorBasisValue(TenorBasis3M,AC3014,_xll.ohTrigger(trigger,$X$24))</f>
        <v>3.0257715210979076E-5</v>
      </c>
      <c r="AF3014" s="90">
        <f>_xll.qlTenorBasisForwardRate(TenorBasis3M,AC3014,_xll.ohTrigger(trigger,$X$24))</f>
        <v>1.1905760643152168E-2</v>
      </c>
      <c r="AG3014" s="90">
        <f>_xll.qlIndexFixing(TenorBasisIndex6M,$AB3014,TRUE,_xll.ohTrigger(trigger,$X$24))</f>
        <v>1.2040589249049724E-2</v>
      </c>
      <c r="AH3014" s="43">
        <f>_xll.qlIndexFixing($X$9,$AB3014,TRUE,trigger)</f>
        <v>1.2016574457661725E-2</v>
      </c>
      <c r="AI3014" s="45">
        <f t="shared" si="61"/>
        <v>0.24014791387999557</v>
      </c>
    </row>
    <row r="3015" spans="27:35" x14ac:dyDescent="0.2">
      <c r="AA3015" s="122" t="s">
        <v>88</v>
      </c>
      <c r="AB3015" s="40">
        <f>_xll.qlInterestRateIndexFixingDate($X$9,AC3015)</f>
        <v>60542</v>
      </c>
      <c r="AC3015" s="40">
        <f>_xll.qlCalendarAdvance(calendar,$AC3014,AA3015,,,trigger)</f>
        <v>60546</v>
      </c>
      <c r="AD3015" s="40">
        <f>_xll.qlInterestRateIndexMaturity($X$9,AC3015,)</f>
        <v>60638</v>
      </c>
      <c r="AE3015" s="43">
        <f>_xll.qlTenorBasisValue(TenorBasis3M,AC3015,_xll.ohTrigger(trigger,$X$24))</f>
        <v>3.0194047405822092E-5</v>
      </c>
      <c r="AF3015" s="90">
        <f>_xll.qlTenorBasisForwardRate(TenorBasis3M,AC3015,_xll.ohTrigger(trigger,$X$24))</f>
        <v>1.191318402837661E-2</v>
      </c>
      <c r="AG3015" s="90">
        <f>_xll.qlIndexFixing(TenorBasisIndex6M,$AB3015,TRUE,_xll.ohTrigger(trigger,$X$24))</f>
        <v>1.2049816000652813E-2</v>
      </c>
      <c r="AH3015" s="43">
        <f>_xll.qlIndexFixing($X$9,$AB3015,TRUE,trigger)</f>
        <v>1.2024194977619217E-2</v>
      </c>
      <c r="AI3015" s="45">
        <f t="shared" si="61"/>
        <v>0.25621023033595841</v>
      </c>
    </row>
    <row r="3016" spans="27:35" x14ac:dyDescent="0.2">
      <c r="AA3016" s="122" t="s">
        <v>88</v>
      </c>
      <c r="AB3016" s="40">
        <f>_xll.qlInterestRateIndexFixingDate($X$9,AC3016)</f>
        <v>60549</v>
      </c>
      <c r="AC3016" s="40">
        <f>_xll.qlCalendarAdvance(calendar,$AC3015,AA3016,,,trigger)</f>
        <v>60553</v>
      </c>
      <c r="AD3016" s="40">
        <f>_xll.qlInterestRateIndexMaturity($X$9,AC3016,)</f>
        <v>60645</v>
      </c>
      <c r="AE3016" s="43">
        <f>_xll.qlTenorBasisValue(TenorBasis3M,AC3016,_xll.ohTrigger(trigger,$X$24))</f>
        <v>3.0130518035088199E-5</v>
      </c>
      <c r="AF3016" s="90">
        <f>_xll.qlTenorBasisForwardRate(TenorBasis3M,AC3016,_xll.ohTrigger(trigger,$X$24))</f>
        <v>1.1919917365125645E-2</v>
      </c>
      <c r="AG3016" s="90">
        <f>_xll.qlIndexFixing(TenorBasisIndex6M,$AB3016,TRUE,_xll.ohTrigger(trigger,$X$24))</f>
        <v>1.205654993369356E-2</v>
      </c>
      <c r="AH3016" s="43">
        <f>_xll.qlIndexFixing($X$9,$AB3016,TRUE,trigger)</f>
        <v>1.2031108551825384E-2</v>
      </c>
      <c r="AI3016" s="45">
        <f t="shared" si="61"/>
        <v>0.25441381868175283</v>
      </c>
    </row>
    <row r="3017" spans="27:35" x14ac:dyDescent="0.2">
      <c r="AA3017" s="122" t="s">
        <v>88</v>
      </c>
      <c r="AB3017" s="40">
        <f>_xll.qlInterestRateIndexFixingDate($X$9,AC3017)</f>
        <v>60556</v>
      </c>
      <c r="AC3017" s="40">
        <f>_xll.qlCalendarAdvance(calendar,$AC3016,AA3017,,,trigger)</f>
        <v>60560</v>
      </c>
      <c r="AD3017" s="40">
        <f>_xll.qlInterestRateIndexMaturity($X$9,AC3017,)</f>
        <v>60652</v>
      </c>
      <c r="AE3017" s="43">
        <f>_xll.qlTenorBasisValue(TenorBasis3M,AC3017,_xll.ohTrigger(trigger,$X$24))</f>
        <v>3.0067126809333622E-5</v>
      </c>
      <c r="AF3017" s="90">
        <f>_xll.qlTenorBasisForwardRate(TenorBasis3M,AC3017,_xll.ohTrigger(trigger,$X$24))</f>
        <v>1.1926637629749558E-2</v>
      </c>
      <c r="AG3017" s="90">
        <f>_xll.qlIndexFixing(TenorBasisIndex6M,$AB3017,TRUE,_xll.ohTrigger(trigger,$X$24))</f>
        <v>1.2063270794153896E-2</v>
      </c>
      <c r="AH3017" s="43">
        <f>_xll.qlIndexFixing($X$9,$AB3017,TRUE,trigger)</f>
        <v>1.203800868951096E-2</v>
      </c>
      <c r="AI3017" s="45">
        <f t="shared" si="61"/>
        <v>0.25262104642936534</v>
      </c>
    </row>
    <row r="3018" spans="27:35" x14ac:dyDescent="0.2">
      <c r="AA3018" s="122" t="s">
        <v>88</v>
      </c>
      <c r="AB3018" s="40">
        <f>_xll.qlInterestRateIndexFixingDate($X$9,AC3018)</f>
        <v>60563</v>
      </c>
      <c r="AC3018" s="40">
        <f>_xll.qlCalendarAdvance(calendar,$AC3017,AA3018,,,trigger)</f>
        <v>60567</v>
      </c>
      <c r="AD3018" s="40">
        <f>_xll.qlInterestRateIndexMaturity($X$9,AC3018,)</f>
        <v>60659</v>
      </c>
      <c r="AE3018" s="43">
        <f>_xll.qlTenorBasisValue(TenorBasis3M,AC3018,_xll.ohTrigger(trigger,$X$24))</f>
        <v>3.0003873439683709E-5</v>
      </c>
      <c r="AF3018" s="90">
        <f>_xll.qlTenorBasisForwardRate(TenorBasis3M,AC3018,_xll.ohTrigger(trigger,$X$24))</f>
        <v>1.1933344821894721E-2</v>
      </c>
      <c r="AG3018" s="90">
        <f>_xll.qlIndexFixing(TenorBasisIndex6M,$AB3018,TRUE,_xll.ohTrigger(trigger,$X$24))</f>
        <v>1.2069978581683669E-2</v>
      </c>
      <c r="AH3018" s="43">
        <f>_xll.qlIndexFixing($X$9,$AB3018,TRUE,trigger)</f>
        <v>1.2044895390602091E-2</v>
      </c>
      <c r="AI3018" s="45">
        <f t="shared" si="61"/>
        <v>0.25083191081578038</v>
      </c>
    </row>
    <row r="3019" spans="27:35" x14ac:dyDescent="0.2">
      <c r="AA3019" s="122" t="s">
        <v>88</v>
      </c>
      <c r="AB3019" s="40">
        <f>_xll.qlInterestRateIndexFixingDate($X$9,AC3019)</f>
        <v>60570</v>
      </c>
      <c r="AC3019" s="40">
        <f>_xll.qlCalendarAdvance(calendar,$AC3018,AA3019,,,trigger)</f>
        <v>60574</v>
      </c>
      <c r="AD3019" s="40">
        <f>_xll.qlInterestRateIndexMaturity($X$9,AC3019,)</f>
        <v>60666</v>
      </c>
      <c r="AE3019" s="43">
        <f>_xll.qlTenorBasisValue(TenorBasis3M,AC3019,_xll.ohTrigger(trigger,$X$24))</f>
        <v>2.9940757637832135E-5</v>
      </c>
      <c r="AF3019" s="90">
        <f>_xll.qlTenorBasisForwardRate(TenorBasis3M,AC3019,_xll.ohTrigger(trigger,$X$24))</f>
        <v>1.1940038941205763E-2</v>
      </c>
      <c r="AG3019" s="90">
        <f>_xll.qlIndexFixing(TenorBasisIndex6M,$AB3019,TRUE,_xll.ohTrigger(trigger,$X$24))</f>
        <v>1.207667329592664E-2</v>
      </c>
      <c r="AH3019" s="43">
        <f>_xll.qlIndexFixing($X$9,$AB3019,TRUE,trigger)</f>
        <v>1.2051768655028395E-2</v>
      </c>
      <c r="AI3019" s="45">
        <f t="shared" si="61"/>
        <v>0.24904640898245137</v>
      </c>
    </row>
    <row r="3020" spans="27:35" x14ac:dyDescent="0.2">
      <c r="AA3020" s="122" t="s">
        <v>88</v>
      </c>
      <c r="AB3020" s="40">
        <f>_xll.qlInterestRateIndexFixingDate($X$9,AC3020)</f>
        <v>60577</v>
      </c>
      <c r="AC3020" s="40">
        <f>_xll.qlCalendarAdvance(calendar,$AC3019,AA3020,,,trigger)</f>
        <v>60581</v>
      </c>
      <c r="AD3020" s="40">
        <f>_xll.qlInterestRateIndexMaturity($X$9,AC3020,)</f>
        <v>60673</v>
      </c>
      <c r="AE3020" s="43">
        <f>_xll.qlTenorBasisValue(TenorBasis3M,AC3020,_xll.ohTrigger(trigger,$X$24))</f>
        <v>2.987777911603978E-5</v>
      </c>
      <c r="AF3020" s="90">
        <f>_xll.qlTenorBasisForwardRate(TenorBasis3M,AC3020,_xll.ohTrigger(trigger,$X$24))</f>
        <v>1.1946719987335137E-2</v>
      </c>
      <c r="AG3020" s="90">
        <f>_xll.qlIndexFixing(TenorBasisIndex6M,$AB3020,TRUE,_xll.ohTrigger(trigger,$X$24))</f>
        <v>1.2083354936537871E-2</v>
      </c>
      <c r="AH3020" s="43">
        <f>_xll.qlIndexFixing($X$9,$AB3020,TRUE,trigger)</f>
        <v>1.2058628482720369E-2</v>
      </c>
      <c r="AI3020" s="45">
        <f t="shared" si="61"/>
        <v>0.24726453817501895</v>
      </c>
    </row>
    <row r="3021" spans="27:35" x14ac:dyDescent="0.2">
      <c r="AA3021" s="122" t="s">
        <v>88</v>
      </c>
      <c r="AB3021" s="40">
        <f>_xll.qlInterestRateIndexFixingDate($X$9,AC3021)</f>
        <v>60584</v>
      </c>
      <c r="AC3021" s="40">
        <f>_xll.qlCalendarAdvance(calendar,$AC3020,AA3021,,,trigger)</f>
        <v>60588</v>
      </c>
      <c r="AD3021" s="40">
        <f>_xll.qlInterestRateIndexMaturity($X$9,AC3021,)</f>
        <v>60680</v>
      </c>
      <c r="AE3021" s="43">
        <f>_xll.qlTenorBasisValue(TenorBasis3M,AC3021,_xll.ohTrigger(trigger,$X$24))</f>
        <v>2.9814937587133745E-5</v>
      </c>
      <c r="AF3021" s="90">
        <f>_xll.qlTenorBasisForwardRate(TenorBasis3M,AC3021,_xll.ohTrigger(trigger,$X$24))</f>
        <v>1.1953387959928344E-2</v>
      </c>
      <c r="AG3021" s="90">
        <f>_xll.qlIndexFixing(TenorBasisIndex6M,$AB3021,TRUE,_xll.ohTrigger(trigger,$X$24))</f>
        <v>1.209002350316199E-2</v>
      </c>
      <c r="AH3021" s="43">
        <f>_xll.qlIndexFixing($X$9,$AB3021,TRUE,trigger)</f>
        <v>1.206547487360589E-2</v>
      </c>
      <c r="AI3021" s="45">
        <f t="shared" si="61"/>
        <v>0.24548629556099197</v>
      </c>
    </row>
    <row r="3022" spans="27:35" x14ac:dyDescent="0.2">
      <c r="AA3022" s="122" t="s">
        <v>88</v>
      </c>
      <c r="AB3022" s="40">
        <f>_xll.qlInterestRateIndexFixingDate($X$9,AC3022)</f>
        <v>60591</v>
      </c>
      <c r="AC3022" s="40">
        <f>_xll.qlCalendarAdvance(calendar,$AC3021,AA3022,,,trigger)</f>
        <v>60595</v>
      </c>
      <c r="AD3022" s="40">
        <f>_xll.qlInterestRateIndexMaturity($X$9,AC3022,)</f>
        <v>60687</v>
      </c>
      <c r="AE3022" s="43">
        <f>_xll.qlTenorBasisValue(TenorBasis3M,AC3022,_xll.ohTrigger(trigger,$X$24))</f>
        <v>2.9752232764506368E-5</v>
      </c>
      <c r="AF3022" s="90">
        <f>_xll.qlTenorBasisForwardRate(TenorBasis3M,AC3022,_xll.ohTrigger(trigger,$X$24))</f>
        <v>1.1960042858638706E-2</v>
      </c>
      <c r="AG3022" s="90">
        <f>_xll.qlIndexFixing(TenorBasisIndex6M,$AB3022,TRUE,_xll.ohTrigger(trigger,$X$24))</f>
        <v>1.2096678995449712E-2</v>
      </c>
      <c r="AH3022" s="43">
        <f>_xll.qlIndexFixing($X$9,$AB3022,TRUE,trigger)</f>
        <v>1.2072307827617191E-2</v>
      </c>
      <c r="AI3022" s="45">
        <f t="shared" si="61"/>
        <v>0.24371167832520912</v>
      </c>
    </row>
    <row r="3023" spans="27:35" x14ac:dyDescent="0.2">
      <c r="AA3023" s="122" t="s">
        <v>88</v>
      </c>
      <c r="AB3023" s="40">
        <f>_xll.qlInterestRateIndexFixingDate($X$9,AC3023)</f>
        <v>60598</v>
      </c>
      <c r="AC3023" s="40">
        <f>_xll.qlCalendarAdvance(calendar,$AC3022,AA3023,,,trigger)</f>
        <v>60602</v>
      </c>
      <c r="AD3023" s="40">
        <f>_xll.qlInterestRateIndexMaturity($X$9,AC3023,)</f>
        <v>60692</v>
      </c>
      <c r="AE3023" s="43">
        <f>_xll.qlTenorBasisValue(TenorBasis3M,AC3023,_xll.ohTrigger(trigger,$X$24))</f>
        <v>2.9689664362114248E-5</v>
      </c>
      <c r="AF3023" s="90">
        <f>_xll.qlTenorBasisForwardRate(TenorBasis3M,AC3023,_xll.ohTrigger(trigger,$X$24))</f>
        <v>1.1965343396139971E-2</v>
      </c>
      <c r="AG3023" s="90">
        <f>_xll.qlIndexFixing(TenorBasisIndex6M,$AB3023,TRUE,_xll.ohTrigger(trigger,$X$24))</f>
        <v>1.2101970920869398E-2</v>
      </c>
      <c r="AH3023" s="43">
        <f>_xll.qlIndexFixing($X$9,$AB3023,TRUE,trigger)</f>
        <v>1.2077753311188211E-2</v>
      </c>
      <c r="AI3023" s="45">
        <f t="shared" si="61"/>
        <v>0.24217609681187469</v>
      </c>
    </row>
    <row r="3024" spans="27:35" x14ac:dyDescent="0.2">
      <c r="AA3024" s="122" t="s">
        <v>88</v>
      </c>
      <c r="AB3024" s="40">
        <f>_xll.qlInterestRateIndexFixingDate($X$9,AC3024)</f>
        <v>60605</v>
      </c>
      <c r="AC3024" s="40">
        <f>_xll.qlCalendarAdvance(calendar,$AC3023,AA3024,,,trigger)</f>
        <v>60609</v>
      </c>
      <c r="AD3024" s="40">
        <f>_xll.qlInterestRateIndexMaturity($X$9,AC3024,)</f>
        <v>60699</v>
      </c>
      <c r="AE3024" s="43">
        <f>_xll.qlTenorBasisValue(TenorBasis3M,AC3024,_xll.ohTrigger(trigger,$X$24))</f>
        <v>2.9627232094477178E-5</v>
      </c>
      <c r="AF3024" s="90">
        <f>_xll.qlTenorBasisForwardRate(TenorBasis3M,AC3024,_xll.ohTrigger(trigger,$X$24))</f>
        <v>1.1971973573731809E-2</v>
      </c>
      <c r="AG3024" s="90">
        <f>_xll.qlIndexFixing(TenorBasisIndex6M,$AB3024,TRUE,_xll.ohTrigger(trigger,$X$24))</f>
        <v>1.2108601686144027E-2</v>
      </c>
      <c r="AH3024" s="43">
        <f>_xll.qlIndexFixing($X$9,$AB3024,TRUE,trigger)</f>
        <v>1.2084560854590087E-2</v>
      </c>
      <c r="AI3024" s="45">
        <f t="shared" si="61"/>
        <v>0.24040831553939768</v>
      </c>
    </row>
    <row r="3025" spans="27:35" x14ac:dyDescent="0.2">
      <c r="AA3025" s="122" t="s">
        <v>88</v>
      </c>
      <c r="AB3025" s="40">
        <f>_xll.qlInterestRateIndexFixingDate($X$9,AC3025)</f>
        <v>60612</v>
      </c>
      <c r="AC3025" s="40">
        <f>_xll.qlCalendarAdvance(calendar,$AC3024,AA3025,,,trigger)</f>
        <v>60616</v>
      </c>
      <c r="AD3025" s="40">
        <f>_xll.qlInterestRateIndexMaturity($X$9,AC3025,)</f>
        <v>60706</v>
      </c>
      <c r="AE3025" s="43">
        <f>_xll.qlTenorBasisValue(TenorBasis3M,AC3025,_xll.ohTrigger(trigger,$X$24))</f>
        <v>2.9564935676677228E-5</v>
      </c>
      <c r="AF3025" s="90">
        <f>_xll.qlTenorBasisForwardRate(TenorBasis3M,AC3025,_xll.ohTrigger(trigger,$X$24))</f>
        <v>1.1978590677065526E-2</v>
      </c>
      <c r="AG3025" s="90">
        <f>_xll.qlIndexFixing(TenorBasisIndex6M,$AB3025,TRUE,_xll.ohTrigger(trigger,$X$24))</f>
        <v>1.2115219376715558E-2</v>
      </c>
      <c r="AH3025" s="43">
        <f>_xll.qlIndexFixing($X$9,$AB3025,TRUE,trigger)</f>
        <v>1.2091354961559553E-2</v>
      </c>
      <c r="AI3025" s="45">
        <f t="shared" si="61"/>
        <v>0.23864415156005236</v>
      </c>
    </row>
    <row r="3026" spans="27:35" x14ac:dyDescent="0.2">
      <c r="AA3026" s="122" t="s">
        <v>88</v>
      </c>
      <c r="AB3026" s="40">
        <f>_xll.qlInterestRateIndexFixingDate($X$9,AC3026)</f>
        <v>60619</v>
      </c>
      <c r="AC3026" s="40">
        <f>_xll.qlCalendarAdvance(calendar,$AC3025,AA3026,,,trigger)</f>
        <v>60623</v>
      </c>
      <c r="AD3026" s="40">
        <f>_xll.qlInterestRateIndexMaturity($X$9,AC3026,)</f>
        <v>60713</v>
      </c>
      <c r="AE3026" s="43">
        <f>_xll.qlTenorBasisValue(TenorBasis3M,AC3026,_xll.ohTrigger(trigger,$X$24))</f>
        <v>2.9502774824357723E-5</v>
      </c>
      <c r="AF3026" s="90">
        <f>_xll.qlTenorBasisForwardRate(TenorBasis3M,AC3026,_xll.ohTrigger(trigger,$X$24))</f>
        <v>1.1985194705797397E-2</v>
      </c>
      <c r="AG3026" s="90">
        <f>_xll.qlIndexFixing(TenorBasisIndex6M,$AB3026,TRUE,_xll.ohTrigger(trigger,$X$24))</f>
        <v>1.2121823992242931E-2</v>
      </c>
      <c r="AH3026" s="43">
        <f>_xll.qlIndexFixing($X$9,$AB3026,TRUE,trigger)</f>
        <v>1.2098135632030882E-2</v>
      </c>
      <c r="AI3026" s="45">
        <f t="shared" si="61"/>
        <v>0.23688360212048565</v>
      </c>
    </row>
    <row r="3027" spans="27:35" x14ac:dyDescent="0.2">
      <c r="AA3027" s="122" t="s">
        <v>88</v>
      </c>
      <c r="AB3027" s="40">
        <f>_xll.qlInterestRateIndexFixingDate($X$9,AC3027)</f>
        <v>60625</v>
      </c>
      <c r="AC3027" s="40">
        <f>_xll.qlCalendarAdvance(calendar,$AC3026,AA3027,,,trigger)</f>
        <v>60630</v>
      </c>
      <c r="AD3027" s="40">
        <f>_xll.qlInterestRateIndexMaturity($X$9,AC3027,)</f>
        <v>60720</v>
      </c>
      <c r="AE3027" s="43">
        <f>_xll.qlTenorBasisValue(TenorBasis3M,AC3027,_xll.ohTrigger(trigger,$X$24))</f>
        <v>2.9440749253722165E-5</v>
      </c>
      <c r="AF3027" s="90">
        <f>_xll.qlTenorBasisForwardRate(TenorBasis3M,AC3027,_xll.ohTrigger(trigger,$X$24))</f>
        <v>1.1991785659579257E-2</v>
      </c>
      <c r="AG3027" s="90">
        <f>_xll.qlIndexFixing(TenorBasisIndex6M,$AB3027,TRUE,_xll.ohTrigger(trigger,$X$24))</f>
        <v>1.2128415532379755E-2</v>
      </c>
      <c r="AH3027" s="43">
        <f>_xll.qlIndexFixing($X$9,$AB3027,TRUE,trigger)</f>
        <v>1.2104902865933909E-2</v>
      </c>
      <c r="AI3027" s="45">
        <f t="shared" si="61"/>
        <v>0.23512666445846264</v>
      </c>
    </row>
    <row r="3028" spans="27:35" x14ac:dyDescent="0.2">
      <c r="AA3028" s="122" t="s">
        <v>88</v>
      </c>
      <c r="AB3028" s="40">
        <f>_xll.qlInterestRateIndexFixingDate($X$9,AC3028)</f>
        <v>60632</v>
      </c>
      <c r="AC3028" s="40">
        <f>_xll.qlCalendarAdvance(calendar,$AC3027,AA3028,,,trigger)</f>
        <v>60637</v>
      </c>
      <c r="AD3028" s="40">
        <f>_xll.qlInterestRateIndexMaturity($X$9,AC3028,)</f>
        <v>60727</v>
      </c>
      <c r="AE3028" s="43">
        <f>_xll.qlTenorBasisValue(TenorBasis3M,AC3028,_xll.ohTrigger(trigger,$X$24))</f>
        <v>2.9378858681533442E-5</v>
      </c>
      <c r="AF3028" s="90">
        <f>_xll.qlTenorBasisForwardRate(TenorBasis3M,AC3028,_xll.ohTrigger(trigger,$X$24))</f>
        <v>1.1998363538068268E-2</v>
      </c>
      <c r="AG3028" s="90">
        <f>_xll.qlIndexFixing(TenorBasisIndex6M,$AB3028,TRUE,_xll.ohTrigger(trigger,$X$24))</f>
        <v>1.2134993996782306E-2</v>
      </c>
      <c r="AH3028" s="43">
        <f>_xll.qlIndexFixing($X$9,$AB3028,TRUE,trigger)</f>
        <v>1.2111656663200243E-2</v>
      </c>
      <c r="AI3028" s="45">
        <f t="shared" si="61"/>
        <v>0.23337333582063025</v>
      </c>
    </row>
    <row r="3029" spans="27:35" x14ac:dyDescent="0.2">
      <c r="AA3029" s="122" t="s">
        <v>88</v>
      </c>
      <c r="AB3029" s="40">
        <f>_xll.qlInterestRateIndexFixingDate($X$9,AC3029)</f>
        <v>60640</v>
      </c>
      <c r="AC3029" s="40">
        <f>_xll.qlCalendarAdvance(calendar,$AC3028,AA3029,,,trigger)</f>
        <v>60644</v>
      </c>
      <c r="AD3029" s="40">
        <f>_xll.qlInterestRateIndexMaturity($X$9,AC3029,)</f>
        <v>60735</v>
      </c>
      <c r="AE3029" s="43">
        <f>_xll.qlTenorBasisValue(TenorBasis3M,AC3029,_xll.ohTrigger(trigger,$X$24))</f>
        <v>2.9317102825112666E-5</v>
      </c>
      <c r="AF3029" s="90">
        <f>_xll.qlTenorBasisForwardRate(TenorBasis3M,AC3029,_xll.ohTrigger(trigger,$X$24))</f>
        <v>1.2005594722973689E-2</v>
      </c>
      <c r="AG3029" s="90">
        <f>_xll.qlIndexFixing(TenorBasisIndex6M,$AB3029,TRUE,_xll.ohTrigger(trigger,$X$24))</f>
        <v>1.2142230384412053E-2</v>
      </c>
      <c r="AH3029" s="43">
        <f>_xll.qlIndexFixing($X$9,$AB3029,TRUE,trigger)</f>
        <v>1.2119079672862944E-2</v>
      </c>
      <c r="AI3029" s="45">
        <f t="shared" si="61"/>
        <v>0.23150711549109124</v>
      </c>
    </row>
    <row r="3030" spans="27:35" x14ac:dyDescent="0.2">
      <c r="AA3030" s="122" t="s">
        <v>88</v>
      </c>
      <c r="AB3030" s="40">
        <f>_xll.qlInterestRateIndexFixingDate($X$9,AC3030)</f>
        <v>60647</v>
      </c>
      <c r="AC3030" s="40">
        <f>_xll.qlCalendarAdvance(calendar,$AC3029,AA3030,,,trigger)</f>
        <v>60651</v>
      </c>
      <c r="AD3030" s="40">
        <f>_xll.qlInterestRateIndexMaturity($X$9,AC3030,)</f>
        <v>60741</v>
      </c>
      <c r="AE3030" s="43">
        <f>_xll.qlTenorBasisValue(TenorBasis3M,AC3030,_xll.ohTrigger(trigger,$X$24))</f>
        <v>2.9255481402338169E-5</v>
      </c>
      <c r="AF3030" s="90">
        <f>_xll.qlTenorBasisForwardRate(TenorBasis3M,AC3030,_xll.ohTrigger(trigger,$X$24))</f>
        <v>1.2011480067790181E-2</v>
      </c>
      <c r="AG3030" s="90">
        <f>_xll.qlIndexFixing(TenorBasisIndex6M,$AB3030,TRUE,_xll.ohTrigger(trigger,$X$24))</f>
        <v>1.2148111696999031E-2</v>
      </c>
      <c r="AH3030" s="43">
        <f>_xll.qlIndexFixing($X$9,$AB3030,TRUE,trigger)</f>
        <v>1.2125123947554606E-2</v>
      </c>
      <c r="AI3030" s="45">
        <f t="shared" si="61"/>
        <v>0.22987749444425276</v>
      </c>
    </row>
    <row r="3031" spans="27:35" x14ac:dyDescent="0.2">
      <c r="AA3031" s="122" t="s">
        <v>88</v>
      </c>
      <c r="AB3031" s="40">
        <f>_xll.qlInterestRateIndexFixingDate($X$9,AC3031)</f>
        <v>60654</v>
      </c>
      <c r="AC3031" s="40">
        <f>_xll.qlCalendarAdvance(calendar,$AC3030,AA3031,,,trigger)</f>
        <v>60658</v>
      </c>
      <c r="AD3031" s="40">
        <f>_xll.qlInterestRateIndexMaturity($X$9,AC3031,)</f>
        <v>60748</v>
      </c>
      <c r="AE3031" s="43">
        <f>_xll.qlTenorBasisValue(TenorBasis3M,AC3031,_xll.ohTrigger(trigger,$X$24))</f>
        <v>2.9193994131644708E-5</v>
      </c>
      <c r="AF3031" s="90">
        <f>_xll.qlTenorBasisForwardRate(TenorBasis3M,AC3031,_xll.ohTrigger(trigger,$X$24))</f>
        <v>1.2018018718334744E-2</v>
      </c>
      <c r="AG3031" s="90">
        <f>_xll.qlIndexFixing(TenorBasisIndex6M,$AB3031,TRUE,_xll.ohTrigger(trigger,$X$24))</f>
        <v>1.2154650932131084E-2</v>
      </c>
      <c r="AH3031" s="43">
        <f>_xll.qlIndexFixing($X$9,$AB3031,TRUE,trigger)</f>
        <v>1.2131837434506743E-2</v>
      </c>
      <c r="AI3031" s="45">
        <f t="shared" si="61"/>
        <v>0.22813497624341039</v>
      </c>
    </row>
    <row r="3032" spans="27:35" x14ac:dyDescent="0.2">
      <c r="AA3032" s="122" t="s">
        <v>88</v>
      </c>
      <c r="AB3032" s="40">
        <f>_xll.qlInterestRateIndexFixingDate($X$9,AC3032)</f>
        <v>60661</v>
      </c>
      <c r="AC3032" s="40">
        <f>_xll.qlCalendarAdvance(calendar,$AC3031,AA3032,,,trigger)</f>
        <v>60665</v>
      </c>
      <c r="AD3032" s="40">
        <f>_xll.qlInterestRateIndexMaturity($X$9,AC3032,)</f>
        <v>60755</v>
      </c>
      <c r="AE3032" s="43">
        <f>_xll.qlTenorBasisValue(TenorBasis3M,AC3032,_xll.ohTrigger(trigger,$X$24))</f>
        <v>2.9132640732022301E-5</v>
      </c>
      <c r="AF3032" s="90">
        <f>_xll.qlTenorBasisForwardRate(TenorBasis3M,AC3032,_xll.ohTrigger(trigger,$X$24))</f>
        <v>1.2024544292214223E-2</v>
      </c>
      <c r="AG3032" s="90">
        <f>_xll.qlIndexFixing(TenorBasisIndex6M,$AB3032,TRUE,_xll.ohTrigger(trigger,$X$24))</f>
        <v>1.2161177090155739E-2</v>
      </c>
      <c r="AH3032" s="43">
        <f>_xll.qlIndexFixing($X$9,$AB3032,TRUE,trigger)</f>
        <v>1.2138537484552181E-2</v>
      </c>
      <c r="AI3032" s="45">
        <f t="shared" si="61"/>
        <v>0.22639605603558266</v>
      </c>
    </row>
    <row r="3033" spans="27:35" x14ac:dyDescent="0.2">
      <c r="AA3033" s="122" t="s">
        <v>88</v>
      </c>
      <c r="AB3033" s="40">
        <f>_xll.qlInterestRateIndexFixingDate($X$9,AC3033)</f>
        <v>60668</v>
      </c>
      <c r="AC3033" s="40">
        <f>_xll.qlCalendarAdvance(calendar,$AC3032,AA3033,,,trigger)</f>
        <v>60672</v>
      </c>
      <c r="AD3033" s="40">
        <f>_xll.qlInterestRateIndexMaturity($X$9,AC3033,)</f>
        <v>60762</v>
      </c>
      <c r="AE3033" s="43">
        <f>_xll.qlTenorBasisValue(TenorBasis3M,AC3033,_xll.ohTrigger(trigger,$X$24))</f>
        <v>2.907142092301524E-5</v>
      </c>
      <c r="AF3033" s="90">
        <f>_xll.qlTenorBasisForwardRate(TenorBasis3M,AC3033,_xll.ohTrigger(trigger,$X$24))</f>
        <v>1.2031056789086669E-2</v>
      </c>
      <c r="AG3033" s="90">
        <f>_xll.qlIndexFixing(TenorBasisIndex6M,$AB3033,TRUE,_xll.ohTrigger(trigger,$X$24))</f>
        <v>1.2167690170729273E-2</v>
      </c>
      <c r="AH3033" s="43">
        <f>_xll.qlIndexFixing($X$9,$AB3033,TRUE,trigger)</f>
        <v>1.2145224097622531E-2</v>
      </c>
      <c r="AI3033" s="45">
        <f t="shared" si="61"/>
        <v>0.22466073106741646</v>
      </c>
    </row>
    <row r="3034" spans="27:35" x14ac:dyDescent="0.2">
      <c r="AA3034" s="122" t="s">
        <v>88</v>
      </c>
      <c r="AB3034" s="40">
        <f>_xll.qlInterestRateIndexFixingDate($X$9,AC3034)</f>
        <v>60675</v>
      </c>
      <c r="AC3034" s="40">
        <f>_xll.qlCalendarAdvance(calendar,$AC3033,AA3034,,,trigger)</f>
        <v>60679</v>
      </c>
      <c r="AD3034" s="40">
        <f>_xll.qlInterestRateIndexMaturity($X$9,AC3034,)</f>
        <v>60769</v>
      </c>
      <c r="AE3034" s="43">
        <f>_xll.qlTenorBasisValue(TenorBasis3M,AC3034,_xll.ohTrigger(trigger,$X$24))</f>
        <v>2.9010334424721231E-5</v>
      </c>
      <c r="AF3034" s="90">
        <f>_xll.qlTenorBasisForwardRate(TenorBasis3M,AC3034,_xll.ohTrigger(trigger,$X$24))</f>
        <v>1.2037556208610134E-2</v>
      </c>
      <c r="AG3034" s="90">
        <f>_xll.qlIndexFixing(TenorBasisIndex6M,$AB3034,TRUE,_xll.ohTrigger(trigger,$X$24))</f>
        <v>1.2174190173508848E-2</v>
      </c>
      <c r="AH3034" s="43">
        <f>_xll.qlIndexFixing($X$9,$AB3034,TRUE,trigger)</f>
        <v>1.2151897273653844E-2</v>
      </c>
      <c r="AI3034" s="45">
        <f t="shared" si="61"/>
        <v>0.22292899855003157</v>
      </c>
    </row>
    <row r="3035" spans="27:35" x14ac:dyDescent="0.2">
      <c r="AA3035" s="122" t="s">
        <v>88</v>
      </c>
      <c r="AB3035" s="40">
        <f>_xll.qlInterestRateIndexFixingDate($X$9,AC3035)</f>
        <v>60682</v>
      </c>
      <c r="AC3035" s="40">
        <f>_xll.qlCalendarAdvance(calendar,$AC3034,AA3035,,,trigger)</f>
        <v>60686</v>
      </c>
      <c r="AD3035" s="40">
        <f>_xll.qlInterestRateIndexMaturity($X$9,AC3035,)</f>
        <v>60776</v>
      </c>
      <c r="AE3035" s="43">
        <f>_xll.qlTenorBasisValue(TenorBasis3M,AC3035,_xll.ohTrigger(trigger,$X$24))</f>
        <v>2.8949380957790389E-5</v>
      </c>
      <c r="AF3035" s="90">
        <f>_xll.qlTenorBasisForwardRate(TenorBasis3M,AC3035,_xll.ohTrigger(trigger,$X$24))</f>
        <v>1.2044042550444445E-2</v>
      </c>
      <c r="AG3035" s="90">
        <f>_xll.qlIndexFixing(TenorBasisIndex6M,$AB3035,TRUE,_xll.ohTrigger(trigger,$X$24))</f>
        <v>1.2180677098161397E-2</v>
      </c>
      <c r="AH3035" s="43">
        <f>_xll.qlIndexFixing($X$9,$AB3035,TRUE,trigger)</f>
        <v>1.2158557012575066E-2</v>
      </c>
      <c r="AI3035" s="45">
        <f t="shared" si="61"/>
        <v>0.22120085586330163</v>
      </c>
    </row>
    <row r="3036" spans="27:35" x14ac:dyDescent="0.2">
      <c r="AA3036" s="122" t="s">
        <v>88</v>
      </c>
      <c r="AB3036" s="40">
        <f>_xll.qlInterestRateIndexFixingDate($X$9,AC3036)</f>
        <v>60689</v>
      </c>
      <c r="AC3036" s="40">
        <f>_xll.qlCalendarAdvance(calendar,$AC3035,AA3036,,,trigger)</f>
        <v>60693</v>
      </c>
      <c r="AD3036" s="40">
        <f>_xll.qlInterestRateIndexMaturity($X$9,AC3036,)</f>
        <v>60785</v>
      </c>
      <c r="AE3036" s="43">
        <f>_xll.qlTenorBasisValue(TenorBasis3M,AC3036,_xll.ohTrigger(trigger,$X$24))</f>
        <v>2.8888560243424103E-5</v>
      </c>
      <c r="AF3036" s="90">
        <f>_xll.qlTenorBasisForwardRate(TenorBasis3M,AC3036,_xll.ohTrigger(trigger,$X$24))</f>
        <v>1.2051838488109453E-2</v>
      </c>
      <c r="AG3036" s="90">
        <f>_xll.qlIndexFixing(TenorBasisIndex6M,$AB3036,TRUE,_xll.ohTrigger(trigger,$X$24))</f>
        <v>1.2188482887538005E-2</v>
      </c>
      <c r="AH3036" s="43">
        <f>_xll.qlIndexFixing($X$9,$AB3036,TRUE,trigger)</f>
        <v>1.216655827274651E-2</v>
      </c>
      <c r="AI3036" s="45">
        <f t="shared" si="61"/>
        <v>0.21924614791495045</v>
      </c>
    </row>
    <row r="3037" spans="27:35" x14ac:dyDescent="0.2">
      <c r="AA3037" s="122" t="s">
        <v>88</v>
      </c>
      <c r="AB3037" s="40">
        <f>_xll.qlInterestRateIndexFixingDate($X$9,AC3037)</f>
        <v>60696</v>
      </c>
      <c r="AC3037" s="40">
        <f>_xll.qlCalendarAdvance(calendar,$AC3036,AA3037,,,trigger)</f>
        <v>60700</v>
      </c>
      <c r="AD3037" s="40">
        <f>_xll.qlInterestRateIndexMaturity($X$9,AC3037,)</f>
        <v>60792</v>
      </c>
      <c r="AE3037" s="43">
        <f>_xll.qlTenorBasisValue(TenorBasis3M,AC3037,_xll.ohTrigger(trigger,$X$24))</f>
        <v>2.882787200337427E-5</v>
      </c>
      <c r="AF3037" s="90">
        <f>_xll.qlTenorBasisForwardRate(TenorBasis3M,AC3037,_xll.ohTrigger(trigger,$X$24))</f>
        <v>1.2058297236971277E-2</v>
      </c>
      <c r="AG3037" s="90">
        <f>_xll.qlIndexFixing(TenorBasisIndex6M,$AB3037,TRUE,_xll.ohTrigger(trigger,$X$24))</f>
        <v>1.219494222319566E-2</v>
      </c>
      <c r="AH3037" s="43">
        <f>_xll.qlIndexFixing($X$9,$AB3037,TRUE,trigger)</f>
        <v>1.2173189665272918E-2</v>
      </c>
      <c r="AI3037" s="45">
        <f t="shared" si="61"/>
        <v>0.2175255792274261</v>
      </c>
    </row>
    <row r="3038" spans="27:35" x14ac:dyDescent="0.2">
      <c r="AA3038" s="122" t="s">
        <v>88</v>
      </c>
      <c r="AB3038" s="40">
        <f>_xll.qlInterestRateIndexFixingDate($X$9,AC3038)</f>
        <v>60703</v>
      </c>
      <c r="AC3038" s="40">
        <f>_xll.qlCalendarAdvance(calendar,$AC3037,AA3038,,,trigger)</f>
        <v>60707</v>
      </c>
      <c r="AD3038" s="40">
        <f>_xll.qlInterestRateIndexMaturity($X$9,AC3038,)</f>
        <v>60799</v>
      </c>
      <c r="AE3038" s="43">
        <f>_xll.qlTenorBasisValue(TenorBasis3M,AC3038,_xll.ohTrigger(trigger,$X$24))</f>
        <v>2.876731595994212E-5</v>
      </c>
      <c r="AF3038" s="90">
        <f>_xll.qlTenorBasisForwardRate(TenorBasis3M,AC3038,_xll.ohTrigger(trigger,$X$24))</f>
        <v>1.2064742906434668E-2</v>
      </c>
      <c r="AG3038" s="90">
        <f>_xll.qlIndexFixing(TenorBasisIndex6M,$AB3038,TRUE,_xll.ohTrigger(trigger,$X$24))</f>
        <v>1.2201388479003936E-2</v>
      </c>
      <c r="AH3038" s="43">
        <f>_xll.qlIndexFixing($X$9,$AB3038,TRUE,trigger)</f>
        <v>1.2179807619816423E-2</v>
      </c>
      <c r="AI3038" s="45">
        <f t="shared" si="61"/>
        <v>0.21580859187513013</v>
      </c>
    </row>
    <row r="3039" spans="27:35" x14ac:dyDescent="0.2">
      <c r="AA3039" s="122" t="s">
        <v>88</v>
      </c>
      <c r="AB3039" s="40">
        <f>_xll.qlInterestRateIndexFixingDate($X$9,AC3039)</f>
        <v>60710</v>
      </c>
      <c r="AC3039" s="40">
        <f>_xll.qlCalendarAdvance(calendar,$AC3038,AA3039,,,trigger)</f>
        <v>60714</v>
      </c>
      <c r="AD3039" s="40">
        <f>_xll.qlInterestRateIndexMaturity($X$9,AC3039,)</f>
        <v>60806</v>
      </c>
      <c r="AE3039" s="43">
        <f>_xll.qlTenorBasisValue(TenorBasis3M,AC3039,_xll.ohTrigger(trigger,$X$24))</f>
        <v>2.8706891835977456E-5</v>
      </c>
      <c r="AF3039" s="90">
        <f>_xll.qlTenorBasisForwardRate(TenorBasis3M,AC3039,_xll.ohTrigger(trigger,$X$24))</f>
        <v>1.2071175496162502E-2</v>
      </c>
      <c r="AG3039" s="90">
        <f>_xll.qlIndexFixing(TenorBasisIndex6M,$AB3039,TRUE,_xll.ohTrigger(trigger,$X$24))</f>
        <v>1.2207821654623106E-2</v>
      </c>
      <c r="AH3039" s="43">
        <f>_xll.qlIndexFixing($X$9,$AB3039,TRUE,trigger)</f>
        <v>1.2186412136310125E-2</v>
      </c>
      <c r="AI3039" s="45">
        <f t="shared" si="61"/>
        <v>0.21409518312981088</v>
      </c>
    </row>
    <row r="3040" spans="27:35" x14ac:dyDescent="0.2">
      <c r="AA3040" s="122" t="s">
        <v>88</v>
      </c>
      <c r="AB3040" s="40">
        <f>_xll.qlInterestRateIndexFixingDate($X$9,AC3040)</f>
        <v>60717</v>
      </c>
      <c r="AC3040" s="40">
        <f>_xll.qlCalendarAdvance(calendar,$AC3039,AA3040,,,trigger)</f>
        <v>60721</v>
      </c>
      <c r="AD3040" s="40">
        <f>_xll.qlInterestRateIndexMaturity($X$9,AC3040,)</f>
        <v>60813</v>
      </c>
      <c r="AE3040" s="43">
        <f>_xll.qlTenorBasisValue(TenorBasis3M,AC3040,_xll.ohTrigger(trigger,$X$24))</f>
        <v>2.8646599354877509E-5</v>
      </c>
      <c r="AF3040" s="90">
        <f>_xll.qlTenorBasisForwardRate(TenorBasis3M,AC3040,_xll.ohTrigger(trigger,$X$24))</f>
        <v>1.2077595005816791E-2</v>
      </c>
      <c r="AG3040" s="90">
        <f>_xll.qlIndexFixing(TenorBasisIndex6M,$AB3040,TRUE,_xll.ohTrigger(trigger,$X$24))</f>
        <v>1.221424174971518E-2</v>
      </c>
      <c r="AH3040" s="43">
        <f>_xll.qlIndexFixing($X$9,$AB3040,TRUE,trigger)</f>
        <v>1.2193003214684514E-2</v>
      </c>
      <c r="AI3040" s="45">
        <f t="shared" si="61"/>
        <v>0.21238535030665417</v>
      </c>
    </row>
    <row r="3041" spans="27:35" x14ac:dyDescent="0.2">
      <c r="AA3041" s="122" t="s">
        <v>88</v>
      </c>
      <c r="AB3041" s="40">
        <f>_xll.qlInterestRateIndexFixingDate($X$9,AC3041)</f>
        <v>60724</v>
      </c>
      <c r="AC3041" s="40">
        <f>_xll.qlCalendarAdvance(calendar,$AC3040,AA3041,,,trigger)</f>
        <v>60728</v>
      </c>
      <c r="AD3041" s="40">
        <f>_xll.qlInterestRateIndexMaturity($X$9,AC3041,)</f>
        <v>60819</v>
      </c>
      <c r="AE3041" s="43">
        <f>_xll.qlTenorBasisValue(TenorBasis3M,AC3041,_xll.ohTrigger(trigger,$X$24))</f>
        <v>2.8586438240585951E-5</v>
      </c>
      <c r="AF3041" s="90">
        <f>_xll.qlTenorBasisForwardRate(TenorBasis3M,AC3041,_xll.ohTrigger(trigger,$X$24))</f>
        <v>1.2083343720025163E-2</v>
      </c>
      <c r="AG3041" s="90">
        <f>_xll.qlIndexFixing(TenorBasisIndex6M,$AB3041,TRUE,_xll.ohTrigger(trigger,$X$24))</f>
        <v>1.2219986401882939E-2</v>
      </c>
      <c r="AH3041" s="43">
        <f>_xll.qlIndexFixing($X$9,$AB3041,TRUE,trigger)</f>
        <v>1.2198907086557605E-2</v>
      </c>
      <c r="AI3041" s="45">
        <f t="shared" si="61"/>
        <v>0.21079315325333789</v>
      </c>
    </row>
    <row r="3042" spans="27:35" x14ac:dyDescent="0.2">
      <c r="AA3042" s="122" t="s">
        <v>88</v>
      </c>
      <c r="AB3042" s="40">
        <f>_xll.qlInterestRateIndexFixingDate($X$9,AC3042)</f>
        <v>60729</v>
      </c>
      <c r="AC3042" s="40">
        <f>_xll.qlCalendarAdvance(calendar,$AC3041,AA3042,,,trigger)</f>
        <v>60735</v>
      </c>
      <c r="AD3042" s="40">
        <f>_xll.qlInterestRateIndexMaturity($X$9,AC3042,)</f>
        <v>60826</v>
      </c>
      <c r="AE3042" s="43">
        <f>_xll.qlTenorBasisValue(TenorBasis3M,AC3042,_xll.ohTrigger(trigger,$X$24))</f>
        <v>2.8526408217592105E-5</v>
      </c>
      <c r="AF3042" s="90">
        <f>_xll.qlTenorBasisForwardRate(TenorBasis3M,AC3042,_xll.ohTrigger(trigger,$X$24))</f>
        <v>1.2089737788566614E-2</v>
      </c>
      <c r="AG3042" s="90">
        <f>_xll.qlIndexFixing(TenorBasisIndex6M,$AB3042,TRUE,_xll.ohTrigger(trigger,$X$24))</f>
        <v>1.2226381052549506E-2</v>
      </c>
      <c r="AH3042" s="43">
        <f>_xll.qlIndexFixing($X$9,$AB3042,TRUE,trigger)</f>
        <v>1.2205472026193034E-2</v>
      </c>
      <c r="AI3042" s="45">
        <f t="shared" si="61"/>
        <v>0.20909026356472071</v>
      </c>
    </row>
    <row r="3043" spans="27:35" x14ac:dyDescent="0.2">
      <c r="AA3043" s="122" t="s">
        <v>88</v>
      </c>
      <c r="AB3043" s="40">
        <f>_xll.qlInterestRateIndexFixingDate($X$9,AC3043)</f>
        <v>60738</v>
      </c>
      <c r="AC3043" s="40">
        <f>_xll.qlCalendarAdvance(calendar,$AC3042,AA3043,,,trigger)</f>
        <v>60742</v>
      </c>
      <c r="AD3043" s="40">
        <f>_xll.qlInterestRateIndexMaturity($X$9,AC3043,)</f>
        <v>60833</v>
      </c>
      <c r="AE3043" s="43">
        <f>_xll.qlTenorBasisValue(TenorBasis3M,AC3043,_xll.ohTrigger(trigger,$X$24))</f>
        <v>2.8466509010929819E-5</v>
      </c>
      <c r="AF3043" s="90">
        <f>_xll.qlTenorBasisForwardRate(TenorBasis3M,AC3043,_xll.ohTrigger(trigger,$X$24))</f>
        <v>1.2096118776371571E-2</v>
      </c>
      <c r="AG3043" s="90">
        <f>_xll.qlIndexFixing(TenorBasisIndex6M,$AB3043,TRUE,_xll.ohTrigger(trigger,$X$24))</f>
        <v>1.2232762622035979E-2</v>
      </c>
      <c r="AH3043" s="43">
        <f>_xll.qlIndexFixing($X$9,$AB3043,TRUE,trigger)</f>
        <v>1.2212023527848063E-2</v>
      </c>
      <c r="AI3043" s="45">
        <f t="shared" si="61"/>
        <v>0.20739094187916668</v>
      </c>
    </row>
    <row r="3044" spans="27:35" x14ac:dyDescent="0.2">
      <c r="AA3044" s="122" t="s">
        <v>88</v>
      </c>
      <c r="AB3044" s="40">
        <f>_xll.qlInterestRateIndexFixingDate($X$9,AC3044)</f>
        <v>60745</v>
      </c>
      <c r="AC3044" s="40">
        <f>_xll.qlCalendarAdvance(calendar,$AC3043,AA3044,,,trigger)</f>
        <v>60749</v>
      </c>
      <c r="AD3044" s="40">
        <f>_xll.qlInterestRateIndexMaturity($X$9,AC3044,)</f>
        <v>60840</v>
      </c>
      <c r="AE3044" s="43">
        <f>_xll.qlTenorBasisValue(TenorBasis3M,AC3044,_xll.ohTrigger(trigger,$X$24))</f>
        <v>2.8406740346176466E-5</v>
      </c>
      <c r="AF3044" s="90">
        <f>_xll.qlTenorBasisForwardRate(TenorBasis3M,AC3044,_xll.ohTrigger(trigger,$X$24))</f>
        <v>1.2102486683105356E-2</v>
      </c>
      <c r="AG3044" s="90">
        <f>_xll.qlIndexFixing(TenorBasisIndex6M,$AB3044,TRUE,_xll.ohTrigger(trigger,$X$24))</f>
        <v>1.2239131110003288E-2</v>
      </c>
      <c r="AH3044" s="43">
        <f>_xll.qlIndexFixing($X$9,$AB3044,TRUE,trigger)</f>
        <v>1.2218561591455934E-2</v>
      </c>
      <c r="AI3044" s="45">
        <f t="shared" si="61"/>
        <v>0.20569518547354157</v>
      </c>
    </row>
    <row r="3045" spans="27:35" x14ac:dyDescent="0.2">
      <c r="AA3045" s="122" t="s">
        <v>88</v>
      </c>
      <c r="AB3045" s="40">
        <f>_xll.qlInterestRateIndexFixingDate($X$9,AC3045)</f>
        <v>60752</v>
      </c>
      <c r="AC3045" s="40">
        <f>_xll.qlCalendarAdvance(calendar,$AC3044,AA3045,,,trigger)</f>
        <v>60756</v>
      </c>
      <c r="AD3045" s="40">
        <f>_xll.qlInterestRateIndexMaturity($X$9,AC3045,)</f>
        <v>60848</v>
      </c>
      <c r="AE3045" s="43">
        <f>_xll.qlTenorBasisValue(TenorBasis3M,AC3045,_xll.ohTrigger(trigger,$X$24))</f>
        <v>2.8347101949452127E-5</v>
      </c>
      <c r="AF3045" s="90">
        <f>_xll.qlTenorBasisForwardRate(TenorBasis3M,AC3045,_xll.ohTrigger(trigger,$X$24))</f>
        <v>1.2109496341179705E-2</v>
      </c>
      <c r="AG3045" s="90">
        <f>_xll.qlIndexFixing(TenorBasisIndex6M,$AB3045,TRUE,_xll.ohTrigger(trigger,$X$24))</f>
        <v>1.224614600549157E-2</v>
      </c>
      <c r="AH3045" s="43">
        <f>_xll.qlIndexFixing($X$9,$AB3045,TRUE,trigger)</f>
        <v>1.2225757032412998E-2</v>
      </c>
      <c r="AI3045" s="45">
        <f t="shared" si="61"/>
        <v>0.20388973078572237</v>
      </c>
    </row>
    <row r="3046" spans="27:35" x14ac:dyDescent="0.2">
      <c r="AA3046" s="122" t="s">
        <v>88</v>
      </c>
      <c r="AB3046" s="40">
        <f>_xll.qlInterestRateIndexFixingDate($X$9,AC3046)</f>
        <v>60759</v>
      </c>
      <c r="AC3046" s="40">
        <f>_xll.qlCalendarAdvance(calendar,$AC3045,AA3046,,,trigger)</f>
        <v>60763</v>
      </c>
      <c r="AD3046" s="40">
        <f>_xll.qlInterestRateIndexMaturity($X$9,AC3046,)</f>
        <v>60855</v>
      </c>
      <c r="AE3046" s="43">
        <f>_xll.qlTenorBasisValue(TenorBasis3M,AC3046,_xll.ohTrigger(trigger,$X$24))</f>
        <v>2.8287593547418574E-5</v>
      </c>
      <c r="AF3046" s="90">
        <f>_xll.qlTenorBasisForwardRate(TenorBasis3M,AC3046,_xll.ohTrigger(trigger,$X$24))</f>
        <v>1.2115837363323591E-2</v>
      </c>
      <c r="AG3046" s="90">
        <f>_xll.qlIndexFixing(TenorBasisIndex6M,$AB3046,TRUE,_xll.ohTrigger(trigger,$X$24))</f>
        <v>1.2252487610360628E-2</v>
      </c>
      <c r="AH3046" s="43">
        <f>_xll.qlIndexFixing($X$9,$AB3046,TRUE,trigger)</f>
        <v>1.2232267480659595E-2</v>
      </c>
      <c r="AI3046" s="45">
        <f t="shared" si="61"/>
        <v>0.20220129701032513</v>
      </c>
    </row>
    <row r="3047" spans="27:35" x14ac:dyDescent="0.2">
      <c r="AA3047" s="122" t="s">
        <v>88</v>
      </c>
      <c r="AB3047" s="40">
        <f>_xll.qlInterestRateIndexFixingDate($X$9,AC3047)</f>
        <v>60766</v>
      </c>
      <c r="AC3047" s="40">
        <f>_xll.qlCalendarAdvance(calendar,$AC3046,AA3047,,,trigger)</f>
        <v>60770</v>
      </c>
      <c r="AD3047" s="40">
        <f>_xll.qlInterestRateIndexMaturity($X$9,AC3047,)</f>
        <v>60862</v>
      </c>
      <c r="AE3047" s="43">
        <f>_xll.qlTenorBasisValue(TenorBasis3M,AC3047,_xll.ohTrigger(trigger,$X$24))</f>
        <v>2.8228214867278163E-5</v>
      </c>
      <c r="AF3047" s="90">
        <f>_xll.qlTenorBasisForwardRate(TenorBasis3M,AC3047,_xll.ohTrigger(trigger,$X$24))</f>
        <v>1.2122165303046242E-2</v>
      </c>
      <c r="AG3047" s="90">
        <f>_xll.qlIndexFixing(TenorBasisIndex6M,$AB3047,TRUE,_xll.ohTrigger(trigger,$X$24))</f>
        <v>1.2258816132354902E-2</v>
      </c>
      <c r="AH3047" s="43">
        <f>_xll.qlIndexFixing($X$9,$AB3047,TRUE,trigger)</f>
        <v>1.2238764490316821E-2</v>
      </c>
      <c r="AI3047" s="45">
        <f t="shared" si="61"/>
        <v>0.20051642038080783</v>
      </c>
    </row>
    <row r="3048" spans="27:35" x14ac:dyDescent="0.2">
      <c r="AA3048" s="122" t="s">
        <v>88</v>
      </c>
      <c r="AB3048" s="40">
        <f>_xll.qlInterestRateIndexFixingDate($X$9,AC3048)</f>
        <v>60773</v>
      </c>
      <c r="AC3048" s="40">
        <f>_xll.qlCalendarAdvance(calendar,$AC3047,AA3048,,,trigger)</f>
        <v>60777</v>
      </c>
      <c r="AD3048" s="40">
        <f>_xll.qlInterestRateIndexMaturity($X$9,AC3048,)</f>
        <v>60869</v>
      </c>
      <c r="AE3048" s="43">
        <f>_xll.qlTenorBasisValue(TenorBasis3M,AC3048,_xll.ohTrigger(trigger,$X$24))</f>
        <v>2.8168965636773042E-5</v>
      </c>
      <c r="AF3048" s="90">
        <f>_xll.qlTenorBasisForwardRate(TenorBasis3M,AC3048,_xll.ohTrigger(trigger,$X$24))</f>
        <v>1.2128480160011407E-2</v>
      </c>
      <c r="AG3048" s="90">
        <f>_xll.qlIndexFixing(TenorBasisIndex6M,$AB3048,TRUE,_xll.ohTrigger(trigger,$X$24))</f>
        <v>1.2265131571141615E-2</v>
      </c>
      <c r="AH3048" s="43">
        <f>_xll.qlIndexFixing($X$9,$AB3048,TRUE,trigger)</f>
        <v>1.2245248061316034E-2</v>
      </c>
      <c r="AI3048" s="45">
        <f t="shared" si="61"/>
        <v>0.19883509825581111</v>
      </c>
    </row>
    <row r="3049" spans="27:35" x14ac:dyDescent="0.2">
      <c r="AA3049" s="122" t="s">
        <v>88</v>
      </c>
      <c r="AB3049" s="40">
        <f>_xll.qlInterestRateIndexFixingDate($X$9,AC3049)</f>
        <v>60780</v>
      </c>
      <c r="AC3049" s="40">
        <f>_xll.qlCalendarAdvance(calendar,$AC3048,AA3049,,,trigger)</f>
        <v>60784</v>
      </c>
      <c r="AD3049" s="40">
        <f>_xll.qlInterestRateIndexMaturity($X$9,AC3049,)</f>
        <v>60876</v>
      </c>
      <c r="AE3049" s="43">
        <f>_xll.qlTenorBasisValue(TenorBasis3M,AC3049,_xll.ohTrigger(trigger,$X$24))</f>
        <v>2.8109845584184217E-5</v>
      </c>
      <c r="AF3049" s="90">
        <f>_xll.qlTenorBasisForwardRate(TenorBasis3M,AC3049,_xll.ohTrigger(trigger,$X$24))</f>
        <v>1.2134781933889786E-2</v>
      </c>
      <c r="AG3049" s="90">
        <f>_xll.qlIndexFixing(TenorBasisIndex6M,$AB3049,TRUE,_xll.ohTrigger(trigger,$X$24))</f>
        <v>1.2271433926388858E-2</v>
      </c>
      <c r="AH3049" s="43">
        <f>_xll.qlIndexFixing($X$9,$AB3049,TRUE,trigger)</f>
        <v>1.2251718193592939E-2</v>
      </c>
      <c r="AI3049" s="45">
        <f t="shared" si="61"/>
        <v>0.19715732795919441</v>
      </c>
    </row>
    <row r="3050" spans="27:35" x14ac:dyDescent="0.2">
      <c r="AA3050" s="122" t="s">
        <v>88</v>
      </c>
      <c r="AB3050" s="40">
        <f>_xll.qlInterestRateIndexFixingDate($X$9,AC3050)</f>
        <v>60787</v>
      </c>
      <c r="AC3050" s="40">
        <f>_xll.qlCalendarAdvance(calendar,$AC3049,AA3050,,,trigger)</f>
        <v>60791</v>
      </c>
      <c r="AD3050" s="40">
        <f>_xll.qlInterestRateIndexMaturity($X$9,AC3050,)</f>
        <v>60883</v>
      </c>
      <c r="AE3050" s="43">
        <f>_xll.qlTenorBasisValue(TenorBasis3M,AC3050,_xll.ohTrigger(trigger,$X$24))</f>
        <v>2.8050854438330338E-5</v>
      </c>
      <c r="AF3050" s="90">
        <f>_xll.qlTenorBasisForwardRate(TenorBasis3M,AC3050,_xll.ohTrigger(trigger,$X$24))</f>
        <v>1.2141070624348597E-2</v>
      </c>
      <c r="AG3050" s="90">
        <f>_xll.qlIndexFixing(TenorBasisIndex6M,$AB3050,TRUE,_xll.ohTrigger(trigger,$X$24))</f>
        <v>1.2277723197763856E-2</v>
      </c>
      <c r="AH3050" s="43">
        <f>_xll.qlIndexFixing($X$9,$AB3050,TRUE,trigger)</f>
        <v>1.2258174887079762E-2</v>
      </c>
      <c r="AI3050" s="45">
        <f t="shared" si="61"/>
        <v>0.19548310684094211</v>
      </c>
    </row>
    <row r="3051" spans="27:35" x14ac:dyDescent="0.2">
      <c r="AA3051" s="122" t="s">
        <v>88</v>
      </c>
      <c r="AB3051" s="40">
        <f>_xll.qlInterestRateIndexFixingDate($X$9,AC3051)</f>
        <v>60794</v>
      </c>
      <c r="AC3051" s="40">
        <f>_xll.qlCalendarAdvance(calendar,$AC3050,AA3051,,,trigger)</f>
        <v>60798</v>
      </c>
      <c r="AD3051" s="40">
        <f>_xll.qlInterestRateIndexMaturity($X$9,AC3051,)</f>
        <v>60890</v>
      </c>
      <c r="AE3051" s="43">
        <f>_xll.qlTenorBasisValue(TenorBasis3M,AC3051,_xll.ohTrigger(trigger,$X$24))</f>
        <v>2.7991991928567015E-5</v>
      </c>
      <c r="AF3051" s="90">
        <f>_xll.qlTenorBasisForwardRate(TenorBasis3M,AC3051,_xll.ohTrigger(trigger,$X$24))</f>
        <v>1.2147346231058544E-2</v>
      </c>
      <c r="AG3051" s="90">
        <f>_xll.qlIndexFixing(TenorBasisIndex6M,$AB3051,TRUE,_xll.ohTrigger(trigger,$X$24))</f>
        <v>1.2283999384937305E-2</v>
      </c>
      <c r="AH3051" s="43">
        <f>_xll.qlIndexFixing($X$9,$AB3051,TRUE,trigger)</f>
        <v>1.2264618141710471E-2</v>
      </c>
      <c r="AI3051" s="45">
        <f t="shared" si="61"/>
        <v>0.19381243226833378</v>
      </c>
    </row>
    <row r="3052" spans="27:35" x14ac:dyDescent="0.2">
      <c r="AA3052" s="122" t="s">
        <v>88</v>
      </c>
      <c r="AB3052" s="40">
        <f>_xll.qlInterestRateIndexFixingDate($X$9,AC3052)</f>
        <v>60801</v>
      </c>
      <c r="AC3052" s="40">
        <f>_xll.qlCalendarAdvance(calendar,$AC3051,AA3052,,,trigger)</f>
        <v>60805</v>
      </c>
      <c r="AD3052" s="40">
        <f>_xll.qlInterestRateIndexMaturity($X$9,AC3052,)</f>
        <v>60897</v>
      </c>
      <c r="AE3052" s="43">
        <f>_xll.qlTenorBasisValue(TenorBasis3M,AC3052,_xll.ohTrigger(trigger,$X$24))</f>
        <v>2.7933257784785731E-5</v>
      </c>
      <c r="AF3052" s="90">
        <f>_xll.qlTenorBasisForwardRate(TenorBasis3M,AC3052,_xll.ohTrigger(trigger,$X$24))</f>
        <v>1.2153608753689451E-2</v>
      </c>
      <c r="AG3052" s="90">
        <f>_xll.qlIndexFixing(TenorBasisIndex6M,$AB3052,TRUE,_xll.ohTrigger(trigger,$X$24))</f>
        <v>1.2290262487578165E-2</v>
      </c>
      <c r="AH3052" s="43">
        <f>_xll.qlIndexFixing($X$9,$AB3052,TRUE,trigger)</f>
        <v>1.2271047957420768E-2</v>
      </c>
      <c r="AI3052" s="45">
        <f t="shared" si="61"/>
        <v>0.19214530157397186</v>
      </c>
    </row>
    <row r="3053" spans="27:35" x14ac:dyDescent="0.2">
      <c r="AA3053" s="122" t="s">
        <v>88</v>
      </c>
      <c r="AB3053" s="40">
        <f>_xll.qlInterestRateIndexFixingDate($X$9,AC3053)</f>
        <v>60808</v>
      </c>
      <c r="AC3053" s="40">
        <f>_xll.qlCalendarAdvance(calendar,$AC3052,AA3053,,,trigger)</f>
        <v>60812</v>
      </c>
      <c r="AD3053" s="40">
        <f>_xll.qlInterestRateIndexMaturity($X$9,AC3053,)</f>
        <v>60904</v>
      </c>
      <c r="AE3053" s="43">
        <f>_xll.qlTenorBasisValue(TenorBasis3M,AC3053,_xll.ohTrigger(trigger,$X$24))</f>
        <v>2.7874651737412883E-5</v>
      </c>
      <c r="AF3053" s="90">
        <f>_xll.qlTenorBasisForwardRate(TenorBasis3M,AC3053,_xll.ohTrigger(trigger,$X$24))</f>
        <v>1.2159858191908545E-2</v>
      </c>
      <c r="AG3053" s="90">
        <f>_xll.qlIndexFixing(TenorBasisIndex6M,$AB3053,TRUE,_xll.ohTrigger(trigger,$X$24))</f>
        <v>1.2296512505356268E-2</v>
      </c>
      <c r="AH3053" s="43">
        <f>_xll.qlIndexFixing($X$9,$AB3053,TRUE,trigger)</f>
        <v>1.2277464334141144E-2</v>
      </c>
      <c r="AI3053" s="45">
        <f t="shared" si="61"/>
        <v>0.19048171215124352</v>
      </c>
    </row>
    <row r="3054" spans="27:35" x14ac:dyDescent="0.2">
      <c r="AA3054" s="122" t="s">
        <v>88</v>
      </c>
      <c r="AB3054" s="40">
        <f>_xll.qlInterestRateIndexFixingDate($X$9,AC3054)</f>
        <v>60815</v>
      </c>
      <c r="AC3054" s="40">
        <f>_xll.qlCalendarAdvance(calendar,$AC3053,AA3054,,,trigger)</f>
        <v>60819</v>
      </c>
      <c r="AD3054" s="40">
        <f>_xll.qlInterestRateIndexMaturity($X$9,AC3054,)</f>
        <v>60911</v>
      </c>
      <c r="AE3054" s="43">
        <f>_xll.qlTenorBasisValue(TenorBasis3M,AC3054,_xll.ohTrigger(trigger,$X$24))</f>
        <v>2.7816173517408865E-5</v>
      </c>
      <c r="AF3054" s="90">
        <f>_xll.qlTenorBasisForwardRate(TenorBasis3M,AC3054,_xll.ohTrigger(trigger,$X$24))</f>
        <v>1.2166094545391734E-2</v>
      </c>
      <c r="AG3054" s="90">
        <f>_xll.qlIndexFixing(TenorBasisIndex6M,$AB3054,TRUE,_xll.ohTrigger(trigger,$X$24))</f>
        <v>1.2302749437944918E-2</v>
      </c>
      <c r="AH3054" s="43">
        <f>_xll.qlIndexFixing($X$9,$AB3054,TRUE,trigger)</f>
        <v>1.2283867271807304E-2</v>
      </c>
      <c r="AI3054" s="45">
        <f t="shared" si="61"/>
        <v>0.18882166137613662</v>
      </c>
    </row>
    <row r="3055" spans="27:35" x14ac:dyDescent="0.2">
      <c r="AA3055" s="122" t="s">
        <v>88</v>
      </c>
      <c r="AB3055" s="40">
        <f>_xll.qlInterestRateIndexFixingDate($X$9,AC3055)</f>
        <v>60822</v>
      </c>
      <c r="AC3055" s="40">
        <f>_xll.qlCalendarAdvance(calendar,$AC3054,AA3055,,,trigger)</f>
        <v>60826</v>
      </c>
      <c r="AD3055" s="40">
        <f>_xll.qlInterestRateIndexMaturity($X$9,AC3055,)</f>
        <v>60918</v>
      </c>
      <c r="AE3055" s="43">
        <f>_xll.qlTenorBasisValue(TenorBasis3M,AC3055,_xll.ohTrigger(trigger,$X$24))</f>
        <v>2.7757822856267118E-5</v>
      </c>
      <c r="AF3055" s="90">
        <f>_xll.qlTenorBasisForwardRate(TenorBasis3M,AC3055,_xll.ohTrigger(trigger,$X$24))</f>
        <v>1.2172317813807112E-2</v>
      </c>
      <c r="AG3055" s="90">
        <f>_xll.qlIndexFixing(TenorBasisIndex6M,$AB3055,TRUE,_xll.ohTrigger(trigger,$X$24))</f>
        <v>1.2308973285013942E-2</v>
      </c>
      <c r="AH3055" s="43">
        <f>_xll.qlIndexFixing($X$9,$AB3055,TRUE,trigger)</f>
        <v>1.2290256770354949E-2</v>
      </c>
      <c r="AI3055" s="45">
        <f t="shared" si="61"/>
        <v>0.18716514658992725</v>
      </c>
    </row>
    <row r="3056" spans="27:35" x14ac:dyDescent="0.2">
      <c r="AA3056" s="122" t="s">
        <v>88</v>
      </c>
      <c r="AB3056" s="40">
        <f>_xll.qlInterestRateIndexFixingDate($X$9,AC3056)</f>
        <v>60829</v>
      </c>
      <c r="AC3056" s="40">
        <f>_xll.qlCalendarAdvance(calendar,$AC3055,AA3056,,,trigger)</f>
        <v>60833</v>
      </c>
      <c r="AD3056" s="40">
        <f>_xll.qlInterestRateIndexMaturity($X$9,AC3056,)</f>
        <v>60925</v>
      </c>
      <c r="AE3056" s="43">
        <f>_xll.qlTenorBasisValue(TenorBasis3M,AC3056,_xll.ohTrigger(trigger,$X$24))</f>
        <v>2.769959948601306E-5</v>
      </c>
      <c r="AF3056" s="90">
        <f>_xll.qlTenorBasisForwardRate(TenorBasis3M,AC3056,_xll.ohTrigger(trigger,$X$24))</f>
        <v>1.2178527996828852E-2</v>
      </c>
      <c r="AG3056" s="90">
        <f>_xll.qlIndexFixing(TenorBasisIndex6M,$AB3056,TRUE,_xll.ohTrigger(trigger,$X$24))</f>
        <v>1.2315184046236646E-2</v>
      </c>
      <c r="AH3056" s="43">
        <f>_xll.qlIndexFixing($X$9,$AB3056,TRUE,trigger)</f>
        <v>1.229663282971544E-2</v>
      </c>
      <c r="AI3056" s="45">
        <f t="shared" si="61"/>
        <v>0.1855121652120581</v>
      </c>
    </row>
    <row r="3057" spans="27:35" x14ac:dyDescent="0.2">
      <c r="AA3057" s="122" t="s">
        <v>88</v>
      </c>
      <c r="AB3057" s="40">
        <f>_xll.qlInterestRateIndexFixingDate($X$9,AC3057)</f>
        <v>60836</v>
      </c>
      <c r="AC3057" s="40">
        <f>_xll.qlCalendarAdvance(calendar,$AC3056,AA3057,,,trigger)</f>
        <v>60840</v>
      </c>
      <c r="AD3057" s="40">
        <f>_xll.qlInterestRateIndexMaturity($X$9,AC3057,)</f>
        <v>60932</v>
      </c>
      <c r="AE3057" s="43">
        <f>_xll.qlTenorBasisValue(TenorBasis3M,AC3057,_xll.ohTrigger(trigger,$X$24))</f>
        <v>2.7641503139203364E-5</v>
      </c>
      <c r="AF3057" s="90">
        <f>_xll.qlTenorBasisForwardRate(TenorBasis3M,AC3057,_xll.ohTrigger(trigger,$X$24))</f>
        <v>1.2184725094129389E-2</v>
      </c>
      <c r="AG3057" s="90">
        <f>_xll.qlIndexFixing(TenorBasisIndex6M,$AB3057,TRUE,_xll.ohTrigger(trigger,$X$24))</f>
        <v>1.2321381721286337E-2</v>
      </c>
      <c r="AH3057" s="43">
        <f>_xll.qlIndexFixing($X$9,$AB3057,TRUE,trigger)</f>
        <v>1.2302995449825349E-2</v>
      </c>
      <c r="AI3057" s="45">
        <f t="shared" si="61"/>
        <v>0.18386271460987813</v>
      </c>
    </row>
    <row r="3058" spans="27:35" x14ac:dyDescent="0.2">
      <c r="AA3058" s="122" t="s">
        <v>88</v>
      </c>
      <c r="AB3058" s="40">
        <f>_xll.qlInterestRateIndexFixingDate($X$9,AC3058)</f>
        <v>60843</v>
      </c>
      <c r="AC3058" s="40">
        <f>_xll.qlCalendarAdvance(calendar,$AC3057,AA3058,,,trigger)</f>
        <v>60847</v>
      </c>
      <c r="AD3058" s="40">
        <f>_xll.qlInterestRateIndexMaturity($X$9,AC3058,)</f>
        <v>60939</v>
      </c>
      <c r="AE3058" s="43">
        <f>_xll.qlTenorBasisValue(TenorBasis3M,AC3058,_xll.ohTrigger(trigger,$X$24))</f>
        <v>2.7583533548924809E-5</v>
      </c>
      <c r="AF3058" s="90">
        <f>_xll.qlTenorBasisForwardRate(TenorBasis3M,AC3058,_xll.ohTrigger(trigger,$X$24))</f>
        <v>1.2190909105383766E-2</v>
      </c>
      <c r="AG3058" s="90">
        <f>_xll.qlIndexFixing(TenorBasisIndex6M,$AB3058,TRUE,_xll.ohTrigger(trigger,$X$24))</f>
        <v>1.2327566309835449E-2</v>
      </c>
      <c r="AH3058" s="43">
        <f>_xll.qlIndexFixing($X$9,$AB3058,TRUE,trigger)</f>
        <v>1.2309344630618642E-2</v>
      </c>
      <c r="AI3058" s="45">
        <f t="shared" si="61"/>
        <v>0.18221679216806619</v>
      </c>
    </row>
    <row r="3059" spans="27:35" x14ac:dyDescent="0.2">
      <c r="AA3059" s="122" t="s">
        <v>88</v>
      </c>
      <c r="AB3059" s="40">
        <f>_xll.qlInterestRateIndexFixingDate($X$9,AC3059)</f>
        <v>60850</v>
      </c>
      <c r="AC3059" s="40">
        <f>_xll.qlCalendarAdvance(calendar,$AC3058,AA3059,,,trigger)</f>
        <v>60854</v>
      </c>
      <c r="AD3059" s="40">
        <f>_xll.qlInterestRateIndexMaturity($X$9,AC3059,)</f>
        <v>60946</v>
      </c>
      <c r="AE3059" s="43">
        <f>_xll.qlTenorBasisValue(TenorBasis3M,AC3059,_xll.ohTrigger(trigger,$X$24))</f>
        <v>2.7525690448793332E-5</v>
      </c>
      <c r="AF3059" s="90">
        <f>_xll.qlTenorBasisForwardRate(TenorBasis3M,AC3059,_xll.ohTrigger(trigger,$X$24))</f>
        <v>1.2197080030265289E-2</v>
      </c>
      <c r="AG3059" s="90">
        <f>_xll.qlIndexFixing(TenorBasisIndex6M,$AB3059,TRUE,_xll.ohTrigger(trigger,$X$24))</f>
        <v>1.233373781156163E-2</v>
      </c>
      <c r="AH3059" s="43">
        <f>_xll.qlIndexFixing($X$9,$AB3059,TRUE,trigger)</f>
        <v>1.2315680372030154E-2</v>
      </c>
      <c r="AI3059" s="45">
        <f t="shared" si="61"/>
        <v>0.18057439531475594</v>
      </c>
    </row>
    <row r="3060" spans="27:35" x14ac:dyDescent="0.2">
      <c r="AA3060" s="122" t="s">
        <v>88</v>
      </c>
      <c r="AB3060" s="40">
        <f>_xll.qlInterestRateIndexFixingDate($X$9,AC3060)</f>
        <v>60857</v>
      </c>
      <c r="AC3060" s="40">
        <f>_xll.qlCalendarAdvance(calendar,$AC3059,AA3060,,,trigger)</f>
        <v>60861</v>
      </c>
      <c r="AD3060" s="40">
        <f>_xll.qlInterestRateIndexMaturity($X$9,AC3060,)</f>
        <v>60953</v>
      </c>
      <c r="AE3060" s="43">
        <f>_xll.qlTenorBasisValue(TenorBasis3M,AC3060,_xll.ohTrigger(trigger,$X$24))</f>
        <v>2.746797357295326E-5</v>
      </c>
      <c r="AF3060" s="90">
        <f>_xll.qlTenorBasisForwardRate(TenorBasis3M,AC3060,_xll.ohTrigger(trigger,$X$24))</f>
        <v>1.2203237868448999E-2</v>
      </c>
      <c r="AG3060" s="90">
        <f>_xll.qlIndexFixing(TenorBasisIndex6M,$AB3060,TRUE,_xll.ohTrigger(trigger,$X$24))</f>
        <v>1.233989622613558E-2</v>
      </c>
      <c r="AH3060" s="43">
        <f>_xll.qlIndexFixing($X$9,$AB3060,TRUE,trigger)</f>
        <v>1.232200267399472E-2</v>
      </c>
      <c r="AI3060" s="45">
        <f t="shared" si="61"/>
        <v>0.17893552140860539</v>
      </c>
    </row>
    <row r="3061" spans="27:35" x14ac:dyDescent="0.2">
      <c r="AA3061" s="122" t="s">
        <v>88</v>
      </c>
      <c r="AB3061" s="40">
        <f>_xll.qlInterestRateIndexFixingDate($X$9,AC3061)</f>
        <v>60864</v>
      </c>
      <c r="AC3061" s="40">
        <f>_xll.qlCalendarAdvance(calendar,$AC3060,AA3061,,,trigger)</f>
        <v>60868</v>
      </c>
      <c r="AD3061" s="40">
        <f>_xll.qlInterestRateIndexMaturity($X$9,AC3061,)</f>
        <v>60960</v>
      </c>
      <c r="AE3061" s="43">
        <f>_xll.qlTenorBasisValue(TenorBasis3M,AC3061,_xll.ohTrigger(trigger,$X$24))</f>
        <v>2.7410382656076208E-5</v>
      </c>
      <c r="AF3061" s="90">
        <f>_xll.qlTenorBasisForwardRate(TenorBasis3M,AC3061,_xll.ohTrigger(trigger,$X$24))</f>
        <v>1.2209382619610808E-2</v>
      </c>
      <c r="AG3061" s="90">
        <f>_xll.qlIndexFixing(TenorBasisIndex6M,$AB3061,TRUE,_xll.ohTrigger(trigger,$X$24))</f>
        <v>1.2346041553236686E-2</v>
      </c>
      <c r="AH3061" s="43">
        <f>_xll.qlIndexFixing($X$9,$AB3061,TRUE,trigger)</f>
        <v>1.2328311536447173E-2</v>
      </c>
      <c r="AI3061" s="45">
        <f t="shared" si="61"/>
        <v>0.17730016789513012</v>
      </c>
    </row>
    <row r="3062" spans="27:35" x14ac:dyDescent="0.2">
      <c r="AA3062" s="122" t="s">
        <v>88</v>
      </c>
      <c r="AB3062" s="40">
        <f>_xll.qlInterestRateIndexFixingDate($X$9,AC3062)</f>
        <v>60871</v>
      </c>
      <c r="AC3062" s="40">
        <f>_xll.qlCalendarAdvance(calendar,$AC3061,AA3062,,,trigger)</f>
        <v>60875</v>
      </c>
      <c r="AD3062" s="40">
        <f>_xll.qlInterestRateIndexMaturity($X$9,AC3062,)</f>
        <v>60966</v>
      </c>
      <c r="AE3062" s="43">
        <f>_xll.qlTenorBasisValue(TenorBasis3M,AC3062,_xll.ohTrigger(trigger,$X$24))</f>
        <v>2.7352917433360111E-5</v>
      </c>
      <c r="AF3062" s="90">
        <f>_xll.qlTenorBasisForwardRate(TenorBasis3M,AC3062,_xll.ohTrigger(trigger,$X$24))</f>
        <v>1.221487176365E-2</v>
      </c>
      <c r="AG3062" s="90">
        <f>_xll.qlIndexFixing(TenorBasisIndex6M,$AB3062,TRUE,_xll.ohTrigger(trigger,$X$24))</f>
        <v>1.2351526576222668E-2</v>
      </c>
      <c r="AH3062" s="43">
        <f>_xll.qlIndexFixing($X$9,$AB3062,TRUE,trigger)</f>
        <v>1.233394875521732E-2</v>
      </c>
      <c r="AI3062" s="45">
        <f t="shared" si="61"/>
        <v>0.17577821005348299</v>
      </c>
    </row>
    <row r="3063" spans="27:35" x14ac:dyDescent="0.2">
      <c r="AA3063" s="122" t="s">
        <v>88</v>
      </c>
      <c r="AB3063" s="40">
        <f>_xll.qlInterestRateIndexFixingDate($X$9,AC3063)</f>
        <v>60878</v>
      </c>
      <c r="AC3063" s="40">
        <f>_xll.qlCalendarAdvance(calendar,$AC3062,AA3063,,,trigger)</f>
        <v>60882</v>
      </c>
      <c r="AD3063" s="40">
        <f>_xll.qlInterestRateIndexMaturity($X$9,AC3063,)</f>
        <v>60973</v>
      </c>
      <c r="AE3063" s="43">
        <f>_xll.qlTenorBasisValue(TenorBasis3M,AC3063,_xll.ohTrigger(trigger,$X$24))</f>
        <v>2.7295577640528406E-5</v>
      </c>
      <c r="AF3063" s="90">
        <f>_xll.qlTenorBasisForwardRate(TenorBasis3M,AC3063,_xll.ohTrigger(trigger,$X$24))</f>
        <v>1.2220991067321253E-2</v>
      </c>
      <c r="AG3063" s="90">
        <f>_xll.qlIndexFixing(TenorBasisIndex6M,$AB3063,TRUE,_xll.ohTrigger(trigger,$X$24))</f>
        <v>1.2357646452625236E-2</v>
      </c>
      <c r="AH3063" s="43">
        <f>_xll.qlIndexFixing($X$9,$AB3063,TRUE,trigger)</f>
        <v>1.2340231483454762E-2</v>
      </c>
      <c r="AI3063" s="45">
        <f t="shared" si="61"/>
        <v>0.1741496917047336</v>
      </c>
    </row>
    <row r="3064" spans="27:35" x14ac:dyDescent="0.2">
      <c r="AA3064" s="122" t="s">
        <v>88</v>
      </c>
      <c r="AB3064" s="40">
        <f>_xll.qlInterestRateIndexFixingDate($X$9,AC3064)</f>
        <v>60885</v>
      </c>
      <c r="AC3064" s="40">
        <f>_xll.qlCalendarAdvance(calendar,$AC3063,AA3064,,,trigger)</f>
        <v>60889</v>
      </c>
      <c r="AD3064" s="40">
        <f>_xll.qlInterestRateIndexMaturity($X$9,AC3064,)</f>
        <v>60980</v>
      </c>
      <c r="AE3064" s="43">
        <f>_xll.qlTenorBasisValue(TenorBasis3M,AC3064,_xll.ohTrigger(trigger,$X$24))</f>
        <v>2.7238363013829055E-5</v>
      </c>
      <c r="AF3064" s="90">
        <f>_xll.qlTenorBasisForwardRate(TenorBasis3M,AC3064,_xll.ohTrigger(trigger,$X$24))</f>
        <v>1.2227097283364822E-2</v>
      </c>
      <c r="AG3064" s="90">
        <f>_xll.qlIndexFixing(TenorBasisIndex6M,$AB3064,TRUE,_xll.ohTrigger(trigger,$X$24))</f>
        <v>1.2363753240951247E-2</v>
      </c>
      <c r="AH3064" s="43">
        <f>_xll.qlIndexFixing($X$9,$AB3064,TRUE,trigger)</f>
        <v>1.2346500772344107E-2</v>
      </c>
      <c r="AI3064" s="45">
        <f t="shared" si="61"/>
        <v>0.1725246860713979</v>
      </c>
    </row>
    <row r="3065" spans="27:35" x14ac:dyDescent="0.2">
      <c r="AA3065" s="122" t="s">
        <v>88</v>
      </c>
      <c r="AB3065" s="40">
        <f>_xll.qlInterestRateIndexFixingDate($X$9,AC3065)</f>
        <v>60892</v>
      </c>
      <c r="AC3065" s="40">
        <f>_xll.qlCalendarAdvance(calendar,$AC3064,AA3065,,,trigger)</f>
        <v>60896</v>
      </c>
      <c r="AD3065" s="40">
        <f>_xll.qlInterestRateIndexMaturity($X$9,AC3065,)</f>
        <v>60987</v>
      </c>
      <c r="AE3065" s="43">
        <f>_xll.qlTenorBasisValue(TenorBasis3M,AC3065,_xll.ohTrigger(trigger,$X$24))</f>
        <v>2.718127329003349E-5</v>
      </c>
      <c r="AF3065" s="90">
        <f>_xll.qlTenorBasisForwardRate(TenorBasis3M,AC3065,_xll.ohTrigger(trigger,$X$24))</f>
        <v>1.223319041146184E-2</v>
      </c>
      <c r="AG3065" s="90">
        <f>_xll.qlIndexFixing(TenorBasisIndex6M,$AB3065,TRUE,_xll.ohTrigger(trigger,$X$24))</f>
        <v>1.2369846940882712E-2</v>
      </c>
      <c r="AH3065" s="43">
        <f>_xll.qlIndexFixing($X$9,$AB3065,TRUE,trigger)</f>
        <v>1.2352756621817718E-2</v>
      </c>
      <c r="AI3065" s="45">
        <f t="shared" si="61"/>
        <v>0.17090319064994031</v>
      </c>
    </row>
    <row r="3066" spans="27:35" x14ac:dyDescent="0.2">
      <c r="AA3066" s="122" t="s">
        <v>88</v>
      </c>
      <c r="AB3066" s="40">
        <f>_xll.qlInterestRateIndexFixingDate($X$9,AC3066)</f>
        <v>60899</v>
      </c>
      <c r="AC3066" s="40">
        <f>_xll.qlCalendarAdvance(calendar,$AC3065,AA3066,,,trigger)</f>
        <v>60903</v>
      </c>
      <c r="AD3066" s="40">
        <f>_xll.qlInterestRateIndexMaturity($X$9,AC3066,)</f>
        <v>60994</v>
      </c>
      <c r="AE3066" s="43">
        <f>_xll.qlTenorBasisValue(TenorBasis3M,AC3066,_xll.ohTrigger(trigger,$X$24))</f>
        <v>2.712430820643582E-5</v>
      </c>
      <c r="AF3066" s="90">
        <f>_xll.qlTenorBasisForwardRate(TenorBasis3M,AC3066,_xll.ohTrigger(trigger,$X$24))</f>
        <v>1.2239270451288172E-2</v>
      </c>
      <c r="AG3066" s="90">
        <f>_xll.qlIndexFixing(TenorBasisIndex6M,$AB3066,TRUE,_xll.ohTrigger(trigger,$X$24))</f>
        <v>1.2375927552095498E-2</v>
      </c>
      <c r="AH3066" s="43">
        <f>_xll.qlIndexFixing($X$9,$AB3066,TRUE,trigger)</f>
        <v>1.2358999031814106E-2</v>
      </c>
      <c r="AI3066" s="45">
        <f t="shared" si="61"/>
        <v>0.16928520281392009</v>
      </c>
    </row>
    <row r="3067" spans="27:35" x14ac:dyDescent="0.2">
      <c r="AA3067" s="122" t="s">
        <v>88</v>
      </c>
      <c r="AB3067" s="40">
        <f>_xll.qlInterestRateIndexFixingDate($X$9,AC3067)</f>
        <v>60906</v>
      </c>
      <c r="AC3067" s="40">
        <f>_xll.qlCalendarAdvance(calendar,$AC3066,AA3067,,,trigger)</f>
        <v>60910</v>
      </c>
      <c r="AD3067" s="40">
        <f>_xll.qlInterestRateIndexMaturity($X$9,AC3067,)</f>
        <v>61002</v>
      </c>
      <c r="AE3067" s="43">
        <f>_xll.qlTenorBasisValue(TenorBasis3M,AC3067,_xll.ohTrigger(trigger,$X$24))</f>
        <v>2.7067467500851843E-5</v>
      </c>
      <c r="AF3067" s="90">
        <f>_xll.qlTenorBasisForwardRate(TenorBasis3M,AC3067,_xll.ohTrigger(trigger,$X$24))</f>
        <v>1.2245976281050982E-2</v>
      </c>
      <c r="AG3067" s="90">
        <f>_xll.qlIndexFixing(TenorBasisIndex6M,$AB3067,TRUE,_xll.ohTrigger(trigger,$X$24))</f>
        <v>1.2382638660801984E-2</v>
      </c>
      <c r="AH3067" s="43">
        <f>_xll.qlIndexFixing($X$9,$AB3067,TRUE,trigger)</f>
        <v>1.2365882477793043E-2</v>
      </c>
      <c r="AI3067" s="45">
        <f t="shared" si="61"/>
        <v>0.1675618300894105</v>
      </c>
    </row>
    <row r="3068" spans="27:35" x14ac:dyDescent="0.2">
      <c r="AA3068" s="122" t="s">
        <v>88</v>
      </c>
      <c r="AB3068" s="40">
        <f>_xll.qlInterestRateIndexFixingDate($X$9,AC3068)</f>
        <v>60913</v>
      </c>
      <c r="AC3068" s="40">
        <f>_xll.qlCalendarAdvance(calendar,$AC3067,AA3068,,,trigger)</f>
        <v>60917</v>
      </c>
      <c r="AD3068" s="40">
        <f>_xll.qlInterestRateIndexMaturity($X$9,AC3068,)</f>
        <v>61009</v>
      </c>
      <c r="AE3068" s="43">
        <f>_xll.qlTenorBasisValue(TenorBasis3M,AC3068,_xll.ohTrigger(trigger,$X$24))</f>
        <v>2.7010750911618046E-5</v>
      </c>
      <c r="AF3068" s="90">
        <f>_xll.qlTenorBasisForwardRate(TenorBasis3M,AC3068,_xll.ohTrigger(trigger,$X$24))</f>
        <v>1.2252029414036268E-2</v>
      </c>
      <c r="AG3068" s="90">
        <f>_xll.qlIndexFixing(TenorBasisIndex6M,$AB3068,TRUE,_xll.ohTrigger(trigger,$X$24))</f>
        <v>1.2388692366558665E-2</v>
      </c>
      <c r="AH3068" s="43">
        <f>_xll.qlIndexFixing($X$9,$AB3068,TRUE,trigger)</f>
        <v>1.2372097261856068E-2</v>
      </c>
      <c r="AI3068" s="45">
        <f t="shared" si="61"/>
        <v>0.16595104702596744</v>
      </c>
    </row>
    <row r="3069" spans="27:35" x14ac:dyDescent="0.2">
      <c r="AA3069" s="122" t="s">
        <v>88</v>
      </c>
      <c r="AB3069" s="40">
        <f>_xll.qlInterestRateIndexFixingDate($X$9,AC3069)</f>
        <v>60920</v>
      </c>
      <c r="AC3069" s="40">
        <f>_xll.qlCalendarAdvance(calendar,$AC3068,AA3069,,,trigger)</f>
        <v>60924</v>
      </c>
      <c r="AD3069" s="40">
        <f>_xll.qlInterestRateIndexMaturity($X$9,AC3069,)</f>
        <v>61016</v>
      </c>
      <c r="AE3069" s="43">
        <f>_xll.qlTenorBasisValue(TenorBasis3M,AC3069,_xll.ohTrigger(trigger,$X$24))</f>
        <v>2.6954158177590776E-5</v>
      </c>
      <c r="AF3069" s="90">
        <f>_xll.qlTenorBasisForwardRate(TenorBasis3M,AC3069,_xll.ohTrigger(trigger,$X$24))</f>
        <v>1.2258069457429535E-2</v>
      </c>
      <c r="AG3069" s="90">
        <f>_xll.qlIndexFixing(TenorBasisIndex6M,$AB3069,TRUE,_xll.ohTrigger(trigger,$X$24))</f>
        <v>1.2394732982268038E-2</v>
      </c>
      <c r="AH3069" s="43">
        <f>_xll.qlIndexFixing($X$9,$AB3069,TRUE,trigger)</f>
        <v>1.2378298605891744E-2</v>
      </c>
      <c r="AI3069" s="45">
        <f t="shared" si="61"/>
        <v>0.16434376376293913</v>
      </c>
    </row>
    <row r="3070" spans="27:35" x14ac:dyDescent="0.2">
      <c r="AA3070" s="122" t="s">
        <v>88</v>
      </c>
      <c r="AB3070" s="40">
        <f>_xll.qlInterestRateIndexFixingDate($X$9,AC3070)</f>
        <v>60927</v>
      </c>
      <c r="AC3070" s="40">
        <f>_xll.qlCalendarAdvance(calendar,$AC3069,AA3070,,,trigger)</f>
        <v>60931</v>
      </c>
      <c r="AD3070" s="40">
        <f>_xll.qlInterestRateIndexMaturity($X$9,AC3070,)</f>
        <v>61023</v>
      </c>
      <c r="AE3070" s="43">
        <f>_xll.qlTenorBasisValue(TenorBasis3M,AC3070,_xll.ohTrigger(trigger,$X$24))</f>
        <v>2.6897689038145229E-5</v>
      </c>
      <c r="AF3070" s="90">
        <f>_xll.qlTenorBasisForwardRate(TenorBasis3M,AC3070,_xll.ohTrigger(trigger,$X$24))</f>
        <v>1.2264096410911907E-2</v>
      </c>
      <c r="AG3070" s="90">
        <f>_xll.qlIndexFixing(TenorBasisIndex6M,$AB3070,TRUE,_xll.ohTrigger(trigger,$X$24))</f>
        <v>1.2400760507614706E-2</v>
      </c>
      <c r="AH3070" s="43">
        <f>_xll.qlIndexFixing($X$9,$AB3070,TRUE,trigger)</f>
        <v>1.2384486509836638E-2</v>
      </c>
      <c r="AI3070" s="45">
        <f t="shared" si="61"/>
        <v>0.16273997778067442</v>
      </c>
    </row>
    <row r="3071" spans="27:35" x14ac:dyDescent="0.2">
      <c r="AA3071" s="122" t="s">
        <v>88</v>
      </c>
      <c r="AB3071" s="40">
        <f>_xll.qlInterestRateIndexFixingDate($X$9,AC3071)</f>
        <v>60934</v>
      </c>
      <c r="AC3071" s="40">
        <f>_xll.qlCalendarAdvance(calendar,$AC3070,AA3071,,,trigger)</f>
        <v>60938</v>
      </c>
      <c r="AD3071" s="40">
        <f>_xll.qlInterestRateIndexMaturity($X$9,AC3071,)</f>
        <v>61030</v>
      </c>
      <c r="AE3071" s="43">
        <f>_xll.qlTenorBasisValue(TenorBasis3M,AC3071,_xll.ohTrigger(trigger,$X$24))</f>
        <v>2.6841343233174541E-5</v>
      </c>
      <c r="AF3071" s="90">
        <f>_xll.qlTenorBasisForwardRate(TenorBasis3M,AC3071,_xll.ohTrigger(trigger,$X$24))</f>
        <v>1.2270110274165379E-2</v>
      </c>
      <c r="AG3071" s="90">
        <f>_xll.qlIndexFixing(TenorBasisIndex6M,$AB3071,TRUE,_xll.ohTrigger(trigger,$X$24))</f>
        <v>1.240677494228066E-2</v>
      </c>
      <c r="AH3071" s="43">
        <f>_xll.qlIndexFixing($X$9,$AB3071,TRUE,trigger)</f>
        <v>1.2390660973627328E-2</v>
      </c>
      <c r="AI3071" s="45">
        <f t="shared" si="61"/>
        <v>0.16113968653332783</v>
      </c>
    </row>
    <row r="3072" spans="27:35" x14ac:dyDescent="0.2">
      <c r="AA3072" s="122" t="s">
        <v>88</v>
      </c>
      <c r="AB3072" s="40">
        <f>_xll.qlInterestRateIndexFixingDate($X$9,AC3072)</f>
        <v>60941</v>
      </c>
      <c r="AC3072" s="40">
        <f>_xll.qlCalendarAdvance(calendar,$AC3071,AA3072,,,trigger)</f>
        <v>60945</v>
      </c>
      <c r="AD3072" s="40">
        <f>_xll.qlInterestRateIndexMaturity($X$9,AC3072,)</f>
        <v>61037</v>
      </c>
      <c r="AE3072" s="43">
        <f>_xll.qlTenorBasisValue(TenorBasis3M,AC3072,_xll.ohTrigger(trigger,$X$24))</f>
        <v>2.678512050308886E-5</v>
      </c>
      <c r="AF3072" s="90">
        <f>_xll.qlTenorBasisForwardRate(TenorBasis3M,AC3072,_xll.ohTrigger(trigger,$X$24))</f>
        <v>1.227611104687368E-2</v>
      </c>
      <c r="AG3072" s="90">
        <f>_xll.qlIndexFixing(TenorBasisIndex6M,$AB3072,TRUE,_xll.ohTrigger(trigger,$X$24))</f>
        <v>1.2412776285947025E-2</v>
      </c>
      <c r="AH3072" s="43">
        <f>_xll.qlIndexFixing($X$9,$AB3072,TRUE,trigger)</f>
        <v>1.2396821997201249E-2</v>
      </c>
      <c r="AI3072" s="45">
        <f t="shared" si="61"/>
        <v>0.15954288745775869</v>
      </c>
    </row>
    <row r="3073" spans="27:35" x14ac:dyDescent="0.2">
      <c r="AA3073" s="122" t="s">
        <v>88</v>
      </c>
      <c r="AB3073" s="40">
        <f>_xll.qlInterestRateIndexFixingDate($X$9,AC3073)</f>
        <v>60948</v>
      </c>
      <c r="AC3073" s="40">
        <f>_xll.qlCalendarAdvance(calendar,$AC3072,AA3073,,,trigger)</f>
        <v>60952</v>
      </c>
      <c r="AD3073" s="40">
        <f>_xll.qlInterestRateIndexMaturity($X$9,AC3073,)</f>
        <v>61044</v>
      </c>
      <c r="AE3073" s="43">
        <f>_xll.qlTenorBasisValue(TenorBasis3M,AC3073,_xll.ohTrigger(trigger,$X$24))</f>
        <v>2.6729020588814441E-5</v>
      </c>
      <c r="AF3073" s="90">
        <f>_xll.qlTenorBasisForwardRate(TenorBasis3M,AC3073,_xll.ohTrigger(trigger,$X$24))</f>
        <v>1.2282098728718806E-2</v>
      </c>
      <c r="AG3073" s="90">
        <f>_xll.qlIndexFixing(TenorBasisIndex6M,$AB3073,TRUE,_xll.ohTrigger(trigger,$X$24))</f>
        <v>1.2418764538298401E-2</v>
      </c>
      <c r="AH3073" s="43">
        <f>_xll.qlIndexFixing($X$9,$AB3073,TRUE,trigger)</f>
        <v>1.240296958049498E-2</v>
      </c>
      <c r="AI3073" s="45">
        <f t="shared" si="61"/>
        <v>0.15794957803421175</v>
      </c>
    </row>
    <row r="3074" spans="27:35" x14ac:dyDescent="0.2">
      <c r="AA3074" s="122" t="s">
        <v>88</v>
      </c>
      <c r="AB3074" s="40">
        <f>_xll.qlInterestRateIndexFixingDate($X$9,AC3074)</f>
        <v>60955</v>
      </c>
      <c r="AC3074" s="40">
        <f>_xll.qlCalendarAdvance(calendar,$AC3073,AA3074,,,trigger)</f>
        <v>60959</v>
      </c>
      <c r="AD3074" s="40">
        <f>_xll.qlInterestRateIndexMaturity($X$9,AC3074,)</f>
        <v>61051</v>
      </c>
      <c r="AE3074" s="43">
        <f>_xll.qlTenorBasisValue(TenorBasis3M,AC3074,_xll.ohTrigger(trigger,$X$24))</f>
        <v>2.66730432317926E-5</v>
      </c>
      <c r="AF3074" s="90">
        <f>_xll.qlTenorBasisForwardRate(TenorBasis3M,AC3074,_xll.ohTrigger(trigger,$X$24))</f>
        <v>1.2288073319386224E-2</v>
      </c>
      <c r="AG3074" s="90">
        <f>_xll.qlIndexFixing(TenorBasisIndex6M,$AB3074,TRUE,_xll.ohTrigger(trigger,$X$24))</f>
        <v>1.2424739699018521E-2</v>
      </c>
      <c r="AH3074" s="43">
        <f>_xll.qlIndexFixing($X$9,$AB3074,TRUE,trigger)</f>
        <v>1.2409103723444219E-2</v>
      </c>
      <c r="AI3074" s="45">
        <f t="shared" si="61"/>
        <v>0.15635975574301852</v>
      </c>
    </row>
    <row r="3075" spans="27:35" x14ac:dyDescent="0.2">
      <c r="AA3075" s="122" t="s">
        <v>88</v>
      </c>
      <c r="AB3075" s="40">
        <f>_xll.qlInterestRateIndexFixingDate($X$9,AC3075)</f>
        <v>60962</v>
      </c>
      <c r="AC3075" s="40">
        <f>_xll.qlCalendarAdvance(calendar,$AC3074,AA3075,,,trigger)</f>
        <v>60966</v>
      </c>
      <c r="AD3075" s="40">
        <f>_xll.qlInterestRateIndexMaturity($X$9,AC3075,)</f>
        <v>61056</v>
      </c>
      <c r="AE3075" s="43">
        <f>_xll.qlTenorBasisValue(TenorBasis3M,AC3075,_xll.ohTrigger(trigger,$X$24))</f>
        <v>2.6617188173978999E-5</v>
      </c>
      <c r="AF3075" s="90">
        <f>_xll.qlTenorBasisForwardRate(TenorBasis3M,AC3075,_xll.ohTrigger(trigger,$X$24))</f>
        <v>1.229276869616136E-2</v>
      </c>
      <c r="AG3075" s="90">
        <f>_xll.qlIndexFixing(TenorBasisIndex6M,$AB3075,TRUE,_xll.ohTrigger(trigger,$X$24))</f>
        <v>1.2429426193692805E-2</v>
      </c>
      <c r="AH3075" s="43">
        <f>_xll.qlIndexFixing($X$9,$AB3075,TRUE,trigger)</f>
        <v>1.2413927387124879E-2</v>
      </c>
      <c r="AI3075" s="45">
        <f t="shared" si="61"/>
        <v>0.15498806567926238</v>
      </c>
    </row>
    <row r="3076" spans="27:35" x14ac:dyDescent="0.2">
      <c r="AA3076" s="122" t="s">
        <v>88</v>
      </c>
      <c r="AB3076" s="40">
        <f>_xll.qlInterestRateIndexFixingDate($X$9,AC3076)</f>
        <v>60969</v>
      </c>
      <c r="AC3076" s="40">
        <f>_xll.qlCalendarAdvance(calendar,$AC3075,AA3076,,,trigger)</f>
        <v>60973</v>
      </c>
      <c r="AD3076" s="40">
        <f>_xll.qlInterestRateIndexMaturity($X$9,AC3076,)</f>
        <v>61063</v>
      </c>
      <c r="AE3076" s="43">
        <f>_xll.qlTenorBasisValue(TenorBasis3M,AC3076,_xll.ohTrigger(trigger,$X$24))</f>
        <v>2.656145515784254E-5</v>
      </c>
      <c r="AF3076" s="90">
        <f>_xll.qlTenorBasisForwardRate(TenorBasis3M,AC3076,_xll.ohTrigger(trigger,$X$24))</f>
        <v>1.2298718568065858E-2</v>
      </c>
      <c r="AG3076" s="90">
        <f>_xll.qlIndexFixing(TenorBasisIndex6M,$AB3076,TRUE,_xll.ohTrigger(trigger,$X$24))</f>
        <v>1.2435376630266504E-2</v>
      </c>
      <c r="AH3076" s="43">
        <f>_xll.qlIndexFixing($X$9,$AB3076,TRUE,trigger)</f>
        <v>1.2420036148510505E-2</v>
      </c>
      <c r="AI3076" s="45">
        <f t="shared" ref="AI3076:AI3139" si="62">(AG3076-AH3076)*10000</f>
        <v>0.1534048175599878</v>
      </c>
    </row>
    <row r="3077" spans="27:35" x14ac:dyDescent="0.2">
      <c r="AA3077" s="122" t="s">
        <v>88</v>
      </c>
      <c r="AB3077" s="40">
        <f>_xll.qlInterestRateIndexFixingDate($X$9,AC3077)</f>
        <v>60976</v>
      </c>
      <c r="AC3077" s="40">
        <f>_xll.qlCalendarAdvance(calendar,$AC3076,AA3077,,,trigger)</f>
        <v>60980</v>
      </c>
      <c r="AD3077" s="40">
        <f>_xll.qlInterestRateIndexMaturity($X$9,AC3077,)</f>
        <v>61070</v>
      </c>
      <c r="AE3077" s="43">
        <f>_xll.qlTenorBasisValue(TenorBasis3M,AC3077,_xll.ohTrigger(trigger,$X$24))</f>
        <v>2.6505843926364427E-5</v>
      </c>
      <c r="AF3077" s="90">
        <f>_xll.qlTenorBasisForwardRate(TenorBasis3M,AC3077,_xll.ohTrigger(trigger,$X$24))</f>
        <v>1.2304655348589044E-2</v>
      </c>
      <c r="AG3077" s="90">
        <f>_xll.qlIndexFixing(TenorBasisIndex6M,$AB3077,TRUE,_xll.ohTrigger(trigger,$X$24))</f>
        <v>1.2441313975019241E-2</v>
      </c>
      <c r="AH3077" s="43">
        <f>_xll.qlIndexFixing($X$9,$AB3077,TRUE,trigger)</f>
        <v>1.2426131470093082E-2</v>
      </c>
      <c r="AI3077" s="45">
        <f t="shared" si="62"/>
        <v>0.15182504926158913</v>
      </c>
    </row>
    <row r="3078" spans="27:35" x14ac:dyDescent="0.2">
      <c r="AA3078" s="122" t="s">
        <v>88</v>
      </c>
      <c r="AB3078" s="40">
        <f>_xll.qlInterestRateIndexFixingDate($X$9,AC3078)</f>
        <v>60983</v>
      </c>
      <c r="AC3078" s="40">
        <f>_xll.qlCalendarAdvance(calendar,$AC3077,AA3078,,,trigger)</f>
        <v>60987</v>
      </c>
      <c r="AD3078" s="40">
        <f>_xll.qlInterestRateIndexMaturity($X$9,AC3078,)</f>
        <v>61077</v>
      </c>
      <c r="AE3078" s="43">
        <f>_xll.qlTenorBasisValue(TenorBasis3M,AC3078,_xll.ohTrigger(trigger,$X$24))</f>
        <v>2.6450354223037454E-5</v>
      </c>
      <c r="AF3078" s="90">
        <f>_xll.qlTenorBasisForwardRate(TenorBasis3M,AC3078,_xll.ohTrigger(trigger,$X$24))</f>
        <v>1.2310579037420943E-2</v>
      </c>
      <c r="AG3078" s="90">
        <f>_xll.qlIndexFixing(TenorBasisIndex6M,$AB3078,TRUE,_xll.ohTrigger(trigger,$X$24))</f>
        <v>1.2447238227634827E-2</v>
      </c>
      <c r="AH3078" s="43">
        <f>_xll.qlIndexFixing($X$9,$AB3078,TRUE,trigger)</f>
        <v>1.2432213351809551E-2</v>
      </c>
      <c r="AI3078" s="45">
        <f t="shared" si="62"/>
        <v>0.15024875825275785</v>
      </c>
    </row>
    <row r="3079" spans="27:35" x14ac:dyDescent="0.2">
      <c r="AA3079" s="122" t="s">
        <v>88</v>
      </c>
      <c r="AB3079" s="40">
        <f>_xll.qlInterestRateIndexFixingDate($X$9,AC3079)</f>
        <v>60990</v>
      </c>
      <c r="AC3079" s="40">
        <f>_xll.qlCalendarAdvance(calendar,$AC3078,AA3079,,,trigger)</f>
        <v>60994</v>
      </c>
      <c r="AD3079" s="40">
        <f>_xll.qlInterestRateIndexMaturity($X$9,AC3079,)</f>
        <v>61084</v>
      </c>
      <c r="AE3079" s="43">
        <f>_xll.qlTenorBasisValue(TenorBasis3M,AC3079,_xll.ohTrigger(trigger,$X$24))</f>
        <v>2.6394985791864861E-5</v>
      </c>
      <c r="AF3079" s="90">
        <f>_xll.qlTenorBasisForwardRate(TenorBasis3M,AC3079,_xll.ohTrigger(trigger,$X$24))</f>
        <v>1.2316489634249805E-2</v>
      </c>
      <c r="AG3079" s="90">
        <f>_xll.qlIndexFixing(TenorBasisIndex6M,$AB3079,TRUE,_xll.ohTrigger(trigger,$X$24))</f>
        <v>1.2453149387805063E-2</v>
      </c>
      <c r="AH3079" s="43">
        <f>_xll.qlIndexFixing($X$9,$AB3079,TRUE,trigger)</f>
        <v>1.2438281793599515E-2</v>
      </c>
      <c r="AI3079" s="45">
        <f t="shared" si="62"/>
        <v>0.14867594205547618</v>
      </c>
    </row>
    <row r="3080" spans="27:35" x14ac:dyDescent="0.2">
      <c r="AA3080" s="122" t="s">
        <v>88</v>
      </c>
      <c r="AB3080" s="40">
        <f>_xll.qlInterestRateIndexFixingDate($X$9,AC3080)</f>
        <v>60997</v>
      </c>
      <c r="AC3080" s="40">
        <f>_xll.qlCalendarAdvance(calendar,$AC3079,AA3080,,,trigger)</f>
        <v>61001</v>
      </c>
      <c r="AD3080" s="40">
        <f>_xll.qlInterestRateIndexMaturity($X$9,AC3080,)</f>
        <v>61092</v>
      </c>
      <c r="AE3080" s="43">
        <f>_xll.qlTenorBasisValue(TenorBasis3M,AC3080,_xll.ohTrigger(trigger,$X$24))</f>
        <v>2.6339738377359468E-5</v>
      </c>
      <c r="AF3080" s="90">
        <f>_xll.qlTenorBasisForwardRate(TenorBasis3M,AC3080,_xll.ohTrigger(trigger,$X$24))</f>
        <v>1.2323016562735061E-2</v>
      </c>
      <c r="AG3080" s="90">
        <f>_xll.qlIndexFixing(TenorBasisIndex6M,$AB3080,TRUE,_xll.ohTrigger(trigger,$X$24))</f>
        <v>1.2459681615945078E-2</v>
      </c>
      <c r="AH3080" s="43">
        <f>_xll.qlIndexFixing($X$9,$AB3080,TRUE,trigger)</f>
        <v>1.2444981591311922E-2</v>
      </c>
      <c r="AI3080" s="45">
        <f t="shared" si="62"/>
        <v>0.14700024633156061</v>
      </c>
    </row>
    <row r="3081" spans="27:35" x14ac:dyDescent="0.2">
      <c r="AA3081" s="122" t="s">
        <v>88</v>
      </c>
      <c r="AB3081" s="40">
        <f>_xll.qlInterestRateIndexFixingDate($X$9,AC3081)</f>
        <v>61004</v>
      </c>
      <c r="AC3081" s="40">
        <f>_xll.qlCalendarAdvance(calendar,$AC3080,AA3081,,,trigger)</f>
        <v>61008</v>
      </c>
      <c r="AD3081" s="40">
        <f>_xll.qlInterestRateIndexMaturity($X$9,AC3081,)</f>
        <v>61098</v>
      </c>
      <c r="AE3081" s="43">
        <f>_xll.qlTenorBasisValue(TenorBasis3M,AC3081,_xll.ohTrigger(trigger,$X$24))</f>
        <v>2.6284611724542817E-5</v>
      </c>
      <c r="AF3081" s="90">
        <f>_xll.qlTenorBasisForwardRate(TenorBasis3M,AC3081,_xll.ohTrigger(trigger,$X$24))</f>
        <v>1.2328271550654968E-2</v>
      </c>
      <c r="AG3081" s="90">
        <f>_xll.qlIndexFixing(TenorBasisIndex6M,$AB3081,TRUE,_xll.ohTrigger(trigger,$X$24))</f>
        <v>1.2464932429562481E-2</v>
      </c>
      <c r="AH3081" s="43">
        <f>_xll.qlIndexFixing($X$9,$AB3081,TRUE,trigger)</f>
        <v>1.2450378357156566E-2</v>
      </c>
      <c r="AI3081" s="45">
        <f t="shared" si="62"/>
        <v>0.14554072405914553</v>
      </c>
    </row>
    <row r="3082" spans="27:35" x14ac:dyDescent="0.2">
      <c r="AA3082" s="122" t="s">
        <v>88</v>
      </c>
      <c r="AB3082" s="40">
        <f>_xll.qlInterestRateIndexFixingDate($X$9,AC3082)</f>
        <v>61011</v>
      </c>
      <c r="AC3082" s="40">
        <f>_xll.qlCalendarAdvance(calendar,$AC3081,AA3082,,,trigger)</f>
        <v>61015</v>
      </c>
      <c r="AD3082" s="40">
        <f>_xll.qlInterestRateIndexMaturity($X$9,AC3082,)</f>
        <v>61105</v>
      </c>
      <c r="AE3082" s="43">
        <f>_xll.qlTenorBasisValue(TenorBasis3M,AC3082,_xll.ohTrigger(trigger,$X$24))</f>
        <v>2.6229605578944286E-5</v>
      </c>
      <c r="AF3082" s="90">
        <f>_xll.qlTenorBasisForwardRate(TenorBasis3M,AC3082,_xll.ohTrigger(trigger,$X$24))</f>
        <v>1.233414286961132E-2</v>
      </c>
      <c r="AG3082" s="90">
        <f>_xll.qlIndexFixing(TenorBasisIndex6M,$AB3082,TRUE,_xll.ohTrigger(trigger,$X$24))</f>
        <v>1.2470804310531491E-2</v>
      </c>
      <c r="AH3082" s="43">
        <f>_xll.qlIndexFixing($X$9,$AB3082,TRUE,trigger)</f>
        <v>1.2456406478801973E-2</v>
      </c>
      <c r="AI3082" s="45">
        <f t="shared" si="62"/>
        <v>0.14397831729517918</v>
      </c>
    </row>
    <row r="3083" spans="27:35" x14ac:dyDescent="0.2">
      <c r="AA3083" s="122" t="s">
        <v>88</v>
      </c>
      <c r="AB3083" s="40">
        <f>_xll.qlInterestRateIndexFixingDate($X$9,AC3083)</f>
        <v>61018</v>
      </c>
      <c r="AC3083" s="40">
        <f>_xll.qlCalendarAdvance(calendar,$AC3082,AA3083,,,trigger)</f>
        <v>61022</v>
      </c>
      <c r="AD3083" s="40">
        <f>_xll.qlInterestRateIndexMaturity($X$9,AC3083,)</f>
        <v>61112</v>
      </c>
      <c r="AE3083" s="43">
        <f>_xll.qlTenorBasisValue(TenorBasis3M,AC3083,_xll.ohTrigger(trigger,$X$24))</f>
        <v>2.6174719686599968E-5</v>
      </c>
      <c r="AF3083" s="90">
        <f>_xll.qlTenorBasisForwardRate(TenorBasis3M,AC3083,_xll.ohTrigger(trigger,$X$24))</f>
        <v>1.2340001095323849E-2</v>
      </c>
      <c r="AG3083" s="90">
        <f>_xll.qlIndexFixing(TenorBasisIndex6M,$AB3083,TRUE,_xll.ohTrigger(trigger,$X$24))</f>
        <v>1.2476663097814367E-2</v>
      </c>
      <c r="AH3083" s="43">
        <f>_xll.qlIndexFixing($X$9,$AB3083,TRUE,trigger)</f>
        <v>1.2462421160277515E-2</v>
      </c>
      <c r="AI3083" s="45">
        <f t="shared" si="62"/>
        <v>0.14241937536851879</v>
      </c>
    </row>
    <row r="3084" spans="27:35" x14ac:dyDescent="0.2">
      <c r="AA3084" s="122" t="s">
        <v>88</v>
      </c>
      <c r="AB3084" s="40">
        <f>_xll.qlInterestRateIndexFixingDate($X$9,AC3084)</f>
        <v>61025</v>
      </c>
      <c r="AC3084" s="40">
        <f>_xll.qlCalendarAdvance(calendar,$AC3083,AA3084,,,trigger)</f>
        <v>61029</v>
      </c>
      <c r="AD3084" s="40">
        <f>_xll.qlInterestRateIndexMaturity($X$9,AC3084,)</f>
        <v>61119</v>
      </c>
      <c r="AE3084" s="43">
        <f>_xll.qlTenorBasisValue(TenorBasis3M,AC3084,_xll.ohTrigger(trigger,$X$24))</f>
        <v>2.6119953794052021E-5</v>
      </c>
      <c r="AF3084" s="90">
        <f>_xll.qlTenorBasisForwardRate(TenorBasis3M,AC3084,_xll.ohTrigger(trigger,$X$24))</f>
        <v>1.2345846227487023E-2</v>
      </c>
      <c r="AG3084" s="90">
        <f>_xll.qlIndexFixing(TenorBasisIndex6M,$AB3084,TRUE,_xll.ohTrigger(trigger,$X$24))</f>
        <v>1.2482508791102909E-2</v>
      </c>
      <c r="AH3084" s="43">
        <f>_xll.qlIndexFixing($X$9,$AB3084,TRUE,trigger)</f>
        <v>1.2468422401523682E-2</v>
      </c>
      <c r="AI3084" s="45">
        <f t="shared" si="62"/>
        <v>0.14086389579226477</v>
      </c>
    </row>
    <row r="3085" spans="27:35" x14ac:dyDescent="0.2">
      <c r="AA3085" s="122" t="s">
        <v>88</v>
      </c>
      <c r="AB3085" s="40">
        <f>_xll.qlInterestRateIndexFixingDate($X$9,AC3085)</f>
        <v>61032</v>
      </c>
      <c r="AC3085" s="40">
        <f>_xll.qlCalendarAdvance(calendar,$AC3084,AA3085,,,trigger)</f>
        <v>61036</v>
      </c>
      <c r="AD3085" s="40">
        <f>_xll.qlInterestRateIndexMaturity($X$9,AC3085,)</f>
        <v>61126</v>
      </c>
      <c r="AE3085" s="43">
        <f>_xll.qlTenorBasisValue(TenorBasis3M,AC3085,_xll.ohTrigger(trigger,$X$24))</f>
        <v>2.6065307648347507E-5</v>
      </c>
      <c r="AF3085" s="90">
        <f>_xll.qlTenorBasisForwardRate(TenorBasis3M,AC3085,_xll.ohTrigger(trigger,$X$24))</f>
        <v>1.2351678265788202E-2</v>
      </c>
      <c r="AG3085" s="90">
        <f>_xll.qlIndexFixing(TenorBasisIndex6M,$AB3085,TRUE,_xll.ohTrigger(trigger,$X$24))</f>
        <v>1.2488341390090696E-2</v>
      </c>
      <c r="AH3085" s="43">
        <f>_xll.qlIndexFixing($X$9,$AB3085,TRUE,trigger)</f>
        <v>1.2474410202478303E-2</v>
      </c>
      <c r="AI3085" s="45">
        <f t="shared" si="62"/>
        <v>0.13931187612392648</v>
      </c>
    </row>
    <row r="3086" spans="27:35" x14ac:dyDescent="0.2">
      <c r="AA3086" s="122" t="s">
        <v>88</v>
      </c>
      <c r="AB3086" s="40">
        <f>_xll.qlInterestRateIndexFixingDate($X$9,AC3086)</f>
        <v>61039</v>
      </c>
      <c r="AC3086" s="40">
        <f>_xll.qlCalendarAdvance(calendar,$AC3085,AA3086,,,trigger)</f>
        <v>61043</v>
      </c>
      <c r="AD3086" s="40">
        <f>_xll.qlInterestRateIndexMaturity($X$9,AC3086,)</f>
        <v>61133</v>
      </c>
      <c r="AE3086" s="43">
        <f>_xll.qlTenorBasisValue(TenorBasis3M,AC3086,_xll.ohTrigger(trigger,$X$24))</f>
        <v>2.6010780997037712E-5</v>
      </c>
      <c r="AF3086" s="90">
        <f>_xll.qlTenorBasisForwardRate(TenorBasis3M,AC3086,_xll.ohTrigger(trigger,$X$24))</f>
        <v>1.2357497209924517E-2</v>
      </c>
      <c r="AG3086" s="90">
        <f>_xll.qlIndexFixing(TenorBasisIndex6M,$AB3086,TRUE,_xll.ohTrigger(trigger,$X$24))</f>
        <v>1.2494160894466866E-2</v>
      </c>
      <c r="AH3086" s="43">
        <f>_xll.qlIndexFixing($X$9,$AB3086,TRUE,trigger)</f>
        <v>1.2480384563083646E-2</v>
      </c>
      <c r="AI3086" s="45">
        <f t="shared" si="62"/>
        <v>0.13776331383219542</v>
      </c>
    </row>
    <row r="3087" spans="27:35" x14ac:dyDescent="0.2">
      <c r="AA3087" s="122" t="s">
        <v>88</v>
      </c>
      <c r="AB3087" s="40">
        <f>_xll.qlInterestRateIndexFixingDate($X$9,AC3087)</f>
        <v>61046</v>
      </c>
      <c r="AC3087" s="40">
        <f>_xll.qlCalendarAdvance(calendar,$AC3086,AA3087,,,trigger)</f>
        <v>61050</v>
      </c>
      <c r="AD3087" s="40">
        <f>_xll.qlInterestRateIndexMaturity($X$9,AC3087,)</f>
        <v>61140</v>
      </c>
      <c r="AE3087" s="43">
        <f>_xll.qlTenorBasisValue(TenorBasis3M,AC3087,_xll.ohTrigger(trigger,$X$24))</f>
        <v>2.5956373588177091E-5</v>
      </c>
      <c r="AF3087" s="90">
        <f>_xll.qlTenorBasisForwardRate(TenorBasis3M,AC3087,_xll.ohTrigger(trigger,$X$24))</f>
        <v>1.2363303059589548E-2</v>
      </c>
      <c r="AG3087" s="90">
        <f>_xll.qlIndexFixing(TenorBasisIndex6M,$AB3087,TRUE,_xll.ohTrigger(trigger,$X$24))</f>
        <v>1.2499967303929438E-2</v>
      </c>
      <c r="AH3087" s="43">
        <f>_xll.qlIndexFixing($X$9,$AB3087,TRUE,trigger)</f>
        <v>1.2486345483277539E-2</v>
      </c>
      <c r="AI3087" s="45">
        <f t="shared" si="62"/>
        <v>0.13621820651898986</v>
      </c>
    </row>
    <row r="3088" spans="27:35" x14ac:dyDescent="0.2">
      <c r="AA3088" s="122" t="s">
        <v>88</v>
      </c>
      <c r="AB3088" s="40">
        <f>_xll.qlInterestRateIndexFixingDate($X$9,AC3088)</f>
        <v>61053</v>
      </c>
      <c r="AC3088" s="40">
        <f>_xll.qlCalendarAdvance(calendar,$AC3087,AA3088,,,trigger)</f>
        <v>61057</v>
      </c>
      <c r="AD3088" s="40">
        <f>_xll.qlInterestRateIndexMaturity($X$9,AC3088,)</f>
        <v>61149</v>
      </c>
      <c r="AE3088" s="43">
        <f>_xll.qlTenorBasisValue(TenorBasis3M,AC3088,_xll.ohTrigger(trigger,$X$24))</f>
        <v>2.5902085170322299E-5</v>
      </c>
      <c r="AF3088" s="90">
        <f>_xll.qlTenorBasisForwardRate(TenorBasis3M,AC3088,_xll.ohTrigger(trigger,$X$24))</f>
        <v>1.2370342839644213E-2</v>
      </c>
      <c r="AG3088" s="90">
        <f>_xll.qlIndexFixing(TenorBasisIndex6M,$AB3088,TRUE,_xll.ohTrigger(trigger,$X$24))</f>
        <v>1.2507017152477562E-2</v>
      </c>
      <c r="AH3088" s="43">
        <f>_xll.qlIndexFixing($X$9,$AB3088,TRUE,trigger)</f>
        <v>1.2493570453566695E-2</v>
      </c>
      <c r="AI3088" s="45">
        <f t="shared" si="62"/>
        <v>0.13446698910866972</v>
      </c>
    </row>
    <row r="3089" spans="27:35" x14ac:dyDescent="0.2">
      <c r="AA3089" s="122" t="s">
        <v>88</v>
      </c>
      <c r="AB3089" s="40">
        <f>_xll.qlInterestRateIndexFixingDate($X$9,AC3089)</f>
        <v>61060</v>
      </c>
      <c r="AC3089" s="40">
        <f>_xll.qlCalendarAdvance(calendar,$AC3088,AA3089,,,trigger)</f>
        <v>61064</v>
      </c>
      <c r="AD3089" s="40">
        <f>_xll.qlInterestRateIndexMaturity($X$9,AC3089,)</f>
        <v>61156</v>
      </c>
      <c r="AE3089" s="43">
        <f>_xll.qlTenorBasisValue(TenorBasis3M,AC3089,_xll.ohTrigger(trigger,$X$24))</f>
        <v>2.5847915492531513E-5</v>
      </c>
      <c r="AF3089" s="90">
        <f>_xll.qlTenorBasisForwardRate(TenorBasis3M,AC3089,_xll.ohTrigger(trigger,$X$24))</f>
        <v>1.2376121025165571E-2</v>
      </c>
      <c r="AG3089" s="90">
        <f>_xll.qlIndexFixing(TenorBasisIndex6M,$AB3089,TRUE,_xll.ohTrigger(trigger,$X$24))</f>
        <v>1.2512795901258795E-2</v>
      </c>
      <c r="AH3089" s="43">
        <f>_xll.qlIndexFixing($X$9,$AB3089,TRUE,trigger)</f>
        <v>1.2499502983869357E-2</v>
      </c>
      <c r="AI3089" s="45">
        <f t="shared" si="62"/>
        <v>0.13292917389438538</v>
      </c>
    </row>
    <row r="3090" spans="27:35" x14ac:dyDescent="0.2">
      <c r="AA3090" s="122" t="s">
        <v>88</v>
      </c>
      <c r="AB3090" s="40">
        <f>_xll.qlInterestRateIndexFixingDate($X$9,AC3090)</f>
        <v>61067</v>
      </c>
      <c r="AC3090" s="40">
        <f>_xll.qlCalendarAdvance(calendar,$AC3089,AA3090,,,trigger)</f>
        <v>61071</v>
      </c>
      <c r="AD3090" s="40">
        <f>_xll.qlInterestRateIndexMaturity($X$9,AC3090,)</f>
        <v>61163</v>
      </c>
      <c r="AE3090" s="43">
        <f>_xll.qlTenorBasisValue(TenorBasis3M,AC3090,_xll.ohTrigger(trigger,$X$24))</f>
        <v>2.5793864304363304E-5</v>
      </c>
      <c r="AF3090" s="90">
        <f>_xll.qlTenorBasisForwardRate(TenorBasis3M,AC3090,_xll.ohTrigger(trigger,$X$24))</f>
        <v>1.2381886114541893E-2</v>
      </c>
      <c r="AG3090" s="90">
        <f>_xll.qlIndexFixing(TenorBasisIndex6M,$AB3090,TRUE,_xll.ohTrigger(trigger,$X$24))</f>
        <v>1.2518561553443178E-2</v>
      </c>
      <c r="AH3090" s="43">
        <f>_xll.qlIndexFixing($X$9,$AB3090,TRUE,trigger)</f>
        <v>1.2505422072836149E-2</v>
      </c>
      <c r="AI3090" s="45">
        <f t="shared" si="62"/>
        <v>0.13139480607028686</v>
      </c>
    </row>
    <row r="3091" spans="27:35" x14ac:dyDescent="0.2">
      <c r="AA3091" s="122" t="s">
        <v>88</v>
      </c>
      <c r="AB3091" s="40">
        <f>_xll.qlInterestRateIndexFixingDate($X$9,AC3091)</f>
        <v>61074</v>
      </c>
      <c r="AC3091" s="40">
        <f>_xll.qlCalendarAdvance(calendar,$AC3090,AA3091,,,trigger)</f>
        <v>61078</v>
      </c>
      <c r="AD3091" s="40">
        <f>_xll.qlInterestRateIndexMaturity($X$9,AC3091,)</f>
        <v>61170</v>
      </c>
      <c r="AE3091" s="43">
        <f>_xll.qlTenorBasisValue(TenorBasis3M,AC3091,_xll.ohTrigger(trigger,$X$24))</f>
        <v>2.5739931355875796E-5</v>
      </c>
      <c r="AF3091" s="90">
        <f>_xll.qlTenorBasisForwardRate(TenorBasis3M,AC3091,_xll.ohTrigger(trigger,$X$24))</f>
        <v>1.2387638107467333E-2</v>
      </c>
      <c r="AG3091" s="90">
        <f>_xll.qlIndexFixing(TenorBasisIndex6M,$AB3091,TRUE,_xll.ohTrigger(trigger,$X$24))</f>
        <v>1.2524314108723128E-2</v>
      </c>
      <c r="AH3091" s="43">
        <f>_xll.qlIndexFixing($X$9,$AB3091,TRUE,trigger)</f>
        <v>1.2511327720407988E-2</v>
      </c>
      <c r="AI3091" s="45">
        <f t="shared" si="62"/>
        <v>0.12986388315140013</v>
      </c>
    </row>
    <row r="3092" spans="27:35" x14ac:dyDescent="0.2">
      <c r="AA3092" s="122" t="s">
        <v>88</v>
      </c>
      <c r="AB3092" s="40">
        <f>_xll.qlInterestRateIndexFixingDate($X$9,AC3092)</f>
        <v>61081</v>
      </c>
      <c r="AC3092" s="40">
        <f>_xll.qlCalendarAdvance(calendar,$AC3091,AA3092,,,trigger)</f>
        <v>61085</v>
      </c>
      <c r="AD3092" s="40">
        <f>_xll.qlInterestRateIndexMaturity($X$9,AC3092,)</f>
        <v>61177</v>
      </c>
      <c r="AE3092" s="43">
        <f>_xll.qlTenorBasisValue(TenorBasis3M,AC3092,_xll.ohTrigger(trigger,$X$24))</f>
        <v>2.5686116397625792E-5</v>
      </c>
      <c r="AF3092" s="90">
        <f>_xll.qlTenorBasisForwardRate(TenorBasis3M,AC3092,_xll.ohTrigger(trigger,$X$24))</f>
        <v>1.2393377003636921E-2</v>
      </c>
      <c r="AG3092" s="90">
        <f>_xll.qlIndexFixing(TenorBasisIndex6M,$AB3092,TRUE,_xll.ohTrigger(trigger,$X$24))</f>
        <v>1.2530053566793676E-2</v>
      </c>
      <c r="AH3092" s="43">
        <f>_xll.qlIndexFixing($X$9,$AB3092,TRUE,trigger)</f>
        <v>1.2517219926519708E-2</v>
      </c>
      <c r="AI3092" s="45">
        <f t="shared" si="62"/>
        <v>0.12833640273967814</v>
      </c>
    </row>
    <row r="3093" spans="27:35" x14ac:dyDescent="0.2">
      <c r="AA3093" s="122" t="s">
        <v>88</v>
      </c>
      <c r="AB3093" s="40">
        <f>_xll.qlInterestRateIndexFixingDate($X$9,AC3093)</f>
        <v>61086</v>
      </c>
      <c r="AC3093" s="40">
        <f>_xll.qlCalendarAdvance(calendar,$AC3092,AA3093,,,trigger)</f>
        <v>61092</v>
      </c>
      <c r="AD3093" s="40">
        <f>_xll.qlInterestRateIndexMaturity($X$9,AC3093,)</f>
        <v>61183</v>
      </c>
      <c r="AE3093" s="43">
        <f>_xll.qlTenorBasisValue(TenorBasis3M,AC3093,_xll.ohTrigger(trigger,$X$24))</f>
        <v>2.5632419180667927E-5</v>
      </c>
      <c r="AF3093" s="90">
        <f>_xll.qlTenorBasisForwardRate(TenorBasis3M,AC3093,_xll.ohTrigger(trigger,$X$24))</f>
        <v>1.2398483007789451E-2</v>
      </c>
      <c r="AG3093" s="90">
        <f>_xll.qlIndexFixing(TenorBasisIndex6M,$AB3093,TRUE,_xll.ohTrigger(trigger,$X$24))</f>
        <v>1.253515536676689E-2</v>
      </c>
      <c r="AH3093" s="43">
        <f>_xll.qlIndexFixing($X$9,$AB3093,TRUE,trigger)</f>
        <v>1.2522463750503457E-2</v>
      </c>
      <c r="AI3093" s="45">
        <f t="shared" si="62"/>
        <v>0.12691616263433084</v>
      </c>
    </row>
    <row r="3094" spans="27:35" x14ac:dyDescent="0.2">
      <c r="AA3094" s="122" t="s">
        <v>88</v>
      </c>
      <c r="AB3094" s="40">
        <f>_xll.qlInterestRateIndexFixingDate($X$9,AC3094)</f>
        <v>61095</v>
      </c>
      <c r="AC3094" s="40">
        <f>_xll.qlCalendarAdvance(calendar,$AC3093,AA3094,,,trigger)</f>
        <v>61099</v>
      </c>
      <c r="AD3094" s="40">
        <f>_xll.qlInterestRateIndexMaturity($X$9,AC3094,)</f>
        <v>61190</v>
      </c>
      <c r="AE3094" s="43">
        <f>_xll.qlTenorBasisValue(TenorBasis3M,AC3094,_xll.ohTrigger(trigger,$X$24))</f>
        <v>2.5578839456553571E-5</v>
      </c>
      <c r="AF3094" s="90">
        <f>_xll.qlTenorBasisForwardRate(TenorBasis3M,AC3094,_xll.ohTrigger(trigger,$X$24))</f>
        <v>1.240419644860178E-2</v>
      </c>
      <c r="AG3094" s="90">
        <f>_xll.qlIndexFixing(TenorBasisIndex6M,$AB3094,TRUE,_xll.ohTrigger(trigger,$X$24))</f>
        <v>1.2540869366423619E-2</v>
      </c>
      <c r="AH3094" s="43">
        <f>_xll.qlIndexFixing($X$9,$AB3094,TRUE,trigger)</f>
        <v>1.252832982985847E-2</v>
      </c>
      <c r="AI3094" s="45">
        <f t="shared" si="62"/>
        <v>0.12539536565148862</v>
      </c>
    </row>
    <row r="3095" spans="27:35" x14ac:dyDescent="0.2">
      <c r="AA3095" s="122" t="s">
        <v>88</v>
      </c>
      <c r="AB3095" s="40">
        <f>_xll.qlInterestRateIndexFixingDate($X$9,AC3095)</f>
        <v>61102</v>
      </c>
      <c r="AC3095" s="40">
        <f>_xll.qlCalendarAdvance(calendar,$AC3094,AA3095,,,trigger)</f>
        <v>61106</v>
      </c>
      <c r="AD3095" s="40">
        <f>_xll.qlInterestRateIndexMaturity($X$9,AC3095,)</f>
        <v>61197</v>
      </c>
      <c r="AE3095" s="43">
        <f>_xll.qlTenorBasisValue(TenorBasis3M,AC3095,_xll.ohTrigger(trigger,$X$24))</f>
        <v>2.5525376977330117E-5</v>
      </c>
      <c r="AF3095" s="90">
        <f>_xll.qlTenorBasisForwardRate(TenorBasis3M,AC3095,_xll.ohTrigger(trigger,$X$24))</f>
        <v>1.2409896792129095E-2</v>
      </c>
      <c r="AG3095" s="90">
        <f>_xll.qlIndexFixing(TenorBasisIndex6M,$AB3095,TRUE,_xll.ohTrigger(trigger,$X$24))</f>
        <v>1.2546570268349972E-2</v>
      </c>
      <c r="AH3095" s="43">
        <f>_xll.qlIndexFixing($X$9,$AB3095,TRUE,trigger)</f>
        <v>1.2534182467951314E-2</v>
      </c>
      <c r="AI3095" s="45">
        <f t="shared" si="62"/>
        <v>0.1238780039865793</v>
      </c>
    </row>
    <row r="3096" spans="27:35" x14ac:dyDescent="0.2">
      <c r="AA3096" s="122" t="s">
        <v>88</v>
      </c>
      <c r="AB3096" s="40">
        <f>_xll.qlInterestRateIndexFixingDate($X$9,AC3096)</f>
        <v>61109</v>
      </c>
      <c r="AC3096" s="40">
        <f>_xll.qlCalendarAdvance(calendar,$AC3095,AA3096,,,trigger)</f>
        <v>61113</v>
      </c>
      <c r="AD3096" s="40">
        <f>_xll.qlInterestRateIndexMaturity($X$9,AC3096,)</f>
        <v>61204</v>
      </c>
      <c r="AE3096" s="43">
        <f>_xll.qlTenorBasisValue(TenorBasis3M,AC3096,_xll.ohTrigger(trigger,$X$24))</f>
        <v>2.5472031495540062E-5</v>
      </c>
      <c r="AF3096" s="90">
        <f>_xll.qlTenorBasisForwardRate(TenorBasis3M,AC3096,_xll.ohTrigger(trigger,$X$24))</f>
        <v>1.2415584038073611E-2</v>
      </c>
      <c r="AG3096" s="90">
        <f>_xll.qlIndexFixing(TenorBasisIndex6M,$AB3096,TRUE,_xll.ohTrigger(trigger,$X$24))</f>
        <v>1.2552258072242901E-2</v>
      </c>
      <c r="AH3096" s="43">
        <f>_xll.qlIndexFixing($X$9,$AB3096,TRUE,trigger)</f>
        <v>1.2540021664723134E-2</v>
      </c>
      <c r="AI3096" s="45">
        <f t="shared" si="62"/>
        <v>0.12236407519766734</v>
      </c>
    </row>
    <row r="3097" spans="27:35" x14ac:dyDescent="0.2">
      <c r="AA3097" s="122" t="s">
        <v>88</v>
      </c>
      <c r="AB3097" s="40">
        <f>_xll.qlInterestRateIndexFixingDate($X$9,AC3097)</f>
        <v>61116</v>
      </c>
      <c r="AC3097" s="40">
        <f>_xll.qlCalendarAdvance(calendar,$AC3096,AA3097,,,trigger)</f>
        <v>61120</v>
      </c>
      <c r="AD3097" s="40">
        <f>_xll.qlInterestRateIndexMaturity($X$9,AC3097,)</f>
        <v>61212</v>
      </c>
      <c r="AE3097" s="43">
        <f>_xll.qlTenorBasisValue(TenorBasis3M,AC3097,_xll.ohTrigger(trigger,$X$24))</f>
        <v>2.5418802764219952E-5</v>
      </c>
      <c r="AF3097" s="90">
        <f>_xll.qlTenorBasisForwardRate(TenorBasis3M,AC3097,_xll.ohTrigger(trigger,$X$24))</f>
        <v>1.2421875022535537E-2</v>
      </c>
      <c r="AG3097" s="90">
        <f>_xll.qlIndexFixing(TenorBasisIndex6M,$AB3097,TRUE,_xll.ohTrigger(trigger,$X$24))</f>
        <v>1.255855438840253E-2</v>
      </c>
      <c r="AH3097" s="43">
        <f>_xll.qlIndexFixing($X$9,$AB3097,TRUE,trigger)</f>
        <v>1.2546479333105135E-2</v>
      </c>
      <c r="AI3097" s="45">
        <f t="shared" si="62"/>
        <v>0.12075055297395415</v>
      </c>
    </row>
    <row r="3098" spans="27:35" x14ac:dyDescent="0.2">
      <c r="AA3098" s="122" t="s">
        <v>88</v>
      </c>
      <c r="AB3098" s="40">
        <f>_xll.qlInterestRateIndexFixingDate($X$9,AC3098)</f>
        <v>61123</v>
      </c>
      <c r="AC3098" s="40">
        <f>_xll.qlCalendarAdvance(calendar,$AC3097,AA3098,,,trigger)</f>
        <v>61127</v>
      </c>
      <c r="AD3098" s="40">
        <f>_xll.qlInterestRateIndexMaturity($X$9,AC3098,)</f>
        <v>61219</v>
      </c>
      <c r="AE3098" s="43">
        <f>_xll.qlTenorBasisValue(TenorBasis3M,AC3098,_xll.ohTrigger(trigger,$X$24))</f>
        <v>2.5365690536899687E-5</v>
      </c>
      <c r="AF3098" s="90">
        <f>_xll.qlTenorBasisForwardRate(TenorBasis3M,AC3098,_xll.ohTrigger(trigger,$X$24))</f>
        <v>1.242753533181074E-2</v>
      </c>
      <c r="AG3098" s="90">
        <f>_xll.qlIndexFixing(TenorBasisIndex6M,$AB3098,TRUE,_xll.ohTrigger(trigger,$X$24))</f>
        <v>1.2564215256859131E-2</v>
      </c>
      <c r="AH3098" s="43">
        <f>_xll.qlIndexFixing($X$9,$AB3098,TRUE,trigger)</f>
        <v>1.2552290889206707E-2</v>
      </c>
      <c r="AI3098" s="45">
        <f t="shared" si="62"/>
        <v>0.11924367652424092</v>
      </c>
    </row>
    <row r="3099" spans="27:35" x14ac:dyDescent="0.2">
      <c r="AA3099" s="122" t="s">
        <v>88</v>
      </c>
      <c r="AB3099" s="40">
        <f>_xll.qlInterestRateIndexFixingDate($X$9,AC3099)</f>
        <v>61130</v>
      </c>
      <c r="AC3099" s="40">
        <f>_xll.qlCalendarAdvance(calendar,$AC3098,AA3099,,,trigger)</f>
        <v>61134</v>
      </c>
      <c r="AD3099" s="40">
        <f>_xll.qlInterestRateIndexMaturity($X$9,AC3099,)</f>
        <v>61226</v>
      </c>
      <c r="AE3099" s="43">
        <f>_xll.qlTenorBasisValue(TenorBasis3M,AC3099,_xll.ohTrigger(trigger,$X$24))</f>
        <v>2.531269456760149E-5</v>
      </c>
      <c r="AF3099" s="90">
        <f>_xll.qlTenorBasisForwardRate(TenorBasis3M,AC3099,_xll.ohTrigger(trigger,$X$24))</f>
        <v>1.2433182542216998E-2</v>
      </c>
      <c r="AG3099" s="90">
        <f>_xll.qlIndexFixing(TenorBasisIndex6M,$AB3099,TRUE,_xll.ohTrigger(trigger,$X$24))</f>
        <v>1.2569863025994972E-2</v>
      </c>
      <c r="AH3099" s="43">
        <f>_xll.qlIndexFixing($X$9,$AB3099,TRUE,trigger)</f>
        <v>1.2558089003429364E-2</v>
      </c>
      <c r="AI3099" s="45">
        <f t="shared" si="62"/>
        <v>0.11774022565608222</v>
      </c>
    </row>
    <row r="3100" spans="27:35" x14ac:dyDescent="0.2">
      <c r="AA3100" s="122" t="s">
        <v>88</v>
      </c>
      <c r="AB3100" s="40">
        <f>_xll.qlInterestRateIndexFixingDate($X$9,AC3100)</f>
        <v>61137</v>
      </c>
      <c r="AC3100" s="40">
        <f>_xll.qlCalendarAdvance(calendar,$AC3099,AA3100,,,trigger)</f>
        <v>61141</v>
      </c>
      <c r="AD3100" s="40">
        <f>_xll.qlInterestRateIndexMaturity($X$9,AC3100,)</f>
        <v>61233</v>
      </c>
      <c r="AE3100" s="43">
        <f>_xll.qlTenorBasisValue(TenorBasis3M,AC3100,_xll.ohTrigger(trigger,$X$24))</f>
        <v>2.5259814610839077E-5</v>
      </c>
      <c r="AF3100" s="90">
        <f>_xll.qlTenorBasisForwardRate(TenorBasis3M,AC3100,_xll.ohTrigger(trigger,$X$24))</f>
        <v>1.243881665345368E-2</v>
      </c>
      <c r="AG3100" s="90">
        <f>_xll.qlIndexFixing(TenorBasisIndex6M,$AB3100,TRUE,_xll.ohTrigger(trigger,$X$24))</f>
        <v>1.2575497695508558E-2</v>
      </c>
      <c r="AH3100" s="43">
        <f>_xll.qlIndexFixing($X$9,$AB3100,TRUE,trigger)</f>
        <v>1.2563873675713154E-2</v>
      </c>
      <c r="AI3100" s="45">
        <f t="shared" si="62"/>
        <v>0.11624019795404908</v>
      </c>
    </row>
    <row r="3101" spans="27:35" x14ac:dyDescent="0.2">
      <c r="AA3101" s="122" t="s">
        <v>88</v>
      </c>
      <c r="AB3101" s="40">
        <f>_xll.qlInterestRateIndexFixingDate($X$9,AC3101)</f>
        <v>61144</v>
      </c>
      <c r="AC3101" s="40">
        <f>_xll.qlCalendarAdvance(calendar,$AC3100,AA3101,,,trigger)</f>
        <v>61148</v>
      </c>
      <c r="AD3101" s="40">
        <f>_xll.qlInterestRateIndexMaturity($X$9,AC3101,)</f>
        <v>61240</v>
      </c>
      <c r="AE3101" s="43">
        <f>_xll.qlTenorBasisValue(TenorBasis3M,AC3101,_xll.ohTrigger(trigger,$X$24))</f>
        <v>2.5207050421616729E-5</v>
      </c>
      <c r="AF3101" s="90">
        <f>_xll.qlTenorBasisForwardRate(TenorBasis3M,AC3101,_xll.ohTrigger(trigger,$X$24))</f>
        <v>1.2444437665221898E-2</v>
      </c>
      <c r="AG3101" s="90">
        <f>_xll.qlIndexFixing(TenorBasisIndex6M,$AB3101,TRUE,_xll.ohTrigger(trigger,$X$24))</f>
        <v>1.2581119265100995E-2</v>
      </c>
      <c r="AH3101" s="43">
        <f>_xll.qlIndexFixing($X$9,$AB3101,TRUE,trigger)</f>
        <v>1.2569644905999863E-2</v>
      </c>
      <c r="AI3101" s="45">
        <f t="shared" si="62"/>
        <v>0.11474359101131676</v>
      </c>
    </row>
    <row r="3102" spans="27:35" x14ac:dyDescent="0.2">
      <c r="AA3102" s="122" t="s">
        <v>88</v>
      </c>
      <c r="AB3102" s="40">
        <f>_xll.qlInterestRateIndexFixingDate($X$9,AC3102)</f>
        <v>61151</v>
      </c>
      <c r="AC3102" s="40">
        <f>_xll.qlCalendarAdvance(calendar,$AC3101,AA3102,,,trigger)</f>
        <v>61155</v>
      </c>
      <c r="AD3102" s="40">
        <f>_xll.qlInterestRateIndexMaturity($X$9,AC3102,)</f>
        <v>61247</v>
      </c>
      <c r="AE3102" s="43">
        <f>_xll.qlTenorBasisValue(TenorBasis3M,AC3102,_xll.ohTrigger(trigger,$X$24))</f>
        <v>2.5154401755428462E-5</v>
      </c>
      <c r="AF3102" s="90">
        <f>_xll.qlTenorBasisForwardRate(TenorBasis3M,AC3102,_xll.ohTrigger(trigger,$X$24))</f>
        <v>1.2450045577222756E-2</v>
      </c>
      <c r="AG3102" s="90">
        <f>_xll.qlIndexFixing(TenorBasisIndex6M,$AB3102,TRUE,_xll.ohTrigger(trigger,$X$24))</f>
        <v>1.2586727734472525E-2</v>
      </c>
      <c r="AH3102" s="43">
        <f>_xll.qlIndexFixing($X$9,$AB3102,TRUE,trigger)</f>
        <v>1.257540269423041E-2</v>
      </c>
      <c r="AI3102" s="45">
        <f t="shared" si="62"/>
        <v>0.11325040242114726</v>
      </c>
    </row>
    <row r="3103" spans="27:35" x14ac:dyDescent="0.2">
      <c r="AA3103" s="122" t="s">
        <v>88</v>
      </c>
      <c r="AB3103" s="40">
        <f>_xll.qlInterestRateIndexFixingDate($X$9,AC3103)</f>
        <v>61158</v>
      </c>
      <c r="AC3103" s="40">
        <f>_xll.qlCalendarAdvance(calendar,$AC3102,AA3103,,,trigger)</f>
        <v>61162</v>
      </c>
      <c r="AD3103" s="40">
        <f>_xll.qlInterestRateIndexMaturity($X$9,AC3103,)</f>
        <v>61254</v>
      </c>
      <c r="AE3103" s="43">
        <f>_xll.qlTenorBasisValue(TenorBasis3M,AC3103,_xll.ohTrigger(trigger,$X$24))</f>
        <v>2.5101868368256986E-5</v>
      </c>
      <c r="AF3103" s="90">
        <f>_xll.qlTenorBasisForwardRate(TenorBasis3M,AC3103,_xll.ohTrigger(trigger,$X$24))</f>
        <v>1.245564038915997E-2</v>
      </c>
      <c r="AG3103" s="90">
        <f>_xll.qlIndexFixing(TenorBasisIndex6M,$AB3103,TRUE,_xll.ohTrigger(trigger,$X$24))</f>
        <v>1.2592323103325993E-2</v>
      </c>
      <c r="AH3103" s="43">
        <f>_xll.qlIndexFixing($X$9,$AB3103,TRUE,trigger)</f>
        <v>1.258114704034397E-2</v>
      </c>
      <c r="AI3103" s="45">
        <f t="shared" si="62"/>
        <v>0.1117606298202227</v>
      </c>
    </row>
    <row r="3104" spans="27:35" x14ac:dyDescent="0.2">
      <c r="AA3104" s="122" t="s">
        <v>88</v>
      </c>
      <c r="AB3104" s="40">
        <f>_xll.qlInterestRateIndexFixingDate($X$9,AC3104)</f>
        <v>61165</v>
      </c>
      <c r="AC3104" s="40">
        <f>_xll.qlCalendarAdvance(calendar,$AC3103,AA3104,,,trigger)</f>
        <v>61169</v>
      </c>
      <c r="AD3104" s="40">
        <f>_xll.qlInterestRateIndexMaturity($X$9,AC3104,)</f>
        <v>61261</v>
      </c>
      <c r="AE3104" s="43">
        <f>_xll.qlTenorBasisValue(TenorBasis3M,AC3104,_xll.ohTrigger(trigger,$X$24))</f>
        <v>2.5049450016573048E-5</v>
      </c>
      <c r="AF3104" s="90">
        <f>_xll.qlTenorBasisForwardRate(TenorBasis3M,AC3104,_xll.ohTrigger(trigger,$X$24))</f>
        <v>1.2461222100735522E-2</v>
      </c>
      <c r="AG3104" s="90">
        <f>_xll.qlIndexFixing(TenorBasisIndex6M,$AB3104,TRUE,_xll.ohTrigger(trigger,$X$24))</f>
        <v>1.2597905371365115E-2</v>
      </c>
      <c r="AH3104" s="43">
        <f>_xll.qlIndexFixing($X$9,$AB3104,TRUE,trigger)</f>
        <v>1.2586877944283202E-2</v>
      </c>
      <c r="AI3104" s="45">
        <f t="shared" si="62"/>
        <v>0.11027427081913496</v>
      </c>
    </row>
    <row r="3105" spans="27:35" x14ac:dyDescent="0.2">
      <c r="AA3105" s="122" t="s">
        <v>88</v>
      </c>
      <c r="AB3105" s="40">
        <f>_xll.qlInterestRateIndexFixingDate($X$9,AC3105)</f>
        <v>61172</v>
      </c>
      <c r="AC3105" s="40">
        <f>_xll.qlCalendarAdvance(calendar,$AC3104,AA3105,,,trigger)</f>
        <v>61176</v>
      </c>
      <c r="AD3105" s="40">
        <f>_xll.qlInterestRateIndexMaturity($X$9,AC3105,)</f>
        <v>61268</v>
      </c>
      <c r="AE3105" s="43">
        <f>_xll.qlTenorBasisValue(TenorBasis3M,AC3105,_xll.ohTrigger(trigger,$X$24))</f>
        <v>2.4997146457334366E-5</v>
      </c>
      <c r="AF3105" s="90">
        <f>_xll.qlTenorBasisForwardRate(TenorBasis3M,AC3105,_xll.ohTrigger(trigger,$X$24))</f>
        <v>1.2466790711653122E-2</v>
      </c>
      <c r="AG3105" s="90">
        <f>_xll.qlIndexFixing(TenorBasisIndex6M,$AB3105,TRUE,_xll.ohTrigger(trigger,$X$24))</f>
        <v>1.2603474538294473E-2</v>
      </c>
      <c r="AH3105" s="43">
        <f>_xll.qlIndexFixing($X$9,$AB3105,TRUE,trigger)</f>
        <v>1.2592595405988151E-2</v>
      </c>
      <c r="AI3105" s="45">
        <f t="shared" si="62"/>
        <v>0.10879132306322245</v>
      </c>
    </row>
    <row r="3106" spans="27:35" x14ac:dyDescent="0.2">
      <c r="AA3106" s="122" t="s">
        <v>88</v>
      </c>
      <c r="AB3106" s="40">
        <f>_xll.qlInterestRateIndexFixingDate($X$9,AC3106)</f>
        <v>61179</v>
      </c>
      <c r="AC3106" s="40">
        <f>_xll.qlCalendarAdvance(calendar,$AC3105,AA3106,,,trigger)</f>
        <v>61183</v>
      </c>
      <c r="AD3106" s="40">
        <f>_xll.qlInterestRateIndexMaturity($X$9,AC3106,)</f>
        <v>61275</v>
      </c>
      <c r="AE3106" s="43">
        <f>_xll.qlTenorBasisValue(TenorBasis3M,AC3106,_xll.ohTrigger(trigger,$X$24))</f>
        <v>2.4944957447984733E-5</v>
      </c>
      <c r="AF3106" s="90">
        <f>_xll.qlTenorBasisForwardRate(TenorBasis3M,AC3106,_xll.ohTrigger(trigger,$X$24))</f>
        <v>1.2472346221618226E-2</v>
      </c>
      <c r="AG3106" s="90">
        <f>_xll.qlIndexFixing(TenorBasisIndex6M,$AB3106,TRUE,_xll.ohTrigger(trigger,$X$24))</f>
        <v>1.2609030603816917E-2</v>
      </c>
      <c r="AH3106" s="43">
        <f>_xll.qlIndexFixing($X$9,$AB3106,TRUE,trigger)</f>
        <v>1.2598299425400604E-2</v>
      </c>
      <c r="AI3106" s="45">
        <f t="shared" si="62"/>
        <v>0.10731178416312909</v>
      </c>
    </row>
    <row r="3107" spans="27:35" x14ac:dyDescent="0.2">
      <c r="AA3107" s="122" t="s">
        <v>88</v>
      </c>
      <c r="AB3107" s="40">
        <f>_xll.qlInterestRateIndexFixingDate($X$9,AC3107)</f>
        <v>61186</v>
      </c>
      <c r="AC3107" s="40">
        <f>_xll.qlCalendarAdvance(calendar,$AC3106,AA3107,,,trigger)</f>
        <v>61190</v>
      </c>
      <c r="AD3107" s="40">
        <f>_xll.qlInterestRateIndexMaturity($X$9,AC3107,)</f>
        <v>61282</v>
      </c>
      <c r="AE3107" s="43">
        <f>_xll.qlTenorBasisValue(TenorBasis3M,AC3107,_xll.ohTrigger(trigger,$X$24))</f>
        <v>2.4892882746453302E-5</v>
      </c>
      <c r="AF3107" s="90">
        <f>_xll.qlTenorBasisForwardRate(TenorBasis3M,AC3107,_xll.ohTrigger(trigger,$X$24))</f>
        <v>1.2477888630331942E-2</v>
      </c>
      <c r="AG3107" s="90">
        <f>_xll.qlIndexFixing(TenorBasisIndex6M,$AB3107,TRUE,_xll.ohTrigger(trigger,$X$24))</f>
        <v>1.2614573567634423E-2</v>
      </c>
      <c r="AH3107" s="43">
        <f>_xll.qlIndexFixing($X$9,$AB3107,TRUE,trigger)</f>
        <v>1.2603990002462345E-2</v>
      </c>
      <c r="AI3107" s="45">
        <f t="shared" si="62"/>
        <v>0.10583565172077314</v>
      </c>
    </row>
    <row r="3108" spans="27:35" x14ac:dyDescent="0.2">
      <c r="AA3108" s="122" t="s">
        <v>88</v>
      </c>
      <c r="AB3108" s="40">
        <f>_xll.qlInterestRateIndexFixingDate($X$9,AC3108)</f>
        <v>61193</v>
      </c>
      <c r="AC3108" s="40">
        <f>_xll.qlCalendarAdvance(calendar,$AC3107,AA3108,,,trigger)</f>
        <v>61197</v>
      </c>
      <c r="AD3108" s="40">
        <f>_xll.qlInterestRateIndexMaturity($X$9,AC3108,)</f>
        <v>61289</v>
      </c>
      <c r="AE3108" s="43">
        <f>_xll.qlTenorBasisValue(TenorBasis3M,AC3108,_xll.ohTrigger(trigger,$X$24))</f>
        <v>2.484092211115355E-5</v>
      </c>
      <c r="AF3108" s="90">
        <f>_xll.qlTenorBasisForwardRate(TenorBasis3M,AC3108,_xll.ohTrigger(trigger,$X$24))</f>
        <v>1.2483417937503198E-2</v>
      </c>
      <c r="AG3108" s="90">
        <f>_xll.qlIndexFixing(TenorBasisIndex6M,$AB3108,TRUE,_xll.ohTrigger(trigger,$X$24))</f>
        <v>1.2620103429455918E-2</v>
      </c>
      <c r="AH3108" s="43">
        <f>_xll.qlIndexFixing($X$9,$AB3108,TRUE,trigger)</f>
        <v>1.2609667137113425E-2</v>
      </c>
      <c r="AI3108" s="45">
        <f t="shared" si="62"/>
        <v>0.10436292342493048</v>
      </c>
    </row>
    <row r="3109" spans="27:35" x14ac:dyDescent="0.2">
      <c r="AA3109" s="122" t="s">
        <v>88</v>
      </c>
      <c r="AB3109" s="40">
        <f>_xll.qlInterestRateIndexFixingDate($X$9,AC3109)</f>
        <v>61200</v>
      </c>
      <c r="AC3109" s="40">
        <f>_xll.qlCalendarAdvance(calendar,$AC3108,AA3109,,,trigger)</f>
        <v>61204</v>
      </c>
      <c r="AD3109" s="40">
        <f>_xll.qlInterestRateIndexMaturity($X$9,AC3109,)</f>
        <v>61296</v>
      </c>
      <c r="AE3109" s="43">
        <f>_xll.qlTenorBasisValue(TenorBasis3M,AC3109,_xll.ohTrigger(trigger,$X$24))</f>
        <v>2.4789075300982392E-5</v>
      </c>
      <c r="AF3109" s="90">
        <f>_xll.qlTenorBasisForwardRate(TenorBasis3M,AC3109,_xll.ohTrigger(trigger,$X$24))</f>
        <v>1.248893414283571E-2</v>
      </c>
      <c r="AG3109" s="90">
        <f>_xll.qlIndexFixing(TenorBasisIndex6M,$AB3109,TRUE,_xll.ohTrigger(trigger,$X$24))</f>
        <v>1.2625620188985987E-2</v>
      </c>
      <c r="AH3109" s="43">
        <f>_xll.qlIndexFixing($X$9,$AB3109,TRUE,trigger)</f>
        <v>1.2615330829297363E-2</v>
      </c>
      <c r="AI3109" s="45">
        <f t="shared" si="62"/>
        <v>0.10289359688624503</v>
      </c>
    </row>
    <row r="3110" spans="27:35" x14ac:dyDescent="0.2">
      <c r="AA3110" s="122" t="s">
        <v>88</v>
      </c>
      <c r="AB3110" s="40">
        <f>_xll.qlInterestRateIndexFixingDate($X$9,AC3110)</f>
        <v>61207</v>
      </c>
      <c r="AC3110" s="40">
        <f>_xll.qlCalendarAdvance(calendar,$AC3109,AA3110,,,trigger)</f>
        <v>61211</v>
      </c>
      <c r="AD3110" s="40">
        <f>_xll.qlInterestRateIndexMaturity($X$9,AC3110,)</f>
        <v>61303</v>
      </c>
      <c r="AE3110" s="43">
        <f>_xll.qlTenorBasisValue(TenorBasis3M,AC3110,_xll.ohTrigger(trigger,$X$24))</f>
        <v>2.4737342075319389E-5</v>
      </c>
      <c r="AF3110" s="90">
        <f>_xll.qlTenorBasisForwardRate(TenorBasis3M,AC3110,_xll.ohTrigger(trigger,$X$24))</f>
        <v>1.2494437246038406E-2</v>
      </c>
      <c r="AG3110" s="90">
        <f>_xll.qlIndexFixing(TenorBasisIndex6M,$AB3110,TRUE,_xll.ohTrigger(trigger,$X$24))</f>
        <v>1.2631123845933559E-2</v>
      </c>
      <c r="AH3110" s="43">
        <f>_xll.qlIndexFixing($X$9,$AB3110,TRUE,trigger)</f>
        <v>1.2620981078954211E-2</v>
      </c>
      <c r="AI3110" s="45">
        <f t="shared" si="62"/>
        <v>0.10142766979347531</v>
      </c>
    </row>
    <row r="3111" spans="27:35" x14ac:dyDescent="0.2">
      <c r="AA3111" s="122" t="s">
        <v>88</v>
      </c>
      <c r="AB3111" s="40">
        <f>_xll.qlInterestRateIndexFixingDate($X$9,AC3111)</f>
        <v>61214</v>
      </c>
      <c r="AC3111" s="40">
        <f>_xll.qlCalendarAdvance(calendar,$AC3110,AA3111,,,trigger)</f>
        <v>61218</v>
      </c>
      <c r="AD3111" s="40">
        <f>_xll.qlInterestRateIndexMaturity($X$9,AC3111,)</f>
        <v>61310</v>
      </c>
      <c r="AE3111" s="43">
        <f>_xll.qlTenorBasisValue(TenorBasis3M,AC3111,_xll.ohTrigger(trigger,$X$24))</f>
        <v>2.4685722194025893E-5</v>
      </c>
      <c r="AF3111" s="90">
        <f>_xll.qlTenorBasisForwardRate(TenorBasis3M,AC3111,_xll.ohTrigger(trigger,$X$24))</f>
        <v>1.2499927246815002E-2</v>
      </c>
      <c r="AG3111" s="90">
        <f>_xll.qlIndexFixing(TenorBasisIndex6M,$AB3111,TRUE,_xll.ohTrigger(trigger,$X$24))</f>
        <v>1.2636614400001481E-2</v>
      </c>
      <c r="AH3111" s="43">
        <f>_xll.qlIndexFixing($X$9,$AB3111,TRUE,trigger)</f>
        <v>1.2626617886026622E-2</v>
      </c>
      <c r="AI3111" s="45">
        <f t="shared" si="62"/>
        <v>9.9965139748591642E-2</v>
      </c>
    </row>
    <row r="3112" spans="27:35" x14ac:dyDescent="0.2">
      <c r="AA3112" s="122" t="s">
        <v>88</v>
      </c>
      <c r="AB3112" s="40">
        <f>_xll.qlInterestRateIndexFixingDate($X$9,AC3112)</f>
        <v>61221</v>
      </c>
      <c r="AC3112" s="40">
        <f>_xll.qlCalendarAdvance(calendar,$AC3111,AA3112,,,trigger)</f>
        <v>61225</v>
      </c>
      <c r="AD3112" s="40">
        <f>_xll.qlInterestRateIndexMaturity($X$9,AC3112,)</f>
        <v>61317</v>
      </c>
      <c r="AE3112" s="43">
        <f>_xll.qlTenorBasisValue(TenorBasis3M,AC3112,_xll.ohTrigger(trigger,$X$24))</f>
        <v>2.4634215417443976E-5</v>
      </c>
      <c r="AF3112" s="90">
        <f>_xll.qlTenorBasisForwardRate(TenorBasis3M,AC3112,_xll.ohTrigger(trigger,$X$24))</f>
        <v>1.2505404144877032E-2</v>
      </c>
      <c r="AG3112" s="90">
        <f>_xll.qlIndexFixing(TenorBasisIndex6M,$AB3112,TRUE,_xll.ohTrigger(trigger,$X$24))</f>
        <v>1.2642091850902154E-2</v>
      </c>
      <c r="AH3112" s="43">
        <f>_xll.qlIndexFixing($X$9,$AB3112,TRUE,trigger)</f>
        <v>1.2632241250456382E-2</v>
      </c>
      <c r="AI3112" s="45">
        <f t="shared" si="62"/>
        <v>9.8506004457717122E-2</v>
      </c>
    </row>
    <row r="3113" spans="27:35" x14ac:dyDescent="0.2">
      <c r="AA3113" s="122" t="s">
        <v>88</v>
      </c>
      <c r="AB3113" s="40">
        <f>_xll.qlInterestRateIndexFixingDate($X$9,AC3113)</f>
        <v>61228</v>
      </c>
      <c r="AC3113" s="40">
        <f>_xll.qlCalendarAdvance(calendar,$AC3112,AA3113,,,trigger)</f>
        <v>61232</v>
      </c>
      <c r="AD3113" s="40">
        <f>_xll.qlInterestRateIndexMaturity($X$9,AC3113,)</f>
        <v>61324</v>
      </c>
      <c r="AE3113" s="43">
        <f>_xll.qlTenorBasisValue(TenorBasis3M,AC3113,_xll.ohTrigger(trigger,$X$24))</f>
        <v>2.4582821506395753E-5</v>
      </c>
      <c r="AF3113" s="90">
        <f>_xll.qlTenorBasisForwardRate(TenorBasis3M,AC3113,_xll.ohTrigger(trigger,$X$24))</f>
        <v>1.251086793992995E-2</v>
      </c>
      <c r="AG3113" s="90">
        <f>_xll.qlIndexFixing(TenorBasisIndex6M,$AB3113,TRUE,_xll.ohTrigger(trigger,$X$24))</f>
        <v>1.2647556198340166E-2</v>
      </c>
      <c r="AH3113" s="43">
        <f>_xll.qlIndexFixing($X$9,$AB3113,TRUE,trigger)</f>
        <v>1.2637851172187013E-2</v>
      </c>
      <c r="AI3113" s="45">
        <f t="shared" si="62"/>
        <v>9.7050261531530374E-2</v>
      </c>
    </row>
    <row r="3114" spans="27:35" x14ac:dyDescent="0.2">
      <c r="AA3114" s="122" t="s">
        <v>88</v>
      </c>
      <c r="AB3114" s="40">
        <f>_xll.qlInterestRateIndexFixingDate($X$9,AC3114)</f>
        <v>61235</v>
      </c>
      <c r="AC3114" s="40">
        <f>_xll.qlCalendarAdvance(calendar,$AC3113,AA3114,,,trigger)</f>
        <v>61239</v>
      </c>
      <c r="AD3114" s="40">
        <f>_xll.qlInterestRateIndexMaturity($X$9,AC3114,)</f>
        <v>61331</v>
      </c>
      <c r="AE3114" s="43">
        <f>_xll.qlTenorBasisValue(TenorBasis3M,AC3114,_xll.ohTrigger(trigger,$X$24))</f>
        <v>2.4531540222182475E-5</v>
      </c>
      <c r="AF3114" s="90">
        <f>_xll.qlTenorBasisForwardRate(TenorBasis3M,AC3114,_xll.ohTrigger(trigger,$X$24))</f>
        <v>1.251631863168442E-2</v>
      </c>
      <c r="AG3114" s="90">
        <f>_xll.qlIndexFixing(TenorBasisIndex6M,$AB3114,TRUE,_xll.ohTrigger(trigger,$X$24))</f>
        <v>1.2653007442023575E-2</v>
      </c>
      <c r="AH3114" s="43">
        <f>_xll.qlIndexFixing($X$9,$AB3114,TRUE,trigger)</f>
        <v>1.2643447651159436E-2</v>
      </c>
      <c r="AI3114" s="45">
        <f t="shared" si="62"/>
        <v>9.5597908641390644E-2</v>
      </c>
    </row>
    <row r="3115" spans="27:35" x14ac:dyDescent="0.2">
      <c r="AA3115" s="122" t="s">
        <v>88</v>
      </c>
      <c r="AB3115" s="40">
        <f>_xll.qlInterestRateIndexFixingDate($X$9,AC3115)</f>
        <v>61242</v>
      </c>
      <c r="AC3115" s="40">
        <f>_xll.qlCalendarAdvance(calendar,$AC3114,AA3115,,,trigger)</f>
        <v>61246</v>
      </c>
      <c r="AD3115" s="40">
        <f>_xll.qlInterestRateIndexMaturity($X$9,AC3115,)</f>
        <v>61337</v>
      </c>
      <c r="AE3115" s="43">
        <f>_xll.qlTenorBasisValue(TenorBasis3M,AC3115,_xll.ohTrigger(trigger,$X$24))</f>
        <v>2.4480371326583508E-5</v>
      </c>
      <c r="AF3115" s="90">
        <f>_xll.qlTenorBasisForwardRate(TenorBasis3M,AC3115,_xll.ohTrigger(trigger,$X$24))</f>
        <v>1.2521152773416569E-2</v>
      </c>
      <c r="AG3115" s="90">
        <f>_xll.qlIndexFixing(TenorBasisIndex6M,$AB3115,TRUE,_xll.ohTrigger(trigger,$X$24))</f>
        <v>1.2657837323464139E-2</v>
      </c>
      <c r="AH3115" s="43">
        <f>_xll.qlIndexFixing($X$9,$AB3115,TRUE,trigger)</f>
        <v>1.2648412474077934E-2</v>
      </c>
      <c r="AI3115" s="45">
        <f t="shared" si="62"/>
        <v>9.4248493862046645E-2</v>
      </c>
    </row>
    <row r="3116" spans="27:35" x14ac:dyDescent="0.2">
      <c r="AA3116" s="122" t="s">
        <v>88</v>
      </c>
      <c r="AB3116" s="40">
        <f>_xll.qlInterestRateIndexFixingDate($X$9,AC3116)</f>
        <v>61249</v>
      </c>
      <c r="AC3116" s="40">
        <f>_xll.qlCalendarAdvance(calendar,$AC3115,AA3116,,,trigger)</f>
        <v>61253</v>
      </c>
      <c r="AD3116" s="40">
        <f>_xll.qlInterestRateIndexMaturity($X$9,AC3116,)</f>
        <v>61344</v>
      </c>
      <c r="AE3116" s="43">
        <f>_xll.qlTenorBasisValue(TenorBasis3M,AC3116,_xll.ohTrigger(trigger,$X$24))</f>
        <v>2.4429314581855661E-5</v>
      </c>
      <c r="AF3116" s="90">
        <f>_xll.qlTenorBasisForwardRate(TenorBasis3M,AC3116,_xll.ohTrigger(trigger,$X$24))</f>
        <v>1.2526578005300527E-2</v>
      </c>
      <c r="AG3116" s="90">
        <f>_xll.qlIndexFixing(TenorBasisIndex6M,$AB3116,TRUE,_xll.ohTrigger(trigger,$X$24))</f>
        <v>1.266326310433225E-2</v>
      </c>
      <c r="AH3116" s="43">
        <f>_xll.qlIndexFixing($X$9,$AB3116,TRUE,trigger)</f>
        <v>1.2653982832126164E-2</v>
      </c>
      <c r="AI3116" s="45">
        <f t="shared" si="62"/>
        <v>9.2802722060861959E-2</v>
      </c>
    </row>
    <row r="3117" spans="27:35" x14ac:dyDescent="0.2">
      <c r="AA3117" s="122" t="s">
        <v>88</v>
      </c>
      <c r="AB3117" s="40">
        <f>_xll.qlInterestRateIndexFixingDate($X$9,AC3117)</f>
        <v>61256</v>
      </c>
      <c r="AC3117" s="40">
        <f>_xll.qlCalendarAdvance(calendar,$AC3116,AA3117,,,trigger)</f>
        <v>61260</v>
      </c>
      <c r="AD3117" s="40">
        <f>_xll.qlInterestRateIndexMaturity($X$9,AC3117,)</f>
        <v>61351</v>
      </c>
      <c r="AE3117" s="43">
        <f>_xll.qlTenorBasisValue(TenorBasis3M,AC3117,_xll.ohTrigger(trigger,$X$24))</f>
        <v>2.4378369750732134E-5</v>
      </c>
      <c r="AF3117" s="90">
        <f>_xll.qlTenorBasisForwardRate(TenorBasis3M,AC3117,_xll.ohTrigger(trigger,$X$24))</f>
        <v>1.2531990133410593E-2</v>
      </c>
      <c r="AG3117" s="90">
        <f>_xll.qlIndexFixing(TenorBasisIndex6M,$AB3117,TRUE,_xll.ohTrigger(trigger,$X$24))</f>
        <v>1.2668675780978481E-2</v>
      </c>
      <c r="AH3117" s="43">
        <f>_xll.qlIndexFixing($X$9,$AB3117,TRUE,trigger)</f>
        <v>1.2659539747635005E-2</v>
      </c>
      <c r="AI3117" s="45">
        <f t="shared" si="62"/>
        <v>9.1360333434754165E-2</v>
      </c>
    </row>
    <row r="3118" spans="27:35" x14ac:dyDescent="0.2">
      <c r="AA3118" s="122" t="s">
        <v>88</v>
      </c>
      <c r="AB3118" s="40">
        <f>_xll.qlInterestRateIndexFixingDate($X$9,AC3118)</f>
        <v>61263</v>
      </c>
      <c r="AC3118" s="40">
        <f>_xll.qlCalendarAdvance(calendar,$AC3117,AA3118,,,trigger)</f>
        <v>61267</v>
      </c>
      <c r="AD3118" s="40">
        <f>_xll.qlInterestRateIndexMaturity($X$9,AC3118,)</f>
        <v>61358</v>
      </c>
      <c r="AE3118" s="43">
        <f>_xll.qlTenorBasisValue(TenorBasis3M,AC3118,_xll.ohTrigger(trigger,$X$24))</f>
        <v>2.432753659642182E-5</v>
      </c>
      <c r="AF3118" s="90">
        <f>_xll.qlTenorBasisForwardRate(TenorBasis3M,AC3118,_xll.ohTrigger(trigger,$X$24))</f>
        <v>1.2537389157460407E-2</v>
      </c>
      <c r="AG3118" s="90">
        <f>_xll.qlIndexFixing(TenorBasisIndex6M,$AB3118,TRUE,_xll.ohTrigger(trigger,$X$24))</f>
        <v>1.2674075353116461E-2</v>
      </c>
      <c r="AH3118" s="43">
        <f>_xll.qlIndexFixing($X$9,$AB3118,TRUE,trigger)</f>
        <v>1.2665083220547359E-2</v>
      </c>
      <c r="AI3118" s="45">
        <f t="shared" si="62"/>
        <v>8.9921325691025983E-2</v>
      </c>
    </row>
    <row r="3119" spans="27:35" x14ac:dyDescent="0.2">
      <c r="AA3119" s="122" t="s">
        <v>88</v>
      </c>
      <c r="AB3119" s="40">
        <f>_xll.qlInterestRateIndexFixingDate($X$9,AC3119)</f>
        <v>61270</v>
      </c>
      <c r="AC3119" s="40">
        <f>_xll.qlCalendarAdvance(calendar,$AC3118,AA3119,,,trigger)</f>
        <v>61274</v>
      </c>
      <c r="AD3119" s="40">
        <f>_xll.qlInterestRateIndexMaturity($X$9,AC3119,)</f>
        <v>61366</v>
      </c>
      <c r="AE3119" s="43">
        <f>_xll.qlTenorBasisValue(TenorBasis3M,AC3119,_xll.ohTrigger(trigger,$X$24))</f>
        <v>2.4276814882608313E-5</v>
      </c>
      <c r="AF3119" s="90">
        <f>_xll.qlTenorBasisForwardRate(TenorBasis3M,AC3119,_xll.ohTrigger(trigger,$X$24))</f>
        <v>1.2543375530825596E-2</v>
      </c>
      <c r="AG3119" s="90">
        <f>_xll.qlIndexFixing(TenorBasisIndex6M,$AB3119,TRUE,_xll.ohTrigger(trigger,$X$24))</f>
        <v>1.2680067094020954E-2</v>
      </c>
      <c r="AH3119" s="43">
        <f>_xll.qlIndexFixing($X$9,$AB3119,TRUE,trigger)</f>
        <v>1.2671228402646499E-2</v>
      </c>
      <c r="AI3119" s="45">
        <f t="shared" si="62"/>
        <v>8.8386913744548101E-2</v>
      </c>
    </row>
    <row r="3120" spans="27:35" x14ac:dyDescent="0.2">
      <c r="AA3120" s="122" t="s">
        <v>88</v>
      </c>
      <c r="AB3120" s="40">
        <f>_xll.qlInterestRateIndexFixingDate($X$9,AC3120)</f>
        <v>61277</v>
      </c>
      <c r="AC3120" s="40">
        <f>_xll.qlCalendarAdvance(calendar,$AC3119,AA3120,,,trigger)</f>
        <v>61281</v>
      </c>
      <c r="AD3120" s="40">
        <f>_xll.qlInterestRateIndexMaturity($X$9,AC3120,)</f>
        <v>61373</v>
      </c>
      <c r="AE3120" s="43">
        <f>_xll.qlTenorBasisValue(TenorBasis3M,AC3120,_xll.ohTrigger(trigger,$X$24))</f>
        <v>2.4226204373449037E-5</v>
      </c>
      <c r="AF3120" s="90">
        <f>_xll.qlTenorBasisForwardRate(TenorBasis3M,AC3120,_xll.ohTrigger(trigger,$X$24))</f>
        <v>1.254874759670643E-2</v>
      </c>
      <c r="AG3120" s="90">
        <f>_xll.qlIndexFixing(TenorBasisIndex6M,$AB3120,TRUE,_xll.ohTrigger(trigger,$X$24))</f>
        <v>1.2685439709112898E-2</v>
      </c>
      <c r="AH3120" s="43">
        <f>_xll.qlIndexFixing($X$9,$AB3120,TRUE,trigger)</f>
        <v>1.2676744223870615E-2</v>
      </c>
      <c r="AI3120" s="45">
        <f t="shared" si="62"/>
        <v>8.6954852422833906E-2</v>
      </c>
    </row>
    <row r="3121" spans="27:35" x14ac:dyDescent="0.2">
      <c r="AA3121" s="122" t="s">
        <v>88</v>
      </c>
      <c r="AB3121" s="40">
        <f>_xll.qlInterestRateIndexFixingDate($X$9,AC3121)</f>
        <v>61284</v>
      </c>
      <c r="AC3121" s="40">
        <f>_xll.qlCalendarAdvance(calendar,$AC3120,AA3121,,,trigger)</f>
        <v>61288</v>
      </c>
      <c r="AD3121" s="40">
        <f>_xll.qlInterestRateIndexMaturity($X$9,AC3121,)</f>
        <v>61380</v>
      </c>
      <c r="AE3121" s="43">
        <f>_xll.qlTenorBasisValue(TenorBasis3M,AC3121,_xll.ohTrigger(trigger,$X$24))</f>
        <v>2.4175704833574438E-5</v>
      </c>
      <c r="AF3121" s="90">
        <f>_xll.qlTenorBasisForwardRate(TenorBasis3M,AC3121,_xll.ohTrigger(trigger,$X$24))</f>
        <v>1.2554106557269563E-2</v>
      </c>
      <c r="AG3121" s="90">
        <f>_xll.qlIndexFixing(TenorBasisIndex6M,$AB3121,TRUE,_xll.ohTrigger(trigger,$X$24))</f>
        <v>1.2690799218431855E-2</v>
      </c>
      <c r="AH3121" s="43">
        <f>_xll.qlIndexFixing($X$9,$AB3121,TRUE,trigger)</f>
        <v>1.2682246601936838E-2</v>
      </c>
      <c r="AI3121" s="45">
        <f t="shared" si="62"/>
        <v>8.5526164950167072E-2</v>
      </c>
    </row>
    <row r="3122" spans="27:35" x14ac:dyDescent="0.2">
      <c r="AA3122" s="122" t="s">
        <v>88</v>
      </c>
      <c r="AB3122" s="40">
        <f>_xll.qlInterestRateIndexFixingDate($X$9,AC3122)</f>
        <v>61291</v>
      </c>
      <c r="AC3122" s="40">
        <f>_xll.qlCalendarAdvance(calendar,$AC3121,AA3122,,,trigger)</f>
        <v>61295</v>
      </c>
      <c r="AD3122" s="40">
        <f>_xll.qlInterestRateIndexMaturity($X$9,AC3122,)</f>
        <v>61387</v>
      </c>
      <c r="AE3122" s="43">
        <f>_xll.qlTenorBasisValue(TenorBasis3M,AC3122,_xll.ohTrigger(trigger,$X$24))</f>
        <v>2.4125316028087184E-5</v>
      </c>
      <c r="AF3122" s="90">
        <f>_xll.qlTenorBasisForwardRate(TenorBasis3M,AC3122,_xll.ohTrigger(trigger,$X$24))</f>
        <v>1.255945241222566E-2</v>
      </c>
      <c r="AG3122" s="90">
        <f>_xll.qlIndexFixing(TenorBasisIndex6M,$AB3122,TRUE,_xll.ohTrigger(trigger,$X$24))</f>
        <v>1.2696145621692833E-2</v>
      </c>
      <c r="AH3122" s="43">
        <f>_xll.qlIndexFixing($X$9,$AB3122,TRUE,trigger)</f>
        <v>1.2687735536786955E-2</v>
      </c>
      <c r="AI3122" s="45">
        <f t="shared" si="62"/>
        <v>8.4100849058778293E-2</v>
      </c>
    </row>
    <row r="3123" spans="27:35" x14ac:dyDescent="0.2">
      <c r="AA3123" s="122" t="s">
        <v>88</v>
      </c>
      <c r="AB3123" s="40">
        <f>_xll.qlInterestRateIndexFixingDate($X$9,AC3123)</f>
        <v>61298</v>
      </c>
      <c r="AC3123" s="40">
        <f>_xll.qlCalendarAdvance(calendar,$AC3122,AA3123,,,trigger)</f>
        <v>61302</v>
      </c>
      <c r="AD3123" s="40">
        <f>_xll.qlInterestRateIndexMaturity($X$9,AC3123,)</f>
        <v>61394</v>
      </c>
      <c r="AE3123" s="43">
        <f>_xll.qlTenorBasisValue(TenorBasis3M,AC3123,_xll.ohTrigger(trigger,$X$24))</f>
        <v>2.4075037722561073E-5</v>
      </c>
      <c r="AF3123" s="90">
        <f>_xll.qlTenorBasisForwardRate(TenorBasis3M,AC3123,_xll.ohTrigger(trigger,$X$24))</f>
        <v>1.2564785161292341E-2</v>
      </c>
      <c r="AG3123" s="90">
        <f>_xll.qlIndexFixing(TenorBasisIndex6M,$AB3123,TRUE,_xll.ohTrigger(trigger,$X$24))</f>
        <v>1.2701478918609106E-2</v>
      </c>
      <c r="AH3123" s="43">
        <f>_xll.qlIndexFixing($X$9,$AB3123,TRUE,trigger)</f>
        <v>1.2693211028368836E-2</v>
      </c>
      <c r="AI3123" s="45">
        <f t="shared" si="62"/>
        <v>8.267890240269693E-2</v>
      </c>
    </row>
    <row r="3124" spans="27:35" x14ac:dyDescent="0.2">
      <c r="AA3124" s="122" t="s">
        <v>88</v>
      </c>
      <c r="AB3124" s="40">
        <f>_xll.qlInterestRateIndexFixingDate($X$9,AC3124)</f>
        <v>61305</v>
      </c>
      <c r="AC3124" s="40">
        <f>_xll.qlCalendarAdvance(calendar,$AC3123,AA3124,,,trigger)</f>
        <v>61309</v>
      </c>
      <c r="AD3124" s="40">
        <f>_xll.qlInterestRateIndexMaturity($X$9,AC3124,)</f>
        <v>61401</v>
      </c>
      <c r="AE3124" s="43">
        <f>_xll.qlTenorBasisValue(TenorBasis3M,AC3124,_xll.ohTrigger(trigger,$X$24))</f>
        <v>2.4024869683040395E-5</v>
      </c>
      <c r="AF3124" s="90">
        <f>_xll.qlTenorBasisForwardRate(TenorBasis3M,AC3124,_xll.ohTrigger(trigger,$X$24))</f>
        <v>1.257010480418114E-2</v>
      </c>
      <c r="AG3124" s="90">
        <f>_xll.qlIndexFixing(TenorBasisIndex6M,$AB3124,TRUE,_xll.ohTrigger(trigger,$X$24))</f>
        <v>1.2706799108895684E-2</v>
      </c>
      <c r="AH3124" s="43">
        <f>_xll.qlIndexFixing($X$9,$AB3124,TRUE,trigger)</f>
        <v>1.2698673076622527E-2</v>
      </c>
      <c r="AI3124" s="45">
        <f t="shared" si="62"/>
        <v>8.12603227315703E-2</v>
      </c>
    </row>
    <row r="3125" spans="27:35" x14ac:dyDescent="0.2">
      <c r="AA3125" s="122" t="s">
        <v>88</v>
      </c>
      <c r="AB3125" s="40">
        <f>_xll.qlInterestRateIndexFixingDate($X$9,AC3125)</f>
        <v>61312</v>
      </c>
      <c r="AC3125" s="40">
        <f>_xll.qlCalendarAdvance(calendar,$AC3124,AA3125,,,trigger)</f>
        <v>61316</v>
      </c>
      <c r="AD3125" s="40">
        <f>_xll.qlInterestRateIndexMaturity($X$9,AC3125,)</f>
        <v>61408</v>
      </c>
      <c r="AE3125" s="43">
        <f>_xll.qlTenorBasisValue(TenorBasis3M,AC3125,_xll.ohTrigger(trigger,$X$24))</f>
        <v>2.3974811676039024E-5</v>
      </c>
      <c r="AF3125" s="90">
        <f>_xll.qlTenorBasisForwardRate(TenorBasis3M,AC3125,_xll.ohTrigger(trigger,$X$24))</f>
        <v>1.2575411340610543E-2</v>
      </c>
      <c r="AG3125" s="90">
        <f>_xll.qlIndexFixing(TenorBasisIndex6M,$AB3125,TRUE,_xll.ohTrigger(trigger,$X$24))</f>
        <v>1.2712106192268447E-2</v>
      </c>
      <c r="AH3125" s="43">
        <f>_xll.qlIndexFixing($X$9,$AB3125,TRUE,trigger)</f>
        <v>1.2704121681494157E-2</v>
      </c>
      <c r="AI3125" s="45">
        <f t="shared" si="62"/>
        <v>7.9845107742899935E-2</v>
      </c>
    </row>
    <row r="3126" spans="27:35" x14ac:dyDescent="0.2">
      <c r="AA3126" s="122" t="s">
        <v>88</v>
      </c>
      <c r="AB3126" s="40">
        <f>_xll.qlInterestRateIndexFixingDate($X$9,AC3126)</f>
        <v>61319</v>
      </c>
      <c r="AC3126" s="40">
        <f>_xll.qlCalendarAdvance(calendar,$AC3125,AA3126,,,trigger)</f>
        <v>61323</v>
      </c>
      <c r="AD3126" s="40">
        <f>_xll.qlInterestRateIndexMaturity($X$9,AC3126,)</f>
        <v>61415</v>
      </c>
      <c r="AE3126" s="43">
        <f>_xll.qlTenorBasisValue(TenorBasis3M,AC3126,_xll.ohTrigger(trigger,$X$24))</f>
        <v>2.392486346853943E-5</v>
      </c>
      <c r="AF3126" s="90">
        <f>_xll.qlTenorBasisForwardRate(TenorBasis3M,AC3126,_xll.ohTrigger(trigger,$X$24))</f>
        <v>1.2580704770294692E-2</v>
      </c>
      <c r="AG3126" s="90">
        <f>_xll.qlIndexFixing(TenorBasisIndex6M,$AB3126,TRUE,_xll.ohTrigger(trigger,$X$24))</f>
        <v>1.2717400168442406E-2</v>
      </c>
      <c r="AH3126" s="43">
        <f>_xll.qlIndexFixing($X$9,$AB3126,TRUE,trigger)</f>
        <v>1.2709556842926384E-2</v>
      </c>
      <c r="AI3126" s="45">
        <f t="shared" si="62"/>
        <v>7.8433255160225562E-2</v>
      </c>
    </row>
    <row r="3127" spans="27:35" x14ac:dyDescent="0.2">
      <c r="AA3127" s="122" t="s">
        <v>88</v>
      </c>
      <c r="AB3127" s="40">
        <f>_xll.qlInterestRateIndexFixingDate($X$9,AC3127)</f>
        <v>61326</v>
      </c>
      <c r="AC3127" s="40">
        <f>_xll.qlCalendarAdvance(calendar,$AC3126,AA3127,,,trigger)</f>
        <v>61330</v>
      </c>
      <c r="AD3127" s="40">
        <f>_xll.qlInterestRateIndexMaturity($X$9,AC3127,)</f>
        <v>61422</v>
      </c>
      <c r="AE3127" s="43">
        <f>_xll.qlTenorBasisValue(TenorBasis3M,AC3127,_xll.ohTrigger(trigger,$X$24))</f>
        <v>2.3875024827991972E-5</v>
      </c>
      <c r="AF3127" s="90">
        <f>_xll.qlTenorBasisForwardRate(TenorBasis3M,AC3127,_xll.ohTrigger(trigger,$X$24))</f>
        <v>1.2585985092951203E-2</v>
      </c>
      <c r="AG3127" s="90">
        <f>_xll.qlIndexFixing(TenorBasisIndex6M,$AB3127,TRUE,_xll.ohTrigger(trigger,$X$24))</f>
        <v>1.2722681037134307E-2</v>
      </c>
      <c r="AH3127" s="43">
        <f>_xll.qlIndexFixing($X$9,$AB3127,TRUE,trigger)</f>
        <v>1.2714978560865333E-2</v>
      </c>
      <c r="AI3127" s="45">
        <f t="shared" si="62"/>
        <v>7.7024762689739679E-2</v>
      </c>
    </row>
    <row r="3128" spans="27:35" x14ac:dyDescent="0.2">
      <c r="AA3128" s="122" t="s">
        <v>88</v>
      </c>
      <c r="AB3128" s="40">
        <f>_xll.qlInterestRateIndexFixingDate($X$9,AC3128)</f>
        <v>61333</v>
      </c>
      <c r="AC3128" s="40">
        <f>_xll.qlCalendarAdvance(calendar,$AC3127,AA3128,,,trigger)</f>
        <v>61337</v>
      </c>
      <c r="AD3128" s="40">
        <f>_xll.qlInterestRateIndexMaturity($X$9,AC3128,)</f>
        <v>61428</v>
      </c>
      <c r="AE3128" s="43">
        <f>_xll.qlTenorBasisValue(TenorBasis3M,AC3128,_xll.ohTrigger(trigger,$X$24))</f>
        <v>2.3825295522313977E-5</v>
      </c>
      <c r="AF3128" s="90">
        <f>_xll.qlTenorBasisForwardRate(TenorBasis3M,AC3128,_xll.ohTrigger(trigger,$X$24))</f>
        <v>1.259065861158553E-2</v>
      </c>
      <c r="AG3128" s="90">
        <f>_xll.qlIndexFixing(TenorBasisIndex6M,$AB3128,TRUE,_xll.ohTrigger(trigger,$X$24))</f>
        <v>1.2727350263446742E-2</v>
      </c>
      <c r="AH3128" s="43">
        <f>_xll.qlIndexFixing($X$9,$AB3128,TRUE,trigger)</f>
        <v>1.2719778594552237E-2</v>
      </c>
      <c r="AI3128" s="45">
        <f t="shared" si="62"/>
        <v>7.5716688945053762E-2</v>
      </c>
    </row>
    <row r="3129" spans="27:35" x14ac:dyDescent="0.2">
      <c r="AA3129" s="122" t="s">
        <v>88</v>
      </c>
      <c r="AB3129" s="40">
        <f>_xll.qlInterestRateIndexFixingDate($X$9,AC3129)</f>
        <v>61340</v>
      </c>
      <c r="AC3129" s="40">
        <f>_xll.qlCalendarAdvance(calendar,$AC3128,AA3129,,,trigger)</f>
        <v>61344</v>
      </c>
      <c r="AD3129" s="40">
        <f>_xll.qlInterestRateIndexMaturity($X$9,AC3129,)</f>
        <v>61435</v>
      </c>
      <c r="AE3129" s="43">
        <f>_xll.qlTenorBasisValue(TenorBasis3M,AC3129,_xll.ohTrigger(trigger,$X$24))</f>
        <v>2.3775675319888876E-5</v>
      </c>
      <c r="AF3129" s="90">
        <f>_xll.qlTenorBasisForwardRate(TenorBasis3M,AC3129,_xll.ohTrigger(trigger,$X$24))</f>
        <v>1.2595913472110268E-2</v>
      </c>
      <c r="AG3129" s="90">
        <f>_xll.qlIndexFixing(TenorBasisIndex6M,$AB3129,TRUE,_xll.ohTrigger(trigger,$X$24))</f>
        <v>1.2732605667123817E-2</v>
      </c>
      <c r="AH3129" s="43">
        <f>_xll.qlIndexFixing($X$9,$AB3129,TRUE,trigger)</f>
        <v>1.2725174195216517E-2</v>
      </c>
      <c r="AI3129" s="45">
        <f t="shared" si="62"/>
        <v>7.4314719073001467E-2</v>
      </c>
    </row>
    <row r="3130" spans="27:35" x14ac:dyDescent="0.2">
      <c r="AA3130" s="122" t="s">
        <v>88</v>
      </c>
      <c r="AB3130" s="40">
        <f>_xll.qlInterestRateIndexFixingDate($X$9,AC3130)</f>
        <v>61347</v>
      </c>
      <c r="AC3130" s="40">
        <f>_xll.qlCalendarAdvance(calendar,$AC3129,AA3130,,,trigger)</f>
        <v>61351</v>
      </c>
      <c r="AD3130" s="40">
        <f>_xll.qlInterestRateIndexMaturity($X$9,AC3130,)</f>
        <v>61442</v>
      </c>
      <c r="AE3130" s="43">
        <f>_xll.qlTenorBasisValue(TenorBasis3M,AC3130,_xll.ohTrigger(trigger,$X$24))</f>
        <v>2.3726163989565369E-5</v>
      </c>
      <c r="AF3130" s="90">
        <f>_xll.qlTenorBasisForwardRate(TenorBasis3M,AC3130,_xll.ohTrigger(trigger,$X$24))</f>
        <v>1.2601155225160341E-2</v>
      </c>
      <c r="AG3130" s="90">
        <f>_xll.qlIndexFixing(TenorBasisIndex6M,$AB3130,TRUE,_xll.ohTrigger(trigger,$X$24))</f>
        <v>1.2737847962881747E-2</v>
      </c>
      <c r="AH3130" s="43">
        <f>_xll.qlIndexFixing($X$9,$AB3130,TRUE,trigger)</f>
        <v>1.2730556352618471E-2</v>
      </c>
      <c r="AI3130" s="45">
        <f t="shared" si="62"/>
        <v>7.291610263275225E-2</v>
      </c>
    </row>
    <row r="3131" spans="27:35" x14ac:dyDescent="0.2">
      <c r="AA3131" s="122" t="s">
        <v>88</v>
      </c>
      <c r="AB3131" s="40">
        <f>_xll.qlInterestRateIndexFixingDate($X$9,AC3131)</f>
        <v>61353</v>
      </c>
      <c r="AC3131" s="40">
        <f>_xll.qlCalendarAdvance(calendar,$AC3130,AA3131,,,trigger)</f>
        <v>61358</v>
      </c>
      <c r="AD3131" s="40">
        <f>_xll.qlInterestRateIndexMaturity($X$9,AC3131,)</f>
        <v>61449</v>
      </c>
      <c r="AE3131" s="43">
        <f>_xll.qlTenorBasisValue(TenorBasis3M,AC3131,_xll.ohTrigger(trigger,$X$24))</f>
        <v>2.3676761300656584E-5</v>
      </c>
      <c r="AF3131" s="90">
        <f>_xll.qlTenorBasisForwardRate(TenorBasis3M,AC3131,_xll.ohTrigger(trigger,$X$24))</f>
        <v>1.2606383870459925E-2</v>
      </c>
      <c r="AG3131" s="90">
        <f>_xll.qlIndexFixing(TenorBasisIndex6M,$AB3131,TRUE,_xll.ohTrigger(trigger,$X$24))</f>
        <v>1.2743077150436802E-2</v>
      </c>
      <c r="AH3131" s="43">
        <f>_xll.qlIndexFixing($X$9,$AB3131,TRUE,trigger)</f>
        <v>1.2735925066701881E-2</v>
      </c>
      <c r="AI3131" s="45">
        <f t="shared" si="62"/>
        <v>7.1520837349216271E-2</v>
      </c>
    </row>
    <row r="3132" spans="27:35" x14ac:dyDescent="0.2">
      <c r="AA3132" s="122" t="s">
        <v>88</v>
      </c>
      <c r="AB3132" s="40">
        <f>_xll.qlInterestRateIndexFixingDate($X$9,AC3132)</f>
        <v>61361</v>
      </c>
      <c r="AC3132" s="40">
        <f>_xll.qlCalendarAdvance(calendar,$AC3131,AA3132,,,trigger)</f>
        <v>61365</v>
      </c>
      <c r="AD3132" s="40">
        <f>_xll.qlInterestRateIndexMaturity($X$9,AC3132,)</f>
        <v>61456</v>
      </c>
      <c r="AE3132" s="43">
        <f>_xll.qlTenorBasisValue(TenorBasis3M,AC3132,_xll.ohTrigger(trigger,$X$24))</f>
        <v>2.3627467022939126E-5</v>
      </c>
      <c r="AF3132" s="90">
        <f>_xll.qlTenorBasisForwardRate(TenorBasis3M,AC3132,_xll.ohTrigger(trigger,$X$24))</f>
        <v>1.2611599407726168E-2</v>
      </c>
      <c r="AG3132" s="90">
        <f>_xll.qlIndexFixing(TenorBasisIndex6M,$AB3132,TRUE,_xll.ohTrigger(trigger,$X$24))</f>
        <v>1.274829322951228E-2</v>
      </c>
      <c r="AH3132" s="43">
        <f>_xll.qlIndexFixing($X$9,$AB3132,TRUE,trigger)</f>
        <v>1.2741280337412279E-2</v>
      </c>
      <c r="AI3132" s="45">
        <f t="shared" si="62"/>
        <v>7.012892100000459E-2</v>
      </c>
    </row>
    <row r="3133" spans="27:35" x14ac:dyDescent="0.2">
      <c r="AA3133" s="122" t="s">
        <v>88</v>
      </c>
      <c r="AB3133" s="40">
        <f>_xll.qlInterestRateIndexFixingDate($X$9,AC3133)</f>
        <v>61368</v>
      </c>
      <c r="AC3133" s="40">
        <f>_xll.qlCalendarAdvance(calendar,$AC3132,AA3133,,,trigger)</f>
        <v>61372</v>
      </c>
      <c r="AD3133" s="40">
        <f>_xll.qlInterestRateIndexMaturity($X$9,AC3133,)</f>
        <v>61463</v>
      </c>
      <c r="AE3133" s="43">
        <f>_xll.qlTenorBasisValue(TenorBasis3M,AC3133,_xll.ohTrigger(trigger,$X$24))</f>
        <v>2.3578280926652424E-5</v>
      </c>
      <c r="AF3133" s="90">
        <f>_xll.qlTenorBasisForwardRate(TenorBasis3M,AC3133,_xll.ohTrigger(trigger,$X$24))</f>
        <v>1.261680183668237E-2</v>
      </c>
      <c r="AG3133" s="90">
        <f>_xll.qlIndexFixing(TenorBasisIndex6M,$AB3133,TRUE,_xll.ohTrigger(trigger,$X$24))</f>
        <v>1.2753496199827088E-2</v>
      </c>
      <c r="AH3133" s="43">
        <f>_xll.qlIndexFixing($X$9,$AB3133,TRUE,trigger)</f>
        <v>1.274662216469521E-2</v>
      </c>
      <c r="AI3133" s="45">
        <f t="shared" si="62"/>
        <v>6.8740351318787724E-2</v>
      </c>
    </row>
    <row r="3134" spans="27:35" x14ac:dyDescent="0.2">
      <c r="AA3134" s="122" t="s">
        <v>88</v>
      </c>
      <c r="AB3134" s="40">
        <f>_xll.qlInterestRateIndexFixingDate($X$9,AC3134)</f>
        <v>61375</v>
      </c>
      <c r="AC3134" s="40">
        <f>_xll.qlCalendarAdvance(calendar,$AC3133,AA3134,,,trigger)</f>
        <v>61379</v>
      </c>
      <c r="AD3134" s="40">
        <f>_xll.qlInterestRateIndexMaturity($X$9,AC3134,)</f>
        <v>61470</v>
      </c>
      <c r="AE3134" s="43">
        <f>_xll.qlTenorBasisValue(TenorBasis3M,AC3134,_xll.ohTrigger(trigger,$X$24))</f>
        <v>2.3529202782497697E-5</v>
      </c>
      <c r="AF3134" s="90">
        <f>_xll.qlTenorBasisForwardRate(TenorBasis3M,AC3134,_xll.ohTrigger(trigger,$X$24))</f>
        <v>1.2621991157046557E-2</v>
      </c>
      <c r="AG3134" s="90">
        <f>_xll.qlIndexFixing(TenorBasisIndex6M,$AB3134,TRUE,_xll.ohTrigger(trigger,$X$24))</f>
        <v>1.2758686061101889E-2</v>
      </c>
      <c r="AH3134" s="43">
        <f>_xll.qlIndexFixing($X$9,$AB3134,TRUE,trigger)</f>
        <v>1.2751950548497084E-2</v>
      </c>
      <c r="AI3134" s="45">
        <f t="shared" si="62"/>
        <v>6.735512604804858E-2</v>
      </c>
    </row>
    <row r="3135" spans="27:35" x14ac:dyDescent="0.2">
      <c r="AA3135" s="122" t="s">
        <v>88</v>
      </c>
      <c r="AB3135" s="40">
        <f>_xll.qlInterestRateIndexFixingDate($X$9,AC3135)</f>
        <v>61382</v>
      </c>
      <c r="AC3135" s="40">
        <f>_xll.qlCalendarAdvance(calendar,$AC3134,AA3135,,,trigger)</f>
        <v>61386</v>
      </c>
      <c r="AD3135" s="40">
        <f>_xll.qlInterestRateIndexMaturity($X$9,AC3135,)</f>
        <v>61477</v>
      </c>
      <c r="AE3135" s="43">
        <f>_xll.qlTenorBasisValue(TenorBasis3M,AC3135,_xll.ohTrigger(trigger,$X$24))</f>
        <v>2.3480232361637132E-5</v>
      </c>
      <c r="AF3135" s="90">
        <f>_xll.qlTenorBasisForwardRate(TenorBasis3M,AC3135,_xll.ohTrigger(trigger,$X$24))</f>
        <v>1.262716736854203E-2</v>
      </c>
      <c r="AG3135" s="90">
        <f>_xll.qlIndexFixing(TenorBasisIndex6M,$AB3135,TRUE,_xll.ohTrigger(trigger,$X$24))</f>
        <v>1.276386281305998E-2</v>
      </c>
      <c r="AH3135" s="43">
        <f>_xll.qlIndexFixing($X$9,$AB3135,TRUE,trigger)</f>
        <v>1.2757265488762567E-2</v>
      </c>
      <c r="AI3135" s="45">
        <f t="shared" si="62"/>
        <v>6.597324297412388E-2</v>
      </c>
    </row>
    <row r="3136" spans="27:35" x14ac:dyDescent="0.2">
      <c r="AA3136" s="122" t="s">
        <v>88</v>
      </c>
      <c r="AB3136" s="40">
        <f>_xll.qlInterestRateIndexFixingDate($X$9,AC3136)</f>
        <v>61389</v>
      </c>
      <c r="AC3136" s="40">
        <f>_xll.qlCalendarAdvance(calendar,$AC3135,AA3136,,,trigger)</f>
        <v>61393</v>
      </c>
      <c r="AD3136" s="40">
        <f>_xll.qlInterestRateIndexMaturity($X$9,AC3136,)</f>
        <v>61483</v>
      </c>
      <c r="AE3136" s="43">
        <f>_xll.qlTenorBasisValue(TenorBasis3M,AC3136,_xll.ohTrigger(trigger,$X$24))</f>
        <v>2.3431369435693161E-5</v>
      </c>
      <c r="AF3136" s="90">
        <f>_xll.qlTenorBasisForwardRate(TenorBasis3M,AC3136,_xll.ohTrigger(trigger,$X$24))</f>
        <v>1.2631742749266373E-2</v>
      </c>
      <c r="AG3136" s="90">
        <f>_xll.qlIndexFixing(TenorBasisIndex6M,$AB3136,TRUE,_xll.ohTrigger(trigger,$X$24))</f>
        <v>1.2768433880671282E-2</v>
      </c>
      <c r="AH3136" s="43">
        <f>_xll.qlIndexFixing($X$9,$AB3136,TRUE,trigger)</f>
        <v>1.2761964855473984E-2</v>
      </c>
      <c r="AI3136" s="45">
        <f t="shared" si="62"/>
        <v>6.4690251972976398E-2</v>
      </c>
    </row>
    <row r="3137" spans="27:35" x14ac:dyDescent="0.2">
      <c r="AA3137" s="122" t="s">
        <v>88</v>
      </c>
      <c r="AB3137" s="40">
        <f>_xll.qlInterestRateIndexFixingDate($X$9,AC3137)</f>
        <v>61396</v>
      </c>
      <c r="AC3137" s="40">
        <f>_xll.qlCalendarAdvance(calendar,$AC3136,AA3137,,,trigger)</f>
        <v>61400</v>
      </c>
      <c r="AD3137" s="40">
        <f>_xll.qlInterestRateIndexMaturity($X$9,AC3137,)</f>
        <v>61490</v>
      </c>
      <c r="AE3137" s="43">
        <f>_xll.qlTenorBasisValue(TenorBasis3M,AC3137,_xll.ohTrigger(trigger,$X$24))</f>
        <v>2.3382613776747503E-5</v>
      </c>
      <c r="AF3137" s="90">
        <f>_xll.qlTenorBasisForwardRate(TenorBasis3M,AC3137,_xll.ohTrigger(trigger,$X$24))</f>
        <v>1.2636893498142676E-2</v>
      </c>
      <c r="AG3137" s="90">
        <f>_xll.qlIndexFixing(TenorBasisIndex6M,$AB3137,TRUE,_xll.ohTrigger(trigger,$X$24))</f>
        <v>1.2773585167175305E-2</v>
      </c>
      <c r="AH3137" s="43">
        <f>_xll.qlIndexFixing($X$9,$AB3137,TRUE,trigger)</f>
        <v>1.276725368153997E-2</v>
      </c>
      <c r="AI3137" s="45">
        <f t="shared" si="62"/>
        <v>6.3314856353358095E-2</v>
      </c>
    </row>
    <row r="3138" spans="27:35" x14ac:dyDescent="0.2">
      <c r="AA3138" s="122" t="s">
        <v>88</v>
      </c>
      <c r="AB3138" s="40">
        <f>_xll.qlInterestRateIndexFixingDate($X$9,AC3138)</f>
        <v>61403</v>
      </c>
      <c r="AC3138" s="40">
        <f>_xll.qlCalendarAdvance(calendar,$AC3137,AA3138,,,trigger)</f>
        <v>61407</v>
      </c>
      <c r="AD3138" s="40">
        <f>_xll.qlInterestRateIndexMaturity($X$9,AC3138,)</f>
        <v>61497</v>
      </c>
      <c r="AE3138" s="43">
        <f>_xll.qlTenorBasisValue(TenorBasis3M,AC3138,_xll.ohTrigger(trigger,$X$24))</f>
        <v>2.3333965157340288E-5</v>
      </c>
      <c r="AF3138" s="90">
        <f>_xll.qlTenorBasisForwardRate(TenorBasis3M,AC3138,_xll.ohTrigger(trigger,$X$24))</f>
        <v>1.2642031137726661E-2</v>
      </c>
      <c r="AG3138" s="90">
        <f>_xll.qlIndexFixing(TenorBasisIndex6M,$AB3138,TRUE,_xll.ohTrigger(trigger,$X$24))</f>
        <v>1.2778723343942922E-2</v>
      </c>
      <c r="AH3138" s="43">
        <f>_xll.qlIndexFixing($X$9,$AB3138,TRUE,trigger)</f>
        <v>1.2772529064310589E-2</v>
      </c>
      <c r="AI3138" s="45">
        <f t="shared" si="62"/>
        <v>6.1942796323322113E-2</v>
      </c>
    </row>
    <row r="3139" spans="27:35" x14ac:dyDescent="0.2">
      <c r="AA3139" s="122" t="s">
        <v>88</v>
      </c>
      <c r="AB3139" s="40">
        <f>_xll.qlInterestRateIndexFixingDate($X$9,AC3139)</f>
        <v>61410</v>
      </c>
      <c r="AC3139" s="40">
        <f>_xll.qlCalendarAdvance(calendar,$AC3138,AA3139,,,trigger)</f>
        <v>61414</v>
      </c>
      <c r="AD3139" s="40">
        <f>_xll.qlInterestRateIndexMaturity($X$9,AC3139,)</f>
        <v>61504</v>
      </c>
      <c r="AE3139" s="43">
        <f>_xll.qlTenorBasisValue(TenorBasis3M,AC3139,_xll.ohTrigger(trigger,$X$24))</f>
        <v>2.328542335046933E-5</v>
      </c>
      <c r="AF3139" s="90">
        <f>_xll.qlTenorBasisForwardRate(TenorBasis3M,AC3139,_xll.ohTrigger(trigger,$X$24))</f>
        <v>1.2647155667742105E-2</v>
      </c>
      <c r="AG3139" s="90">
        <f>_xll.qlIndexFixing(TenorBasisIndex6M,$AB3139,TRUE,_xll.ohTrigger(trigger,$X$24))</f>
        <v>1.2783848410698795E-2</v>
      </c>
      <c r="AH3139" s="43">
        <f>_xll.qlIndexFixing($X$9,$AB3139,TRUE,trigger)</f>
        <v>1.2777791003734329E-2</v>
      </c>
      <c r="AI3139" s="45">
        <f t="shared" si="62"/>
        <v>6.0574069644658834E-2</v>
      </c>
    </row>
    <row r="3140" spans="27:35" x14ac:dyDescent="0.2">
      <c r="AA3140" s="122" t="s">
        <v>88</v>
      </c>
      <c r="AB3140" s="40">
        <f>_xll.qlInterestRateIndexFixingDate($X$9,AC3140)</f>
        <v>61417</v>
      </c>
      <c r="AC3140" s="40">
        <f>_xll.qlCalendarAdvance(calendar,$AC3139,AA3140,,,trigger)</f>
        <v>61421</v>
      </c>
      <c r="AD3140" s="40">
        <f>_xll.qlInterestRateIndexMaturity($X$9,AC3140,)</f>
        <v>61511</v>
      </c>
      <c r="AE3140" s="43">
        <f>_xll.qlTenorBasisValue(TenorBasis3M,AC3140,_xll.ohTrigger(trigger,$X$24))</f>
        <v>2.323698812958926E-5</v>
      </c>
      <c r="AF3140" s="90">
        <f>_xll.qlTenorBasisForwardRate(TenorBasis3M,AC3140,_xll.ohTrigger(trigger,$X$24))</f>
        <v>1.2652267087914559E-2</v>
      </c>
      <c r="AG3140" s="90">
        <f>_xll.qlIndexFixing(TenorBasisIndex6M,$AB3140,TRUE,_xll.ohTrigger(trigger,$X$24))</f>
        <v>1.278896036716759E-2</v>
      </c>
      <c r="AH3140" s="43">
        <f>_xll.qlIndexFixing($X$9,$AB3140,TRUE,trigger)</f>
        <v>1.278303949975701E-2</v>
      </c>
      <c r="AI3140" s="45">
        <f t="shared" ref="AI3140:AI3203" si="63">(AG3140-AH3140)*10000</f>
        <v>5.9208674105803993E-2</v>
      </c>
    </row>
    <row r="3141" spans="27:35" x14ac:dyDescent="0.2">
      <c r="AA3141" s="122" t="s">
        <v>88</v>
      </c>
      <c r="AB3141" s="40">
        <f>_xll.qlInterestRateIndexFixingDate($X$9,AC3141)</f>
        <v>61424</v>
      </c>
      <c r="AC3141" s="40">
        <f>_xll.qlCalendarAdvance(calendar,$AC3140,AA3141,,,trigger)</f>
        <v>61428</v>
      </c>
      <c r="AD3141" s="40">
        <f>_xll.qlInterestRateIndexMaturity($X$9,AC3141,)</f>
        <v>61520</v>
      </c>
      <c r="AE3141" s="43">
        <f>_xll.qlTenorBasisValue(TenorBasis3M,AC3141,_xll.ohTrigger(trigger,$X$24))</f>
        <v>2.3188659268610558E-5</v>
      </c>
      <c r="AF3141" s="90">
        <f>_xll.qlTenorBasisForwardRate(TenorBasis3M,AC3141,_xll.ohTrigger(trigger,$X$24))</f>
        <v>1.2658533215001893E-2</v>
      </c>
      <c r="AG3141" s="90">
        <f>_xll.qlIndexFixing(TenorBasisIndex6M,$AB3141,TRUE,_xll.ohTrigger(trigger,$X$24))</f>
        <v>1.2795236756072463E-2</v>
      </c>
      <c r="AH3141" s="43">
        <f>_xll.qlIndexFixing($X$9,$AB3141,TRUE,trigger)</f>
        <v>1.278947101410338E-2</v>
      </c>
      <c r="AI3141" s="45">
        <f t="shared" si="63"/>
        <v>5.7657419690829853E-2</v>
      </c>
    </row>
    <row r="3142" spans="27:35" x14ac:dyDescent="0.2">
      <c r="AA3142" s="122" t="s">
        <v>88</v>
      </c>
      <c r="AB3142" s="40">
        <f>_xll.qlInterestRateIndexFixingDate($X$9,AC3142)</f>
        <v>61431</v>
      </c>
      <c r="AC3142" s="40">
        <f>_xll.qlCalendarAdvance(calendar,$AC3141,AA3142,,,trigger)</f>
        <v>61435</v>
      </c>
      <c r="AD3142" s="40">
        <f>_xll.qlInterestRateIndexMaturity($X$9,AC3142,)</f>
        <v>61527</v>
      </c>
      <c r="AE3142" s="43">
        <f>_xll.qlTenorBasisValue(TenorBasis3M,AC3142,_xll.ohTrigger(trigger,$X$24))</f>
        <v>2.314043654189887E-5</v>
      </c>
      <c r="AF3142" s="90">
        <f>_xll.qlTenorBasisForwardRate(TenorBasis3M,AC3142,_xll.ohTrigger(trigger,$X$24))</f>
        <v>1.2663616898650719E-2</v>
      </c>
      <c r="AG3142" s="90">
        <f>_xll.qlIndexFixing(TenorBasisIndex6M,$AB3142,TRUE,_xll.ohTrigger(trigger,$X$24))</f>
        <v>1.2800320978954297E-2</v>
      </c>
      <c r="AH3142" s="43">
        <f>_xll.qlIndexFixing($X$9,$AB3142,TRUE,trigger)</f>
        <v>1.2794691073012857E-2</v>
      </c>
      <c r="AI3142" s="45">
        <f t="shared" si="63"/>
        <v>5.6299059414399721E-2</v>
      </c>
    </row>
    <row r="3143" spans="27:35" x14ac:dyDescent="0.2">
      <c r="AA3143" s="122" t="s">
        <v>88</v>
      </c>
      <c r="AB3143" s="40">
        <f>_xll.qlInterestRateIndexFixingDate($X$9,AC3143)</f>
        <v>61438</v>
      </c>
      <c r="AC3143" s="40">
        <f>_xll.qlCalendarAdvance(calendar,$AC3142,AA3143,,,trigger)</f>
        <v>61442</v>
      </c>
      <c r="AD3143" s="40">
        <f>_xll.qlInterestRateIndexMaturity($X$9,AC3143,)</f>
        <v>61534</v>
      </c>
      <c r="AE3143" s="43">
        <f>_xll.qlTenorBasisValue(TenorBasis3M,AC3143,_xll.ohTrigger(trigger,$X$24))</f>
        <v>2.309231972427414E-5</v>
      </c>
      <c r="AF3143" s="90">
        <f>_xll.qlTenorBasisForwardRate(TenorBasis3M,AC3143,_xll.ohTrigger(trigger,$X$24))</f>
        <v>1.2668687470821553E-2</v>
      </c>
      <c r="AG3143" s="90">
        <f>_xll.qlIndexFixing(TenorBasisIndex6M,$AB3143,TRUE,_xll.ohTrigger(trigger,$X$24))</f>
        <v>1.280539208990285E-2</v>
      </c>
      <c r="AH3143" s="43">
        <f>_xll.qlIndexFixing($X$9,$AB3143,TRUE,trigger)</f>
        <v>1.2799897687551498E-2</v>
      </c>
      <c r="AI3143" s="45">
        <f t="shared" si="63"/>
        <v>5.4944023513518736E-2</v>
      </c>
    </row>
    <row r="3144" spans="27:35" x14ac:dyDescent="0.2">
      <c r="AA3144" s="122" t="s">
        <v>88</v>
      </c>
      <c r="AB3144" s="40">
        <f>_xll.qlInterestRateIndexFixingDate($X$9,AC3144)</f>
        <v>61445</v>
      </c>
      <c r="AC3144" s="40">
        <f>_xll.qlCalendarAdvance(calendar,$AC3143,AA3144,,,trigger)</f>
        <v>61449</v>
      </c>
      <c r="AD3144" s="40">
        <f>_xll.qlInterestRateIndexMaturity($X$9,AC3144,)</f>
        <v>61541</v>
      </c>
      <c r="AE3144" s="43">
        <f>_xll.qlTenorBasisValue(TenorBasis3M,AC3144,_xll.ohTrigger(trigger,$X$24))</f>
        <v>2.3044308591009657E-5</v>
      </c>
      <c r="AF3144" s="90">
        <f>_xll.qlTenorBasisForwardRate(TenorBasis3M,AC3144,_xll.ohTrigger(trigger,$X$24))</f>
        <v>1.2673744931238098E-2</v>
      </c>
      <c r="AG3144" s="90">
        <f>_xll.qlIndexFixing(TenorBasisIndex6M,$AB3144,TRUE,_xll.ohTrigger(trigger,$X$24))</f>
        <v>1.2810450088643562E-2</v>
      </c>
      <c r="AH3144" s="43">
        <f>_xll.qlIndexFixing($X$9,$AB3144,TRUE,trigger)</f>
        <v>1.2805090857668041E-2</v>
      </c>
      <c r="AI3144" s="45">
        <f t="shared" si="63"/>
        <v>5.3592309755216144E-2</v>
      </c>
    </row>
    <row r="3145" spans="27:35" x14ac:dyDescent="0.2">
      <c r="AA3145" s="122" t="s">
        <v>88</v>
      </c>
      <c r="AB3145" s="40">
        <f>_xll.qlInterestRateIndexFixingDate($X$9,AC3145)</f>
        <v>61452</v>
      </c>
      <c r="AC3145" s="40">
        <f>_xll.qlCalendarAdvance(calendar,$AC3144,AA3145,,,trigger)</f>
        <v>61456</v>
      </c>
      <c r="AD3145" s="40">
        <f>_xll.qlInterestRateIndexMaturity($X$9,AC3145,)</f>
        <v>61547</v>
      </c>
      <c r="AE3145" s="43">
        <f>_xll.qlTenorBasisValue(TenorBasis3M,AC3145,_xll.ohTrigger(trigger,$X$24))</f>
        <v>2.2996402917831357E-5</v>
      </c>
      <c r="AF3145" s="90">
        <f>_xll.qlTenorBasisForwardRate(TenorBasis3M,AC3145,_xll.ohTrigger(trigger,$X$24))</f>
        <v>1.2678208435008139E-2</v>
      </c>
      <c r="AG3145" s="90">
        <f>_xll.qlIndexFixing(TenorBasisIndex6M,$AB3145,TRUE,_xll.ohTrigger(trigger,$X$24))</f>
        <v>1.2814909259466978E-2</v>
      </c>
      <c r="AH3145" s="43">
        <f>_xll.qlIndexFixing($X$9,$AB3145,TRUE,trigger)</f>
        <v>1.2809675485145791E-2</v>
      </c>
      <c r="AI3145" s="45">
        <f t="shared" si="63"/>
        <v>5.2337743211873511E-2</v>
      </c>
    </row>
    <row r="3146" spans="27:35" x14ac:dyDescent="0.2">
      <c r="AA3146" s="122" t="s">
        <v>88</v>
      </c>
      <c r="AB3146" s="40">
        <f>_xll.qlInterestRateIndexFixingDate($X$9,AC3146)</f>
        <v>61459</v>
      </c>
      <c r="AC3146" s="40">
        <f>_xll.qlCalendarAdvance(calendar,$AC3145,AA3146,,,trigger)</f>
        <v>61463</v>
      </c>
      <c r="AD3146" s="40">
        <f>_xll.qlInterestRateIndexMaturity($X$9,AC3146,)</f>
        <v>61554</v>
      </c>
      <c r="AE3146" s="43">
        <f>_xll.qlTenorBasisValue(TenorBasis3M,AC3146,_xll.ohTrigger(trigger,$X$24))</f>
        <v>2.294860248091694E-5</v>
      </c>
      <c r="AF3146" s="90">
        <f>_xll.qlTenorBasisForwardRate(TenorBasis3M,AC3146,_xll.ohTrigger(trigger,$X$24))</f>
        <v>1.2683240430771507E-2</v>
      </c>
      <c r="AG3146" s="90">
        <f>_xll.qlIndexFixing(TenorBasisIndex6M,$AB3146,TRUE,_xll.ohTrigger(trigger,$X$24))</f>
        <v>1.2819941790757133E-2</v>
      </c>
      <c r="AH3146" s="43">
        <f>_xll.qlIndexFixing($X$9,$AB3146,TRUE,trigger)</f>
        <v>1.2814842542983212E-2</v>
      </c>
      <c r="AI3146" s="45">
        <f t="shared" si="63"/>
        <v>5.0992477739209008E-2</v>
      </c>
    </row>
    <row r="3147" spans="27:35" x14ac:dyDescent="0.2">
      <c r="AA3147" s="122" t="s">
        <v>88</v>
      </c>
      <c r="AB3147" s="40">
        <f>_xll.qlInterestRateIndexFixingDate($X$9,AC3147)</f>
        <v>61466</v>
      </c>
      <c r="AC3147" s="40">
        <f>_xll.qlCalendarAdvance(calendar,$AC3146,AA3147,,,trigger)</f>
        <v>61470</v>
      </c>
      <c r="AD3147" s="40">
        <f>_xll.qlInterestRateIndexMaturity($X$9,AC3147,)</f>
        <v>61561</v>
      </c>
      <c r="AE3147" s="43">
        <f>_xll.qlTenorBasisValue(TenorBasis3M,AC3147,_xll.ohTrigger(trigger,$X$24))</f>
        <v>2.2900907056895009E-5</v>
      </c>
      <c r="AF3147" s="90">
        <f>_xll.qlTenorBasisForwardRate(TenorBasis3M,AC3147,_xll.ohTrigger(trigger,$X$24))</f>
        <v>1.2688259314378241E-2</v>
      </c>
      <c r="AG3147" s="90">
        <f>_xll.qlIndexFixing(TenorBasisIndex6M,$AB3147,TRUE,_xll.ohTrigger(trigger,$X$24))</f>
        <v>1.2824961209440025E-2</v>
      </c>
      <c r="AH3147" s="43">
        <f>_xll.qlIndexFixing($X$9,$AB3147,TRUE,trigger)</f>
        <v>1.2819996156646507E-2</v>
      </c>
      <c r="AI3147" s="45">
        <f t="shared" si="63"/>
        <v>4.9650527935186928E-2</v>
      </c>
    </row>
    <row r="3148" spans="27:35" x14ac:dyDescent="0.2">
      <c r="AA3148" s="122" t="s">
        <v>88</v>
      </c>
      <c r="AB3148" s="40">
        <f>_xll.qlInterestRateIndexFixingDate($X$9,AC3148)</f>
        <v>61471</v>
      </c>
      <c r="AC3148" s="40">
        <f>_xll.qlCalendarAdvance(calendar,$AC3147,AA3148,,,trigger)</f>
        <v>61477</v>
      </c>
      <c r="AD3148" s="40">
        <f>_xll.qlInterestRateIndexMaturity($X$9,AC3148,)</f>
        <v>61568</v>
      </c>
      <c r="AE3148" s="43">
        <f>_xll.qlTenorBasisValue(TenorBasis3M,AC3148,_xll.ohTrigger(trigger,$X$24))</f>
        <v>2.2853316422844279E-5</v>
      </c>
      <c r="AF3148" s="90">
        <f>_xll.qlTenorBasisForwardRate(TenorBasis3M,AC3148,_xll.ohTrigger(trigger,$X$24))</f>
        <v>1.2693265085551636E-2</v>
      </c>
      <c r="AG3148" s="90">
        <f>_xll.qlIndexFixing(TenorBasisIndex6M,$AB3148,TRUE,_xll.ohTrigger(trigger,$X$24))</f>
        <v>1.2829967515241588E-2</v>
      </c>
      <c r="AH3148" s="43">
        <f>_xll.qlIndexFixing($X$9,$AB3148,TRUE,trigger)</f>
        <v>1.2825136326082971E-2</v>
      </c>
      <c r="AI3148" s="45">
        <f t="shared" si="63"/>
        <v>4.8311891586178685E-2</v>
      </c>
    </row>
    <row r="3149" spans="27:35" x14ac:dyDescent="0.2">
      <c r="AA3149" s="122" t="s">
        <v>88</v>
      </c>
      <c r="AB3149" s="40">
        <f>_xll.qlInterestRateIndexFixingDate($X$9,AC3149)</f>
        <v>61480</v>
      </c>
      <c r="AC3149" s="40">
        <f>_xll.qlCalendarAdvance(calendar,$AC3148,AA3149,,,trigger)</f>
        <v>61485</v>
      </c>
      <c r="AD3149" s="40">
        <f>_xll.qlInterestRateIndexMaturity($X$9,AC3149,)</f>
        <v>61577</v>
      </c>
      <c r="AE3149" s="43">
        <f>_xll.qlTenorBasisValue(TenorBasis3M,AC3149,_xll.ohTrigger(trigger,$X$24))</f>
        <v>2.2799055155670456E-5</v>
      </c>
      <c r="AF3149" s="90">
        <f>_xll.qlTenorBasisForwardRate(TenorBasis3M,AC3149,_xll.ohTrigger(trigger,$X$24))</f>
        <v>1.2699547605251171E-2</v>
      </c>
      <c r="AG3149" s="90">
        <f>_xll.qlIndexFixing(TenorBasisIndex6M,$AB3149,TRUE,_xll.ohTrigger(trigger,$X$24))</f>
        <v>1.2836255524019947E-2</v>
      </c>
      <c r="AH3149" s="43">
        <f>_xll.qlIndexFixing($X$9,$AB3149,TRUE,trigger)</f>
        <v>1.2831586220680317E-2</v>
      </c>
      <c r="AI3149" s="45">
        <f t="shared" si="63"/>
        <v>4.6693033396300043E-2</v>
      </c>
    </row>
    <row r="3150" spans="27:35" x14ac:dyDescent="0.2">
      <c r="AA3150" s="122" t="s">
        <v>88</v>
      </c>
      <c r="AB3150" s="40">
        <f>_xll.qlInterestRateIndexFixingDate($X$9,AC3150)</f>
        <v>61490</v>
      </c>
      <c r="AC3150" s="40">
        <f>_xll.qlCalendarAdvance(calendar,$AC3149,AA3150,,,trigger)</f>
        <v>61492</v>
      </c>
      <c r="AD3150" s="40">
        <f>_xll.qlInterestRateIndexMaturity($X$9,AC3150,)</f>
        <v>61584</v>
      </c>
      <c r="AE3150" s="43">
        <f>_xll.qlTenorBasisValue(TenorBasis3M,AC3150,_xll.ohTrigger(trigger,$X$24))</f>
        <v>2.2751688322992736E-5</v>
      </c>
      <c r="AF3150" s="90">
        <f>_xll.qlTenorBasisForwardRate(TenorBasis3M,AC3150,_xll.ohTrigger(trigger,$X$24))</f>
        <v>1.2704524516079846E-2</v>
      </c>
      <c r="AG3150" s="90">
        <f>_xll.qlIndexFixing(TenorBasisIndex6M,$AB3150,TRUE,_xll.ohTrigger(trigger,$X$24))</f>
        <v>1.2841232970383715E-2</v>
      </c>
      <c r="AH3150" s="43">
        <f>_xll.qlIndexFixing($X$9,$AB3150,TRUE,trigger)</f>
        <v>1.2836696802460692E-2</v>
      </c>
      <c r="AI3150" s="45">
        <f t="shared" si="63"/>
        <v>4.5361679230238733E-2</v>
      </c>
    </row>
    <row r="3151" spans="27:35" x14ac:dyDescent="0.2">
      <c r="AA3151" s="122" t="s">
        <v>88</v>
      </c>
      <c r="AB3151" s="40">
        <f>_xll.qlInterestRateIndexFixingDate($X$9,AC3151)</f>
        <v>61497</v>
      </c>
      <c r="AC3151" s="40">
        <f>_xll.qlCalendarAdvance(calendar,$AC3150,AA3151,,,trigger)</f>
        <v>61499</v>
      </c>
      <c r="AD3151" s="40">
        <f>_xll.qlInterestRateIndexMaturity($X$9,AC3151,)</f>
        <v>61591</v>
      </c>
      <c r="AE3151" s="43">
        <f>_xll.qlTenorBasisValue(TenorBasis3M,AC3151,_xll.ohTrigger(trigger,$X$24))</f>
        <v>2.2704425582597407E-5</v>
      </c>
      <c r="AF3151" s="90">
        <f>_xll.qlTenorBasisForwardRate(TenorBasis3M,AC3151,_xll.ohTrigger(trigger,$X$24))</f>
        <v>1.2709488313220994E-2</v>
      </c>
      <c r="AG3151" s="90">
        <f>_xll.qlIndexFixing(TenorBasisIndex6M,$AB3151,TRUE,_xll.ohTrigger(trigger,$X$24))</f>
        <v>1.2846197302609014E-2</v>
      </c>
      <c r="AH3151" s="43">
        <f>_xll.qlIndexFixing($X$9,$AB3151,TRUE,trigger)</f>
        <v>1.2841793939438403E-2</v>
      </c>
      <c r="AI3151" s="45">
        <f t="shared" si="63"/>
        <v>4.4033631706116849E-2</v>
      </c>
    </row>
    <row r="3152" spans="27:35" x14ac:dyDescent="0.2">
      <c r="AA3152" s="122" t="s">
        <v>88</v>
      </c>
      <c r="AB3152" s="40">
        <f>_xll.qlInterestRateIndexFixingDate($X$9,AC3152)</f>
        <v>61504</v>
      </c>
      <c r="AC3152" s="40">
        <f>_xll.qlCalendarAdvance(calendar,$AC3151,AA3152,,,trigger)</f>
        <v>61506</v>
      </c>
      <c r="AD3152" s="40">
        <f>_xll.qlInterestRateIndexMaturity($X$9,AC3152,)</f>
        <v>61598</v>
      </c>
      <c r="AE3152" s="43">
        <f>_xll.qlTenorBasisValue(TenorBasis3M,AC3152,_xll.ohTrigger(trigger,$X$24))</f>
        <v>2.2657266713419017E-5</v>
      </c>
      <c r="AF3152" s="90">
        <f>_xll.qlTenorBasisForwardRate(TenorBasis3M,AC3152,_xll.ohTrigger(trigger,$X$24))</f>
        <v>1.2714438996403527E-2</v>
      </c>
      <c r="AG3152" s="90">
        <f>_xll.qlIndexFixing(TenorBasisIndex6M,$AB3152,TRUE,_xll.ohTrigger(trigger,$X$24))</f>
        <v>1.285114852042128E-2</v>
      </c>
      <c r="AH3152" s="43">
        <f>_xll.qlIndexFixing($X$9,$AB3152,TRUE,trigger)</f>
        <v>1.2846877631563926E-2</v>
      </c>
      <c r="AI3152" s="45">
        <f t="shared" si="63"/>
        <v>4.2708888573547016E-2</v>
      </c>
    </row>
    <row r="3153" spans="27:35" x14ac:dyDescent="0.2">
      <c r="AA3153" s="122" t="s">
        <v>88</v>
      </c>
      <c r="AB3153" s="40">
        <f>_xll.qlInterestRateIndexFixingDate($X$9,AC3153)</f>
        <v>61511</v>
      </c>
      <c r="AC3153" s="40">
        <f>_xll.qlCalendarAdvance(calendar,$AC3152,AA3153,,,trigger)</f>
        <v>61513</v>
      </c>
      <c r="AD3153" s="40">
        <f>_xll.qlInterestRateIndexMaturity($X$9,AC3153,)</f>
        <v>61605</v>
      </c>
      <c r="AE3153" s="43">
        <f>_xll.qlTenorBasisValue(TenorBasis3M,AC3153,_xll.ohTrigger(trigger,$X$24))</f>
        <v>2.2610211494837995E-5</v>
      </c>
      <c r="AF3153" s="90">
        <f>_xll.qlTenorBasisForwardRate(TenorBasis3M,AC3153,_xll.ohTrigger(trigger,$X$24))</f>
        <v>1.2719376565363309E-2</v>
      </c>
      <c r="AG3153" s="90">
        <f>_xll.qlIndexFixing(TenorBasisIndex6M,$AB3153,TRUE,_xll.ohTrigger(trigger,$X$24))</f>
        <v>1.2856086623555507E-2</v>
      </c>
      <c r="AH3153" s="43">
        <f>_xll.qlIndexFixing($X$9,$AB3153,TRUE,trigger)</f>
        <v>1.2851947878781654E-2</v>
      </c>
      <c r="AI3153" s="45">
        <f t="shared" si="63"/>
        <v>4.1387447738527178E-2</v>
      </c>
    </row>
    <row r="3154" spans="27:35" x14ac:dyDescent="0.2">
      <c r="AA3154" s="122" t="s">
        <v>88</v>
      </c>
      <c r="AB3154" s="40">
        <f>_xll.qlInterestRateIndexFixingDate($X$9,AC3154)</f>
        <v>61518</v>
      </c>
      <c r="AC3154" s="40">
        <f>_xll.qlCalendarAdvance(calendar,$AC3153,AA3154,,,trigger)</f>
        <v>61520</v>
      </c>
      <c r="AD3154" s="40">
        <f>_xll.qlInterestRateIndexMaturity($X$9,AC3154,)</f>
        <v>61612</v>
      </c>
      <c r="AE3154" s="43">
        <f>_xll.qlTenorBasisValue(TenorBasis3M,AC3154,_xll.ohTrigger(trigger,$X$24))</f>
        <v>2.2563259706679702E-5</v>
      </c>
      <c r="AF3154" s="90">
        <f>_xll.qlTenorBasisForwardRate(TenorBasis3M,AC3154,_xll.ohTrigger(trigger,$X$24))</f>
        <v>1.2724301019827515E-2</v>
      </c>
      <c r="AG3154" s="90">
        <f>_xll.qlIndexFixing(TenorBasisIndex6M,$AB3154,TRUE,_xll.ohTrigger(trigger,$X$24))</f>
        <v>1.2861011611743212E-2</v>
      </c>
      <c r="AH3154" s="43">
        <f>_xll.qlIndexFixing($X$9,$AB3154,TRUE,trigger)</f>
        <v>1.2857004681042929E-2</v>
      </c>
      <c r="AI3154" s="45">
        <f t="shared" si="63"/>
        <v>4.0069307002833093E-2</v>
      </c>
    </row>
    <row r="3155" spans="27:35" x14ac:dyDescent="0.2">
      <c r="AA3155" s="122" t="s">
        <v>88</v>
      </c>
      <c r="AB3155" s="40">
        <f>_xll.qlInterestRateIndexFixingDate($X$9,AC3155)</f>
        <v>61525</v>
      </c>
      <c r="AC3155" s="40">
        <f>_xll.qlCalendarAdvance(calendar,$AC3154,AA3155,,,trigger)</f>
        <v>61527</v>
      </c>
      <c r="AD3155" s="40">
        <f>_xll.qlInterestRateIndexMaturity($X$9,AC3155,)</f>
        <v>61619</v>
      </c>
      <c r="AE3155" s="43">
        <f>_xll.qlTenorBasisValue(TenorBasis3M,AC3155,_xll.ohTrigger(trigger,$X$24))</f>
        <v>2.2516411129213762E-5</v>
      </c>
      <c r="AF3155" s="90">
        <f>_xll.qlTenorBasisForwardRate(TenorBasis3M,AC3155,_xll.ohTrigger(trigger,$X$24))</f>
        <v>1.2729212359535483E-2</v>
      </c>
      <c r="AG3155" s="90">
        <f>_xll.qlIndexFixing(TenorBasisIndex6M,$AB3155,TRUE,_xll.ohTrigger(trigger,$X$24))</f>
        <v>1.2865923484718524E-2</v>
      </c>
      <c r="AH3155" s="43">
        <f>_xll.qlIndexFixing($X$9,$AB3155,TRUE,trigger)</f>
        <v>1.2862048038293012E-2</v>
      </c>
      <c r="AI3155" s="45">
        <f t="shared" si="63"/>
        <v>3.8754464255115473E-2</v>
      </c>
    </row>
    <row r="3156" spans="27:35" x14ac:dyDescent="0.2">
      <c r="AA3156" s="122" t="s">
        <v>88</v>
      </c>
      <c r="AB3156" s="40">
        <f>_xll.qlInterestRateIndexFixingDate($X$9,AC3156)</f>
        <v>61532</v>
      </c>
      <c r="AC3156" s="40">
        <f>_xll.qlCalendarAdvance(calendar,$AC3155,AA3156,,,trigger)</f>
        <v>61534</v>
      </c>
      <c r="AD3156" s="40">
        <f>_xll.qlInterestRateIndexMaturity($X$9,AC3156,)</f>
        <v>61626</v>
      </c>
      <c r="AE3156" s="43">
        <f>_xll.qlTenorBasisValue(TenorBasis3M,AC3156,_xll.ohTrigger(trigger,$X$24))</f>
        <v>2.2469665543153183E-5</v>
      </c>
      <c r="AF3156" s="90">
        <f>_xll.qlTenorBasisForwardRate(TenorBasis3M,AC3156,_xll.ohTrigger(trigger,$X$24))</f>
        <v>1.2734110584215258E-2</v>
      </c>
      <c r="AG3156" s="90">
        <f>_xll.qlIndexFixing(TenorBasisIndex6M,$AB3156,TRUE,_xll.ohTrigger(trigger,$X$24))</f>
        <v>1.2870822242212091E-2</v>
      </c>
      <c r="AH3156" s="43">
        <f>_xll.qlIndexFixing($X$9,$AB3156,TRUE,trigger)</f>
        <v>1.2867077950481511E-2</v>
      </c>
      <c r="AI3156" s="45">
        <f t="shared" si="63"/>
        <v>3.7442917305806345E-2</v>
      </c>
    </row>
    <row r="3157" spans="27:35" x14ac:dyDescent="0.2">
      <c r="AA3157" s="122" t="s">
        <v>88</v>
      </c>
      <c r="AB3157" s="40">
        <f>_xll.qlInterestRateIndexFixingDate($X$9,AC3157)</f>
        <v>61539</v>
      </c>
      <c r="AC3157" s="40">
        <f>_xll.qlCalendarAdvance(calendar,$AC3156,AA3157,,,trigger)</f>
        <v>61541</v>
      </c>
      <c r="AD3157" s="40">
        <f>_xll.qlInterestRateIndexMaturity($X$9,AC3157,)</f>
        <v>61633</v>
      </c>
      <c r="AE3157" s="43">
        <f>_xll.qlTenorBasisValue(TenorBasis3M,AC3157,_xll.ohTrigger(trigger,$X$24))</f>
        <v>2.2423022729653448E-5</v>
      </c>
      <c r="AF3157" s="90">
        <f>_xll.qlTenorBasisForwardRate(TenorBasis3M,AC3157,_xll.ohTrigger(trigger,$X$24))</f>
        <v>1.2738995693604441E-2</v>
      </c>
      <c r="AG3157" s="90">
        <f>_xll.qlIndexFixing(TenorBasisIndex6M,$AB3157,TRUE,_xll.ohTrigger(trigger,$X$24))</f>
        <v>1.2875707883962384E-2</v>
      </c>
      <c r="AH3157" s="43">
        <f>_xll.qlIndexFixing($X$9,$AB3157,TRUE,trigger)</f>
        <v>1.287209441755629E-2</v>
      </c>
      <c r="AI3157" s="45">
        <f t="shared" si="63"/>
        <v>3.6134664060938348E-2</v>
      </c>
    </row>
    <row r="3158" spans="27:35" x14ac:dyDescent="0.2">
      <c r="AA3158" s="122" t="s">
        <v>88</v>
      </c>
      <c r="AB3158" s="40">
        <f>_xll.qlInterestRateIndexFixingDate($X$9,AC3158)</f>
        <v>61546</v>
      </c>
      <c r="AC3158" s="40">
        <f>_xll.qlCalendarAdvance(calendar,$AC3157,AA3158,,,trigger)</f>
        <v>61548</v>
      </c>
      <c r="AD3158" s="40">
        <f>_xll.qlInterestRateIndexMaturity($X$9,AC3158,)</f>
        <v>61640</v>
      </c>
      <c r="AE3158" s="43">
        <f>_xll.qlTenorBasisValue(TenorBasis3M,AC3158,_xll.ohTrigger(trigger,$X$24))</f>
        <v>2.2376482470311811E-5</v>
      </c>
      <c r="AF3158" s="90">
        <f>_xll.qlTenorBasisForwardRate(TenorBasis3M,AC3158,_xll.ohTrigger(trigger,$X$24))</f>
        <v>1.2743867687435417E-2</v>
      </c>
      <c r="AG3158" s="90">
        <f>_xll.qlIndexFixing(TenorBasisIndex6M,$AB3158,TRUE,_xll.ohTrigger(trigger,$X$24))</f>
        <v>1.2880580409700923E-2</v>
      </c>
      <c r="AH3158" s="43">
        <f>_xll.qlIndexFixing($X$9,$AB3158,TRUE,trigger)</f>
        <v>1.2877097439466089E-2</v>
      </c>
      <c r="AI3158" s="45">
        <f t="shared" si="63"/>
        <v>3.4829702348342789E-2</v>
      </c>
    </row>
    <row r="3159" spans="27:35" x14ac:dyDescent="0.2">
      <c r="AA3159" s="122" t="s">
        <v>88</v>
      </c>
      <c r="AB3159" s="40">
        <f>_xll.qlInterestRateIndexFixingDate($X$9,AC3159)</f>
        <v>61553</v>
      </c>
      <c r="AC3159" s="40">
        <f>_xll.qlCalendarAdvance(calendar,$AC3158,AA3159,,,trigger)</f>
        <v>61555</v>
      </c>
      <c r="AD3159" s="40">
        <f>_xll.qlInterestRateIndexMaturity($X$9,AC3159,)</f>
        <v>61647</v>
      </c>
      <c r="AE3159" s="43">
        <f>_xll.qlTenorBasisValue(TenorBasis3M,AC3159,_xll.ohTrigger(trigger,$X$24))</f>
        <v>2.2330044547166501E-5</v>
      </c>
      <c r="AF3159" s="90">
        <f>_xll.qlTenorBasisForwardRate(TenorBasis3M,AC3159,_xll.ohTrigger(trigger,$X$24))</f>
        <v>1.2748726565445791E-2</v>
      </c>
      <c r="AG3159" s="90">
        <f>_xll.qlIndexFixing(TenorBasisIndex6M,$AB3159,TRUE,_xll.ohTrigger(trigger,$X$24))</f>
        <v>1.2885439819163571E-2</v>
      </c>
      <c r="AH3159" s="43">
        <f>_xll.qlIndexFixing($X$9,$AB3159,TRUE,trigger)</f>
        <v>1.2882087016159643E-2</v>
      </c>
      <c r="AI3159" s="45">
        <f t="shared" si="63"/>
        <v>3.3528030039271101E-2</v>
      </c>
    </row>
    <row r="3160" spans="27:35" x14ac:dyDescent="0.2">
      <c r="AA3160" s="122" t="s">
        <v>88</v>
      </c>
      <c r="AB3160" s="40">
        <f>_xll.qlInterestRateIndexFixingDate($X$9,AC3160)</f>
        <v>61560</v>
      </c>
      <c r="AC3160" s="40">
        <f>_xll.qlCalendarAdvance(calendar,$AC3159,AA3160,,,trigger)</f>
        <v>61562</v>
      </c>
      <c r="AD3160" s="40">
        <f>_xll.qlInterestRateIndexMaturity($X$9,AC3160,)</f>
        <v>61654</v>
      </c>
      <c r="AE3160" s="43">
        <f>_xll.qlTenorBasisValue(TenorBasis3M,AC3160,_xll.ohTrigger(trigger,$X$24))</f>
        <v>2.2283708742695727E-5</v>
      </c>
      <c r="AF3160" s="90">
        <f>_xll.qlTenorBasisForwardRate(TenorBasis3M,AC3160,_xll.ohTrigger(trigger,$X$24))</f>
        <v>1.2753572327372292E-2</v>
      </c>
      <c r="AG3160" s="90">
        <f>_xll.qlIndexFixing(TenorBasisIndex6M,$AB3160,TRUE,_xll.ohTrigger(trigger,$X$24))</f>
        <v>1.2890286112088796E-2</v>
      </c>
      <c r="AH3160" s="43">
        <f>_xll.qlIndexFixing($X$9,$AB3160,TRUE,trigger)</f>
        <v>1.2887063147585689E-2</v>
      </c>
      <c r="AI3160" s="45">
        <f t="shared" si="63"/>
        <v>3.2229645031064957E-2</v>
      </c>
    </row>
    <row r="3161" spans="27:35" x14ac:dyDescent="0.2">
      <c r="AA3161" s="122" t="s">
        <v>88</v>
      </c>
      <c r="AB3161" s="40">
        <f>_xll.qlInterestRateIndexFixingDate($X$9,AC3161)</f>
        <v>61567</v>
      </c>
      <c r="AC3161" s="40">
        <f>_xll.qlCalendarAdvance(calendar,$AC3160,AA3161,,,trigger)</f>
        <v>61569</v>
      </c>
      <c r="AD3161" s="40">
        <f>_xll.qlInterestRateIndexMaturity($X$9,AC3161,)</f>
        <v>61661</v>
      </c>
      <c r="AE3161" s="43">
        <f>_xll.qlTenorBasisValue(TenorBasis3M,AC3161,_xll.ohTrigger(trigger,$X$24))</f>
        <v>2.2237474839817064E-5</v>
      </c>
      <c r="AF3161" s="90">
        <f>_xll.qlTenorBasisForwardRate(TenorBasis3M,AC3161,_xll.ohTrigger(trigger,$X$24))</f>
        <v>1.2758404972949049E-2</v>
      </c>
      <c r="AG3161" s="90">
        <f>_xll.qlIndexFixing(TenorBasisIndex6M,$AB3161,TRUE,_xll.ohTrigger(trigger,$X$24))</f>
        <v>1.2895119288208988E-2</v>
      </c>
      <c r="AH3161" s="43">
        <f>_xll.qlIndexFixing($X$9,$AB3161,TRUE,trigger)</f>
        <v>1.2892025833691225E-2</v>
      </c>
      <c r="AI3161" s="45">
        <f t="shared" si="63"/>
        <v>3.0934545177628558E-2</v>
      </c>
    </row>
    <row r="3162" spans="27:35" x14ac:dyDescent="0.2">
      <c r="AA3162" s="122" t="s">
        <v>88</v>
      </c>
      <c r="AB3162" s="40">
        <f>_xll.qlInterestRateIndexFixingDate($X$9,AC3162)</f>
        <v>61574</v>
      </c>
      <c r="AC3162" s="40">
        <f>_xll.qlCalendarAdvance(calendar,$AC3161,AA3162,,,trigger)</f>
        <v>61576</v>
      </c>
      <c r="AD3162" s="40">
        <f>_xll.qlInterestRateIndexMaturity($X$9,AC3162,)</f>
        <v>61668</v>
      </c>
      <c r="AE3162" s="43">
        <f>_xll.qlTenorBasisValue(TenorBasis3M,AC3162,_xll.ohTrigger(trigger,$X$24))</f>
        <v>2.2191342621886539E-5</v>
      </c>
      <c r="AF3162" s="90">
        <f>_xll.qlTenorBasisForwardRate(TenorBasis3M,AC3162,_xll.ohTrigger(trigger,$X$24))</f>
        <v>1.2763224501913662E-2</v>
      </c>
      <c r="AG3162" s="90">
        <f>_xll.qlIndexFixing(TenorBasisIndex6M,$AB3162,TRUE,_xll.ohTrigger(trigger,$X$24))</f>
        <v>1.2899939347263484E-2</v>
      </c>
      <c r="AH3162" s="43">
        <f>_xll.qlIndexFixing($X$9,$AB3162,TRUE,trigger)</f>
        <v>1.2896975074429334E-2</v>
      </c>
      <c r="AI3162" s="45">
        <f t="shared" si="63"/>
        <v>2.9642728341505026E-2</v>
      </c>
    </row>
    <row r="3163" spans="27:35" x14ac:dyDescent="0.2">
      <c r="AA3163" s="122" t="s">
        <v>88</v>
      </c>
      <c r="AB3163" s="40">
        <f>_xll.qlInterestRateIndexFixingDate($X$9,AC3163)</f>
        <v>61581</v>
      </c>
      <c r="AC3163" s="40">
        <f>_xll.qlCalendarAdvance(calendar,$AC3162,AA3163,,,trigger)</f>
        <v>61583</v>
      </c>
      <c r="AD3163" s="40">
        <f>_xll.qlInterestRateIndexMaturity($X$9,AC3163,)</f>
        <v>61675</v>
      </c>
      <c r="AE3163" s="43">
        <f>_xll.qlTenorBasisValue(TenorBasis3M,AC3163,_xll.ohTrigger(trigger,$X$24))</f>
        <v>2.2145311872697818E-5</v>
      </c>
      <c r="AF3163" s="90">
        <f>_xll.qlTenorBasisForwardRate(TenorBasis3M,AC3163,_xll.ohTrigger(trigger,$X$24))</f>
        <v>1.2768030914003732E-2</v>
      </c>
      <c r="AG3163" s="90">
        <f>_xll.qlIndexFixing(TenorBasisIndex6M,$AB3163,TRUE,_xll.ohTrigger(trigger,$X$24))</f>
        <v>1.2904746288991627E-2</v>
      </c>
      <c r="AH3163" s="43">
        <f>_xll.qlIndexFixing($X$9,$AB3163,TRUE,trigger)</f>
        <v>1.2901910869744408E-2</v>
      </c>
      <c r="AI3163" s="45">
        <f t="shared" si="63"/>
        <v>2.8354192472199169E-2</v>
      </c>
    </row>
    <row r="3164" spans="27:35" x14ac:dyDescent="0.2">
      <c r="AA3164" s="122" t="s">
        <v>88</v>
      </c>
      <c r="AB3164" s="40">
        <f>_xll.qlInterestRateIndexFixingDate($X$9,AC3164)</f>
        <v>61588</v>
      </c>
      <c r="AC3164" s="40">
        <f>_xll.qlCalendarAdvance(calendar,$AC3163,AA3164,,,trigger)</f>
        <v>61590</v>
      </c>
      <c r="AD3164" s="40">
        <f>_xll.qlInterestRateIndexMaturity($X$9,AC3164,)</f>
        <v>61682</v>
      </c>
      <c r="AE3164" s="43">
        <f>_xll.qlTenorBasisValue(TenorBasis3M,AC3164,_xll.ohTrigger(trigger,$X$24))</f>
        <v>2.2099382376481437E-5</v>
      </c>
      <c r="AF3164" s="90">
        <f>_xll.qlTenorBasisForwardRate(TenorBasis3M,AC3164,_xll.ohTrigger(trigger,$X$24))</f>
        <v>1.2772824208958597E-2</v>
      </c>
      <c r="AG3164" s="90">
        <f>_xll.qlIndexFixing(TenorBasisIndex6M,$AB3164,TRUE,_xll.ohTrigger(trigger,$X$24))</f>
        <v>1.2909540113127539E-2</v>
      </c>
      <c r="AH3164" s="43">
        <f>_xll.qlIndexFixing($X$9,$AB3164,TRUE,trigger)</f>
        <v>1.2906833219587788E-2</v>
      </c>
      <c r="AI3164" s="45">
        <f t="shared" si="63"/>
        <v>2.7068935397507599E-2</v>
      </c>
    </row>
    <row r="3165" spans="27:35" x14ac:dyDescent="0.2">
      <c r="AA3165" s="122" t="s">
        <v>88</v>
      </c>
      <c r="AB3165" s="40">
        <f>_xll.qlInterestRateIndexFixingDate($X$9,AC3165)</f>
        <v>61595</v>
      </c>
      <c r="AC3165" s="40">
        <f>_xll.qlCalendarAdvance(calendar,$AC3164,AA3165,,,trigger)</f>
        <v>61597</v>
      </c>
      <c r="AD3165" s="40">
        <f>_xll.qlInterestRateIndexMaturity($X$9,AC3165,)</f>
        <v>61689</v>
      </c>
      <c r="AE3165" s="43">
        <f>_xll.qlTenorBasisValue(TenorBasis3M,AC3165,_xll.ohTrigger(trigger,$X$24))</f>
        <v>2.2053553917903943E-5</v>
      </c>
      <c r="AF3165" s="90">
        <f>_xll.qlTenorBasisForwardRate(TenorBasis3M,AC3165,_xll.ohTrigger(trigger,$X$24))</f>
        <v>1.277760438651499E-2</v>
      </c>
      <c r="AG3165" s="90">
        <f>_xll.qlIndexFixing(TenorBasisIndex6M,$AB3165,TRUE,_xll.ohTrigger(trigger,$X$24))</f>
        <v>1.2914320819414037E-2</v>
      </c>
      <c r="AH3165" s="43">
        <f>_xll.qlIndexFixing($X$9,$AB3165,TRUE,trigger)</f>
        <v>1.2911742123911687E-2</v>
      </c>
      <c r="AI3165" s="45">
        <f t="shared" si="63"/>
        <v>2.5786955023497649E-2</v>
      </c>
    </row>
    <row r="3166" spans="27:35" x14ac:dyDescent="0.2">
      <c r="AA3166" s="122" t="s">
        <v>88</v>
      </c>
      <c r="AB3166" s="40">
        <f>_xll.qlInterestRateIndexFixingDate($X$9,AC3166)</f>
        <v>61602</v>
      </c>
      <c r="AC3166" s="40">
        <f>_xll.qlCalendarAdvance(calendar,$AC3165,AA3166,,,trigger)</f>
        <v>61604</v>
      </c>
      <c r="AD3166" s="40">
        <f>_xll.qlInterestRateIndexMaturity($X$9,AC3166,)</f>
        <v>61696</v>
      </c>
      <c r="AE3166" s="43">
        <f>_xll.qlTenorBasisValue(TenorBasis3M,AC3166,_xll.ohTrigger(trigger,$X$24))</f>
        <v>2.2007826282067139E-5</v>
      </c>
      <c r="AF3166" s="90">
        <f>_xll.qlTenorBasisForwardRate(TenorBasis3M,AC3166,_xll.ohTrigger(trigger,$X$24))</f>
        <v>1.2782371446414857E-2</v>
      </c>
      <c r="AG3166" s="90">
        <f>_xll.qlIndexFixing(TenorBasisIndex6M,$AB3166,TRUE,_xll.ohTrigger(trigger,$X$24))</f>
        <v>1.291908840758698E-2</v>
      </c>
      <c r="AH3166" s="43">
        <f>_xll.qlIndexFixing($X$9,$AB3166,TRUE,trigger)</f>
        <v>1.29166375826605E-2</v>
      </c>
      <c r="AI3166" s="45">
        <f t="shared" si="63"/>
        <v>2.4508249264806187E-2</v>
      </c>
    </row>
    <row r="3167" spans="27:35" x14ac:dyDescent="0.2">
      <c r="AA3167" s="122" t="s">
        <v>88</v>
      </c>
      <c r="AB3167" s="40">
        <f>_xll.qlInterestRateIndexFixingDate($X$9,AC3167)</f>
        <v>61609</v>
      </c>
      <c r="AC3167" s="40">
        <f>_xll.qlCalendarAdvance(calendar,$AC3166,AA3167,,,trigger)</f>
        <v>61611</v>
      </c>
      <c r="AD3167" s="40">
        <f>_xll.qlInterestRateIndexMaturity($X$9,AC3167,)</f>
        <v>61702</v>
      </c>
      <c r="AE3167" s="43">
        <f>_xll.qlTenorBasisValue(TenorBasis3M,AC3167,_xll.ohTrigger(trigger,$X$24))</f>
        <v>2.1962199254507216E-5</v>
      </c>
      <c r="AF3167" s="90">
        <f>_xll.qlTenorBasisForwardRate(TenorBasis3M,AC3167,_xll.ohTrigger(trigger,$X$24))</f>
        <v>1.2786561461972974E-2</v>
      </c>
      <c r="AG3167" s="90">
        <f>_xll.qlIndexFixing(TenorBasisIndex6M,$AB3167,TRUE,_xll.ohTrigger(trigger,$X$24))</f>
        <v>1.2923274039431266E-2</v>
      </c>
      <c r="AH3167" s="43">
        <f>_xll.qlIndexFixing($X$9,$AB3167,TRUE,trigger)</f>
        <v>1.2920941792962349E-2</v>
      </c>
      <c r="AI3167" s="45">
        <f t="shared" si="63"/>
        <v>2.332246468917179E-2</v>
      </c>
    </row>
    <row r="3168" spans="27:35" x14ac:dyDescent="0.2">
      <c r="AA3168" s="122" t="s">
        <v>88</v>
      </c>
      <c r="AB3168" s="40">
        <f>_xll.qlInterestRateIndexFixingDate($X$9,AC3168)</f>
        <v>61616</v>
      </c>
      <c r="AC3168" s="40">
        <f>_xll.qlCalendarAdvance(calendar,$AC3167,AA3168,,,trigger)</f>
        <v>61618</v>
      </c>
      <c r="AD3168" s="40">
        <f>_xll.qlInterestRateIndexMaturity($X$9,AC3168,)</f>
        <v>61709</v>
      </c>
      <c r="AE3168" s="43">
        <f>_xll.qlTenorBasisValue(TenorBasis3M,AC3168,_xll.ohTrigger(trigger,$X$24))</f>
        <v>2.1916672621194021E-5</v>
      </c>
      <c r="AF3168" s="90">
        <f>_xll.qlTenorBasisForwardRate(TenorBasis3M,AC3168,_xll.ohTrigger(trigger,$X$24))</f>
        <v>1.2791303054657177E-2</v>
      </c>
      <c r="AG3168" s="90">
        <f>_xll.qlIndexFixing(TenorBasisIndex6M,$AB3168,TRUE,_xll.ohTrigger(trigger,$X$24))</f>
        <v>1.2928016157699439E-2</v>
      </c>
      <c r="AH3168" s="43">
        <f>_xll.qlIndexFixing($X$9,$AB3168,TRUE,trigger)</f>
        <v>1.2925811146304866E-2</v>
      </c>
      <c r="AI3168" s="45">
        <f t="shared" si="63"/>
        <v>2.2050113945727007E-2</v>
      </c>
    </row>
    <row r="3169" spans="27:35" x14ac:dyDescent="0.2">
      <c r="AA3169" s="122" t="s">
        <v>88</v>
      </c>
      <c r="AB3169" s="40">
        <f>_xll.qlInterestRateIndexFixingDate($X$9,AC3169)</f>
        <v>61623</v>
      </c>
      <c r="AC3169" s="40">
        <f>_xll.qlCalendarAdvance(calendar,$AC3168,AA3169,,,trigger)</f>
        <v>61625</v>
      </c>
      <c r="AD3169" s="40">
        <f>_xll.qlInterestRateIndexMaturity($X$9,AC3169,)</f>
        <v>61716</v>
      </c>
      <c r="AE3169" s="43">
        <f>_xll.qlTenorBasisValue(TenorBasis3M,AC3169,_xll.ohTrigger(trigger,$X$24))</f>
        <v>2.1871246168530128E-5</v>
      </c>
      <c r="AF3169" s="90">
        <f>_xll.qlTenorBasisForwardRate(TenorBasis3M,AC3169,_xll.ohTrigger(trigger,$X$24))</f>
        <v>1.2796031529327449E-2</v>
      </c>
      <c r="AG3169" s="90">
        <f>_xll.qlIndexFixing(TenorBasisIndex6M,$AB3169,TRUE,_xll.ohTrigger(trigger,$X$24))</f>
        <v>1.2932745157506571E-2</v>
      </c>
      <c r="AH3169" s="43">
        <f>_xll.qlIndexFixing($X$9,$AB3169,TRUE,trigger)</f>
        <v>1.293066705434537E-2</v>
      </c>
      <c r="AI3169" s="45">
        <f t="shared" si="63"/>
        <v>2.0781031612009115E-2</v>
      </c>
    </row>
    <row r="3170" spans="27:35" x14ac:dyDescent="0.2">
      <c r="AA3170" s="122" t="s">
        <v>88</v>
      </c>
      <c r="AB3170" s="40">
        <f>_xll.qlInterestRateIndexFixingDate($X$9,AC3170)</f>
        <v>61630</v>
      </c>
      <c r="AC3170" s="40">
        <f>_xll.qlCalendarAdvance(calendar,$AC3169,AA3170,,,trigger)</f>
        <v>61632</v>
      </c>
      <c r="AD3170" s="40">
        <f>_xll.qlInterestRateIndexMaturity($X$9,AC3170,)</f>
        <v>61724</v>
      </c>
      <c r="AE3170" s="43">
        <f>_xll.qlTenorBasisValue(TenorBasis3M,AC3170,_xll.ohTrigger(trigger,$X$24))</f>
        <v>2.1825919683350223E-5</v>
      </c>
      <c r="AF3170" s="90">
        <f>_xll.qlTenorBasisForwardRate(TenorBasis3M,AC3170,_xll.ohTrigger(trigger,$X$24))</f>
        <v>1.280130850423845E-2</v>
      </c>
      <c r="AG3170" s="90">
        <f>_xll.qlIndexFixing(TenorBasisIndex6M,$AB3170,TRUE,_xll.ohTrigger(trigger,$X$24))</f>
        <v>1.2938027573969118E-2</v>
      </c>
      <c r="AH3170" s="43">
        <f>_xll.qlIndexFixing($X$9,$AB3170,TRUE,trigger)</f>
        <v>1.2936084960926518E-2</v>
      </c>
      <c r="AI3170" s="45">
        <f t="shared" si="63"/>
        <v>1.9426130426006272E-2</v>
      </c>
    </row>
    <row r="3171" spans="27:35" x14ac:dyDescent="0.2">
      <c r="AA3171" s="122" t="s">
        <v>88</v>
      </c>
      <c r="AB3171" s="40">
        <f>_xll.qlInterestRateIndexFixingDate($X$9,AC3171)</f>
        <v>61637</v>
      </c>
      <c r="AC3171" s="40">
        <f>_xll.qlCalendarAdvance(calendar,$AC3170,AA3171,,,trigger)</f>
        <v>61639</v>
      </c>
      <c r="AD3171" s="40">
        <f>_xll.qlInterestRateIndexMaturity($X$9,AC3171,)</f>
        <v>61731</v>
      </c>
      <c r="AE3171" s="43">
        <f>_xll.qlTenorBasisValue(TenorBasis3M,AC3171,_xll.ohTrigger(trigger,$X$24))</f>
        <v>2.1780692952920141E-5</v>
      </c>
      <c r="AF3171" s="90">
        <f>_xll.qlTenorBasisForwardRate(TenorBasis3M,AC3171,_xll.ohTrigger(trigger,$X$24))</f>
        <v>1.2806009971958804E-2</v>
      </c>
      <c r="AG3171" s="90">
        <f>_xll.qlIndexFixing(TenorBasisIndex6M,$AB3171,TRUE,_xll.ohTrigger(trigger,$X$24))</f>
        <v>1.2942729567693061E-2</v>
      </c>
      <c r="AH3171" s="43">
        <f>_xll.qlIndexFixing($X$9,$AB3171,TRUE,trigger)</f>
        <v>1.2940913191061349E-2</v>
      </c>
      <c r="AI3171" s="45">
        <f t="shared" si="63"/>
        <v>1.8163766317118996E-2</v>
      </c>
    </row>
    <row r="3172" spans="27:35" x14ac:dyDescent="0.2">
      <c r="AA3172" s="122" t="s">
        <v>88</v>
      </c>
      <c r="AB3172" s="40">
        <f>_xll.qlInterestRateIndexFixingDate($X$9,AC3172)</f>
        <v>61644</v>
      </c>
      <c r="AC3172" s="40">
        <f>_xll.qlCalendarAdvance(calendar,$AC3171,AA3172,,,trigger)</f>
        <v>61646</v>
      </c>
      <c r="AD3172" s="40">
        <f>_xll.qlInterestRateIndexMaturity($X$9,AC3172,)</f>
        <v>61738</v>
      </c>
      <c r="AE3172" s="43">
        <f>_xll.qlTenorBasisValue(TenorBasis3M,AC3172,_xll.ohTrigger(trigger,$X$24))</f>
        <v>2.1735565764936078E-5</v>
      </c>
      <c r="AF3172" s="90">
        <f>_xll.qlTenorBasisForwardRate(TenorBasis3M,AC3172,_xll.ohTrigger(trigger,$X$24))</f>
        <v>1.2810698320466486E-2</v>
      </c>
      <c r="AG3172" s="90">
        <f>_xll.qlIndexFixing(TenorBasisIndex6M,$AB3172,TRUE,_xll.ohTrigger(trigger,$X$24))</f>
        <v>1.2947418441751648E-2</v>
      </c>
      <c r="AH3172" s="43">
        <f>_xll.qlIndexFixing($X$9,$AB3172,TRUE,trigger)</f>
        <v>1.2945727975324808E-2</v>
      </c>
      <c r="AI3172" s="45">
        <f t="shared" si="63"/>
        <v>1.6904664268402314E-2</v>
      </c>
    </row>
    <row r="3173" spans="27:35" x14ac:dyDescent="0.2">
      <c r="AA3173" s="122" t="s">
        <v>88</v>
      </c>
      <c r="AB3173" s="40">
        <f>_xll.qlInterestRateIndexFixingDate($X$9,AC3173)</f>
        <v>61651</v>
      </c>
      <c r="AC3173" s="40">
        <f>_xll.qlCalendarAdvance(calendar,$AC3172,AA3173,,,trigger)</f>
        <v>61653</v>
      </c>
      <c r="AD3173" s="40">
        <f>_xll.qlInterestRateIndexMaturity($X$9,AC3173,)</f>
        <v>61745</v>
      </c>
      <c r="AE3173" s="43">
        <f>_xll.qlTenorBasisValue(TenorBasis3M,AC3173,_xll.ohTrigger(trigger,$X$24))</f>
        <v>2.1690537907523886E-5</v>
      </c>
      <c r="AF3173" s="90">
        <f>_xll.qlTenorBasisForwardRate(TenorBasis3M,AC3173,_xll.ohTrigger(trigger,$X$24))</f>
        <v>1.2815373549507783E-2</v>
      </c>
      <c r="AG3173" s="90">
        <f>_xll.qlIndexFixing(TenorBasisIndex6M,$AB3173,TRUE,_xll.ohTrigger(trigger,$X$24))</f>
        <v>1.2952094195888567E-2</v>
      </c>
      <c r="AH3173" s="43">
        <f>_xll.qlIndexFixing($X$9,$AB3173,TRUE,trigger)</f>
        <v>1.2950529313664763E-2</v>
      </c>
      <c r="AI3173" s="45">
        <f t="shared" si="63"/>
        <v>1.5648822238034654E-2</v>
      </c>
    </row>
    <row r="3174" spans="27:35" x14ac:dyDescent="0.2">
      <c r="AA3174" s="122" t="s">
        <v>88</v>
      </c>
      <c r="AB3174" s="40">
        <f>_xll.qlInterestRateIndexFixingDate($X$9,AC3174)</f>
        <v>61658</v>
      </c>
      <c r="AC3174" s="40">
        <f>_xll.qlCalendarAdvance(calendar,$AC3173,AA3174,,,trigger)</f>
        <v>61660</v>
      </c>
      <c r="AD3174" s="40">
        <f>_xll.qlInterestRateIndexMaturity($X$9,AC3174,)</f>
        <v>61752</v>
      </c>
      <c r="AE3174" s="43">
        <f>_xll.qlTenorBasisValue(TenorBasis3M,AC3174,_xll.ohTrigger(trigger,$X$24))</f>
        <v>2.1645609169238243E-5</v>
      </c>
      <c r="AF3174" s="90">
        <f>_xll.qlTenorBasisForwardRate(TenorBasis3M,AC3174,_xll.ohTrigger(trigger,$X$24))</f>
        <v>1.2820035658826381E-2</v>
      </c>
      <c r="AG3174" s="90">
        <f>_xll.qlIndexFixing(TenorBasisIndex6M,$AB3174,TRUE,_xll.ohTrigger(trigger,$X$24))</f>
        <v>1.2956756829847496E-2</v>
      </c>
      <c r="AH3174" s="43">
        <f>_xll.qlIndexFixing($X$9,$AB3174,TRUE,trigger)</f>
        <v>1.2955317206033424E-2</v>
      </c>
      <c r="AI3174" s="45">
        <f t="shared" si="63"/>
        <v>1.4396238140722273E-2</v>
      </c>
    </row>
    <row r="3175" spans="27:35" x14ac:dyDescent="0.2">
      <c r="AA3175" s="122" t="s">
        <v>88</v>
      </c>
      <c r="AB3175" s="40">
        <f>_xll.qlInterestRateIndexFixingDate($X$9,AC3175)</f>
        <v>61665</v>
      </c>
      <c r="AC3175" s="40">
        <f>_xll.qlCalendarAdvance(calendar,$AC3174,AA3175,,,trigger)</f>
        <v>61667</v>
      </c>
      <c r="AD3175" s="40">
        <f>_xll.qlInterestRateIndexMaturity($X$9,AC3175,)</f>
        <v>61759</v>
      </c>
      <c r="AE3175" s="43">
        <f>_xll.qlTenorBasisValue(TenorBasis3M,AC3175,_xll.ohTrigger(trigger,$X$24))</f>
        <v>2.1600779339061747E-5</v>
      </c>
      <c r="AF3175" s="90">
        <f>_xll.qlTenorBasisForwardRate(TenorBasis3M,AC3175,_xll.ohTrigger(trigger,$X$24))</f>
        <v>1.2824684648166832E-2</v>
      </c>
      <c r="AG3175" s="90">
        <f>_xll.qlIndexFixing(TenorBasisIndex6M,$AB3175,TRUE,_xll.ohTrigger(trigger,$X$24))</f>
        <v>1.2961406343378203E-2</v>
      </c>
      <c r="AH3175" s="43">
        <f>_xll.qlIndexFixing($X$9,$AB3175,TRUE,trigger)</f>
        <v>1.2960091652381265E-2</v>
      </c>
      <c r="AI3175" s="45">
        <f t="shared" si="63"/>
        <v>1.3146909969372761E-2</v>
      </c>
    </row>
    <row r="3176" spans="27:35" x14ac:dyDescent="0.2">
      <c r="AA3176" s="122" t="s">
        <v>88</v>
      </c>
      <c r="AB3176" s="40">
        <f>_xll.qlInterestRateIndexFixingDate($X$9,AC3176)</f>
        <v>61672</v>
      </c>
      <c r="AC3176" s="40">
        <f>_xll.qlCalendarAdvance(calendar,$AC3175,AA3176,,,trigger)</f>
        <v>61674</v>
      </c>
      <c r="AD3176" s="40">
        <f>_xll.qlInterestRateIndexMaturity($X$9,AC3176,)</f>
        <v>61766</v>
      </c>
      <c r="AE3176" s="43">
        <f>_xll.qlTenorBasisValue(TenorBasis3M,AC3176,_xll.ohTrigger(trigger,$X$24))</f>
        <v>2.1556048206404263E-5</v>
      </c>
      <c r="AF3176" s="90">
        <f>_xll.qlTenorBasisForwardRate(TenorBasis3M,AC3176,_xll.ohTrigger(trigger,$X$24))</f>
        <v>1.2829320517271949E-2</v>
      </c>
      <c r="AG3176" s="90">
        <f>_xll.qlIndexFixing(TenorBasisIndex6M,$AB3176,TRUE,_xll.ohTrigger(trigger,$X$24))</f>
        <v>1.2966042736214814E-2</v>
      </c>
      <c r="AH3176" s="43">
        <f>_xll.qlIndexFixing($X$9,$AB3176,TRUE,trigger)</f>
        <v>1.2964852652660501E-2</v>
      </c>
      <c r="AI3176" s="45">
        <f t="shared" si="63"/>
        <v>1.1900835543126459E-2</v>
      </c>
    </row>
    <row r="3177" spans="27:35" x14ac:dyDescent="0.2">
      <c r="AA3177" s="122" t="s">
        <v>88</v>
      </c>
      <c r="AB3177" s="40">
        <f>_xll.qlInterestRateIndexFixingDate($X$9,AC3177)</f>
        <v>61679</v>
      </c>
      <c r="AC3177" s="40">
        <f>_xll.qlCalendarAdvance(calendar,$AC3176,AA3177,,,trigger)</f>
        <v>61681</v>
      </c>
      <c r="AD3177" s="40">
        <f>_xll.qlInterestRateIndexMaturity($X$9,AC3177,)</f>
        <v>61773</v>
      </c>
      <c r="AE3177" s="43">
        <f>_xll.qlTenorBasisValue(TenorBasis3M,AC3177,_xll.ohTrigger(trigger,$X$24))</f>
        <v>2.1511415561102102E-5</v>
      </c>
      <c r="AF3177" s="90">
        <f>_xll.qlTenorBasisForwardRate(TenorBasis3M,AC3177,_xll.ohTrigger(trigger,$X$24))</f>
        <v>1.2833943265888026E-2</v>
      </c>
      <c r="AG3177" s="90">
        <f>_xll.qlIndexFixing(TenorBasisIndex6M,$AB3177,TRUE,_xll.ohTrigger(trigger,$X$24))</f>
        <v>1.2970666008112306E-2</v>
      </c>
      <c r="AH3177" s="43">
        <f>_xll.qlIndexFixing($X$9,$AB3177,TRUE,trigger)</f>
        <v>1.2969600206820737E-2</v>
      </c>
      <c r="AI3177" s="45">
        <f t="shared" si="63"/>
        <v>1.0658012915693016E-2</v>
      </c>
    </row>
    <row r="3178" spans="27:35" x14ac:dyDescent="0.2">
      <c r="AA3178" s="122" t="s">
        <v>88</v>
      </c>
      <c r="AB3178" s="40">
        <f>_xll.qlInterestRateIndexFixingDate($X$9,AC3178)</f>
        <v>61686</v>
      </c>
      <c r="AC3178" s="40">
        <f>_xll.qlCalendarAdvance(calendar,$AC3177,AA3178,,,trigger)</f>
        <v>61688</v>
      </c>
      <c r="AD3178" s="40">
        <f>_xll.qlInterestRateIndexMaturity($X$9,AC3178,)</f>
        <v>61780</v>
      </c>
      <c r="AE3178" s="43">
        <f>_xll.qlTenorBasisValue(TenorBasis3M,AC3178,_xll.ohTrigger(trigger,$X$24))</f>
        <v>2.1466881193417098E-5</v>
      </c>
      <c r="AF3178" s="90">
        <f>_xll.qlTenorBasisForwardRate(TenorBasis3M,AC3178,_xll.ohTrigger(trigger,$X$24))</f>
        <v>1.2838552893763084E-2</v>
      </c>
      <c r="AG3178" s="90">
        <f>_xll.qlIndexFixing(TenorBasisIndex6M,$AB3178,TRUE,_xll.ohTrigger(trigger,$X$24))</f>
        <v>1.2975276158811758E-2</v>
      </c>
      <c r="AH3178" s="43">
        <f>_xll.qlIndexFixing($X$9,$AB3178,TRUE,trigger)</f>
        <v>1.2974334314815053E-2</v>
      </c>
      <c r="AI3178" s="45">
        <f t="shared" si="63"/>
        <v>9.4184399670495245E-3</v>
      </c>
    </row>
    <row r="3179" spans="27:35" x14ac:dyDescent="0.2">
      <c r="AA3179" s="122" t="s">
        <v>88</v>
      </c>
      <c r="AB3179" s="40">
        <f>_xll.qlInterestRateIndexFixingDate($X$9,AC3179)</f>
        <v>61693</v>
      </c>
      <c r="AC3179" s="40">
        <f>_xll.qlCalendarAdvance(calendar,$AC3178,AA3179,,,trigger)</f>
        <v>61695</v>
      </c>
      <c r="AD3179" s="40">
        <f>_xll.qlInterestRateIndexMaturity($X$9,AC3179,)</f>
        <v>61787</v>
      </c>
      <c r="AE3179" s="43">
        <f>_xll.qlTenorBasisValue(TenorBasis3M,AC3179,_xll.ohTrigger(trigger,$X$24))</f>
        <v>2.1422444894035999E-5</v>
      </c>
      <c r="AF3179" s="90">
        <f>_xll.qlTenorBasisForwardRate(TenorBasis3M,AC3179,_xll.ohTrigger(trigger,$X$24))</f>
        <v>1.2843149400641681E-2</v>
      </c>
      <c r="AG3179" s="90">
        <f>_xll.qlIndexFixing(TenorBasisIndex6M,$AB3179,TRUE,_xll.ohTrigger(trigger,$X$24))</f>
        <v>1.2979873188061198E-2</v>
      </c>
      <c r="AH3179" s="43">
        <f>_xll.qlIndexFixing($X$9,$AB3179,TRUE,trigger)</f>
        <v>1.2979054976593053E-2</v>
      </c>
      <c r="AI3179" s="45">
        <f t="shared" si="63"/>
        <v>8.1821146814473056E-3</v>
      </c>
    </row>
    <row r="3180" spans="27:35" x14ac:dyDescent="0.2">
      <c r="AA3180" s="122" t="s">
        <v>88</v>
      </c>
      <c r="AB3180" s="40">
        <f>_xll.qlInterestRateIndexFixingDate($X$9,AC3180)</f>
        <v>61700</v>
      </c>
      <c r="AC3180" s="40">
        <f>_xll.qlCalendarAdvance(calendar,$AC3179,AA3180,,,trigger)</f>
        <v>61702</v>
      </c>
      <c r="AD3180" s="40">
        <f>_xll.qlInterestRateIndexMaturity($X$9,AC3180,)</f>
        <v>61792</v>
      </c>
      <c r="AE3180" s="43">
        <f>_xll.qlTenorBasisValue(TenorBasis3M,AC3180,_xll.ohTrigger(trigger,$X$24))</f>
        <v>2.1378106454069549E-5</v>
      </c>
      <c r="AF3180" s="90">
        <f>_xll.qlTenorBasisForwardRate(TenorBasis3M,AC3180,_xll.ohTrigger(trigger,$X$24))</f>
        <v>1.284662492971389E-2</v>
      </c>
      <c r="AG3180" s="90">
        <f>_xll.qlIndexFixing(TenorBasisIndex6M,$AB3180,TRUE,_xll.ohTrigger(trigger,$X$24))</f>
        <v>1.2983339370863156E-2</v>
      </c>
      <c r="AH3180" s="43">
        <f>_xll.qlIndexFixing($X$9,$AB3180,TRUE,trigger)</f>
        <v>1.2982627023594873E-2</v>
      </c>
      <c r="AI3180" s="45">
        <f t="shared" si="63"/>
        <v>7.1234726828350858E-3</v>
      </c>
    </row>
    <row r="3181" spans="27:35" x14ac:dyDescent="0.2">
      <c r="AA3181" s="122" t="s">
        <v>88</v>
      </c>
      <c r="AB3181" s="40">
        <f>_xll.qlInterestRateIndexFixingDate($X$9,AC3181)</f>
        <v>61707</v>
      </c>
      <c r="AC3181" s="40">
        <f>_xll.qlCalendarAdvance(calendar,$AC3180,AA3181,,,trigger)</f>
        <v>61709</v>
      </c>
      <c r="AD3181" s="40">
        <f>_xll.qlInterestRateIndexMaturity($X$9,AC3181,)</f>
        <v>61799</v>
      </c>
      <c r="AE3181" s="43">
        <f>_xll.qlTenorBasisValue(TenorBasis3M,AC3181,_xll.ohTrigger(trigger,$X$24))</f>
        <v>2.1333865665051761E-5</v>
      </c>
      <c r="AF3181" s="90">
        <f>_xll.qlTenorBasisForwardRate(TenorBasis3M,AC3181,_xll.ohTrigger(trigger,$X$24))</f>
        <v>1.2851196742587945E-2</v>
      </c>
      <c r="AG3181" s="90">
        <f>_xll.qlIndexFixing(TenorBasisIndex6M,$AB3181,TRUE,_xll.ohTrigger(trigger,$X$24))</f>
        <v>1.2987911701768162E-2</v>
      </c>
      <c r="AH3181" s="43">
        <f>_xll.qlIndexFixing($X$9,$AB3181,TRUE,trigger)</f>
        <v>1.2987322375525245E-2</v>
      </c>
      <c r="AI3181" s="45">
        <f t="shared" si="63"/>
        <v>5.8932624291685443E-3</v>
      </c>
    </row>
    <row r="3182" spans="27:35" x14ac:dyDescent="0.2">
      <c r="AA3182" s="122" t="s">
        <v>88</v>
      </c>
      <c r="AB3182" s="40">
        <f>_xll.qlInterestRateIndexFixingDate($X$9,AC3182)</f>
        <v>61714</v>
      </c>
      <c r="AC3182" s="40">
        <f>_xll.qlCalendarAdvance(calendar,$AC3181,AA3182,,,trigger)</f>
        <v>61716</v>
      </c>
      <c r="AD3182" s="40">
        <f>_xll.qlInterestRateIndexMaturity($X$9,AC3182,)</f>
        <v>61806</v>
      </c>
      <c r="AE3182" s="43">
        <f>_xll.qlTenorBasisValue(TenorBasis3M,AC3182,_xll.ohTrigger(trigger,$X$24))</f>
        <v>2.128972231893908E-5</v>
      </c>
      <c r="AF3182" s="90">
        <f>_xll.qlTenorBasisForwardRate(TenorBasis3M,AC3182,_xll.ohTrigger(trigger,$X$24))</f>
        <v>1.285575543456563E-2</v>
      </c>
      <c r="AG3182" s="90">
        <f>_xll.qlIndexFixing(TenorBasisIndex6M,$AB3182,TRUE,_xll.ohTrigger(trigger,$X$24))</f>
        <v>1.2992470911329157E-2</v>
      </c>
      <c r="AH3182" s="43">
        <f>_xll.qlIndexFixing($X$9,$AB3182,TRUE,trigger)</f>
        <v>1.2992004281946024E-2</v>
      </c>
      <c r="AI3182" s="45">
        <f t="shared" si="63"/>
        <v>4.6662938313346558E-3</v>
      </c>
    </row>
    <row r="3183" spans="27:35" x14ac:dyDescent="0.2">
      <c r="AA3183" s="122" t="s">
        <v>88</v>
      </c>
      <c r="AB3183" s="40">
        <f>_xll.qlInterestRateIndexFixingDate($X$9,AC3183)</f>
        <v>61718</v>
      </c>
      <c r="AC3183" s="40">
        <f>_xll.qlCalendarAdvance(calendar,$AC3182,AA3183,,,trigger)</f>
        <v>61724</v>
      </c>
      <c r="AD3183" s="40">
        <f>_xll.qlInterestRateIndexMaturity($X$9,AC3183,)</f>
        <v>61814</v>
      </c>
      <c r="AE3183" s="43">
        <f>_xll.qlTenorBasisValue(TenorBasis3M,AC3183,_xll.ohTrigger(trigger,$X$24))</f>
        <v>2.1239391832049792E-5</v>
      </c>
      <c r="AF3183" s="90">
        <f>_xll.qlTenorBasisForwardRate(TenorBasis3M,AC3183,_xll.ohTrigger(trigger,$X$24))</f>
        <v>1.2860949301527924E-2</v>
      </c>
      <c r="AG3183" s="90">
        <f>_xll.qlIndexFixing(TenorBasisIndex6M,$AB3183,TRUE,_xll.ohTrigger(trigger,$X$24))</f>
        <v>1.2997665369272937E-2</v>
      </c>
      <c r="AH3183" s="43">
        <f>_xll.qlIndexFixing($X$9,$AB3183,TRUE,trigger)</f>
        <v>1.2997338568197847E-2</v>
      </c>
      <c r="AI3183" s="45">
        <f t="shared" si="63"/>
        <v>3.2680107509008849E-3</v>
      </c>
    </row>
    <row r="3184" spans="27:35" x14ac:dyDescent="0.2">
      <c r="AA3184" s="122" t="s">
        <v>88</v>
      </c>
      <c r="AB3184" s="40">
        <f>_xll.qlInterestRateIndexFixingDate($X$9,AC3184)</f>
        <v>61728</v>
      </c>
      <c r="AC3184" s="40">
        <f>_xll.qlCalendarAdvance(calendar,$AC3183,AA3184,,,trigger)</f>
        <v>61731</v>
      </c>
      <c r="AD3184" s="40">
        <f>_xll.qlInterestRateIndexMaturity($X$9,AC3184,)</f>
        <v>61821</v>
      </c>
      <c r="AE3184" s="43">
        <f>_xll.qlTenorBasisValue(TenorBasis3M,AC3184,_xll.ohTrigger(trigger,$X$24))</f>
        <v>2.1195456593567371E-5</v>
      </c>
      <c r="AF3184" s="90">
        <f>_xll.qlTenorBasisForwardRate(TenorBasis3M,AC3184,_xll.ohTrigger(trigger,$X$24))</f>
        <v>1.2865479876453811E-2</v>
      </c>
      <c r="AG3184" s="90">
        <f>_xll.qlIndexFixing(TenorBasisIndex6M,$AB3184,TRUE,_xll.ohTrigger(trigger,$X$24))</f>
        <v>1.3002196460830895E-2</v>
      </c>
      <c r="AH3184" s="43">
        <f>_xll.qlIndexFixing($X$9,$AB3184,TRUE,trigger)</f>
        <v>1.3001991662658696E-2</v>
      </c>
      <c r="AI3184" s="45">
        <f t="shared" si="63"/>
        <v>2.0479817219865026E-3</v>
      </c>
    </row>
    <row r="3185" spans="27:35" x14ac:dyDescent="0.2">
      <c r="AA3185" s="122" t="s">
        <v>88</v>
      </c>
      <c r="AB3185" s="40">
        <f>_xll.qlInterestRateIndexFixingDate($X$9,AC3185)</f>
        <v>61736</v>
      </c>
      <c r="AC3185" s="40">
        <f>_xll.qlCalendarAdvance(calendar,$AC3184,AA3185,,,trigger)</f>
        <v>61738</v>
      </c>
      <c r="AD3185" s="40">
        <f>_xll.qlInterestRateIndexMaturity($X$9,AC3185,)</f>
        <v>61828</v>
      </c>
      <c r="AE3185" s="43">
        <f>_xll.qlTenorBasisValue(TenorBasis3M,AC3185,_xll.ohTrigger(trigger,$X$24))</f>
        <v>2.1151618146880441E-5</v>
      </c>
      <c r="AF3185" s="90">
        <f>_xll.qlTenorBasisForwardRate(TenorBasis3M,AC3185,_xll.ohTrigger(trigger,$X$24))</f>
        <v>1.2869997329699068E-2</v>
      </c>
      <c r="AG3185" s="90">
        <f>_xll.qlIndexFixing(TenorBasisIndex6M,$AB3185,TRUE,_xll.ohTrigger(trigger,$X$24))</f>
        <v>1.3006714430262356E-2</v>
      </c>
      <c r="AH3185" s="43">
        <f>_xll.qlIndexFixing($X$9,$AB3185,TRUE,trigger)</f>
        <v>1.3006631311466954E-2</v>
      </c>
      <c r="AI3185" s="45">
        <f t="shared" si="63"/>
        <v>8.3118795402015166E-4</v>
      </c>
    </row>
    <row r="3186" spans="27:35" x14ac:dyDescent="0.2">
      <c r="AA3186" s="122" t="s">
        <v>88</v>
      </c>
      <c r="AB3186" s="40">
        <f>_xll.qlInterestRateIndexFixingDate($X$9,AC3186)</f>
        <v>61743</v>
      </c>
      <c r="AC3186" s="40">
        <f>_xll.qlCalendarAdvance(calendar,$AC3185,AA3186,,,trigger)</f>
        <v>61745</v>
      </c>
      <c r="AD3186" s="40">
        <f>_xll.qlInterestRateIndexMaturity($X$9,AC3186,)</f>
        <v>61835</v>
      </c>
      <c r="AE3186" s="43">
        <f>_xll.qlTenorBasisValue(TenorBasis3M,AC3186,_xll.ohTrigger(trigger,$X$24))</f>
        <v>2.1107876285687285E-5</v>
      </c>
      <c r="AF3186" s="90">
        <f>_xll.qlTenorBasisForwardRate(TenorBasis3M,AC3186,_xll.ohTrigger(trigger,$X$24))</f>
        <v>1.287450166101145E-2</v>
      </c>
      <c r="AG3186" s="90">
        <f>_xll.qlIndexFixing(TenorBasisIndex6M,$AB3186,TRUE,_xll.ohTrigger(trigger,$X$24))</f>
        <v>1.3011219277320407E-2</v>
      </c>
      <c r="AH3186" s="43">
        <f>_xll.qlIndexFixing($X$9,$AB3186,TRUE,trigger)</f>
        <v>1.3011257514572883E-2</v>
      </c>
      <c r="AI3186" s="45">
        <f t="shared" si="63"/>
        <v>-3.8237252475425976E-4</v>
      </c>
    </row>
    <row r="3187" spans="27:35" x14ac:dyDescent="0.2">
      <c r="AA3187" s="122" t="s">
        <v>88</v>
      </c>
      <c r="AB3187" s="40">
        <f>_xll.qlInterestRateIndexFixingDate($X$9,AC3187)</f>
        <v>61750</v>
      </c>
      <c r="AC3187" s="40">
        <f>_xll.qlCalendarAdvance(calendar,$AC3186,AA3187,,,trigger)</f>
        <v>61752</v>
      </c>
      <c r="AD3187" s="40">
        <f>_xll.qlInterestRateIndexMaturity($X$9,AC3187,)</f>
        <v>61842</v>
      </c>
      <c r="AE3187" s="43">
        <f>_xll.qlTenorBasisValue(TenorBasis3M,AC3187,_xll.ohTrigger(trigger,$X$24))</f>
        <v>2.1064230804104578E-5</v>
      </c>
      <c r="AF3187" s="90">
        <f>_xll.qlTenorBasisForwardRate(TenorBasis3M,AC3187,_xll.ohTrigger(trigger,$X$24))</f>
        <v>1.2878992870144934E-2</v>
      </c>
      <c r="AG3187" s="90">
        <f>_xll.qlIndexFixing(TenorBasisIndex6M,$AB3187,TRUE,_xll.ohTrigger(trigger,$X$24))</f>
        <v>1.301571100175547E-2</v>
      </c>
      <c r="AH3187" s="43">
        <f>_xll.qlIndexFixing($X$9,$AB3187,TRUE,trigger)</f>
        <v>1.3015870271932073E-2</v>
      </c>
      <c r="AI3187" s="45">
        <f t="shared" si="63"/>
        <v>-1.5927017660288811E-3</v>
      </c>
    </row>
    <row r="3188" spans="27:35" x14ac:dyDescent="0.2">
      <c r="AA3188" s="122" t="s">
        <v>88</v>
      </c>
      <c r="AB3188" s="40">
        <f>_xll.qlInterestRateIndexFixingDate($X$9,AC3188)</f>
        <v>61757</v>
      </c>
      <c r="AC3188" s="40">
        <f>_xll.qlCalendarAdvance(calendar,$AC3187,AA3188,,,trigger)</f>
        <v>61759</v>
      </c>
      <c r="AD3188" s="40">
        <f>_xll.qlInterestRateIndexMaturity($X$9,AC3188,)</f>
        <v>61848</v>
      </c>
      <c r="AE3188" s="43">
        <f>_xll.qlTenorBasisValue(TenorBasis3M,AC3188,_xll.ohTrigger(trigger,$X$24))</f>
        <v>2.1020681496666684E-5</v>
      </c>
      <c r="AF3188" s="90">
        <f>_xll.qlTenorBasisForwardRate(TenorBasis3M,AC3188,_xll.ohTrigger(trigger,$X$24))</f>
        <v>1.288292325497754E-2</v>
      </c>
      <c r="AG3188" s="90">
        <f>_xll.qlIndexFixing(TenorBasisIndex6M,$AB3188,TRUE,_xll.ohTrigger(trigger,$X$24))</f>
        <v>1.3019636954135409E-2</v>
      </c>
      <c r="AH3188" s="43">
        <f>_xll.qlIndexFixing($X$9,$AB3188,TRUE,trigger)</f>
        <v>1.3019908362242184E-2</v>
      </c>
      <c r="AI3188" s="45">
        <f t="shared" si="63"/>
        <v>-2.7140810677540872E-3</v>
      </c>
    </row>
    <row r="3189" spans="27:35" x14ac:dyDescent="0.2">
      <c r="AA3189" s="122" t="s">
        <v>88</v>
      </c>
      <c r="AB3189" s="40">
        <f>_xll.qlInterestRateIndexFixingDate($X$9,AC3189)</f>
        <v>61764</v>
      </c>
      <c r="AC3189" s="40">
        <f>_xll.qlCalendarAdvance(calendar,$AC3188,AA3189,,,trigger)</f>
        <v>61766</v>
      </c>
      <c r="AD3189" s="40">
        <f>_xll.qlInterestRateIndexMaturity($X$9,AC3189,)</f>
        <v>61855</v>
      </c>
      <c r="AE3189" s="43">
        <f>_xll.qlTenorBasisValue(TenorBasis3M,AC3189,_xll.ohTrigger(trigger,$X$24))</f>
        <v>2.0977228158324732E-5</v>
      </c>
      <c r="AF3189" s="90">
        <f>_xll.qlTenorBasisForwardRate(TenorBasis3M,AC3189,_xll.ohTrigger(trigger,$X$24))</f>
        <v>1.2887388996799719E-2</v>
      </c>
      <c r="AG3189" s="90">
        <f>_xll.qlIndexFixing(TenorBasisIndex6M,$AB3189,TRUE,_xll.ohTrigger(trigger,$X$24))</f>
        <v>1.3024103208691712E-2</v>
      </c>
      <c r="AH3189" s="43">
        <f>_xll.qlIndexFixing($X$9,$AB3189,TRUE,trigger)</f>
        <v>1.3024495022738088E-2</v>
      </c>
      <c r="AI3189" s="45">
        <f t="shared" si="63"/>
        <v>-3.9181404637607387E-3</v>
      </c>
    </row>
    <row r="3190" spans="27:35" x14ac:dyDescent="0.2">
      <c r="AA3190" s="122" t="s">
        <v>88</v>
      </c>
      <c r="AB3190" s="40">
        <f>_xll.qlInterestRateIndexFixingDate($X$9,AC3190)</f>
        <v>61771</v>
      </c>
      <c r="AC3190" s="40">
        <f>_xll.qlCalendarAdvance(calendar,$AC3189,AA3190,,,trigger)</f>
        <v>61773</v>
      </c>
      <c r="AD3190" s="40">
        <f>_xll.qlInterestRateIndexMaturity($X$9,AC3190,)</f>
        <v>61862</v>
      </c>
      <c r="AE3190" s="43">
        <f>_xll.qlTenorBasisValue(TenorBasis3M,AC3190,_xll.ohTrigger(trigger,$X$24))</f>
        <v>2.0933870584446053E-5</v>
      </c>
      <c r="AF3190" s="90">
        <f>_xll.qlTenorBasisForwardRate(TenorBasis3M,AC3190,_xll.ohTrigger(trigger,$X$24))</f>
        <v>1.289184161613453E-2</v>
      </c>
      <c r="AG3190" s="90">
        <f>_xll.qlIndexFixing(TenorBasisIndex6M,$AB3190,TRUE,_xll.ohTrigger(trigger,$X$24))</f>
        <v>1.3028556340317856E-2</v>
      </c>
      <c r="AH3190" s="43">
        <f>_xll.qlIndexFixing($X$9,$AB3190,TRUE,trigger)</f>
        <v>1.3029068237778007E-2</v>
      </c>
      <c r="AI3190" s="45">
        <f t="shared" si="63"/>
        <v>-5.1189746015124771E-3</v>
      </c>
    </row>
    <row r="3191" spans="27:35" x14ac:dyDescent="0.2">
      <c r="AA3191" s="122" t="s">
        <v>88</v>
      </c>
      <c r="AB3191" s="40">
        <f>_xll.qlInterestRateIndexFixingDate($X$9,AC3191)</f>
        <v>61778</v>
      </c>
      <c r="AC3191" s="40">
        <f>_xll.qlCalendarAdvance(calendar,$AC3190,AA3191,,,trigger)</f>
        <v>61780</v>
      </c>
      <c r="AD3191" s="40">
        <f>_xll.qlInterestRateIndexMaturity($X$9,AC3191,)</f>
        <v>61869</v>
      </c>
      <c r="AE3191" s="43">
        <f>_xll.qlTenorBasisValue(TenorBasis3M,AC3191,_xll.ohTrigger(trigger,$X$24))</f>
        <v>2.0890608570813224E-5</v>
      </c>
      <c r="AF3191" s="90">
        <f>_xll.qlTenorBasisForwardRate(TenorBasis3M,AC3191,_xll.ohTrigger(trigger,$X$24))</f>
        <v>1.2896281112732286E-2</v>
      </c>
      <c r="AG3191" s="90">
        <f>_xll.qlIndexFixing(TenorBasisIndex6M,$AB3191,TRUE,_xll.ohTrigger(trigger,$X$24))</f>
        <v>1.303299634877134E-2</v>
      </c>
      <c r="AH3191" s="43">
        <f>_xll.qlIndexFixing($X$9,$AB3191,TRUE,trigger)</f>
        <v>1.3033628007316134E-2</v>
      </c>
      <c r="AI3191" s="45">
        <f t="shared" si="63"/>
        <v>-6.3165854479428629E-3</v>
      </c>
    </row>
    <row r="3192" spans="27:35" x14ac:dyDescent="0.2">
      <c r="AA3192" s="122" t="s">
        <v>88</v>
      </c>
      <c r="AB3192" s="40">
        <f>_xll.qlInterestRateIndexFixingDate($X$9,AC3192)</f>
        <v>61785</v>
      </c>
      <c r="AC3192" s="40">
        <f>_xll.qlCalendarAdvance(calendar,$AC3191,AA3192,,,trigger)</f>
        <v>61787</v>
      </c>
      <c r="AD3192" s="40">
        <f>_xll.qlInterestRateIndexMaturity($X$9,AC3192,)</f>
        <v>61879</v>
      </c>
      <c r="AE3192" s="43">
        <f>_xll.qlTenorBasisValue(TenorBasis3M,AC3192,_xll.ohTrigger(trigger,$X$24))</f>
        <v>2.0847441913623298E-5</v>
      </c>
      <c r="AF3192" s="90">
        <f>_xll.qlTenorBasisForwardRate(TenorBasis3M,AC3192,_xll.ohTrigger(trigger,$X$24))</f>
        <v>1.2902341066731137E-2</v>
      </c>
      <c r="AG3192" s="90">
        <f>_xll.qlIndexFixing(TenorBasisIndex6M,$AB3192,TRUE,_xll.ohTrigger(trigger,$X$24))</f>
        <v>1.3039071677383067E-2</v>
      </c>
      <c r="AH3192" s="43">
        <f>_xll.qlIndexFixing($X$9,$AB3192,TRUE,trigger)</f>
        <v>1.3039848262547938E-2</v>
      </c>
      <c r="AI3192" s="45">
        <f t="shared" si="63"/>
        <v>-7.7658516487062734E-3</v>
      </c>
    </row>
    <row r="3193" spans="27:35" x14ac:dyDescent="0.2">
      <c r="AA3193" s="122" t="s">
        <v>88</v>
      </c>
      <c r="AB3193" s="40">
        <f>_xll.qlInterestRateIndexFixingDate($X$9,AC3193)</f>
        <v>61792</v>
      </c>
      <c r="AC3193" s="40">
        <f>_xll.qlCalendarAdvance(calendar,$AC3192,AA3193,,,trigger)</f>
        <v>61794</v>
      </c>
      <c r="AD3193" s="40">
        <f>_xll.qlInterestRateIndexMaturity($X$9,AC3193,)</f>
        <v>61886</v>
      </c>
      <c r="AE3193" s="43">
        <f>_xll.qlTenorBasisValue(TenorBasis3M,AC3193,_xll.ohTrigger(trigger,$X$24))</f>
        <v>2.080437040948719E-5</v>
      </c>
      <c r="AF3193" s="90">
        <f>_xll.qlTenorBasisForwardRate(TenorBasis3M,AC3193,_xll.ohTrigger(trigger,$X$24))</f>
        <v>1.2906751978414E-2</v>
      </c>
      <c r="AG3193" s="90">
        <f>_xll.qlIndexFixing(TenorBasisIndex6M,$AB3193,TRUE,_xll.ohTrigger(trigger,$X$24))</f>
        <v>1.3043483105011477E-2</v>
      </c>
      <c r="AH3193" s="43">
        <f>_xll.qlIndexFixing($X$9,$AB3193,TRUE,trigger)</f>
        <v>1.3044378751284277E-2</v>
      </c>
      <c r="AI3193" s="45">
        <f t="shared" si="63"/>
        <v>-8.9564627279992148E-3</v>
      </c>
    </row>
    <row r="3194" spans="27:35" x14ac:dyDescent="0.2">
      <c r="AA3194" s="122" t="s">
        <v>88</v>
      </c>
      <c r="AB3194" s="40">
        <f>_xll.qlInterestRateIndexFixingDate($X$9,AC3194)</f>
        <v>61799</v>
      </c>
      <c r="AC3194" s="40">
        <f>_xll.qlCalendarAdvance(calendar,$AC3193,AA3194,,,trigger)</f>
        <v>61801</v>
      </c>
      <c r="AD3194" s="40">
        <f>_xll.qlInterestRateIndexMaturity($X$9,AC3194,)</f>
        <v>61893</v>
      </c>
      <c r="AE3194" s="43">
        <f>_xll.qlTenorBasisValue(TenorBasis3M,AC3194,_xll.ohTrigger(trigger,$X$24))</f>
        <v>2.076139385542874E-5</v>
      </c>
      <c r="AF3194" s="90">
        <f>_xll.qlTenorBasisForwardRate(TenorBasis3M,AC3194,_xll.ohTrigger(trigger,$X$24))</f>
        <v>1.2911149765326896E-2</v>
      </c>
      <c r="AG3194" s="90">
        <f>_xll.qlIndexFixing(TenorBasisIndex6M,$AB3194,TRUE,_xll.ohTrigger(trigger,$X$24))</f>
        <v>1.304788140741724E-2</v>
      </c>
      <c r="AH3194" s="43">
        <f>_xll.qlIndexFixing($X$9,$AB3194,TRUE,trigger)</f>
        <v>1.3048895793084877E-2</v>
      </c>
      <c r="AI3194" s="45">
        <f t="shared" si="63"/>
        <v>-1.0143856676372853E-2</v>
      </c>
    </row>
    <row r="3195" spans="27:35" x14ac:dyDescent="0.2">
      <c r="AA3195" s="122" t="s">
        <v>88</v>
      </c>
      <c r="AB3195" s="40">
        <f>_xll.qlInterestRateIndexFixingDate($X$9,AC3195)</f>
        <v>61806</v>
      </c>
      <c r="AC3195" s="40">
        <f>_xll.qlCalendarAdvance(calendar,$AC3194,AA3195,,,trigger)</f>
        <v>61808</v>
      </c>
      <c r="AD3195" s="40">
        <f>_xll.qlInterestRateIndexMaturity($X$9,AC3195,)</f>
        <v>61900</v>
      </c>
      <c r="AE3195" s="43">
        <f>_xll.qlTenorBasisValue(TenorBasis3M,AC3195,_xll.ohTrigger(trigger,$X$24))</f>
        <v>2.071851204888396E-5</v>
      </c>
      <c r="AF3195" s="90">
        <f>_xll.qlTenorBasisForwardRate(TenorBasis3M,AC3195,_xll.ohTrigger(trigger,$X$24))</f>
        <v>1.2915534427229149E-2</v>
      </c>
      <c r="AG3195" s="90">
        <f>_xll.qlIndexFixing(TenorBasisIndex6M,$AB3195,TRUE,_xll.ohTrigger(trigger,$X$24))</f>
        <v>1.305226658435707E-2</v>
      </c>
      <c r="AH3195" s="43">
        <f>_xll.qlIndexFixing($X$9,$AB3195,TRUE,trigger)</f>
        <v>1.3053399387904556E-2</v>
      </c>
      <c r="AI3195" s="45">
        <f t="shared" si="63"/>
        <v>-1.1328035474864051E-2</v>
      </c>
    </row>
    <row r="3196" spans="27:35" x14ac:dyDescent="0.2">
      <c r="AA3196" s="122" t="s">
        <v>88</v>
      </c>
      <c r="AB3196" s="40">
        <f>_xll.qlInterestRateIndexFixingDate($X$9,AC3196)</f>
        <v>61813</v>
      </c>
      <c r="AC3196" s="40">
        <f>_xll.qlCalendarAdvance(calendar,$AC3195,AA3196,,,trigger)</f>
        <v>61815</v>
      </c>
      <c r="AD3196" s="40">
        <f>_xll.qlInterestRateIndexMaturity($X$9,AC3196,)</f>
        <v>61907</v>
      </c>
      <c r="AE3196" s="43">
        <f>_xll.qlTenorBasisValue(TenorBasis3M,AC3196,_xll.ohTrigger(trigger,$X$24))</f>
        <v>2.0675724787700348E-5</v>
      </c>
      <c r="AF3196" s="90">
        <f>_xll.qlTenorBasisForwardRate(TenorBasis3M,AC3196,_xll.ohTrigger(trigger,$X$24))</f>
        <v>1.2919905963874868E-2</v>
      </c>
      <c r="AG3196" s="90">
        <f>_xll.qlIndexFixing(TenorBasisIndex6M,$AB3196,TRUE,_xll.ohTrigger(trigger,$X$24))</f>
        <v>1.3056638635585947E-2</v>
      </c>
      <c r="AH3196" s="43">
        <f>_xll.qlIndexFixing($X$9,$AB3196,TRUE,trigger)</f>
        <v>1.3057889535692922E-2</v>
      </c>
      <c r="AI3196" s="45">
        <f t="shared" si="63"/>
        <v>-1.2509001069745812E-2</v>
      </c>
    </row>
    <row r="3197" spans="27:35" x14ac:dyDescent="0.2">
      <c r="AA3197" s="122" t="s">
        <v>88</v>
      </c>
      <c r="AB3197" s="40">
        <f>_xll.qlInterestRateIndexFixingDate($X$9,AC3197)</f>
        <v>61820</v>
      </c>
      <c r="AC3197" s="40">
        <f>_xll.qlCalendarAdvance(calendar,$AC3196,AA3197,,,trigger)</f>
        <v>61822</v>
      </c>
      <c r="AD3197" s="40">
        <f>_xll.qlInterestRateIndexMaturity($X$9,AC3197,)</f>
        <v>61913</v>
      </c>
      <c r="AE3197" s="43">
        <f>_xll.qlTenorBasisValue(TenorBasis3M,AC3197,_xll.ohTrigger(trigger,$X$24))</f>
        <v>2.0633031870136061E-5</v>
      </c>
      <c r="AF3197" s="90">
        <f>_xll.qlTenorBasisForwardRate(TenorBasis3M,AC3197,_xll.ohTrigger(trigger,$X$24))</f>
        <v>1.2923723812046022E-2</v>
      </c>
      <c r="AG3197" s="90">
        <f>_xll.qlIndexFixing(TenorBasisIndex6M,$AB3197,TRUE,_xll.ohTrigger(trigger,$X$24))</f>
        <v>1.3060452034840769E-2</v>
      </c>
      <c r="AH3197" s="43">
        <f>_xll.qlIndexFixing($X$9,$AB3197,TRUE,trigger)</f>
        <v>1.306181230921391E-2</v>
      </c>
      <c r="AI3197" s="45">
        <f t="shared" si="63"/>
        <v>-1.3602743731411238E-2</v>
      </c>
    </row>
    <row r="3198" spans="27:35" x14ac:dyDescent="0.2">
      <c r="AA3198" s="122" t="s">
        <v>88</v>
      </c>
      <c r="AB3198" s="40">
        <f>_xll.qlInterestRateIndexFixingDate($X$9,AC3198)</f>
        <v>61827</v>
      </c>
      <c r="AC3198" s="40">
        <f>_xll.qlCalendarAdvance(calendar,$AC3197,AA3198,,,trigger)</f>
        <v>61829</v>
      </c>
      <c r="AD3198" s="40">
        <f>_xll.qlInterestRateIndexMaturity($X$9,AC3198,)</f>
        <v>61920</v>
      </c>
      <c r="AE3198" s="43">
        <f>_xll.qlTenorBasisValue(TenorBasis3M,AC3198,_xll.ohTrigger(trigger,$X$24))</f>
        <v>2.0590433094859137E-5</v>
      </c>
      <c r="AF3198" s="90">
        <f>_xll.qlTenorBasisForwardRate(TenorBasis3M,AC3198,_xll.ohTrigger(trigger,$X$24))</f>
        <v>1.2928069879249725E-2</v>
      </c>
      <c r="AG3198" s="90">
        <f>_xll.qlIndexFixing(TenorBasisIndex6M,$AB3198,TRUE,_xll.ohTrigger(trigger,$X$24))</f>
        <v>1.3064798614088505E-2</v>
      </c>
      <c r="AH3198" s="43">
        <f>_xll.qlIndexFixing($X$9,$AB3198,TRUE,trigger)</f>
        <v>1.3066276361589135E-2</v>
      </c>
      <c r="AI3198" s="45">
        <f t="shared" si="63"/>
        <v>-1.4777475006305663E-2</v>
      </c>
    </row>
    <row r="3199" spans="27:35" x14ac:dyDescent="0.2">
      <c r="AA3199" s="122" t="s">
        <v>88</v>
      </c>
      <c r="AB3199" s="40">
        <f>_xll.qlInterestRateIndexFixingDate($X$9,AC3199)</f>
        <v>61834</v>
      </c>
      <c r="AC3199" s="40">
        <f>_xll.qlCalendarAdvance(calendar,$AC3198,AA3199,,,trigger)</f>
        <v>61836</v>
      </c>
      <c r="AD3199" s="40">
        <f>_xll.qlInterestRateIndexMaturity($X$9,AC3199,)</f>
        <v>61927</v>
      </c>
      <c r="AE3199" s="43">
        <f>_xll.qlTenorBasisValue(TenorBasis3M,AC3199,_xll.ohTrigger(trigger,$X$24))</f>
        <v>2.0547928260946762E-5</v>
      </c>
      <c r="AF3199" s="90">
        <f>_xll.qlTenorBasisForwardRate(TenorBasis3M,AC3199,_xll.ohTrigger(trigger,$X$24))</f>
        <v>1.2932402820902671E-2</v>
      </c>
      <c r="AG3199" s="90">
        <f>_xll.qlIndexFixing(TenorBasisIndex6M,$AB3199,TRUE,_xll.ohTrigger(trigger,$X$24))</f>
        <v>1.3069132067333978E-2</v>
      </c>
      <c r="AH3199" s="43">
        <f>_xll.qlIndexFixing($X$9,$AB3199,TRUE,trigger)</f>
        <v>1.3070726967233159E-2</v>
      </c>
      <c r="AI3199" s="45">
        <f t="shared" si="63"/>
        <v>-1.5948998991818092E-2</v>
      </c>
    </row>
    <row r="3200" spans="27:35" x14ac:dyDescent="0.2">
      <c r="AA3200" s="122" t="s">
        <v>88</v>
      </c>
      <c r="AB3200" s="40">
        <f>_xll.qlInterestRateIndexFixingDate($X$9,AC3200)</f>
        <v>61841</v>
      </c>
      <c r="AC3200" s="40">
        <f>_xll.qlCalendarAdvance(calendar,$AC3199,AA3200,,,trigger)</f>
        <v>61843</v>
      </c>
      <c r="AD3200" s="40">
        <f>_xll.qlInterestRateIndexMaturity($X$9,AC3200,)</f>
        <v>61934</v>
      </c>
      <c r="AE3200" s="43">
        <f>_xll.qlTenorBasisValue(TenorBasis3M,AC3200,_xll.ohTrigger(trigger,$X$24))</f>
        <v>2.0505517167884466E-5</v>
      </c>
      <c r="AF3200" s="90">
        <f>_xll.qlTenorBasisForwardRate(TenorBasis3M,AC3200,_xll.ohTrigger(trigger,$X$24))</f>
        <v>1.2936722636766809E-2</v>
      </c>
      <c r="AG3200" s="90">
        <f>_xll.qlIndexFixing(TenorBasisIndex6M,$AB3200,TRUE,_xll.ohTrigger(trigger,$X$24))</f>
        <v>1.3073452394343528E-2</v>
      </c>
      <c r="AH3200" s="43">
        <f>_xll.qlIndexFixing($X$9,$AB3200,TRUE,trigger)</f>
        <v>1.3075164126101184E-2</v>
      </c>
      <c r="AI3200" s="45">
        <f t="shared" si="63"/>
        <v>-1.7117317576559321E-2</v>
      </c>
    </row>
    <row r="3201" spans="27:35" x14ac:dyDescent="0.2">
      <c r="AA3201" s="122" t="s">
        <v>88</v>
      </c>
      <c r="AB3201" s="40">
        <f>_xll.qlInterestRateIndexFixingDate($X$9,AC3201)</f>
        <v>61847</v>
      </c>
      <c r="AC3201" s="40">
        <f>_xll.qlCalendarAdvance(calendar,$AC3200,AA3201,,,trigger)</f>
        <v>61850</v>
      </c>
      <c r="AD3201" s="40">
        <f>_xll.qlInterestRateIndexMaturity($X$9,AC3201,)</f>
        <v>61942</v>
      </c>
      <c r="AE3201" s="43">
        <f>_xll.qlTenorBasisValue(TenorBasis3M,AC3201,_xll.ohTrigger(trigger,$X$24))</f>
        <v>2.0463199615565387E-5</v>
      </c>
      <c r="AF3201" s="90">
        <f>_xll.qlTenorBasisForwardRate(TenorBasis3M,AC3201,_xll.ohTrigger(trigger,$X$24))</f>
        <v>1.294156675976051E-2</v>
      </c>
      <c r="AG3201" s="90">
        <f>_xll.qlIndexFixing(TenorBasisIndex6M,$AB3201,TRUE,_xll.ohTrigger(trigger,$X$24))</f>
        <v>1.3078301997571965E-2</v>
      </c>
      <c r="AH3201" s="43">
        <f>_xll.qlIndexFixing($X$9,$AB3201,TRUE,trigger)</f>
        <v>1.3080138567604541E-2</v>
      </c>
      <c r="AI3201" s="45">
        <f t="shared" si="63"/>
        <v>-1.8365700325765483E-2</v>
      </c>
    </row>
    <row r="3202" spans="27:35" x14ac:dyDescent="0.2">
      <c r="AA3202" s="122" t="s">
        <v>88</v>
      </c>
      <c r="AB3202" s="40">
        <f>_xll.qlInterestRateIndexFixingDate($X$9,AC3202)</f>
        <v>61855</v>
      </c>
      <c r="AC3202" s="40">
        <f>_xll.qlCalendarAdvance(calendar,$AC3201,AA3202,,,trigger)</f>
        <v>61857</v>
      </c>
      <c r="AD3202" s="40">
        <f>_xll.qlInterestRateIndexMaturity($X$9,AC3202,)</f>
        <v>61949</v>
      </c>
      <c r="AE3202" s="43">
        <f>_xll.qlTenorBasisValue(TenorBasis3M,AC3202,_xll.ohTrigger(trigger,$X$24))</f>
        <v>2.0420975404289518E-5</v>
      </c>
      <c r="AF3202" s="90">
        <f>_xll.qlTenorBasisForwardRate(TenorBasis3M,AC3202,_xll.ohTrigger(trigger,$X$24))</f>
        <v>1.294585953977284E-2</v>
      </c>
      <c r="AG3202" s="90">
        <f>_xll.qlIndexFixing(TenorBasisIndex6M,$AB3202,TRUE,_xll.ohTrigger(trigger,$X$24))</f>
        <v>1.3082595289439202E-2</v>
      </c>
      <c r="AH3202" s="43">
        <f>_xll.qlIndexFixing($X$9,$AB3202,TRUE,trigger)</f>
        <v>1.308454803225882E-2</v>
      </c>
      <c r="AI3202" s="45">
        <f t="shared" si="63"/>
        <v>-1.9527428196178254E-2</v>
      </c>
    </row>
    <row r="3203" spans="27:35" x14ac:dyDescent="0.2">
      <c r="AA3203" s="122" t="s">
        <v>88</v>
      </c>
      <c r="AB3203" s="40">
        <f>_xll.qlInterestRateIndexFixingDate($X$9,AC3203)</f>
        <v>61862</v>
      </c>
      <c r="AC3203" s="40">
        <f>_xll.qlCalendarAdvance(calendar,$AC3202,AA3203,,,trigger)</f>
        <v>61864</v>
      </c>
      <c r="AD3203" s="40">
        <f>_xll.qlInterestRateIndexMaturity($X$9,AC3203,)</f>
        <v>61956</v>
      </c>
      <c r="AE3203" s="43">
        <f>_xll.qlTenorBasisValue(TenorBasis3M,AC3203,_xll.ohTrigger(trigger,$X$24))</f>
        <v>2.0378844334762853E-5</v>
      </c>
      <c r="AF3203" s="90">
        <f>_xll.qlTenorBasisForwardRate(TenorBasis3M,AC3203,_xll.ohTrigger(trigger,$X$24))</f>
        <v>1.2950139192836945E-2</v>
      </c>
      <c r="AG3203" s="90">
        <f>_xll.qlIndexFixing(TenorBasisIndex6M,$AB3203,TRUE,_xll.ohTrigger(trigger,$X$24))</f>
        <v>1.3086875453906402E-2</v>
      </c>
      <c r="AH3203" s="43">
        <f>_xll.qlIndexFixing($X$9,$AB3203,TRUE,trigger)</f>
        <v>1.3088944049565515E-2</v>
      </c>
      <c r="AI3203" s="45">
        <f t="shared" si="63"/>
        <v>-2.0685956591132149E-2</v>
      </c>
    </row>
    <row r="3204" spans="27:35" x14ac:dyDescent="0.2">
      <c r="AA3204" s="122" t="s">
        <v>88</v>
      </c>
      <c r="AB3204" s="40">
        <f>_xll.qlInterestRateIndexFixingDate($X$9,AC3204)</f>
        <v>61869</v>
      </c>
      <c r="AC3204" s="40">
        <f>_xll.qlCalendarAdvance(calendar,$AC3203,AA3204,,,trigger)</f>
        <v>61871</v>
      </c>
      <c r="AD3204" s="40">
        <f>_xll.qlInterestRateIndexMaturity($X$9,AC3204,)</f>
        <v>61963</v>
      </c>
      <c r="AE3204" s="43">
        <f>_xll.qlTenorBasisValue(TenorBasis3M,AC3204,_xll.ohTrigger(trigger,$X$24))</f>
        <v>2.0336806208096789E-5</v>
      </c>
      <c r="AF3204" s="90">
        <f>_xll.qlTenorBasisForwardRate(TenorBasis3M,AC3204,_xll.ohTrigger(trigger,$X$24))</f>
        <v>1.2954405718712151E-2</v>
      </c>
      <c r="AG3204" s="90">
        <f>_xll.qlIndexFixing(TenorBasisIndex6M,$AB3204,TRUE,_xll.ohTrigger(trigger,$X$24))</f>
        <v>1.3091142490728543E-2</v>
      </c>
      <c r="AH3204" s="43">
        <f>_xll.qlIndexFixing($X$9,$AB3204,TRUE,trigger)</f>
        <v>1.309332661947684E-2</v>
      </c>
      <c r="AI3204" s="45">
        <f t="shared" ref="AI3204:AI3267" si="64">(AG3204-AH3204)*10000</f>
        <v>-2.1841287482973065E-2</v>
      </c>
    </row>
    <row r="3205" spans="27:35" x14ac:dyDescent="0.2">
      <c r="AA3205" s="122" t="s">
        <v>88</v>
      </c>
      <c r="AB3205" s="40">
        <f>_xll.qlInterestRateIndexFixingDate($X$9,AC3205)</f>
        <v>61876</v>
      </c>
      <c r="AC3205" s="40">
        <f>_xll.qlCalendarAdvance(calendar,$AC3204,AA3205,,,trigger)</f>
        <v>61878</v>
      </c>
      <c r="AD3205" s="40">
        <f>_xll.qlInterestRateIndexMaturity($X$9,AC3205,)</f>
        <v>61970</v>
      </c>
      <c r="AE3205" s="43">
        <f>_xll.qlTenorBasisValue(TenorBasis3M,AC3205,_xll.ohTrigger(trigger,$X$24))</f>
        <v>2.0294860825807225E-5</v>
      </c>
      <c r="AF3205" s="90">
        <f>_xll.qlTenorBasisForwardRate(TenorBasis3M,AC3205,_xll.ohTrigger(trigger,$X$24))</f>
        <v>1.2958659117156039E-2</v>
      </c>
      <c r="AG3205" s="90">
        <f>_xll.qlIndexFixing(TenorBasisIndex6M,$AB3205,TRUE,_xll.ohTrigger(trigger,$X$24))</f>
        <v>1.3095396399667556E-2</v>
      </c>
      <c r="AH3205" s="43">
        <f>_xll.qlIndexFixing($X$9,$AB3205,TRUE,trigger)</f>
        <v>1.3097695741950218E-2</v>
      </c>
      <c r="AI3205" s="45">
        <f t="shared" si="64"/>
        <v>-2.299342282661293E-2</v>
      </c>
    </row>
    <row r="3206" spans="27:35" x14ac:dyDescent="0.2">
      <c r="AA3206" s="122" t="s">
        <v>88</v>
      </c>
      <c r="AB3206" s="40">
        <f>_xll.qlInterestRateIndexFixingDate($X$9,AC3206)</f>
        <v>61883</v>
      </c>
      <c r="AC3206" s="40">
        <f>_xll.qlCalendarAdvance(calendar,$AC3205,AA3206,,,trigger)</f>
        <v>61885</v>
      </c>
      <c r="AD3206" s="40">
        <f>_xll.qlInterestRateIndexMaturity($X$9,AC3206,)</f>
        <v>61977</v>
      </c>
      <c r="AE3206" s="43">
        <f>_xll.qlTenorBasisValue(TenorBasis3M,AC3206,_xll.ohTrigger(trigger,$X$24))</f>
        <v>2.0253007989813825E-5</v>
      </c>
      <c r="AF3206" s="90">
        <f>_xll.qlTenorBasisForwardRate(TenorBasis3M,AC3206,_xll.ohTrigger(trigger,$X$24))</f>
        <v>1.2962899387933149E-2</v>
      </c>
      <c r="AG3206" s="90">
        <f>_xll.qlIndexFixing(TenorBasisIndex6M,$AB3206,TRUE,_xll.ohTrigger(trigger,$X$24))</f>
        <v>1.3099637180482765E-2</v>
      </c>
      <c r="AH3206" s="43">
        <f>_xll.qlIndexFixing($X$9,$AB3206,TRUE,trigger)</f>
        <v>1.310205141694047E-2</v>
      </c>
      <c r="AI3206" s="45">
        <f t="shared" si="64"/>
        <v>-2.4142364577050407E-2</v>
      </c>
    </row>
    <row r="3207" spans="27:35" x14ac:dyDescent="0.2">
      <c r="AA3207" s="122" t="s">
        <v>88</v>
      </c>
      <c r="AB3207" s="40">
        <f>_xll.qlInterestRateIndexFixingDate($X$9,AC3207)</f>
        <v>61890</v>
      </c>
      <c r="AC3207" s="40">
        <f>_xll.qlCalendarAdvance(calendar,$AC3206,AA3207,,,trigger)</f>
        <v>61892</v>
      </c>
      <c r="AD3207" s="40">
        <f>_xll.qlInterestRateIndexMaturity($X$9,AC3207,)</f>
        <v>61984</v>
      </c>
      <c r="AE3207" s="43">
        <f>_xll.qlTenorBasisValue(TenorBasis3M,AC3207,_xll.ohTrigger(trigger,$X$24))</f>
        <v>2.021124750243932E-5</v>
      </c>
      <c r="AF3207" s="90">
        <f>_xll.qlTenorBasisForwardRate(TenorBasis3M,AC3207,_xll.ohTrigger(trigger,$X$24))</f>
        <v>1.296712653080454E-2</v>
      </c>
      <c r="AG3207" s="90">
        <f>_xll.qlIndexFixing(TenorBasisIndex6M,$AB3207,TRUE,_xll.ohTrigger(trigger,$X$24))</f>
        <v>1.3103864832936966E-2</v>
      </c>
      <c r="AH3207" s="43">
        <f>_xll.qlIndexFixing($X$9,$AB3207,TRUE,trigger)</f>
        <v>1.3106393644401543E-2</v>
      </c>
      <c r="AI3207" s="45">
        <f t="shared" si="64"/>
        <v>-2.5288114645777293E-2</v>
      </c>
    </row>
    <row r="3208" spans="27:35" x14ac:dyDescent="0.2">
      <c r="AA3208" s="122" t="s">
        <v>88</v>
      </c>
      <c r="AB3208" s="40">
        <f>_xll.qlInterestRateIndexFixingDate($X$9,AC3208)</f>
        <v>61897</v>
      </c>
      <c r="AC3208" s="40">
        <f>_xll.qlCalendarAdvance(calendar,$AC3207,AA3208,,,trigger)</f>
        <v>61899</v>
      </c>
      <c r="AD3208" s="40">
        <f>_xll.qlInterestRateIndexMaturity($X$9,AC3208,)</f>
        <v>61991</v>
      </c>
      <c r="AE3208" s="43">
        <f>_xll.qlTenorBasisValue(TenorBasis3M,AC3208,_xll.ohTrigger(trigger,$X$24))</f>
        <v>2.016957916640875E-5</v>
      </c>
      <c r="AF3208" s="90">
        <f>_xll.qlTenorBasisForwardRate(TenorBasis3M,AC3208,_xll.ohTrigger(trigger,$X$24))</f>
        <v>1.2971340545531271E-2</v>
      </c>
      <c r="AG3208" s="90">
        <f>_xll.qlIndexFixing(TenorBasisIndex6M,$AB3208,TRUE,_xll.ohTrigger(trigger,$X$24))</f>
        <v>1.3108079356794696E-2</v>
      </c>
      <c r="AH3208" s="43">
        <f>_xll.qlIndexFixing($X$9,$AB3208,TRUE,trigger)</f>
        <v>1.3110722424289128E-2</v>
      </c>
      <c r="AI3208" s="45">
        <f t="shared" si="64"/>
        <v>-2.6430674944320082E-2</v>
      </c>
    </row>
    <row r="3209" spans="27:35" x14ac:dyDescent="0.2">
      <c r="AA3209" s="122" t="s">
        <v>88</v>
      </c>
      <c r="AB3209" s="40">
        <f>_xll.qlInterestRateIndexFixingDate($X$9,AC3209)</f>
        <v>61904</v>
      </c>
      <c r="AC3209" s="40">
        <f>_xll.qlCalendarAdvance(calendar,$AC3208,AA3209,,,trigger)</f>
        <v>61906</v>
      </c>
      <c r="AD3209" s="40">
        <f>_xll.qlInterestRateIndexMaturity($X$9,AC3209,)</f>
        <v>61998</v>
      </c>
      <c r="AE3209" s="43">
        <f>_xll.qlTenorBasisValue(TenorBasis3M,AC3209,_xll.ohTrigger(trigger,$X$24))</f>
        <v>2.0128002784848589E-5</v>
      </c>
      <c r="AF3209" s="90">
        <f>_xll.qlTenorBasisForwardRate(TenorBasis3M,AC3209,_xll.ohTrigger(trigger,$X$24))</f>
        <v>1.2975541431877881E-2</v>
      </c>
      <c r="AG3209" s="90">
        <f>_xll.qlIndexFixing(TenorBasisIndex6M,$AB3209,TRUE,_xll.ohTrigger(trigger,$X$24))</f>
        <v>1.3112280751815277E-2</v>
      </c>
      <c r="AH3209" s="43">
        <f>_xll.qlIndexFixing($X$9,$AB3209,TRUE,trigger)</f>
        <v>1.3115037756558912E-2</v>
      </c>
      <c r="AI3209" s="45">
        <f t="shared" si="64"/>
        <v>-2.7570047436351053E-2</v>
      </c>
    </row>
    <row r="3210" spans="27:35" x14ac:dyDescent="0.2">
      <c r="AA3210" s="122" t="s">
        <v>88</v>
      </c>
      <c r="AB3210" s="40">
        <f>_xll.qlInterestRateIndexFixingDate($X$9,AC3210)</f>
        <v>61911</v>
      </c>
      <c r="AC3210" s="40">
        <f>_xll.qlCalendarAdvance(calendar,$AC3209,AA3210,,,trigger)</f>
        <v>61913</v>
      </c>
      <c r="AD3210" s="40">
        <f>_xll.qlInterestRateIndexMaturity($X$9,AC3210,)</f>
        <v>62005</v>
      </c>
      <c r="AE3210" s="43">
        <f>_xll.qlTenorBasisValue(TenorBasis3M,AC3210,_xll.ohTrigger(trigger,$X$24))</f>
        <v>2.0086518161286133E-5</v>
      </c>
      <c r="AF3210" s="90">
        <f>_xll.qlTenorBasisForwardRate(TenorBasis3M,AC3210,_xll.ohTrigger(trigger,$X$24))</f>
        <v>1.2979729189607167E-2</v>
      </c>
      <c r="AG3210" s="90">
        <f>_xll.qlIndexFixing(TenorBasisIndex6M,$AB3210,TRUE,_xll.ohTrigger(trigger,$X$24))</f>
        <v>1.3116469017765855E-2</v>
      </c>
      <c r="AH3210" s="43">
        <f>_xll.qlIndexFixing($X$9,$AB3210,TRUE,trigger)</f>
        <v>1.311933964116745E-2</v>
      </c>
      <c r="AI3210" s="45">
        <f t="shared" si="64"/>
        <v>-2.8706234015945381E-2</v>
      </c>
    </row>
    <row r="3211" spans="27:35" x14ac:dyDescent="0.2">
      <c r="AA3211" s="122" t="s">
        <v>88</v>
      </c>
      <c r="AB3211" s="40">
        <f>_xll.qlInterestRateIndexFixingDate($X$9,AC3211)</f>
        <v>61918</v>
      </c>
      <c r="AC3211" s="40">
        <f>_xll.qlCalendarAdvance(calendar,$AC3210,AA3211,,,trigger)</f>
        <v>61920</v>
      </c>
      <c r="AD3211" s="40">
        <f>_xll.qlInterestRateIndexMaturity($X$9,AC3211,)</f>
        <v>62012</v>
      </c>
      <c r="AE3211" s="43">
        <f>_xll.qlTenorBasisValue(TenorBasis3M,AC3211,_xll.ohTrigger(trigger,$X$24))</f>
        <v>2.0045125099648721E-5</v>
      </c>
      <c r="AF3211" s="90">
        <f>_xll.qlTenorBasisForwardRate(TenorBasis3M,AC3211,_xll.ohTrigger(trigger,$X$24))</f>
        <v>1.2983903818482797E-2</v>
      </c>
      <c r="AG3211" s="90">
        <f>_xll.qlIndexFixing(TenorBasisIndex6M,$AB3211,TRUE,_xll.ohTrigger(trigger,$X$24))</f>
        <v>1.3120644154406618E-2</v>
      </c>
      <c r="AH3211" s="43">
        <f>_xll.qlIndexFixing($X$9,$AB3211,TRUE,trigger)</f>
        <v>1.312362807806869E-2</v>
      </c>
      <c r="AI3211" s="45">
        <f t="shared" si="64"/>
        <v>-2.98392366207198E-2</v>
      </c>
    </row>
    <row r="3212" spans="27:35" x14ac:dyDescent="0.2">
      <c r="AA3212" s="122" t="s">
        <v>88</v>
      </c>
      <c r="AB3212" s="40">
        <f>_xll.qlInterestRateIndexFixingDate($X$9,AC3212)</f>
        <v>61925</v>
      </c>
      <c r="AC3212" s="40">
        <f>_xll.qlCalendarAdvance(calendar,$AC3211,AA3212,,,trigger)</f>
        <v>61927</v>
      </c>
      <c r="AD3212" s="40">
        <f>_xll.qlInterestRateIndexMaturity($X$9,AC3212,)</f>
        <v>62019</v>
      </c>
      <c r="AE3212" s="43">
        <f>_xll.qlTenorBasisValue(TenorBasis3M,AC3212,_xll.ohTrigger(trigger,$X$24))</f>
        <v>2.0003823404262869E-5</v>
      </c>
      <c r="AF3212" s="90">
        <f>_xll.qlTenorBasisForwardRate(TenorBasis3M,AC3212,_xll.ohTrigger(trigger,$X$24))</f>
        <v>1.2988065318268438E-2</v>
      </c>
      <c r="AG3212" s="90">
        <f>_xll.qlIndexFixing(TenorBasisIndex6M,$AB3212,TRUE,_xll.ohTrigger(trigger,$X$24))</f>
        <v>1.3124806161504712E-2</v>
      </c>
      <c r="AH3212" s="43">
        <f>_xll.qlIndexFixing($X$9,$AB3212,TRUE,trigger)</f>
        <v>1.3127903067220063E-2</v>
      </c>
      <c r="AI3212" s="45">
        <f t="shared" si="64"/>
        <v>-3.0969057153509838E-2</v>
      </c>
    </row>
    <row r="3213" spans="27:35" x14ac:dyDescent="0.2">
      <c r="AA3213" s="122" t="s">
        <v>88</v>
      </c>
      <c r="AB3213" s="40">
        <f>_xll.qlInterestRateIndexFixingDate($X$9,AC3213)</f>
        <v>61932</v>
      </c>
      <c r="AC3213" s="40">
        <f>_xll.qlCalendarAdvance(calendar,$AC3212,AA3213,,,trigger)</f>
        <v>61934</v>
      </c>
      <c r="AD3213" s="40">
        <f>_xll.qlInterestRateIndexMaturity($X$9,AC3213,)</f>
        <v>62026</v>
      </c>
      <c r="AE3213" s="43">
        <f>_xll.qlTenorBasisValue(TenorBasis3M,AC3213,_xll.ohTrigger(trigger,$X$24))</f>
        <v>1.9962612879853665E-5</v>
      </c>
      <c r="AF3213" s="90">
        <f>_xll.qlTenorBasisForwardRate(TenorBasis3M,AC3213,_xll.ohTrigger(trigger,$X$24))</f>
        <v>1.2992213688729494E-2</v>
      </c>
      <c r="AG3213" s="90">
        <f>_xll.qlIndexFixing(TenorBasisIndex6M,$AB3213,TRUE,_xll.ohTrigger(trigger,$X$24))</f>
        <v>1.3128955038821196E-2</v>
      </c>
      <c r="AH3213" s="43">
        <f>_xll.qlIndexFixing($X$9,$AB3213,TRUE,trigger)</f>
        <v>1.313216460857812E-2</v>
      </c>
      <c r="AI3213" s="45">
        <f t="shared" si="64"/>
        <v>-3.2095697569244769E-2</v>
      </c>
    </row>
    <row r="3214" spans="27:35" x14ac:dyDescent="0.2">
      <c r="AA3214" s="122" t="s">
        <v>88</v>
      </c>
      <c r="AB3214" s="40">
        <f>_xll.qlInterestRateIndexFixingDate($X$9,AC3214)</f>
        <v>61939</v>
      </c>
      <c r="AC3214" s="40">
        <f>_xll.qlCalendarAdvance(calendar,$AC3213,AA3214,,,trigger)</f>
        <v>61941</v>
      </c>
      <c r="AD3214" s="40">
        <f>_xll.qlInterestRateIndexMaturity($X$9,AC3214,)</f>
        <v>62033</v>
      </c>
      <c r="AE3214" s="43">
        <f>_xll.qlTenorBasisValue(TenorBasis3M,AC3214,_xll.ohTrigger(trigger,$X$24))</f>
        <v>1.9921493331543949E-5</v>
      </c>
      <c r="AF3214" s="90">
        <f>_xll.qlTenorBasisForwardRate(TenorBasis3M,AC3214,_xll.ohTrigger(trigger,$X$24))</f>
        <v>1.2996348929630502E-2</v>
      </c>
      <c r="AG3214" s="90">
        <f>_xll.qlIndexFixing(TenorBasisIndex6M,$AB3214,TRUE,_xll.ohTrigger(trigger,$X$24))</f>
        <v>1.313309078612495E-2</v>
      </c>
      <c r="AH3214" s="43">
        <f>_xll.qlIndexFixing($X$9,$AB3214,TRUE,trigger)</f>
        <v>1.3136412702097684E-2</v>
      </c>
      <c r="AI3214" s="45">
        <f t="shared" si="64"/>
        <v>-3.3219159727339992E-2</v>
      </c>
    </row>
    <row r="3215" spans="27:35" x14ac:dyDescent="0.2">
      <c r="AA3215" s="122" t="s">
        <v>88</v>
      </c>
      <c r="AB3215" s="40">
        <f>_xll.qlInterestRateIndexFixingDate($X$9,AC3215)</f>
        <v>61946</v>
      </c>
      <c r="AC3215" s="40">
        <f>_xll.qlCalendarAdvance(calendar,$AC3214,AA3215,,,trigger)</f>
        <v>61948</v>
      </c>
      <c r="AD3215" s="40">
        <f>_xll.qlInterestRateIndexMaturity($X$9,AC3215,)</f>
        <v>62040</v>
      </c>
      <c r="AE3215" s="43">
        <f>_xll.qlTenorBasisValue(TenorBasis3M,AC3215,_xll.ohTrigger(trigger,$X$24))</f>
        <v>1.9880464564853559E-5</v>
      </c>
      <c r="AF3215" s="90">
        <f>_xll.qlTenorBasisForwardRate(TenorBasis3M,AC3215,_xll.ohTrigger(trigger,$X$24))</f>
        <v>1.3000471040740343E-2</v>
      </c>
      <c r="AG3215" s="90">
        <f>_xll.qlIndexFixing(TenorBasisIndex6M,$AB3215,TRUE,_xll.ohTrigger(trigger,$X$24))</f>
        <v>1.313721340318225E-2</v>
      </c>
      <c r="AH3215" s="43">
        <f>_xll.qlIndexFixing($X$9,$AB3215,TRUE,trigger)</f>
        <v>1.3140647347734439E-2</v>
      </c>
      <c r="AI3215" s="45">
        <f t="shared" si="64"/>
        <v>-3.4339445521888029E-2</v>
      </c>
    </row>
    <row r="3216" spans="27:35" x14ac:dyDescent="0.2">
      <c r="AA3216" s="122" t="s">
        <v>88</v>
      </c>
      <c r="AB3216" s="40">
        <f>_xll.qlInterestRateIndexFixingDate($X$9,AC3216)</f>
        <v>61953</v>
      </c>
      <c r="AC3216" s="40">
        <f>_xll.qlCalendarAdvance(calendar,$AC3215,AA3216,,,trigger)</f>
        <v>61955</v>
      </c>
      <c r="AD3216" s="40">
        <f>_xll.qlInterestRateIndexMaturity($X$9,AC3216,)</f>
        <v>62047</v>
      </c>
      <c r="AE3216" s="43">
        <f>_xll.qlTenorBasisValue(TenorBasis3M,AC3216,_xll.ohTrigger(trigger,$X$24))</f>
        <v>1.9839526385698614E-5</v>
      </c>
      <c r="AF3216" s="90">
        <f>_xll.qlTenorBasisForwardRate(TenorBasis3M,AC3216,_xll.ohTrigger(trigger,$X$24))</f>
        <v>1.3004580021820946E-2</v>
      </c>
      <c r="AG3216" s="90">
        <f>_xll.qlIndexFixing(TenorBasisIndex6M,$AB3216,TRUE,_xll.ohTrigger(trigger,$X$24))</f>
        <v>1.3141322889755893E-2</v>
      </c>
      <c r="AH3216" s="43">
        <f>_xll.qlIndexFixing($X$9,$AB3216,TRUE,trigger)</f>
        <v>1.314486854544755E-2</v>
      </c>
      <c r="AI3216" s="45">
        <f t="shared" si="64"/>
        <v>-3.5456556916578508E-2</v>
      </c>
    </row>
    <row r="3217" spans="27:35" x14ac:dyDescent="0.2">
      <c r="AA3217" s="122" t="s">
        <v>88</v>
      </c>
      <c r="AB3217" s="40">
        <f>_xll.qlInterestRateIndexFixingDate($X$9,AC3217)</f>
        <v>61960</v>
      </c>
      <c r="AC3217" s="40">
        <f>_xll.qlCalendarAdvance(calendar,$AC3216,AA3217,,,trigger)</f>
        <v>61962</v>
      </c>
      <c r="AD3217" s="40">
        <f>_xll.qlInterestRateIndexMaturity($X$9,AC3217,)</f>
        <v>62054</v>
      </c>
      <c r="AE3217" s="43">
        <f>_xll.qlTenorBasisValue(TenorBasis3M,AC3217,_xll.ohTrigger(trigger,$X$24))</f>
        <v>1.979867860039075E-5</v>
      </c>
      <c r="AF3217" s="90">
        <f>_xll.qlTenorBasisForwardRate(TenorBasis3M,AC3217,_xll.ohTrigger(trigger,$X$24))</f>
        <v>1.30086758726438E-2</v>
      </c>
      <c r="AG3217" s="90">
        <f>_xll.qlIndexFixing(TenorBasisIndex6M,$AB3217,TRUE,_xll.ohTrigger(trigger,$X$24))</f>
        <v>1.3145419245615627E-2</v>
      </c>
      <c r="AH3217" s="43">
        <f>_xll.qlIndexFixing($X$9,$AB3217,TRUE,trigger)</f>
        <v>1.3149076295190968E-2</v>
      </c>
      <c r="AI3217" s="45">
        <f t="shared" si="64"/>
        <v>-3.6570495753410204E-2</v>
      </c>
    </row>
    <row r="3218" spans="27:35" x14ac:dyDescent="0.2">
      <c r="AA3218" s="122" t="s">
        <v>88</v>
      </c>
      <c r="AB3218" s="40">
        <f>_xll.qlInterestRateIndexFixingDate($X$9,AC3218)</f>
        <v>61967</v>
      </c>
      <c r="AC3218" s="40">
        <f>_xll.qlCalendarAdvance(calendar,$AC3217,AA3218,,,trigger)</f>
        <v>61969</v>
      </c>
      <c r="AD3218" s="40">
        <f>_xll.qlInterestRateIndexMaturity($X$9,AC3218,)</f>
        <v>62061</v>
      </c>
      <c r="AE3218" s="43">
        <f>_xll.qlTenorBasisValue(TenorBasis3M,AC3218,_xll.ohTrigger(trigger,$X$24))</f>
        <v>1.9757921015636367E-5</v>
      </c>
      <c r="AF3218" s="90">
        <f>_xll.qlTenorBasisForwardRate(TenorBasis3M,AC3218,_xll.ohTrigger(trigger,$X$24))</f>
        <v>1.3012758592975175E-2</v>
      </c>
      <c r="AG3218" s="90">
        <f>_xll.qlIndexFixing(TenorBasisIndex6M,$AB3218,TRUE,_xll.ohTrigger(trigger,$X$24))</f>
        <v>1.3149502470530334E-2</v>
      </c>
      <c r="AH3218" s="43">
        <f>_xll.qlIndexFixing($X$9,$AB3218,TRUE,trigger)</f>
        <v>1.3153270596922985E-2</v>
      </c>
      <c r="AI3218" s="45">
        <f t="shared" si="64"/>
        <v>-3.7681263926510333E-2</v>
      </c>
    </row>
    <row r="3219" spans="27:35" x14ac:dyDescent="0.2">
      <c r="AA3219" s="122" t="s">
        <v>88</v>
      </c>
      <c r="AB3219" s="40">
        <f>_xll.qlInterestRateIndexFixingDate($X$9,AC3219)</f>
        <v>61974</v>
      </c>
      <c r="AC3219" s="40">
        <f>_xll.qlCalendarAdvance(calendar,$AC3218,AA3219,,,trigger)</f>
        <v>61976</v>
      </c>
      <c r="AD3219" s="40">
        <f>_xll.qlInterestRateIndexMaturity($X$9,AC3219,)</f>
        <v>62067</v>
      </c>
      <c r="AE3219" s="43">
        <f>_xll.qlTenorBasisValue(TenorBasis3M,AC3219,_xll.ohTrigger(trigger,$X$24))</f>
        <v>1.9717253438535916E-5</v>
      </c>
      <c r="AF3219" s="90">
        <f>_xll.qlTenorBasisForwardRate(TenorBasis3M,AC3219,_xll.ohTrigger(trigger,$X$24))</f>
        <v>1.3016304920505577E-2</v>
      </c>
      <c r="AG3219" s="90">
        <f>_xll.qlIndexFixing(TenorBasisIndex6M,$AB3219,TRUE,_xll.ohTrigger(trigger,$X$24))</f>
        <v>1.3153044304406648E-2</v>
      </c>
      <c r="AH3219" s="43">
        <f>_xll.qlIndexFixing($X$9,$AB3219,TRUE,trigger)</f>
        <v>1.3156915197920943E-2</v>
      </c>
      <c r="AI3219" s="45">
        <f t="shared" si="64"/>
        <v>-3.8708935142951068E-2</v>
      </c>
    </row>
    <row r="3220" spans="27:35" x14ac:dyDescent="0.2">
      <c r="AA3220" s="122" t="s">
        <v>88</v>
      </c>
      <c r="AB3220" s="40">
        <f>_xll.qlInterestRateIndexFixingDate($X$9,AC3220)</f>
        <v>61981</v>
      </c>
      <c r="AC3220" s="40">
        <f>_xll.qlCalendarAdvance(calendar,$AC3219,AA3220,,,trigger)</f>
        <v>61983</v>
      </c>
      <c r="AD3220" s="40">
        <f>_xll.qlInterestRateIndexMaturity($X$9,AC3220,)</f>
        <v>62074</v>
      </c>
      <c r="AE3220" s="43">
        <f>_xll.qlTenorBasisValue(TenorBasis3M,AC3220,_xll.ohTrigger(trigger,$X$24))</f>
        <v>1.9676675676583134E-5</v>
      </c>
      <c r="AF3220" s="90">
        <f>_xll.qlTenorBasisForwardRate(TenorBasis3M,AC3220,_xll.ohTrigger(trigger,$X$24))</f>
        <v>1.3020362170640558E-2</v>
      </c>
      <c r="AG3220" s="90">
        <f>_xll.qlIndexFixing(TenorBasisIndex6M,$AB3220,TRUE,_xll.ohTrigger(trigger,$X$24))</f>
        <v>1.3157102056692916E-2</v>
      </c>
      <c r="AH3220" s="43">
        <f>_xll.qlIndexFixing($X$9,$AB3220,TRUE,trigger)</f>
        <v>1.3161083411971782E-2</v>
      </c>
      <c r="AI3220" s="45">
        <f t="shared" si="64"/>
        <v>-3.9813552788654782E-2</v>
      </c>
    </row>
    <row r="3221" spans="27:35" x14ac:dyDescent="0.2">
      <c r="AA3221" s="122" t="s">
        <v>88</v>
      </c>
      <c r="AB3221" s="40">
        <f>_xll.qlInterestRateIndexFixingDate($X$9,AC3221)</f>
        <v>61988</v>
      </c>
      <c r="AC3221" s="40">
        <f>_xll.qlCalendarAdvance(calendar,$AC3220,AA3221,,,trigger)</f>
        <v>61990</v>
      </c>
      <c r="AD3221" s="40">
        <f>_xll.qlInterestRateIndexMaturity($X$9,AC3221,)</f>
        <v>62081</v>
      </c>
      <c r="AE3221" s="43">
        <f>_xll.qlTenorBasisValue(TenorBasis3M,AC3221,_xll.ohTrigger(trigger,$X$24))</f>
        <v>1.9636187537664265E-5</v>
      </c>
      <c r="AF3221" s="90">
        <f>_xll.qlTenorBasisForwardRate(TenorBasis3M,AC3221,_xll.ohTrigger(trigger,$X$24))</f>
        <v>1.3024406290034207E-2</v>
      </c>
      <c r="AG3221" s="90">
        <f>_xll.qlIndexFixing(TenorBasisIndex6M,$AB3221,TRUE,_xll.ohTrigger(trigger,$X$24))</f>
        <v>1.3161146677789861E-2</v>
      </c>
      <c r="AH3221" s="43">
        <f>_xll.qlIndexFixing($X$9,$AB3221,TRUE,trigger)</f>
        <v>1.3165238178328672E-2</v>
      </c>
      <c r="AI3221" s="45">
        <f t="shared" si="64"/>
        <v>-4.0915005388112574E-2</v>
      </c>
    </row>
    <row r="3222" spans="27:35" x14ac:dyDescent="0.2">
      <c r="AA3222" s="122" t="s">
        <v>88</v>
      </c>
      <c r="AB3222" s="40">
        <f>_xll.qlInterestRateIndexFixingDate($X$9,AC3222)</f>
        <v>61995</v>
      </c>
      <c r="AC3222" s="40">
        <f>_xll.qlCalendarAdvance(calendar,$AC3221,AA3222,,,trigger)</f>
        <v>61997</v>
      </c>
      <c r="AD3222" s="40">
        <f>_xll.qlInterestRateIndexMaturity($X$9,AC3222,)</f>
        <v>62089</v>
      </c>
      <c r="AE3222" s="43">
        <f>_xll.qlTenorBasisValue(TenorBasis3M,AC3222,_xll.ohTrigger(trigger,$X$24))</f>
        <v>1.9595788830057438E-5</v>
      </c>
      <c r="AF3222" s="90">
        <f>_xll.qlTenorBasisForwardRate(TenorBasis3M,AC3222,_xll.ohTrigger(trigger,$X$24))</f>
        <v>1.3028958164745277E-2</v>
      </c>
      <c r="AG3222" s="90">
        <f>_xll.qlIndexFixing(TenorBasisIndex6M,$AB3222,TRUE,_xll.ohTrigger(trigger,$X$24))</f>
        <v>1.3165704056088703E-2</v>
      </c>
      <c r="AH3222" s="43">
        <f>_xll.qlIndexFixing($X$9,$AB3222,TRUE,trigger)</f>
        <v>1.3169913322871657E-2</v>
      </c>
      <c r="AI3222" s="45">
        <f t="shared" si="64"/>
        <v>-4.2092667829531777E-2</v>
      </c>
    </row>
    <row r="3223" spans="27:35" x14ac:dyDescent="0.2">
      <c r="AA3223" s="122" t="s">
        <v>88</v>
      </c>
      <c r="AB3223" s="40">
        <f>_xll.qlInterestRateIndexFixingDate($X$9,AC3223)</f>
        <v>62002</v>
      </c>
      <c r="AC3223" s="40">
        <f>_xll.qlCalendarAdvance(calendar,$AC3222,AA3223,,,trigger)</f>
        <v>62004</v>
      </c>
      <c r="AD3223" s="40">
        <f>_xll.qlInterestRateIndexMaturity($X$9,AC3223,)</f>
        <v>62096</v>
      </c>
      <c r="AE3223" s="43">
        <f>_xll.qlTenorBasisValue(TenorBasis3M,AC3223,_xll.ohTrigger(trigger,$X$24))</f>
        <v>1.9555479362431814E-5</v>
      </c>
      <c r="AF3223" s="90">
        <f>_xll.qlTenorBasisForwardRate(TenorBasis3M,AC3223,_xll.ohTrigger(trigger,$X$24))</f>
        <v>1.3032975229146395E-2</v>
      </c>
      <c r="AG3223" s="90">
        <f>_xll.qlIndexFixing(TenorBasisIndex6M,$AB3223,TRUE,_xll.ohTrigger(trigger,$X$24))</f>
        <v>1.316972162279932E-2</v>
      </c>
      <c r="AH3223" s="43">
        <f>_xll.qlIndexFixing($X$9,$AB3223,TRUE,trigger)</f>
        <v>1.3174040383901103E-2</v>
      </c>
      <c r="AI3223" s="45">
        <f t="shared" si="64"/>
        <v>-4.3187611017837108E-2</v>
      </c>
    </row>
    <row r="3224" spans="27:35" x14ac:dyDescent="0.2">
      <c r="AA3224" s="122" t="s">
        <v>88</v>
      </c>
      <c r="AB3224" s="40">
        <f>_xll.qlInterestRateIndexFixingDate($X$9,AC3224)</f>
        <v>62009</v>
      </c>
      <c r="AC3224" s="40">
        <f>_xll.qlCalendarAdvance(calendar,$AC3223,AA3224,,,trigger)</f>
        <v>62011</v>
      </c>
      <c r="AD3224" s="40">
        <f>_xll.qlInterestRateIndexMaturity($X$9,AC3224,)</f>
        <v>62103</v>
      </c>
      <c r="AE3224" s="43">
        <f>_xll.qlTenorBasisValue(TenorBasis3M,AC3224,_xll.ohTrigger(trigger,$X$24))</f>
        <v>1.9515258943846853E-5</v>
      </c>
      <c r="AF3224" s="90">
        <f>_xll.qlTenorBasisForwardRate(TenorBasis3M,AC3224,_xll.ohTrigger(trigger,$X$24))</f>
        <v>1.303697916167019E-2</v>
      </c>
      <c r="AG3224" s="90">
        <f>_xll.qlIndexFixing(TenorBasisIndex6M,$AB3224,TRUE,_xll.ohTrigger(trigger,$X$24))</f>
        <v>1.3173726057180798E-2</v>
      </c>
      <c r="AH3224" s="43">
        <f>_xll.qlIndexFixing($X$9,$AB3224,TRUE,trigger)</f>
        <v>1.3178153996661963E-2</v>
      </c>
      <c r="AI3224" s="45">
        <f t="shared" si="64"/>
        <v>-4.4279394811642947E-2</v>
      </c>
    </row>
    <row r="3225" spans="27:35" x14ac:dyDescent="0.2">
      <c r="AA3225" s="122" t="s">
        <v>88</v>
      </c>
      <c r="AB3225" s="40">
        <f>_xll.qlInterestRateIndexFixingDate($X$9,AC3225)</f>
        <v>62016</v>
      </c>
      <c r="AC3225" s="40">
        <f>_xll.qlCalendarAdvance(calendar,$AC3224,AA3225,,,trigger)</f>
        <v>62018</v>
      </c>
      <c r="AD3225" s="40">
        <f>_xll.qlInterestRateIndexMaturity($X$9,AC3225,)</f>
        <v>62110</v>
      </c>
      <c r="AE3225" s="43">
        <f>_xll.qlTenorBasisValue(TenorBasis3M,AC3225,_xll.ohTrigger(trigger,$X$24))</f>
        <v>1.9475127383751651E-5</v>
      </c>
      <c r="AF3225" s="90">
        <f>_xll.qlTenorBasisForwardRate(TenorBasis3M,AC3225,_xll.ohTrigger(trigger,$X$24))</f>
        <v>1.3040969962091621E-2</v>
      </c>
      <c r="AG3225" s="90">
        <f>_xll.qlIndexFixing(TenorBasisIndex6M,$AB3225,TRUE,_xll.ohTrigger(trigger,$X$24))</f>
        <v>1.3177717359001154E-2</v>
      </c>
      <c r="AH3225" s="43">
        <f>_xll.qlIndexFixing($X$9,$AB3225,TRUE,trigger)</f>
        <v>1.3182254161110794E-2</v>
      </c>
      <c r="AI3225" s="45">
        <f t="shared" si="64"/>
        <v>-4.5368021096402894E-2</v>
      </c>
    </row>
    <row r="3226" spans="27:35" x14ac:dyDescent="0.2">
      <c r="AA3226" s="122" t="s">
        <v>88</v>
      </c>
      <c r="AB3226" s="40">
        <f>_xll.qlInterestRateIndexFixingDate($X$9,AC3226)</f>
        <v>62023</v>
      </c>
      <c r="AC3226" s="40">
        <f>_xll.qlCalendarAdvance(calendar,$AC3225,AA3226,,,trigger)</f>
        <v>62025</v>
      </c>
      <c r="AD3226" s="40">
        <f>_xll.qlInterestRateIndexMaturity($X$9,AC3226,)</f>
        <v>62117</v>
      </c>
      <c r="AE3226" s="43">
        <f>_xll.qlTenorBasisValue(TenorBasis3M,AC3226,_xll.ohTrigger(trigger,$X$24))</f>
        <v>1.9435084491984199E-5</v>
      </c>
      <c r="AF3226" s="90">
        <f>_xll.qlTenorBasisForwardRate(TenorBasis3M,AC3226,_xll.ohTrigger(trigger,$X$24))</f>
        <v>1.3044947630177833E-2</v>
      </c>
      <c r="AG3226" s="90">
        <f>_xll.qlIndexFixing(TenorBasisIndex6M,$AB3226,TRUE,_xll.ohTrigger(trigger,$X$24))</f>
        <v>1.3181695528032738E-2</v>
      </c>
      <c r="AH3226" s="43">
        <f>_xll.qlIndexFixing($X$9,$AB3226,TRUE,trigger)</f>
        <v>1.3186340877208496E-2</v>
      </c>
      <c r="AI3226" s="45">
        <f t="shared" si="64"/>
        <v>-4.6453491757587895E-2</v>
      </c>
    </row>
    <row r="3227" spans="27:35" x14ac:dyDescent="0.2">
      <c r="AA3227" s="122" t="s">
        <v>88</v>
      </c>
      <c r="AB3227" s="40">
        <f>_xll.qlInterestRateIndexFixingDate($X$9,AC3227)</f>
        <v>62030</v>
      </c>
      <c r="AC3227" s="40">
        <f>_xll.qlCalendarAdvance(calendar,$AC3226,AA3227,,,trigger)</f>
        <v>62032</v>
      </c>
      <c r="AD3227" s="40">
        <f>_xll.qlInterestRateIndexMaturity($X$9,AC3227,)</f>
        <v>62124</v>
      </c>
      <c r="AE3227" s="43">
        <f>_xll.qlTenorBasisValue(TenorBasis3M,AC3227,_xll.ohTrigger(trigger,$X$24))</f>
        <v>1.9395130078770532E-5</v>
      </c>
      <c r="AF3227" s="90">
        <f>_xll.qlTenorBasisForwardRate(TenorBasis3M,AC3227,_xll.ohTrigger(trigger,$X$24))</f>
        <v>1.3048912165704658E-2</v>
      </c>
      <c r="AG3227" s="90">
        <f>_xll.qlIndexFixing(TenorBasisIndex6M,$AB3227,TRUE,_xll.ohTrigger(trigger,$X$24))</f>
        <v>1.3185660564049646E-2</v>
      </c>
      <c r="AH3227" s="43">
        <f>_xll.qlIndexFixing($X$9,$AB3227,TRUE,trigger)</f>
        <v>1.3190414144909891E-2</v>
      </c>
      <c r="AI3227" s="45">
        <f t="shared" si="64"/>
        <v>-4.7535808602450214E-2</v>
      </c>
    </row>
    <row r="3228" spans="27:35" x14ac:dyDescent="0.2">
      <c r="AA3228" s="122" t="s">
        <v>88</v>
      </c>
      <c r="AB3228" s="40">
        <f>_xll.qlInterestRateIndexFixingDate($X$9,AC3228)</f>
        <v>62037</v>
      </c>
      <c r="AC3228" s="40">
        <f>_xll.qlCalendarAdvance(calendar,$AC3227,AA3228,,,trigger)</f>
        <v>62039</v>
      </c>
      <c r="AD3228" s="40">
        <f>_xll.qlInterestRateIndexMaturity($X$9,AC3228,)</f>
        <v>62131</v>
      </c>
      <c r="AE3228" s="43">
        <f>_xll.qlTenorBasisValue(TenorBasis3M,AC3228,_xll.ohTrigger(trigger,$X$24))</f>
        <v>1.9355263954724126E-5</v>
      </c>
      <c r="AF3228" s="90">
        <f>_xll.qlTenorBasisForwardRate(TenorBasis3M,AC3228,_xll.ohTrigger(trigger,$X$24))</f>
        <v>1.3052863568441844E-2</v>
      </c>
      <c r="AG3228" s="90">
        <f>_xll.qlIndexFixing(TenorBasisIndex6M,$AB3228,TRUE,_xll.ohTrigger(trigger,$X$24))</f>
        <v>1.3189612466824235E-2</v>
      </c>
      <c r="AH3228" s="43">
        <f>_xll.qlIndexFixing($X$9,$AB3228,TRUE,trigger)</f>
        <v>1.3194473964175005E-2</v>
      </c>
      <c r="AI3228" s="45">
        <f t="shared" si="64"/>
        <v>-4.8614973507700443E-2</v>
      </c>
    </row>
    <row r="3229" spans="27:35" x14ac:dyDescent="0.2">
      <c r="AA3229" s="122" t="s">
        <v>88</v>
      </c>
      <c r="AB3229" s="40">
        <f>_xll.qlInterestRateIndexFixingDate($X$9,AC3229)</f>
        <v>62044</v>
      </c>
      <c r="AC3229" s="40">
        <f>_xll.qlCalendarAdvance(calendar,$AC3228,AA3229,,,trigger)</f>
        <v>62046</v>
      </c>
      <c r="AD3229" s="40">
        <f>_xll.qlInterestRateIndexMaturity($X$9,AC3229,)</f>
        <v>62138</v>
      </c>
      <c r="AE3229" s="43">
        <f>_xll.qlTenorBasisValue(TenorBasis3M,AC3229,_xll.ohTrigger(trigger,$X$24))</f>
        <v>1.9315485930845167E-5</v>
      </c>
      <c r="AF3229" s="90">
        <f>_xll.qlTenorBasisForwardRate(TenorBasis3M,AC3229,_xll.ohTrigger(trigger,$X$24))</f>
        <v>1.3056801838164355E-2</v>
      </c>
      <c r="AG3229" s="90">
        <f>_xll.qlIndexFixing(TenorBasisIndex6M,$AB3229,TRUE,_xll.ohTrigger(trigger,$X$24))</f>
        <v>1.3193551236127992E-2</v>
      </c>
      <c r="AH3229" s="43">
        <f>_xll.qlIndexFixing($X$9,$AB3229,TRUE,trigger)</f>
        <v>1.3198520334961269E-2</v>
      </c>
      <c r="AI3229" s="45">
        <f t="shared" si="64"/>
        <v>-4.969098833277133E-2</v>
      </c>
    </row>
    <row r="3230" spans="27:35" x14ac:dyDescent="0.2">
      <c r="AA3230" s="122" t="s">
        <v>88</v>
      </c>
      <c r="AB3230" s="40">
        <f>_xll.qlInterestRateIndexFixingDate($X$9,AC3230)</f>
        <v>62051</v>
      </c>
      <c r="AC3230" s="40">
        <f>_xll.qlCalendarAdvance(calendar,$AC3229,AA3230,,,trigger)</f>
        <v>62053</v>
      </c>
      <c r="AD3230" s="40">
        <f>_xll.qlInterestRateIndexMaturity($X$9,AC3230,)</f>
        <v>62145</v>
      </c>
      <c r="AE3230" s="43">
        <f>_xll.qlTenorBasisValue(TenorBasis3M,AC3230,_xll.ohTrigger(trigger,$X$24))</f>
        <v>1.9275795818519676E-5</v>
      </c>
      <c r="AF3230" s="90">
        <f>_xll.qlTenorBasisForwardRate(TenorBasis3M,AC3230,_xll.ohTrigger(trigger,$X$24))</f>
        <v>1.3060726974644546E-2</v>
      </c>
      <c r="AG3230" s="90">
        <f>_xll.qlIndexFixing(TenorBasisIndex6M,$AB3230,TRUE,_xll.ohTrigger(trigger,$X$24))</f>
        <v>1.3197476871735878E-2</v>
      </c>
      <c r="AH3230" s="43">
        <f>_xll.qlIndexFixing($X$9,$AB3230,TRUE,trigger)</f>
        <v>1.3202553257228711E-2</v>
      </c>
      <c r="AI3230" s="45">
        <f t="shared" si="64"/>
        <v>-5.0763854928335267E-2</v>
      </c>
    </row>
    <row r="3231" spans="27:35" x14ac:dyDescent="0.2">
      <c r="AA3231" s="122" t="s">
        <v>88</v>
      </c>
      <c r="AB3231" s="40">
        <f>_xll.qlInterestRateIndexFixingDate($X$9,AC3231)</f>
        <v>62058</v>
      </c>
      <c r="AC3231" s="40">
        <f>_xll.qlCalendarAdvance(calendar,$AC3230,AA3231,,,trigger)</f>
        <v>62060</v>
      </c>
      <c r="AD3231" s="40">
        <f>_xll.qlInterestRateIndexMaturity($X$9,AC3231,)</f>
        <v>62152</v>
      </c>
      <c r="AE3231" s="43">
        <f>_xll.qlTenorBasisValue(TenorBasis3M,AC3231,_xll.ohTrigger(trigger,$X$24))</f>
        <v>1.9236193429518961E-5</v>
      </c>
      <c r="AF3231" s="90">
        <f>_xll.qlTenorBasisForwardRate(TenorBasis3M,AC3231,_xll.ohTrigger(trigger,$X$24))</f>
        <v>1.3064638977658248E-2</v>
      </c>
      <c r="AG3231" s="90">
        <f>_xll.qlIndexFixing(TenorBasisIndex6M,$AB3231,TRUE,_xll.ohTrigger(trigger,$X$24))</f>
        <v>1.320138937342025E-2</v>
      </c>
      <c r="AH3231" s="43">
        <f>_xll.qlIndexFixing($X$9,$AB3231,TRUE,trigger)</f>
        <v>1.3206572730934759E-2</v>
      </c>
      <c r="AI3231" s="45">
        <f t="shared" si="64"/>
        <v>-5.1833575145081995E-2</v>
      </c>
    </row>
    <row r="3232" spans="27:35" x14ac:dyDescent="0.2">
      <c r="AA3232" s="122" t="s">
        <v>88</v>
      </c>
      <c r="AB3232" s="40">
        <f>_xll.qlInterestRateIndexFixingDate($X$9,AC3232)</f>
        <v>62065</v>
      </c>
      <c r="AC3232" s="40">
        <f>_xll.qlCalendarAdvance(calendar,$AC3231,AA3232,,,trigger)</f>
        <v>62067</v>
      </c>
      <c r="AD3232" s="40">
        <f>_xll.qlInterestRateIndexMaturity($X$9,AC3232,)</f>
        <v>62157</v>
      </c>
      <c r="AE3232" s="43">
        <f>_xll.qlTenorBasisValue(TenorBasis3M,AC3232,_xll.ohTrigger(trigger,$X$24))</f>
        <v>1.919667857599873E-5</v>
      </c>
      <c r="AF3232" s="90">
        <f>_xll.qlTenorBasisForwardRate(TenorBasis3M,AC3232,_xll.ohTrigger(trigger,$X$24))</f>
        <v>1.3067511907478568E-2</v>
      </c>
      <c r="AG3232" s="90">
        <f>_xll.qlIndexFixing(TenorBasisIndex6M,$AB3232,TRUE,_xll.ohTrigger(trigger,$X$24))</f>
        <v>1.320425276748427E-2</v>
      </c>
      <c r="AH3232" s="43">
        <f>_xll.qlIndexFixing($X$9,$AB3232,TRUE,trigger)</f>
        <v>1.3209527275985344E-2</v>
      </c>
      <c r="AI3232" s="45">
        <f t="shared" si="64"/>
        <v>-5.2745085010741377E-2</v>
      </c>
    </row>
    <row r="3233" spans="27:35" x14ac:dyDescent="0.2">
      <c r="AA3233" s="122" t="s">
        <v>88</v>
      </c>
      <c r="AB3233" s="40">
        <f>_xll.qlInterestRateIndexFixingDate($X$9,AC3233)</f>
        <v>62072</v>
      </c>
      <c r="AC3233" s="40">
        <f>_xll.qlCalendarAdvance(calendar,$AC3232,AA3233,,,trigger)</f>
        <v>62074</v>
      </c>
      <c r="AD3233" s="40">
        <f>_xll.qlInterestRateIndexMaturity($X$9,AC3233,)</f>
        <v>62164</v>
      </c>
      <c r="AE3233" s="43">
        <f>_xll.qlTenorBasisValue(TenorBasis3M,AC3233,_xll.ohTrigger(trigger,$X$24))</f>
        <v>1.9157251070498528E-5</v>
      </c>
      <c r="AF3233" s="90">
        <f>_xll.qlTenorBasisForwardRate(TenorBasis3M,AC3233,_xll.ohTrigger(trigger,$X$24))</f>
        <v>1.3071399237429837E-2</v>
      </c>
      <c r="AG3233" s="90">
        <f>_xll.qlIndexFixing(TenorBasisIndex6M,$AB3233,TRUE,_xll.ohTrigger(trigger,$X$24))</f>
        <v>1.3208140592283257E-2</v>
      </c>
      <c r="AH3233" s="43">
        <f>_xll.qlIndexFixing($X$9,$AB3233,TRUE,trigger)</f>
        <v>1.3213521480993862E-2</v>
      </c>
      <c r="AI3233" s="45">
        <f t="shared" si="64"/>
        <v>-5.3808887106043812E-2</v>
      </c>
    </row>
    <row r="3234" spans="27:35" x14ac:dyDescent="0.2">
      <c r="AA3234" s="122" t="s">
        <v>88</v>
      </c>
      <c r="AB3234" s="40">
        <f>_xll.qlInterestRateIndexFixingDate($X$9,AC3234)</f>
        <v>62079</v>
      </c>
      <c r="AC3234" s="40">
        <f>_xll.qlCalendarAdvance(calendar,$AC3233,AA3234,,,trigger)</f>
        <v>62081</v>
      </c>
      <c r="AD3234" s="40">
        <f>_xll.qlInterestRateIndexMaturity($X$9,AC3234,)</f>
        <v>62171</v>
      </c>
      <c r="AE3234" s="43">
        <f>_xll.qlTenorBasisValue(TenorBasis3M,AC3234,_xll.ohTrigger(trigger,$X$24))</f>
        <v>1.9117910725940883E-5</v>
      </c>
      <c r="AF3234" s="90">
        <f>_xll.qlTenorBasisForwardRate(TenorBasis3M,AC3234,_xll.ohTrigger(trigger,$X$24))</f>
        <v>1.3075273434141721E-2</v>
      </c>
      <c r="AG3234" s="90">
        <f>_xll.qlIndexFixing(TenorBasisIndex6M,$AB3234,TRUE,_xll.ohTrigger(trigger,$X$24))</f>
        <v>1.3212015283396994E-2</v>
      </c>
      <c r="AH3234" s="43">
        <f>_xll.qlIndexFixing($X$9,$AB3234,TRUE,trigger)</f>
        <v>1.3217502238220824E-2</v>
      </c>
      <c r="AI3234" s="45">
        <f t="shared" si="64"/>
        <v>-5.4869548238301036E-2</v>
      </c>
    </row>
    <row r="3235" spans="27:35" x14ac:dyDescent="0.2">
      <c r="AA3235" s="122" t="s">
        <v>88</v>
      </c>
      <c r="AB3235" s="40">
        <f>_xll.qlInterestRateIndexFixingDate($X$9,AC3235)</f>
        <v>62085</v>
      </c>
      <c r="AC3235" s="40">
        <f>_xll.qlCalendarAdvance(calendar,$AC3234,AA3235,,,trigger)</f>
        <v>62089</v>
      </c>
      <c r="AD3235" s="40">
        <f>_xll.qlInterestRateIndexMaturity($X$9,AC3235,)</f>
        <v>62179</v>
      </c>
      <c r="AE3235" s="43">
        <f>_xll.qlTenorBasisValue(TenorBasis3M,AC3235,_xll.ohTrigger(trigger,$X$24))</f>
        <v>1.9073056820370568E-5</v>
      </c>
      <c r="AF3235" s="90">
        <f>_xll.qlTenorBasisForwardRate(TenorBasis3M,AC3235,_xll.ohTrigger(trigger,$X$24))</f>
        <v>1.3079685005720876E-2</v>
      </c>
      <c r="AG3235" s="90">
        <f>_xll.qlIndexFixing(TenorBasisIndex6M,$AB3235,TRUE,_xll.ohTrigger(trigger,$X$24))</f>
        <v>1.3216427419464161E-2</v>
      </c>
      <c r="AH3235" s="43">
        <f>_xll.qlIndexFixing($X$9,$AB3235,TRUE,trigger)</f>
        <v>1.3222035208328542E-2</v>
      </c>
      <c r="AI3235" s="45">
        <f t="shared" si="64"/>
        <v>-5.6077888643812912E-2</v>
      </c>
    </row>
    <row r="3236" spans="27:35" x14ac:dyDescent="0.2">
      <c r="AA3236" s="122" t="s">
        <v>88</v>
      </c>
      <c r="AB3236" s="40">
        <f>_xll.qlInterestRateIndexFixingDate($X$9,AC3236)</f>
        <v>62093</v>
      </c>
      <c r="AC3236" s="40">
        <f>_xll.qlCalendarAdvance(calendar,$AC3235,AA3236,,,trigger)</f>
        <v>62096</v>
      </c>
      <c r="AD3236" s="40">
        <f>_xll.qlInterestRateIndexMaturity($X$9,AC3236,)</f>
        <v>62186</v>
      </c>
      <c r="AE3236" s="43">
        <f>_xll.qlTenorBasisValue(TenorBasis3M,AC3236,_xll.ohTrigger(trigger,$X$24))</f>
        <v>1.9033902621083252E-5</v>
      </c>
      <c r="AF3236" s="90">
        <f>_xll.qlTenorBasisForwardRate(TenorBasis3M,AC3236,_xll.ohTrigger(trigger,$X$24))</f>
        <v>1.3083531059023379E-2</v>
      </c>
      <c r="AG3236" s="90">
        <f>_xll.qlIndexFixing(TenorBasisIndex6M,$AB3236,TRUE,_xll.ohTrigger(trigger,$X$24))</f>
        <v>1.3220273966215501E-2</v>
      </c>
      <c r="AH3236" s="43">
        <f>_xll.qlIndexFixing($X$9,$AB3236,TRUE,trigger)</f>
        <v>1.3225987148746121E-2</v>
      </c>
      <c r="AI3236" s="45">
        <f t="shared" si="64"/>
        <v>-5.7131825306200312E-2</v>
      </c>
    </row>
    <row r="3237" spans="27:35" x14ac:dyDescent="0.2">
      <c r="AA3237" s="122" t="s">
        <v>88</v>
      </c>
      <c r="AB3237" s="40">
        <f>_xll.qlInterestRateIndexFixingDate($X$9,AC3237)</f>
        <v>62101</v>
      </c>
      <c r="AC3237" s="40">
        <f>_xll.qlCalendarAdvance(calendar,$AC3236,AA3237,,,trigger)</f>
        <v>62103</v>
      </c>
      <c r="AD3237" s="40">
        <f>_xll.qlInterestRateIndexMaturity($X$9,AC3237,)</f>
        <v>62193</v>
      </c>
      <c r="AE3237" s="43">
        <f>_xll.qlTenorBasisValue(TenorBasis3M,AC3237,_xll.ohTrigger(trigger,$X$24))</f>
        <v>1.8994834997266156E-5</v>
      </c>
      <c r="AF3237" s="90">
        <f>_xll.qlTenorBasisForwardRate(TenorBasis3M,AC3237,_xll.ohTrigger(trigger,$X$24))</f>
        <v>1.3087363978387501E-2</v>
      </c>
      <c r="AG3237" s="90">
        <f>_xll.qlIndexFixing(TenorBasisIndex6M,$AB3237,TRUE,_xll.ohTrigger(trigger,$X$24))</f>
        <v>1.3224107378582595E-2</v>
      </c>
      <c r="AH3237" s="43">
        <f>_xll.qlIndexFixing($X$9,$AB3237,TRUE,trigger)</f>
        <v>1.3229925641256912E-2</v>
      </c>
      <c r="AI3237" s="45">
        <f t="shared" si="64"/>
        <v>-5.8182626743175092E-2</v>
      </c>
    </row>
    <row r="3238" spans="27:35" x14ac:dyDescent="0.2">
      <c r="AA3238" s="122" t="s">
        <v>88</v>
      </c>
      <c r="AB3238" s="40">
        <f>_xll.qlInterestRateIndexFixingDate($X$9,AC3238)</f>
        <v>62108</v>
      </c>
      <c r="AC3238" s="40">
        <f>_xll.qlCalendarAdvance(calendar,$AC3237,AA3238,,,trigger)</f>
        <v>62110</v>
      </c>
      <c r="AD3238" s="40">
        <f>_xll.qlInterestRateIndexMaturity($X$9,AC3238,)</f>
        <v>62200</v>
      </c>
      <c r="AE3238" s="43">
        <f>_xll.qlTenorBasisValue(TenorBasis3M,AC3238,_xll.ohTrigger(trigger,$X$24))</f>
        <v>1.8955853763420957E-5</v>
      </c>
      <c r="AF3238" s="90">
        <f>_xll.qlTenorBasisForwardRate(TenorBasis3M,AC3238,_xll.ohTrigger(trigger,$X$24))</f>
        <v>1.3091183763587644E-2</v>
      </c>
      <c r="AG3238" s="90">
        <f>_xll.qlIndexFixing(TenorBasisIndex6M,$AB3238,TRUE,_xll.ohTrigger(trigger,$X$24))</f>
        <v>1.3227927656343397E-2</v>
      </c>
      <c r="AH3238" s="43">
        <f>_xll.qlIndexFixing($X$9,$AB3238,TRUE,trigger)</f>
        <v>1.3233850685820059E-2</v>
      </c>
      <c r="AI3238" s="45">
        <f t="shared" si="64"/>
        <v>-5.9230294766621228E-2</v>
      </c>
    </row>
    <row r="3239" spans="27:35" x14ac:dyDescent="0.2">
      <c r="AA3239" s="122" t="s">
        <v>88</v>
      </c>
      <c r="AB3239" s="40">
        <f>_xll.qlInterestRateIndexFixingDate($X$9,AC3239)</f>
        <v>62115</v>
      </c>
      <c r="AC3239" s="40">
        <f>_xll.qlCalendarAdvance(calendar,$AC3238,AA3239,,,trigger)</f>
        <v>62117</v>
      </c>
      <c r="AD3239" s="40">
        <f>_xll.qlInterestRateIndexMaturity($X$9,AC3239,)</f>
        <v>62207</v>
      </c>
      <c r="AE3239" s="43">
        <f>_xll.qlTenorBasisValue(TenorBasis3M,AC3239,_xll.ohTrigger(trigger,$X$24))</f>
        <v>1.8916958734428608E-5</v>
      </c>
      <c r="AF3239" s="90">
        <f>_xll.qlTenorBasisForwardRate(TenorBasis3M,AC3239,_xll.ohTrigger(trigger,$X$24))</f>
        <v>1.3094990414409757E-2</v>
      </c>
      <c r="AG3239" s="90">
        <f>_xll.qlIndexFixing(TenorBasisIndex6M,$AB3239,TRUE,_xll.ohTrigger(trigger,$X$24))</f>
        <v>1.3231734799280304E-2</v>
      </c>
      <c r="AH3239" s="43">
        <f>_xll.qlIndexFixing($X$9,$AB3239,TRUE,trigger)</f>
        <v>1.323776228239737E-2</v>
      </c>
      <c r="AI3239" s="45">
        <f t="shared" si="64"/>
        <v>-6.0274831170659127E-2</v>
      </c>
    </row>
    <row r="3240" spans="27:35" x14ac:dyDescent="0.2">
      <c r="AA3240" s="122" t="s">
        <v>88</v>
      </c>
      <c r="AB3240" s="40">
        <f>_xll.qlInterestRateIndexFixingDate($X$9,AC3240)</f>
        <v>62122</v>
      </c>
      <c r="AC3240" s="40">
        <f>_xll.qlCalendarAdvance(calendar,$AC3239,AA3240,,,trigger)</f>
        <v>62124</v>
      </c>
      <c r="AD3240" s="40">
        <f>_xll.qlInterestRateIndexMaturity($X$9,AC3240,)</f>
        <v>62213</v>
      </c>
      <c r="AE3240" s="43">
        <f>_xll.qlTenorBasisValue(TenorBasis3M,AC3240,_xll.ohTrigger(trigger,$X$24))</f>
        <v>1.8878149725548608E-5</v>
      </c>
      <c r="AF3240" s="90">
        <f>_xll.qlTenorBasisForwardRate(TenorBasis3M,AC3240,_xll.ohTrigger(trigger,$X$24))</f>
        <v>1.309827736994257E-2</v>
      </c>
      <c r="AG3240" s="90">
        <f>_xll.qlIndexFixing(TenorBasisIndex6M,$AB3240,TRUE,_xll.ohTrigger(trigger,$X$24))</f>
        <v>1.3235017218349498E-2</v>
      </c>
      <c r="AH3240" s="43">
        <f>_xll.qlIndexFixing($X$9,$AB3240,TRUE,trigger)</f>
        <v>1.3241141236700803E-2</v>
      </c>
      <c r="AI3240" s="45">
        <f t="shared" si="64"/>
        <v>-6.1240183513045637E-2</v>
      </c>
    </row>
    <row r="3241" spans="27:35" x14ac:dyDescent="0.2">
      <c r="AA3241" s="122" t="s">
        <v>88</v>
      </c>
      <c r="AB3241" s="40">
        <f>_xll.qlInterestRateIndexFixingDate($X$9,AC3241)</f>
        <v>62129</v>
      </c>
      <c r="AC3241" s="40">
        <f>_xll.qlCalendarAdvance(calendar,$AC3240,AA3241,,,trigger)</f>
        <v>62131</v>
      </c>
      <c r="AD3241" s="40">
        <f>_xll.qlInterestRateIndexMaturity($X$9,AC3241,)</f>
        <v>62220</v>
      </c>
      <c r="AE3241" s="43">
        <f>_xll.qlTenorBasisValue(TenorBasis3M,AC3241,_xll.ohTrigger(trigger,$X$24))</f>
        <v>1.8839426552418384E-5</v>
      </c>
      <c r="AF3241" s="90">
        <f>_xll.qlTenorBasisForwardRate(TenorBasis3M,AC3241,_xll.ohTrigger(trigger,$X$24))</f>
        <v>1.3102058552201555E-2</v>
      </c>
      <c r="AG3241" s="90">
        <f>_xll.qlIndexFixing(TenorBasisIndex6M,$AB3241,TRUE,_xll.ohTrigger(trigger,$X$24))</f>
        <v>1.323879889041533E-2</v>
      </c>
      <c r="AH3241" s="43">
        <f>_xll.qlIndexFixing($X$9,$AB3241,TRUE,trigger)</f>
        <v>1.3245026755064487E-2</v>
      </c>
      <c r="AI3241" s="45">
        <f t="shared" si="64"/>
        <v>-6.2278646491571027E-2</v>
      </c>
    </row>
    <row r="3242" spans="27:35" x14ac:dyDescent="0.2">
      <c r="AA3242" s="122" t="s">
        <v>88</v>
      </c>
      <c r="AB3242" s="40">
        <f>_xll.qlInterestRateIndexFixingDate($X$9,AC3242)</f>
        <v>62136</v>
      </c>
      <c r="AC3242" s="40">
        <f>_xll.qlCalendarAdvance(calendar,$AC3241,AA3242,,,trigger)</f>
        <v>62138</v>
      </c>
      <c r="AD3242" s="40">
        <f>_xll.qlInterestRateIndexMaturity($X$9,AC3242,)</f>
        <v>62227</v>
      </c>
      <c r="AE3242" s="43">
        <f>_xll.qlTenorBasisValue(TenorBasis3M,AC3242,_xll.ohTrigger(trigger,$X$24))</f>
        <v>1.8800789031052534E-5</v>
      </c>
      <c r="AF3242" s="90">
        <f>_xll.qlTenorBasisForwardRate(TenorBasis3M,AC3242,_xll.ohTrigger(trigger,$X$24))</f>
        <v>1.3105826599874089E-2</v>
      </c>
      <c r="AG3242" s="90">
        <f>_xll.qlIndexFixing(TenorBasisIndex6M,$AB3242,TRUE,_xll.ohTrigger(trigger,$X$24))</f>
        <v>1.324256742745551E-2</v>
      </c>
      <c r="AH3242" s="43">
        <f>_xll.qlIndexFixing($X$9,$AB3242,TRUE,trigger)</f>
        <v>1.3248898825780682E-2</v>
      </c>
      <c r="AI3242" s="45">
        <f t="shared" si="64"/>
        <v>-6.3313983251715028E-2</v>
      </c>
    </row>
    <row r="3243" spans="27:35" x14ac:dyDescent="0.2">
      <c r="AA3243" s="122" t="s">
        <v>88</v>
      </c>
      <c r="AB3243" s="40">
        <f>_xll.qlInterestRateIndexFixingDate($X$9,AC3243)</f>
        <v>62143</v>
      </c>
      <c r="AC3243" s="40">
        <f>_xll.qlCalendarAdvance(calendar,$AC3242,AA3243,,,trigger)</f>
        <v>62145</v>
      </c>
      <c r="AD3243" s="40">
        <f>_xll.qlInterestRateIndexMaturity($X$9,AC3243,)</f>
        <v>62234</v>
      </c>
      <c r="AE3243" s="43">
        <f>_xll.qlTenorBasisValue(TenorBasis3M,AC3243,_xll.ohTrigger(trigger,$X$24))</f>
        <v>1.8762236977842051E-5</v>
      </c>
      <c r="AF3243" s="90">
        <f>_xll.qlTenorBasisForwardRate(TenorBasis3M,AC3243,_xll.ohTrigger(trigger,$X$24))</f>
        <v>1.3109581512739221E-2</v>
      </c>
      <c r="AG3243" s="90">
        <f>_xll.qlIndexFixing(TenorBasisIndex6M,$AB3243,TRUE,_xll.ohTrigger(trigger,$X$24))</f>
        <v>1.3246322829247295E-2</v>
      </c>
      <c r="AH3243" s="43">
        <f>_xll.qlIndexFixing($X$9,$AB3243,TRUE,trigger)</f>
        <v>1.3252757448809866E-2</v>
      </c>
      <c r="AI3243" s="45">
        <f t="shared" si="64"/>
        <v>-6.4346195625709923E-2</v>
      </c>
    </row>
    <row r="3244" spans="27:35" x14ac:dyDescent="0.2">
      <c r="AA3244" s="122" t="s">
        <v>88</v>
      </c>
      <c r="AB3244" s="40">
        <f>_xll.qlInterestRateIndexFixingDate($X$9,AC3244)</f>
        <v>62150</v>
      </c>
      <c r="AC3244" s="40">
        <f>_xll.qlCalendarAdvance(calendar,$AC3243,AA3244,,,trigger)</f>
        <v>62152</v>
      </c>
      <c r="AD3244" s="40">
        <f>_xll.qlInterestRateIndexMaturity($X$9,AC3244,)</f>
        <v>62243</v>
      </c>
      <c r="AE3244" s="43">
        <f>_xll.qlTenorBasisValue(TenorBasis3M,AC3244,_xll.ohTrigger(trigger,$X$24))</f>
        <v>1.8723770209553674E-5</v>
      </c>
      <c r="AF3244" s="90">
        <f>_xll.qlTenorBasisForwardRate(TenorBasis3M,AC3244,_xll.ohTrigger(trigger,$X$24))</f>
        <v>1.3114329935272855E-2</v>
      </c>
      <c r="AG3244" s="90">
        <f>_xll.qlIndexFixing(TenorBasisIndex6M,$AB3244,TRUE,_xll.ohTrigger(trigger,$X$24))</f>
        <v>1.325108180819649E-2</v>
      </c>
      <c r="AH3244" s="43">
        <f>_xll.qlIndexFixing($X$9,$AB3244,TRUE,trigger)</f>
        <v>1.3257634398626305E-2</v>
      </c>
      <c r="AI3244" s="45">
        <f t="shared" si="64"/>
        <v>-6.5525904298143617E-2</v>
      </c>
    </row>
    <row r="3245" spans="27:35" x14ac:dyDescent="0.2">
      <c r="AA3245" s="122" t="s">
        <v>88</v>
      </c>
      <c r="AB3245" s="40">
        <f>_xll.qlInterestRateIndexFixingDate($X$9,AC3245)</f>
        <v>62157</v>
      </c>
      <c r="AC3245" s="40">
        <f>_xll.qlCalendarAdvance(calendar,$AC3244,AA3245,,,trigger)</f>
        <v>62159</v>
      </c>
      <c r="AD3245" s="40">
        <f>_xll.qlInterestRateIndexMaturity($X$9,AC3245,)</f>
        <v>62253</v>
      </c>
      <c r="AE3245" s="43">
        <f>_xll.qlTenorBasisValue(TenorBasis3M,AC3245,_xll.ohTrigger(trigger,$X$24))</f>
        <v>1.8685388543329212E-5</v>
      </c>
      <c r="AF3245" s="90">
        <f>_xll.qlTenorBasisForwardRate(TenorBasis3M,AC3245,_xll.ohTrigger(trigger,$X$24))</f>
        <v>1.3119564048388061E-2</v>
      </c>
      <c r="AG3245" s="90">
        <f>_xll.qlIndexFixing(TenorBasisIndex6M,$AB3245,TRUE,_xll.ohTrigger(trigger,$X$24))</f>
        <v>1.3256331521103643E-2</v>
      </c>
      <c r="AH3245" s="43">
        <f>_xll.qlIndexFixing($X$9,$AB3245,TRUE,trigger)</f>
        <v>1.3263009197443186E-2</v>
      </c>
      <c r="AI3245" s="45">
        <f t="shared" si="64"/>
        <v>-6.6776763395434702E-2</v>
      </c>
    </row>
    <row r="3246" spans="27:35" x14ac:dyDescent="0.2">
      <c r="AA3246" s="122" t="s">
        <v>88</v>
      </c>
      <c r="AB3246" s="40">
        <f>_xll.qlInterestRateIndexFixingDate($X$9,AC3246)</f>
        <v>62164</v>
      </c>
      <c r="AC3246" s="40">
        <f>_xll.qlCalendarAdvance(calendar,$AC3245,AA3246,,,trigger)</f>
        <v>62166</v>
      </c>
      <c r="AD3246" s="40">
        <f>_xll.qlInterestRateIndexMaturity($X$9,AC3246,)</f>
        <v>62260</v>
      </c>
      <c r="AE3246" s="43">
        <f>_xll.qlTenorBasisValue(TenorBasis3M,AC3246,_xll.ohTrigger(trigger,$X$24))</f>
        <v>1.8647091796684697E-5</v>
      </c>
      <c r="AF3246" s="90">
        <f>_xll.qlTenorBasisForwardRate(TenorBasis3M,AC3246,_xll.ohTrigger(trigger,$X$24))</f>
        <v>1.3123275539263547E-2</v>
      </c>
      <c r="AG3246" s="90">
        <f>_xll.qlIndexFixing(TenorBasisIndex6M,$AB3246,TRUE,_xll.ohTrigger(trigger,$X$24))</f>
        <v>1.326004350654607E-2</v>
      </c>
      <c r="AH3246" s="43">
        <f>_xll.qlIndexFixing($X$9,$AB3246,TRUE,trigger)</f>
        <v>1.3266823375802719E-2</v>
      </c>
      <c r="AI3246" s="45">
        <f t="shared" si="64"/>
        <v>-6.7798692566494595E-2</v>
      </c>
    </row>
    <row r="3247" spans="27:35" x14ac:dyDescent="0.2">
      <c r="AA3247" s="122" t="s">
        <v>88</v>
      </c>
      <c r="AB3247" s="40">
        <f>_xll.qlInterestRateIndexFixingDate($X$9,AC3247)</f>
        <v>62171</v>
      </c>
      <c r="AC3247" s="40">
        <f>_xll.qlCalendarAdvance(calendar,$AC3246,AA3247,,,trigger)</f>
        <v>62173</v>
      </c>
      <c r="AD3247" s="40">
        <f>_xll.qlInterestRateIndexMaturity($X$9,AC3247,)</f>
        <v>62267</v>
      </c>
      <c r="AE3247" s="43">
        <f>_xll.qlTenorBasisValue(TenorBasis3M,AC3247,_xll.ohTrigger(trigger,$X$24))</f>
        <v>1.8608879787509811E-5</v>
      </c>
      <c r="AF3247" s="90">
        <f>_xll.qlTenorBasisForwardRate(TenorBasis3M,AC3247,_xll.ohTrigger(trigger,$X$24))</f>
        <v>1.3126973892187031E-2</v>
      </c>
      <c r="AG3247" s="90">
        <f>_xll.qlIndexFixing(TenorBasisIndex6M,$AB3247,TRUE,_xll.ohTrigger(trigger,$X$24))</f>
        <v>1.3263742353569632E-2</v>
      </c>
      <c r="AH3247" s="43">
        <f>_xll.qlIndexFixing($X$9,$AB3247,TRUE,trigger)</f>
        <v>1.3270624104034434E-2</v>
      </c>
      <c r="AI3247" s="45">
        <f t="shared" si="64"/>
        <v>-6.8817504648016614E-2</v>
      </c>
    </row>
    <row r="3248" spans="27:35" x14ac:dyDescent="0.2">
      <c r="AA3248" s="122" t="s">
        <v>88</v>
      </c>
      <c r="AB3248" s="40">
        <f>_xll.qlInterestRateIndexFixingDate($X$9,AC3248)</f>
        <v>62178</v>
      </c>
      <c r="AC3248" s="40">
        <f>_xll.qlCalendarAdvance(calendar,$AC3247,AA3248,,,trigger)</f>
        <v>62184</v>
      </c>
      <c r="AD3248" s="40">
        <f>_xll.qlInterestRateIndexMaturity($X$9,AC3248,)</f>
        <v>62275</v>
      </c>
      <c r="AE3248" s="43">
        <f>_xll.qlTenorBasisValue(TenorBasis3M,AC3248,_xll.ohTrigger(trigger,$X$24))</f>
        <v>1.854900311180041E-5</v>
      </c>
      <c r="AF3248" s="90">
        <f>_xll.qlTenorBasisForwardRate(TenorBasis3M,AC3248,_xll.ohTrigger(trigger,$X$24))</f>
        <v>1.3131260582353204E-2</v>
      </c>
      <c r="AG3248" s="90">
        <f>_xll.qlIndexFixing(TenorBasisIndex6M,$AB3248,TRUE,_xll.ohTrigger(trigger,$X$24))</f>
        <v>1.326801469544972E-2</v>
      </c>
      <c r="AH3248" s="43">
        <f>_xll.qlIndexFixing($X$9,$AB3248,TRUE,trigger)</f>
        <v>1.3275033587010869E-2</v>
      </c>
      <c r="AI3248" s="45">
        <f t="shared" si="64"/>
        <v>-7.0188915611488212E-2</v>
      </c>
    </row>
    <row r="3249" spans="27:35" x14ac:dyDescent="0.2">
      <c r="AA3249" s="122" t="s">
        <v>88</v>
      </c>
      <c r="AB3249" s="40">
        <f>_xll.qlInterestRateIndexFixingDate($X$9,AC3249)</f>
        <v>62187</v>
      </c>
      <c r="AC3249" s="40">
        <f>_xll.qlCalendarAdvance(calendar,$AC3248,AA3249,,,trigger)</f>
        <v>62191</v>
      </c>
      <c r="AD3249" s="40">
        <f>_xll.qlInterestRateIndexMaturity($X$9,AC3249,)</f>
        <v>62282</v>
      </c>
      <c r="AE3249" s="43">
        <f>_xll.qlTenorBasisValue(TenorBasis3M,AC3249,_xll.ohTrigger(trigger,$X$24))</f>
        <v>1.8511008165362283E-5</v>
      </c>
      <c r="AF3249" s="90">
        <f>_xll.qlTenorBasisForwardRate(TenorBasis3M,AC3249,_xll.ohTrigger(trigger,$X$24))</f>
        <v>1.3134927565794497E-2</v>
      </c>
      <c r="AG3249" s="90">
        <f>_xll.qlIndexFixing(TenorBasisIndex6M,$AB3249,TRUE,_xll.ohTrigger(trigger,$X$24))</f>
        <v>1.3271682167677169E-2</v>
      </c>
      <c r="AH3249" s="43">
        <f>_xll.qlIndexFixing($X$9,$AB3249,TRUE,trigger)</f>
        <v>1.3278802194934179E-2</v>
      </c>
      <c r="AI3249" s="45">
        <f t="shared" si="64"/>
        <v>-7.1200272570102335E-2</v>
      </c>
    </row>
    <row r="3250" spans="27:35" x14ac:dyDescent="0.2">
      <c r="AA3250" s="122" t="s">
        <v>88</v>
      </c>
      <c r="AB3250" s="40">
        <f>_xll.qlInterestRateIndexFixingDate($X$9,AC3250)</f>
        <v>62194</v>
      </c>
      <c r="AC3250" s="40">
        <f>_xll.qlCalendarAdvance(calendar,$AC3249,AA3250,,,trigger)</f>
        <v>62198</v>
      </c>
      <c r="AD3250" s="40">
        <f>_xll.qlInterestRateIndexMaturity($X$9,AC3250,)</f>
        <v>62289</v>
      </c>
      <c r="AE3250" s="43">
        <f>_xll.qlTenorBasisValue(TenorBasis3M,AC3250,_xll.ohTrigger(trigger,$X$24))</f>
        <v>1.8473097309038784E-5</v>
      </c>
      <c r="AF3250" s="90">
        <f>_xll.qlTenorBasisForwardRate(TenorBasis3M,AC3250,_xll.ohTrigger(trigger,$X$24))</f>
        <v>1.3138581411878214E-2</v>
      </c>
      <c r="AG3250" s="90">
        <f>_xll.qlIndexFixing(TenorBasisIndex6M,$AB3250,TRUE,_xll.ohTrigger(trigger,$X$24))</f>
        <v>1.3275336502096412E-2</v>
      </c>
      <c r="AH3250" s="43">
        <f>_xll.qlIndexFixing($X$9,$AB3250,TRUE,trigger)</f>
        <v>1.3282557353966256E-2</v>
      </c>
      <c r="AI3250" s="45">
        <f t="shared" si="64"/>
        <v>-7.2208518698442525E-2</v>
      </c>
    </row>
    <row r="3251" spans="27:35" x14ac:dyDescent="0.2">
      <c r="AA3251" s="122" t="s">
        <v>88</v>
      </c>
      <c r="AB3251" s="40">
        <f>_xll.qlInterestRateIndexFixingDate($X$9,AC3251)</f>
        <v>62201</v>
      </c>
      <c r="AC3251" s="40">
        <f>_xll.qlCalendarAdvance(calendar,$AC3250,AA3251,,,trigger)</f>
        <v>62205</v>
      </c>
      <c r="AD3251" s="40">
        <f>_xll.qlInterestRateIndexMaturity($X$9,AC3251,)</f>
        <v>62296</v>
      </c>
      <c r="AE3251" s="43">
        <f>_xll.qlTenorBasisValue(TenorBasis3M,AC3251,_xll.ohTrigger(trigger,$X$24))</f>
        <v>1.8435270362418443E-5</v>
      </c>
      <c r="AF3251" s="90">
        <f>_xll.qlTenorBasisForwardRate(TenorBasis3M,AC3251,_xll.ohTrigger(trigger,$X$24))</f>
        <v>1.3142222120390901E-2</v>
      </c>
      <c r="AG3251" s="90">
        <f>_xll.qlIndexFixing(TenorBasisIndex6M,$AB3251,TRUE,_xll.ohTrigger(trigger,$X$24))</f>
        <v>1.3278977698493117E-2</v>
      </c>
      <c r="AH3251" s="43">
        <f>_xll.qlIndexFixing($X$9,$AB3251,TRUE,trigger)</f>
        <v>1.3286299064069331E-2</v>
      </c>
      <c r="AI3251" s="45">
        <f t="shared" si="64"/>
        <v>-7.321365576214503E-2</v>
      </c>
    </row>
    <row r="3252" spans="27:35" x14ac:dyDescent="0.2">
      <c r="AA3252" s="122" t="s">
        <v>88</v>
      </c>
      <c r="AB3252" s="40">
        <f>_xll.qlInterestRateIndexFixingDate($X$9,AC3252)</f>
        <v>62208</v>
      </c>
      <c r="AC3252" s="40">
        <f>_xll.qlCalendarAdvance(calendar,$AC3251,AA3252,,,trigger)</f>
        <v>62212</v>
      </c>
      <c r="AD3252" s="40">
        <f>_xll.qlInterestRateIndexMaturity($X$9,AC3252,)</f>
        <v>62303</v>
      </c>
      <c r="AE3252" s="43">
        <f>_xll.qlTenorBasisValue(TenorBasis3M,AC3252,_xll.ohTrigger(trigger,$X$24))</f>
        <v>1.8397527145459445E-5</v>
      </c>
      <c r="AF3252" s="90">
        <f>_xll.qlTenorBasisForwardRate(TenorBasis3M,AC3252,_xll.ohTrigger(trigger,$X$24))</f>
        <v>1.3145849691114708E-2</v>
      </c>
      <c r="AG3252" s="90">
        <f>_xll.qlIndexFixing(TenorBasisIndex6M,$AB3252,TRUE,_xll.ohTrigger(trigger,$X$24))</f>
        <v>1.3282605756651193E-2</v>
      </c>
      <c r="AH3252" s="43">
        <f>_xll.qlIndexFixing($X$9,$AB3252,TRUE,trigger)</f>
        <v>1.3290027325204751E-2</v>
      </c>
      <c r="AI3252" s="45">
        <f t="shared" si="64"/>
        <v>-7.4215685535589104E-2</v>
      </c>
    </row>
    <row r="3253" spans="27:35" x14ac:dyDescent="0.2">
      <c r="AA3253" s="122" t="s">
        <v>88</v>
      </c>
      <c r="AB3253" s="40">
        <f>_xll.qlInterestRateIndexFixingDate($X$9,AC3253)</f>
        <v>62215</v>
      </c>
      <c r="AC3253" s="40">
        <f>_xll.qlCalendarAdvance(calendar,$AC3252,AA3253,,,trigger)</f>
        <v>62219</v>
      </c>
      <c r="AD3253" s="40">
        <f>_xll.qlInterestRateIndexMaturity($X$9,AC3253,)</f>
        <v>62311</v>
      </c>
      <c r="AE3253" s="43">
        <f>_xll.qlTenorBasisValue(TenorBasis3M,AC3253,_xll.ohTrigger(trigger,$X$24))</f>
        <v>1.8359867478488942E-5</v>
      </c>
      <c r="AF3253" s="90">
        <f>_xll.qlTenorBasisForwardRate(TenorBasis3M,AC3253,_xll.ohTrigger(trigger,$X$24))</f>
        <v>1.3149959647058274E-2</v>
      </c>
      <c r="AG3253" s="90">
        <f>_xll.qlIndexFixing(TenorBasisIndex6M,$AB3253,TRUE,_xll.ohTrigger(trigger,$X$24))</f>
        <v>1.3286721247280244E-2</v>
      </c>
      <c r="AH3253" s="43">
        <f>_xll.qlIndexFixing($X$9,$AB3253,TRUE,trigger)</f>
        <v>1.3294250060695557E-2</v>
      </c>
      <c r="AI3253" s="45">
        <f t="shared" si="64"/>
        <v>-7.5288134153122382E-2</v>
      </c>
    </row>
    <row r="3254" spans="27:35" x14ac:dyDescent="0.2">
      <c r="AA3254" s="122" t="s">
        <v>88</v>
      </c>
      <c r="AB3254" s="40">
        <f>_xll.qlInterestRateIndexFixingDate($X$9,AC3254)</f>
        <v>62222</v>
      </c>
      <c r="AC3254" s="40">
        <f>_xll.qlCalendarAdvance(calendar,$AC3253,AA3254,,,trigger)</f>
        <v>62226</v>
      </c>
      <c r="AD3254" s="40">
        <f>_xll.qlInterestRateIndexMaturity($X$9,AC3254,)</f>
        <v>62318</v>
      </c>
      <c r="AE3254" s="43">
        <f>_xll.qlTenorBasisValue(TenorBasis3M,AC3254,_xll.ohTrigger(trigger,$X$24))</f>
        <v>1.8322291182202338E-5</v>
      </c>
      <c r="AF3254" s="90">
        <f>_xll.qlTenorBasisForwardRate(TenorBasis3M,AC3254,_xll.ohTrigger(trigger,$X$24))</f>
        <v>1.3153560134398719E-2</v>
      </c>
      <c r="AG3254" s="90">
        <f>_xll.qlIndexFixing(TenorBasisIndex6M,$AB3254,TRUE,_xll.ohTrigger(trigger,$X$24))</f>
        <v>1.3290322222504336E-2</v>
      </c>
      <c r="AH3254" s="43">
        <f>_xll.qlIndexFixing($X$9,$AB3254,TRUE,trigger)</f>
        <v>1.3297950599571754E-2</v>
      </c>
      <c r="AI3254" s="45">
        <f t="shared" si="64"/>
        <v>-7.6283770674180629E-2</v>
      </c>
    </row>
    <row r="3255" spans="27:35" x14ac:dyDescent="0.2">
      <c r="AA3255" s="122" t="s">
        <v>88</v>
      </c>
      <c r="AB3255" s="40">
        <f>_xll.qlInterestRateIndexFixingDate($X$9,AC3255)</f>
        <v>62229</v>
      </c>
      <c r="AC3255" s="40">
        <f>_xll.qlCalendarAdvance(calendar,$AC3254,AA3255,,,trigger)</f>
        <v>62233</v>
      </c>
      <c r="AD3255" s="40">
        <f>_xll.qlInterestRateIndexMaturity($X$9,AC3255,)</f>
        <v>62325</v>
      </c>
      <c r="AE3255" s="43">
        <f>_xll.qlTenorBasisValue(TenorBasis3M,AC3255,_xll.ohTrigger(trigger,$X$24))</f>
        <v>1.8284798077662597E-5</v>
      </c>
      <c r="AF3255" s="90">
        <f>_xll.qlTenorBasisForwardRate(TenorBasis3M,AC3255,_xll.ohTrigger(trigger,$X$24))</f>
        <v>1.3157147482854402E-2</v>
      </c>
      <c r="AG3255" s="90">
        <f>_xll.qlIndexFixing(TenorBasisIndex6M,$AB3255,TRUE,_xll.ohTrigger(trigger,$X$24))</f>
        <v>1.3293910058387509E-2</v>
      </c>
      <c r="AH3255" s="43">
        <f>_xll.qlIndexFixing($X$9,$AB3255,TRUE,trigger)</f>
        <v>1.3301637688904733E-2</v>
      </c>
      <c r="AI3255" s="45">
        <f t="shared" si="64"/>
        <v>-7.7276305172242765E-2</v>
      </c>
    </row>
    <row r="3256" spans="27:35" x14ac:dyDescent="0.2">
      <c r="AA3256" s="122" t="s">
        <v>88</v>
      </c>
      <c r="AB3256" s="40">
        <f>_xll.qlInterestRateIndexFixingDate($X$9,AC3256)</f>
        <v>62236</v>
      </c>
      <c r="AC3256" s="40">
        <f>_xll.qlCalendarAdvance(calendar,$AC3255,AA3256,,,trigger)</f>
        <v>62240</v>
      </c>
      <c r="AD3256" s="40">
        <f>_xll.qlInterestRateIndexMaturity($X$9,AC3256,)</f>
        <v>62332</v>
      </c>
      <c r="AE3256" s="43">
        <f>_xll.qlTenorBasisValue(TenorBasis3M,AC3256,_xll.ohTrigger(trigger,$X$24))</f>
        <v>1.8247387986299548E-5</v>
      </c>
      <c r="AF3256" s="90">
        <f>_xll.qlTenorBasisForwardRate(TenorBasis3M,AC3256,_xll.ohTrigger(trigger,$X$24))</f>
        <v>1.3160721692210711E-2</v>
      </c>
      <c r="AG3256" s="90">
        <f>_xll.qlIndexFixing(TenorBasisIndex6M,$AB3256,TRUE,_xll.ohTrigger(trigger,$X$24))</f>
        <v>1.3297484754718626E-2</v>
      </c>
      <c r="AH3256" s="43">
        <f>_xll.qlIndexFixing($X$9,$AB3256,TRUE,trigger)</f>
        <v>1.3305311328659739E-2</v>
      </c>
      <c r="AI3256" s="45">
        <f t="shared" si="64"/>
        <v>-7.826573941112358E-2</v>
      </c>
    </row>
    <row r="3257" spans="27:35" x14ac:dyDescent="0.2">
      <c r="AA3257" s="122" t="s">
        <v>88</v>
      </c>
      <c r="AB3257" s="40">
        <f>_xll.qlInterestRateIndexFixingDate($X$9,AC3257)</f>
        <v>62243</v>
      </c>
      <c r="AC3257" s="40">
        <f>_xll.qlCalendarAdvance(calendar,$AC3256,AA3257,,,trigger)</f>
        <v>62247</v>
      </c>
      <c r="AD3257" s="40">
        <f>_xll.qlInterestRateIndexMaturity($X$9,AC3257,)</f>
        <v>62339</v>
      </c>
      <c r="AE3257" s="43">
        <f>_xll.qlTenorBasisValue(TenorBasis3M,AC3257,_xll.ohTrigger(trigger,$X$24))</f>
        <v>1.8210060729909142E-5</v>
      </c>
      <c r="AF3257" s="90">
        <f>_xll.qlTenorBasisForwardRate(TenorBasis3M,AC3257,_xll.ohTrigger(trigger,$X$24))</f>
        <v>1.3164282762258249E-2</v>
      </c>
      <c r="AG3257" s="90">
        <f>_xll.qlIndexFixing(TenorBasisIndex6M,$AB3257,TRUE,_xll.ohTrigger(trigger,$X$24))</f>
        <v>1.3301046311282209E-2</v>
      </c>
      <c r="AH3257" s="43">
        <f>_xll.qlIndexFixing($X$9,$AB3257,TRUE,trigger)</f>
        <v>1.3308971518795934E-2</v>
      </c>
      <c r="AI3257" s="45">
        <f t="shared" si="64"/>
        <v>-7.9252075137255934E-2</v>
      </c>
    </row>
    <row r="3258" spans="27:35" x14ac:dyDescent="0.2">
      <c r="AA3258" s="122" t="s">
        <v>88</v>
      </c>
      <c r="AB3258" s="40">
        <f>_xll.qlInterestRateIndexFixingDate($X$9,AC3258)</f>
        <v>62250</v>
      </c>
      <c r="AC3258" s="40">
        <f>_xll.qlCalendarAdvance(calendar,$AC3257,AA3258,,,trigger)</f>
        <v>62254</v>
      </c>
      <c r="AD3258" s="40">
        <f>_xll.qlInterestRateIndexMaturity($X$9,AC3258,)</f>
        <v>62346</v>
      </c>
      <c r="AE3258" s="43">
        <f>_xll.qlTenorBasisValue(TenorBasis3M,AC3258,_xll.ohTrigger(trigger,$X$24))</f>
        <v>1.8172816130652844E-5</v>
      </c>
      <c r="AF3258" s="90">
        <f>_xll.qlTenorBasisForwardRate(TenorBasis3M,AC3258,_xll.ohTrigger(trigger,$X$24))</f>
        <v>1.3167830692781535E-2</v>
      </c>
      <c r="AG3258" s="90">
        <f>_xll.qlIndexFixing(TenorBasisIndex6M,$AB3258,TRUE,_xll.ohTrigger(trigger,$X$24))</f>
        <v>1.330459472786712E-2</v>
      </c>
      <c r="AH3258" s="43">
        <f>_xll.qlIndexFixing($X$9,$AB3258,TRUE,trigger)</f>
        <v>1.3312618259277698E-2</v>
      </c>
      <c r="AI3258" s="45">
        <f t="shared" si="64"/>
        <v>-8.0235314105780997E-2</v>
      </c>
    </row>
    <row r="3259" spans="27:35" x14ac:dyDescent="0.2">
      <c r="AA3259" s="122" t="s">
        <v>88</v>
      </c>
      <c r="AB3259" s="40">
        <f>_xll.qlInterestRateIndexFixingDate($X$9,AC3259)</f>
        <v>62257</v>
      </c>
      <c r="AC3259" s="40">
        <f>_xll.qlCalendarAdvance(calendar,$AC3258,AA3259,,,trigger)</f>
        <v>62261</v>
      </c>
      <c r="AD3259" s="40">
        <f>_xll.qlInterestRateIndexMaturity($X$9,AC3259,)</f>
        <v>62353</v>
      </c>
      <c r="AE3259" s="43">
        <f>_xll.qlTenorBasisValue(TenorBasis3M,AC3259,_xll.ohTrigger(trigger,$X$24))</f>
        <v>1.8135654011056884E-5</v>
      </c>
      <c r="AF3259" s="90">
        <f>_xll.qlTenorBasisForwardRate(TenorBasis3M,AC3259,_xll.ohTrigger(trigger,$X$24))</f>
        <v>1.3171365483571172E-2</v>
      </c>
      <c r="AG3259" s="90">
        <f>_xll.qlIndexFixing(TenorBasisIndex6M,$AB3259,TRUE,_xll.ohTrigger(trigger,$X$24))</f>
        <v>1.3308130004266571E-2</v>
      </c>
      <c r="AH3259" s="43">
        <f>_xll.qlIndexFixing($X$9,$AB3259,TRUE,trigger)</f>
        <v>1.3316251550066797E-2</v>
      </c>
      <c r="AI3259" s="45">
        <f t="shared" si="64"/>
        <v>-8.1215458002260182E-2</v>
      </c>
    </row>
    <row r="3260" spans="27:35" x14ac:dyDescent="0.2">
      <c r="AA3260" s="122" t="s">
        <v>88</v>
      </c>
      <c r="AB3260" s="40">
        <f>_xll.qlInterestRateIndexFixingDate($X$9,AC3260)</f>
        <v>62264</v>
      </c>
      <c r="AC3260" s="40">
        <f>_xll.qlCalendarAdvance(calendar,$AC3259,AA3260,,,trigger)</f>
        <v>62268</v>
      </c>
      <c r="AD3260" s="40">
        <f>_xll.qlInterestRateIndexMaturity($X$9,AC3260,)</f>
        <v>62360</v>
      </c>
      <c r="AE3260" s="43">
        <f>_xll.qlTenorBasisValue(TenorBasis3M,AC3260,_xll.ohTrigger(trigger,$X$24))</f>
        <v>1.8098574194011506E-5</v>
      </c>
      <c r="AF3260" s="90">
        <f>_xll.qlTenorBasisForwardRate(TenorBasis3M,AC3260,_xll.ohTrigger(trigger,$X$24))</f>
        <v>1.3174887134414287E-2</v>
      </c>
      <c r="AG3260" s="90">
        <f>_xll.qlIndexFixing(TenorBasisIndex6M,$AB3260,TRUE,_xll.ohTrigger(trigger,$X$24))</f>
        <v>1.3311652140262474E-2</v>
      </c>
      <c r="AH3260" s="43">
        <f>_xll.qlIndexFixing($X$9,$AB3260,TRUE,trigger)</f>
        <v>1.331987139112587E-2</v>
      </c>
      <c r="AI3260" s="45">
        <f t="shared" si="64"/>
        <v>-8.2192508633963102E-2</v>
      </c>
    </row>
    <row r="3261" spans="27:35" x14ac:dyDescent="0.2">
      <c r="AA3261" s="122" t="s">
        <v>88</v>
      </c>
      <c r="AB3261" s="40">
        <f>_xll.qlInterestRateIndexFixingDate($X$9,AC3261)</f>
        <v>62271</v>
      </c>
      <c r="AC3261" s="40">
        <f>_xll.qlCalendarAdvance(calendar,$AC3260,AA3261,,,trigger)</f>
        <v>62275</v>
      </c>
      <c r="AD3261" s="40">
        <f>_xll.qlInterestRateIndexMaturity($X$9,AC3261,)</f>
        <v>62367</v>
      </c>
      <c r="AE3261" s="43">
        <f>_xll.qlTenorBasisValue(TenorBasis3M,AC3261,_xll.ohTrigger(trigger,$X$24))</f>
        <v>1.8061576502770373E-5</v>
      </c>
      <c r="AF3261" s="90">
        <f>_xll.qlTenorBasisForwardRate(TenorBasis3M,AC3261,_xll.ohTrigger(trigger,$X$24))</f>
        <v>1.3178395645104089E-2</v>
      </c>
      <c r="AG3261" s="90">
        <f>_xll.qlIndexFixing(TenorBasisIndex6M,$AB3261,TRUE,_xll.ohTrigger(trigger,$X$24))</f>
        <v>1.3315161135649775E-2</v>
      </c>
      <c r="AH3261" s="43">
        <f>_xll.qlIndexFixing($X$9,$AB3261,TRUE,trigger)</f>
        <v>1.3323477782415818E-2</v>
      </c>
      <c r="AI3261" s="45">
        <f t="shared" si="64"/>
        <v>-8.3166467660430315E-2</v>
      </c>
    </row>
    <row r="3262" spans="27:35" x14ac:dyDescent="0.2">
      <c r="AA3262" s="122" t="s">
        <v>88</v>
      </c>
      <c r="AB3262" s="40">
        <f>_xll.qlInterestRateIndexFixingDate($X$9,AC3262)</f>
        <v>62278</v>
      </c>
      <c r="AC3262" s="40">
        <f>_xll.qlCalendarAdvance(calendar,$AC3261,AA3262,,,trigger)</f>
        <v>62282</v>
      </c>
      <c r="AD3262" s="40">
        <f>_xll.qlInterestRateIndexMaturity($X$9,AC3262,)</f>
        <v>62374</v>
      </c>
      <c r="AE3262" s="43">
        <f>_xll.qlTenorBasisValue(TenorBasis3M,AC3262,_xll.ohTrigger(trigger,$X$24))</f>
        <v>1.8024660760949881E-5</v>
      </c>
      <c r="AF3262" s="90">
        <f>_xll.qlTenorBasisForwardRate(TenorBasis3M,AC3262,_xll.ohTrigger(trigger,$X$24))</f>
        <v>1.3181891015426836E-2</v>
      </c>
      <c r="AG3262" s="90">
        <f>_xll.qlIndexFixing(TenorBasisIndex6M,$AB3262,TRUE,_xll.ohTrigger(trigger,$X$24))</f>
        <v>1.3318656990212997E-2</v>
      </c>
      <c r="AH3262" s="43">
        <f>_xll.qlIndexFixing($X$9,$AB3262,TRUE,trigger)</f>
        <v>1.3327070723903626E-2</v>
      </c>
      <c r="AI3262" s="45">
        <f t="shared" si="64"/>
        <v>-8.4137336906296017E-2</v>
      </c>
    </row>
    <row r="3263" spans="27:35" x14ac:dyDescent="0.2">
      <c r="AA3263" s="122" t="s">
        <v>88</v>
      </c>
      <c r="AB3263" s="40">
        <f>_xll.qlInterestRateIndexFixingDate($X$9,AC3263)</f>
        <v>62285</v>
      </c>
      <c r="AC3263" s="40">
        <f>_xll.qlCalendarAdvance(calendar,$AC3262,AA3263,,,trigger)</f>
        <v>62289</v>
      </c>
      <c r="AD3263" s="40">
        <f>_xll.qlInterestRateIndexMaturity($X$9,AC3263,)</f>
        <v>62381</v>
      </c>
      <c r="AE3263" s="43">
        <f>_xll.qlTenorBasisValue(TenorBasis3M,AC3263,_xll.ohTrigger(trigger,$X$24))</f>
        <v>1.7987826792528324E-5</v>
      </c>
      <c r="AF3263" s="90">
        <f>_xll.qlTenorBasisForwardRate(TenorBasis3M,AC3263,_xll.ohTrigger(trigger,$X$24))</f>
        <v>1.3185373245176605E-2</v>
      </c>
      <c r="AG3263" s="90">
        <f>_xll.qlIndexFixing(TenorBasisIndex6M,$AB3263,TRUE,_xll.ohTrigger(trigger,$X$24))</f>
        <v>1.3322139703750558E-2</v>
      </c>
      <c r="AH3263" s="43">
        <f>_xll.qlIndexFixing($X$9,$AB3263,TRUE,trigger)</f>
        <v>1.3330650215549323E-2</v>
      </c>
      <c r="AI3263" s="45">
        <f t="shared" si="64"/>
        <v>-8.5105117987645945E-2</v>
      </c>
    </row>
    <row r="3264" spans="27:35" x14ac:dyDescent="0.2">
      <c r="AA3264" s="122" t="s">
        <v>88</v>
      </c>
      <c r="AB3264" s="40">
        <f>_xll.qlInterestRateIndexFixingDate($X$9,AC3264)</f>
        <v>62292</v>
      </c>
      <c r="AC3264" s="40">
        <f>_xll.qlCalendarAdvance(calendar,$AC3263,AA3264,,,trigger)</f>
        <v>62296</v>
      </c>
      <c r="AD3264" s="40">
        <f>_xll.qlInterestRateIndexMaturity($X$9,AC3264,)</f>
        <v>62388</v>
      </c>
      <c r="AE3264" s="43">
        <f>_xll.qlTenorBasisValue(TenorBasis3M,AC3264,_xll.ohTrigger(trigger,$X$24))</f>
        <v>1.7951074421845366E-5</v>
      </c>
      <c r="AF3264" s="90">
        <f>_xll.qlTenorBasisForwardRate(TenorBasis3M,AC3264,_xll.ohTrigger(trigger,$X$24))</f>
        <v>1.3188842334143129E-2</v>
      </c>
      <c r="AG3264" s="90">
        <f>_xll.qlIndexFixing(TenorBasisIndex6M,$AB3264,TRUE,_xll.ohTrigger(trigger,$X$24))</f>
        <v>1.3325609276048717E-2</v>
      </c>
      <c r="AH3264" s="43">
        <f>_xll.qlIndexFixing($X$9,$AB3264,TRUE,trigger)</f>
        <v>1.3334216257316418E-2</v>
      </c>
      <c r="AI3264" s="45">
        <f t="shared" si="64"/>
        <v>-8.6069812677003199E-2</v>
      </c>
    </row>
    <row r="3265" spans="27:35" x14ac:dyDescent="0.2">
      <c r="AA3265" s="122" t="s">
        <v>88</v>
      </c>
      <c r="AB3265" s="40">
        <f>_xll.qlInterestRateIndexFixingDate($X$9,AC3265)</f>
        <v>62299</v>
      </c>
      <c r="AC3265" s="40">
        <f>_xll.qlCalendarAdvance(calendar,$AC3264,AA3265,,,trigger)</f>
        <v>62303</v>
      </c>
      <c r="AD3265" s="40">
        <f>_xll.qlInterestRateIndexMaturity($X$9,AC3265,)</f>
        <v>62395</v>
      </c>
      <c r="AE3265" s="43">
        <f>_xll.qlTenorBasisValue(TenorBasis3M,AC3265,_xll.ohTrigger(trigger,$X$24))</f>
        <v>1.7914403473601309E-5</v>
      </c>
      <c r="AF3265" s="90">
        <f>_xll.qlTenorBasisForwardRate(TenorBasis3M,AC3265,_xll.ohTrigger(trigger,$X$24))</f>
        <v>1.3192298282117014E-2</v>
      </c>
      <c r="AG3265" s="90">
        <f>_xll.qlIndexFixing(TenorBasisIndex6M,$AB3265,TRUE,_xll.ohTrigger(trigger,$X$24))</f>
        <v>1.3329065706900687E-2</v>
      </c>
      <c r="AH3265" s="43">
        <f>_xll.qlIndexFixing($X$9,$AB3265,TRUE,trigger)</f>
        <v>1.3337768849170156E-2</v>
      </c>
      <c r="AI3265" s="45">
        <f t="shared" si="64"/>
        <v>-8.703142269469305E-2</v>
      </c>
    </row>
    <row r="3266" spans="27:35" x14ac:dyDescent="0.2">
      <c r="AA3266" s="122" t="s">
        <v>88</v>
      </c>
      <c r="AB3266" s="40">
        <f>_xll.qlInterestRateIndexFixingDate($X$9,AC3266)</f>
        <v>62306</v>
      </c>
      <c r="AC3266" s="40">
        <f>_xll.qlCalendarAdvance(calendar,$AC3265,AA3266,,,trigger)</f>
        <v>62310</v>
      </c>
      <c r="AD3266" s="40">
        <f>_xll.qlInterestRateIndexMaturity($X$9,AC3266,)</f>
        <v>62402</v>
      </c>
      <c r="AE3266" s="43">
        <f>_xll.qlTenorBasisValue(TenorBasis3M,AC3266,_xll.ohTrigger(trigger,$X$24))</f>
        <v>1.7877813772856313E-5</v>
      </c>
      <c r="AF3266" s="90">
        <f>_xll.qlTenorBasisForwardRate(TenorBasis3M,AC3266,_xll.ohTrigger(trigger,$X$24))</f>
        <v>1.3195741088891462E-2</v>
      </c>
      <c r="AG3266" s="90">
        <f>_xll.qlIndexFixing(TenorBasisIndex6M,$AB3266,TRUE,_xll.ohTrigger(trigger,$X$24))</f>
        <v>1.3332508996096197E-2</v>
      </c>
      <c r="AH3266" s="43">
        <f>_xll.qlIndexFixing($X$9,$AB3266,TRUE,trigger)</f>
        <v>1.3341307991072308E-2</v>
      </c>
      <c r="AI3266" s="45">
        <f t="shared" si="64"/>
        <v>-8.7989949761110159E-2</v>
      </c>
    </row>
    <row r="3267" spans="27:35" x14ac:dyDescent="0.2">
      <c r="AA3267" s="122" t="s">
        <v>88</v>
      </c>
      <c r="AB3267" s="40">
        <f>_xll.qlInterestRateIndexFixingDate($X$9,AC3267)</f>
        <v>62313</v>
      </c>
      <c r="AC3267" s="40">
        <f>_xll.qlCalendarAdvance(calendar,$AC3266,AA3267,,,trigger)</f>
        <v>62317</v>
      </c>
      <c r="AD3267" s="40">
        <f>_xll.qlInterestRateIndexMaturity($X$9,AC3267,)</f>
        <v>62409</v>
      </c>
      <c r="AE3267" s="43">
        <f>_xll.qlTenorBasisValue(TenorBasis3M,AC3267,_xll.ohTrigger(trigger,$X$24))</f>
        <v>1.784130514502984E-5</v>
      </c>
      <c r="AF3267" s="90">
        <f>_xll.qlTenorBasisForwardRate(TenorBasis3M,AC3267,_xll.ohTrigger(trigger,$X$24))</f>
        <v>1.319917075425882E-2</v>
      </c>
      <c r="AG3267" s="90">
        <f>_xll.qlIndexFixing(TenorBasisIndex6M,$AB3267,TRUE,_xll.ohTrigger(trigger,$X$24))</f>
        <v>1.3335939143430193E-2</v>
      </c>
      <c r="AH3267" s="43">
        <f>_xll.qlIndexFixing($X$9,$AB3267,TRUE,trigger)</f>
        <v>1.334483368298638E-2</v>
      </c>
      <c r="AI3267" s="45">
        <f t="shared" si="64"/>
        <v>-8.8945395561867979E-2</v>
      </c>
    </row>
    <row r="3268" spans="27:35" x14ac:dyDescent="0.2">
      <c r="AA3268" s="122" t="s">
        <v>88</v>
      </c>
      <c r="AB3268" s="40">
        <f>_xll.qlInterestRateIndexFixingDate($X$9,AC3268)</f>
        <v>62320</v>
      </c>
      <c r="AC3268" s="40">
        <f>_xll.qlCalendarAdvance(calendar,$AC3267,AA3268,,,trigger)</f>
        <v>62324</v>
      </c>
      <c r="AD3268" s="40">
        <f>_xll.qlInterestRateIndexMaturity($X$9,AC3268,)</f>
        <v>62416</v>
      </c>
      <c r="AE3268" s="43">
        <f>_xll.qlTenorBasisValue(TenorBasis3M,AC3268,_xll.ohTrigger(trigger,$X$24))</f>
        <v>1.7804877415899858E-5</v>
      </c>
      <c r="AF3268" s="90">
        <f>_xll.qlTenorBasisForwardRate(TenorBasis3M,AC3268,_xll.ohTrigger(trigger,$X$24))</f>
        <v>1.3202587278011425E-2</v>
      </c>
      <c r="AG3268" s="90">
        <f>_xll.qlIndexFixing(TenorBasisIndex6M,$AB3268,TRUE,_xll.ohTrigger(trigger,$X$24))</f>
        <v>1.3339356148693282E-2</v>
      </c>
      <c r="AH3268" s="43">
        <f>_xll.qlIndexFixing($X$9,$AB3268,TRUE,trigger)</f>
        <v>1.3348345924875878E-2</v>
      </c>
      <c r="AI3268" s="45">
        <f t="shared" ref="AI3268:AI3331" si="65">(AG3268-AH3268)*10000</f>
        <v>-8.98977618259654E-2</v>
      </c>
    </row>
    <row r="3269" spans="27:35" x14ac:dyDescent="0.2">
      <c r="AA3269" s="122" t="s">
        <v>88</v>
      </c>
      <c r="AB3269" s="40">
        <f>_xll.qlInterestRateIndexFixingDate($X$9,AC3269)</f>
        <v>62327</v>
      </c>
      <c r="AC3269" s="40">
        <f>_xll.qlCalendarAdvance(calendar,$AC3268,AA3269,,,trigger)</f>
        <v>62331</v>
      </c>
      <c r="AD3269" s="40">
        <f>_xll.qlInterestRateIndexMaturity($X$9,AC3269,)</f>
        <v>62423</v>
      </c>
      <c r="AE3269" s="43">
        <f>_xll.qlTenorBasisValue(TenorBasis3M,AC3269,_xll.ohTrigger(trigger,$X$24))</f>
        <v>1.7768530411602277E-5</v>
      </c>
      <c r="AF3269" s="90">
        <f>_xll.qlTenorBasisForwardRate(TenorBasis3M,AC3269,_xll.ohTrigger(trigger,$X$24))</f>
        <v>1.3205990659944222E-2</v>
      </c>
      <c r="AG3269" s="90">
        <f>_xll.qlIndexFixing(TenorBasisIndex6M,$AB3269,TRUE,_xll.ohTrigger(trigger,$X$24))</f>
        <v>1.3342760011683013E-2</v>
      </c>
      <c r="AH3269" s="43">
        <f>_xll.qlIndexFixing($X$9,$AB3269,TRUE,trigger)</f>
        <v>1.335184471670605E-2</v>
      </c>
      <c r="AI3269" s="45">
        <f t="shared" si="65"/>
        <v>-9.0847050230376952E-2</v>
      </c>
    </row>
    <row r="3270" spans="27:35" x14ac:dyDescent="0.2">
      <c r="AA3270" s="122" t="s">
        <v>88</v>
      </c>
      <c r="AB3270" s="40">
        <f>_xll.qlInterestRateIndexFixingDate($X$9,AC3270)</f>
        <v>62334</v>
      </c>
      <c r="AC3270" s="40">
        <f>_xll.qlCalendarAdvance(calendar,$AC3269,AA3270,,,trigger)</f>
        <v>62338</v>
      </c>
      <c r="AD3270" s="40">
        <f>_xll.qlInterestRateIndexMaturity($X$9,AC3270,)</f>
        <v>62429</v>
      </c>
      <c r="AE3270" s="43">
        <f>_xll.qlTenorBasisValue(TenorBasis3M,AC3270,_xll.ohTrigger(trigger,$X$24))</f>
        <v>1.7732263958630156E-5</v>
      </c>
      <c r="AF3270" s="90">
        <f>_xll.qlTenorBasisForwardRate(TenorBasis3M,AC3270,_xll.ohTrigger(trigger,$X$24))</f>
        <v>1.320889916112181E-2</v>
      </c>
      <c r="AG3270" s="90">
        <f>_xll.qlIndexFixing(TenorBasisIndex6M,$AB3270,TRUE,_xll.ohTrigger(trigger,$X$24))</f>
        <v>1.3345663923504615E-2</v>
      </c>
      <c r="AH3270" s="43">
        <f>_xll.qlIndexFixing($X$9,$AB3270,TRUE,trigger)</f>
        <v>1.3354836209585165E-2</v>
      </c>
      <c r="AI3270" s="45">
        <f t="shared" si="65"/>
        <v>-9.172286080549874E-2</v>
      </c>
    </row>
    <row r="3271" spans="27:35" x14ac:dyDescent="0.2">
      <c r="AA3271" s="122" t="s">
        <v>88</v>
      </c>
      <c r="AB3271" s="40">
        <f>_xll.qlInterestRateIndexFixingDate($X$9,AC3271)</f>
        <v>62341</v>
      </c>
      <c r="AC3271" s="40">
        <f>_xll.qlCalendarAdvance(calendar,$AC3270,AA3271,,,trigger)</f>
        <v>62345</v>
      </c>
      <c r="AD3271" s="40">
        <f>_xll.qlInterestRateIndexMaturity($X$9,AC3271,)</f>
        <v>62436</v>
      </c>
      <c r="AE3271" s="43">
        <f>_xll.qlTenorBasisValue(TenorBasis3M,AC3271,_xll.ohTrigger(trigger,$X$24))</f>
        <v>1.7696077883833031E-5</v>
      </c>
      <c r="AF3271" s="90">
        <f>_xll.qlTenorBasisForwardRate(TenorBasis3M,AC3271,_xll.ohTrigger(trigger,$X$24))</f>
        <v>1.3212277073810712E-2</v>
      </c>
      <c r="AG3271" s="90">
        <f>_xll.qlIndexFixing(TenorBasisIndex6M,$AB3271,TRUE,_xll.ohTrigger(trigger,$X$24))</f>
        <v>1.3349042315071993E-2</v>
      </c>
      <c r="AH3271" s="43">
        <f>_xll.qlIndexFixing($X$9,$AB3271,TRUE,trigger)</f>
        <v>1.335830893328498E-2</v>
      </c>
      <c r="AI3271" s="45">
        <f t="shared" si="65"/>
        <v>-9.2666182129868407E-2</v>
      </c>
    </row>
    <row r="3272" spans="27:35" x14ac:dyDescent="0.2">
      <c r="AA3272" s="122" t="s">
        <v>88</v>
      </c>
      <c r="AB3272" s="40">
        <f>_xll.qlInterestRateIndexFixingDate($X$9,AC3272)</f>
        <v>62348</v>
      </c>
      <c r="AC3272" s="40">
        <f>_xll.qlCalendarAdvance(calendar,$AC3271,AA3272,,,trigger)</f>
        <v>62352</v>
      </c>
      <c r="AD3272" s="40">
        <f>_xll.qlInterestRateIndexMaturity($X$9,AC3272,)</f>
        <v>62443</v>
      </c>
      <c r="AE3272" s="43">
        <f>_xll.qlTenorBasisValue(TenorBasis3M,AC3272,_xll.ohTrigger(trigger,$X$24))</f>
        <v>1.7659972014416335E-5</v>
      </c>
      <c r="AF3272" s="90">
        <f>_xll.qlTenorBasisForwardRate(TenorBasis3M,AC3272,_xll.ohTrigger(trigger,$X$24))</f>
        <v>1.3215641844526831E-2</v>
      </c>
      <c r="AG3272" s="90">
        <f>_xll.qlIndexFixing(TenorBasisIndex6M,$AB3272,TRUE,_xll.ohTrigger(trigger,$X$24))</f>
        <v>1.3352407564219472E-2</v>
      </c>
      <c r="AH3272" s="43">
        <f>_xll.qlIndexFixing($X$9,$AB3272,TRUE,trigger)</f>
        <v>1.3361768207285416E-2</v>
      </c>
      <c r="AI3272" s="45">
        <f t="shared" si="65"/>
        <v>-9.3606430659441686E-2</v>
      </c>
    </row>
    <row r="3273" spans="27:35" x14ac:dyDescent="0.2">
      <c r="AA3273" s="122" t="s">
        <v>88</v>
      </c>
      <c r="AB3273" s="40">
        <f>_xll.qlInterestRateIndexFixingDate($X$9,AC3273)</f>
        <v>62355</v>
      </c>
      <c r="AC3273" s="40">
        <f>_xll.qlCalendarAdvance(calendar,$AC3272,AA3273,,,trigger)</f>
        <v>62359</v>
      </c>
      <c r="AD3273" s="40">
        <f>_xll.qlInterestRateIndexMaturity($X$9,AC3273,)</f>
        <v>62450</v>
      </c>
      <c r="AE3273" s="43">
        <f>_xll.qlTenorBasisValue(TenorBasis3M,AC3273,_xll.ohTrigger(trigger,$X$24))</f>
        <v>1.7623946177940621E-5</v>
      </c>
      <c r="AF3273" s="90">
        <f>_xll.qlTenorBasisForwardRate(TenorBasis3M,AC3273,_xll.ohTrigger(trigger,$X$24))</f>
        <v>1.3218993473066371E-2</v>
      </c>
      <c r="AG3273" s="90">
        <f>_xll.qlIndexFixing(TenorBasisIndex6M,$AB3273,TRUE,_xll.ohTrigger(trigger,$X$24))</f>
        <v>1.3355759670738866E-2</v>
      </c>
      <c r="AH3273" s="43">
        <f>_xll.qlIndexFixing($X$9,$AB3273,TRUE,trigger)</f>
        <v>1.336521403155134E-2</v>
      </c>
      <c r="AI3273" s="45">
        <f t="shared" si="65"/>
        <v>-9.4543608124744022E-2</v>
      </c>
    </row>
    <row r="3274" spans="27:35" x14ac:dyDescent="0.2">
      <c r="AA3274" s="122" t="s">
        <v>88</v>
      </c>
      <c r="AB3274" s="40">
        <f>_xll.qlInterestRateIndexFixingDate($X$9,AC3274)</f>
        <v>62362</v>
      </c>
      <c r="AC3274" s="40">
        <f>_xll.qlCalendarAdvance(calendar,$AC3273,AA3274,,,trigger)</f>
        <v>62366</v>
      </c>
      <c r="AD3274" s="40">
        <f>_xll.qlInterestRateIndexMaturity($X$9,AC3274,)</f>
        <v>62458</v>
      </c>
      <c r="AE3274" s="43">
        <f>_xll.qlTenorBasisValue(TenorBasis3M,AC3274,_xll.ohTrigger(trigger,$X$24))</f>
        <v>1.7588000202320868E-5</v>
      </c>
      <c r="AF3274" s="90">
        <f>_xll.qlTenorBasisForwardRate(TenorBasis3M,AC3274,_xll.ohTrigger(trigger,$X$24))</f>
        <v>1.3222810435106445E-2</v>
      </c>
      <c r="AG3274" s="90">
        <f>_xll.qlIndexFixing(TenorBasisIndex6M,$AB3274,TRUE,_xll.ohTrigger(trigger,$X$24))</f>
        <v>1.3359582185293631E-2</v>
      </c>
      <c r="AH3274" s="43">
        <f>_xll.qlIndexFixing($X$9,$AB3274,TRUE,trigger)</f>
        <v>1.3369136923705402E-2</v>
      </c>
      <c r="AI3274" s="45">
        <f t="shared" si="65"/>
        <v>-9.5547384117711243E-2</v>
      </c>
    </row>
    <row r="3275" spans="27:35" x14ac:dyDescent="0.2">
      <c r="AA3275" s="122" t="s">
        <v>88</v>
      </c>
      <c r="AB3275" s="40">
        <f>_xll.qlInterestRateIndexFixingDate($X$9,AC3275)</f>
        <v>62369</v>
      </c>
      <c r="AC3275" s="40">
        <f>_xll.qlCalendarAdvance(calendar,$AC3274,AA3275,,,trigger)</f>
        <v>62373</v>
      </c>
      <c r="AD3275" s="40">
        <f>_xll.qlInterestRateIndexMaturity($X$9,AC3275,)</f>
        <v>62465</v>
      </c>
      <c r="AE3275" s="43">
        <f>_xll.qlTenorBasisValue(TenorBasis3M,AC3275,_xll.ohTrigger(trigger,$X$24))</f>
        <v>1.7552133915825891E-5</v>
      </c>
      <c r="AF3275" s="90">
        <f>_xll.qlTenorBasisForwardRate(TenorBasis3M,AC3275,_xll.ohTrigger(trigger,$X$24))</f>
        <v>1.3226134961807334E-2</v>
      </c>
      <c r="AG3275" s="90">
        <f>_xll.qlIndexFixing(TenorBasisIndex6M,$AB3275,TRUE,_xll.ohTrigger(trigger,$X$24))</f>
        <v>1.3362907190318856E-2</v>
      </c>
      <c r="AH3275" s="43">
        <f>_xll.qlIndexFixing($X$9,$AB3275,TRUE,trigger)</f>
        <v>1.3372555014423694E-2</v>
      </c>
      <c r="AI3275" s="45">
        <f t="shared" si="65"/>
        <v>-9.6478241048379709E-2</v>
      </c>
    </row>
    <row r="3276" spans="27:35" x14ac:dyDescent="0.2">
      <c r="AA3276" s="122" t="s">
        <v>88</v>
      </c>
      <c r="AB3276" s="40">
        <f>_xll.qlInterestRateIndexFixingDate($X$9,AC3276)</f>
        <v>62376</v>
      </c>
      <c r="AC3276" s="40">
        <f>_xll.qlCalendarAdvance(calendar,$AC3275,AA3276,,,trigger)</f>
        <v>62380</v>
      </c>
      <c r="AD3276" s="40">
        <f>_xll.qlInterestRateIndexMaturity($X$9,AC3276,)</f>
        <v>62472</v>
      </c>
      <c r="AE3276" s="43">
        <f>_xll.qlTenorBasisValue(TenorBasis3M,AC3276,_xll.ohTrigger(trigger,$X$24))</f>
        <v>1.7516347147077644E-5</v>
      </c>
      <c r="AF3276" s="90">
        <f>_xll.qlTenorBasisForwardRate(TenorBasis3M,AC3276,_xll.ohTrigger(trigger,$X$24))</f>
        <v>1.3229446345255649E-2</v>
      </c>
      <c r="AG3276" s="90">
        <f>_xll.qlIndexFixing(TenorBasisIndex6M,$AB3276,TRUE,_xll.ohTrigger(trigger,$X$24))</f>
        <v>1.3366219051636222E-2</v>
      </c>
      <c r="AH3276" s="43">
        <f>_xll.qlIndexFixing($X$9,$AB3276,TRUE,trigger)</f>
        <v>1.3375959654835899E-2</v>
      </c>
      <c r="AI3276" s="45">
        <f t="shared" si="65"/>
        <v>-9.7406031996771086E-2</v>
      </c>
    </row>
    <row r="3277" spans="27:35" x14ac:dyDescent="0.2">
      <c r="AA3277" s="122" t="s">
        <v>88</v>
      </c>
      <c r="AB3277" s="40">
        <f>_xll.qlInterestRateIndexFixingDate($X$9,AC3277)</f>
        <v>62383</v>
      </c>
      <c r="AC3277" s="40">
        <f>_xll.qlCalendarAdvance(calendar,$AC3276,AA3277,,,trigger)</f>
        <v>62387</v>
      </c>
      <c r="AD3277" s="40">
        <f>_xll.qlInterestRateIndexMaturity($X$9,AC3277,)</f>
        <v>62479</v>
      </c>
      <c r="AE3277" s="43">
        <f>_xll.qlTenorBasisValue(TenorBasis3M,AC3277,_xll.ohTrigger(trigger,$X$24))</f>
        <v>1.7480639725050455E-5</v>
      </c>
      <c r="AF3277" s="90">
        <f>_xll.qlTenorBasisForwardRate(TenorBasis3M,AC3277,_xll.ohTrigger(trigger,$X$24))</f>
        <v>1.3232744585250681E-2</v>
      </c>
      <c r="AG3277" s="90">
        <f>_xll.qlIndexFixing(TenorBasisIndex6M,$AB3277,TRUE,_xll.ohTrigger(trigger,$X$24))</f>
        <v>1.3369517769044145E-2</v>
      </c>
      <c r="AH3277" s="43">
        <f>_xll.qlIndexFixing($X$9,$AB3277,TRUE,trigger)</f>
        <v>1.3379350844902918E-2</v>
      </c>
      <c r="AI3277" s="45">
        <f t="shared" si="65"/>
        <v>-9.8330758587731465E-2</v>
      </c>
    </row>
    <row r="3278" spans="27:35" x14ac:dyDescent="0.2">
      <c r="AA3278" s="122" t="s">
        <v>88</v>
      </c>
      <c r="AB3278" s="40">
        <f>_xll.qlInterestRateIndexFixingDate($X$9,AC3278)</f>
        <v>62390</v>
      </c>
      <c r="AC3278" s="40">
        <f>_xll.qlCalendarAdvance(calendar,$AC3277,AA3278,,,trigger)</f>
        <v>62394</v>
      </c>
      <c r="AD3278" s="40">
        <f>_xll.qlInterestRateIndexMaturity($X$9,AC3278,)</f>
        <v>62486</v>
      </c>
      <c r="AE3278" s="43">
        <f>_xll.qlTenorBasisValue(TenorBasis3M,AC3278,_xll.ohTrigger(trigger,$X$24))</f>
        <v>1.7445011479070468E-5</v>
      </c>
      <c r="AF3278" s="90">
        <f>_xll.qlTenorBasisForwardRate(TenorBasis3M,AC3278,_xll.ohTrigger(trigger,$X$24))</f>
        <v>1.3236029681587378E-2</v>
      </c>
      <c r="AG3278" s="90">
        <f>_xll.qlIndexFixing(TenorBasisIndex6M,$AB3278,TRUE,_xll.ohTrigger(trigger,$X$24))</f>
        <v>1.3372803342338447E-2</v>
      </c>
      <c r="AH3278" s="43">
        <f>_xll.qlIndexFixing($X$9,$AB3278,TRUE,trigger)</f>
        <v>1.3382728584592605E-2</v>
      </c>
      <c r="AI3278" s="45">
        <f t="shared" si="65"/>
        <v>-9.9252422541586116E-2</v>
      </c>
    </row>
    <row r="3279" spans="27:35" x14ac:dyDescent="0.2">
      <c r="AA3279" s="122" t="s">
        <v>88</v>
      </c>
      <c r="AB3279" s="40">
        <f>_xll.qlInterestRateIndexFixingDate($X$9,AC3279)</f>
        <v>62397</v>
      </c>
      <c r="AC3279" s="40">
        <f>_xll.qlCalendarAdvance(calendar,$AC3278,AA3279,,,trigger)</f>
        <v>62401</v>
      </c>
      <c r="AD3279" s="40">
        <f>_xll.qlInterestRateIndexMaturity($X$9,AC3279,)</f>
        <v>62493</v>
      </c>
      <c r="AE3279" s="43">
        <f>_xll.qlTenorBasisValue(TenorBasis3M,AC3279,_xll.ohTrigger(trigger,$X$24))</f>
        <v>1.7409462238814898E-5</v>
      </c>
      <c r="AF3279" s="90">
        <f>_xll.qlTenorBasisForwardRate(TenorBasis3M,AC3279,_xll.ohTrigger(trigger,$X$24))</f>
        <v>1.3239301634065901E-2</v>
      </c>
      <c r="AG3279" s="90">
        <f>_xll.qlIndexFixing(TenorBasisIndex6M,$AB3279,TRUE,_xll.ohTrigger(trigger,$X$24))</f>
        <v>1.3376075771320153E-2</v>
      </c>
      <c r="AH3279" s="43">
        <f>_xll.qlIndexFixing($X$9,$AB3279,TRUE,trigger)</f>
        <v>1.3386092873867597E-2</v>
      </c>
      <c r="AI3279" s="45">
        <f t="shared" si="65"/>
        <v>-0.10017102547443812</v>
      </c>
    </row>
    <row r="3280" spans="27:35" x14ac:dyDescent="0.2">
      <c r="AA3280" s="122" t="s">
        <v>88</v>
      </c>
      <c r="AB3280" s="40">
        <f>_xll.qlInterestRateIndexFixingDate($X$9,AC3280)</f>
        <v>62404</v>
      </c>
      <c r="AC3280" s="40">
        <f>_xll.qlCalendarAdvance(calendar,$AC3279,AA3280,,,trigger)</f>
        <v>62408</v>
      </c>
      <c r="AD3280" s="40">
        <f>_xll.qlInterestRateIndexMaturity($X$9,AC3280,)</f>
        <v>62500</v>
      </c>
      <c r="AE3280" s="43">
        <f>_xll.qlTenorBasisValue(TenorBasis3M,AC3280,_xll.ohTrigger(trigger,$X$24))</f>
        <v>1.7373991834311385E-5</v>
      </c>
      <c r="AF3280" s="90">
        <f>_xll.qlTenorBasisForwardRate(TenorBasis3M,AC3280,_xll.ohTrigger(trigger,$X$24))</f>
        <v>1.3242560442484667E-2</v>
      </c>
      <c r="AG3280" s="90">
        <f>_xll.qlIndexFixing(TenorBasisIndex6M,$AB3280,TRUE,_xll.ohTrigger(trigger,$X$24))</f>
        <v>1.337933505578595E-2</v>
      </c>
      <c r="AH3280" s="43">
        <f>_xll.qlIndexFixing($X$9,$AB3280,TRUE,trigger)</f>
        <v>1.3389443712694876E-2</v>
      </c>
      <c r="AI3280" s="45">
        <f t="shared" si="65"/>
        <v>-0.10108656908926553</v>
      </c>
    </row>
    <row r="3281" spans="27:35" x14ac:dyDescent="0.2">
      <c r="AA3281" s="122" t="s">
        <v>88</v>
      </c>
      <c r="AB3281" s="40">
        <f>_xll.qlInterestRateIndexFixingDate($X$9,AC3281)</f>
        <v>62411</v>
      </c>
      <c r="AC3281" s="40">
        <f>_xll.qlCalendarAdvance(calendar,$AC3280,AA3281,,,trigger)</f>
        <v>62415</v>
      </c>
      <c r="AD3281" s="40">
        <f>_xll.qlInterestRateIndexMaturity($X$9,AC3281,)</f>
        <v>62507</v>
      </c>
      <c r="AE3281" s="43">
        <f>_xll.qlTenorBasisValue(TenorBasis3M,AC3281,_xll.ohTrigger(trigger,$X$24))</f>
        <v>1.7338600095937327E-5</v>
      </c>
      <c r="AF3281" s="90">
        <f>_xll.qlTenorBasisForwardRate(TenorBasis3M,AC3281,_xll.ohTrigger(trigger,$X$24))</f>
        <v>1.3245806106642104E-2</v>
      </c>
      <c r="AG3281" s="90">
        <f>_xll.qlIndexFixing(TenorBasisIndex6M,$AB3281,TRUE,_xll.ohTrigger(trigger,$X$24))</f>
        <v>1.3382581195535995E-2</v>
      </c>
      <c r="AH3281" s="43">
        <f>_xll.qlIndexFixing($X$9,$AB3281,TRUE,trigger)</f>
        <v>1.3392781101040557E-2</v>
      </c>
      <c r="AI3281" s="45">
        <f t="shared" si="65"/>
        <v>-0.10199905504562623</v>
      </c>
    </row>
    <row r="3282" spans="27:35" x14ac:dyDescent="0.2">
      <c r="AA3282" s="122" t="s">
        <v>88</v>
      </c>
      <c r="AB3282" s="40">
        <f>_xll.qlInterestRateIndexFixingDate($X$9,AC3282)</f>
        <v>62418</v>
      </c>
      <c r="AC3282" s="40">
        <f>_xll.qlCalendarAdvance(calendar,$AC3281,AA3282,,,trigger)</f>
        <v>62422</v>
      </c>
      <c r="AD3282" s="40">
        <f>_xll.qlInterestRateIndexMaturity($X$9,AC3282,)</f>
        <v>62514</v>
      </c>
      <c r="AE3282" s="43">
        <f>_xll.qlTenorBasisValue(TenorBasis3M,AC3282,_xll.ohTrigger(trigger,$X$24))</f>
        <v>1.7303286854419196E-5</v>
      </c>
      <c r="AF3282" s="90">
        <f>_xll.qlTenorBasisForwardRate(TenorBasis3M,AC3282,_xll.ohTrigger(trigger,$X$24))</f>
        <v>1.3249038626340108E-2</v>
      </c>
      <c r="AG3282" s="90">
        <f>_xll.qlIndexFixing(TenorBasisIndex6M,$AB3282,TRUE,_xll.ohTrigger(trigger,$X$24))</f>
        <v>1.3385814190370448E-2</v>
      </c>
      <c r="AH3282" s="43">
        <f>_xll.qlIndexFixing($X$9,$AB3282,TRUE,trigger)</f>
        <v>1.3396105038869885E-2</v>
      </c>
      <c r="AI3282" s="45">
        <f t="shared" si="65"/>
        <v>-0.10290848499436983</v>
      </c>
    </row>
    <row r="3283" spans="27:35" x14ac:dyDescent="0.2">
      <c r="AA3283" s="122" t="s">
        <v>88</v>
      </c>
      <c r="AB3283" s="40">
        <f>_xll.qlInterestRateIndexFixingDate($X$9,AC3283)</f>
        <v>62425</v>
      </c>
      <c r="AC3283" s="40">
        <f>_xll.qlCalendarAdvance(calendar,$AC3282,AA3283,,,trigger)</f>
        <v>62429</v>
      </c>
      <c r="AD3283" s="40">
        <f>_xll.qlInterestRateIndexMaturity($X$9,AC3283,)</f>
        <v>62519</v>
      </c>
      <c r="AE3283" s="43">
        <f>_xll.qlTenorBasisValue(TenorBasis3M,AC3283,_xll.ohTrigger(trigger,$X$24))</f>
        <v>1.7268051940831876E-5</v>
      </c>
      <c r="AF3283" s="90">
        <f>_xll.qlTenorBasisForwardRate(TenorBasis3M,AC3283,_xll.ohTrigger(trigger,$X$24))</f>
        <v>1.3251315720228085E-2</v>
      </c>
      <c r="AG3283" s="90">
        <f>_xll.qlIndexFixing(TenorBasisIndex6M,$AB3283,TRUE,_xll.ohTrigger(trigger,$X$24))</f>
        <v>1.3388081587291545E-2</v>
      </c>
      <c r="AH3283" s="43">
        <f>_xll.qlIndexFixing($X$9,$AB3283,TRUE,trigger)</f>
        <v>1.3398449468179585E-2</v>
      </c>
      <c r="AI3283" s="45">
        <f t="shared" si="65"/>
        <v>-0.10367880888040304</v>
      </c>
    </row>
    <row r="3284" spans="27:35" x14ac:dyDescent="0.2">
      <c r="AA3284" s="122" t="s">
        <v>88</v>
      </c>
      <c r="AB3284" s="40">
        <f>_xll.qlInterestRateIndexFixingDate($X$9,AC3284)</f>
        <v>62432</v>
      </c>
      <c r="AC3284" s="40">
        <f>_xll.qlCalendarAdvance(calendar,$AC3283,AA3284,,,trigger)</f>
        <v>62436</v>
      </c>
      <c r="AD3284" s="40">
        <f>_xll.qlInterestRateIndexMaturity($X$9,AC3284,)</f>
        <v>62526</v>
      </c>
      <c r="AE3284" s="43">
        <f>_xll.qlTenorBasisValue(TenorBasis3M,AC3284,_xll.ohTrigger(trigger,$X$24))</f>
        <v>1.7232895186597996E-5</v>
      </c>
      <c r="AF3284" s="90">
        <f>_xll.qlTenorBasisForwardRate(TenorBasis3M,AC3284,_xll.ohTrigger(trigger,$X$24))</f>
        <v>1.325452359250523E-2</v>
      </c>
      <c r="AG3284" s="90">
        <f>_xll.qlIndexFixing(TenorBasisIndex6M,$AB3284,TRUE,_xll.ohTrigger(trigger,$X$24))</f>
        <v>1.3391289931395711E-2</v>
      </c>
      <c r="AH3284" s="43">
        <f>_xll.qlIndexFixing($X$9,$AB3284,TRUE,trigger)</f>
        <v>1.3401748181218309E-2</v>
      </c>
      <c r="AI3284" s="45">
        <f t="shared" si="65"/>
        <v>-0.1045824982259802</v>
      </c>
    </row>
    <row r="3285" spans="27:35" x14ac:dyDescent="0.2">
      <c r="AA3285" s="122" t="s">
        <v>88</v>
      </c>
      <c r="AB3285" s="40">
        <f>_xll.qlInterestRateIndexFixingDate($X$9,AC3285)</f>
        <v>62439</v>
      </c>
      <c r="AC3285" s="40">
        <f>_xll.qlCalendarAdvance(calendar,$AC3284,AA3285,,,trigger)</f>
        <v>62443</v>
      </c>
      <c r="AD3285" s="40">
        <f>_xll.qlInterestRateIndexMaturity($X$9,AC3285,)</f>
        <v>62533</v>
      </c>
      <c r="AE3285" s="43">
        <f>_xll.qlTenorBasisValue(TenorBasis3M,AC3285,_xll.ohTrigger(trigger,$X$24))</f>
        <v>1.7197816423487278E-5</v>
      </c>
      <c r="AF3285" s="90">
        <f>_xll.qlTenorBasisForwardRate(TenorBasis3M,AC3285,_xll.ohTrigger(trigger,$X$24))</f>
        <v>1.3257718320660139E-2</v>
      </c>
      <c r="AG3285" s="90">
        <f>_xll.qlIndexFixing(TenorBasisIndex6M,$AB3285,TRUE,_xll.ohTrigger(trigger,$X$24))</f>
        <v>1.3394485130931777E-2</v>
      </c>
      <c r="AH3285" s="43">
        <f>_xll.qlIndexFixing($X$9,$AB3285,TRUE,trigger)</f>
        <v>1.3405033444584546E-2</v>
      </c>
      <c r="AI3285" s="45">
        <f t="shared" si="65"/>
        <v>-0.10548313652769536</v>
      </c>
    </row>
    <row r="3286" spans="27:35" x14ac:dyDescent="0.2">
      <c r="AA3286" s="122" t="s">
        <v>88</v>
      </c>
      <c r="AB3286" s="40">
        <f>_xll.qlInterestRateIndexFixingDate($X$9,AC3286)</f>
        <v>62446</v>
      </c>
      <c r="AC3286" s="40">
        <f>_xll.qlCalendarAdvance(calendar,$AC3285,AA3286,,,trigger)</f>
        <v>62450</v>
      </c>
      <c r="AD3286" s="40">
        <f>_xll.qlInterestRateIndexMaturity($X$9,AC3286,)</f>
        <v>62540</v>
      </c>
      <c r="AE3286" s="43">
        <f>_xll.qlTenorBasisValue(TenorBasis3M,AC3286,_xll.ohTrigger(trigger,$X$24))</f>
        <v>1.7162815483615808E-5</v>
      </c>
      <c r="AF3286" s="90">
        <f>_xll.qlTenorBasisForwardRate(TenorBasis3M,AC3286,_xll.ohTrigger(trigger,$X$24))</f>
        <v>1.3260899904498302E-2</v>
      </c>
      <c r="AG3286" s="90">
        <f>_xll.qlIndexFixing(TenorBasisIndex6M,$AB3286,TRUE,_xll.ohTrigger(trigger,$X$24))</f>
        <v>1.3397667185703455E-2</v>
      </c>
      <c r="AH3286" s="43">
        <f>_xll.qlIndexFixing($X$9,$AB3286,TRUE,trigger)</f>
        <v>1.3408305258241882E-2</v>
      </c>
      <c r="AI3286" s="45">
        <f t="shared" si="65"/>
        <v>-0.10638072538426968</v>
      </c>
    </row>
    <row r="3287" spans="27:35" x14ac:dyDescent="0.2">
      <c r="AA3287" s="122" t="s">
        <v>88</v>
      </c>
      <c r="AB3287" s="40">
        <f>_xll.qlInterestRateIndexFixingDate($X$9,AC3287)</f>
        <v>62451</v>
      </c>
      <c r="AC3287" s="40">
        <f>_xll.qlCalendarAdvance(calendar,$AC3286,AA3287,,,trigger)</f>
        <v>62457</v>
      </c>
      <c r="AD3287" s="40">
        <f>_xll.qlInterestRateIndexMaturity($X$9,AC3287,)</f>
        <v>62547</v>
      </c>
      <c r="AE3287" s="43">
        <f>_xll.qlTenorBasisValue(TenorBasis3M,AC3287,_xll.ohTrigger(trigger,$X$24))</f>
        <v>1.7127892199445489E-5</v>
      </c>
      <c r="AF3287" s="90">
        <f>_xll.qlTenorBasisForwardRate(TenorBasis3M,AC3287,_xll.ohTrigger(trigger,$X$24))</f>
        <v>1.3264068343821656E-2</v>
      </c>
      <c r="AG3287" s="90">
        <f>_xll.qlIndexFixing(TenorBasisIndex6M,$AB3287,TRUE,_xll.ohTrigger(trigger,$X$24))</f>
        <v>1.3400836095519786E-2</v>
      </c>
      <c r="AH3287" s="43">
        <f>_xll.qlIndexFixing($X$9,$AB3287,TRUE,trigger)</f>
        <v>1.3411563622159228E-2</v>
      </c>
      <c r="AI3287" s="45">
        <f t="shared" si="65"/>
        <v>-0.10727526639442431</v>
      </c>
    </row>
    <row r="3288" spans="27:35" x14ac:dyDescent="0.2">
      <c r="AA3288" s="122" t="s">
        <v>88</v>
      </c>
      <c r="AB3288" s="40">
        <f>_xll.qlInterestRateIndexFixingDate($X$9,AC3288)</f>
        <v>62460</v>
      </c>
      <c r="AC3288" s="40">
        <f>_xll.qlCalendarAdvance(calendar,$AC3287,AA3288,,,trigger)</f>
        <v>62464</v>
      </c>
      <c r="AD3288" s="40">
        <f>_xll.qlInterestRateIndexMaturity($X$9,AC3288,)</f>
        <v>62554</v>
      </c>
      <c r="AE3288" s="43">
        <f>_xll.qlTenorBasisValue(TenorBasis3M,AC3288,_xll.ohTrigger(trigger,$X$24))</f>
        <v>1.7093046403783289E-5</v>
      </c>
      <c r="AF3288" s="90">
        <f>_xll.qlTenorBasisForwardRate(TenorBasis3M,AC3288,_xll.ohTrigger(trigger,$X$24))</f>
        <v>1.3267223638431247E-2</v>
      </c>
      <c r="AG3288" s="90">
        <f>_xll.qlIndexFixing(TenorBasisIndex6M,$AB3288,TRUE,_xll.ohTrigger(trigger,$X$24))</f>
        <v>1.3403991860173825E-2</v>
      </c>
      <c r="AH3288" s="43">
        <f>_xll.qlIndexFixing($X$9,$AB3288,TRUE,trigger)</f>
        <v>1.3414808536304612E-2</v>
      </c>
      <c r="AI3288" s="45">
        <f t="shared" si="65"/>
        <v>-0.10816676130787073</v>
      </c>
    </row>
    <row r="3289" spans="27:35" x14ac:dyDescent="0.2">
      <c r="AA3289" s="122" t="s">
        <v>88</v>
      </c>
      <c r="AB3289" s="40">
        <f>_xll.qlInterestRateIndexFixingDate($X$9,AC3289)</f>
        <v>62467</v>
      </c>
      <c r="AC3289" s="40">
        <f>_xll.qlCalendarAdvance(calendar,$AC3288,AA3289,,,trigger)</f>
        <v>62471</v>
      </c>
      <c r="AD3289" s="40">
        <f>_xll.qlInterestRateIndexMaturity($X$9,AC3289,)</f>
        <v>62561</v>
      </c>
      <c r="AE3289" s="43">
        <f>_xll.qlTenorBasisValue(TenorBasis3M,AC3289,_xll.ohTrigger(trigger,$X$24))</f>
        <v>1.7058277929780554E-5</v>
      </c>
      <c r="AF3289" s="90">
        <f>_xll.qlTenorBasisForwardRate(TenorBasis3M,AC3289,_xll.ohTrigger(trigger,$X$24))</f>
        <v>1.3270365788132565E-2</v>
      </c>
      <c r="AG3289" s="90">
        <f>_xll.qlIndexFixing(TenorBasisIndex6M,$AB3289,TRUE,_xll.ohTrigger(trigger,$X$24))</f>
        <v>1.3407134479473726E-2</v>
      </c>
      <c r="AH3289" s="43">
        <f>_xll.qlIndexFixing($X$9,$AB3289,TRUE,trigger)</f>
        <v>1.3418040000644282E-2</v>
      </c>
      <c r="AI3289" s="45">
        <f t="shared" si="65"/>
        <v>-0.10905521170556653</v>
      </c>
    </row>
    <row r="3290" spans="27:35" x14ac:dyDescent="0.2">
      <c r="AA3290" s="122" t="s">
        <v>88</v>
      </c>
      <c r="AB3290" s="40">
        <f>_xll.qlInterestRateIndexFixingDate($X$9,AC3290)</f>
        <v>62474</v>
      </c>
      <c r="AC3290" s="40">
        <f>_xll.qlCalendarAdvance(calendar,$AC3289,AA3290,,,trigger)</f>
        <v>62478</v>
      </c>
      <c r="AD3290" s="40">
        <f>_xll.qlInterestRateIndexMaturity($X$9,AC3290,)</f>
        <v>62569</v>
      </c>
      <c r="AE3290" s="43">
        <f>_xll.qlTenorBasisValue(TenorBasis3M,AC3290,_xll.ohTrigger(trigger,$X$24))</f>
        <v>1.7023586610932443E-5</v>
      </c>
      <c r="AF3290" s="90">
        <f>_xll.qlTenorBasisForwardRate(TenorBasis3M,AC3290,_xll.ohTrigger(trigger,$X$24))</f>
        <v>1.3273960209685385E-2</v>
      </c>
      <c r="AG3290" s="90">
        <f>_xll.qlIndexFixing(TenorBasisIndex6M,$AB3290,TRUE,_xll.ohTrigger(trigger,$X$24))</f>
        <v>1.341073446412017E-2</v>
      </c>
      <c r="AH3290" s="43">
        <f>_xll.qlIndexFixing($X$9,$AB3290,TRUE,trigger)</f>
        <v>1.3421735201177282E-2</v>
      </c>
      <c r="AI3290" s="45">
        <f t="shared" si="65"/>
        <v>-0.11000737057112117</v>
      </c>
    </row>
    <row r="3291" spans="27:35" x14ac:dyDescent="0.2">
      <c r="AA3291" s="122" t="s">
        <v>88</v>
      </c>
      <c r="AB3291" s="40">
        <f>_xll.qlInterestRateIndexFixingDate($X$9,AC3291)</f>
        <v>62481</v>
      </c>
      <c r="AC3291" s="40">
        <f>_xll.qlCalendarAdvance(calendar,$AC3290,AA3291,,,trigger)</f>
        <v>62485</v>
      </c>
      <c r="AD3291" s="40">
        <f>_xll.qlInterestRateIndexMaturity($X$9,AC3291,)</f>
        <v>62575</v>
      </c>
      <c r="AE3291" s="43">
        <f>_xll.qlTenorBasisValue(TenorBasis3M,AC3291,_xll.ohTrigger(trigger,$X$24))</f>
        <v>1.6988972281077234E-5</v>
      </c>
      <c r="AF3291" s="90">
        <f>_xll.qlTenorBasisForwardRate(TenorBasis3M,AC3291,_xll.ohTrigger(trigger,$X$24))</f>
        <v>1.3276610652029674E-2</v>
      </c>
      <c r="AG3291" s="90">
        <f>_xll.qlIndexFixing(TenorBasisIndex6M,$AB3291,TRUE,_xll.ohTrigger(trigger,$X$24))</f>
        <v>1.3413380281233067E-2</v>
      </c>
      <c r="AH3291" s="43">
        <f>_xll.qlIndexFixing($X$9,$AB3291,TRUE,trigger)</f>
        <v>1.342446257977592E-2</v>
      </c>
      <c r="AI3291" s="45">
        <f t="shared" si="65"/>
        <v>-0.11082298542852698</v>
      </c>
    </row>
    <row r="3292" spans="27:35" x14ac:dyDescent="0.2">
      <c r="AA3292" s="122" t="s">
        <v>88</v>
      </c>
      <c r="AB3292" s="40">
        <f>_xll.qlInterestRateIndexFixingDate($X$9,AC3292)</f>
        <v>62488</v>
      </c>
      <c r="AC3292" s="40">
        <f>_xll.qlCalendarAdvance(calendar,$AC3291,AA3292,,,trigger)</f>
        <v>62492</v>
      </c>
      <c r="AD3292" s="40">
        <f>_xll.qlInterestRateIndexMaturity($X$9,AC3292,)</f>
        <v>62582</v>
      </c>
      <c r="AE3292" s="43">
        <f>_xll.qlTenorBasisValue(TenorBasis3M,AC3292,_xll.ohTrigger(trigger,$X$24))</f>
        <v>1.6954434774395591E-5</v>
      </c>
      <c r="AF3292" s="90">
        <f>_xll.qlTenorBasisForwardRate(TenorBasis3M,AC3292,_xll.ohTrigger(trigger,$X$24))</f>
        <v>1.327971336583289E-2</v>
      </c>
      <c r="AG3292" s="90">
        <f>_xll.qlIndexFixing(TenorBasisIndex6M,$AB3292,TRUE,_xll.ohTrigger(trigger,$X$24))</f>
        <v>1.3416483463301709E-2</v>
      </c>
      <c r="AH3292" s="43">
        <f>_xll.qlIndexFixing($X$9,$AB3292,TRUE,trigger)</f>
        <v>1.3427653694503938E-2</v>
      </c>
      <c r="AI3292" s="45">
        <f t="shared" si="65"/>
        <v>-0.1117023120222882</v>
      </c>
    </row>
    <row r="3293" spans="27:35" x14ac:dyDescent="0.2">
      <c r="AA3293" s="122" t="s">
        <v>88</v>
      </c>
      <c r="AB3293" s="40">
        <f>_xll.qlInterestRateIndexFixingDate($X$9,AC3293)</f>
        <v>62495</v>
      </c>
      <c r="AC3293" s="40">
        <f>_xll.qlCalendarAdvance(calendar,$AC3292,AA3293,,,trigger)</f>
        <v>62499</v>
      </c>
      <c r="AD3293" s="40">
        <f>_xll.qlInterestRateIndexMaturity($X$9,AC3293,)</f>
        <v>62589</v>
      </c>
      <c r="AE3293" s="43">
        <f>_xll.qlTenorBasisValue(TenorBasis3M,AC3293,_xll.ohTrigger(trigger,$X$24))</f>
        <v>1.6919973925409997E-5</v>
      </c>
      <c r="AF3293" s="90">
        <f>_xll.qlTenorBasisForwardRate(TenorBasis3M,AC3293,_xll.ohTrigger(trigger,$X$24))</f>
        <v>1.3282802933948901E-2</v>
      </c>
      <c r="AG3293" s="90">
        <f>_xll.qlIndexFixing(TenorBasisIndex6M,$AB3293,TRUE,_xll.ohTrigger(trigger,$X$24))</f>
        <v>1.3419573499231952E-2</v>
      </c>
      <c r="AH3293" s="43">
        <f>_xll.qlIndexFixing($X$9,$AB3293,TRUE,trigger)</f>
        <v>1.3430831359297457E-2</v>
      </c>
      <c r="AI3293" s="45">
        <f t="shared" si="65"/>
        <v>-0.11257860065505554</v>
      </c>
    </row>
    <row r="3294" spans="27:35" x14ac:dyDescent="0.2">
      <c r="AA3294" s="122" t="s">
        <v>88</v>
      </c>
      <c r="AB3294" s="40">
        <f>_xll.qlInterestRateIndexFixingDate($X$9,AC3294)</f>
        <v>62502</v>
      </c>
      <c r="AC3294" s="40">
        <f>_xll.qlCalendarAdvance(calendar,$AC3293,AA3294,,,trigger)</f>
        <v>62506</v>
      </c>
      <c r="AD3294" s="40">
        <f>_xll.qlInterestRateIndexMaturity($X$9,AC3294,)</f>
        <v>62596</v>
      </c>
      <c r="AE3294" s="43">
        <f>_xll.qlTenorBasisValue(TenorBasis3M,AC3294,_xll.ohTrigger(trigger,$X$24))</f>
        <v>1.6885589568984106E-5</v>
      </c>
      <c r="AF3294" s="90">
        <f>_xll.qlTenorBasisForwardRate(TenorBasis3M,AC3294,_xll.ohTrigger(trigger,$X$24))</f>
        <v>1.3285879356182306E-2</v>
      </c>
      <c r="AG3294" s="90">
        <f>_xll.qlIndexFixing(TenorBasisIndex6M,$AB3294,TRUE,_xll.ohTrigger(trigger,$X$24))</f>
        <v>1.3422650388836388E-2</v>
      </c>
      <c r="AH3294" s="43">
        <f>_xll.qlIndexFixing($X$9,$AB3294,TRUE,trigger)</f>
        <v>1.3433995574124502E-2</v>
      </c>
      <c r="AI3294" s="45">
        <f t="shared" si="65"/>
        <v>-0.11345185288114124</v>
      </c>
    </row>
    <row r="3295" spans="27:35" x14ac:dyDescent="0.2">
      <c r="AA3295" s="122" t="s">
        <v>88</v>
      </c>
      <c r="AB3295" s="40">
        <f>_xll.qlInterestRateIndexFixingDate($X$9,AC3295)</f>
        <v>62509</v>
      </c>
      <c r="AC3295" s="40">
        <f>_xll.qlCalendarAdvance(calendar,$AC3294,AA3295,,,trigger)</f>
        <v>62513</v>
      </c>
      <c r="AD3295" s="40">
        <f>_xll.qlInterestRateIndexMaturity($X$9,AC3295,)</f>
        <v>62603</v>
      </c>
      <c r="AE3295" s="43">
        <f>_xll.qlTenorBasisValue(TenorBasis3M,AC3295,_xll.ohTrigger(trigger,$X$24))</f>
        <v>1.6851281540321975E-5</v>
      </c>
      <c r="AF3295" s="90">
        <f>_xll.qlTenorBasisForwardRate(TenorBasis3M,AC3295,_xll.ohTrigger(trigger,$X$24))</f>
        <v>1.3288942632339484E-2</v>
      </c>
      <c r="AG3295" s="90">
        <f>_xll.qlIndexFixing(TenorBasisIndex6M,$AB3295,TRUE,_xll.ohTrigger(trigger,$X$24))</f>
        <v>1.3425714131920508E-2</v>
      </c>
      <c r="AH3295" s="43">
        <f>_xll.qlIndexFixing($X$9,$AB3295,TRUE,trigger)</f>
        <v>1.3437146338953099E-2</v>
      </c>
      <c r="AI3295" s="45">
        <f t="shared" si="65"/>
        <v>-0.1143220703259118</v>
      </c>
    </row>
    <row r="3296" spans="27:35" x14ac:dyDescent="0.2">
      <c r="AA3296" s="122" t="s">
        <v>88</v>
      </c>
      <c r="AB3296" s="40">
        <f>_xll.qlInterestRateIndexFixingDate($X$9,AC3296)</f>
        <v>62516</v>
      </c>
      <c r="AC3296" s="40">
        <f>_xll.qlCalendarAdvance(calendar,$AC3295,AA3296,,,trigger)</f>
        <v>62520</v>
      </c>
      <c r="AD3296" s="40">
        <f>_xll.qlInterestRateIndexMaturity($X$9,AC3296,)</f>
        <v>62612</v>
      </c>
      <c r="AE3296" s="43">
        <f>_xll.qlTenorBasisValue(TenorBasis3M,AC3296,_xll.ohTrigger(trigger,$X$24))</f>
        <v>1.6817049674967534E-5</v>
      </c>
      <c r="AF3296" s="90">
        <f>_xll.qlTenorBasisForwardRate(TenorBasis3M,AC3296,_xll.ohTrigger(trigger,$X$24))</f>
        <v>1.3292913622758718E-2</v>
      </c>
      <c r="AG3296" s="90">
        <f>_xll.qlIndexFixing(TenorBasisIndex6M,$AB3296,TRUE,_xll.ohTrigger(trigger,$X$24))</f>
        <v>1.3429695790883722E-2</v>
      </c>
      <c r="AH3296" s="43">
        <f>_xll.qlIndexFixing($X$9,$AB3296,TRUE,trigger)</f>
        <v>1.3441227845337697E-2</v>
      </c>
      <c r="AI3296" s="45">
        <f t="shared" si="65"/>
        <v>-0.11532054453975912</v>
      </c>
    </row>
    <row r="3297" spans="27:35" x14ac:dyDescent="0.2">
      <c r="AA3297" s="122" t="s">
        <v>88</v>
      </c>
      <c r="AB3297" s="40">
        <f>_xll.qlInterestRateIndexFixingDate($X$9,AC3297)</f>
        <v>62523</v>
      </c>
      <c r="AC3297" s="40">
        <f>_xll.qlCalendarAdvance(calendar,$AC3296,AA3297,,,trigger)</f>
        <v>62527</v>
      </c>
      <c r="AD3297" s="40">
        <f>_xll.qlInterestRateIndexMaturity($X$9,AC3297,)</f>
        <v>62619</v>
      </c>
      <c r="AE3297" s="43">
        <f>_xll.qlTenorBasisValue(TenorBasis3M,AC3297,_xll.ohTrigger(trigger,$X$24))</f>
        <v>1.6782893808803869E-5</v>
      </c>
      <c r="AF3297" s="90">
        <f>_xll.qlTenorBasisForwardRate(TenorBasis3M,AC3297,_xll.ohTrigger(trigger,$X$24))</f>
        <v>1.3295948951845923E-2</v>
      </c>
      <c r="AG3297" s="90">
        <f>_xll.qlIndexFixing(TenorBasisIndex6M,$AB3297,TRUE,_xll.ohTrigger(trigger,$X$24))</f>
        <v>1.3432731588273716E-2</v>
      </c>
      <c r="AH3297" s="43">
        <f>_xll.qlIndexFixing($X$9,$AB3297,TRUE,trigger)</f>
        <v>1.344435002139365E-2</v>
      </c>
      <c r="AI3297" s="45">
        <f t="shared" si="65"/>
        <v>-0.11618433119933713</v>
      </c>
    </row>
    <row r="3298" spans="27:35" x14ac:dyDescent="0.2">
      <c r="AA3298" s="122" t="s">
        <v>88</v>
      </c>
      <c r="AB3298" s="40">
        <f>_xll.qlInterestRateIndexFixingDate($X$9,AC3298)</f>
        <v>62530</v>
      </c>
      <c r="AC3298" s="40">
        <f>_xll.qlCalendarAdvance(calendar,$AC3297,AA3298,,,trigger)</f>
        <v>62534</v>
      </c>
      <c r="AD3298" s="40">
        <f>_xll.qlInterestRateIndexMaturity($X$9,AC3298,)</f>
        <v>62626</v>
      </c>
      <c r="AE3298" s="43">
        <f>_xll.qlTenorBasisValue(TenorBasis3M,AC3298,_xll.ohTrigger(trigger,$X$24))</f>
        <v>1.6748813778052583E-5</v>
      </c>
      <c r="AF3298" s="90">
        <f>_xll.qlTenorBasisForwardRate(TenorBasis3M,AC3298,_xll.ohTrigger(trigger,$X$24))</f>
        <v>1.329897113333273E-2</v>
      </c>
      <c r="AG3298" s="90">
        <f>_xll.qlIndexFixing(TenorBasisIndex6M,$AB3298,TRUE,_xll.ohTrigger(trigger,$X$24))</f>
        <v>1.3435754237612367E-2</v>
      </c>
      <c r="AH3298" s="43">
        <f>_xll.qlIndexFixing($X$9,$AB3298,TRUE,trigger)</f>
        <v>1.3447458746402369E-2</v>
      </c>
      <c r="AI3298" s="45">
        <f t="shared" si="65"/>
        <v>-0.11704508790002718</v>
      </c>
    </row>
    <row r="3299" spans="27:35" x14ac:dyDescent="0.2">
      <c r="AA3299" s="122" t="s">
        <v>88</v>
      </c>
      <c r="AB3299" s="40">
        <f>_xll.qlInterestRateIndexFixingDate($X$9,AC3299)</f>
        <v>62537</v>
      </c>
      <c r="AC3299" s="40">
        <f>_xll.qlCalendarAdvance(calendar,$AC3298,AA3299,,,trigger)</f>
        <v>62541</v>
      </c>
      <c r="AD3299" s="40">
        <f>_xll.qlInterestRateIndexMaturity($X$9,AC3299,)</f>
        <v>62633</v>
      </c>
      <c r="AE3299" s="43">
        <f>_xll.qlTenorBasisValue(TenorBasis3M,AC3299,_xll.ohTrigger(trigger,$X$24))</f>
        <v>1.6714809419273153E-5</v>
      </c>
      <c r="AF3299" s="90">
        <f>_xll.qlTenorBasisForwardRate(TenorBasis3M,AC3299,_xll.ohTrigger(trigger,$X$24))</f>
        <v>1.3301980167028854E-2</v>
      </c>
      <c r="AG3299" s="90">
        <f>_xll.qlIndexFixing(TenorBasisIndex6M,$AB3299,TRUE,_xll.ohTrigger(trigger,$X$24))</f>
        <v>1.343876373870157E-2</v>
      </c>
      <c r="AH3299" s="43">
        <f>_xll.qlIndexFixing($X$9,$AB3299,TRUE,trigger)</f>
        <v>1.3450554020333447E-2</v>
      </c>
      <c r="AI3299" s="45">
        <f t="shared" si="65"/>
        <v>-0.11790281631876912</v>
      </c>
    </row>
    <row r="3300" spans="27:35" x14ac:dyDescent="0.2">
      <c r="AA3300" s="122" t="s">
        <v>88</v>
      </c>
      <c r="AB3300" s="40">
        <f>_xll.qlInterestRateIndexFixingDate($X$9,AC3300)</f>
        <v>62544</v>
      </c>
      <c r="AC3300" s="40">
        <f>_xll.qlCalendarAdvance(calendar,$AC3299,AA3300,,,trigger)</f>
        <v>62548</v>
      </c>
      <c r="AD3300" s="40">
        <f>_xll.qlInterestRateIndexMaturity($X$9,AC3300,)</f>
        <v>62639</v>
      </c>
      <c r="AE3300" s="43">
        <f>_xll.qlTenorBasisValue(TenorBasis3M,AC3300,_xll.ohTrigger(trigger,$X$24))</f>
        <v>1.6680880569362262E-5</v>
      </c>
      <c r="AF3300" s="90">
        <f>_xll.qlTenorBasisForwardRate(TenorBasis3M,AC3300,_xll.ohTrigger(trigger,$X$24))</f>
        <v>1.3304518967890606E-2</v>
      </c>
      <c r="AG3300" s="90">
        <f>_xll.qlIndexFixing(TenorBasisIndex6M,$AB3300,TRUE,_xll.ohTrigger(trigger,$X$24))</f>
        <v>1.3441297900786086E-2</v>
      </c>
      <c r="AH3300" s="43">
        <f>_xll.qlIndexFixing($X$9,$AB3300,TRUE,trigger)</f>
        <v>1.3453167162094397E-2</v>
      </c>
      <c r="AI3300" s="45">
        <f t="shared" si="65"/>
        <v>-0.11869261308311216</v>
      </c>
    </row>
    <row r="3301" spans="27:35" x14ac:dyDescent="0.2">
      <c r="AA3301" s="122" t="s">
        <v>88</v>
      </c>
      <c r="AB3301" s="40">
        <f>_xll.qlInterestRateIndexFixingDate($X$9,AC3301)</f>
        <v>62551</v>
      </c>
      <c r="AC3301" s="40">
        <f>_xll.qlCalendarAdvance(calendar,$AC3300,AA3301,,,trigger)</f>
        <v>62555</v>
      </c>
      <c r="AD3301" s="40">
        <f>_xll.qlInterestRateIndexMaturity($X$9,AC3301,)</f>
        <v>62646</v>
      </c>
      <c r="AE3301" s="43">
        <f>_xll.qlTenorBasisValue(TenorBasis3M,AC3301,_xll.ohTrigger(trigger,$X$24))</f>
        <v>1.6647027065553173E-5</v>
      </c>
      <c r="AF3301" s="90">
        <f>_xll.qlTenorBasisForwardRate(TenorBasis3M,AC3301,_xll.ohTrigger(trigger,$X$24))</f>
        <v>1.3307502534524797E-2</v>
      </c>
      <c r="AG3301" s="90">
        <f>_xll.qlIndexFixing(TenorBasisIndex6M,$AB3301,TRUE,_xll.ohTrigger(trigger,$X$24))</f>
        <v>1.3444281932786923E-2</v>
      </c>
      <c r="AH3301" s="43">
        <f>_xll.qlIndexFixing($X$9,$AB3301,TRUE,trigger)</f>
        <v>1.3456236380053742E-2</v>
      </c>
      <c r="AI3301" s="45">
        <f t="shared" si="65"/>
        <v>-0.11954447266818852</v>
      </c>
    </row>
    <row r="3302" spans="27:35" x14ac:dyDescent="0.2">
      <c r="AA3302" s="122" t="s">
        <v>88</v>
      </c>
      <c r="AB3302" s="40">
        <f>_xll.qlInterestRateIndexFixingDate($X$9,AC3302)</f>
        <v>62558</v>
      </c>
      <c r="AC3302" s="40">
        <f>_xll.qlCalendarAdvance(calendar,$AC3301,AA3302,,,trigger)</f>
        <v>62562</v>
      </c>
      <c r="AD3302" s="40">
        <f>_xll.qlInterestRateIndexMaturity($X$9,AC3302,)</f>
        <v>62653</v>
      </c>
      <c r="AE3302" s="43">
        <f>_xll.qlTenorBasisValue(TenorBasis3M,AC3302,_xll.ohTrigger(trigger,$X$24))</f>
        <v>1.6613248745415059E-5</v>
      </c>
      <c r="AF3302" s="90">
        <f>_xll.qlTenorBasisForwardRate(TenorBasis3M,AC3302,_xll.ohTrigger(trigger,$X$24))</f>
        <v>1.3310472953264785E-2</v>
      </c>
      <c r="AG3302" s="90">
        <f>_xll.qlIndexFixing(TenorBasisIndex6M,$AB3302,TRUE,_xll.ohTrigger(trigger,$X$24))</f>
        <v>1.3447252816445565E-2</v>
      </c>
      <c r="AH3302" s="43">
        <f>_xll.qlIndexFixing($X$9,$AB3302,TRUE,trigger)</f>
        <v>1.345929214731934E-2</v>
      </c>
      <c r="AI3302" s="45">
        <f t="shared" si="65"/>
        <v>-0.12039330873774706</v>
      </c>
    </row>
    <row r="3303" spans="27:35" x14ac:dyDescent="0.2">
      <c r="AA3303" s="122" t="s">
        <v>88</v>
      </c>
      <c r="AB3303" s="40">
        <f>_xll.qlInterestRateIndexFixingDate($X$9,AC3303)</f>
        <v>62563</v>
      </c>
      <c r="AC3303" s="40">
        <f>_xll.qlCalendarAdvance(calendar,$AC3302,AA3303,,,trigger)</f>
        <v>62569</v>
      </c>
      <c r="AD3303" s="40">
        <f>_xll.qlInterestRateIndexMaturity($X$9,AC3303,)</f>
        <v>62660</v>
      </c>
      <c r="AE3303" s="43">
        <f>_xll.qlTenorBasisValue(TenorBasis3M,AC3303,_xll.ohTrigger(trigger,$X$24))</f>
        <v>1.6579545446852393E-5</v>
      </c>
      <c r="AF3303" s="90">
        <f>_xll.qlTenorBasisForwardRate(TenorBasis3M,AC3303,_xll.ohTrigger(trigger,$X$24))</f>
        <v>1.3313430223925227E-2</v>
      </c>
      <c r="AG3303" s="90">
        <f>_xll.qlIndexFixing(TenorBasisIndex6M,$AB3303,TRUE,_xll.ohTrigger(trigger,$X$24))</f>
        <v>1.3450210551572275E-2</v>
      </c>
      <c r="AH3303" s="43">
        <f>_xll.qlIndexFixing($X$9,$AB3303,TRUE,trigger)</f>
        <v>1.3462334463856057E-2</v>
      </c>
      <c r="AI3303" s="45">
        <f t="shared" si="65"/>
        <v>-0.1212391228378254</v>
      </c>
    </row>
    <row r="3304" spans="27:35" x14ac:dyDescent="0.2">
      <c r="AA3304" s="122" t="s">
        <v>88</v>
      </c>
      <c r="AB3304" s="40">
        <f>_xll.qlInterestRateIndexFixingDate($X$9,AC3304)</f>
        <v>62572</v>
      </c>
      <c r="AC3304" s="40">
        <f>_xll.qlCalendarAdvance(calendar,$AC3303,AA3304,,,trigger)</f>
        <v>62576</v>
      </c>
      <c r="AD3304" s="40">
        <f>_xll.qlInterestRateIndexMaturity($X$9,AC3304,)</f>
        <v>62667</v>
      </c>
      <c r="AE3304" s="43">
        <f>_xll.qlTenorBasisValue(TenorBasis3M,AC3304,_xll.ohTrigger(trigger,$X$24))</f>
        <v>1.6545917008104222E-5</v>
      </c>
      <c r="AF3304" s="90">
        <f>_xll.qlTenorBasisForwardRate(TenorBasis3M,AC3304,_xll.ohTrigger(trigger,$X$24))</f>
        <v>1.3316374346314623E-2</v>
      </c>
      <c r="AG3304" s="90">
        <f>_xll.qlIndexFixing(TenorBasisIndex6M,$AB3304,TRUE,_xll.ohTrigger(trigger,$X$24))</f>
        <v>1.3453155137977311E-2</v>
      </c>
      <c r="AH3304" s="43">
        <f>_xll.qlIndexFixing($X$9,$AB3304,TRUE,trigger)</f>
        <v>1.3465363329634904E-2</v>
      </c>
      <c r="AI3304" s="45">
        <f t="shared" si="65"/>
        <v>-0.12208191657592238</v>
      </c>
    </row>
    <row r="3305" spans="27:35" x14ac:dyDescent="0.2">
      <c r="AA3305" s="122" t="s">
        <v>88</v>
      </c>
      <c r="AB3305" s="40">
        <f>_xll.qlInterestRateIndexFixingDate($X$9,AC3305)</f>
        <v>62578</v>
      </c>
      <c r="AC3305" s="40">
        <f>_xll.qlCalendarAdvance(calendar,$AC3304,AA3305,,,trigger)</f>
        <v>62583</v>
      </c>
      <c r="AD3305" s="40">
        <f>_xll.qlInterestRateIndexMaturity($X$9,AC3305,)</f>
        <v>62675</v>
      </c>
      <c r="AE3305" s="43">
        <f>_xll.qlTenorBasisValue(TenorBasis3M,AC3305,_xll.ohTrigger(trigger,$X$24))</f>
        <v>1.6512363267743649E-5</v>
      </c>
      <c r="AF3305" s="90">
        <f>_xll.qlTenorBasisForwardRate(TenorBasis3M,AC3305,_xll.ohTrigger(trigger,$X$24))</f>
        <v>1.3319758254871592E-2</v>
      </c>
      <c r="AG3305" s="90">
        <f>_xll.qlIndexFixing(TenorBasisIndex6M,$AB3305,TRUE,_xll.ohTrigger(trigger,$X$24))</f>
        <v>1.3456544621337401E-2</v>
      </c>
      <c r="AH3305" s="43">
        <f>_xll.qlIndexFixing($X$9,$AB3305,TRUE,trigger)</f>
        <v>1.3468843189492583E-2</v>
      </c>
      <c r="AI3305" s="45">
        <f t="shared" si="65"/>
        <v>-0.12298568155181752</v>
      </c>
    </row>
    <row r="3306" spans="27:35" x14ac:dyDescent="0.2">
      <c r="AA3306" s="122" t="s">
        <v>88</v>
      </c>
      <c r="AB3306" s="40">
        <f>_xll.qlInterestRateIndexFixingDate($X$9,AC3306)</f>
        <v>62586</v>
      </c>
      <c r="AC3306" s="40">
        <f>_xll.qlCalendarAdvance(calendar,$AC3305,AA3306,,,trigger)</f>
        <v>62590</v>
      </c>
      <c r="AD3306" s="40">
        <f>_xll.qlInterestRateIndexMaturity($X$9,AC3306,)</f>
        <v>62682</v>
      </c>
      <c r="AE3306" s="43">
        <f>_xll.qlTenorBasisValue(TenorBasis3M,AC3306,_xll.ohTrigger(trigger,$X$24))</f>
        <v>1.6478884064677083E-5</v>
      </c>
      <c r="AF3306" s="90">
        <f>_xll.qlTenorBasisForwardRate(TenorBasis3M,AC3306,_xll.ohTrigger(trigger,$X$24))</f>
        <v>1.3322675248683306E-2</v>
      </c>
      <c r="AG3306" s="90">
        <f>_xll.qlIndexFixing(TenorBasisIndex6M,$AB3306,TRUE,_xll.ohTrigger(trigger,$X$24))</f>
        <v>1.3459462079355181E-2</v>
      </c>
      <c r="AH3306" s="43">
        <f>_xll.qlIndexFixing($X$9,$AB3306,TRUE,trigger)</f>
        <v>1.3471844304990436E-2</v>
      </c>
      <c r="AI3306" s="45">
        <f t="shared" si="65"/>
        <v>-0.1238222563525529</v>
      </c>
    </row>
    <row r="3307" spans="27:35" x14ac:dyDescent="0.2">
      <c r="AA3307" s="122" t="s">
        <v>88</v>
      </c>
      <c r="AB3307" s="40">
        <f>_xll.qlInterestRateIndexFixingDate($X$9,AC3307)</f>
        <v>62593</v>
      </c>
      <c r="AC3307" s="40">
        <f>_xll.qlCalendarAdvance(calendar,$AC3306,AA3307,,,trigger)</f>
        <v>62597</v>
      </c>
      <c r="AD3307" s="40">
        <f>_xll.qlInterestRateIndexMaturity($X$9,AC3307,)</f>
        <v>62689</v>
      </c>
      <c r="AE3307" s="43">
        <f>_xll.qlTenorBasisValue(TenorBasis3M,AC3307,_xll.ohTrigger(trigger,$X$24))</f>
        <v>1.6445479238143614E-5</v>
      </c>
      <c r="AF3307" s="90">
        <f>_xll.qlTenorBasisForwardRate(TenorBasis3M,AC3307,_xll.ohTrigger(trigger,$X$24))</f>
        <v>1.3325579093181208E-2</v>
      </c>
      <c r="AG3307" s="90">
        <f>_xll.qlIndexFixing(TenorBasisIndex6M,$AB3307,TRUE,_xll.ohTrigger(trigger,$X$24))</f>
        <v>1.3462366387601253E-2</v>
      </c>
      <c r="AH3307" s="43">
        <f>_xll.qlIndexFixing($X$9,$AB3307,TRUE,trigger)</f>
        <v>1.3474831969158673E-2</v>
      </c>
      <c r="AI3307" s="45">
        <f t="shared" si="65"/>
        <v>-0.12465581557419975</v>
      </c>
    </row>
    <row r="3308" spans="27:35" x14ac:dyDescent="0.2">
      <c r="AA3308" s="122" t="s">
        <v>88</v>
      </c>
      <c r="AB3308" s="40">
        <f>_xll.qlInterestRateIndexFixingDate($X$9,AC3308)</f>
        <v>62600</v>
      </c>
      <c r="AC3308" s="40">
        <f>_xll.qlCalendarAdvance(calendar,$AC3307,AA3308,,,trigger)</f>
        <v>62604</v>
      </c>
      <c r="AD3308" s="40">
        <f>_xll.qlInterestRateIndexMaturity($X$9,AC3308,)</f>
        <v>62696</v>
      </c>
      <c r="AE3308" s="43">
        <f>_xll.qlTenorBasisValue(TenorBasis3M,AC3308,_xll.ohTrigger(trigger,$X$24))</f>
        <v>1.6412148627714416E-5</v>
      </c>
      <c r="AF3308" s="90">
        <f>_xll.qlTenorBasisForwardRate(TenorBasis3M,AC3308,_xll.ohTrigger(trigger,$X$24))</f>
        <v>1.332846978818023E-2</v>
      </c>
      <c r="AG3308" s="90">
        <f>_xll.qlIndexFixing(TenorBasisIndex6M,$AB3308,TRUE,_xll.ohTrigger(trigger,$X$24))</f>
        <v>1.3465257545894026E-2</v>
      </c>
      <c r="AH3308" s="43">
        <f>_xll.qlIndexFixing($X$9,$AB3308,TRUE,trigger)</f>
        <v>1.3477806181965148E-2</v>
      </c>
      <c r="AI3308" s="45">
        <f t="shared" si="65"/>
        <v>-0.12548636071122235</v>
      </c>
    </row>
    <row r="3309" spans="27:35" x14ac:dyDescent="0.2">
      <c r="AA3309" s="122" t="s">
        <v>88</v>
      </c>
      <c r="AB3309" s="40">
        <f>_xll.qlInterestRateIndexFixingDate($X$9,AC3309)</f>
        <v>62607</v>
      </c>
      <c r="AC3309" s="40">
        <f>_xll.qlCalendarAdvance(calendar,$AC3308,AA3309,,,trigger)</f>
        <v>62611</v>
      </c>
      <c r="AD3309" s="40">
        <f>_xll.qlInterestRateIndexMaturity($X$9,AC3309,)</f>
        <v>62703</v>
      </c>
      <c r="AE3309" s="43">
        <f>_xll.qlTenorBasisValue(TenorBasis3M,AC3309,_xll.ohTrigger(trigger,$X$24))</f>
        <v>1.6378892073292109E-5</v>
      </c>
      <c r="AF3309" s="90">
        <f>_xll.qlTenorBasisForwardRate(TenorBasis3M,AC3309,_xll.ohTrigger(trigger,$X$24))</f>
        <v>1.3331347333490956E-2</v>
      </c>
      <c r="AG3309" s="90">
        <f>_xll.qlIndexFixing(TenorBasisIndex6M,$AB3309,TRUE,_xll.ohTrigger(trigger,$X$24))</f>
        <v>1.3468135554041477E-2</v>
      </c>
      <c r="AH3309" s="43">
        <f>_xll.qlIndexFixing($X$9,$AB3309,TRUE,trigger)</f>
        <v>1.3480766943382922E-2</v>
      </c>
      <c r="AI3309" s="45">
        <f t="shared" si="65"/>
        <v>-0.12631389341445295</v>
      </c>
    </row>
    <row r="3310" spans="27:35" x14ac:dyDescent="0.2">
      <c r="AA3310" s="122" t="s">
        <v>88</v>
      </c>
      <c r="AB3310" s="40">
        <f>_xll.qlInterestRateIndexFixingDate($X$9,AC3310)</f>
        <v>62614</v>
      </c>
      <c r="AC3310" s="40">
        <f>_xll.qlCalendarAdvance(calendar,$AC3309,AA3310,,,trigger)</f>
        <v>62618</v>
      </c>
      <c r="AD3310" s="40">
        <f>_xll.qlInterestRateIndexMaturity($X$9,AC3310,)</f>
        <v>62710</v>
      </c>
      <c r="AE3310" s="43">
        <f>_xll.qlTenorBasisValue(TenorBasis3M,AC3310,_xll.ohTrigger(trigger,$X$24))</f>
        <v>1.6345709415110034E-5</v>
      </c>
      <c r="AF3310" s="90">
        <f>_xll.qlTenorBasisForwardRate(TenorBasis3M,AC3310,_xll.ohTrigger(trigger,$X$24))</f>
        <v>1.3334211728925712E-2</v>
      </c>
      <c r="AG3310" s="90">
        <f>_xll.qlIndexFixing(TenorBasisIndex6M,$AB3310,TRUE,_xll.ohTrigger(trigger,$X$24))</f>
        <v>1.3471000411859408E-2</v>
      </c>
      <c r="AH3310" s="43">
        <f>_xll.qlIndexFixing($X$9,$AB3310,TRUE,trigger)</f>
        <v>1.3483714253378113E-2</v>
      </c>
      <c r="AI3310" s="45">
        <f t="shared" si="65"/>
        <v>-0.1271384151870468</v>
      </c>
    </row>
    <row r="3311" spans="27:35" x14ac:dyDescent="0.2">
      <c r="AA3311" s="122" t="s">
        <v>88</v>
      </c>
      <c r="AB3311" s="40">
        <f>_xll.qlInterestRateIndexFixingDate($X$9,AC3311)</f>
        <v>62621</v>
      </c>
      <c r="AC3311" s="40">
        <f>_xll.qlCalendarAdvance(calendar,$AC3310,AA3311,,,trigger)</f>
        <v>62625</v>
      </c>
      <c r="AD3311" s="40">
        <f>_xll.qlInterestRateIndexMaturity($X$9,AC3311,)</f>
        <v>62717</v>
      </c>
      <c r="AE3311" s="43">
        <f>_xll.qlTenorBasisValue(TenorBasis3M,AC3311,_xll.ohTrigger(trigger,$X$24))</f>
        <v>1.6312600493731707E-5</v>
      </c>
      <c r="AF3311" s="90">
        <f>_xll.qlTenorBasisForwardRate(TenorBasis3M,AC3311,_xll.ohTrigger(trigger,$X$24))</f>
        <v>1.3337062974298559E-2</v>
      </c>
      <c r="AG3311" s="90">
        <f>_xll.qlIndexFixing(TenorBasisIndex6M,$AB3311,TRUE,_xll.ohTrigger(trigger,$X$24))</f>
        <v>1.3473852119157536E-2</v>
      </c>
      <c r="AH3311" s="43">
        <f>_xll.qlIndexFixing($X$9,$AB3311,TRUE,trigger)</f>
        <v>1.3486648111922047E-2</v>
      </c>
      <c r="AI3311" s="45">
        <f t="shared" si="65"/>
        <v>-0.12795992764510697</v>
      </c>
    </row>
    <row r="3312" spans="27:35" x14ac:dyDescent="0.2">
      <c r="AA3312" s="122" t="s">
        <v>88</v>
      </c>
      <c r="AB3312" s="40">
        <f>_xll.qlInterestRateIndexFixingDate($X$9,AC3312)</f>
        <v>62628</v>
      </c>
      <c r="AC3312" s="40">
        <f>_xll.qlCalendarAdvance(calendar,$AC3311,AA3312,,,trigger)</f>
        <v>62632</v>
      </c>
      <c r="AD3312" s="40">
        <f>_xll.qlInterestRateIndexMaturity($X$9,AC3312,)</f>
        <v>62724</v>
      </c>
      <c r="AE3312" s="43">
        <f>_xll.qlTenorBasisValue(TenorBasis3M,AC3312,_xll.ohTrigger(trigger,$X$24))</f>
        <v>1.6279565150050159E-5</v>
      </c>
      <c r="AF3312" s="90">
        <f>_xll.qlTenorBasisForwardRate(TenorBasis3M,AC3312,_xll.ohTrigger(trigger,$X$24))</f>
        <v>1.3339901069423558E-2</v>
      </c>
      <c r="AG3312" s="90">
        <f>_xll.qlIndexFixing(TenorBasisIndex6M,$AB3312,TRUE,_xll.ohTrigger(trigger,$X$24))</f>
        <v>1.3476690675754266E-2</v>
      </c>
      <c r="AH3312" s="43">
        <f>_xll.qlIndexFixing($X$9,$AB3312,TRUE,trigger)</f>
        <v>1.3489568518986051E-2</v>
      </c>
      <c r="AI3312" s="45">
        <f t="shared" si="65"/>
        <v>-0.12877843231784425</v>
      </c>
    </row>
    <row r="3313" spans="27:35" x14ac:dyDescent="0.2">
      <c r="AA3313" s="122" t="s">
        <v>88</v>
      </c>
      <c r="AB3313" s="40">
        <f>_xll.qlInterestRateIndexFixingDate($X$9,AC3313)</f>
        <v>62635</v>
      </c>
      <c r="AC3313" s="40">
        <f>_xll.qlCalendarAdvance(calendar,$AC3312,AA3313,,,trigger)</f>
        <v>62639</v>
      </c>
      <c r="AD3313" s="40">
        <f>_xll.qlInterestRateIndexMaturity($X$9,AC3313,)</f>
        <v>62731</v>
      </c>
      <c r="AE3313" s="43">
        <f>_xll.qlTenorBasisValue(TenorBasis3M,AC3313,_xll.ohTrigger(trigger,$X$24))</f>
        <v>1.624660322528727E-5</v>
      </c>
      <c r="AF3313" s="90">
        <f>_xll.qlTenorBasisForwardRate(TenorBasis3M,AC3313,_xll.ohTrigger(trigger,$X$24))</f>
        <v>1.3342726014115642E-2</v>
      </c>
      <c r="AG3313" s="90">
        <f>_xll.qlIndexFixing(TenorBasisIndex6M,$AB3313,TRUE,_xll.ohTrigger(trigger,$X$24))</f>
        <v>1.3479516081461055E-2</v>
      </c>
      <c r="AH3313" s="43">
        <f>_xll.qlIndexFixing($X$9,$AB3313,TRUE,trigger)</f>
        <v>1.3492475474537108E-2</v>
      </c>
      <c r="AI3313" s="45">
        <f t="shared" si="65"/>
        <v>-0.12959393076052497</v>
      </c>
    </row>
    <row r="3314" spans="27:35" x14ac:dyDescent="0.2">
      <c r="AA3314" s="122" t="s">
        <v>88</v>
      </c>
      <c r="AB3314" s="40">
        <f>_xll.qlInterestRateIndexFixingDate($X$9,AC3314)</f>
        <v>62642</v>
      </c>
      <c r="AC3314" s="40">
        <f>_xll.qlCalendarAdvance(calendar,$AC3313,AA3314,,,trigger)</f>
        <v>62646</v>
      </c>
      <c r="AD3314" s="40">
        <f>_xll.qlInterestRateIndexMaturity($X$9,AC3314,)</f>
        <v>62738</v>
      </c>
      <c r="AE3314" s="43">
        <f>_xll.qlTenorBasisValue(TenorBasis3M,AC3314,_xll.ohTrigger(trigger,$X$24))</f>
        <v>1.6213714560993179E-5</v>
      </c>
      <c r="AF3314" s="90">
        <f>_xll.qlTenorBasisForwardRate(TenorBasis3M,AC3314,_xll.ohTrigger(trigger,$X$24))</f>
        <v>1.3345537808186264E-2</v>
      </c>
      <c r="AG3314" s="90">
        <f>_xll.qlIndexFixing(TenorBasisIndex6M,$AB3314,TRUE,_xll.ohTrigger(trigger,$X$24))</f>
        <v>1.3482328336090225E-2</v>
      </c>
      <c r="AH3314" s="43">
        <f>_xll.qlIndexFixing($X$9,$AB3314,TRUE,trigger)</f>
        <v>1.3495368978548283E-2</v>
      </c>
      <c r="AI3314" s="45">
        <f t="shared" si="65"/>
        <v>-0.13040642458057861</v>
      </c>
    </row>
    <row r="3315" spans="27:35" x14ac:dyDescent="0.2">
      <c r="AA3315" s="122" t="s">
        <v>88</v>
      </c>
      <c r="AB3315" s="40">
        <f>_xll.qlInterestRateIndexFixingDate($X$9,AC3315)</f>
        <v>62649</v>
      </c>
      <c r="AC3315" s="40">
        <f>_xll.qlCalendarAdvance(calendar,$AC3314,AA3315,,,trigger)</f>
        <v>62653</v>
      </c>
      <c r="AD3315" s="40">
        <f>_xll.qlInterestRateIndexMaturity($X$9,AC3315,)</f>
        <v>62745</v>
      </c>
      <c r="AE3315" s="43">
        <f>_xll.qlTenorBasisValue(TenorBasis3M,AC3315,_xll.ohTrigger(trigger,$X$24))</f>
        <v>1.618089899904558E-5</v>
      </c>
      <c r="AF3315" s="90">
        <f>_xll.qlTenorBasisForwardRate(TenorBasis3M,AC3315,_xll.ohTrigger(trigger,$X$24))</f>
        <v>1.3348336451456437E-2</v>
      </c>
      <c r="AG3315" s="90">
        <f>_xll.qlIndexFixing(TenorBasisIndex6M,$AB3315,TRUE,_xll.ohTrigger(trigger,$X$24))</f>
        <v>1.348512743946105E-2</v>
      </c>
      <c r="AH3315" s="43">
        <f>_xll.qlIndexFixing($X$9,$AB3315,TRUE,trigger)</f>
        <v>1.3498249030986557E-2</v>
      </c>
      <c r="AI3315" s="45">
        <f t="shared" si="65"/>
        <v>-0.13121591525507015</v>
      </c>
    </row>
    <row r="3316" spans="27:35" x14ac:dyDescent="0.2">
      <c r="AA3316" s="122" t="s">
        <v>88</v>
      </c>
      <c r="AB3316" s="40">
        <f>_xll.qlInterestRateIndexFixingDate($X$9,AC3316)</f>
        <v>62656</v>
      </c>
      <c r="AC3316" s="40">
        <f>_xll.qlCalendarAdvance(calendar,$AC3315,AA3316,,,trigger)</f>
        <v>62660</v>
      </c>
      <c r="AD3316" s="40">
        <f>_xll.qlInterestRateIndexMaturity($X$9,AC3316,)</f>
        <v>62752</v>
      </c>
      <c r="AE3316" s="43">
        <f>_xll.qlTenorBasisValue(TenorBasis3M,AC3316,_xll.ohTrigger(trigger,$X$24))</f>
        <v>1.6148156381649206E-5</v>
      </c>
      <c r="AF3316" s="90">
        <f>_xll.qlTenorBasisForwardRate(TenorBasis3M,AC3316,_xll.ohTrigger(trigger,$X$24))</f>
        <v>1.3351121943736749E-2</v>
      </c>
      <c r="AG3316" s="90">
        <f>_xll.qlIndexFixing(TenorBasisIndex6M,$AB3316,TRUE,_xll.ohTrigger(trigger,$X$24))</f>
        <v>1.348791339139194E-2</v>
      </c>
      <c r="AH3316" s="43">
        <f>_xll.qlIndexFixing($X$9,$AB3316,TRUE,trigger)</f>
        <v>1.3501115631825E-2</v>
      </c>
      <c r="AI3316" s="45">
        <f t="shared" si="65"/>
        <v>-0.13202240433059231</v>
      </c>
    </row>
    <row r="3317" spans="27:35" x14ac:dyDescent="0.2">
      <c r="AA3317" s="122" t="s">
        <v>88</v>
      </c>
      <c r="AB3317" s="40">
        <f>_xll.qlInterestRateIndexFixingDate($X$9,AC3317)</f>
        <v>62663</v>
      </c>
      <c r="AC3317" s="40">
        <f>_xll.qlCalendarAdvance(calendar,$AC3316,AA3317,,,trigger)</f>
        <v>62667</v>
      </c>
      <c r="AD3317" s="40">
        <f>_xll.qlInterestRateIndexMaturity($X$9,AC3317,)</f>
        <v>62759</v>
      </c>
      <c r="AE3317" s="43">
        <f>_xll.qlTenorBasisValue(TenorBasis3M,AC3317,_xll.ohTrigger(trigger,$X$24))</f>
        <v>1.6115486551335097E-5</v>
      </c>
      <c r="AF3317" s="90">
        <f>_xll.qlTenorBasisForwardRate(TenorBasis3M,AC3317,_xll.ohTrigger(trigger,$X$24))</f>
        <v>1.3353894284843865E-2</v>
      </c>
      <c r="AG3317" s="90">
        <f>_xll.qlIndexFixing(TenorBasisIndex6M,$AB3317,TRUE,_xll.ohTrigger(trigger,$X$24))</f>
        <v>1.3490686191690873E-2</v>
      </c>
      <c r="AH3317" s="43">
        <f>_xll.qlIndexFixing($X$9,$AB3317,TRUE,trigger)</f>
        <v>1.3503968781033196E-2</v>
      </c>
      <c r="AI3317" s="45">
        <f t="shared" si="65"/>
        <v>-0.13282589342323084</v>
      </c>
    </row>
    <row r="3318" spans="27:35" x14ac:dyDescent="0.2">
      <c r="AA3318" s="122" t="s">
        <v>88</v>
      </c>
      <c r="AB3318" s="40">
        <f>_xll.qlInterestRateIndexFixingDate($X$9,AC3318)</f>
        <v>62670</v>
      </c>
      <c r="AC3318" s="40">
        <f>_xll.qlCalendarAdvance(calendar,$AC3317,AA3318,,,trigger)</f>
        <v>62674</v>
      </c>
      <c r="AD3318" s="40">
        <f>_xll.qlInterestRateIndexMaturity($X$9,AC3318,)</f>
        <v>62766</v>
      </c>
      <c r="AE3318" s="43">
        <f>_xll.qlTenorBasisValue(TenorBasis3M,AC3318,_xll.ohTrigger(trigger,$X$24))</f>
        <v>1.6082889350959961E-5</v>
      </c>
      <c r="AF3318" s="90">
        <f>_xll.qlTenorBasisForwardRate(TenorBasis3M,AC3318,_xll.ohTrigger(trigger,$X$24))</f>
        <v>1.3356653474596195E-2</v>
      </c>
      <c r="AG3318" s="90">
        <f>_xll.qlIndexFixing(TenorBasisIndex6M,$AB3318,TRUE,_xll.ohTrigger(trigger,$X$24))</f>
        <v>1.3493445840177991E-2</v>
      </c>
      <c r="AH3318" s="43">
        <f>_xll.qlIndexFixing($X$9,$AB3318,TRUE,trigger)</f>
        <v>1.3506808478582478E-2</v>
      </c>
      <c r="AI3318" s="45">
        <f t="shared" si="65"/>
        <v>-0.13362638404486663</v>
      </c>
    </row>
    <row r="3319" spans="27:35" x14ac:dyDescent="0.2">
      <c r="AA3319" s="122" t="s">
        <v>88</v>
      </c>
      <c r="AB3319" s="40">
        <f>_xll.qlInterestRateIndexFixingDate($X$9,AC3319)</f>
        <v>62677</v>
      </c>
      <c r="AC3319" s="40">
        <f>_xll.qlCalendarAdvance(calendar,$AC3318,AA3319,,,trigger)</f>
        <v>62681</v>
      </c>
      <c r="AD3319" s="40">
        <f>_xll.qlInterestRateIndexMaturity($X$9,AC3319,)</f>
        <v>62773</v>
      </c>
      <c r="AE3319" s="43">
        <f>_xll.qlTenorBasisValue(TenorBasis3M,AC3319,_xll.ohTrigger(trigger,$X$24))</f>
        <v>1.6050364623705656E-5</v>
      </c>
      <c r="AF3319" s="90">
        <f>_xll.qlTenorBasisForwardRate(TenorBasis3M,AC3319,_xll.ohTrigger(trigger,$X$24))</f>
        <v>1.3359399512809537E-2</v>
      </c>
      <c r="AG3319" s="90">
        <f>_xll.qlIndexFixing(TenorBasisIndex6M,$AB3319,TRUE,_xll.ohTrigger(trigger,$X$24))</f>
        <v>1.349619233667344E-2</v>
      </c>
      <c r="AH3319" s="43">
        <f>_xll.qlIndexFixing($X$9,$AB3319,TRUE,trigger)</f>
        <v>1.3509634724442429E-2</v>
      </c>
      <c r="AI3319" s="45">
        <f t="shared" si="65"/>
        <v>-0.13442387768989456</v>
      </c>
    </row>
    <row r="3320" spans="27:35" x14ac:dyDescent="0.2">
      <c r="AA3320" s="122" t="s">
        <v>88</v>
      </c>
      <c r="AB3320" s="40">
        <f>_xll.qlInterestRateIndexFixingDate($X$9,AC3320)</f>
        <v>62684</v>
      </c>
      <c r="AC3320" s="40">
        <f>_xll.qlCalendarAdvance(calendar,$AC3319,AA3320,,,trigger)</f>
        <v>62688</v>
      </c>
      <c r="AD3320" s="40">
        <f>_xll.qlInterestRateIndexMaturity($X$9,AC3320,)</f>
        <v>62780</v>
      </c>
      <c r="AE3320" s="43">
        <f>_xll.qlTenorBasisValue(TenorBasis3M,AC3320,_xll.ohTrigger(trigger,$X$24))</f>
        <v>1.6017912213078467E-5</v>
      </c>
      <c r="AF3320" s="90">
        <f>_xll.qlTenorBasisForwardRate(TenorBasis3M,AC3320,_xll.ohTrigger(trigger,$X$24))</f>
        <v>1.3362132399304033E-2</v>
      </c>
      <c r="AG3320" s="90">
        <f>_xll.qlIndexFixing(TenorBasisIndex6M,$AB3320,TRUE,_xll.ohTrigger(trigger,$X$24))</f>
        <v>1.349892568099215E-2</v>
      </c>
      <c r="AH3320" s="43">
        <f>_xll.qlIndexFixing($X$9,$AB3320,TRUE,trigger)</f>
        <v>1.3512447518584382E-2</v>
      </c>
      <c r="AI3320" s="45">
        <f t="shared" si="65"/>
        <v>-0.13521837592232397</v>
      </c>
    </row>
    <row r="3321" spans="27:35" x14ac:dyDescent="0.2">
      <c r="AA3321" s="122" t="s">
        <v>88</v>
      </c>
      <c r="AB3321" s="40">
        <f>_xll.qlInterestRateIndexFixingDate($X$9,AC3321)</f>
        <v>62691</v>
      </c>
      <c r="AC3321" s="40">
        <f>_xll.qlCalendarAdvance(calendar,$AC3320,AA3321,,,trigger)</f>
        <v>62695</v>
      </c>
      <c r="AD3321" s="40">
        <f>_xll.qlInterestRateIndexMaturity($X$9,AC3321,)</f>
        <v>62787</v>
      </c>
      <c r="AE3321" s="43">
        <f>_xll.qlTenorBasisValue(TenorBasis3M,AC3321,_xll.ohTrigger(trigger,$X$24))</f>
        <v>1.5985531962908463E-5</v>
      </c>
      <c r="AF3321" s="90">
        <f>_xll.qlTenorBasisForwardRate(TenorBasis3M,AC3321,_xll.ohTrigger(trigger,$X$24))</f>
        <v>1.3364852133892009E-2</v>
      </c>
      <c r="AG3321" s="90">
        <f>_xll.qlIndexFixing(TenorBasisIndex6M,$AB3321,TRUE,_xll.ohTrigger(trigger,$X$24))</f>
        <v>1.350164587294992E-2</v>
      </c>
      <c r="AH3321" s="43">
        <f>_xll.qlIndexFixing($X$9,$AB3321,TRUE,trigger)</f>
        <v>1.3515246860979661E-2</v>
      </c>
      <c r="AI3321" s="45">
        <f t="shared" si="65"/>
        <v>-0.13600988029740385</v>
      </c>
    </row>
    <row r="3322" spans="27:35" x14ac:dyDescent="0.2">
      <c r="AA3322" s="122" t="s">
        <v>88</v>
      </c>
      <c r="AB3322" s="40">
        <f>_xll.qlInterestRateIndexFixingDate($X$9,AC3322)</f>
        <v>62698</v>
      </c>
      <c r="AC3322" s="40">
        <f>_xll.qlCalendarAdvance(calendar,$AC3321,AA3322,,,trigger)</f>
        <v>62702</v>
      </c>
      <c r="AD3322" s="40">
        <f>_xll.qlInterestRateIndexMaturity($X$9,AC3322,)</f>
        <v>62793</v>
      </c>
      <c r="AE3322" s="43">
        <f>_xll.qlTenorBasisValue(TenorBasis3M,AC3322,_xll.ohTrigger(trigger,$X$24))</f>
        <v>1.5953223717348948E-5</v>
      </c>
      <c r="AF3322" s="90">
        <f>_xll.qlTenorBasisForwardRate(TenorBasis3M,AC3322,_xll.ohTrigger(trigger,$X$24))</f>
        <v>1.3367119981637449E-2</v>
      </c>
      <c r="AG3322" s="90">
        <f>_xll.qlIndexFixing(TenorBasisIndex6M,$AB3322,TRUE,_xll.ohTrigger(trigger,$X$24))</f>
        <v>1.3503909048524157E-2</v>
      </c>
      <c r="AH3322" s="43">
        <f>_xll.qlIndexFixing($X$9,$AB3322,TRUE,trigger)</f>
        <v>1.3517582799699888E-2</v>
      </c>
      <c r="AI3322" s="45">
        <f t="shared" si="65"/>
        <v>-0.13673751175731497</v>
      </c>
    </row>
    <row r="3323" spans="27:35" x14ac:dyDescent="0.2">
      <c r="AA3323" s="122" t="s">
        <v>88</v>
      </c>
      <c r="AB3323" s="40">
        <f>_xll.qlInterestRateIndexFixingDate($X$9,AC3323)</f>
        <v>62705</v>
      </c>
      <c r="AC3323" s="40">
        <f>_xll.qlCalendarAdvance(calendar,$AC3322,AA3323,,,trigger)</f>
        <v>62709</v>
      </c>
      <c r="AD3323" s="40">
        <f>_xll.qlInterestRateIndexMaturity($X$9,AC3323,)</f>
        <v>62800</v>
      </c>
      <c r="AE3323" s="43">
        <f>_xll.qlTenorBasisValue(TenorBasis3M,AC3323,_xll.ohTrigger(trigger,$X$24))</f>
        <v>1.5920987320875837E-5</v>
      </c>
      <c r="AF3323" s="90">
        <f>_xll.qlTenorBasisForwardRate(TenorBasis3M,AC3323,_xll.ohTrigger(trigger,$X$24))</f>
        <v>1.3369814251472377E-2</v>
      </c>
      <c r="AG3323" s="90">
        <f>_xll.qlIndexFixing(TenorBasisIndex6M,$AB3323,TRUE,_xll.ohTrigger(trigger,$X$24))</f>
        <v>1.3506603773812782E-2</v>
      </c>
      <c r="AH3323" s="43">
        <f>_xll.qlIndexFixing($X$9,$AB3323,TRUE,trigger)</f>
        <v>1.3520356095392322E-2</v>
      </c>
      <c r="AI3323" s="45">
        <f t="shared" si="65"/>
        <v>-0.13752321579539595</v>
      </c>
    </row>
    <row r="3324" spans="27:35" x14ac:dyDescent="0.2">
      <c r="AA3324" s="122" t="s">
        <v>88</v>
      </c>
      <c r="AB3324" s="40">
        <f>_xll.qlInterestRateIndexFixingDate($X$9,AC3324)</f>
        <v>62712</v>
      </c>
      <c r="AC3324" s="40">
        <f>_xll.qlCalendarAdvance(calendar,$AC3323,AA3324,,,trigger)</f>
        <v>62716</v>
      </c>
      <c r="AD3324" s="40">
        <f>_xll.qlInterestRateIndexMaturity($X$9,AC3324,)</f>
        <v>62807</v>
      </c>
      <c r="AE3324" s="43">
        <f>_xll.qlTenorBasisValue(TenorBasis3M,AC3324,_xll.ohTrigger(trigger,$X$24))</f>
        <v>1.5888822618286905E-5</v>
      </c>
      <c r="AF3324" s="90">
        <f>_xll.qlTenorBasisForwardRate(TenorBasis3M,AC3324,_xll.ohTrigger(trigger,$X$24))</f>
        <v>1.3372495369338998E-2</v>
      </c>
      <c r="AG3324" s="90">
        <f>_xll.qlIndexFixing(TenorBasisIndex6M,$AB3324,TRUE,_xll.ohTrigger(trigger,$X$24))</f>
        <v>1.3509285346679837E-2</v>
      </c>
      <c r="AH3324" s="43">
        <f>_xll.qlIndexFixing($X$9,$AB3324,TRUE,trigger)</f>
        <v>1.3523115939738345E-2</v>
      </c>
      <c r="AI3324" s="45">
        <f t="shared" si="65"/>
        <v>-0.13830593058507951</v>
      </c>
    </row>
    <row r="3325" spans="27:35" x14ac:dyDescent="0.2">
      <c r="AA3325" s="122" t="s">
        <v>88</v>
      </c>
      <c r="AB3325" s="40">
        <f>_xll.qlInterestRateIndexFixingDate($X$9,AC3325)</f>
        <v>62719</v>
      </c>
      <c r="AC3325" s="40">
        <f>_xll.qlCalendarAdvance(calendar,$AC3324,AA3325,,,trigger)</f>
        <v>62723</v>
      </c>
      <c r="AD3325" s="40">
        <f>_xll.qlInterestRateIndexMaturity($X$9,AC3325,)</f>
        <v>62814</v>
      </c>
      <c r="AE3325" s="43">
        <f>_xll.qlTenorBasisValue(TenorBasis3M,AC3325,_xll.ohTrigger(trigger,$X$24))</f>
        <v>1.5856729454701329E-5</v>
      </c>
      <c r="AF3325" s="90">
        <f>_xll.qlTenorBasisForwardRate(TenorBasis3M,AC3325,_xll.ohTrigger(trigger,$X$24))</f>
        <v>1.3375163335058995E-2</v>
      </c>
      <c r="AG3325" s="90">
        <f>_xll.qlIndexFixing(TenorBasisIndex6M,$AB3325,TRUE,_xll.ohTrigger(trigger,$X$24))</f>
        <v>1.3511953766952273E-2</v>
      </c>
      <c r="AH3325" s="43">
        <f>_xll.qlIndexFixing($X$9,$AB3325,TRUE,trigger)</f>
        <v>1.3525862332708093E-2</v>
      </c>
      <c r="AI3325" s="45">
        <f t="shared" si="65"/>
        <v>-0.1390856575582064</v>
      </c>
    </row>
    <row r="3326" spans="27:35" x14ac:dyDescent="0.2">
      <c r="AA3326" s="122" t="s">
        <v>88</v>
      </c>
      <c r="AB3326" s="40">
        <f>_xll.qlInterestRateIndexFixingDate($X$9,AC3326)</f>
        <v>62726</v>
      </c>
      <c r="AC3326" s="40">
        <f>_xll.qlCalendarAdvance(calendar,$AC3325,AA3326,,,trigger)</f>
        <v>62730</v>
      </c>
      <c r="AD3326" s="40">
        <f>_xll.qlInterestRateIndexMaturity($X$9,AC3326,)</f>
        <v>62821</v>
      </c>
      <c r="AE3326" s="43">
        <f>_xll.qlTenorBasisValue(TenorBasis3M,AC3326,_xll.ohTrigger(trigger,$X$24))</f>
        <v>1.5824707675558957E-5</v>
      </c>
      <c r="AF3326" s="90">
        <f>_xll.qlTenorBasisForwardRate(TenorBasis3M,AC3326,_xll.ohTrigger(trigger,$X$24))</f>
        <v>1.3377818148454049E-2</v>
      </c>
      <c r="AG3326" s="90">
        <f>_xll.qlIndexFixing(TenorBasisIndex6M,$AB3326,TRUE,_xll.ohTrigger(trigger,$X$24))</f>
        <v>1.3514609034446503E-2</v>
      </c>
      <c r="AH3326" s="43">
        <f>_xll.qlIndexFixing($X$9,$AB3326,TRUE,trigger)</f>
        <v>1.3528595274273454E-2</v>
      </c>
      <c r="AI3326" s="45">
        <f t="shared" si="65"/>
        <v>-0.13986239826950519</v>
      </c>
    </row>
    <row r="3327" spans="27:35" x14ac:dyDescent="0.2">
      <c r="AA3327" s="122" t="s">
        <v>88</v>
      </c>
      <c r="AB3327" s="40">
        <f>_xll.qlInterestRateIndexFixingDate($X$9,AC3327)</f>
        <v>62733</v>
      </c>
      <c r="AC3327" s="40">
        <f>_xll.qlCalendarAdvance(calendar,$AC3326,AA3327,,,trigger)</f>
        <v>62737</v>
      </c>
      <c r="AD3327" s="40">
        <f>_xll.qlInterestRateIndexMaturity($X$9,AC3327,)</f>
        <v>62829</v>
      </c>
      <c r="AE3327" s="43">
        <f>_xll.qlTenorBasisValue(TenorBasis3M,AC3327,_xll.ohTrigger(trigger,$X$24))</f>
        <v>1.5792757126619738E-5</v>
      </c>
      <c r="AF3327" s="90">
        <f>_xll.qlTenorBasisForwardRate(TenorBasis3M,AC3327,_xll.ohTrigger(trigger,$X$24))</f>
        <v>1.3380894341319685E-2</v>
      </c>
      <c r="AG3327" s="90">
        <f>_xll.qlIndexFixing(TenorBasisIndex6M,$AB3327,TRUE,_xll.ohTrigger(trigger,$X$24))</f>
        <v>1.3517690815017936E-2</v>
      </c>
      <c r="AH3327" s="43">
        <f>_xll.qlIndexFixing($X$9,$AB3327,TRUE,trigger)</f>
        <v>1.3531760427071609E-2</v>
      </c>
      <c r="AI3327" s="45">
        <f t="shared" si="65"/>
        <v>-0.14069612053673602</v>
      </c>
    </row>
    <row r="3328" spans="27:35" x14ac:dyDescent="0.2">
      <c r="AA3328" s="122" t="s">
        <v>88</v>
      </c>
      <c r="AB3328" s="40">
        <f>_xll.qlInterestRateIndexFixingDate($X$9,AC3328)</f>
        <v>62740</v>
      </c>
      <c r="AC3328" s="40">
        <f>_xll.qlCalendarAdvance(calendar,$AC3327,AA3328,,,trigger)</f>
        <v>62744</v>
      </c>
      <c r="AD3328" s="40">
        <f>_xll.qlInterestRateIndexMaturity($X$9,AC3328,)</f>
        <v>62836</v>
      </c>
      <c r="AE3328" s="43">
        <f>_xll.qlTenorBasisValue(TenorBasis3M,AC3328,_xll.ohTrigger(trigger,$X$24))</f>
        <v>1.576087765396307E-5</v>
      </c>
      <c r="AF3328" s="90">
        <f>_xll.qlTenorBasisForwardRate(TenorBasis3M,AC3328,_xll.ohTrigger(trigger,$X$24))</f>
        <v>1.3383522007526046E-2</v>
      </c>
      <c r="AG3328" s="90">
        <f>_xll.qlIndexFixing(TenorBasisIndex6M,$AB3328,TRUE,_xll.ohTrigger(trigger,$X$24))</f>
        <v>1.35203189354036E-2</v>
      </c>
      <c r="AH3328" s="43">
        <f>_xll.qlIndexFixing($X$9,$AB3328,TRUE,trigger)</f>
        <v>1.3534465606442555E-2</v>
      </c>
      <c r="AI3328" s="45">
        <f t="shared" si="65"/>
        <v>-0.14146671038954908</v>
      </c>
    </row>
    <row r="3329" spans="27:35" x14ac:dyDescent="0.2">
      <c r="AA3329" s="122" t="s">
        <v>88</v>
      </c>
      <c r="AB3329" s="40">
        <f>_xll.qlInterestRateIndexFixingDate($X$9,AC3329)</f>
        <v>62747</v>
      </c>
      <c r="AC3329" s="40">
        <f>_xll.qlCalendarAdvance(calendar,$AC3328,AA3329,,,trigger)</f>
        <v>62751</v>
      </c>
      <c r="AD3329" s="40">
        <f>_xll.qlInterestRateIndexMaturity($X$9,AC3329,)</f>
        <v>62843</v>
      </c>
      <c r="AE3329" s="43">
        <f>_xll.qlTenorBasisValue(TenorBasis3M,AC3329,_xll.ohTrigger(trigger,$X$24))</f>
        <v>1.5729069103987213E-5</v>
      </c>
      <c r="AF3329" s="90">
        <f>_xll.qlTenorBasisForwardRate(TenorBasis3M,AC3329,_xll.ohTrigger(trigger,$X$24))</f>
        <v>1.3386136520387908E-2</v>
      </c>
      <c r="AG3329" s="90">
        <f>_xll.qlIndexFixing(TenorBasisIndex6M,$AB3329,TRUE,_xll.ohTrigger(trigger,$X$24))</f>
        <v>1.3522933901987739E-2</v>
      </c>
      <c r="AH3329" s="43">
        <f>_xll.qlIndexFixing($X$9,$AB3329,TRUE,trigger)</f>
        <v>1.353715733384092E-2</v>
      </c>
      <c r="AI3329" s="45">
        <f t="shared" si="65"/>
        <v>-0.1422343185318066</v>
      </c>
    </row>
    <row r="3330" spans="27:35" x14ac:dyDescent="0.2">
      <c r="AA3330" s="122" t="s">
        <v>88</v>
      </c>
      <c r="AB3330" s="40">
        <f>_xll.qlInterestRateIndexFixingDate($X$9,AC3330)</f>
        <v>62754</v>
      </c>
      <c r="AC3330" s="40">
        <f>_xll.qlCalendarAdvance(calendar,$AC3329,AA3330,,,trigger)</f>
        <v>62758</v>
      </c>
      <c r="AD3330" s="40">
        <f>_xll.qlInterestRateIndexMaturity($X$9,AC3330,)</f>
        <v>62850</v>
      </c>
      <c r="AE3330" s="43">
        <f>_xll.qlTenorBasisValue(TenorBasis3M,AC3330,_xll.ohTrigger(trigger,$X$24))</f>
        <v>1.5697331323408646E-5</v>
      </c>
      <c r="AF3330" s="90">
        <f>_xll.qlTenorBasisForwardRate(TenorBasis3M,AC3330,_xll.ohTrigger(trigger,$X$24))</f>
        <v>1.338873787972715E-2</v>
      </c>
      <c r="AG3330" s="90">
        <f>_xll.qlIndexFixing(TenorBasisIndex6M,$AB3330,TRUE,_xll.ohTrigger(trigger,$X$24))</f>
        <v>1.3525535714592233E-2</v>
      </c>
      <c r="AH3330" s="43">
        <f>_xll.qlIndexFixing($X$9,$AB3330,TRUE,trigger)</f>
        <v>1.3539835609238033E-2</v>
      </c>
      <c r="AI3330" s="45">
        <f t="shared" si="65"/>
        <v>-0.14299894645800754</v>
      </c>
    </row>
    <row r="3331" spans="27:35" x14ac:dyDescent="0.2">
      <c r="AA3331" s="122" t="s">
        <v>88</v>
      </c>
      <c r="AB3331" s="40">
        <f>_xll.qlInterestRateIndexFixingDate($X$9,AC3331)</f>
        <v>62761</v>
      </c>
      <c r="AC3331" s="40">
        <f>_xll.qlCalendarAdvance(calendar,$AC3330,AA3331,,,trigger)</f>
        <v>62765</v>
      </c>
      <c r="AD3331" s="40">
        <f>_xll.qlInterestRateIndexMaturity($X$9,AC3331,)</f>
        <v>62857</v>
      </c>
      <c r="AE3331" s="43">
        <f>_xll.qlTenorBasisValue(TenorBasis3M,AC3331,_xll.ohTrigger(trigger,$X$24))</f>
        <v>1.5665664159261469E-5</v>
      </c>
      <c r="AF3331" s="90">
        <f>_xll.qlTenorBasisForwardRate(TenorBasis3M,AC3331,_xll.ohTrigger(trigger,$X$24))</f>
        <v>1.339132608536913E-2</v>
      </c>
      <c r="AG3331" s="90">
        <f>_xll.qlIndexFixing(TenorBasisIndex6M,$AB3331,TRUE,_xll.ohTrigger(trigger,$X$24))</f>
        <v>1.3528124373045047E-2</v>
      </c>
      <c r="AH3331" s="43">
        <f>_xll.qlIndexFixing($X$9,$AB3331,TRUE,trigger)</f>
        <v>1.354250043260696E-2</v>
      </c>
      <c r="AI3331" s="45">
        <f t="shared" si="65"/>
        <v>-0.14376059561912666</v>
      </c>
    </row>
    <row r="3332" spans="27:35" x14ac:dyDescent="0.2">
      <c r="AA3332" s="122" t="s">
        <v>88</v>
      </c>
      <c r="AB3332" s="40">
        <f>_xll.qlInterestRateIndexFixingDate($X$9,AC3332)</f>
        <v>62768</v>
      </c>
      <c r="AC3332" s="40">
        <f>_xll.qlCalendarAdvance(calendar,$AC3331,AA3332,,,trigger)</f>
        <v>62772</v>
      </c>
      <c r="AD3332" s="40">
        <f>_xll.qlInterestRateIndexMaturity($X$9,AC3332,)</f>
        <v>62864</v>
      </c>
      <c r="AE3332" s="43">
        <f>_xll.qlTenorBasisValue(TenorBasis3M,AC3332,_xll.ohTrigger(trigger,$X$24))</f>
        <v>1.5634067458896789E-5</v>
      </c>
      <c r="AF3332" s="90">
        <f>_xll.qlTenorBasisForwardRate(TenorBasis3M,AC3332,_xll.ohTrigger(trigger,$X$24))</f>
        <v>1.3393901137132257E-2</v>
      </c>
      <c r="AG3332" s="90">
        <f>_xll.qlIndexFixing(TenorBasisIndex6M,$AB3332,TRUE,_xll.ohTrigger(trigger,$X$24))</f>
        <v>1.3530699877164584E-2</v>
      </c>
      <c r="AH3332" s="43">
        <f>_xll.qlIndexFixing($X$9,$AB3332,TRUE,trigger)</f>
        <v>1.3545151803920763E-2</v>
      </c>
      <c r="AI3332" s="45">
        <f t="shared" ref="AI3332:AI3395" si="66">(AG3332-AH3332)*10000</f>
        <v>-0.14451926756179137</v>
      </c>
    </row>
    <row r="3333" spans="27:35" x14ac:dyDescent="0.2">
      <c r="AA3333" s="122" t="s">
        <v>88</v>
      </c>
      <c r="AB3333" s="40">
        <f>_xll.qlInterestRateIndexFixingDate($X$9,AC3333)</f>
        <v>62775</v>
      </c>
      <c r="AC3333" s="40">
        <f>_xll.qlCalendarAdvance(calendar,$AC3332,AA3333,,,trigger)</f>
        <v>62779</v>
      </c>
      <c r="AD3333" s="40">
        <f>_xll.qlInterestRateIndexMaturity($X$9,AC3333,)</f>
        <v>62871</v>
      </c>
      <c r="AE3333" s="43">
        <f>_xll.qlTenorBasisValue(TenorBasis3M,AC3333,_xll.ohTrigger(trigger,$X$24))</f>
        <v>1.5602541069982042E-5</v>
      </c>
      <c r="AF3333" s="90">
        <f>_xll.qlTenorBasisForwardRate(TenorBasis3M,AC3333,_xll.ohTrigger(trigger,$X$24))</f>
        <v>1.339646303484362E-2</v>
      </c>
      <c r="AG3333" s="90">
        <f>_xll.qlIndexFixing(TenorBasisIndex6M,$AB3333,TRUE,_xll.ohTrigger(trigger,$X$24))</f>
        <v>1.353326222677273E-2</v>
      </c>
      <c r="AH3333" s="43">
        <f>_xll.qlIndexFixing($X$9,$AB3333,TRUE,trigger)</f>
        <v>1.3547789723151642E-2</v>
      </c>
      <c r="AI3333" s="45">
        <f t="shared" si="66"/>
        <v>-0.14527496378912222</v>
      </c>
    </row>
    <row r="3334" spans="27:35" x14ac:dyDescent="0.2">
      <c r="AA3334" s="122" t="s">
        <v>88</v>
      </c>
      <c r="AB3334" s="40">
        <f>_xll.qlInterestRateIndexFixingDate($X$9,AC3334)</f>
        <v>62782</v>
      </c>
      <c r="AC3334" s="40">
        <f>_xll.qlCalendarAdvance(calendar,$AC3333,AA3334,,,trigger)</f>
        <v>62786</v>
      </c>
      <c r="AD3334" s="40">
        <f>_xll.qlInterestRateIndexMaturity($X$9,AC3334,)</f>
        <v>62878</v>
      </c>
      <c r="AE3334" s="43">
        <f>_xll.qlTenorBasisValue(TenorBasis3M,AC3334,_xll.ohTrigger(trigger,$X$24))</f>
        <v>1.5571084840500518E-5</v>
      </c>
      <c r="AF3334" s="90">
        <f>_xll.qlTenorBasisForwardRate(TenorBasis3M,AC3334,_xll.ohTrigger(trigger,$X$24))</f>
        <v>1.3399011778324236E-2</v>
      </c>
      <c r="AG3334" s="90">
        <f>_xll.qlIndexFixing(TenorBasisIndex6M,$AB3334,TRUE,_xll.ohTrigger(trigger,$X$24))</f>
        <v>1.3535811421698313E-2</v>
      </c>
      <c r="AH3334" s="43">
        <f>_xll.qlIndexFixing($X$9,$AB3334,TRUE,trigger)</f>
        <v>1.3550414190272659E-2</v>
      </c>
      <c r="AI3334" s="45">
        <f t="shared" si="66"/>
        <v>-0.14602768574345504</v>
      </c>
    </row>
    <row r="3335" spans="27:35" x14ac:dyDescent="0.2">
      <c r="AA3335" s="122" t="s">
        <v>88</v>
      </c>
      <c r="AB3335" s="40">
        <f>_xll.qlInterestRateIndexFixingDate($X$9,AC3335)</f>
        <v>62789</v>
      </c>
      <c r="AC3335" s="40">
        <f>_xll.qlCalendarAdvance(calendar,$AC3334,AA3335,,,trigger)</f>
        <v>62793</v>
      </c>
      <c r="AD3335" s="40">
        <f>_xll.qlInterestRateIndexMaturity($X$9,AC3335,)</f>
        <v>62884</v>
      </c>
      <c r="AE3335" s="43">
        <f>_xll.qlTenorBasisValue(TenorBasis3M,AC3335,_xll.ohTrigger(trigger,$X$24))</f>
        <v>1.5539698618750616E-5</v>
      </c>
      <c r="AF3335" s="90">
        <f>_xll.qlTenorBasisForwardRate(TenorBasis3M,AC3335,_xll.ohTrigger(trigger,$X$24))</f>
        <v>1.3401119584929325E-2</v>
      </c>
      <c r="AG3335" s="90">
        <f>_xll.qlIndexFixing(TenorBasisIndex6M,$AB3335,TRUE,_xll.ohTrigger(trigger,$X$24))</f>
        <v>1.3537914537531686E-2</v>
      </c>
      <c r="AH3335" s="43">
        <f>_xll.qlIndexFixing($X$9,$AB3335,TRUE,trigger)</f>
        <v>1.3552586430678252E-2</v>
      </c>
      <c r="AI3335" s="45">
        <f t="shared" si="66"/>
        <v>-0.14671893146566209</v>
      </c>
    </row>
    <row r="3336" spans="27:35" x14ac:dyDescent="0.2">
      <c r="AA3336" s="122" t="s">
        <v>88</v>
      </c>
      <c r="AB3336" s="40">
        <f>_xll.qlInterestRateIndexFixingDate($X$9,AC3336)</f>
        <v>62796</v>
      </c>
      <c r="AC3336" s="40">
        <f>_xll.qlCalendarAdvance(calendar,$AC3335,AA3336,,,trigger)</f>
        <v>62800</v>
      </c>
      <c r="AD3336" s="40">
        <f>_xll.qlInterestRateIndexMaturity($X$9,AC3336,)</f>
        <v>62891</v>
      </c>
      <c r="AE3336" s="43">
        <f>_xll.qlTenorBasisValue(TenorBasis3M,AC3336,_xll.ohTrigger(trigger,$X$24))</f>
        <v>1.5508382253345274E-5</v>
      </c>
      <c r="AF3336" s="90">
        <f>_xll.qlTenorBasisForwardRate(TenorBasis3M,AC3336,_xll.ohTrigger(trigger,$X$24))</f>
        <v>1.3403642865283217E-2</v>
      </c>
      <c r="AG3336" s="90">
        <f>_xll.qlIndexFixing(TenorBasisIndex6M,$AB3336,TRUE,_xll.ohTrigger(trigger,$X$24))</f>
        <v>1.3540438267477589E-2</v>
      </c>
      <c r="AH3336" s="43">
        <f>_xll.qlIndexFixing($X$9,$AB3336,TRUE,trigger)</f>
        <v>1.3555184856704684E-2</v>
      </c>
      <c r="AI3336" s="45">
        <f t="shared" si="66"/>
        <v>-0.14746589227095444</v>
      </c>
    </row>
    <row r="3337" spans="27:35" x14ac:dyDescent="0.2">
      <c r="AA3337" s="122" t="s">
        <v>88</v>
      </c>
      <c r="AB3337" s="40">
        <f>_xll.qlInterestRateIndexFixingDate($X$9,AC3337)</f>
        <v>62803</v>
      </c>
      <c r="AC3337" s="40">
        <f>_xll.qlCalendarAdvance(calendar,$AC3336,AA3337,,,trigger)</f>
        <v>62807</v>
      </c>
      <c r="AD3337" s="40">
        <f>_xll.qlInterestRateIndexMaturity($X$9,AC3337,)</f>
        <v>62898</v>
      </c>
      <c r="AE3337" s="43">
        <f>_xll.qlTenorBasisValue(TenorBasis3M,AC3337,_xll.ohTrigger(trigger,$X$24))</f>
        <v>1.5477135593211373E-5</v>
      </c>
      <c r="AF3337" s="90">
        <f>_xll.qlTenorBasisForwardRate(TenorBasis3M,AC3337,_xll.ohTrigger(trigger,$X$24))</f>
        <v>1.3406152991369984E-2</v>
      </c>
      <c r="AG3337" s="90">
        <f>_xll.qlIndexFixing(TenorBasisIndex6M,$AB3337,TRUE,_xll.ohTrigger(trigger,$X$24))</f>
        <v>1.354294884270486E-2</v>
      </c>
      <c r="AH3337" s="43">
        <f>_xll.qlIndexFixing($X$9,$AB3337,TRUE,trigger)</f>
        <v>1.3557769831030705E-2</v>
      </c>
      <c r="AI3337" s="45">
        <f t="shared" si="66"/>
        <v>-0.14820988325845233</v>
      </c>
    </row>
    <row r="3338" spans="27:35" x14ac:dyDescent="0.2">
      <c r="AA3338" s="122" t="s">
        <v>88</v>
      </c>
      <c r="AB3338" s="40">
        <f>_xll.qlInterestRateIndexFixingDate($X$9,AC3338)</f>
        <v>62810</v>
      </c>
      <c r="AC3338" s="40">
        <f>_xll.qlCalendarAdvance(calendar,$AC3337,AA3338,,,trigger)</f>
        <v>62814</v>
      </c>
      <c r="AD3338" s="40">
        <f>_xll.qlInterestRateIndexMaturity($X$9,AC3338,)</f>
        <v>62905</v>
      </c>
      <c r="AE3338" s="43">
        <f>_xll.qlTenorBasisValue(TenorBasis3M,AC3338,_xll.ohTrigger(trigger,$X$24))</f>
        <v>1.5445958487589172E-5</v>
      </c>
      <c r="AF3338" s="90">
        <f>_xll.qlTenorBasisForwardRate(TenorBasis3M,AC3338,_xll.ohTrigger(trigger,$X$24))</f>
        <v>1.340864996300779E-2</v>
      </c>
      <c r="AG3338" s="90">
        <f>_xll.qlIndexFixing(TenorBasisIndex6M,$AB3338,TRUE,_xll.ohTrigger(trigger,$X$24))</f>
        <v>1.3545446263029908E-2</v>
      </c>
      <c r="AH3338" s="43">
        <f>_xll.qlIndexFixing($X$9,$AB3338,TRUE,trigger)</f>
        <v>1.3560341353628203E-2</v>
      </c>
      <c r="AI3338" s="45">
        <f t="shared" si="66"/>
        <v>-0.14895090598295371</v>
      </c>
    </row>
    <row r="3339" spans="27:35" x14ac:dyDescent="0.2">
      <c r="AA3339" s="122" t="s">
        <v>88</v>
      </c>
      <c r="AB3339" s="40">
        <f>_xll.qlInterestRateIndexFixingDate($X$9,AC3339)</f>
        <v>62816</v>
      </c>
      <c r="AC3339" s="40">
        <f>_xll.qlCalendarAdvance(calendar,$AC3338,AA3339,,,trigger)</f>
        <v>62821</v>
      </c>
      <c r="AD3339" s="40">
        <f>_xll.qlInterestRateIndexMaturity($X$9,AC3339,)</f>
        <v>62912</v>
      </c>
      <c r="AE3339" s="43">
        <f>_xll.qlTenorBasisValue(TenorBasis3M,AC3339,_xll.ohTrigger(trigger,$X$24))</f>
        <v>1.5414850786031573E-5</v>
      </c>
      <c r="AF3339" s="90">
        <f>_xll.qlTenorBasisForwardRate(TenorBasis3M,AC3339,_xll.ohTrigger(trigger,$X$24))</f>
        <v>1.3411133780024469E-2</v>
      </c>
      <c r="AG3339" s="90">
        <f>_xll.qlIndexFixing(TenorBasisIndex6M,$AB3339,TRUE,_xll.ohTrigger(trigger,$X$24))</f>
        <v>1.3547930528286713E-2</v>
      </c>
      <c r="AH3339" s="43">
        <f>_xll.qlIndexFixing($X$9,$AB3339,TRUE,trigger)</f>
        <v>1.3562899424471706E-2</v>
      </c>
      <c r="AI3339" s="45">
        <f t="shared" si="66"/>
        <v>-0.14968896184993155</v>
      </c>
    </row>
    <row r="3340" spans="27:35" x14ac:dyDescent="0.2">
      <c r="AA3340" s="122" t="s">
        <v>88</v>
      </c>
      <c r="AB3340" s="40">
        <f>_xll.qlInterestRateIndexFixingDate($X$9,AC3340)</f>
        <v>62823</v>
      </c>
      <c r="AC3340" s="40">
        <f>_xll.qlCalendarAdvance(calendar,$AC3339,AA3340,,,trigger)</f>
        <v>62828</v>
      </c>
      <c r="AD3340" s="40">
        <f>_xll.qlInterestRateIndexMaturity($X$9,AC3340,)</f>
        <v>62919</v>
      </c>
      <c r="AE3340" s="43">
        <f>_xll.qlTenorBasisValue(TenorBasis3M,AC3340,_xll.ohTrigger(trigger,$X$24))</f>
        <v>1.5383812338403621E-5</v>
      </c>
      <c r="AF3340" s="90">
        <f>_xll.qlTenorBasisForwardRate(TenorBasis3M,AC3340,_xll.ohTrigger(trigger,$X$24))</f>
        <v>1.3413604442250484E-2</v>
      </c>
      <c r="AG3340" s="90">
        <f>_xll.qlIndexFixing(TenorBasisIndex6M,$AB3340,TRUE,_xll.ohTrigger(trigger,$X$24))</f>
        <v>1.355040163829959E-2</v>
      </c>
      <c r="AH3340" s="43">
        <f>_xll.qlIndexFixing($X$9,$AB3340,TRUE,trigger)</f>
        <v>1.3565444043535737E-2</v>
      </c>
      <c r="AI3340" s="45">
        <f t="shared" si="66"/>
        <v>-0.15042405236146555</v>
      </c>
    </row>
    <row r="3341" spans="27:35" x14ac:dyDescent="0.2">
      <c r="AA3341" s="122" t="s">
        <v>88</v>
      </c>
      <c r="AB3341" s="40">
        <f>_xll.qlInterestRateIndexFixingDate($X$9,AC3341)</f>
        <v>62831</v>
      </c>
      <c r="AC3341" s="40">
        <f>_xll.qlCalendarAdvance(calendar,$AC3340,AA3341,,,trigger)</f>
        <v>62835</v>
      </c>
      <c r="AD3341" s="40">
        <f>_xll.qlInterestRateIndexMaturity($X$9,AC3341,)</f>
        <v>62926</v>
      </c>
      <c r="AE3341" s="43">
        <f>_xll.qlTenorBasisValue(TenorBasis3M,AC3341,_xll.ohTrigger(trigger,$X$24))</f>
        <v>1.5352842994881913E-5</v>
      </c>
      <c r="AF3341" s="90">
        <f>_xll.qlTenorBasisForwardRate(TenorBasis3M,AC3341,_xll.ohTrigger(trigger,$X$24))</f>
        <v>1.3416061949509273E-2</v>
      </c>
      <c r="AG3341" s="90">
        <f>_xll.qlIndexFixing(TenorBasisIndex6M,$AB3341,TRUE,_xll.ohTrigger(trigger,$X$24))</f>
        <v>1.3552859592896371E-2</v>
      </c>
      <c r="AH3341" s="43">
        <f>_xll.qlIndexFixing($X$9,$AB3341,TRUE,trigger)</f>
        <v>1.3567975210793067E-2</v>
      </c>
      <c r="AI3341" s="45">
        <f t="shared" si="66"/>
        <v>-0.15115617896695188</v>
      </c>
    </row>
    <row r="3342" spans="27:35" x14ac:dyDescent="0.2">
      <c r="AA3342" s="122" t="s">
        <v>88</v>
      </c>
      <c r="AB3342" s="40">
        <f>_xll.qlInterestRateIndexFixingDate($X$9,AC3342)</f>
        <v>62838</v>
      </c>
      <c r="AC3342" s="40">
        <f>_xll.qlCalendarAdvance(calendar,$AC3341,AA3342,,,trigger)</f>
        <v>62842</v>
      </c>
      <c r="AD3342" s="40">
        <f>_xll.qlInterestRateIndexMaturity($X$9,AC3342,)</f>
        <v>62933</v>
      </c>
      <c r="AE3342" s="43">
        <f>_xll.qlTenorBasisValue(TenorBasis3M,AC3342,_xll.ohTrigger(trigger,$X$24))</f>
        <v>1.5321942605953867E-5</v>
      </c>
      <c r="AF3342" s="90">
        <f>_xll.qlTenorBasisForwardRate(TenorBasis3M,AC3342,_xll.ohTrigger(trigger,$X$24))</f>
        <v>1.3418506301628667E-2</v>
      </c>
      <c r="AG3342" s="90">
        <f>_xll.qlIndexFixing(TenorBasisIndex6M,$AB3342,TRUE,_xll.ohTrigger(trigger,$X$24))</f>
        <v>1.3555304391899614E-2</v>
      </c>
      <c r="AH3342" s="43">
        <f>_xll.qlIndexFixing($X$9,$AB3342,TRUE,trigger)</f>
        <v>1.3570492926220857E-2</v>
      </c>
      <c r="AI3342" s="45">
        <f t="shared" si="66"/>
        <v>-0.15188534321242814</v>
      </c>
    </row>
    <row r="3343" spans="27:35" x14ac:dyDescent="0.2">
      <c r="AA3343" s="122" t="s">
        <v>88</v>
      </c>
      <c r="AB3343" s="40">
        <f>_xll.qlInterestRateIndexFixingDate($X$9,AC3343)</f>
        <v>62845</v>
      </c>
      <c r="AC3343" s="40">
        <f>_xll.qlCalendarAdvance(calendar,$AC3342,AA3343,,,trigger)</f>
        <v>62849</v>
      </c>
      <c r="AD3343" s="40">
        <f>_xll.qlInterestRateIndexMaturity($X$9,AC3343,)</f>
        <v>62940</v>
      </c>
      <c r="AE3343" s="43">
        <f>_xll.qlTenorBasisValue(TenorBasis3M,AC3343,_xll.ohTrigger(trigger,$X$24))</f>
        <v>1.5291111022417273E-5</v>
      </c>
      <c r="AF3343" s="90">
        <f>_xll.qlTenorBasisForwardRate(TenorBasis3M,AC3343,_xll.ohTrigger(trigger,$X$24))</f>
        <v>1.3420937498436496E-2</v>
      </c>
      <c r="AG3343" s="90">
        <f>_xll.qlIndexFixing(TenorBasisIndex6M,$AB3343,TRUE,_xll.ohTrigger(trigger,$X$24))</f>
        <v>1.3557736035142419E-2</v>
      </c>
      <c r="AH3343" s="43">
        <f>_xll.qlIndexFixing($X$9,$AB3343,TRUE,trigger)</f>
        <v>1.357299718978924E-2</v>
      </c>
      <c r="AI3343" s="45">
        <f t="shared" si="66"/>
        <v>-0.15261154646820443</v>
      </c>
    </row>
    <row r="3344" spans="27:35" x14ac:dyDescent="0.2">
      <c r="AA3344" s="122" t="s">
        <v>88</v>
      </c>
      <c r="AB3344" s="40">
        <f>_xll.qlInterestRateIndexFixingDate($X$9,AC3344)</f>
        <v>62852</v>
      </c>
      <c r="AC3344" s="40">
        <f>_xll.qlCalendarAdvance(calendar,$AC3343,AA3344,,,trigger)</f>
        <v>62856</v>
      </c>
      <c r="AD3344" s="40">
        <f>_xll.qlInterestRateIndexMaturity($X$9,AC3344,)</f>
        <v>62946</v>
      </c>
      <c r="AE3344" s="43">
        <f>_xll.qlTenorBasisValue(TenorBasis3M,AC3344,_xll.ohTrigger(trigger,$X$24))</f>
        <v>1.5260348095379544E-5</v>
      </c>
      <c r="AF3344" s="90">
        <f>_xll.qlTenorBasisForwardRate(TenorBasis3M,AC3344,_xll.ohTrigger(trigger,$X$24))</f>
        <v>1.342293531686245E-2</v>
      </c>
      <c r="AG3344" s="90">
        <f>_xll.qlIndexFixing(TenorBasisIndex6M,$AB3344,TRUE,_xll.ohTrigger(trigger,$X$24))</f>
        <v>1.355972914983461E-2</v>
      </c>
      <c r="AH3344" s="43">
        <f>_xll.qlIndexFixing($X$9,$AB3344,TRUE,trigger)</f>
        <v>1.3575056941490971E-2</v>
      </c>
      <c r="AI3344" s="45">
        <f t="shared" si="66"/>
        <v>-0.15327791656361001</v>
      </c>
    </row>
    <row r="3345" spans="27:35" x14ac:dyDescent="0.2">
      <c r="AA3345" s="122" t="s">
        <v>88</v>
      </c>
      <c r="AB3345" s="40">
        <f>_xll.qlInterestRateIndexFixingDate($X$9,AC3345)</f>
        <v>62859</v>
      </c>
      <c r="AC3345" s="40">
        <f>_xll.qlCalendarAdvance(calendar,$AC3344,AA3345,,,trigger)</f>
        <v>62863</v>
      </c>
      <c r="AD3345" s="40">
        <f>_xll.qlInterestRateIndexMaturity($X$9,AC3345,)</f>
        <v>62953</v>
      </c>
      <c r="AE3345" s="43">
        <f>_xll.qlTenorBasisValue(TenorBasis3M,AC3345,_xll.ohTrigger(trigger,$X$24))</f>
        <v>1.5229653676257264E-5</v>
      </c>
      <c r="AF3345" s="90">
        <f>_xll.qlTenorBasisForwardRate(TenorBasis3M,AC3345,_xll.ohTrigger(trigger,$X$24))</f>
        <v>1.3425341052694328E-2</v>
      </c>
      <c r="AG3345" s="90">
        <f>_xll.qlIndexFixing(TenorBasisIndex6M,$AB3345,TRUE,_xll.ohTrigger(trigger,$X$24))</f>
        <v>1.3562135330302816E-2</v>
      </c>
      <c r="AH3345" s="43">
        <f>_xll.qlIndexFixing($X$9,$AB3345,TRUE,trigger)</f>
        <v>1.3577535168820098E-2</v>
      </c>
      <c r="AI3345" s="45">
        <f t="shared" si="66"/>
        <v>-0.1539983851728266</v>
      </c>
    </row>
    <row r="3346" spans="27:35" x14ac:dyDescent="0.2">
      <c r="AA3346" s="122" t="s">
        <v>88</v>
      </c>
      <c r="AB3346" s="40">
        <f>_xll.qlInterestRateIndexFixingDate($X$9,AC3346)</f>
        <v>62866</v>
      </c>
      <c r="AC3346" s="40">
        <f>_xll.qlCalendarAdvance(calendar,$AC3345,AA3346,,,trigger)</f>
        <v>62870</v>
      </c>
      <c r="AD3346" s="40">
        <f>_xll.qlInterestRateIndexMaturity($X$9,AC3346,)</f>
        <v>62960</v>
      </c>
      <c r="AE3346" s="43">
        <f>_xll.qlTenorBasisValue(TenorBasis3M,AC3346,_xll.ohTrigger(trigger,$X$24))</f>
        <v>1.5199027616775467E-5</v>
      </c>
      <c r="AF3346" s="90">
        <f>_xll.qlTenorBasisForwardRate(TenorBasis3M,AC3346,_xll.ohTrigger(trigger,$X$24))</f>
        <v>1.3427733633188055E-2</v>
      </c>
      <c r="AG3346" s="90">
        <f>_xll.qlIndexFixing(TenorBasisIndex6M,$AB3346,TRUE,_xll.ohTrigger(trigger,$X$24))</f>
        <v>1.3564528354987893E-2</v>
      </c>
      <c r="AH3346" s="43">
        <f>_xll.qlIndexFixing($X$9,$AB3346,TRUE,trigger)</f>
        <v>1.3579999944707488E-2</v>
      </c>
      <c r="AI3346" s="45">
        <f t="shared" si="66"/>
        <v>-0.15471589719595613</v>
      </c>
    </row>
    <row r="3347" spans="27:35" x14ac:dyDescent="0.2">
      <c r="AA3347" s="122" t="s">
        <v>88</v>
      </c>
      <c r="AB3347" s="40">
        <f>_xll.qlInterestRateIndexFixingDate($X$9,AC3347)</f>
        <v>62873</v>
      </c>
      <c r="AC3347" s="40">
        <f>_xll.qlCalendarAdvance(calendar,$AC3346,AA3347,,,trigger)</f>
        <v>62877</v>
      </c>
      <c r="AD3347" s="40">
        <f>_xll.qlInterestRateIndexMaturity($X$9,AC3347,)</f>
        <v>62967</v>
      </c>
      <c r="AE3347" s="43">
        <f>_xll.qlTenorBasisValue(TenorBasis3M,AC3347,_xll.ohTrigger(trigger,$X$24))</f>
        <v>1.5168469768967061E-5</v>
      </c>
      <c r="AF3347" s="90">
        <f>_xll.qlTenorBasisForwardRate(TenorBasis3M,AC3347,_xll.ohTrigger(trigger,$X$24))</f>
        <v>1.3430113058173099E-2</v>
      </c>
      <c r="AG3347" s="90">
        <f>_xll.qlIndexFixing(TenorBasisIndex6M,$AB3347,TRUE,_xll.ohTrigger(trigger,$X$24))</f>
        <v>1.3566908223717533E-2</v>
      </c>
      <c r="AH3347" s="43">
        <f>_xll.qlIndexFixing($X$9,$AB3347,TRUE,trigger)</f>
        <v>1.3582451269128271E-2</v>
      </c>
      <c r="AI3347" s="45">
        <f t="shared" si="66"/>
        <v>-0.15543045410737477</v>
      </c>
    </row>
    <row r="3348" spans="27:35" x14ac:dyDescent="0.2">
      <c r="AA3348" s="122" t="s">
        <v>88</v>
      </c>
      <c r="AB3348" s="40">
        <f>_xll.qlInterestRateIndexFixingDate($X$9,AC3348)</f>
        <v>62880</v>
      </c>
      <c r="AC3348" s="40">
        <f>_xll.qlCalendarAdvance(calendar,$AC3347,AA3348,,,trigger)</f>
        <v>62884</v>
      </c>
      <c r="AD3348" s="40">
        <f>_xll.qlInterestRateIndexMaturity($X$9,AC3348,)</f>
        <v>62976</v>
      </c>
      <c r="AE3348" s="43">
        <f>_xll.qlTenorBasisValue(TenorBasis3M,AC3348,_xll.ohTrigger(trigger,$X$24))</f>
        <v>1.51379799851723E-5</v>
      </c>
      <c r="AF3348" s="90">
        <f>_xll.qlTenorBasisForwardRate(TenorBasis3M,AC3348,_xll.ohTrigger(trigger,$X$24))</f>
        <v>1.3433312895289283E-2</v>
      </c>
      <c r="AG3348" s="90">
        <f>_xll.qlIndexFixing(TenorBasisIndex6M,$AB3348,TRUE,_xll.ohTrigger(trigger,$X$24))</f>
        <v>1.3570118810987759E-2</v>
      </c>
      <c r="AH3348" s="43">
        <f>_xll.qlIndexFixing($X$9,$AB3348,TRUE,trigger)</f>
        <v>1.3585744243568626E-2</v>
      </c>
      <c r="AI3348" s="45">
        <f t="shared" si="66"/>
        <v>-0.15625432580866974</v>
      </c>
    </row>
    <row r="3349" spans="27:35" x14ac:dyDescent="0.2">
      <c r="AA3349" s="122" t="s">
        <v>88</v>
      </c>
      <c r="AB3349" s="40">
        <f>_xll.qlInterestRateIndexFixingDate($X$9,AC3349)</f>
        <v>62887</v>
      </c>
      <c r="AC3349" s="40">
        <f>_xll.qlCalendarAdvance(calendar,$AC3348,AA3349,,,trigger)</f>
        <v>62891</v>
      </c>
      <c r="AD3349" s="40">
        <f>_xll.qlInterestRateIndexMaturity($X$9,AC3349,)</f>
        <v>62983</v>
      </c>
      <c r="AE3349" s="43">
        <f>_xll.qlTenorBasisValue(TenorBasis3M,AC3349,_xll.ohTrigger(trigger,$X$24))</f>
        <v>1.5107558118038115E-5</v>
      </c>
      <c r="AF3349" s="90">
        <f>_xll.qlTenorBasisForwardRate(TenorBasis3M,AC3349,_xll.ohTrigger(trigger,$X$24))</f>
        <v>1.3435664304474038E-2</v>
      </c>
      <c r="AG3349" s="90">
        <f>_xll.qlIndexFixing(TenorBasisIndex6M,$AB3349,TRUE,_xll.ohTrigger(trigger,$X$24))</f>
        <v>1.3572470664776E-2</v>
      </c>
      <c r="AH3349" s="43">
        <f>_xll.qlIndexFixing($X$9,$AB3349,TRUE,trigger)</f>
        <v>1.3588166925880782E-2</v>
      </c>
      <c r="AI3349" s="45">
        <f t="shared" si="66"/>
        <v>-0.15696261104782699</v>
      </c>
    </row>
    <row r="3350" spans="27:35" x14ac:dyDescent="0.2">
      <c r="AA3350" s="122" t="s">
        <v>88</v>
      </c>
      <c r="AB3350" s="40">
        <f>_xll.qlInterestRateIndexFixingDate($X$9,AC3350)</f>
        <v>62894</v>
      </c>
      <c r="AC3350" s="40">
        <f>_xll.qlCalendarAdvance(calendar,$AC3349,AA3350,,,trigger)</f>
        <v>62898</v>
      </c>
      <c r="AD3350" s="40">
        <f>_xll.qlInterestRateIndexMaturity($X$9,AC3350,)</f>
        <v>62990</v>
      </c>
      <c r="AE3350" s="43">
        <f>_xll.qlTenorBasisValue(TenorBasis3M,AC3350,_xll.ohTrigger(trigger,$X$24))</f>
        <v>1.5077204020517504E-5</v>
      </c>
      <c r="AF3350" s="90">
        <f>_xll.qlTenorBasisForwardRate(TenorBasis3M,AC3350,_xll.ohTrigger(trigger,$X$24))</f>
        <v>1.3438002556668514E-2</v>
      </c>
      <c r="AG3350" s="90">
        <f>_xll.qlIndexFixing(TenorBasisIndex6M,$AB3350,TRUE,_xll.ohTrigger(trigger,$X$24))</f>
        <v>1.3574809361116933E-2</v>
      </c>
      <c r="AH3350" s="43">
        <f>_xll.qlIndexFixing($X$9,$AB3350,TRUE,trigger)</f>
        <v>1.3590576155667757E-2</v>
      </c>
      <c r="AI3350" s="45">
        <f t="shared" si="66"/>
        <v>-0.15766794550823096</v>
      </c>
    </row>
    <row r="3351" spans="27:35" x14ac:dyDescent="0.2">
      <c r="AA3351" s="122" t="s">
        <v>88</v>
      </c>
      <c r="AB3351" s="40">
        <f>_xll.qlInterestRateIndexFixingDate($X$9,AC3351)</f>
        <v>62901</v>
      </c>
      <c r="AC3351" s="40">
        <f>_xll.qlCalendarAdvance(calendar,$AC3350,AA3351,,,trigger)</f>
        <v>62905</v>
      </c>
      <c r="AD3351" s="40">
        <f>_xll.qlInterestRateIndexMaturity($X$9,AC3351,)</f>
        <v>62997</v>
      </c>
      <c r="AE3351" s="43">
        <f>_xll.qlTenorBasisValue(TenorBasis3M,AC3351,_xll.ohTrigger(trigger,$X$24))</f>
        <v>1.5046917545869002E-5</v>
      </c>
      <c r="AF3351" s="90">
        <f>_xll.qlTenorBasisForwardRate(TenorBasis3M,AC3351,_xll.ohTrigger(trigger,$X$24))</f>
        <v>1.3440327651705018E-2</v>
      </c>
      <c r="AG3351" s="90">
        <f>_xll.qlIndexFixing(TenorBasisIndex6M,$AB3351,TRUE,_xll.ohTrigger(trigger,$X$24))</f>
        <v>1.3577134899844608E-2</v>
      </c>
      <c r="AH3351" s="43">
        <f>_xll.qlIndexFixing($X$9,$AB3351,TRUE,trigger)</f>
        <v>1.3592971932906091E-2</v>
      </c>
      <c r="AI3351" s="45">
        <f t="shared" si="66"/>
        <v>-0.15837033061483555</v>
      </c>
    </row>
    <row r="3352" spans="27:35" x14ac:dyDescent="0.2">
      <c r="AA3352" s="122" t="s">
        <v>88</v>
      </c>
      <c r="AB3352" s="40">
        <f>_xll.qlInterestRateIndexFixingDate($X$9,AC3352)</f>
        <v>62908</v>
      </c>
      <c r="AC3352" s="40">
        <f>_xll.qlCalendarAdvance(calendar,$AC3351,AA3352,,,trigger)</f>
        <v>62912</v>
      </c>
      <c r="AD3352" s="40">
        <f>_xll.qlInterestRateIndexMaturity($X$9,AC3352,)</f>
        <v>63004</v>
      </c>
      <c r="AE3352" s="43">
        <f>_xll.qlTenorBasisValue(TenorBasis3M,AC3352,_xll.ohTrigger(trigger,$X$24))</f>
        <v>1.5016698547656082E-5</v>
      </c>
      <c r="AF3352" s="90">
        <f>_xll.qlTenorBasisForwardRate(TenorBasis3M,AC3352,_xll.ohTrigger(trigger,$X$24))</f>
        <v>1.3442639589414121E-2</v>
      </c>
      <c r="AG3352" s="90">
        <f>_xll.qlIndexFixing(TenorBasisIndex6M,$AB3352,TRUE,_xll.ohTrigger(trigger,$X$24))</f>
        <v>1.3579447280786987E-2</v>
      </c>
      <c r="AH3352" s="43">
        <f>_xll.qlIndexFixing($X$9,$AB3352,TRUE,trigger)</f>
        <v>1.359535425756885E-2</v>
      </c>
      <c r="AI3352" s="45">
        <f t="shared" si="66"/>
        <v>-0.15906976781863286</v>
      </c>
    </row>
    <row r="3353" spans="27:35" x14ac:dyDescent="0.2">
      <c r="AA3353" s="122" t="s">
        <v>88</v>
      </c>
      <c r="AB3353" s="40">
        <f>_xll.qlInterestRateIndexFixingDate($X$9,AC3353)</f>
        <v>62915</v>
      </c>
      <c r="AC3353" s="40">
        <f>_xll.qlCalendarAdvance(calendar,$AC3352,AA3353,,,trigger)</f>
        <v>62919</v>
      </c>
      <c r="AD3353" s="40">
        <f>_xll.qlInterestRateIndexMaturity($X$9,AC3353,)</f>
        <v>63010</v>
      </c>
      <c r="AE3353" s="43">
        <f>_xll.qlTenorBasisValue(TenorBasis3M,AC3353,_xll.ohTrigger(trigger,$X$24))</f>
        <v>1.4986546879746465E-5</v>
      </c>
      <c r="AF3353" s="90">
        <f>_xll.qlTenorBasisForwardRate(TenorBasis3M,AC3353,_xll.ohTrigger(trigger,$X$24))</f>
        <v>1.3444525886889557E-2</v>
      </c>
      <c r="AG3353" s="90">
        <f>_xll.qlIndexFixing(TenorBasisIndex6M,$AB3353,TRUE,_xll.ohTrigger(trigger,$X$24))</f>
        <v>1.3581328863131691E-2</v>
      </c>
      <c r="AH3353" s="43">
        <f>_xll.qlIndexFixing($X$9,$AB3353,TRUE,trigger)</f>
        <v>1.3597299967806068E-2</v>
      </c>
      <c r="AI3353" s="45">
        <f t="shared" si="66"/>
        <v>-0.15971104674376846</v>
      </c>
    </row>
    <row r="3354" spans="27:35" x14ac:dyDescent="0.2">
      <c r="AA3354" s="122" t="s">
        <v>88</v>
      </c>
      <c r="AB3354" s="40">
        <f>_xll.qlInterestRateIndexFixingDate($X$9,AC3354)</f>
        <v>62920</v>
      </c>
      <c r="AC3354" s="40">
        <f>_xll.qlCalendarAdvance(calendar,$AC3353,AA3354,,,trigger)</f>
        <v>62926</v>
      </c>
      <c r="AD3354" s="40">
        <f>_xll.qlInterestRateIndexMaturity($X$9,AC3354,)</f>
        <v>63017</v>
      </c>
      <c r="AE3354" s="43">
        <f>_xll.qlTenorBasisValue(TenorBasis3M,AC3354,_xll.ohTrigger(trigger,$X$24))</f>
        <v>1.4956462396311652E-5</v>
      </c>
      <c r="AF3354" s="90">
        <f>_xll.qlTenorBasisForwardRate(TenorBasis3M,AC3354,_xll.ohTrigger(trigger,$X$24))</f>
        <v>1.3446812364047494E-2</v>
      </c>
      <c r="AG3354" s="90">
        <f>_xll.qlIndexFixing(TenorBasisIndex6M,$AB3354,TRUE,_xll.ohTrigger(trigger,$X$24))</f>
        <v>1.3583615781761543E-2</v>
      </c>
      <c r="AH3354" s="43">
        <f>_xll.qlIndexFixing($X$9,$AB3354,TRUE,trigger)</f>
        <v>1.3599656259296784E-2</v>
      </c>
      <c r="AI3354" s="45">
        <f t="shared" si="66"/>
        <v>-0.16040477535240669</v>
      </c>
    </row>
    <row r="3355" spans="27:35" x14ac:dyDescent="0.2">
      <c r="AA3355" s="122" t="s">
        <v>88</v>
      </c>
      <c r="AB3355" s="40">
        <f>_xll.qlInterestRateIndexFixingDate($X$9,AC3355)</f>
        <v>62929</v>
      </c>
      <c r="AC3355" s="40">
        <f>_xll.qlCalendarAdvance(calendar,$AC3354,AA3355,,,trigger)</f>
        <v>62933</v>
      </c>
      <c r="AD3355" s="40">
        <f>_xll.qlInterestRateIndexMaturity($X$9,AC3355,)</f>
        <v>63024</v>
      </c>
      <c r="AE3355" s="43">
        <f>_xll.qlTenorBasisValue(TenorBasis3M,AC3355,_xll.ohTrigger(trigger,$X$24))</f>
        <v>1.4926444951826249E-5</v>
      </c>
      <c r="AF3355" s="90">
        <f>_xll.qlTenorBasisForwardRate(TenorBasis3M,AC3355,_xll.ohTrigger(trigger,$X$24))</f>
        <v>1.3449085683865601E-2</v>
      </c>
      <c r="AG3355" s="90">
        <f>_xll.qlIndexFixing(TenorBasisIndex6M,$AB3355,TRUE,_xll.ohTrigger(trigger,$X$24))</f>
        <v>1.3585889542601813E-2</v>
      </c>
      <c r="AH3355" s="43">
        <f>_xll.qlIndexFixing($X$9,$AB3355,TRUE,trigger)</f>
        <v>1.3601999098632944E-2</v>
      </c>
      <c r="AI3355" s="45">
        <f t="shared" si="66"/>
        <v>-0.16109556031131123</v>
      </c>
    </row>
    <row r="3356" spans="27:35" x14ac:dyDescent="0.2">
      <c r="AA3356" s="122" t="s">
        <v>88</v>
      </c>
      <c r="AB3356" s="40">
        <f>_xll.qlInterestRateIndexFixingDate($X$9,AC3356)</f>
        <v>62936</v>
      </c>
      <c r="AC3356" s="40">
        <f>_xll.qlCalendarAdvance(calendar,$AC3355,AA3356,,,trigger)</f>
        <v>62940</v>
      </c>
      <c r="AD3356" s="40">
        <f>_xll.qlInterestRateIndexMaturity($X$9,AC3356,)</f>
        <v>63031</v>
      </c>
      <c r="AE3356" s="43">
        <f>_xll.qlTenorBasisValue(TenorBasis3M,AC3356,_xll.ohTrigger(trigger,$X$24))</f>
        <v>1.4896494401067423E-5</v>
      </c>
      <c r="AF3356" s="90">
        <f>_xll.qlTenorBasisForwardRate(TenorBasis3M,AC3356,_xll.ohTrigger(trigger,$X$24))</f>
        <v>1.3451345846172582E-2</v>
      </c>
      <c r="AG3356" s="90">
        <f>_xll.qlIndexFixing(TenorBasisIndex6M,$AB3356,TRUE,_xll.ohTrigger(trigger,$X$24))</f>
        <v>1.3588150145480329E-2</v>
      </c>
      <c r="AH3356" s="43">
        <f>_xll.qlIndexFixing($X$9,$AB3356,TRUE,trigger)</f>
        <v>1.3604328485793465E-2</v>
      </c>
      <c r="AI3356" s="45">
        <f t="shared" si="66"/>
        <v>-0.16178340313135683</v>
      </c>
    </row>
    <row r="3357" spans="27:35" x14ac:dyDescent="0.2">
      <c r="AA3357" s="122" t="s">
        <v>88</v>
      </c>
      <c r="AB3357" s="40">
        <f>_xll.qlInterestRateIndexFixingDate($X$9,AC3357)</f>
        <v>62943</v>
      </c>
      <c r="AC3357" s="40">
        <f>_xll.qlCalendarAdvance(calendar,$AC3356,AA3357,,,trigger)</f>
        <v>62947</v>
      </c>
      <c r="AD3357" s="40">
        <f>_xll.qlInterestRateIndexMaturity($X$9,AC3357,)</f>
        <v>63039</v>
      </c>
      <c r="AE3357" s="43">
        <f>_xll.qlTenorBasisValue(TenorBasis3M,AC3357,_xll.ohTrigger(trigger,$X$24))</f>
        <v>1.4866610599114279E-5</v>
      </c>
      <c r="AF3357" s="90">
        <f>_xll.qlTenorBasisForwardRate(TenorBasis3M,AC3357,_xll.ohTrigger(trigger,$X$24))</f>
        <v>1.3454001912185473E-2</v>
      </c>
      <c r="AG3357" s="90">
        <f>_xll.qlIndexFixing(TenorBasisIndex6M,$AB3357,TRUE,_xll.ohTrigger(trigger,$X$24))</f>
        <v>1.3590811812893663E-2</v>
      </c>
      <c r="AH3357" s="43">
        <f>_xll.qlIndexFixing($X$9,$AB3357,TRUE,trigger)</f>
        <v>1.3607064091418378E-2</v>
      </c>
      <c r="AI3357" s="45">
        <f t="shared" si="66"/>
        <v>-0.1625227852471503</v>
      </c>
    </row>
    <row r="3358" spans="27:35" x14ac:dyDescent="0.2">
      <c r="AA3358" s="122" t="s">
        <v>88</v>
      </c>
      <c r="AB3358" s="40">
        <f>_xll.qlInterestRateIndexFixingDate($X$9,AC3358)</f>
        <v>62950</v>
      </c>
      <c r="AC3358" s="40">
        <f>_xll.qlCalendarAdvance(calendar,$AC3357,AA3358,,,trigger)</f>
        <v>62954</v>
      </c>
      <c r="AD3358" s="40">
        <f>_xll.qlInterestRateIndexMaturity($X$9,AC3358,)</f>
        <v>63046</v>
      </c>
      <c r="AE3358" s="43">
        <f>_xll.qlTenorBasisValue(TenorBasis3M,AC3358,_xll.ohTrigger(trigger,$X$24))</f>
        <v>1.4836793401347298E-5</v>
      </c>
      <c r="AF3358" s="90">
        <f>_xll.qlTenorBasisForwardRate(TenorBasis3M,AC3358,_xll.ohTrigger(trigger,$X$24))</f>
        <v>1.3456234902419062E-2</v>
      </c>
      <c r="AG3358" s="90">
        <f>_xll.qlIndexFixing(TenorBasisIndex6M,$AB3358,TRUE,_xll.ohTrigger(trigger,$X$24))</f>
        <v>1.3593045243626194E-2</v>
      </c>
      <c r="AH3358" s="43">
        <f>_xll.qlIndexFixing($X$9,$AB3358,TRUE,trigger)</f>
        <v>1.3609365700127217E-2</v>
      </c>
      <c r="AI3358" s="45">
        <f t="shared" si="66"/>
        <v>-0.1632045650102297</v>
      </c>
    </row>
    <row r="3359" spans="27:35" x14ac:dyDescent="0.2">
      <c r="AA3359" s="122" t="s">
        <v>88</v>
      </c>
      <c r="AB3359" s="40">
        <f>_xll.qlInterestRateIndexFixingDate($X$9,AC3359)</f>
        <v>62957</v>
      </c>
      <c r="AC3359" s="40">
        <f>_xll.qlCalendarAdvance(calendar,$AC3358,AA3359,,,trigger)</f>
        <v>62961</v>
      </c>
      <c r="AD3359" s="40">
        <f>_xll.qlInterestRateIndexMaturity($X$9,AC3359,)</f>
        <v>63053</v>
      </c>
      <c r="AE3359" s="43">
        <f>_xll.qlTenorBasisValue(TenorBasis3M,AC3359,_xll.ohTrigger(trigger,$X$24))</f>
        <v>1.4807042663447727E-5</v>
      </c>
      <c r="AF3359" s="90">
        <f>_xll.qlTenorBasisForwardRate(TenorBasis3M,AC3359,_xll.ohTrigger(trigger,$X$24))</f>
        <v>1.3458454734159226E-2</v>
      </c>
      <c r="AG3359" s="90">
        <f>_xll.qlIndexFixing(TenorBasisIndex6M,$AB3359,TRUE,_xll.ohTrigger(trigger,$X$24))</f>
        <v>1.3595265515408274E-2</v>
      </c>
      <c r="AH3359" s="43">
        <f>_xll.qlIndexFixing($X$9,$AB3359,TRUE,trigger)</f>
        <v>1.3611653856091919E-2</v>
      </c>
      <c r="AI3359" s="45">
        <f t="shared" si="66"/>
        <v>-0.1638834068364535</v>
      </c>
    </row>
    <row r="3360" spans="27:35" x14ac:dyDescent="0.2">
      <c r="AA3360" s="122" t="s">
        <v>88</v>
      </c>
      <c r="AB3360" s="40">
        <f>_xll.qlInterestRateIndexFixingDate($X$9,AC3360)</f>
        <v>62964</v>
      </c>
      <c r="AC3360" s="40">
        <f>_xll.qlCalendarAdvance(calendar,$AC3359,AA3360,,,trigger)</f>
        <v>62968</v>
      </c>
      <c r="AD3360" s="40">
        <f>_xll.qlInterestRateIndexMaturity($X$9,AC3360,)</f>
        <v>63060</v>
      </c>
      <c r="AE3360" s="43">
        <f>_xll.qlTenorBasisValue(TenorBasis3M,AC3360,_xll.ohTrigger(trigger,$X$24))</f>
        <v>1.4777358241397014E-5</v>
      </c>
      <c r="AF3360" s="90">
        <f>_xll.qlTenorBasisForwardRate(TenorBasis3M,AC3360,_xll.ohTrigger(trigger,$X$24))</f>
        <v>1.3460661407240879E-2</v>
      </c>
      <c r="AG3360" s="90">
        <f>_xll.qlIndexFixing(TenorBasisIndex6M,$AB3360,TRUE,_xll.ohTrigger(trigger,$X$24))</f>
        <v>1.3597472628074817E-2</v>
      </c>
      <c r="AH3360" s="43">
        <f>_xll.qlIndexFixing($X$9,$AB3360,TRUE,trigger)</f>
        <v>1.3613928559290764E-2</v>
      </c>
      <c r="AI3360" s="45">
        <f t="shared" si="66"/>
        <v>-0.16455931215946656</v>
      </c>
    </row>
    <row r="3361" spans="27:35" x14ac:dyDescent="0.2">
      <c r="AA3361" s="122" t="s">
        <v>88</v>
      </c>
      <c r="AB3361" s="40">
        <f>_xll.qlInterestRateIndexFixingDate($X$9,AC3361)</f>
        <v>62971</v>
      </c>
      <c r="AC3361" s="40">
        <f>_xll.qlCalendarAdvance(calendar,$AC3360,AA3361,,,trigger)</f>
        <v>62975</v>
      </c>
      <c r="AD3361" s="40">
        <f>_xll.qlInterestRateIndexMaturity($X$9,AC3361,)</f>
        <v>63067</v>
      </c>
      <c r="AE3361" s="43">
        <f>_xll.qlTenorBasisValue(TenorBasis3M,AC3361,_xll.ohTrigger(trigger,$X$24))</f>
        <v>1.4747739991476222E-5</v>
      </c>
      <c r="AF3361" s="90">
        <f>_xll.qlTenorBasisForwardRate(TenorBasis3M,AC3361,_xll.ohTrigger(trigger,$X$24))</f>
        <v>1.3462854921499805E-2</v>
      </c>
      <c r="AG3361" s="90">
        <f>_xll.qlIndexFixing(TenorBasisIndex6M,$AB3361,TRUE,_xll.ohTrigger(trigger,$X$24))</f>
        <v>1.3599666581464213E-2</v>
      </c>
      <c r="AH3361" s="43">
        <f>_xll.qlIndexFixing($X$9,$AB3361,TRUE,trigger)</f>
        <v>1.3616189809700292E-2</v>
      </c>
      <c r="AI3361" s="45">
        <f t="shared" si="66"/>
        <v>-0.16523228236078533</v>
      </c>
    </row>
    <row r="3362" spans="27:35" x14ac:dyDescent="0.2">
      <c r="AA3362" s="122" t="s">
        <v>88</v>
      </c>
      <c r="AB3362" s="40">
        <f>_xll.qlInterestRateIndexFixingDate($X$9,AC3362)</f>
        <v>62978</v>
      </c>
      <c r="AC3362" s="40">
        <f>_xll.qlCalendarAdvance(calendar,$AC3361,AA3362,,,trigger)</f>
        <v>62982</v>
      </c>
      <c r="AD3362" s="40">
        <f>_xll.qlInterestRateIndexMaturity($X$9,AC3362,)</f>
        <v>63074</v>
      </c>
      <c r="AE3362" s="43">
        <f>_xll.qlTenorBasisValue(TenorBasis3M,AC3362,_xll.ohTrigger(trigger,$X$24))</f>
        <v>1.4718187770265382E-5</v>
      </c>
      <c r="AF3362" s="90">
        <f>_xll.qlTenorBasisForwardRate(TenorBasis3M,AC3362,_xll.ohTrigger(trigger,$X$24))</f>
        <v>1.3465035276770919E-2</v>
      </c>
      <c r="AG3362" s="90">
        <f>_xll.qlIndexFixing(TenorBasisIndex6M,$AB3362,TRUE,_xll.ohTrigger(trigger,$X$24))</f>
        <v>1.3601847375408774E-2</v>
      </c>
      <c r="AH3362" s="43">
        <f>_xll.qlIndexFixing($X$9,$AB3362,TRUE,trigger)</f>
        <v>1.3618437607295305E-2</v>
      </c>
      <c r="AI3362" s="45">
        <f t="shared" si="66"/>
        <v>-0.16590231886531165</v>
      </c>
    </row>
    <row r="3363" spans="27:35" x14ac:dyDescent="0.2">
      <c r="AA3363" s="122" t="s">
        <v>88</v>
      </c>
      <c r="AB3363" s="40">
        <f>_xll.qlInterestRateIndexFixingDate($X$9,AC3363)</f>
        <v>62985</v>
      </c>
      <c r="AC3363" s="40">
        <f>_xll.qlCalendarAdvance(calendar,$AC3362,AA3363,,,trigger)</f>
        <v>62989</v>
      </c>
      <c r="AD3363" s="40">
        <f>_xll.qlInterestRateIndexMaturity($X$9,AC3363,)</f>
        <v>63081</v>
      </c>
      <c r="AE3363" s="43">
        <f>_xll.qlTenorBasisValue(TenorBasis3M,AC3363,_xll.ohTrigger(trigger,$X$24))</f>
        <v>1.4688701434643044E-5</v>
      </c>
      <c r="AF3363" s="90">
        <f>_xll.qlTenorBasisForwardRate(TenorBasis3M,AC3363,_xll.ohTrigger(trigger,$X$24))</f>
        <v>1.3467202472891741E-2</v>
      </c>
      <c r="AG3363" s="90">
        <f>_xll.qlIndexFixing(TenorBasisIndex6M,$AB3363,TRUE,_xll.ohTrigger(trigger,$X$24))</f>
        <v>1.3604015009745146E-2</v>
      </c>
      <c r="AH3363" s="43">
        <f>_xll.qlIndexFixing($X$9,$AB3363,TRUE,trigger)</f>
        <v>1.362067195205495E-2</v>
      </c>
      <c r="AI3363" s="45">
        <f t="shared" si="66"/>
        <v>-0.16656942309803413</v>
      </c>
    </row>
    <row r="3364" spans="27:35" x14ac:dyDescent="0.2">
      <c r="AA3364" s="122" t="s">
        <v>88</v>
      </c>
      <c r="AB3364" s="40">
        <f>_xll.qlInterestRateIndexFixingDate($X$9,AC3364)</f>
        <v>62992</v>
      </c>
      <c r="AC3364" s="40">
        <f>_xll.qlCalendarAdvance(calendar,$AC3363,AA3364,,,trigger)</f>
        <v>62996</v>
      </c>
      <c r="AD3364" s="40">
        <f>_xll.qlInterestRateIndexMaturity($X$9,AC3364,)</f>
        <v>63088</v>
      </c>
      <c r="AE3364" s="43">
        <f>_xll.qlTenorBasisValue(TenorBasis3M,AC3364,_xll.ohTrigger(trigger,$X$24))</f>
        <v>1.4659280841785569E-5</v>
      </c>
      <c r="AF3364" s="90">
        <f>_xll.qlTenorBasisForwardRate(TenorBasis3M,AC3364,_xll.ohTrigger(trigger,$X$24))</f>
        <v>1.3469356509698924E-2</v>
      </c>
      <c r="AG3364" s="90">
        <f>_xll.qlIndexFixing(TenorBasisIndex6M,$AB3364,TRUE,_xll.ohTrigger(trigger,$X$24))</f>
        <v>1.3606169484315199E-2</v>
      </c>
      <c r="AH3364" s="43">
        <f>_xll.qlIndexFixing($X$9,$AB3364,TRUE,trigger)</f>
        <v>1.3622892843955769E-2</v>
      </c>
      <c r="AI3364" s="45">
        <f t="shared" si="66"/>
        <v>-0.16723359640570534</v>
      </c>
    </row>
    <row r="3365" spans="27:35" x14ac:dyDescent="0.2">
      <c r="AA3365" s="122" t="s">
        <v>88</v>
      </c>
      <c r="AB3365" s="40">
        <f>_xll.qlInterestRateIndexFixingDate($X$9,AC3365)</f>
        <v>62999</v>
      </c>
      <c r="AC3365" s="40">
        <f>_xll.qlCalendarAdvance(calendar,$AC3364,AA3365,,,trigger)</f>
        <v>63003</v>
      </c>
      <c r="AD3365" s="40">
        <f>_xll.qlInterestRateIndexMaturity($X$9,AC3365,)</f>
        <v>63095</v>
      </c>
      <c r="AE3365" s="43">
        <f>_xll.qlTenorBasisValue(TenorBasis3M,AC3365,_xll.ohTrigger(trigger,$X$24))</f>
        <v>1.4629925849166568E-5</v>
      </c>
      <c r="AF3365" s="90">
        <f>_xll.qlTenorBasisForwardRate(TenorBasis3M,AC3365,_xll.ohTrigger(trigger,$X$24))</f>
        <v>1.3471497387028252E-2</v>
      </c>
      <c r="AG3365" s="90">
        <f>_xll.qlIndexFixing(TenorBasisIndex6M,$AB3365,TRUE,_xll.ohTrigger(trigger,$X$24))</f>
        <v>1.3608310798949502E-2</v>
      </c>
      <c r="AH3365" s="43">
        <f>_xll.qlIndexFixing($X$9,$AB3365,TRUE,trigger)</f>
        <v>1.3625100282974301E-2</v>
      </c>
      <c r="AI3365" s="45">
        <f t="shared" si="66"/>
        <v>-0.16789484024799101</v>
      </c>
    </row>
    <row r="3366" spans="27:35" x14ac:dyDescent="0.2">
      <c r="AA3366" s="122" t="s">
        <v>88</v>
      </c>
      <c r="AB3366" s="40">
        <f>_xll.qlInterestRateIndexFixingDate($X$9,AC3366)</f>
        <v>63006</v>
      </c>
      <c r="AC3366" s="40">
        <f>_xll.qlCalendarAdvance(calendar,$AC3365,AA3366,,,trigger)</f>
        <v>63010</v>
      </c>
      <c r="AD3366" s="40">
        <f>_xll.qlInterestRateIndexMaturity($X$9,AC3366,)</f>
        <v>63102</v>
      </c>
      <c r="AE3366" s="43">
        <f>_xll.qlTenorBasisValue(TenorBasis3M,AC3366,_xll.ohTrigger(trigger,$X$24))</f>
        <v>1.4600636314556399E-5</v>
      </c>
      <c r="AF3366" s="90">
        <f>_xll.qlTenorBasisForwardRate(TenorBasis3M,AC3366,_xll.ohTrigger(trigger,$X$24))</f>
        <v>1.3473625104718116E-2</v>
      </c>
      <c r="AG3366" s="90">
        <f>_xll.qlIndexFixing(TenorBasisIndex6M,$AB3366,TRUE,_xll.ohTrigger(trigger,$X$24))</f>
        <v>1.3610438953488183E-2</v>
      </c>
      <c r="AH3366" s="43">
        <f>_xll.qlIndexFixing($X$9,$AB3366,TRUE,trigger)</f>
        <v>1.3627294269088824E-2</v>
      </c>
      <c r="AI3366" s="45">
        <f t="shared" si="66"/>
        <v>-0.16855315600640755</v>
      </c>
    </row>
    <row r="3367" spans="27:35" x14ac:dyDescent="0.2">
      <c r="AA3367" s="122" t="s">
        <v>88</v>
      </c>
      <c r="AB3367" s="40">
        <f>_xll.qlInterestRateIndexFixingDate($X$9,AC3367)</f>
        <v>63013</v>
      </c>
      <c r="AC3367" s="40">
        <f>_xll.qlCalendarAdvance(calendar,$AC3366,AA3367,,,trigger)</f>
        <v>63017</v>
      </c>
      <c r="AD3367" s="40">
        <f>_xll.qlInterestRateIndexMaturity($X$9,AC3367,)</f>
        <v>63109</v>
      </c>
      <c r="AE3367" s="43">
        <f>_xll.qlTenorBasisValue(TenorBasis3M,AC3367,_xll.ohTrigger(trigger,$X$24))</f>
        <v>1.457141209602152E-5</v>
      </c>
      <c r="AF3367" s="90">
        <f>_xll.qlTenorBasisForwardRate(TenorBasis3M,AC3367,_xll.ohTrigger(trigger,$X$24))</f>
        <v>1.3475739662607773E-2</v>
      </c>
      <c r="AG3367" s="90">
        <f>_xll.qlIndexFixing(TenorBasisIndex6M,$AB3367,TRUE,_xll.ohTrigger(trigger,$X$24))</f>
        <v>1.361255394777137E-2</v>
      </c>
      <c r="AH3367" s="43">
        <f>_xll.qlIndexFixing($X$9,$AB3367,TRUE,trigger)</f>
        <v>1.362947480227588E-2</v>
      </c>
      <c r="AI3367" s="45">
        <f t="shared" si="66"/>
        <v>-0.16920854504510682</v>
      </c>
    </row>
    <row r="3368" spans="27:35" x14ac:dyDescent="0.2">
      <c r="AA3368" s="122" t="s">
        <v>88</v>
      </c>
      <c r="AB3368" s="40">
        <f>_xll.qlInterestRateIndexFixingDate($X$9,AC3368)</f>
        <v>63020</v>
      </c>
      <c r="AC3368" s="40">
        <f>_xll.qlCalendarAdvance(calendar,$AC3367,AA3368,,,trigger)</f>
        <v>63024</v>
      </c>
      <c r="AD3368" s="40">
        <f>_xll.qlInterestRateIndexMaturity($X$9,AC3368,)</f>
        <v>63116</v>
      </c>
      <c r="AE3368" s="43">
        <f>_xll.qlTenorBasisValue(TenorBasis3M,AC3368,_xll.ohTrigger(trigger,$X$24))</f>
        <v>1.4542253051923888E-5</v>
      </c>
      <c r="AF3368" s="90">
        <f>_xll.qlTenorBasisForwardRate(TenorBasis3M,AC3368,_xll.ohTrigger(trigger,$X$24))</f>
        <v>1.3477841060533876E-2</v>
      </c>
      <c r="AG3368" s="90">
        <f>_xll.qlIndexFixing(TenorBasisIndex6M,$AB3368,TRUE,_xll.ohTrigger(trigger,$X$24))</f>
        <v>1.3614655781633978E-2</v>
      </c>
      <c r="AH3368" s="43">
        <f>_xll.qlIndexFixing($X$9,$AB3368,TRUE,trigger)</f>
        <v>1.3631641882513748E-2</v>
      </c>
      <c r="AI3368" s="45">
        <f t="shared" si="66"/>
        <v>-0.169861008797699</v>
      </c>
    </row>
    <row r="3369" spans="27:35" x14ac:dyDescent="0.2">
      <c r="AA3369" s="122" t="s">
        <v>88</v>
      </c>
      <c r="AB3369" s="40">
        <f>_xll.qlInterestRateIndexFixingDate($X$9,AC3369)</f>
        <v>63027</v>
      </c>
      <c r="AC3369" s="40">
        <f>_xll.qlCalendarAdvance(calendar,$AC3368,AA3369,,,trigger)</f>
        <v>63031</v>
      </c>
      <c r="AD3369" s="40">
        <f>_xll.qlInterestRateIndexMaturity($X$9,AC3369,)</f>
        <v>63123</v>
      </c>
      <c r="AE3369" s="43">
        <f>_xll.qlTenorBasisValue(TenorBasis3M,AC3369,_xll.ohTrigger(trigger,$X$24))</f>
        <v>1.4513159040920451E-5</v>
      </c>
      <c r="AF3369" s="90">
        <f>_xll.qlTenorBasisForwardRate(TenorBasis3M,AC3369,_xll.ohTrigger(trigger,$X$24))</f>
        <v>1.3479929298338291E-2</v>
      </c>
      <c r="AG3369" s="90">
        <f>_xll.qlIndexFixing(TenorBasisIndex6M,$AB3369,TRUE,_xll.ohTrigger(trigger,$X$24))</f>
        <v>1.3616744454918742E-2</v>
      </c>
      <c r="AH3369" s="43">
        <f>_xll.qlIndexFixing($X$9,$AB3369,TRUE,trigger)</f>
        <v>1.3633795509779835E-2</v>
      </c>
      <c r="AI3369" s="45">
        <f t="shared" si="66"/>
        <v>-0.17051054861093665</v>
      </c>
    </row>
    <row r="3370" spans="27:35" x14ac:dyDescent="0.2">
      <c r="AA3370" s="122" t="s">
        <v>88</v>
      </c>
      <c r="AB3370" s="40">
        <f>_xll.qlInterestRateIndexFixingDate($X$9,AC3370)</f>
        <v>63034</v>
      </c>
      <c r="AC3370" s="40">
        <f>_xll.qlCalendarAdvance(calendar,$AC3369,AA3370,,,trigger)</f>
        <v>63038</v>
      </c>
      <c r="AD3370" s="40">
        <f>_xll.qlInterestRateIndexMaturity($X$9,AC3370,)</f>
        <v>63130</v>
      </c>
      <c r="AE3370" s="43">
        <f>_xll.qlTenorBasisValue(TenorBasis3M,AC3370,_xll.ohTrigger(trigger,$X$24))</f>
        <v>1.4484129921962566E-5</v>
      </c>
      <c r="AF3370" s="90">
        <f>_xll.qlTenorBasisForwardRate(TenorBasis3M,AC3370,_xll.ohTrigger(trigger,$X$24))</f>
        <v>1.3482004375857672E-2</v>
      </c>
      <c r="AG3370" s="90">
        <f>_xll.qlIndexFixing(TenorBasisIndex6M,$AB3370,TRUE,_xll.ohTrigger(trigger,$X$24))</f>
        <v>1.3618819967459705E-2</v>
      </c>
      <c r="AH3370" s="43">
        <f>_xll.qlIndexFixing($X$9,$AB3370,TRUE,trigger)</f>
        <v>1.3635935684051552E-2</v>
      </c>
      <c r="AI3370" s="45">
        <f t="shared" si="66"/>
        <v>-0.17115716591846464</v>
      </c>
    </row>
    <row r="3371" spans="27:35" x14ac:dyDescent="0.2">
      <c r="AA3371" s="122" t="s">
        <v>88</v>
      </c>
      <c r="AB3371" s="40">
        <f>_xll.qlInterestRateIndexFixingDate($X$9,AC3371)</f>
        <v>63041</v>
      </c>
      <c r="AC3371" s="40">
        <f>_xll.qlCalendarAdvance(calendar,$AC3370,AA3371,,,trigger)</f>
        <v>63045</v>
      </c>
      <c r="AD3371" s="40">
        <f>_xll.qlInterestRateIndexMaturity($X$9,AC3371,)</f>
        <v>63137</v>
      </c>
      <c r="AE3371" s="43">
        <f>_xll.qlTenorBasisValue(TenorBasis3M,AC3371,_xll.ohTrigger(trigger,$X$24))</f>
        <v>1.4455165554295341E-5</v>
      </c>
      <c r="AF3371" s="90">
        <f>_xll.qlTenorBasisForwardRate(TenorBasis3M,AC3371,_xll.ohTrigger(trigger,$X$24))</f>
        <v>1.3484066292931274E-2</v>
      </c>
      <c r="AG3371" s="90">
        <f>_xll.qlIndexFixing(TenorBasisIndex6M,$AB3371,TRUE,_xll.ohTrigger(trigger,$X$24))</f>
        <v>1.3620882319101342E-2</v>
      </c>
      <c r="AH3371" s="43">
        <f>_xll.qlIndexFixing($X$9,$AB3371,TRUE,trigger)</f>
        <v>1.3638062405306305E-2</v>
      </c>
      <c r="AI3371" s="45">
        <f t="shared" si="66"/>
        <v>-0.17180086204963627</v>
      </c>
    </row>
    <row r="3372" spans="27:35" x14ac:dyDescent="0.2">
      <c r="AA3372" s="122" t="s">
        <v>88</v>
      </c>
      <c r="AB3372" s="40">
        <f>_xll.qlInterestRateIndexFixingDate($X$9,AC3372)</f>
        <v>63048</v>
      </c>
      <c r="AC3372" s="40">
        <f>_xll.qlCalendarAdvance(calendar,$AC3371,AA3372,,,trigger)</f>
        <v>63052</v>
      </c>
      <c r="AD3372" s="40">
        <f>_xll.qlInterestRateIndexMaturity($X$9,AC3372,)</f>
        <v>63144</v>
      </c>
      <c r="AE3372" s="43">
        <f>_xll.qlTenorBasisValue(TenorBasis3M,AC3372,_xll.ohTrigger(trigger,$X$24))</f>
        <v>1.4426265797457153E-5</v>
      </c>
      <c r="AF3372" s="90">
        <f>_xll.qlTenorBasisForwardRate(TenorBasis3M,AC3372,_xll.ohTrigger(trigger,$X$24))</f>
        <v>1.3486115049400097E-2</v>
      </c>
      <c r="AG3372" s="90">
        <f>_xll.qlIndexFixing(TenorBasisIndex6M,$AB3372,TRUE,_xll.ohTrigger(trigger,$X$24))</f>
        <v>1.362293150968291E-2</v>
      </c>
      <c r="AH3372" s="43">
        <f>_xll.qlIndexFixing($X$9,$AB3372,TRUE,trigger)</f>
        <v>1.3640175673526721E-2</v>
      </c>
      <c r="AI3372" s="45">
        <f t="shared" si="66"/>
        <v>-0.17244163843811375</v>
      </c>
    </row>
    <row r="3373" spans="27:35" x14ac:dyDescent="0.2">
      <c r="AA3373" s="122" t="s">
        <v>88</v>
      </c>
      <c r="AB3373" s="40">
        <f>_xll.qlInterestRateIndexFixingDate($X$9,AC3373)</f>
        <v>63055</v>
      </c>
      <c r="AC3373" s="40">
        <f>_xll.qlCalendarAdvance(calendar,$AC3372,AA3373,,,trigger)</f>
        <v>63059</v>
      </c>
      <c r="AD3373" s="40">
        <f>_xll.qlInterestRateIndexMaturity($X$9,AC3373,)</f>
        <v>63151</v>
      </c>
      <c r="AE3373" s="43">
        <f>_xll.qlTenorBasisValue(TenorBasis3M,AC3373,_xll.ohTrigger(trigger,$X$24))</f>
        <v>1.439743051127903E-5</v>
      </c>
      <c r="AF3373" s="90">
        <f>_xll.qlTenorBasisForwardRate(TenorBasis3M,AC3373,_xll.ohTrigger(trigger,$X$24))</f>
        <v>1.3488150645106006E-2</v>
      </c>
      <c r="AG3373" s="90">
        <f>_xll.qlIndexFixing(TenorBasisIndex6M,$AB3373,TRUE,_xll.ohTrigger(trigger,$X$24))</f>
        <v>1.3624967539043671E-2</v>
      </c>
      <c r="AH3373" s="43">
        <f>_xll.qlIndexFixing($X$9,$AB3373,TRUE,trigger)</f>
        <v>1.3642275488684127E-2</v>
      </c>
      <c r="AI3373" s="45">
        <f t="shared" si="66"/>
        <v>-0.17307949640455941</v>
      </c>
    </row>
    <row r="3374" spans="27:35" x14ac:dyDescent="0.2">
      <c r="AA3374" s="122" t="s">
        <v>88</v>
      </c>
      <c r="AB3374" s="40">
        <f>_xll.qlInterestRateIndexFixingDate($X$9,AC3374)</f>
        <v>63062</v>
      </c>
      <c r="AC3374" s="40">
        <f>_xll.qlCalendarAdvance(calendar,$AC3373,AA3374,,,trigger)</f>
        <v>63066</v>
      </c>
      <c r="AD3374" s="40">
        <f>_xll.qlInterestRateIndexMaturity($X$9,AC3374,)</f>
        <v>63158</v>
      </c>
      <c r="AE3374" s="43">
        <f>_xll.qlTenorBasisValue(TenorBasis3M,AC3374,_xll.ohTrigger(trigger,$X$24))</f>
        <v>1.4368659555884094E-5</v>
      </c>
      <c r="AF3374" s="90">
        <f>_xll.qlTenorBasisForwardRate(TenorBasis3M,AC3374,_xll.ohTrigger(trigger,$X$24))</f>
        <v>1.349017307988826E-2</v>
      </c>
      <c r="AG3374" s="90">
        <f>_xll.qlIndexFixing(TenorBasisIndex6M,$AB3374,TRUE,_xll.ohTrigger(trigger,$X$24))</f>
        <v>1.3626990407025488E-2</v>
      </c>
      <c r="AH3374" s="43">
        <f>_xll.qlIndexFixing($X$9,$AB3374,TRUE,trigger)</f>
        <v>1.3644361850762012E-2</v>
      </c>
      <c r="AI3374" s="45">
        <f t="shared" si="66"/>
        <v>-0.1737144373652362</v>
      </c>
    </row>
    <row r="3375" spans="27:35" x14ac:dyDescent="0.2">
      <c r="AA3375" s="122" t="s">
        <v>88</v>
      </c>
      <c r="AB3375" s="40">
        <f>_xll.qlInterestRateIndexFixingDate($X$9,AC3375)</f>
        <v>63069</v>
      </c>
      <c r="AC3375" s="40">
        <f>_xll.qlCalendarAdvance(calendar,$AC3374,AA3375,,,trigger)</f>
        <v>63073</v>
      </c>
      <c r="AD3375" s="40">
        <f>_xll.qlInterestRateIndexMaturity($X$9,AC3375,)</f>
        <v>63164</v>
      </c>
      <c r="AE3375" s="43">
        <f>_xll.qlTenorBasisValue(TenorBasis3M,AC3375,_xll.ohTrigger(trigger,$X$24))</f>
        <v>1.4339952791686975E-5</v>
      </c>
      <c r="AF3375" s="90">
        <f>_xll.qlTenorBasisForwardRate(TenorBasis3M,AC3375,_xll.ohTrigger(trigger,$X$24))</f>
        <v>1.3491788785309114E-2</v>
      </c>
      <c r="AG3375" s="90">
        <f>_xll.qlIndexFixing(TenorBasisIndex6M,$AB3375,TRUE,_xll.ohTrigger(trigger,$X$24))</f>
        <v>1.3628601369730995E-2</v>
      </c>
      <c r="AH3375" s="43">
        <f>_xll.qlIndexFixing($X$9,$AB3375,TRUE,trigger)</f>
        <v>1.3646030897425524E-2</v>
      </c>
      <c r="AI3375" s="45">
        <f t="shared" si="66"/>
        <v>-0.17429527694529795</v>
      </c>
    </row>
    <row r="3376" spans="27:35" x14ac:dyDescent="0.2">
      <c r="AA3376" s="122" t="s">
        <v>88</v>
      </c>
      <c r="AB3376" s="40">
        <f>_xll.qlInterestRateIndexFixingDate($X$9,AC3376)</f>
        <v>63076</v>
      </c>
      <c r="AC3376" s="40">
        <f>_xll.qlCalendarAdvance(calendar,$AC3375,AA3376,,,trigger)</f>
        <v>63080</v>
      </c>
      <c r="AD3376" s="40">
        <f>_xll.qlInterestRateIndexMaturity($X$9,AC3376,)</f>
        <v>63171</v>
      </c>
      <c r="AE3376" s="43">
        <f>_xll.qlTenorBasisValue(TenorBasis3M,AC3376,_xll.ohTrigger(trigger,$X$24))</f>
        <v>1.4311310079393256E-5</v>
      </c>
      <c r="AF3376" s="90">
        <f>_xll.qlTenorBasisForwardRate(TenorBasis3M,AC3376,_xll.ohTrigger(trigger,$X$24))</f>
        <v>1.3493785763166037E-2</v>
      </c>
      <c r="AG3376" s="90">
        <f>_xll.qlIndexFixing(TenorBasisIndex6M,$AB3376,TRUE,_xll.ohTrigger(trigger,$X$24))</f>
        <v>1.3630598779135463E-2</v>
      </c>
      <c r="AH3376" s="43">
        <f>_xll.qlIndexFixing($X$9,$AB3376,TRUE,trigger)</f>
        <v>1.364809123624464E-2</v>
      </c>
      <c r="AI3376" s="45">
        <f t="shared" si="66"/>
        <v>-0.1749245710917606</v>
      </c>
    </row>
    <row r="3377" spans="27:35" x14ac:dyDescent="0.2">
      <c r="AA3377" s="122" t="s">
        <v>88</v>
      </c>
      <c r="AB3377" s="40">
        <f>_xll.qlInterestRateIndexFixingDate($X$9,AC3377)</f>
        <v>63083</v>
      </c>
      <c r="AC3377" s="40">
        <f>_xll.qlCalendarAdvance(calendar,$AC3376,AA3377,,,trigger)</f>
        <v>63087</v>
      </c>
      <c r="AD3377" s="40">
        <f>_xll.qlInterestRateIndexMaturity($X$9,AC3377,)</f>
        <v>63178</v>
      </c>
      <c r="AE3377" s="43">
        <f>_xll.qlTenorBasisValue(TenorBasis3M,AC3377,_xll.ohTrigger(trigger,$X$24))</f>
        <v>1.4282731279998893E-5</v>
      </c>
      <c r="AF3377" s="90">
        <f>_xll.qlTenorBasisForwardRate(TenorBasis3M,AC3377,_xll.ohTrigger(trigger,$X$24))</f>
        <v>1.3495769580119386E-2</v>
      </c>
      <c r="AG3377" s="90">
        <f>_xll.qlIndexFixing(TenorBasisIndex6M,$AB3377,TRUE,_xll.ohTrigger(trigger,$X$24))</f>
        <v>1.3632583027182213E-2</v>
      </c>
      <c r="AH3377" s="43">
        <f>_xll.qlIndexFixing($X$9,$AB3377,TRUE,trigger)</f>
        <v>1.3650138122417286E-2</v>
      </c>
      <c r="AI3377" s="45">
        <f t="shared" si="66"/>
        <v>-0.1755509523507226</v>
      </c>
    </row>
    <row r="3378" spans="27:35" x14ac:dyDescent="0.2">
      <c r="AA3378" s="122" t="s">
        <v>88</v>
      </c>
      <c r="AB3378" s="40">
        <f>_xll.qlInterestRateIndexFixingDate($X$9,AC3378)</f>
        <v>63090</v>
      </c>
      <c r="AC3378" s="40">
        <f>_xll.qlCalendarAdvance(calendar,$AC3377,AA3378,,,trigger)</f>
        <v>63094</v>
      </c>
      <c r="AD3378" s="40">
        <f>_xll.qlInterestRateIndexMaturity($X$9,AC3378,)</f>
        <v>63185</v>
      </c>
      <c r="AE3378" s="43">
        <f>_xll.qlTenorBasisValue(TenorBasis3M,AC3378,_xll.ohTrigger(trigger,$X$24))</f>
        <v>1.4254216254789657E-5</v>
      </c>
      <c r="AF3378" s="90">
        <f>_xll.qlTenorBasisForwardRate(TenorBasis3M,AC3378,_xll.ohTrigger(trigger,$X$24))</f>
        <v>1.3497740236011921E-2</v>
      </c>
      <c r="AG3378" s="90">
        <f>_xll.qlIndexFixing(TenorBasisIndex6M,$AB3378,TRUE,_xll.ohTrigger(trigger,$X$24))</f>
        <v>1.3634554113717523E-2</v>
      </c>
      <c r="AH3378" s="43">
        <f>_xll.qlIndexFixing($X$9,$AB3378,TRUE,trigger)</f>
        <v>1.3652171555923258E-2</v>
      </c>
      <c r="AI3378" s="45">
        <f t="shared" si="66"/>
        <v>-0.17617442205734857</v>
      </c>
    </row>
    <row r="3379" spans="27:35" x14ac:dyDescent="0.2">
      <c r="AA3379" s="122" t="s">
        <v>88</v>
      </c>
      <c r="AB3379" s="40">
        <f>_xll.qlInterestRateIndexFixingDate($X$9,AC3379)</f>
        <v>63097</v>
      </c>
      <c r="AC3379" s="40">
        <f>_xll.qlCalendarAdvance(calendar,$AC3378,AA3379,,,trigger)</f>
        <v>63101</v>
      </c>
      <c r="AD3379" s="40">
        <f>_xll.qlInterestRateIndexMaturity($X$9,AC3379,)</f>
        <v>63193</v>
      </c>
      <c r="AE3379" s="43">
        <f>_xll.qlTenorBasisValue(TenorBasis3M,AC3379,_xll.ohTrigger(trigger,$X$24))</f>
        <v>1.4225764865340565E-5</v>
      </c>
      <c r="AF3379" s="90">
        <f>_xll.qlTenorBasisForwardRate(TenorBasis3M,AC3379,_xll.ohTrigger(trigger,$X$24))</f>
        <v>1.3500087834429112E-2</v>
      </c>
      <c r="AG3379" s="90">
        <f>_xll.qlIndexFixing(TenorBasisIndex6M,$AB3379,TRUE,_xll.ohTrigger(trigger,$X$24))</f>
        <v>1.3636907320714852E-2</v>
      </c>
      <c r="AH3379" s="43">
        <f>_xll.qlIndexFixing($X$9,$AB3379,TRUE,trigger)</f>
        <v>1.3654591864187078E-2</v>
      </c>
      <c r="AI3379" s="45">
        <f t="shared" si="66"/>
        <v>-0.17684543472226005</v>
      </c>
    </row>
    <row r="3380" spans="27:35" x14ac:dyDescent="0.2">
      <c r="AA3380" s="122" t="s">
        <v>88</v>
      </c>
      <c r="AB3380" s="40">
        <f>_xll.qlInterestRateIndexFixingDate($X$9,AC3380)</f>
        <v>63104</v>
      </c>
      <c r="AC3380" s="40">
        <f>_xll.qlCalendarAdvance(calendar,$AC3379,AA3380,,,trigger)</f>
        <v>63108</v>
      </c>
      <c r="AD3380" s="40">
        <f>_xll.qlInterestRateIndexMaturity($X$9,AC3380,)</f>
        <v>63200</v>
      </c>
      <c r="AE3380" s="43">
        <f>_xll.qlTenorBasisValue(TenorBasis3M,AC3380,_xll.ohTrigger(trigger,$X$24))</f>
        <v>1.419737697351527E-5</v>
      </c>
      <c r="AF3380" s="90">
        <f>_xll.qlTenorBasisForwardRate(TenorBasis3M,AC3380,_xll.ohTrigger(trigger,$X$24))</f>
        <v>1.3502031300359908E-2</v>
      </c>
      <c r="AG3380" s="90">
        <f>_xll.qlIndexFixing(TenorBasisIndex6M,$AB3380,TRUE,_xll.ohTrigger(trigger,$X$24))</f>
        <v>1.3638851217108269E-2</v>
      </c>
      <c r="AH3380" s="43">
        <f>_xll.qlIndexFixing($X$9,$AB3380,TRUE,trigger)</f>
        <v>1.3656597507330817E-2</v>
      </c>
      <c r="AI3380" s="45">
        <f t="shared" si="66"/>
        <v>-0.17746290222548158</v>
      </c>
    </row>
    <row r="3381" spans="27:35" x14ac:dyDescent="0.2">
      <c r="AA3381" s="122" t="s">
        <v>88</v>
      </c>
      <c r="AB3381" s="40">
        <f>_xll.qlInterestRateIndexFixingDate($X$9,AC3381)</f>
        <v>63111</v>
      </c>
      <c r="AC3381" s="40">
        <f>_xll.qlCalendarAdvance(calendar,$AC3380,AA3381,,,trigger)</f>
        <v>63115</v>
      </c>
      <c r="AD3381" s="40">
        <f>_xll.qlInterestRateIndexMaturity($X$9,AC3381,)</f>
        <v>63207</v>
      </c>
      <c r="AE3381" s="43">
        <f>_xll.qlTenorBasisValue(TenorBasis3M,AC3381,_xll.ohTrigger(trigger,$X$24))</f>
        <v>1.4169052441465598E-5</v>
      </c>
      <c r="AF3381" s="90">
        <f>_xll.qlTenorBasisForwardRate(TenorBasis3M,AC3381,_xll.ohTrigger(trigger,$X$24))</f>
        <v>1.3503961604267927E-2</v>
      </c>
      <c r="AG3381" s="90">
        <f>_xll.qlIndexFixing(TenorBasisIndex6M,$AB3381,TRUE,_xll.ohTrigger(trigger,$X$24))</f>
        <v>1.3640781951018411E-2</v>
      </c>
      <c r="AH3381" s="43">
        <f>_xll.qlIndexFixing($X$9,$AB3381,TRUE,trigger)</f>
        <v>1.3658589697248199E-2</v>
      </c>
      <c r="AI3381" s="45">
        <f t="shared" si="66"/>
        <v>-0.17807746229787924</v>
      </c>
    </row>
    <row r="3382" spans="27:35" x14ac:dyDescent="0.2">
      <c r="AA3382" s="122" t="s">
        <v>88</v>
      </c>
      <c r="AB3382" s="40">
        <f>_xll.qlInterestRateIndexFixingDate($X$9,AC3382)</f>
        <v>63118</v>
      </c>
      <c r="AC3382" s="40">
        <f>_xll.qlCalendarAdvance(calendar,$AC3381,AA3382,,,trigger)</f>
        <v>63122</v>
      </c>
      <c r="AD3382" s="40">
        <f>_xll.qlInterestRateIndexMaturity($X$9,AC3382,)</f>
        <v>63214</v>
      </c>
      <c r="AE3382" s="43">
        <f>_xll.qlTenorBasisValue(TenorBasis3M,AC3382,_xll.ohTrigger(trigger,$X$24))</f>
        <v>1.4140791131630889E-5</v>
      </c>
      <c r="AF3382" s="90">
        <f>_xll.qlTenorBasisForwardRate(TenorBasis3M,AC3382,_xll.ohTrigger(trigger,$X$24))</f>
        <v>1.3505878745995906E-2</v>
      </c>
      <c r="AG3382" s="90">
        <f>_xll.qlIndexFixing(TenorBasisIndex6M,$AB3382,TRUE,_xll.ohTrigger(trigger,$X$24))</f>
        <v>1.3642699522295828E-2</v>
      </c>
      <c r="AH3382" s="43">
        <f>_xll.qlIndexFixing($X$9,$AB3382,TRUE,trigger)</f>
        <v>1.3660568433917499E-2</v>
      </c>
      <c r="AI3382" s="45">
        <f t="shared" si="66"/>
        <v>-0.17868911621671257</v>
      </c>
    </row>
    <row r="3383" spans="27:35" x14ac:dyDescent="0.2">
      <c r="AA3383" s="122" t="s">
        <v>88</v>
      </c>
      <c r="AB3383" s="40">
        <f>_xll.qlInterestRateIndexFixingDate($X$9,AC3383)</f>
        <v>63125</v>
      </c>
      <c r="AC3383" s="40">
        <f>_xll.qlCalendarAdvance(calendar,$AC3382,AA3383,,,trigger)</f>
        <v>63129</v>
      </c>
      <c r="AD3383" s="40">
        <f>_xll.qlInterestRateIndexMaturity($X$9,AC3383,)</f>
        <v>63221</v>
      </c>
      <c r="AE3383" s="43">
        <f>_xll.qlTenorBasisValue(TenorBasis3M,AC3383,_xll.ohTrigger(trigger,$X$24))</f>
        <v>1.4112592906737449E-5</v>
      </c>
      <c r="AF3383" s="90">
        <f>_xll.qlTenorBasisForwardRate(TenorBasis3M,AC3383,_xll.ohTrigger(trigger,$X$24))</f>
        <v>1.3507782725389184E-2</v>
      </c>
      <c r="AG3383" s="90">
        <f>_xll.qlIndexFixing(TenorBasisIndex6M,$AB3383,TRUE,_xll.ohTrigger(trigger,$X$24))</f>
        <v>1.364460393078152E-2</v>
      </c>
      <c r="AH3383" s="43">
        <f>_xll.qlIndexFixing($X$9,$AB3383,TRUE,trigger)</f>
        <v>1.3662533717316126E-2</v>
      </c>
      <c r="AI3383" s="45">
        <f t="shared" si="66"/>
        <v>-0.17929786534606404</v>
      </c>
    </row>
    <row r="3384" spans="27:35" x14ac:dyDescent="0.2">
      <c r="AA3384" s="122" t="s">
        <v>88</v>
      </c>
      <c r="AB3384" s="40">
        <f>_xll.qlInterestRateIndexFixingDate($X$9,AC3384)</f>
        <v>63132</v>
      </c>
      <c r="AC3384" s="40">
        <f>_xll.qlCalendarAdvance(calendar,$AC3383,AA3384,,,trigger)</f>
        <v>63136</v>
      </c>
      <c r="AD3384" s="40">
        <f>_xll.qlInterestRateIndexMaturity($X$9,AC3384,)</f>
        <v>63228</v>
      </c>
      <c r="AE3384" s="43">
        <f>_xll.qlTenorBasisValue(TenorBasis3M,AC3384,_xll.ohTrigger(trigger,$X$24))</f>
        <v>1.4084457629798025E-5</v>
      </c>
      <c r="AF3384" s="90">
        <f>_xll.qlTenorBasisForwardRate(TenorBasis3M,AC3384,_xll.ohTrigger(trigger,$X$24))</f>
        <v>1.3509673542293103E-2</v>
      </c>
      <c r="AG3384" s="90">
        <f>_xll.qlIndexFixing(TenorBasisIndex6M,$AB3384,TRUE,_xll.ohTrigger(trigger,$X$24))</f>
        <v>1.3646495176320826E-2</v>
      </c>
      <c r="AH3384" s="43">
        <f>_xll.qlIndexFixing($X$9,$AB3384,TRUE,trigger)</f>
        <v>1.3664485547424969E-2</v>
      </c>
      <c r="AI3384" s="45">
        <f t="shared" si="66"/>
        <v>-0.17990371104142922</v>
      </c>
    </row>
    <row r="3385" spans="27:35" x14ac:dyDescent="0.2">
      <c r="AA3385" s="122" t="s">
        <v>88</v>
      </c>
      <c r="AB3385" s="40">
        <f>_xll.qlInterestRateIndexFixingDate($X$9,AC3385)</f>
        <v>63139</v>
      </c>
      <c r="AC3385" s="40">
        <f>_xll.qlCalendarAdvance(calendar,$AC3384,AA3385,,,trigger)</f>
        <v>63143</v>
      </c>
      <c r="AD3385" s="40">
        <f>_xll.qlInterestRateIndexMaturity($X$9,AC3385,)</f>
        <v>63235</v>
      </c>
      <c r="AE3385" s="43">
        <f>_xll.qlTenorBasisValue(TenorBasis3M,AC3385,_xll.ohTrigger(trigger,$X$24))</f>
        <v>1.4056385164111221E-5</v>
      </c>
      <c r="AF3385" s="90">
        <f>_xll.qlTenorBasisForwardRate(TenorBasis3M,AC3385,_xll.ohTrigger(trigger,$X$24))</f>
        <v>1.3511551196552134E-2</v>
      </c>
      <c r="AG3385" s="90">
        <f>_xll.qlIndexFixing(TenorBasisIndex6M,$AB3385,TRUE,_xll.ohTrigger(trigger,$X$24))</f>
        <v>1.3648373258759958E-2</v>
      </c>
      <c r="AH3385" s="43">
        <f>_xll.qlIndexFixing($X$9,$AB3385,TRUE,trigger)</f>
        <v>1.3666423924224907E-2</v>
      </c>
      <c r="AI3385" s="45">
        <f t="shared" si="66"/>
        <v>-0.18050665464949128</v>
      </c>
    </row>
    <row r="3386" spans="27:35" x14ac:dyDescent="0.2">
      <c r="AA3386" s="122" t="s">
        <v>88</v>
      </c>
      <c r="AB3386" s="40">
        <f>_xll.qlInterestRateIndexFixingDate($X$9,AC3386)</f>
        <v>63146</v>
      </c>
      <c r="AC3386" s="40">
        <f>_xll.qlCalendarAdvance(calendar,$AC3385,AA3386,,,trigger)</f>
        <v>63150</v>
      </c>
      <c r="AD3386" s="40">
        <f>_xll.qlInterestRateIndexMaturity($X$9,AC3386,)</f>
        <v>63242</v>
      </c>
      <c r="AE3386" s="43">
        <f>_xll.qlTenorBasisValue(TenorBasis3M,AC3386,_xll.ohTrigger(trigger,$X$24))</f>
        <v>1.4028375373260939E-5</v>
      </c>
      <c r="AF3386" s="90">
        <f>_xll.qlTenorBasisForwardRate(TenorBasis3M,AC3386,_xll.ohTrigger(trigger,$X$24))</f>
        <v>1.3513415688015964E-2</v>
      </c>
      <c r="AG3386" s="90">
        <f>_xll.qlIndexFixing(TenorBasisIndex6M,$AB3386,TRUE,_xll.ohTrigger(trigger,$X$24))</f>
        <v>1.3650238177945124E-2</v>
      </c>
      <c r="AH3386" s="43">
        <f>_xll.qlIndexFixing($X$9,$AB3386,TRUE,trigger)</f>
        <v>1.3668348847696831E-2</v>
      </c>
      <c r="AI3386" s="45">
        <f t="shared" si="66"/>
        <v>-0.1811066975170722</v>
      </c>
    </row>
    <row r="3387" spans="27:35" x14ac:dyDescent="0.2">
      <c r="AA3387" s="122" t="s">
        <v>88</v>
      </c>
      <c r="AB3387" s="40">
        <f>_xll.qlInterestRateIndexFixingDate($X$9,AC3387)</f>
        <v>63153</v>
      </c>
      <c r="AC3387" s="40">
        <f>_xll.qlCalendarAdvance(calendar,$AC3386,AA3387,,,trigger)</f>
        <v>63157</v>
      </c>
      <c r="AD3387" s="40">
        <f>_xll.qlInterestRateIndexMaturity($X$9,AC3387,)</f>
        <v>63248</v>
      </c>
      <c r="AE3387" s="43">
        <f>_xll.qlTenorBasisValue(TenorBasis3M,AC3387,_xll.ohTrigger(trigger,$X$24))</f>
        <v>1.4000428121115819E-5</v>
      </c>
      <c r="AF3387" s="90">
        <f>_xll.qlTenorBasisForwardRate(TenorBasis3M,AC3387,_xll.ohTrigger(trigger,$X$24))</f>
        <v>1.3514883865550312E-2</v>
      </c>
      <c r="AG3387" s="90">
        <f>_xll.qlIndexFixing(TenorBasisIndex6M,$AB3387,TRUE,_xll.ohTrigger(trigger,$X$24))</f>
        <v>1.3651701598738002E-2</v>
      </c>
      <c r="AH3387" s="43">
        <f>_xll.qlIndexFixing($X$9,$AB3387,TRUE,trigger)</f>
        <v>1.3669867084100088E-2</v>
      </c>
      <c r="AI3387" s="45">
        <f t="shared" si="66"/>
        <v>-0.18165485362086134</v>
      </c>
    </row>
    <row r="3388" spans="27:35" x14ac:dyDescent="0.2">
      <c r="AA3388" s="122" t="s">
        <v>88</v>
      </c>
      <c r="AB3388" s="40">
        <f>_xll.qlInterestRateIndexFixingDate($X$9,AC3388)</f>
        <v>63160</v>
      </c>
      <c r="AC3388" s="40">
        <f>_xll.qlCalendarAdvance(calendar,$AC3387,AA3388,,,trigger)</f>
        <v>63164</v>
      </c>
      <c r="AD3388" s="40">
        <f>_xll.qlInterestRateIndexMaturity($X$9,AC3388,)</f>
        <v>63254</v>
      </c>
      <c r="AE3388" s="43">
        <f>_xll.qlTenorBasisValue(TenorBasis3M,AC3388,_xll.ohTrigger(trigger,$X$24))</f>
        <v>1.3972543271828675E-5</v>
      </c>
      <c r="AF3388" s="90">
        <f>_xll.qlTenorBasisForwardRate(TenorBasis3M,AC3388,_xll.ohTrigger(trigger,$X$24))</f>
        <v>1.3516340549069916E-2</v>
      </c>
      <c r="AG3388" s="90">
        <f>_xll.qlIndexFixing(TenorBasisIndex6M,$AB3388,TRUE,_xll.ohTrigger(trigger,$X$24))</f>
        <v>1.3653153523990547E-2</v>
      </c>
      <c r="AH3388" s="43">
        <f>_xll.qlIndexFixing($X$9,$AB3388,TRUE,trigger)</f>
        <v>1.3671373570202761E-2</v>
      </c>
      <c r="AI3388" s="45">
        <f t="shared" si="66"/>
        <v>-0.18220046212213958</v>
      </c>
    </row>
    <row r="3389" spans="27:35" x14ac:dyDescent="0.2">
      <c r="AA3389" s="122" t="s">
        <v>88</v>
      </c>
      <c r="AB3389" s="40">
        <f>_xll.qlInterestRateIndexFixingDate($X$9,AC3389)</f>
        <v>63167</v>
      </c>
      <c r="AC3389" s="40">
        <f>_xll.qlCalendarAdvance(calendar,$AC3388,AA3389,,,trigger)</f>
        <v>63171</v>
      </c>
      <c r="AD3389" s="40">
        <f>_xll.qlInterestRateIndexMaturity($X$9,AC3389,)</f>
        <v>63261</v>
      </c>
      <c r="AE3389" s="43">
        <f>_xll.qlTenorBasisValue(TenorBasis3M,AC3389,_xll.ohTrigger(trigger,$X$24))</f>
        <v>1.3944720689835953E-5</v>
      </c>
      <c r="AF3389" s="90">
        <f>_xll.qlTenorBasisForwardRate(TenorBasis3M,AC3389,_xll.ohTrigger(trigger,$X$24))</f>
        <v>1.3518167294781946E-2</v>
      </c>
      <c r="AG3389" s="90">
        <f>_xll.qlIndexFixing(TenorBasisIndex6M,$AB3389,TRUE,_xll.ohTrigger(trigger,$X$24))</f>
        <v>1.3654980694705721E-2</v>
      </c>
      <c r="AH3389" s="43">
        <f>_xll.qlIndexFixing($X$9,$AB3389,TRUE,trigger)</f>
        <v>1.3673259912440727E-2</v>
      </c>
      <c r="AI3389" s="45">
        <f t="shared" si="66"/>
        <v>-0.18279217735006625</v>
      </c>
    </row>
    <row r="3390" spans="27:35" x14ac:dyDescent="0.2">
      <c r="AA3390" s="122" t="s">
        <v>88</v>
      </c>
      <c r="AB3390" s="40">
        <f>_xll.qlInterestRateIndexFixingDate($X$9,AC3390)</f>
        <v>63174</v>
      </c>
      <c r="AC3390" s="40">
        <f>_xll.qlCalendarAdvance(calendar,$AC3389,AA3390,,,trigger)</f>
        <v>63178</v>
      </c>
      <c r="AD3390" s="40">
        <f>_xll.qlInterestRateIndexMaturity($X$9,AC3390,)</f>
        <v>63268</v>
      </c>
      <c r="AE3390" s="43">
        <f>_xll.qlTenorBasisValue(TenorBasis3M,AC3390,_xll.ohTrigger(trigger,$X$24))</f>
        <v>1.3916960239857176E-5</v>
      </c>
      <c r="AF3390" s="90">
        <f>_xll.qlTenorBasisForwardRate(TenorBasis3M,AC3390,_xll.ohTrigger(trigger,$X$24))</f>
        <v>1.3519980878076154E-2</v>
      </c>
      <c r="AG3390" s="90">
        <f>_xll.qlIndexFixing(TenorBasisIndex6M,$AB3390,TRUE,_xll.ohTrigger(trigger,$X$24))</f>
        <v>1.3656794702556319E-2</v>
      </c>
      <c r="AH3390" s="43">
        <f>_xll.qlIndexFixing($X$9,$AB3390,TRUE,trigger)</f>
        <v>1.367513280227417E-2</v>
      </c>
      <c r="AI3390" s="45">
        <f t="shared" si="66"/>
        <v>-0.18338099717851719</v>
      </c>
    </row>
    <row r="3391" spans="27:35" x14ac:dyDescent="0.2">
      <c r="AA3391" s="122" t="s">
        <v>88</v>
      </c>
      <c r="AB3391" s="40">
        <f>_xll.qlInterestRateIndexFixingDate($X$9,AC3391)</f>
        <v>63180</v>
      </c>
      <c r="AC3391" s="40">
        <f>_xll.qlCalendarAdvance(calendar,$AC3390,AA3391,,,trigger)</f>
        <v>63185</v>
      </c>
      <c r="AD3391" s="40">
        <f>_xll.qlInterestRateIndexMaturity($X$9,AC3391,)</f>
        <v>63276</v>
      </c>
      <c r="AE3391" s="43">
        <f>_xll.qlTenorBasisValue(TenorBasis3M,AC3391,_xll.ohTrigger(trigger,$X$24))</f>
        <v>1.3889261786894329E-5</v>
      </c>
      <c r="AF3391" s="90">
        <f>_xll.qlTenorBasisForwardRate(TenorBasis3M,AC3391,_xll.ohTrigger(trigger,$X$24))</f>
        <v>1.3522161035276908E-2</v>
      </c>
      <c r="AG3391" s="90">
        <f>_xll.qlIndexFixing(TenorBasisIndex6M,$AB3391,TRUE,_xll.ohTrigger(trigger,$X$24))</f>
        <v>1.3658980470276038E-2</v>
      </c>
      <c r="AH3391" s="43">
        <f>_xll.qlIndexFixing($X$9,$AB3391,TRUE,trigger)</f>
        <v>1.3677381989592702E-2</v>
      </c>
      <c r="AI3391" s="45">
        <f t="shared" si="66"/>
        <v>-0.18401519316663811</v>
      </c>
    </row>
    <row r="3392" spans="27:35" x14ac:dyDescent="0.2">
      <c r="AA3392" s="122" t="s">
        <v>88</v>
      </c>
      <c r="AB3392" s="40">
        <f>_xll.qlInterestRateIndexFixingDate($X$9,AC3392)</f>
        <v>63188</v>
      </c>
      <c r="AC3392" s="40">
        <f>_xll.qlCalendarAdvance(calendar,$AC3391,AA3392,,,trigger)</f>
        <v>63192</v>
      </c>
      <c r="AD3392" s="40">
        <f>_xll.qlInterestRateIndexMaturity($X$9,AC3392,)</f>
        <v>63282</v>
      </c>
      <c r="AE3392" s="43">
        <f>_xll.qlTenorBasisValue(TenorBasis3M,AC3392,_xll.ohTrigger(trigger,$X$24))</f>
        <v>1.3861625196231421E-5</v>
      </c>
      <c r="AF3392" s="90">
        <f>_xll.qlTenorBasisForwardRate(TenorBasis3M,AC3392,_xll.ohTrigger(trigger,$X$24))</f>
        <v>1.352356855679826E-2</v>
      </c>
      <c r="AG3392" s="90">
        <f>_xll.qlIndexFixing(TenorBasisIndex6M,$AB3392,TRUE,_xll.ohTrigger(trigger,$X$24))</f>
        <v>1.3660383229050055E-2</v>
      </c>
      <c r="AH3392" s="43">
        <f>_xll.qlIndexFixing($X$9,$AB3392,TRUE,trigger)</f>
        <v>1.3678838224652878E-2</v>
      </c>
      <c r="AI3392" s="45">
        <f t="shared" si="66"/>
        <v>-0.18454995602823487</v>
      </c>
    </row>
    <row r="3393" spans="27:35" x14ac:dyDescent="0.2">
      <c r="AA3393" s="122" t="s">
        <v>88</v>
      </c>
      <c r="AB3393" s="40">
        <f>_xll.qlInterestRateIndexFixingDate($X$9,AC3393)</f>
        <v>63195</v>
      </c>
      <c r="AC3393" s="40">
        <f>_xll.qlCalendarAdvance(calendar,$AC3392,AA3393,,,trigger)</f>
        <v>63199</v>
      </c>
      <c r="AD3393" s="40">
        <f>_xll.qlInterestRateIndexMaturity($X$9,AC3393,)</f>
        <v>63289</v>
      </c>
      <c r="AE3393" s="43">
        <f>_xll.qlTenorBasisValue(TenorBasis3M,AC3393,_xll.ohTrigger(trigger,$X$24))</f>
        <v>1.3834050333433835E-5</v>
      </c>
      <c r="AF3393" s="90">
        <f>_xll.qlTenorBasisForwardRate(TenorBasis3M,AC3393,_xll.ohTrigger(trigger,$X$24))</f>
        <v>1.3525342651924177E-2</v>
      </c>
      <c r="AG3393" s="90">
        <f>_xll.qlIndexFixing(TenorBasisIndex6M,$AB3393,TRUE,_xll.ohTrigger(trigger,$X$24))</f>
        <v>1.3662157747394765E-2</v>
      </c>
      <c r="AH3393" s="43">
        <f>_xll.qlIndexFixing($X$9,$AB3393,TRUE,trigger)</f>
        <v>1.3680670757161728E-2</v>
      </c>
      <c r="AI3393" s="45">
        <f t="shared" si="66"/>
        <v>-0.18513009766962796</v>
      </c>
    </row>
    <row r="3394" spans="27:35" x14ac:dyDescent="0.2">
      <c r="AA3394" s="122" t="s">
        <v>88</v>
      </c>
      <c r="AB3394" s="40">
        <f>_xll.qlInterestRateIndexFixingDate($X$9,AC3394)</f>
        <v>63202</v>
      </c>
      <c r="AC3394" s="40">
        <f>_xll.qlCalendarAdvance(calendar,$AC3393,AA3394,,,trigger)</f>
        <v>63206</v>
      </c>
      <c r="AD3394" s="40">
        <f>_xll.qlInterestRateIndexMaturity($X$9,AC3394,)</f>
        <v>63296</v>
      </c>
      <c r="AE3394" s="43">
        <f>_xll.qlTenorBasisValue(TenorBasis3M,AC3394,_xll.ohTrigger(trigger,$X$24))</f>
        <v>1.3806537064347772E-5</v>
      </c>
      <c r="AF3394" s="90">
        <f>_xll.qlTenorBasisForwardRate(TenorBasis3M,AC3394,_xll.ohTrigger(trigger,$X$24))</f>
        <v>1.3527103584029199E-2</v>
      </c>
      <c r="AG3394" s="90">
        <f>_xll.qlIndexFixing(TenorBasisIndex6M,$AB3394,TRUE,_xll.ohTrigger(trigger,$X$24))</f>
        <v>1.3663919102269162E-2</v>
      </c>
      <c r="AH3394" s="43">
        <f>_xll.qlIndexFixing($X$9,$AB3394,TRUE,trigger)</f>
        <v>1.3682489837190559E-2</v>
      </c>
      <c r="AI3394" s="45">
        <f t="shared" si="66"/>
        <v>-0.18570734921397047</v>
      </c>
    </row>
    <row r="3395" spans="27:35" x14ac:dyDescent="0.2">
      <c r="AA3395" s="122" t="s">
        <v>88</v>
      </c>
      <c r="AB3395" s="40">
        <f>_xll.qlInterestRateIndexFixingDate($X$9,AC3395)</f>
        <v>63209</v>
      </c>
      <c r="AC3395" s="40">
        <f>_xll.qlCalendarAdvance(calendar,$AC3394,AA3395,,,trigger)</f>
        <v>63213</v>
      </c>
      <c r="AD3395" s="40">
        <f>_xll.qlInterestRateIndexMaturity($X$9,AC3395,)</f>
        <v>63303</v>
      </c>
      <c r="AE3395" s="43">
        <f>_xll.qlTenorBasisValue(TenorBasis3M,AC3395,_xll.ohTrigger(trigger,$X$24))</f>
        <v>1.3779085255099788E-5</v>
      </c>
      <c r="AF3395" s="90">
        <f>_xll.qlTenorBasisForwardRate(TenorBasis3M,AC3395,_xll.ohTrigger(trigger,$X$24))</f>
        <v>1.352885135295967E-2</v>
      </c>
      <c r="AG3395" s="90">
        <f>_xll.qlIndexFixing(TenorBasisIndex6M,$AB3395,TRUE,_xll.ohTrigger(trigger,$X$24))</f>
        <v>1.3665667293524031E-2</v>
      </c>
      <c r="AH3395" s="43">
        <f>_xll.qlIndexFixing($X$9,$AB3395,TRUE,trigger)</f>
        <v>1.3684295464723384E-2</v>
      </c>
      <c r="AI3395" s="45">
        <f t="shared" si="66"/>
        <v>-0.18628171199353005</v>
      </c>
    </row>
    <row r="3396" spans="27:35" x14ac:dyDescent="0.2">
      <c r="AA3396" s="122" t="s">
        <v>88</v>
      </c>
      <c r="AB3396" s="40">
        <f>_xll.qlInterestRateIndexFixingDate($X$9,AC3396)</f>
        <v>63216</v>
      </c>
      <c r="AC3396" s="40">
        <f>_xll.qlCalendarAdvance(calendar,$AC3395,AA3396,,,trigger)</f>
        <v>63220</v>
      </c>
      <c r="AD3396" s="40">
        <f>_xll.qlInterestRateIndexMaturity($X$9,AC3396,)</f>
        <v>63307</v>
      </c>
      <c r="AE3396" s="43">
        <f>_xll.qlTenorBasisValue(TenorBasis3M,AC3396,_xll.ohTrigger(trigger,$X$24))</f>
        <v>1.3751694772096167E-5</v>
      </c>
      <c r="AF3396" s="90">
        <f>_xll.qlTenorBasisForwardRate(TenorBasis3M,AC3396,_xll.ohTrigger(trigger,$X$24))</f>
        <v>1.3529459418031221E-2</v>
      </c>
      <c r="AG3396" s="90">
        <f>_xll.qlIndexFixing(TenorBasisIndex6M,$AB3396,TRUE,_xll.ohTrigger(trigger,$X$24))</f>
        <v>1.366626021320033E-2</v>
      </c>
      <c r="AH3396" s="43">
        <f>_xll.qlIndexFixing($X$9,$AB3396,TRUE,trigger)</f>
        <v>1.3684931316252024E-2</v>
      </c>
      <c r="AI3396" s="45">
        <f t="shared" ref="AI3396:AI3459" si="67">(AG3396-AH3396)*10000</f>
        <v>-0.18671103051693533</v>
      </c>
    </row>
    <row r="3397" spans="27:35" x14ac:dyDescent="0.2">
      <c r="AA3397" s="122" t="s">
        <v>88</v>
      </c>
      <c r="AB3397" s="40">
        <f>_xll.qlInterestRateIndexFixingDate($X$9,AC3397)</f>
        <v>63223</v>
      </c>
      <c r="AC3397" s="40">
        <f>_xll.qlCalendarAdvance(calendar,$AC3396,AA3397,,,trigger)</f>
        <v>63227</v>
      </c>
      <c r="AD3397" s="40">
        <f>_xll.qlInterestRateIndexMaturity($X$9,AC3397,)</f>
        <v>63317</v>
      </c>
      <c r="AE3397" s="43">
        <f>_xll.qlTenorBasisValue(TenorBasis3M,AC3397,_xll.ohTrigger(trigger,$X$24))</f>
        <v>1.3724365482022358E-5</v>
      </c>
      <c r="AF3397" s="90">
        <f>_xll.qlTenorBasisForwardRate(TenorBasis3M,AC3397,_xll.ohTrigger(trigger,$X$24))</f>
        <v>1.3532307400706323E-2</v>
      </c>
      <c r="AG3397" s="90">
        <f>_xll.qlIndexFixing(TenorBasisIndex6M,$AB3397,TRUE,_xll.ohTrigger(trigger,$X$24))</f>
        <v>1.3669124184579218E-2</v>
      </c>
      <c r="AH3397" s="43">
        <f>_xll.qlIndexFixing($X$9,$AB3397,TRUE,trigger)</f>
        <v>1.3687866362224632E-2</v>
      </c>
      <c r="AI3397" s="45">
        <f t="shared" si="67"/>
        <v>-0.18742177645414415</v>
      </c>
    </row>
    <row r="3398" spans="27:35" x14ac:dyDescent="0.2">
      <c r="AA3398" s="122" t="s">
        <v>88</v>
      </c>
      <c r="AB3398" s="40">
        <f>_xll.qlInterestRateIndexFixingDate($X$9,AC3398)</f>
        <v>63230</v>
      </c>
      <c r="AC3398" s="40">
        <f>_xll.qlCalendarAdvance(calendar,$AC3397,AA3398,,,trigger)</f>
        <v>63234</v>
      </c>
      <c r="AD3398" s="40">
        <f>_xll.qlInterestRateIndexMaturity($X$9,AC3398,)</f>
        <v>63324</v>
      </c>
      <c r="AE3398" s="43">
        <f>_xll.qlTenorBasisValue(TenorBasis3M,AC3398,_xll.ohTrigger(trigger,$X$24))</f>
        <v>1.36970972518425E-5</v>
      </c>
      <c r="AF3398" s="90">
        <f>_xll.qlTenorBasisForwardRate(TenorBasis3M,AC3398,_xll.ohTrigger(trigger,$X$24))</f>
        <v>1.35340156792223E-2</v>
      </c>
      <c r="AG3398" s="90">
        <f>_xll.qlIndexFixing(TenorBasisIndex6M,$AB3398,TRUE,_xll.ohTrigger(trigger,$X$24))</f>
        <v>1.3670832884079331E-2</v>
      </c>
      <c r="AH3398" s="43">
        <f>_xll.qlIndexFixing($X$9,$AB3398,TRUE,trigger)</f>
        <v>1.368963163215664E-2</v>
      </c>
      <c r="AI3398" s="45">
        <f t="shared" si="67"/>
        <v>-0.18798748077308858</v>
      </c>
    </row>
    <row r="3399" spans="27:35" x14ac:dyDescent="0.2">
      <c r="AA3399" s="122" t="s">
        <v>88</v>
      </c>
      <c r="AB3399" s="40">
        <f>_xll.qlInterestRateIndexFixingDate($X$9,AC3399)</f>
        <v>63237</v>
      </c>
      <c r="AC3399" s="40">
        <f>_xll.qlCalendarAdvance(calendar,$AC3398,AA3399,,,trigger)</f>
        <v>63241</v>
      </c>
      <c r="AD3399" s="40">
        <f>_xll.qlInterestRateIndexMaturity($X$9,AC3399,)</f>
        <v>63331</v>
      </c>
      <c r="AE3399" s="43">
        <f>_xll.qlTenorBasisValue(TenorBasis3M,AC3399,_xll.ohTrigger(trigger,$X$24))</f>
        <v>1.3669889948798844E-5</v>
      </c>
      <c r="AF3399" s="90">
        <f>_xll.qlTenorBasisForwardRate(TenorBasis3M,AC3399,_xll.ohTrigger(trigger,$X$24))</f>
        <v>1.3535710793970424E-2</v>
      </c>
      <c r="AG3399" s="90">
        <f>_xll.qlIndexFixing(TenorBasisIndex6M,$AB3399,TRUE,_xll.ohTrigger(trigger,$X$24))</f>
        <v>1.3672528419365726E-2</v>
      </c>
      <c r="AH3399" s="43">
        <f>_xll.qlIndexFixing($X$9,$AB3399,TRUE,trigger)</f>
        <v>1.36913834495207E-2</v>
      </c>
      <c r="AI3399" s="45">
        <f t="shared" si="67"/>
        <v>-0.18855030154973917</v>
      </c>
    </row>
    <row r="3400" spans="27:35" x14ac:dyDescent="0.2">
      <c r="AA3400" s="122" t="s">
        <v>88</v>
      </c>
      <c r="AB3400" s="40">
        <f>_xll.qlInterestRateIndexFixingDate($X$9,AC3400)</f>
        <v>63244</v>
      </c>
      <c r="AC3400" s="40">
        <f>_xll.qlCalendarAdvance(calendar,$AC3399,AA3400,,,trigger)</f>
        <v>63248</v>
      </c>
      <c r="AD3400" s="40">
        <f>_xll.qlInterestRateIndexMaturity($X$9,AC3400,)</f>
        <v>63340</v>
      </c>
      <c r="AE3400" s="43">
        <f>_xll.qlTenorBasisValue(TenorBasis3M,AC3400,_xll.ohTrigger(trigger,$X$24))</f>
        <v>1.3642743440411149E-5</v>
      </c>
      <c r="AF3400" s="90">
        <f>_xll.qlTenorBasisForwardRate(TenorBasis3M,AC3400,_xll.ohTrigger(trigger,$X$24))</f>
        <v>1.3538136389480959E-2</v>
      </c>
      <c r="AG3400" s="90">
        <f>_xll.qlIndexFixing(TenorBasisIndex6M,$AB3400,TRUE,_xll.ohTrigger(trigger,$X$24))</f>
        <v>1.3674964819602804E-2</v>
      </c>
      <c r="AH3400" s="43">
        <f>_xll.qlIndexFixing($X$9,$AB3400,TRUE,trigger)</f>
        <v>1.3693885165880337E-2</v>
      </c>
      <c r="AI3400" s="45">
        <f t="shared" si="67"/>
        <v>-0.18920346277533084</v>
      </c>
    </row>
    <row r="3401" spans="27:35" x14ac:dyDescent="0.2">
      <c r="AA3401" s="122" t="s">
        <v>88</v>
      </c>
      <c r="AB3401" s="40">
        <f>_xll.qlInterestRateIndexFixingDate($X$9,AC3401)</f>
        <v>63251</v>
      </c>
      <c r="AC3401" s="40">
        <f>_xll.qlCalendarAdvance(calendar,$AC3400,AA3401,,,trigger)</f>
        <v>63255</v>
      </c>
      <c r="AD3401" s="40">
        <f>_xll.qlInterestRateIndexMaturity($X$9,AC3401,)</f>
        <v>63347</v>
      </c>
      <c r="AE3401" s="43">
        <f>_xll.qlTenorBasisValue(TenorBasis3M,AC3401,_xll.ohTrigger(trigger,$X$24))</f>
        <v>1.3615657594476215E-5</v>
      </c>
      <c r="AF3401" s="90">
        <f>_xll.qlTenorBasisForwardRate(TenorBasis3M,AC3401,_xll.ohTrigger(trigger,$X$24))</f>
        <v>1.3539803420780048E-2</v>
      </c>
      <c r="AG3401" s="90">
        <f>_xll.qlIndexFixing(TenorBasisIndex6M,$AB3401,TRUE,_xll.ohTrigger(trigger,$X$24))</f>
        <v>1.3676632271778269E-2</v>
      </c>
      <c r="AH3401" s="43">
        <f>_xll.qlIndexFixing($X$9,$AB3401,TRUE,trigger)</f>
        <v>1.3695608287114731E-2</v>
      </c>
      <c r="AI3401" s="45">
        <f t="shared" si="67"/>
        <v>-0.18976015336461677</v>
      </c>
    </row>
    <row r="3402" spans="27:35" x14ac:dyDescent="0.2">
      <c r="AA3402" s="122" t="s">
        <v>88</v>
      </c>
      <c r="AB3402" s="40">
        <f>_xll.qlInterestRateIndexFixingDate($X$9,AC3402)</f>
        <v>63258</v>
      </c>
      <c r="AC3402" s="40">
        <f>_xll.qlCalendarAdvance(calendar,$AC3401,AA3402,,,trigger)</f>
        <v>63262</v>
      </c>
      <c r="AD3402" s="40">
        <f>_xll.qlInterestRateIndexMaturity($X$9,AC3402,)</f>
        <v>63354</v>
      </c>
      <c r="AE3402" s="43">
        <f>_xll.qlTenorBasisValue(TenorBasis3M,AC3402,_xll.ohTrigger(trigger,$X$24))</f>
        <v>1.358863227906731E-5</v>
      </c>
      <c r="AF3402" s="90">
        <f>_xll.qlTenorBasisForwardRate(TenorBasis3M,AC3402,_xll.ohTrigger(trigger,$X$24))</f>
        <v>1.3541457286875426E-2</v>
      </c>
      <c r="AG3402" s="90">
        <f>_xll.qlIndexFixing(TenorBasisIndex6M,$AB3402,TRUE,_xll.ohTrigger(trigger,$X$24))</f>
        <v>1.3678286558291263E-2</v>
      </c>
      <c r="AH3402" s="43">
        <f>_xll.qlIndexFixing($X$9,$AB3402,TRUE,trigger)</f>
        <v>1.3697317954719609E-2</v>
      </c>
      <c r="AI3402" s="45">
        <f t="shared" si="67"/>
        <v>-0.19031396428345962</v>
      </c>
    </row>
    <row r="3403" spans="27:35" x14ac:dyDescent="0.2">
      <c r="AA3403" s="122" t="s">
        <v>88</v>
      </c>
      <c r="AB3403" s="40">
        <f>_xll.qlInterestRateIndexFixingDate($X$9,AC3403)</f>
        <v>63265</v>
      </c>
      <c r="AC3403" s="40">
        <f>_xll.qlCalendarAdvance(calendar,$AC3402,AA3403,,,trigger)</f>
        <v>63269</v>
      </c>
      <c r="AD3403" s="40">
        <f>_xll.qlInterestRateIndexMaturity($X$9,AC3403,)</f>
        <v>63361</v>
      </c>
      <c r="AE3403" s="43">
        <f>_xll.qlTenorBasisValue(TenorBasis3M,AC3403,_xll.ohTrigger(trigger,$X$24))</f>
        <v>1.3561667362533605E-5</v>
      </c>
      <c r="AF3403" s="90">
        <f>_xll.qlTenorBasisForwardRate(TenorBasis3M,AC3403,_xll.ohTrigger(trigger,$X$24))</f>
        <v>1.354309798761678E-2</v>
      </c>
      <c r="AG3403" s="90">
        <f>_xll.qlIndexFixing(TenorBasisIndex6M,$AB3403,TRUE,_xll.ohTrigger(trigger,$X$24))</f>
        <v>1.3679927678995812E-2</v>
      </c>
      <c r="AH3403" s="43">
        <f>_xll.qlIndexFixing($X$9,$AB3403,TRUE,trigger)</f>
        <v>1.3699014168676728E-2</v>
      </c>
      <c r="AI3403" s="45">
        <f t="shared" si="67"/>
        <v>-0.19086489680915364</v>
      </c>
    </row>
    <row r="3404" spans="27:35" x14ac:dyDescent="0.2">
      <c r="AA3404" s="122" t="s">
        <v>88</v>
      </c>
      <c r="AB3404" s="40">
        <f>_xll.qlInterestRateIndexFixingDate($X$9,AC3404)</f>
        <v>63270</v>
      </c>
      <c r="AC3404" s="40">
        <f>_xll.qlCalendarAdvance(calendar,$AC3403,AA3404,,,trigger)</f>
        <v>63276</v>
      </c>
      <c r="AD3404" s="40">
        <f>_xll.qlInterestRateIndexMaturity($X$9,AC3404,)</f>
        <v>63368</v>
      </c>
      <c r="AE3404" s="43">
        <f>_xll.qlTenorBasisValue(TenorBasis3M,AC3404,_xll.ohTrigger(trigger,$X$24))</f>
        <v>1.3534762713499667E-5</v>
      </c>
      <c r="AF3404" s="90">
        <f>_xll.qlTenorBasisForwardRate(TenorBasis3M,AC3404,_xll.ohTrigger(trigger,$X$24))</f>
        <v>1.3544725522860748E-2</v>
      </c>
      <c r="AG3404" s="90">
        <f>_xll.qlIndexFixing(TenorBasisIndex6M,$AB3404,TRUE,_xll.ohTrigger(trigger,$X$24))</f>
        <v>1.3681555633745948E-2</v>
      </c>
      <c r="AH3404" s="43">
        <f>_xll.qlIndexFixing($X$9,$AB3404,TRUE,trigger)</f>
        <v>1.3700696928970446E-2</v>
      </c>
      <c r="AI3404" s="45">
        <f t="shared" si="67"/>
        <v>-0.19141295224497923</v>
      </c>
    </row>
    <row r="3405" spans="27:35" x14ac:dyDescent="0.2">
      <c r="AA3405" s="122" t="s">
        <v>88</v>
      </c>
      <c r="AB3405" s="40">
        <f>_xll.qlInterestRateIndexFixingDate($X$9,AC3405)</f>
        <v>63279</v>
      </c>
      <c r="AC3405" s="40">
        <f>_xll.qlCalendarAdvance(calendar,$AC3404,AA3405,,,trigger)</f>
        <v>63283</v>
      </c>
      <c r="AD3405" s="40">
        <f>_xll.qlInterestRateIndexMaturity($X$9,AC3405,)</f>
        <v>63374</v>
      </c>
      <c r="AE3405" s="43">
        <f>_xll.qlTenorBasisValue(TenorBasis3M,AC3405,_xll.ohTrigger(trigger,$X$24))</f>
        <v>1.3507918200864891E-5</v>
      </c>
      <c r="AF3405" s="90">
        <f>_xll.qlTenorBasisForwardRate(TenorBasis3M,AC3405,_xll.ohTrigger(trigger,$X$24))</f>
        <v>1.3545972501114226E-2</v>
      </c>
      <c r="AG3405" s="90">
        <f>_xll.qlIndexFixing(TenorBasisIndex6M,$AB3405,TRUE,_xll.ohTrigger(trigger,$X$24))</f>
        <v>1.3682797835564833E-2</v>
      </c>
      <c r="AH3405" s="43">
        <f>_xll.qlIndexFixing($X$9,$AB3405,TRUE,trigger)</f>
        <v>1.3701989080204873E-2</v>
      </c>
      <c r="AI3405" s="45">
        <f t="shared" si="67"/>
        <v>-0.19191244640040864</v>
      </c>
    </row>
    <row r="3406" spans="27:35" x14ac:dyDescent="0.2">
      <c r="AA3406" s="122" t="s">
        <v>88</v>
      </c>
      <c r="AB3406" s="40">
        <f>_xll.qlInterestRateIndexFixingDate($X$9,AC3406)</f>
        <v>63286</v>
      </c>
      <c r="AC3406" s="40">
        <f>_xll.qlCalendarAdvance(calendar,$AC3405,AA3406,,,trigger)</f>
        <v>63290</v>
      </c>
      <c r="AD3406" s="40">
        <f>_xll.qlInterestRateIndexMaturity($X$9,AC3406,)</f>
        <v>63381</v>
      </c>
      <c r="AE3406" s="43">
        <f>_xll.qlTenorBasisValue(TenorBasis3M,AC3406,_xll.ohTrigger(trigger,$X$24))</f>
        <v>1.3481133693802963E-5</v>
      </c>
      <c r="AF3406" s="90">
        <f>_xll.qlTenorBasisForwardRate(TenorBasis3M,AC3406,_xll.ohTrigger(trigger,$X$24))</f>
        <v>1.3547574585177002E-2</v>
      </c>
      <c r="AG3406" s="90">
        <f>_xll.qlIndexFixing(TenorBasisIndex6M,$AB3406,TRUE,_xll.ohTrigger(trigger,$X$24))</f>
        <v>1.3684400337630822E-2</v>
      </c>
      <c r="AH3406" s="43">
        <f>_xll.qlIndexFixing($X$9,$AB3406,TRUE,trigger)</f>
        <v>1.370364583114439E-2</v>
      </c>
      <c r="AI3406" s="45">
        <f t="shared" si="67"/>
        <v>-0.19245493513567885</v>
      </c>
    </row>
    <row r="3407" spans="27:35" x14ac:dyDescent="0.2">
      <c r="AA3407" s="122" t="s">
        <v>88</v>
      </c>
      <c r="AB3407" s="40">
        <f>_xll.qlInterestRateIndexFixingDate($X$9,AC3407)</f>
        <v>63293</v>
      </c>
      <c r="AC3407" s="40">
        <f>_xll.qlCalendarAdvance(calendar,$AC3406,AA3407,,,trigger)</f>
        <v>63297</v>
      </c>
      <c r="AD3407" s="40">
        <f>_xll.qlInterestRateIndexMaturity($X$9,AC3407,)</f>
        <v>63388</v>
      </c>
      <c r="AE3407" s="43">
        <f>_xll.qlTenorBasisValue(TenorBasis3M,AC3407,_xll.ohTrigger(trigger,$X$24))</f>
        <v>1.345440906176133E-5</v>
      </c>
      <c r="AF3407" s="90">
        <f>_xll.qlTenorBasisForwardRate(TenorBasis3M,AC3407,_xll.ohTrigger(trigger,$X$24))</f>
        <v>1.3549163503801807E-2</v>
      </c>
      <c r="AG3407" s="90">
        <f>_xll.qlIndexFixing(TenorBasisIndex6M,$AB3407,TRUE,_xll.ohTrigger(trigger,$X$24))</f>
        <v>1.3685989673805578E-2</v>
      </c>
      <c r="AH3407" s="43">
        <f>_xll.qlIndexFixing($X$9,$AB3407,TRUE,trigger)</f>
        <v>1.3705289128873491E-2</v>
      </c>
      <c r="AI3407" s="45">
        <f t="shared" si="67"/>
        <v>-0.19299455067912571</v>
      </c>
    </row>
    <row r="3408" spans="27:35" x14ac:dyDescent="0.2">
      <c r="AA3408" s="122" t="s">
        <v>88</v>
      </c>
      <c r="AB3408" s="40">
        <f>_xll.qlInterestRateIndexFixingDate($X$9,AC3408)</f>
        <v>63300</v>
      </c>
      <c r="AC3408" s="40">
        <f>_xll.qlCalendarAdvance(calendar,$AC3407,AA3408,,,trigger)</f>
        <v>63304</v>
      </c>
      <c r="AD3408" s="40">
        <f>_xll.qlInterestRateIndexMaturity($X$9,AC3408,)</f>
        <v>63395</v>
      </c>
      <c r="AE3408" s="43">
        <f>_xll.qlTenorBasisValue(TenorBasis3M,AC3408,_xll.ohTrigger(trigger,$X$24))</f>
        <v>1.3427744174460663E-5</v>
      </c>
      <c r="AF3408" s="90">
        <f>_xll.qlTenorBasisForwardRate(TenorBasis3M,AC3408,_xll.ohTrigger(trigger,$X$24))</f>
        <v>1.3550739256841944E-2</v>
      </c>
      <c r="AG3408" s="90">
        <f>_xll.qlIndexFixing(TenorBasisIndex6M,$AB3408,TRUE,_xll.ohTrigger(trigger,$X$24))</f>
        <v>1.3687565843947673E-2</v>
      </c>
      <c r="AH3408" s="43">
        <f>_xll.qlIndexFixing($X$9,$AB3408,TRUE,trigger)</f>
        <v>1.3706918973373731E-2</v>
      </c>
      <c r="AI3408" s="45">
        <f t="shared" si="67"/>
        <v>-0.19353129426058144</v>
      </c>
    </row>
    <row r="3409" spans="27:35" x14ac:dyDescent="0.2">
      <c r="AA3409" s="122" t="s">
        <v>88</v>
      </c>
      <c r="AB3409" s="40">
        <f>_xll.qlInterestRateIndexFixingDate($X$9,AC3409)</f>
        <v>63306</v>
      </c>
      <c r="AC3409" s="40">
        <f>_xll.qlCalendarAdvance(calendar,$AC3408,AA3409,,,trigger)</f>
        <v>63311</v>
      </c>
      <c r="AD3409" s="40">
        <f>_xll.qlInterestRateIndexMaturity($X$9,AC3409,)</f>
        <v>63403</v>
      </c>
      <c r="AE3409" s="43">
        <f>_xll.qlTenorBasisValue(TenorBasis3M,AC3409,_xll.ohTrigger(trigger,$X$24))</f>
        <v>1.3401138901894277E-5</v>
      </c>
      <c r="AF3409" s="90">
        <f>_xll.qlTenorBasisForwardRate(TenorBasis3M,AC3409,_xll.ohTrigger(trigger,$X$24))</f>
        <v>1.355266571149256E-2</v>
      </c>
      <c r="AG3409" s="90">
        <f>_xll.qlIndexFixing(TenorBasisIndex6M,$AB3409,TRUE,_xll.ohTrigger(trigger,$X$24))</f>
        <v>1.3689497913060169E-2</v>
      </c>
      <c r="AH3409" s="43">
        <f>_xll.qlIndexFixing($X$9,$AB3409,TRUE,trigger)</f>
        <v>1.3708908924871992E-2</v>
      </c>
      <c r="AI3409" s="45">
        <f t="shared" si="67"/>
        <v>-0.19411011811822781</v>
      </c>
    </row>
    <row r="3410" spans="27:35" x14ac:dyDescent="0.2">
      <c r="AA3410" s="122" t="s">
        <v>88</v>
      </c>
      <c r="AB3410" s="40">
        <f>_xll.qlInterestRateIndexFixingDate($X$9,AC3410)</f>
        <v>63314</v>
      </c>
      <c r="AC3410" s="40">
        <f>_xll.qlCalendarAdvance(calendar,$AC3409,AA3410,,,trigger)</f>
        <v>63318</v>
      </c>
      <c r="AD3410" s="40">
        <f>_xll.qlInterestRateIndexMaturity($X$9,AC3410,)</f>
        <v>63410</v>
      </c>
      <c r="AE3410" s="43">
        <f>_xll.qlTenorBasisValue(TenorBasis3M,AC3410,_xll.ohTrigger(trigger,$X$24))</f>
        <v>1.3374593114327674E-5</v>
      </c>
      <c r="AF3410" s="90">
        <f>_xll.qlTenorBasisForwardRate(TenorBasis3M,AC3410,_xll.ohTrigger(trigger,$X$24))</f>
        <v>1.3554214250686824E-2</v>
      </c>
      <c r="AG3410" s="90">
        <f>_xll.qlIndexFixing(TenorBasisIndex6M,$AB3410,TRUE,_xll.ohTrigger(trigger,$X$24))</f>
        <v>1.3691046869021924E-2</v>
      </c>
      <c r="AH3410" s="43">
        <f>_xll.qlIndexFixing($X$9,$AB3410,TRUE,trigger)</f>
        <v>1.3710510962822118E-2</v>
      </c>
      <c r="AI3410" s="45">
        <f t="shared" si="67"/>
        <v>-0.19464093800193594</v>
      </c>
    </row>
    <row r="3411" spans="27:35" x14ac:dyDescent="0.2">
      <c r="AA3411" s="122" t="s">
        <v>88</v>
      </c>
      <c r="AB3411" s="40">
        <f>_xll.qlInterestRateIndexFixingDate($X$9,AC3411)</f>
        <v>63321</v>
      </c>
      <c r="AC3411" s="40">
        <f>_xll.qlCalendarAdvance(calendar,$AC3410,AA3411,,,trigger)</f>
        <v>63325</v>
      </c>
      <c r="AD3411" s="40">
        <f>_xll.qlInterestRateIndexMaturity($X$9,AC3411,)</f>
        <v>63417</v>
      </c>
      <c r="AE3411" s="43">
        <f>_xll.qlTenorBasisValue(TenorBasis3M,AC3411,_xll.ohTrigger(trigger,$X$24))</f>
        <v>1.3348106682297946E-5</v>
      </c>
      <c r="AF3411" s="90">
        <f>_xll.qlTenorBasisForwardRate(TenorBasis3M,AC3411,_xll.ohTrigger(trigger,$X$24))</f>
        <v>1.3555749623367992E-2</v>
      </c>
      <c r="AG3411" s="90">
        <f>_xll.qlIndexFixing(TenorBasisIndex6M,$AB3411,TRUE,_xll.ohTrigger(trigger,$X$24))</f>
        <v>1.3692582658012688E-2</v>
      </c>
      <c r="AH3411" s="43">
        <f>_xll.qlIndexFixing($X$9,$AB3411,TRUE,trigger)</f>
        <v>1.371209954698807E-2</v>
      </c>
      <c r="AI3411" s="45">
        <f t="shared" si="67"/>
        <v>-0.19516888975381827</v>
      </c>
    </row>
    <row r="3412" spans="27:35" x14ac:dyDescent="0.2">
      <c r="AA3412" s="122" t="s">
        <v>88</v>
      </c>
      <c r="AB3412" s="40">
        <f>_xll.qlInterestRateIndexFixingDate($X$9,AC3412)</f>
        <v>63328</v>
      </c>
      <c r="AC3412" s="40">
        <f>_xll.qlCalendarAdvance(calendar,$AC3411,AA3412,,,trigger)</f>
        <v>63332</v>
      </c>
      <c r="AD3412" s="40">
        <f>_xll.qlInterestRateIndexMaturity($X$9,AC3412,)</f>
        <v>63424</v>
      </c>
      <c r="AE3412" s="43">
        <f>_xll.qlTenorBasisValue(TenorBasis3M,AC3412,_xll.ohTrigger(trigger,$X$24))</f>
        <v>1.3321679476613211E-5</v>
      </c>
      <c r="AF3412" s="90">
        <f>_xll.qlTenorBasisForwardRate(TenorBasis3M,AC3412,_xll.ohTrigger(trigger,$X$24))</f>
        <v>1.355727182939183E-2</v>
      </c>
      <c r="AG3412" s="90">
        <f>_xll.qlIndexFixing(TenorBasisIndex6M,$AB3412,TRUE,_xll.ohTrigger(trigger,$X$24))</f>
        <v>1.3694105279889965E-2</v>
      </c>
      <c r="AH3412" s="43">
        <f>_xll.qlIndexFixing($X$9,$AB3412,TRUE,trigger)</f>
        <v>1.3713674677355944E-2</v>
      </c>
      <c r="AI3412" s="45">
        <f t="shared" si="67"/>
        <v>-0.19569397465979063</v>
      </c>
    </row>
    <row r="3413" spans="27:35" x14ac:dyDescent="0.2">
      <c r="AA3413" s="122" t="s">
        <v>88</v>
      </c>
      <c r="AB3413" s="40">
        <f>_xll.qlInterestRateIndexFixingDate($X$9,AC3413)</f>
        <v>63335</v>
      </c>
      <c r="AC3413" s="40">
        <f>_xll.qlCalendarAdvance(calendar,$AC3412,AA3413,,,trigger)</f>
        <v>63339</v>
      </c>
      <c r="AD3413" s="40">
        <f>_xll.qlInterestRateIndexMaturity($X$9,AC3413,)</f>
        <v>63431</v>
      </c>
      <c r="AE3413" s="43">
        <f>_xll.qlTenorBasisValue(TenorBasis3M,AC3413,_xll.ohTrigger(trigger,$X$24))</f>
        <v>1.3295311368352194E-5</v>
      </c>
      <c r="AF3413" s="90">
        <f>_xll.qlTenorBasisForwardRate(TenorBasis3M,AC3413,_xll.ohTrigger(trigger,$X$24))</f>
        <v>1.3558780868615844E-2</v>
      </c>
      <c r="AG3413" s="90">
        <f>_xll.qlIndexFixing(TenorBasisIndex6M,$AB3413,TRUE,_xll.ohTrigger(trigger,$X$24))</f>
        <v>1.3695614734511261E-2</v>
      </c>
      <c r="AH3413" s="43">
        <f>_xll.qlIndexFixing($X$9,$AB3413,TRUE,trigger)</f>
        <v>1.3715236353908368E-2</v>
      </c>
      <c r="AI3413" s="45">
        <f t="shared" si="67"/>
        <v>-0.19621619397107437</v>
      </c>
    </row>
    <row r="3414" spans="27:35" x14ac:dyDescent="0.2">
      <c r="AA3414" s="122" t="s">
        <v>88</v>
      </c>
      <c r="AB3414" s="40">
        <f>_xll.qlInterestRateIndexFixingDate($X$9,AC3414)</f>
        <v>63342</v>
      </c>
      <c r="AC3414" s="40">
        <f>_xll.qlCalendarAdvance(calendar,$AC3413,AA3414,,,trigger)</f>
        <v>63346</v>
      </c>
      <c r="AD3414" s="40">
        <f>_xll.qlInterestRateIndexMaturity($X$9,AC3414,)</f>
        <v>63438</v>
      </c>
      <c r="AE3414" s="43">
        <f>_xll.qlTenorBasisValue(TenorBasis3M,AC3414,_xll.ohTrigger(trigger,$X$24))</f>
        <v>1.3269002228863578E-5</v>
      </c>
      <c r="AF3414" s="90">
        <f>_xll.qlTenorBasisForwardRate(TenorBasis3M,AC3414,_xll.ohTrigger(trigger,$X$24))</f>
        <v>1.356027674089667E-2</v>
      </c>
      <c r="AG3414" s="90">
        <f>_xll.qlIndexFixing(TenorBasisIndex6M,$AB3414,TRUE,_xll.ohTrigger(trigger,$X$24))</f>
        <v>1.3697111021733212E-2</v>
      </c>
      <c r="AH3414" s="43">
        <f>_xll.qlIndexFixing($X$9,$AB3414,TRUE,trigger)</f>
        <v>1.3716784576630567E-2</v>
      </c>
      <c r="AI3414" s="45">
        <f t="shared" si="67"/>
        <v>-0.19673554897355061</v>
      </c>
    </row>
    <row r="3415" spans="27:35" x14ac:dyDescent="0.2">
      <c r="AA3415" s="122" t="s">
        <v>88</v>
      </c>
      <c r="AB3415" s="40">
        <f>_xll.qlInterestRateIndexFixingDate($X$9,AC3415)</f>
        <v>63349</v>
      </c>
      <c r="AC3415" s="40">
        <f>_xll.qlCalendarAdvance(calendar,$AC3414,AA3415,,,trigger)</f>
        <v>63353</v>
      </c>
      <c r="AD3415" s="40">
        <f>_xll.qlInterestRateIndexMaturity($X$9,AC3415,)</f>
        <v>63445</v>
      </c>
      <c r="AE3415" s="43">
        <f>_xll.qlTenorBasisValue(TenorBasis3M,AC3415,_xll.ohTrigger(trigger,$X$24))</f>
        <v>1.324275192976551E-5</v>
      </c>
      <c r="AF3415" s="90">
        <f>_xll.qlTenorBasisForwardRate(TenorBasis3M,AC3415,_xll.ohTrigger(trigger,$X$24))</f>
        <v>1.3561759446091814E-2</v>
      </c>
      <c r="AG3415" s="90">
        <f>_xll.qlIndexFixing(TenorBasisIndex6M,$AB3415,TRUE,_xll.ohTrigger(trigger,$X$24))</f>
        <v>1.3698594141410716E-2</v>
      </c>
      <c r="AH3415" s="43">
        <f>_xll.qlIndexFixing($X$9,$AB3415,TRUE,trigger)</f>
        <v>1.3718319345505164E-2</v>
      </c>
      <c r="AI3415" s="45">
        <f t="shared" si="67"/>
        <v>-0.1972520409444789</v>
      </c>
    </row>
    <row r="3416" spans="27:35" x14ac:dyDescent="0.2">
      <c r="AA3416" s="122" t="s">
        <v>88</v>
      </c>
      <c r="AB3416" s="40">
        <f>_xll.qlInterestRateIndexFixingDate($X$9,AC3416)</f>
        <v>63356</v>
      </c>
      <c r="AC3416" s="40">
        <f>_xll.qlCalendarAdvance(calendar,$AC3415,AA3416,,,trigger)</f>
        <v>63360</v>
      </c>
      <c r="AD3416" s="40">
        <f>_xll.qlInterestRateIndexMaturity($X$9,AC3416,)</f>
        <v>63452</v>
      </c>
      <c r="AE3416" s="43">
        <f>_xll.qlTenorBasisValue(TenorBasis3M,AC3416,_xll.ohTrigger(trigger,$X$24))</f>
        <v>1.3216560342945082E-5</v>
      </c>
      <c r="AF3416" s="90">
        <f>_xll.qlTenorBasisForwardRate(TenorBasis3M,AC3416,_xll.ohTrigger(trigger,$X$24))</f>
        <v>1.3563228984062255E-2</v>
      </c>
      <c r="AG3416" s="90">
        <f>_xll.qlIndexFixing(TenorBasisIndex6M,$AB3416,TRUE,_xll.ohTrigger(trigger,$X$24))</f>
        <v>1.3700064093406494E-2</v>
      </c>
      <c r="AH3416" s="43">
        <f>_xll.qlIndexFixing($X$9,$AB3416,TRUE,trigger)</f>
        <v>1.3719840660517391E-2</v>
      </c>
      <c r="AI3416" s="45">
        <f t="shared" si="67"/>
        <v>-0.197765671108973</v>
      </c>
    </row>
    <row r="3417" spans="27:35" x14ac:dyDescent="0.2">
      <c r="AA3417" s="122" t="s">
        <v>88</v>
      </c>
      <c r="AB3417" s="40">
        <f>_xll.qlInterestRateIndexFixingDate($X$9,AC3417)</f>
        <v>63363</v>
      </c>
      <c r="AC3417" s="40">
        <f>_xll.qlCalendarAdvance(calendar,$AC3416,AA3417,,,trigger)</f>
        <v>63367</v>
      </c>
      <c r="AD3417" s="40">
        <f>_xll.qlInterestRateIndexMaturity($X$9,AC3417,)</f>
        <v>63459</v>
      </c>
      <c r="AE3417" s="43">
        <f>_xll.qlTenorBasisValue(TenorBasis3M,AC3417,_xll.ohTrigger(trigger,$X$24))</f>
        <v>1.319042734055783E-5</v>
      </c>
      <c r="AF3417" s="90">
        <f>_xll.qlTenorBasisForwardRate(TenorBasis3M,AC3417,_xll.ohTrigger(trigger,$X$24))</f>
        <v>1.3564685354663762E-2</v>
      </c>
      <c r="AG3417" s="90">
        <f>_xll.qlIndexFixing(TenorBasisIndex6M,$AB3417,TRUE,_xll.ohTrigger(trigger,$X$24))</f>
        <v>1.3701520877579787E-2</v>
      </c>
      <c r="AH3417" s="43">
        <f>_xll.qlIndexFixing($X$9,$AB3417,TRUE,trigger)</f>
        <v>1.3721348521650736E-2</v>
      </c>
      <c r="AI3417" s="45">
        <f t="shared" si="67"/>
        <v>-0.19827644070949391</v>
      </c>
    </row>
    <row r="3418" spans="27:35" x14ac:dyDescent="0.2">
      <c r="AA3418" s="122" t="s">
        <v>88</v>
      </c>
      <c r="AB3418" s="40">
        <f>_xll.qlInterestRateIndexFixingDate($X$9,AC3418)</f>
        <v>63370</v>
      </c>
      <c r="AC3418" s="40">
        <f>_xll.qlCalendarAdvance(calendar,$AC3417,AA3418,,,trigger)</f>
        <v>63374</v>
      </c>
      <c r="AD3418" s="40">
        <f>_xll.qlInterestRateIndexMaturity($X$9,AC3418,)</f>
        <v>63466</v>
      </c>
      <c r="AE3418" s="43">
        <f>_xll.qlTenorBasisValue(TenorBasis3M,AC3418,_xll.ohTrigger(trigger,$X$24))</f>
        <v>1.3164352795027104E-5</v>
      </c>
      <c r="AF3418" s="90">
        <f>_xll.qlTenorBasisForwardRate(TenorBasis3M,AC3418,_xll.ohTrigger(trigger,$X$24))</f>
        <v>1.3566128557756447E-2</v>
      </c>
      <c r="AG3418" s="90">
        <f>_xll.qlIndexFixing(TenorBasisIndex6M,$AB3418,TRUE,_xll.ohTrigger(trigger,$X$24))</f>
        <v>1.3702964493786362E-2</v>
      </c>
      <c r="AH3418" s="43">
        <f>_xll.qlIndexFixing($X$9,$AB3418,TRUE,trigger)</f>
        <v>1.3722842928890431E-2</v>
      </c>
      <c r="AI3418" s="45">
        <f t="shared" si="67"/>
        <v>-0.19878435104068309</v>
      </c>
    </row>
    <row r="3419" spans="27:35" x14ac:dyDescent="0.2">
      <c r="AA3419" s="122" t="s">
        <v>88</v>
      </c>
      <c r="AB3419" s="40">
        <f>_xll.qlInterestRateIndexFixingDate($X$9,AC3419)</f>
        <v>63377</v>
      </c>
      <c r="AC3419" s="40">
        <f>_xll.qlCalendarAdvance(calendar,$AC3418,AA3419,,,trigger)</f>
        <v>63381</v>
      </c>
      <c r="AD3419" s="40">
        <f>_xll.qlInterestRateIndexMaturity($X$9,AC3419,)</f>
        <v>63473</v>
      </c>
      <c r="AE3419" s="43">
        <f>_xll.qlTenorBasisValue(TenorBasis3M,AC3419,_xll.ohTrigger(trigger,$X$24))</f>
        <v>1.3138336579043653E-5</v>
      </c>
      <c r="AF3419" s="90">
        <f>_xll.qlTenorBasisForwardRate(TenorBasis3M,AC3419,_xll.ohTrigger(trigger,$X$24))</f>
        <v>1.3567558593200421E-2</v>
      </c>
      <c r="AG3419" s="90">
        <f>_xll.qlIndexFixing(TenorBasisIndex6M,$AB3419,TRUE,_xll.ohTrigger(trigger,$X$24))</f>
        <v>1.3704394941885464E-2</v>
      </c>
      <c r="AH3419" s="43">
        <f>_xll.qlIndexFixing($X$9,$AB3419,TRUE,trigger)</f>
        <v>1.3724323882220833E-2</v>
      </c>
      <c r="AI3419" s="45">
        <f t="shared" si="67"/>
        <v>-0.19928940335369252</v>
      </c>
    </row>
    <row r="3420" spans="27:35" x14ac:dyDescent="0.2">
      <c r="AA3420" s="122" t="s">
        <v>88</v>
      </c>
      <c r="AB3420" s="40">
        <f>_xll.qlInterestRateIndexFixingDate($X$9,AC3420)</f>
        <v>63384</v>
      </c>
      <c r="AC3420" s="40">
        <f>_xll.qlCalendarAdvance(calendar,$AC3419,AA3420,,,trigger)</f>
        <v>63388</v>
      </c>
      <c r="AD3420" s="40">
        <f>_xll.qlInterestRateIndexMaturity($X$9,AC3420,)</f>
        <v>63480</v>
      </c>
      <c r="AE3420" s="43">
        <f>_xll.qlTenorBasisValue(TenorBasis3M,AC3420,_xll.ohTrigger(trigger,$X$24))</f>
        <v>1.3112378565565002E-5</v>
      </c>
      <c r="AF3420" s="90">
        <f>_xll.qlTenorBasisForwardRate(TenorBasis3M,AC3420,_xll.ohTrigger(trigger,$X$24))</f>
        <v>1.3568975460853189E-2</v>
      </c>
      <c r="AG3420" s="90">
        <f>_xll.qlIndexFixing(TenorBasisIndex6M,$AB3420,TRUE,_xll.ohTrigger(trigger,$X$24))</f>
        <v>1.3705812221738941E-2</v>
      </c>
      <c r="AH3420" s="43">
        <f>_xll.qlIndexFixing($X$9,$AB3420,TRUE,trigger)</f>
        <v>1.3725791381626306E-2</v>
      </c>
      <c r="AI3420" s="45">
        <f t="shared" si="67"/>
        <v>-0.1997915988736533</v>
      </c>
    </row>
    <row r="3421" spans="27:35" x14ac:dyDescent="0.2">
      <c r="AA3421" s="122" t="s">
        <v>88</v>
      </c>
      <c r="AB3421" s="40">
        <f>_xll.qlInterestRateIndexFixingDate($X$9,AC3421)</f>
        <v>63391</v>
      </c>
      <c r="AC3421" s="40">
        <f>_xll.qlCalendarAdvance(calendar,$AC3420,AA3421,,,trigger)</f>
        <v>63395</v>
      </c>
      <c r="AD3421" s="40">
        <f>_xll.qlInterestRateIndexMaturity($X$9,AC3421,)</f>
        <v>63487</v>
      </c>
      <c r="AE3421" s="43">
        <f>_xll.qlTenorBasisValue(TenorBasis3M,AC3421,_xll.ohTrigger(trigger,$X$24))</f>
        <v>1.3086478627815019E-5</v>
      </c>
      <c r="AF3421" s="90">
        <f>_xll.qlTenorBasisForwardRate(TenorBasis3M,AC3421,_xll.ohTrigger(trigger,$X$24))</f>
        <v>1.3570379160577472E-2</v>
      </c>
      <c r="AG3421" s="90">
        <f>_xll.qlIndexFixing(TenorBasisIndex6M,$AB3421,TRUE,_xll.ohTrigger(trigger,$X$24))</f>
        <v>1.3707216333207775E-2</v>
      </c>
      <c r="AH3421" s="43">
        <f>_xll.qlIndexFixing($X$9,$AB3421,TRUE,trigger)</f>
        <v>1.3727245427092945E-2</v>
      </c>
      <c r="AI3421" s="45">
        <f t="shared" si="67"/>
        <v>-0.20029093885170005</v>
      </c>
    </row>
    <row r="3422" spans="27:35" x14ac:dyDescent="0.2">
      <c r="AA3422" s="122" t="s">
        <v>88</v>
      </c>
      <c r="AB3422" s="40">
        <f>_xll.qlInterestRateIndexFixingDate($X$9,AC3422)</f>
        <v>63398</v>
      </c>
      <c r="AC3422" s="40">
        <f>_xll.qlCalendarAdvance(calendar,$AC3421,AA3422,,,trigger)</f>
        <v>63402</v>
      </c>
      <c r="AD3422" s="40">
        <f>_xll.qlInterestRateIndexMaturity($X$9,AC3422,)</f>
        <v>63494</v>
      </c>
      <c r="AE3422" s="43">
        <f>_xll.qlTenorBasisValue(TenorBasis3M,AC3422,_xll.ohTrigger(trigger,$X$24))</f>
        <v>1.3060636639283324E-5</v>
      </c>
      <c r="AF3422" s="90">
        <f>_xll.qlTenorBasisForwardRate(TenorBasis3M,AC3422,_xll.ohTrigger(trigger,$X$24))</f>
        <v>1.3571769692233379E-2</v>
      </c>
      <c r="AG3422" s="90">
        <f>_xll.qlIndexFixing(TenorBasisIndex6M,$AB3422,TRUE,_xll.ohTrigger(trigger,$X$24))</f>
        <v>1.3708607276148602E-2</v>
      </c>
      <c r="AH3422" s="43">
        <f>_xll.qlIndexFixing($X$9,$AB3422,TRUE,trigger)</f>
        <v>1.3728686018605113E-2</v>
      </c>
      <c r="AI3422" s="45">
        <f t="shared" si="67"/>
        <v>-0.20078742456510965</v>
      </c>
    </row>
    <row r="3423" spans="27:35" x14ac:dyDescent="0.2">
      <c r="AA3423" s="122" t="s">
        <v>88</v>
      </c>
      <c r="AB3423" s="40">
        <f>_xll.qlInterestRateIndexFixingDate($X$9,AC3423)</f>
        <v>63405</v>
      </c>
      <c r="AC3423" s="40">
        <f>_xll.qlCalendarAdvance(calendar,$AC3422,AA3423,,,trigger)</f>
        <v>63409</v>
      </c>
      <c r="AD3423" s="40">
        <f>_xll.qlInterestRateIndexMaturity($X$9,AC3423,)</f>
        <v>63501</v>
      </c>
      <c r="AE3423" s="43">
        <f>_xll.qlTenorBasisValue(TenorBasis3M,AC3423,_xll.ohTrigger(trigger,$X$24))</f>
        <v>1.3034852473724739E-5</v>
      </c>
      <c r="AF3423" s="90">
        <f>_xll.qlTenorBasisForwardRate(TenorBasis3M,AC3423,_xll.ohTrigger(trigger,$X$24))</f>
        <v>1.3573147055679287E-2</v>
      </c>
      <c r="AG3423" s="90">
        <f>_xll.qlIndexFixing(TenorBasisIndex6M,$AB3423,TRUE,_xll.ohTrigger(trigger,$X$24))</f>
        <v>1.3709985050426745E-2</v>
      </c>
      <c r="AH3423" s="43">
        <f>_xll.qlIndexFixing($X$9,$AB3423,TRUE,trigger)</f>
        <v>1.3730113156148038E-2</v>
      </c>
      <c r="AI3423" s="45">
        <f t="shared" si="67"/>
        <v>-0.20128105721292297</v>
      </c>
    </row>
    <row r="3424" spans="27:35" x14ac:dyDescent="0.2">
      <c r="AA3424" s="122" t="s">
        <v>88</v>
      </c>
      <c r="AB3424" s="40">
        <f>_xll.qlInterestRateIndexFixingDate($X$9,AC3424)</f>
        <v>63412</v>
      </c>
      <c r="AC3424" s="40">
        <f>_xll.qlCalendarAdvance(calendar,$AC3423,AA3424,,,trigger)</f>
        <v>63416</v>
      </c>
      <c r="AD3424" s="40">
        <f>_xll.qlInterestRateIndexMaturity($X$9,AC3424,)</f>
        <v>63508</v>
      </c>
      <c r="AE3424" s="43">
        <f>_xll.qlTenorBasisValue(TenorBasis3M,AC3424,_xll.ohTrigger(trigger,$X$24))</f>
        <v>1.3009126005158873E-5</v>
      </c>
      <c r="AF3424" s="90">
        <f>_xll.qlTenorBasisForwardRate(TenorBasis3M,AC3424,_xll.ohTrigger(trigger,$X$24))</f>
        <v>1.3574511250779648E-2</v>
      </c>
      <c r="AG3424" s="90">
        <f>_xll.qlIndexFixing(TenorBasisIndex6M,$AB3424,TRUE,_xll.ohTrigger(trigger,$X$24))</f>
        <v>1.3711349655900582E-2</v>
      </c>
      <c r="AH3424" s="43">
        <f>_xll.qlIndexFixing($X$9,$AB3424,TRUE,trigger)</f>
        <v>1.373152683970608E-2</v>
      </c>
      <c r="AI3424" s="45">
        <f t="shared" si="67"/>
        <v>-0.20177183805498294</v>
      </c>
    </row>
    <row r="3425" spans="27:35" x14ac:dyDescent="0.2">
      <c r="AA3425" s="122" t="s">
        <v>88</v>
      </c>
      <c r="AB3425" s="40">
        <f>_xll.qlInterestRateIndexFixingDate($X$9,AC3425)</f>
        <v>63419</v>
      </c>
      <c r="AC3425" s="40">
        <f>_xll.qlCalendarAdvance(calendar,$AC3424,AA3425,,,trigger)</f>
        <v>63423</v>
      </c>
      <c r="AD3425" s="40">
        <f>_xll.qlInterestRateIndexMaturity($X$9,AC3425,)</f>
        <v>63515</v>
      </c>
      <c r="AE3425" s="43">
        <f>_xll.qlTenorBasisValue(TenorBasis3M,AC3425,_xll.ohTrigger(trigger,$X$24))</f>
        <v>1.2983457107869491E-5</v>
      </c>
      <c r="AF3425" s="90">
        <f>_xll.qlTenorBasisForwardRate(TenorBasis3M,AC3425,_xll.ohTrigger(trigger,$X$24))</f>
        <v>1.3575862277397184E-2</v>
      </c>
      <c r="AG3425" s="90">
        <f>_xll.qlIndexFixing(TenorBasisIndex6M,$AB3425,TRUE,_xll.ohTrigger(trigger,$X$24))</f>
        <v>1.3712701092433699E-2</v>
      </c>
      <c r="AH3425" s="43">
        <f>_xll.qlIndexFixing($X$9,$AB3425,TRUE,trigger)</f>
        <v>1.3732927069266206E-2</v>
      </c>
      <c r="AI3425" s="45">
        <f t="shared" si="67"/>
        <v>-0.20225976832507694</v>
      </c>
    </row>
    <row r="3426" spans="27:35" x14ac:dyDescent="0.2">
      <c r="AA3426" s="122" t="s">
        <v>88</v>
      </c>
      <c r="AB3426" s="40">
        <f>_xll.qlInterestRateIndexFixingDate($X$9,AC3426)</f>
        <v>63426</v>
      </c>
      <c r="AC3426" s="40">
        <f>_xll.qlCalendarAdvance(calendar,$AC3425,AA3426,,,trigger)</f>
        <v>63430</v>
      </c>
      <c r="AD3426" s="40">
        <f>_xll.qlInterestRateIndexMaturity($X$9,AC3426,)</f>
        <v>63522</v>
      </c>
      <c r="AE3426" s="43">
        <f>_xll.qlTenorBasisValue(TenorBasis3M,AC3426,_xll.ohTrigger(trigger,$X$24))</f>
        <v>1.2957845656404025E-5</v>
      </c>
      <c r="AF3426" s="90">
        <f>_xll.qlTenorBasisForwardRate(TenorBasis3M,AC3426,_xll.ohTrigger(trigger,$X$24))</f>
        <v>1.35772001353894E-2</v>
      </c>
      <c r="AG3426" s="90">
        <f>_xll.qlIndexFixing(TenorBasisIndex6M,$AB3426,TRUE,_xll.ohTrigger(trigger,$X$24))</f>
        <v>1.3714039359886205E-2</v>
      </c>
      <c r="AH3426" s="43">
        <f>_xll.qlIndexFixing($X$9,$AB3426,TRUE,trigger)</f>
        <v>1.3734313844813646E-2</v>
      </c>
      <c r="AI3426" s="45">
        <f t="shared" si="67"/>
        <v>-0.20274484927440897</v>
      </c>
    </row>
    <row r="3427" spans="27:35" x14ac:dyDescent="0.2">
      <c r="AA3427" s="122" t="s">
        <v>88</v>
      </c>
      <c r="AB3427" s="40">
        <f>_xll.qlInterestRateIndexFixingDate($X$9,AC3427)</f>
        <v>63433</v>
      </c>
      <c r="AC3427" s="40">
        <f>_xll.qlCalendarAdvance(calendar,$AC3426,AA3427,,,trigger)</f>
        <v>63437</v>
      </c>
      <c r="AD3427" s="40">
        <f>_xll.qlInterestRateIndexMaturity($X$9,AC3427,)</f>
        <v>63528</v>
      </c>
      <c r="AE3427" s="43">
        <f>_xll.qlTenorBasisValue(TenorBasis3M,AC3427,_xll.ohTrigger(trigger,$X$24))</f>
        <v>1.2932291525573075E-5</v>
      </c>
      <c r="AF3427" s="90">
        <f>_xll.qlTenorBasisForwardRate(TenorBasis3M,AC3427,_xll.ohTrigger(trigger,$X$24))</f>
        <v>1.3578176914120447E-2</v>
      </c>
      <c r="AG3427" s="90">
        <f>_xll.qlIndexFixing(TenorBasisIndex6M,$AB3427,TRUE,_xll.ohTrigger(trigger,$X$24))</f>
        <v>1.3715011340307648E-2</v>
      </c>
      <c r="AH3427" s="43">
        <f>_xll.qlIndexFixing($X$9,$AB3427,TRUE,trigger)</f>
        <v>1.3735329884419922E-2</v>
      </c>
      <c r="AI3427" s="45">
        <f t="shared" si="67"/>
        <v>-0.20318544112274406</v>
      </c>
    </row>
    <row r="3428" spans="27:35" x14ac:dyDescent="0.2">
      <c r="AA3428" s="122" t="s">
        <v>88</v>
      </c>
      <c r="AB3428" s="40">
        <f>_xll.qlInterestRateIndexFixingDate($X$9,AC3428)</f>
        <v>63440</v>
      </c>
      <c r="AC3428" s="40">
        <f>_xll.qlCalendarAdvance(calendar,$AC3427,AA3428,,,trigger)</f>
        <v>63444</v>
      </c>
      <c r="AD3428" s="40">
        <f>_xll.qlInterestRateIndexMaturity($X$9,AC3428,)</f>
        <v>63535</v>
      </c>
      <c r="AE3428" s="43">
        <f>_xll.qlTenorBasisValue(TenorBasis3M,AC3428,_xll.ohTrigger(trigger,$X$24))</f>
        <v>1.2906794590449898E-5</v>
      </c>
      <c r="AF3428" s="90">
        <f>_xll.qlTenorBasisForwardRate(TenorBasis3M,AC3428,_xll.ohTrigger(trigger,$X$24))</f>
        <v>1.3579489325697663E-2</v>
      </c>
      <c r="AG3428" s="90">
        <f>_xll.qlIndexFixing(TenorBasisIndex6M,$AB3428,TRUE,_xll.ohTrigger(trigger,$X$24))</f>
        <v>1.3716324159953169E-2</v>
      </c>
      <c r="AH3428" s="43">
        <f>_xll.qlIndexFixing($X$9,$AB3428,TRUE,trigger)</f>
        <v>1.3736690661071721E-2</v>
      </c>
      <c r="AI3428" s="45">
        <f t="shared" si="67"/>
        <v>-0.20366501118551997</v>
      </c>
    </row>
    <row r="3429" spans="27:35" x14ac:dyDescent="0.2">
      <c r="AA3429" s="122" t="s">
        <v>88</v>
      </c>
      <c r="AB3429" s="40">
        <f>_xll.qlInterestRateIndexFixingDate($X$9,AC3429)</f>
        <v>63447</v>
      </c>
      <c r="AC3429" s="40">
        <f>_xll.qlCalendarAdvance(calendar,$AC3428,AA3429,,,trigger)</f>
        <v>63451</v>
      </c>
      <c r="AD3429" s="40">
        <f>_xll.qlInterestRateIndexMaturity($X$9,AC3429,)</f>
        <v>63542</v>
      </c>
      <c r="AE3429" s="43">
        <f>_xll.qlTenorBasisValue(TenorBasis3M,AC3429,_xll.ohTrigger(trigger,$X$24))</f>
        <v>1.2881354726369808E-5</v>
      </c>
      <c r="AF3429" s="90">
        <f>_xll.qlTenorBasisForwardRate(TenorBasis3M,AC3429,_xll.ohTrigger(trigger,$X$24))</f>
        <v>1.3580788568743122E-2</v>
      </c>
      <c r="AG3429" s="90">
        <f>_xll.qlIndexFixing(TenorBasisIndex6M,$AB3429,TRUE,_xll.ohTrigger(trigger,$X$24))</f>
        <v>1.3717623810612789E-2</v>
      </c>
      <c r="AH3429" s="43">
        <f>_xll.qlIndexFixing($X$9,$AB3429,TRUE,trigger)</f>
        <v>1.3738037984175794E-2</v>
      </c>
      <c r="AI3429" s="45">
        <f t="shared" si="67"/>
        <v>-0.2041417356300583</v>
      </c>
    </row>
    <row r="3430" spans="27:35" x14ac:dyDescent="0.2">
      <c r="AA3430" s="122" t="s">
        <v>88</v>
      </c>
      <c r="AB3430" s="40">
        <f>_xll.qlInterestRateIndexFixingDate($X$9,AC3430)</f>
        <v>63454</v>
      </c>
      <c r="AC3430" s="40">
        <f>_xll.qlCalendarAdvance(calendar,$AC3429,AA3430,,,trigger)</f>
        <v>63458</v>
      </c>
      <c r="AD3430" s="40">
        <f>_xll.qlInterestRateIndexMaturity($X$9,AC3430,)</f>
        <v>63550</v>
      </c>
      <c r="AE3430" s="43">
        <f>_xll.qlTenorBasisValue(TenorBasis3M,AC3430,_xll.ohTrigger(trigger,$X$24))</f>
        <v>1.2855971808929757E-5</v>
      </c>
      <c r="AF3430" s="90">
        <f>_xll.qlTenorBasisForwardRate(TenorBasis3M,AC3430,_xll.ohTrigger(trigger,$X$24))</f>
        <v>1.358241987839592E-2</v>
      </c>
      <c r="AG3430" s="90">
        <f>_xll.qlIndexFixing(TenorBasisIndex6M,$AB3430,TRUE,_xll.ohTrigger(trigger,$X$24))</f>
        <v>1.3719260736162767E-2</v>
      </c>
      <c r="AH3430" s="43">
        <f>_xll.qlIndexFixing($X$9,$AB3430,TRUE,trigger)</f>
        <v>1.3739726406588942E-2</v>
      </c>
      <c r="AI3430" s="45">
        <f t="shared" si="67"/>
        <v>-0.20465670426175406</v>
      </c>
    </row>
    <row r="3431" spans="27:35" x14ac:dyDescent="0.2">
      <c r="AA3431" s="122" t="s">
        <v>88</v>
      </c>
      <c r="AB3431" s="40">
        <f>_xll.qlInterestRateIndexFixingDate($X$9,AC3431)</f>
        <v>63461</v>
      </c>
      <c r="AC3431" s="40">
        <f>_xll.qlCalendarAdvance(calendar,$AC3430,AA3431,,,trigger)</f>
        <v>63465</v>
      </c>
      <c r="AD3431" s="40">
        <f>_xll.qlInterestRateIndexMaturity($X$9,AC3431,)</f>
        <v>63557</v>
      </c>
      <c r="AE3431" s="43">
        <f>_xll.qlTenorBasisValue(TenorBasis3M,AC3431,_xll.ohTrigger(trigger,$X$24))</f>
        <v>1.2830645713987761E-5</v>
      </c>
      <c r="AF3431" s="90">
        <f>_xll.qlTenorBasisForwardRate(TenorBasis3M,AC3431,_xll.ohTrigger(trigger,$X$24))</f>
        <v>1.3583691891224032E-2</v>
      </c>
      <c r="AG3431" s="90">
        <f>_xll.qlIndexFixing(TenorBasisIndex6M,$AB3431,TRUE,_xll.ohTrigger(trigger,$X$24))</f>
        <v>1.3720533156168647E-2</v>
      </c>
      <c r="AH3431" s="43">
        <f>_xll.qlIndexFixing($X$9,$AB3431,TRUE,trigger)</f>
        <v>1.3741045911860945E-2</v>
      </c>
      <c r="AI3431" s="45">
        <f t="shared" si="67"/>
        <v>-0.20512755692297241</v>
      </c>
    </row>
    <row r="3432" spans="27:35" x14ac:dyDescent="0.2">
      <c r="AA3432" s="122" t="s">
        <v>88</v>
      </c>
      <c r="AB3432" s="40">
        <f>_xll.qlInterestRateIndexFixingDate($X$9,AC3432)</f>
        <v>63468</v>
      </c>
      <c r="AC3432" s="40">
        <f>_xll.qlCalendarAdvance(calendar,$AC3431,AA3432,,,trigger)</f>
        <v>63472</v>
      </c>
      <c r="AD3432" s="40">
        <f>_xll.qlInterestRateIndexMaturity($X$9,AC3432,)</f>
        <v>63564</v>
      </c>
      <c r="AE3432" s="43">
        <f>_xll.qlTenorBasisValue(TenorBasis3M,AC3432,_xll.ohTrigger(trigger,$X$24))</f>
        <v>1.2805376317662397E-5</v>
      </c>
      <c r="AF3432" s="90">
        <f>_xll.qlTenorBasisForwardRate(TenorBasis3M,AC3432,_xll.ohTrigger(trigger,$X$24))</f>
        <v>1.3584950734610085E-2</v>
      </c>
      <c r="AG3432" s="90">
        <f>_xll.qlIndexFixing(TenorBasisIndex6M,$AB3432,TRUE,_xll.ohTrigger(trigger,$X$24))</f>
        <v>1.3721792406272838E-2</v>
      </c>
      <c r="AH3432" s="43">
        <f>_xll.qlIndexFixing($X$9,$AB3432,TRUE,trigger)</f>
        <v>1.374235196303685E-2</v>
      </c>
      <c r="AI3432" s="45">
        <f t="shared" si="67"/>
        <v>-0.20559556764011486</v>
      </c>
    </row>
    <row r="3433" spans="27:35" x14ac:dyDescent="0.2">
      <c r="AA3433" s="122" t="s">
        <v>88</v>
      </c>
      <c r="AB3433" s="40">
        <f>_xll.qlInterestRateIndexFixingDate($X$9,AC3433)</f>
        <v>63475</v>
      </c>
      <c r="AC3433" s="40">
        <f>_xll.qlCalendarAdvance(calendar,$AC3432,AA3433,,,trigger)</f>
        <v>63479</v>
      </c>
      <c r="AD3433" s="40">
        <f>_xll.qlInterestRateIndexMaturity($X$9,AC3433,)</f>
        <v>63571</v>
      </c>
      <c r="AE3433" s="43">
        <f>_xll.qlTenorBasisValue(TenorBasis3M,AC3433,_xll.ohTrigger(trigger,$X$24))</f>
        <v>1.2780163496332287E-5</v>
      </c>
      <c r="AF3433" s="90">
        <f>_xll.qlTenorBasisForwardRate(TenorBasis3M,AC3433,_xll.ohTrigger(trigger,$X$24))</f>
        <v>1.3586196408420273E-2</v>
      </c>
      <c r="AG3433" s="90">
        <f>_xll.qlIndexFixing(TenorBasisIndex6M,$AB3433,TRUE,_xll.ohTrigger(trigger,$X$24))</f>
        <v>1.3723038486346746E-2</v>
      </c>
      <c r="AH3433" s="43">
        <f>_xll.qlIndexFixing($X$9,$AB3433,TRUE,trigger)</f>
        <v>1.3743644560102755E-2</v>
      </c>
      <c r="AI3433" s="45">
        <f t="shared" si="67"/>
        <v>-0.20606073756009383</v>
      </c>
    </row>
    <row r="3434" spans="27:35" x14ac:dyDescent="0.2">
      <c r="AA3434" s="122" t="s">
        <v>88</v>
      </c>
      <c r="AB3434" s="40">
        <f>_xll.qlInterestRateIndexFixingDate($X$9,AC3434)</f>
        <v>63482</v>
      </c>
      <c r="AC3434" s="40">
        <f>_xll.qlCalendarAdvance(calendar,$AC3433,AA3434,,,trigger)</f>
        <v>63486</v>
      </c>
      <c r="AD3434" s="40">
        <f>_xll.qlInterestRateIndexMaturity($X$9,AC3434,)</f>
        <v>63578</v>
      </c>
      <c r="AE3434" s="43">
        <f>_xll.qlTenorBasisValue(TenorBasis3M,AC3434,_xll.ohTrigger(trigger,$X$24))</f>
        <v>1.2755007126635583E-5</v>
      </c>
      <c r="AF3434" s="90">
        <f>_xll.qlTenorBasisForwardRate(TenorBasis3M,AC3434,_xll.ohTrigger(trigger,$X$24))</f>
        <v>1.3587428912519054E-2</v>
      </c>
      <c r="AG3434" s="90">
        <f>_xll.qlIndexFixing(TenorBasisIndex6M,$AB3434,TRUE,_xll.ohTrigger(trigger,$X$24))</f>
        <v>1.3724271396248744E-2</v>
      </c>
      <c r="AH3434" s="43">
        <f>_xll.qlIndexFixing($X$9,$AB3434,TRUE,trigger)</f>
        <v>1.3744923703043888E-2</v>
      </c>
      <c r="AI3434" s="45">
        <f t="shared" si="67"/>
        <v>-0.20652306795144321</v>
      </c>
    </row>
    <row r="3435" spans="27:35" x14ac:dyDescent="0.2">
      <c r="AA3435" s="122" t="s">
        <v>88</v>
      </c>
      <c r="AB3435" s="40">
        <f>_xll.qlInterestRateIndexFixingDate($X$9,AC3435)</f>
        <v>63489</v>
      </c>
      <c r="AC3435" s="40">
        <f>_xll.qlCalendarAdvance(calendar,$AC3434,AA3435,,,trigger)</f>
        <v>63493</v>
      </c>
      <c r="AD3435" s="40">
        <f>_xll.qlInterestRateIndexMaturity($X$9,AC3435,)</f>
        <v>63585</v>
      </c>
      <c r="AE3435" s="43">
        <f>_xll.qlTenorBasisValue(TenorBasis3M,AC3435,_xll.ohTrigger(trigger,$X$24))</f>
        <v>1.2729907085469454E-5</v>
      </c>
      <c r="AF3435" s="90">
        <f>_xll.qlTenorBasisForwardRate(TenorBasis3M,AC3435,_xll.ohTrigger(trigger,$X$24))</f>
        <v>1.3588648246773489E-2</v>
      </c>
      <c r="AG3435" s="90">
        <f>_xll.qlIndexFixing(TenorBasisIndex6M,$AB3435,TRUE,_xll.ohTrigger(trigger,$X$24))</f>
        <v>1.3725491135854582E-2</v>
      </c>
      <c r="AH3435" s="43">
        <f>_xll.qlIndexFixing($X$9,$AB3435,TRUE,trigger)</f>
        <v>1.3746189391850693E-2</v>
      </c>
      <c r="AI3435" s="45">
        <f t="shared" si="67"/>
        <v>-0.20698255996111012</v>
      </c>
    </row>
    <row r="3436" spans="27:35" x14ac:dyDescent="0.2">
      <c r="AA3436" s="122" t="s">
        <v>88</v>
      </c>
      <c r="AB3436" s="40">
        <f>_xll.qlInterestRateIndexFixingDate($X$9,AC3436)</f>
        <v>63496</v>
      </c>
      <c r="AC3436" s="40">
        <f>_xll.qlCalendarAdvance(calendar,$AC3435,AA3436,,,trigger)</f>
        <v>63500</v>
      </c>
      <c r="AD3436" s="40">
        <f>_xll.qlInterestRateIndexMaturity($X$9,AC3436,)</f>
        <v>63592</v>
      </c>
      <c r="AE3436" s="43">
        <f>_xll.qlTenorBasisValue(TenorBasis3M,AC3436,_xll.ohTrigger(trigger,$X$24))</f>
        <v>1.270486324998957E-5</v>
      </c>
      <c r="AF3436" s="90">
        <f>_xll.qlTenorBasisForwardRate(TenorBasis3M,AC3436,_xll.ohTrigger(trigger,$X$24))</f>
        <v>1.3589854411048903E-2</v>
      </c>
      <c r="AG3436" s="90">
        <f>_xll.qlIndexFixing(TenorBasisIndex6M,$AB3436,TRUE,_xll.ohTrigger(trigger,$X$24))</f>
        <v>1.3726697705020901E-2</v>
      </c>
      <c r="AH3436" s="43">
        <f>_xll.qlIndexFixing($X$9,$AB3436,TRUE,trigger)</f>
        <v>1.3747441626507531E-2</v>
      </c>
      <c r="AI3436" s="45">
        <f t="shared" si="67"/>
        <v>-0.20743921486630207</v>
      </c>
    </row>
    <row r="3437" spans="27:35" x14ac:dyDescent="0.2">
      <c r="AA3437" s="122" t="s">
        <v>88</v>
      </c>
      <c r="AB3437" s="40">
        <f>_xll.qlInterestRateIndexFixingDate($X$9,AC3437)</f>
        <v>63503</v>
      </c>
      <c r="AC3437" s="40">
        <f>_xll.qlCalendarAdvance(calendar,$AC3436,AA3437,,,trigger)</f>
        <v>63507</v>
      </c>
      <c r="AD3437" s="40">
        <f>_xll.qlInterestRateIndexMaturity($X$9,AC3437,)</f>
        <v>63599</v>
      </c>
      <c r="AE3437" s="43">
        <f>_xll.qlTenorBasisValue(TenorBasis3M,AC3437,_xll.ohTrigger(trigger,$X$24))</f>
        <v>1.2679875497609607E-5</v>
      </c>
      <c r="AF3437" s="90">
        <f>_xll.qlTenorBasisForwardRate(TenorBasis3M,AC3437,_xll.ohTrigger(trigger,$X$24))</f>
        <v>1.3591047405208886E-2</v>
      </c>
      <c r="AG3437" s="90">
        <f>_xll.qlIndexFixing(TenorBasisIndex6M,$AB3437,TRUE,_xll.ohTrigger(trigger,$X$24))</f>
        <v>1.3727891103616498E-2</v>
      </c>
      <c r="AH3437" s="43">
        <f>_xll.qlIndexFixing($X$9,$AB3437,TRUE,trigger)</f>
        <v>1.3748680407002237E-2</v>
      </c>
      <c r="AI3437" s="45">
        <f t="shared" si="67"/>
        <v>-0.20789303385738631</v>
      </c>
    </row>
    <row r="3438" spans="27:35" x14ac:dyDescent="0.2">
      <c r="AA3438" s="122" t="s">
        <v>88</v>
      </c>
      <c r="AB3438" s="40">
        <f>_xll.qlInterestRateIndexFixingDate($X$9,AC3438)</f>
        <v>63510</v>
      </c>
      <c r="AC3438" s="40">
        <f>_xll.qlCalendarAdvance(calendar,$AC3437,AA3438,,,trigger)</f>
        <v>63514</v>
      </c>
      <c r="AD3438" s="40">
        <f>_xll.qlInterestRateIndexMaturity($X$9,AC3438,)</f>
        <v>63606</v>
      </c>
      <c r="AE3438" s="43">
        <f>_xll.qlTenorBasisValue(TenorBasis3M,AC3438,_xll.ohTrigger(trigger,$X$24))</f>
        <v>1.2654943706000683E-5</v>
      </c>
      <c r="AF3438" s="90">
        <f>_xll.qlTenorBasisForwardRate(TenorBasis3M,AC3438,_xll.ohTrigger(trigger,$X$24))</f>
        <v>1.359222722912571E-2</v>
      </c>
      <c r="AG3438" s="90">
        <f>_xll.qlIndexFixing(TenorBasisIndex6M,$AB3438,TRUE,_xll.ohTrigger(trigger,$X$24))</f>
        <v>1.3729071331510174E-2</v>
      </c>
      <c r="AH3438" s="43">
        <f>_xll.qlIndexFixing($X$9,$AB3438,TRUE,trigger)</f>
        <v>1.3749905733321776E-2</v>
      </c>
      <c r="AI3438" s="45">
        <f t="shared" si="67"/>
        <v>-0.20834401811602177</v>
      </c>
    </row>
    <row r="3439" spans="27:35" x14ac:dyDescent="0.2">
      <c r="AA3439" s="122" t="s">
        <v>88</v>
      </c>
      <c r="AB3439" s="40">
        <f>_xll.qlInterestRateIndexFixingDate($X$9,AC3439)</f>
        <v>63517</v>
      </c>
      <c r="AC3439" s="40">
        <f>_xll.qlCalendarAdvance(calendar,$AC3438,AA3439,,,trigger)</f>
        <v>63521</v>
      </c>
      <c r="AD3439" s="40">
        <f>_xll.qlInterestRateIndexMaturity($X$9,AC3439,)</f>
        <v>63613</v>
      </c>
      <c r="AE3439" s="43">
        <f>_xll.qlTenorBasisValue(TenorBasis3M,AC3439,_xll.ohTrigger(trigger,$X$24))</f>
        <v>1.2630067753090936E-5</v>
      </c>
      <c r="AF3439" s="90">
        <f>_xll.qlTenorBasisForwardRate(TenorBasis3M,AC3439,_xll.ohTrigger(trigger,$X$24))</f>
        <v>1.3593393882663833E-2</v>
      </c>
      <c r="AG3439" s="90">
        <f>_xll.qlIndexFixing(TenorBasisIndex6M,$AB3439,TRUE,_xll.ohTrigger(trigger,$X$24))</f>
        <v>1.3730238388569863E-2</v>
      </c>
      <c r="AH3439" s="43">
        <f>_xll.qlIndexFixing($X$9,$AB3439,TRUE,trigger)</f>
        <v>1.3751117605454855E-2</v>
      </c>
      <c r="AI3439" s="45">
        <f t="shared" si="67"/>
        <v>-0.20879216884992294</v>
      </c>
    </row>
    <row r="3440" spans="27:35" x14ac:dyDescent="0.2">
      <c r="AA3440" s="122" t="s">
        <v>88</v>
      </c>
      <c r="AB3440" s="40">
        <f>_xll.qlInterestRateIndexFixingDate($X$9,AC3440)</f>
        <v>63524</v>
      </c>
      <c r="AC3440" s="40">
        <f>_xll.qlCalendarAdvance(calendar,$AC3439,AA3440,,,trigger)</f>
        <v>63528</v>
      </c>
      <c r="AD3440" s="40">
        <f>_xll.qlInterestRateIndexMaturity($X$9,AC3440,)</f>
        <v>63618</v>
      </c>
      <c r="AE3440" s="43">
        <f>_xll.qlTenorBasisValue(TenorBasis3M,AC3440,_xll.ohTrigger(trigger,$X$24))</f>
        <v>1.2605247517064943E-5</v>
      </c>
      <c r="AF3440" s="90">
        <f>_xll.qlTenorBasisForwardRate(TenorBasis3M,AC3440,_xll.ohTrigger(trigger,$X$24))</f>
        <v>1.35938747180262E-2</v>
      </c>
      <c r="AG3440" s="90">
        <f>_xll.qlIndexFixing(TenorBasisIndex6M,$AB3440,TRUE,_xll.ohTrigger(trigger,$X$24))</f>
        <v>1.3730709200930669E-2</v>
      </c>
      <c r="AH3440" s="43">
        <f>_xll.qlIndexFixing($X$9,$AB3440,TRUE,trigger)</f>
        <v>1.3751625098904263E-2</v>
      </c>
      <c r="AI3440" s="45">
        <f t="shared" si="67"/>
        <v>-0.2091589797359461</v>
      </c>
    </row>
    <row r="3441" spans="27:35" x14ac:dyDescent="0.2">
      <c r="AA3441" s="122" t="s">
        <v>88</v>
      </c>
      <c r="AB3441" s="40">
        <f>_xll.qlInterestRateIndexFixingDate($X$9,AC3441)</f>
        <v>63531</v>
      </c>
      <c r="AC3441" s="40">
        <f>_xll.qlCalendarAdvance(calendar,$AC3440,AA3441,,,trigger)</f>
        <v>63535</v>
      </c>
      <c r="AD3441" s="40">
        <f>_xll.qlInterestRateIndexMaturity($X$9,AC3441,)</f>
        <v>63625</v>
      </c>
      <c r="AE3441" s="43">
        <f>_xll.qlTenorBasisValue(TenorBasis3M,AC3441,_xll.ohTrigger(trigger,$X$24))</f>
        <v>1.2580482876363205E-5</v>
      </c>
      <c r="AF3441" s="90">
        <f>_xll.qlTenorBasisForwardRate(TenorBasis3M,AC3441,_xll.ohTrigger(trigger,$X$24))</f>
        <v>1.3595016825862949E-2</v>
      </c>
      <c r="AG3441" s="90">
        <f>_xll.qlIndexFixing(TenorBasisIndex6M,$AB3441,TRUE,_xll.ohTrigger(trigger,$X$24))</f>
        <v>1.3731851710542919E-2</v>
      </c>
      <c r="AH3441" s="43">
        <f>_xll.qlIndexFixing($X$9,$AB3441,TRUE,trigger)</f>
        <v>1.375281189413613E-2</v>
      </c>
      <c r="AI3441" s="45">
        <f t="shared" si="67"/>
        <v>-0.20960183593210502</v>
      </c>
    </row>
    <row r="3442" spans="27:35" x14ac:dyDescent="0.2">
      <c r="AA3442" s="122" t="s">
        <v>88</v>
      </c>
      <c r="AB3442" s="40">
        <f>_xll.qlInterestRateIndexFixingDate($X$9,AC3442)</f>
        <v>63538</v>
      </c>
      <c r="AC3442" s="40">
        <f>_xll.qlCalendarAdvance(calendar,$AC3441,AA3442,,,trigger)</f>
        <v>63542</v>
      </c>
      <c r="AD3442" s="40">
        <f>_xll.qlInterestRateIndexMaturity($X$9,AC3442,)</f>
        <v>63632</v>
      </c>
      <c r="AE3442" s="43">
        <f>_xll.qlTenorBasisValue(TenorBasis3M,AC3442,_xll.ohTrigger(trigger,$X$24))</f>
        <v>1.2555773709681724E-5</v>
      </c>
      <c r="AF3442" s="90">
        <f>_xll.qlTenorBasisForwardRate(TenorBasis3M,AC3442,_xll.ohTrigger(trigger,$X$24))</f>
        <v>1.3596145763928646E-2</v>
      </c>
      <c r="AG3442" s="90">
        <f>_xll.qlIndexFixing(TenorBasisIndex6M,$AB3442,TRUE,_xll.ohTrigger(trigger,$X$24))</f>
        <v>1.3732981049939141E-2</v>
      </c>
      <c r="AH3442" s="43">
        <f>_xll.qlIndexFixing($X$9,$AB3442,TRUE,trigger)</f>
        <v>1.3753985236164112E-2</v>
      </c>
      <c r="AI3442" s="45">
        <f t="shared" si="67"/>
        <v>-0.21004186224971022</v>
      </c>
    </row>
    <row r="3443" spans="27:35" x14ac:dyDescent="0.2">
      <c r="AA3443" s="122" t="s">
        <v>88</v>
      </c>
      <c r="AB3443" s="40">
        <f>_xll.qlInterestRateIndexFixingDate($X$9,AC3443)</f>
        <v>63544</v>
      </c>
      <c r="AC3443" s="40">
        <f>_xll.qlCalendarAdvance(calendar,$AC3442,AA3443,,,trigger)</f>
        <v>63550</v>
      </c>
      <c r="AD3443" s="40">
        <f>_xll.qlInterestRateIndexMaturity($X$9,AC3443,)</f>
        <v>63640</v>
      </c>
      <c r="AE3443" s="43">
        <f>_xll.qlTenorBasisValue(TenorBasis3M,AC3443,_xll.ohTrigger(trigger,$X$24))</f>
        <v>1.2527602434147509E-5</v>
      </c>
      <c r="AF3443" s="90">
        <f>_xll.qlTenorBasisForwardRate(TenorBasis3M,AC3443,_xll.ohTrigger(trigger,$X$24))</f>
        <v>1.3597419852444226E-2</v>
      </c>
      <c r="AG3443" s="90">
        <f>_xll.qlIndexFixing(TenorBasisIndex6M,$AB3443,TRUE,_xll.ohTrigger(trigger,$X$24))</f>
        <v>1.373425559657182E-2</v>
      </c>
      <c r="AH3443" s="43">
        <f>_xll.qlIndexFixing($X$9,$AB3443,TRUE,trigger)</f>
        <v>1.3755309725155485E-2</v>
      </c>
      <c r="AI3443" s="45">
        <f t="shared" si="67"/>
        <v>-0.21054128583664067</v>
      </c>
    </row>
    <row r="3444" spans="27:35" x14ac:dyDescent="0.2">
      <c r="AA3444" s="122" t="s">
        <v>88</v>
      </c>
      <c r="AB3444" s="40">
        <f>_xll.qlInterestRateIndexFixingDate($X$9,AC3444)</f>
        <v>63552</v>
      </c>
      <c r="AC3444" s="40">
        <f>_xll.qlCalendarAdvance(calendar,$AC3443,AA3444,,,trigger)</f>
        <v>63557</v>
      </c>
      <c r="AD3444" s="40">
        <f>_xll.qlInterestRateIndexMaturity($X$9,AC3444,)</f>
        <v>63647</v>
      </c>
      <c r="AE3444" s="43">
        <f>_xll.qlTenorBasisValue(TenorBasis3M,AC3444,_xll.ohTrigger(trigger,$X$24))</f>
        <v>1.2503011733078642E-5</v>
      </c>
      <c r="AF3444" s="90">
        <f>_xll.qlTenorBasisForwardRate(TenorBasis3M,AC3444,_xll.ohTrigger(trigger,$X$24))</f>
        <v>1.3598520569134465E-2</v>
      </c>
      <c r="AG3444" s="90">
        <f>_xll.qlIndexFixing(TenorBasisIndex6M,$AB3444,TRUE,_xll.ohTrigger(trigger,$X$24))</f>
        <v>1.3735356713634239E-2</v>
      </c>
      <c r="AH3444" s="43">
        <f>_xll.qlIndexFixing($X$9,$AB3444,TRUE,trigger)</f>
        <v>1.3756454238849081E-2</v>
      </c>
      <c r="AI3444" s="45">
        <f t="shared" si="67"/>
        <v>-0.21097525214841539</v>
      </c>
    </row>
    <row r="3445" spans="27:35" x14ac:dyDescent="0.2">
      <c r="AA3445" s="122" t="s">
        <v>88</v>
      </c>
      <c r="AB3445" s="40">
        <f>_xll.qlInterestRateIndexFixingDate($X$9,AC3445)</f>
        <v>63562</v>
      </c>
      <c r="AC3445" s="40">
        <f>_xll.qlCalendarAdvance(calendar,$AC3444,AA3445,,,trigger)</f>
        <v>63564</v>
      </c>
      <c r="AD3445" s="40">
        <f>_xll.qlInterestRateIndexMaturity($X$9,AC3445,)</f>
        <v>63654</v>
      </c>
      <c r="AE3445" s="43">
        <f>_xll.qlTenorBasisValue(TenorBasis3M,AC3445,_xll.ohTrigger(trigger,$X$24))</f>
        <v>1.2478476126446158E-5</v>
      </c>
      <c r="AF3445" s="90">
        <f>_xll.qlTenorBasisForwardRate(TenorBasis3M,AC3445,_xll.ohTrigger(trigger,$X$24))</f>
        <v>1.359960811564509E-2</v>
      </c>
      <c r="AG3445" s="90">
        <f>_xll.qlIndexFixing(TenorBasisIndex6M,$AB3445,TRUE,_xll.ohTrigger(trigger,$X$24))</f>
        <v>1.3736444660071179E-2</v>
      </c>
      <c r="AH3445" s="43">
        <f>_xll.qlIndexFixing($X$9,$AB3445,TRUE,trigger)</f>
        <v>1.3757585299302377E-2</v>
      </c>
      <c r="AI3445" s="45">
        <f t="shared" si="67"/>
        <v>-0.21140639231198577</v>
      </c>
    </row>
    <row r="3446" spans="27:35" x14ac:dyDescent="0.2">
      <c r="AA3446" s="122" t="s">
        <v>88</v>
      </c>
      <c r="AB3446" s="40">
        <f>_xll.qlInterestRateIndexFixingDate($X$9,AC3446)</f>
        <v>63569</v>
      </c>
      <c r="AC3446" s="40">
        <f>_xll.qlCalendarAdvance(calendar,$AC3445,AA3446,,,trigger)</f>
        <v>63571</v>
      </c>
      <c r="AD3446" s="40">
        <f>_xll.qlInterestRateIndexMaturity($X$9,AC3446,)</f>
        <v>63661</v>
      </c>
      <c r="AE3446" s="43">
        <f>_xll.qlTenorBasisValue(TenorBasis3M,AC3446,_xll.ohTrigger(trigger,$X$24))</f>
        <v>1.2453995493998889E-5</v>
      </c>
      <c r="AF3446" s="90">
        <f>_xll.qlTenorBasisForwardRate(TenorBasis3M,AC3446,_xll.ohTrigger(trigger,$X$24))</f>
        <v>1.3600682491843763E-2</v>
      </c>
      <c r="AG3446" s="90">
        <f>_xll.qlIndexFixing(TenorBasisIndex6M,$AB3446,TRUE,_xll.ohTrigger(trigger,$X$24))</f>
        <v>1.3737519435748524E-2</v>
      </c>
      <c r="AH3446" s="43">
        <f>_xll.qlIndexFixing($X$9,$AB3446,TRUE,trigger)</f>
        <v>1.3758702906502052E-2</v>
      </c>
      <c r="AI3446" s="45">
        <f t="shared" si="67"/>
        <v>-0.21183470753527445</v>
      </c>
    </row>
    <row r="3447" spans="27:35" x14ac:dyDescent="0.2">
      <c r="AA3447" s="122" t="s">
        <v>88</v>
      </c>
      <c r="AB3447" s="40">
        <f>_xll.qlInterestRateIndexFixingDate($X$9,AC3447)</f>
        <v>63576</v>
      </c>
      <c r="AC3447" s="40">
        <f>_xll.qlCalendarAdvance(calendar,$AC3446,AA3447,,,trigger)</f>
        <v>63578</v>
      </c>
      <c r="AD3447" s="40">
        <f>_xll.qlInterestRateIndexMaturity($X$9,AC3447,)</f>
        <v>63668</v>
      </c>
      <c r="AE3447" s="43">
        <f>_xll.qlTenorBasisValue(TenorBasis3M,AC3447,_xll.ohTrigger(trigger,$X$24))</f>
        <v>1.2429569715738574E-5</v>
      </c>
      <c r="AF3447" s="90">
        <f>_xll.qlTenorBasisForwardRate(TenorBasis3M,AC3447,_xll.ohTrigger(trigger,$X$24))</f>
        <v>1.3601743697602586E-2</v>
      </c>
      <c r="AG3447" s="90">
        <f>_xll.qlIndexFixing(TenorBasisIndex6M,$AB3447,TRUE,_xll.ohTrigger(trigger,$X$24))</f>
        <v>1.3738581040540154E-2</v>
      </c>
      <c r="AH3447" s="43">
        <f>_xll.qlIndexFixing($X$9,$AB3447,TRUE,trigger)</f>
        <v>1.3759807060439222E-2</v>
      </c>
      <c r="AI3447" s="45">
        <f t="shared" si="67"/>
        <v>-0.21226019899067694</v>
      </c>
    </row>
    <row r="3448" spans="27:35" x14ac:dyDescent="0.2">
      <c r="AA3448" s="122" t="s">
        <v>88</v>
      </c>
      <c r="AB3448" s="40">
        <f>_xll.qlInterestRateIndexFixingDate($X$9,AC3448)</f>
        <v>63583</v>
      </c>
      <c r="AC3448" s="40">
        <f>_xll.qlCalendarAdvance(calendar,$AC3447,AA3448,,,trigger)</f>
        <v>63585</v>
      </c>
      <c r="AD3448" s="40">
        <f>_xll.qlInterestRateIndexMaturity($X$9,AC3448,)</f>
        <v>63674</v>
      </c>
      <c r="AE3448" s="43">
        <f>_xll.qlTenorBasisValue(TenorBasis3M,AC3448,_xll.ohTrigger(trigger,$X$24))</f>
        <v>1.2405198671919267E-5</v>
      </c>
      <c r="AF3448" s="90">
        <f>_xll.qlTenorBasisForwardRate(TenorBasis3M,AC3448,_xll.ohTrigger(trigger,$X$24))</f>
        <v>1.3602462617104573E-2</v>
      </c>
      <c r="AG3448" s="90">
        <f>_xll.qlIndexFixing(TenorBasisIndex6M,$AB3448,TRUE,_xll.ohTrigger(trigger,$X$24))</f>
        <v>1.3739295142732005E-2</v>
      </c>
      <c r="AH3448" s="43">
        <f>_xll.qlIndexFixing($X$9,$AB3448,TRUE,trigger)</f>
        <v>1.3760559651941657E-2</v>
      </c>
      <c r="AI3448" s="45">
        <f t="shared" si="67"/>
        <v>-0.2126450920965188</v>
      </c>
    </row>
    <row r="3449" spans="27:35" x14ac:dyDescent="0.2">
      <c r="AA3449" s="122" t="s">
        <v>88</v>
      </c>
      <c r="AB3449" s="40">
        <f>_xll.qlInterestRateIndexFixingDate($X$9,AC3449)</f>
        <v>63590</v>
      </c>
      <c r="AC3449" s="40">
        <f>_xll.qlCalendarAdvance(calendar,$AC3448,AA3449,,,trigger)</f>
        <v>63592</v>
      </c>
      <c r="AD3449" s="40">
        <f>_xll.qlInterestRateIndexMaturity($X$9,AC3449,)</f>
        <v>63681</v>
      </c>
      <c r="AE3449" s="43">
        <f>_xll.qlTenorBasisValue(TenorBasis3M,AC3449,_xll.ohTrigger(trigger,$X$24))</f>
        <v>1.2380882243046861E-5</v>
      </c>
      <c r="AF3449" s="90">
        <f>_xll.qlTenorBasisForwardRate(TenorBasis3M,AC3449,_xll.ohTrigger(trigger,$X$24))</f>
        <v>1.3603498383311758E-2</v>
      </c>
      <c r="AG3449" s="90">
        <f>_xll.qlIndexFixing(TenorBasisIndex6M,$AB3449,TRUE,_xll.ohTrigger(trigger,$X$24))</f>
        <v>1.374033130670191E-2</v>
      </c>
      <c r="AH3449" s="43">
        <f>_xll.qlIndexFixing($X$9,$AB3449,TRUE,trigger)</f>
        <v>1.3761637819125054E-2</v>
      </c>
      <c r="AI3449" s="45">
        <f t="shared" si="67"/>
        <v>-0.21306512423144297</v>
      </c>
    </row>
    <row r="3450" spans="27:35" x14ac:dyDescent="0.2">
      <c r="AA3450" s="122" t="s">
        <v>88</v>
      </c>
      <c r="AB3450" s="40">
        <f>_xll.qlInterestRateIndexFixingDate($X$9,AC3450)</f>
        <v>63597</v>
      </c>
      <c r="AC3450" s="40">
        <f>_xll.qlCalendarAdvance(calendar,$AC3449,AA3450,,,trigger)</f>
        <v>63599</v>
      </c>
      <c r="AD3450" s="40">
        <f>_xll.qlInterestRateIndexMaturity($X$9,AC3450,)</f>
        <v>63688</v>
      </c>
      <c r="AE3450" s="43">
        <f>_xll.qlTenorBasisValue(TenorBasis3M,AC3450,_xll.ohTrigger(trigger,$X$24))</f>
        <v>1.2356620309878602E-5</v>
      </c>
      <c r="AF3450" s="90">
        <f>_xll.qlTenorBasisForwardRate(TenorBasis3M,AC3450,_xll.ohTrigger(trigger,$X$24))</f>
        <v>1.3604520979198377E-2</v>
      </c>
      <c r="AG3450" s="90">
        <f>_xll.qlIndexFixing(TenorBasisIndex6M,$AB3450,TRUE,_xll.ohTrigger(trigger,$X$24))</f>
        <v>1.374135429990846E-2</v>
      </c>
      <c r="AH3450" s="43">
        <f>_xll.qlIndexFixing($X$9,$AB3450,TRUE,trigger)</f>
        <v>1.3762702533522601E-2</v>
      </c>
      <c r="AI3450" s="45">
        <f t="shared" si="67"/>
        <v>-0.21348233614141079</v>
      </c>
    </row>
    <row r="3451" spans="27:35" x14ac:dyDescent="0.2">
      <c r="AA3451" s="122" t="s">
        <v>88</v>
      </c>
      <c r="AB3451" s="40">
        <f>_xll.qlInterestRateIndexFixingDate($X$9,AC3451)</f>
        <v>63604</v>
      </c>
      <c r="AC3451" s="40">
        <f>_xll.qlCalendarAdvance(calendar,$AC3450,AA3451,,,trigger)</f>
        <v>63606</v>
      </c>
      <c r="AD3451" s="40">
        <f>_xll.qlInterestRateIndexMaturity($X$9,AC3451,)</f>
        <v>63695</v>
      </c>
      <c r="AE3451" s="43">
        <f>_xll.qlTenorBasisValue(TenorBasis3M,AC3451,_xll.ohTrigger(trigger,$X$24))</f>
        <v>1.2332412753422625E-5</v>
      </c>
      <c r="AF3451" s="90">
        <f>_xll.qlTenorBasisForwardRate(TenorBasis3M,AC3451,_xll.ohTrigger(trigger,$X$24))</f>
        <v>1.3605530404634201E-2</v>
      </c>
      <c r="AG3451" s="90">
        <f>_xll.qlIndexFixing(TenorBasisIndex6M,$AB3451,TRUE,_xll.ohTrigger(trigger,$X$24))</f>
        <v>1.3742364122222319E-2</v>
      </c>
      <c r="AH3451" s="43">
        <f>_xll.qlIndexFixing($X$9,$AB3451,TRUE,trigger)</f>
        <v>1.3763753795123517E-2</v>
      </c>
      <c r="AI3451" s="45">
        <f t="shared" si="67"/>
        <v>-0.21389672901198434</v>
      </c>
    </row>
    <row r="3452" spans="27:35" x14ac:dyDescent="0.2">
      <c r="AA3452" s="122" t="s">
        <v>88</v>
      </c>
      <c r="AB3452" s="40">
        <f>_xll.qlInterestRateIndexFixingDate($X$9,AC3452)</f>
        <v>63611</v>
      </c>
      <c r="AC3452" s="40">
        <f>_xll.qlCalendarAdvance(calendar,$AC3451,AA3452,,,trigger)</f>
        <v>63613</v>
      </c>
      <c r="AD3452" s="40">
        <f>_xll.qlInterestRateIndexMaturity($X$9,AC3452,)</f>
        <v>63705</v>
      </c>
      <c r="AE3452" s="43">
        <f>_xll.qlTenorBasisValue(TenorBasis3M,AC3452,_xll.ohTrigger(trigger,$X$24))</f>
        <v>1.2308259454937345E-5</v>
      </c>
      <c r="AF3452" s="90">
        <f>_xll.qlTenorBasisForwardRate(TenorBasis3M,AC3452,_xll.ohTrigger(trigger,$X$24))</f>
        <v>1.360750294303777E-2</v>
      </c>
      <c r="AG3452" s="90">
        <f>_xll.qlIndexFixing(TenorBasisIndex6M,$AB3452,TRUE,_xll.ohTrigger(trigger,$X$24))</f>
        <v>1.3744352709906768E-2</v>
      </c>
      <c r="AH3452" s="43">
        <f>_xll.qlIndexFixing($X$9,$AB3452,TRUE,trigger)</f>
        <v>1.3765794646413965E-2</v>
      </c>
      <c r="AI3452" s="45">
        <f t="shared" si="67"/>
        <v>-0.2144193650719696</v>
      </c>
    </row>
    <row r="3453" spans="27:35" x14ac:dyDescent="0.2">
      <c r="AA3453" s="122" t="s">
        <v>88</v>
      </c>
      <c r="AB3453" s="40">
        <f>_xll.qlInterestRateIndexFixingDate($X$9,AC3453)</f>
        <v>63618</v>
      </c>
      <c r="AC3453" s="40">
        <f>_xll.qlCalendarAdvance(calendar,$AC3452,AA3453,,,trigger)</f>
        <v>63620</v>
      </c>
      <c r="AD3453" s="40">
        <f>_xll.qlInterestRateIndexMaturity($X$9,AC3453,)</f>
        <v>63712</v>
      </c>
      <c r="AE3453" s="43">
        <f>_xll.qlTenorBasisValue(TenorBasis3M,AC3453,_xll.ohTrigger(trigger,$X$24))</f>
        <v>1.2284160295931088E-5</v>
      </c>
      <c r="AF3453" s="90">
        <f>_xll.qlTenorBasisForwardRate(TenorBasis3M,AC3453,_xll.ohTrigger(trigger,$X$24))</f>
        <v>1.3608483315799872E-2</v>
      </c>
      <c r="AG3453" s="90">
        <f>_xll.qlIndexFixing(TenorBasisIndex6M,$AB3453,TRUE,_xll.ohTrigger(trigger,$X$24))</f>
        <v>1.3745333479727777E-2</v>
      </c>
      <c r="AH3453" s="43">
        <f>_xll.qlIndexFixing($X$9,$AB3453,TRUE,trigger)</f>
        <v>1.3766816236627259E-2</v>
      </c>
      <c r="AI3453" s="45">
        <f t="shared" si="67"/>
        <v>-0.21482756899482078</v>
      </c>
    </row>
    <row r="3454" spans="27:35" x14ac:dyDescent="0.2">
      <c r="AA3454" s="122" t="s">
        <v>88</v>
      </c>
      <c r="AB3454" s="40">
        <f>_xll.qlInterestRateIndexFixingDate($X$9,AC3454)</f>
        <v>63625</v>
      </c>
      <c r="AC3454" s="40">
        <f>_xll.qlCalendarAdvance(calendar,$AC3453,AA3454,,,trigger)</f>
        <v>63627</v>
      </c>
      <c r="AD3454" s="40">
        <f>_xll.qlInterestRateIndexMaturity($X$9,AC3454,)</f>
        <v>63719</v>
      </c>
      <c r="AE3454" s="43">
        <f>_xll.qlTenorBasisValue(TenorBasis3M,AC3454,_xll.ohTrigger(trigger,$X$24))</f>
        <v>1.2260115158161479E-5</v>
      </c>
      <c r="AF3454" s="90">
        <f>_xll.qlTenorBasisForwardRate(TenorBasis3M,AC3454,_xll.ohTrigger(trigger,$X$24))</f>
        <v>1.3609450516218759E-2</v>
      </c>
      <c r="AG3454" s="90">
        <f>_xll.qlIndexFixing(TenorBasisIndex6M,$AB3454,TRUE,_xll.ohTrigger(trigger,$X$24))</f>
        <v>1.3746301076750282E-2</v>
      </c>
      <c r="AH3454" s="43">
        <f>_xll.qlIndexFixing($X$9,$AB3454,TRUE,trigger)</f>
        <v>1.3767824372478579E-2</v>
      </c>
      <c r="AI3454" s="45">
        <f t="shared" si="67"/>
        <v>-0.2152329572829674</v>
      </c>
    </row>
    <row r="3455" spans="27:35" x14ac:dyDescent="0.2">
      <c r="AA3455" s="122" t="s">
        <v>88</v>
      </c>
      <c r="AB3455" s="40">
        <f>_xll.qlInterestRateIndexFixingDate($X$9,AC3455)</f>
        <v>63632</v>
      </c>
      <c r="AC3455" s="40">
        <f>_xll.qlCalendarAdvance(calendar,$AC3454,AA3455,,,trigger)</f>
        <v>63634</v>
      </c>
      <c r="AD3455" s="40">
        <f>_xll.qlInterestRateIndexMaturity($X$9,AC3455,)</f>
        <v>63726</v>
      </c>
      <c r="AE3455" s="43">
        <f>_xll.qlTenorBasisValue(TenorBasis3M,AC3455,_xll.ohTrigger(trigger,$X$24))</f>
        <v>1.2236123923635066E-5</v>
      </c>
      <c r="AF3455" s="90">
        <f>_xll.qlTenorBasisForwardRate(TenorBasis3M,AC3455,_xll.ohTrigger(trigger,$X$24))</f>
        <v>1.3610404544170179E-2</v>
      </c>
      <c r="AG3455" s="90">
        <f>_xll.qlIndexFixing(TenorBasisIndex6M,$AB3455,TRUE,_xll.ohTrigger(trigger,$X$24))</f>
        <v>1.3747255500845691E-2</v>
      </c>
      <c r="AH3455" s="43">
        <f>_xll.qlIndexFixing($X$9,$AB3455,TRUE,trigger)</f>
        <v>1.3768819053958371E-2</v>
      </c>
      <c r="AI3455" s="45">
        <f t="shared" si="67"/>
        <v>-0.21563553112679407</v>
      </c>
    </row>
    <row r="3456" spans="27:35" x14ac:dyDescent="0.2">
      <c r="AA3456" s="122" t="s">
        <v>88</v>
      </c>
      <c r="AB3456" s="40">
        <f>_xll.qlInterestRateIndexFixingDate($X$9,AC3456)</f>
        <v>63639</v>
      </c>
      <c r="AC3456" s="40">
        <f>_xll.qlCalendarAdvance(calendar,$AC3455,AA3456,,,trigger)</f>
        <v>63641</v>
      </c>
      <c r="AD3456" s="40">
        <f>_xll.qlInterestRateIndexMaturity($X$9,AC3456,)</f>
        <v>63733</v>
      </c>
      <c r="AE3456" s="43">
        <f>_xll.qlTenorBasisValue(TenorBasis3M,AC3456,_xll.ohTrigger(trigger,$X$24))</f>
        <v>1.2212186474606728E-5</v>
      </c>
      <c r="AF3456" s="90">
        <f>_xll.qlTenorBasisForwardRate(TenorBasis3M,AC3456,_xll.ohTrigger(trigger,$X$24))</f>
        <v>1.3611345399526412E-2</v>
      </c>
      <c r="AG3456" s="90">
        <f>_xll.qlIndexFixing(TenorBasisIndex6M,$AB3456,TRUE,_xll.ohTrigger(trigger,$X$24))</f>
        <v>1.3748196751891492E-2</v>
      </c>
      <c r="AH3456" s="43">
        <f>_xll.qlIndexFixing($X$9,$AB3456,TRUE,trigger)</f>
        <v>1.3769800281056205E-2</v>
      </c>
      <c r="AI3456" s="45">
        <f t="shared" si="67"/>
        <v>-0.21603529164712296</v>
      </c>
    </row>
    <row r="3457" spans="27:35" x14ac:dyDescent="0.2">
      <c r="AA3457" s="122" t="s">
        <v>88</v>
      </c>
      <c r="AB3457" s="40">
        <f>_xll.qlInterestRateIndexFixingDate($X$9,AC3457)</f>
        <v>63646</v>
      </c>
      <c r="AC3457" s="40">
        <f>_xll.qlCalendarAdvance(calendar,$AC3456,AA3457,,,trigger)</f>
        <v>63648</v>
      </c>
      <c r="AD3457" s="40">
        <f>_xll.qlInterestRateIndexMaturity($X$9,AC3457,)</f>
        <v>63739</v>
      </c>
      <c r="AE3457" s="43">
        <f>_xll.qlTenorBasisValue(TenorBasis3M,AC3457,_xll.ohTrigger(trigger,$X$24))</f>
        <v>1.2188302693579197E-5</v>
      </c>
      <c r="AF3457" s="90">
        <f>_xll.qlTenorBasisForwardRate(TenorBasis3M,AC3457,_xll.ohTrigger(trigger,$X$24))</f>
        <v>1.3611952256652913E-2</v>
      </c>
      <c r="AG3457" s="90">
        <f>_xll.qlIndexFixing(TenorBasisIndex6M,$AB3457,TRUE,_xll.ohTrigger(trigger,$X$24))</f>
        <v>1.3748798784665587E-2</v>
      </c>
      <c r="AH3457" s="43">
        <f>_xll.qlIndexFixing($X$9,$AB3457,TRUE,trigger)</f>
        <v>1.377043840072069E-2</v>
      </c>
      <c r="AI3457" s="45">
        <f t="shared" si="67"/>
        <v>-0.21639616055103145</v>
      </c>
    </row>
    <row r="3458" spans="27:35" x14ac:dyDescent="0.2">
      <c r="AA3458" s="122" t="s">
        <v>88</v>
      </c>
      <c r="AB3458" s="40">
        <f>_xll.qlInterestRateIndexFixingDate($X$9,AC3458)</f>
        <v>63653</v>
      </c>
      <c r="AC3458" s="40">
        <f>_xll.qlCalendarAdvance(calendar,$AC3457,AA3458,,,trigger)</f>
        <v>63655</v>
      </c>
      <c r="AD3458" s="40">
        <f>_xll.qlInterestRateIndexMaturity($X$9,AC3458,)</f>
        <v>63746</v>
      </c>
      <c r="AE3458" s="43">
        <f>_xll.qlTenorBasisValue(TenorBasis3M,AC3458,_xll.ohTrigger(trigger,$X$24))</f>
        <v>1.2164472463302628E-5</v>
      </c>
      <c r="AF3458" s="90">
        <f>_xll.qlTenorBasisForwardRate(TenorBasis3M,AC3458,_xll.ohTrigger(trigger,$X$24))</f>
        <v>1.361286767282918E-2</v>
      </c>
      <c r="AG3458" s="90">
        <f>_xll.qlIndexFixing(TenorBasisIndex6M,$AB3458,TRUE,_xll.ohTrigger(trigger,$X$24))</f>
        <v>1.3749714595286773E-2</v>
      </c>
      <c r="AH3458" s="43">
        <f>_xll.qlIndexFixing($X$9,$AB3458,TRUE,trigger)</f>
        <v>1.3771393643577812E-2</v>
      </c>
      <c r="AI3458" s="45">
        <f t="shared" si="67"/>
        <v>-0.21679048291039713</v>
      </c>
    </row>
    <row r="3459" spans="27:35" x14ac:dyDescent="0.2">
      <c r="AA3459" s="122" t="s">
        <v>88</v>
      </c>
      <c r="AB3459" s="40">
        <f>_xll.qlInterestRateIndexFixingDate($X$9,AC3459)</f>
        <v>63656</v>
      </c>
      <c r="AC3459" s="40">
        <f>_xll.qlCalendarAdvance(calendar,$AC3458,AA3459,,,trigger)</f>
        <v>63662</v>
      </c>
      <c r="AD3459" s="40">
        <f>_xll.qlInterestRateIndexMaturity($X$9,AC3459,)</f>
        <v>63753</v>
      </c>
      <c r="AE3459" s="43">
        <f>_xll.qlTenorBasisValue(TenorBasis3M,AC3459,_xll.ohTrigger(trigger,$X$24))</f>
        <v>1.2140695666774041E-5</v>
      </c>
      <c r="AF3459" s="90">
        <f>_xll.qlTenorBasisForwardRate(TenorBasis3M,AC3459,_xll.ohTrigger(trigger,$X$24))</f>
        <v>1.3613769916536617E-2</v>
      </c>
      <c r="AG3459" s="90">
        <f>_xll.qlIndexFixing(TenorBasisIndex6M,$AB3459,TRUE,_xll.ohTrigger(trigger,$X$24))</f>
        <v>1.3750617232985863E-2</v>
      </c>
      <c r="AH3459" s="43">
        <f>_xll.qlIndexFixing($X$9,$AB3459,TRUE,trigger)</f>
        <v>1.3772335432533206E-2</v>
      </c>
      <c r="AI3459" s="45">
        <f t="shared" si="67"/>
        <v>-0.21718199547342623</v>
      </c>
    </row>
    <row r="3460" spans="27:35" x14ac:dyDescent="0.2">
      <c r="AA3460" s="122" t="s">
        <v>88</v>
      </c>
      <c r="AB3460" s="40">
        <f>_xll.qlInterestRateIndexFixingDate($X$9,AC3460)</f>
        <v>63667</v>
      </c>
      <c r="AC3460" s="40">
        <f>_xll.qlCalendarAdvance(calendar,$AC3459,AA3460,,,trigger)</f>
        <v>63669</v>
      </c>
      <c r="AD3460" s="40">
        <f>_xll.qlInterestRateIndexMaturity($X$9,AC3460,)</f>
        <v>63760</v>
      </c>
      <c r="AE3460" s="43">
        <f>_xll.qlTenorBasisValue(TenorBasis3M,AC3460,_xll.ohTrigger(trigger,$X$24))</f>
        <v>1.2116972187236834E-5</v>
      </c>
      <c r="AF3460" s="90">
        <f>_xll.qlTenorBasisForwardRate(TenorBasis3M,AC3460,_xll.ohTrigger(trigger,$X$24))</f>
        <v>1.3614658987652248E-2</v>
      </c>
      <c r="AG3460" s="90">
        <f>_xll.qlIndexFixing(TenorBasisIndex6M,$AB3460,TRUE,_xll.ohTrigger(trigger,$X$24))</f>
        <v>1.3751506697642517E-2</v>
      </c>
      <c r="AH3460" s="43">
        <f>_xll.qlIndexFixing($X$9,$AB3460,TRUE,trigger)</f>
        <v>1.3773263767580722E-2</v>
      </c>
      <c r="AI3460" s="45">
        <f t="shared" ref="AI3460:AI3523" si="68">(AG3460-AH3460)*10000</f>
        <v>-0.21757069938205253</v>
      </c>
    </row>
    <row r="3461" spans="27:35" x14ac:dyDescent="0.2">
      <c r="AA3461" s="122" t="s">
        <v>88</v>
      </c>
      <c r="AB3461" s="40">
        <f>_xll.qlInterestRateIndexFixingDate($X$9,AC3461)</f>
        <v>63671</v>
      </c>
      <c r="AC3461" s="40">
        <f>_xll.qlCalendarAdvance(calendar,$AC3460,AA3461,,,trigger)</f>
        <v>63676</v>
      </c>
      <c r="AD3461" s="40">
        <f>_xll.qlInterestRateIndexMaturity($X$9,AC3461,)</f>
        <v>63768</v>
      </c>
      <c r="AE3461" s="43">
        <f>_xll.qlTenorBasisValue(TenorBasis3M,AC3461,_xll.ohTrigger(trigger,$X$24))</f>
        <v>1.2093301908180328E-5</v>
      </c>
      <c r="AF3461" s="90">
        <f>_xll.qlTenorBasisForwardRate(TenorBasis3M,AC3461,_xll.ohTrigger(trigger,$X$24))</f>
        <v>1.3615852082999773E-2</v>
      </c>
      <c r="AG3461" s="90">
        <f>_xll.qlIndexFixing(TenorBasisIndex6M,$AB3461,TRUE,_xll.ohTrigger(trigger,$X$24))</f>
        <v>1.3752705406949487E-2</v>
      </c>
      <c r="AH3461" s="43">
        <f>_xll.qlIndexFixing($X$9,$AB3461,TRUE,trigger)</f>
        <v>1.3774504600470222E-2</v>
      </c>
      <c r="AI3461" s="45">
        <f t="shared" si="68"/>
        <v>-0.21799193520735324</v>
      </c>
    </row>
    <row r="3462" spans="27:35" x14ac:dyDescent="0.2">
      <c r="AA3462" s="122" t="s">
        <v>88</v>
      </c>
      <c r="AB3462" s="40">
        <f>_xll.qlInterestRateIndexFixingDate($X$9,AC3462)</f>
        <v>63681</v>
      </c>
      <c r="AC3462" s="40">
        <f>_xll.qlCalendarAdvance(calendar,$AC3461,AA3462,,,trigger)</f>
        <v>63683</v>
      </c>
      <c r="AD3462" s="40">
        <f>_xll.qlInterestRateIndexMaturity($X$9,AC3462,)</f>
        <v>63775</v>
      </c>
      <c r="AE3462" s="43">
        <f>_xll.qlTenorBasisValue(TenorBasis3M,AC3462,_xll.ohTrigger(trigger,$X$24))</f>
        <v>1.2069684713339283E-5</v>
      </c>
      <c r="AF3462" s="90">
        <f>_xll.qlTenorBasisForwardRate(TenorBasis3M,AC3462,_xll.ohTrigger(trigger,$X$24))</f>
        <v>1.3616713900160018E-2</v>
      </c>
      <c r="AG3462" s="90">
        <f>_xll.qlIndexFixing(TenorBasisIndex6M,$AB3462,TRUE,_xll.ohTrigger(trigger,$X$24))</f>
        <v>1.3753567617057146E-2</v>
      </c>
      <c r="AH3462" s="43">
        <f>_xll.qlIndexFixing($X$9,$AB3462,TRUE,trigger)</f>
        <v>1.3775405101069527E-2</v>
      </c>
      <c r="AI3462" s="45">
        <f t="shared" si="68"/>
        <v>-0.21837484012380767</v>
      </c>
    </row>
    <row r="3463" spans="27:35" x14ac:dyDescent="0.2">
      <c r="AA3463" s="122" t="s">
        <v>88</v>
      </c>
      <c r="AB3463" s="40">
        <f>_xll.qlInterestRateIndexFixingDate($X$9,AC3463)</f>
        <v>63688</v>
      </c>
      <c r="AC3463" s="40">
        <f>_xll.qlCalendarAdvance(calendar,$AC3462,AA3463,,,trigger)</f>
        <v>63690</v>
      </c>
      <c r="AD3463" s="40">
        <f>_xll.qlInterestRateIndexMaturity($X$9,AC3463,)</f>
        <v>63782</v>
      </c>
      <c r="AE3463" s="43">
        <f>_xll.qlTenorBasisValue(TenorBasis3M,AC3463,_xll.ohTrigger(trigger,$X$24))</f>
        <v>1.2046120486693332E-5</v>
      </c>
      <c r="AF3463" s="90">
        <f>_xll.qlTenorBasisForwardRate(TenorBasis3M,AC3463,_xll.ohTrigger(trigger,$X$24))</f>
        <v>1.3617562543852728E-2</v>
      </c>
      <c r="AG3463" s="90">
        <f>_xll.qlIndexFixing(TenorBasisIndex6M,$AB3463,TRUE,_xll.ohTrigger(trigger,$X$24))</f>
        <v>1.3754416653239376E-2</v>
      </c>
      <c r="AH3463" s="43">
        <f>_xll.qlIndexFixing($X$9,$AB3463,TRUE,trigger)</f>
        <v>1.3776292147219973E-2</v>
      </c>
      <c r="AI3463" s="45">
        <f t="shared" si="68"/>
        <v>-0.21875493980597072</v>
      </c>
    </row>
    <row r="3464" spans="27:35" x14ac:dyDescent="0.2">
      <c r="AA3464" s="122" t="s">
        <v>88</v>
      </c>
      <c r="AB3464" s="40">
        <f>_xll.qlInterestRateIndexFixingDate($X$9,AC3464)</f>
        <v>63695</v>
      </c>
      <c r="AC3464" s="40">
        <f>_xll.qlCalendarAdvance(calendar,$AC3463,AA3464,,,trigger)</f>
        <v>63697</v>
      </c>
      <c r="AD3464" s="40">
        <f>_xll.qlInterestRateIndexMaturity($X$9,AC3464,)</f>
        <v>63789</v>
      </c>
      <c r="AE3464" s="43">
        <f>_xll.qlTenorBasisValue(TenorBasis3M,AC3464,_xll.ohTrigger(trigger,$X$24))</f>
        <v>1.2022609112466582E-5</v>
      </c>
      <c r="AF3464" s="90">
        <f>_xll.qlTenorBasisForwardRate(TenorBasis3M,AC3464,_xll.ohTrigger(trigger,$X$24))</f>
        <v>1.3618398013953656E-2</v>
      </c>
      <c r="AG3464" s="90">
        <f>_xll.qlIndexFixing(TenorBasisIndex6M,$AB3464,TRUE,_xll.ohTrigger(trigger,$X$24))</f>
        <v>1.3755252515372797E-2</v>
      </c>
      <c r="AH3464" s="43">
        <f>_xll.qlIndexFixing($X$9,$AB3464,TRUE,trigger)</f>
        <v>1.3777165738912002E-2</v>
      </c>
      <c r="AI3464" s="45">
        <f t="shared" si="68"/>
        <v>-0.21913223539204649</v>
      </c>
    </row>
    <row r="3465" spans="27:35" x14ac:dyDescent="0.2">
      <c r="AA3465" s="122" t="s">
        <v>88</v>
      </c>
      <c r="AB3465" s="40">
        <f>_xll.qlInterestRateIndexFixingDate($X$9,AC3465)</f>
        <v>63702</v>
      </c>
      <c r="AC3465" s="40">
        <f>_xll.qlCalendarAdvance(calendar,$AC3464,AA3465,,,trigger)</f>
        <v>63704</v>
      </c>
      <c r="AD3465" s="40">
        <f>_xll.qlInterestRateIndexMaturity($X$9,AC3465,)</f>
        <v>63796</v>
      </c>
      <c r="AE3465" s="43">
        <f>_xll.qlTenorBasisValue(TenorBasis3M,AC3465,_xll.ohTrigger(trigger,$X$24))</f>
        <v>1.1999150475127113E-5</v>
      </c>
      <c r="AF3465" s="90">
        <f>_xll.qlTenorBasisForwardRate(TenorBasis3M,AC3465,_xll.ohTrigger(trigger,$X$24))</f>
        <v>1.3619220310341159E-2</v>
      </c>
      <c r="AG3465" s="90">
        <f>_xll.qlIndexFixing(TenorBasisIndex6M,$AB3465,TRUE,_xll.ohTrigger(trigger,$X$24))</f>
        <v>1.3756075203335768E-2</v>
      </c>
      <c r="AH3465" s="43">
        <f>_xll.qlIndexFixing($X$9,$AB3465,TRUE,trigger)</f>
        <v>1.3778025876136057E-2</v>
      </c>
      <c r="AI3465" s="45">
        <f t="shared" si="68"/>
        <v>-0.21950672800289187</v>
      </c>
    </row>
    <row r="3466" spans="27:35" x14ac:dyDescent="0.2">
      <c r="AA3466" s="122" t="s">
        <v>88</v>
      </c>
      <c r="AB3466" s="40">
        <f>_xll.qlInterestRateIndexFixingDate($X$9,AC3466)</f>
        <v>63709</v>
      </c>
      <c r="AC3466" s="40">
        <f>_xll.qlCalendarAdvance(calendar,$AC3465,AA3466,,,trigger)</f>
        <v>63711</v>
      </c>
      <c r="AD3466" s="40">
        <f>_xll.qlInterestRateIndexMaturity($X$9,AC3466,)</f>
        <v>63803</v>
      </c>
      <c r="AE3466" s="43">
        <f>_xll.qlTenorBasisValue(TenorBasis3M,AC3466,_xll.ohTrigger(trigger,$X$24))</f>
        <v>1.1975744459386418E-5</v>
      </c>
      <c r="AF3466" s="90">
        <f>_xll.qlTenorBasisForwardRate(TenorBasis3M,AC3466,_xll.ohTrigger(trigger,$X$24))</f>
        <v>1.3620029432895335E-2</v>
      </c>
      <c r="AG3466" s="90">
        <f>_xll.qlIndexFixing(TenorBasisIndex6M,$AB3466,TRUE,_xll.ohTrigger(trigger,$X$24))</f>
        <v>1.3756884717006647E-2</v>
      </c>
      <c r="AH3466" s="43">
        <f>_xll.qlIndexFixing($X$9,$AB3466,TRUE,trigger)</f>
        <v>1.3778872558883448E-2</v>
      </c>
      <c r="AI3466" s="45">
        <f t="shared" si="68"/>
        <v>-0.21987841876800265</v>
      </c>
    </row>
    <row r="3467" spans="27:35" x14ac:dyDescent="0.2">
      <c r="AA3467" s="122" t="s">
        <v>88</v>
      </c>
      <c r="AB3467" s="40">
        <f>_xll.qlInterestRateIndexFixingDate($X$9,AC3467)</f>
        <v>63716</v>
      </c>
      <c r="AC3467" s="40">
        <f>_xll.qlCalendarAdvance(calendar,$AC3466,AA3467,,,trigger)</f>
        <v>63718</v>
      </c>
      <c r="AD3467" s="40">
        <f>_xll.qlInterestRateIndexMaturity($X$9,AC3467,)</f>
        <v>63810</v>
      </c>
      <c r="AE3467" s="43">
        <f>_xll.qlTenorBasisValue(TenorBasis3M,AC3467,_xll.ohTrigger(trigger,$X$24))</f>
        <v>1.1952390950199011E-5</v>
      </c>
      <c r="AF3467" s="90">
        <f>_xll.qlTenorBasisForwardRate(TenorBasis3M,AC3467,_xll.ohTrigger(trigger,$X$24))</f>
        <v>1.3620825381488457E-2</v>
      </c>
      <c r="AG3467" s="90">
        <f>_xll.qlIndexFixing(TenorBasisIndex6M,$AB3467,TRUE,_xll.ohTrigger(trigger,$X$24))</f>
        <v>1.3757681056262053E-2</v>
      </c>
      <c r="AH3467" s="43">
        <f>_xll.qlIndexFixing($X$9,$AB3467,TRUE,trigger)</f>
        <v>1.3779705787145487E-2</v>
      </c>
      <c r="AI3467" s="45">
        <f t="shared" si="68"/>
        <v>-0.22024730883434332</v>
      </c>
    </row>
    <row r="3468" spans="27:35" x14ac:dyDescent="0.2">
      <c r="AA3468" s="122" t="s">
        <v>88</v>
      </c>
      <c r="AB3468" s="40">
        <f>_xll.qlInterestRateIndexFixingDate($X$9,AC3468)</f>
        <v>63723</v>
      </c>
      <c r="AC3468" s="40">
        <f>_xll.qlCalendarAdvance(calendar,$AC3467,AA3468,,,trigger)</f>
        <v>63725</v>
      </c>
      <c r="AD3468" s="40">
        <f>_xll.qlInterestRateIndexMaturity($X$9,AC3468,)</f>
        <v>63817</v>
      </c>
      <c r="AE3468" s="43">
        <f>_xll.qlTenorBasisValue(TenorBasis3M,AC3468,_xll.ohTrigger(trigger,$X$24))</f>
        <v>1.1929089832761896E-5</v>
      </c>
      <c r="AF3468" s="90">
        <f>_xll.qlTenorBasisForwardRate(TenorBasis3M,AC3468,_xll.ohTrigger(trigger,$X$24))</f>
        <v>1.3621608156004966E-2</v>
      </c>
      <c r="AG3468" s="90">
        <f>_xll.qlIndexFixing(TenorBasisIndex6M,$AB3468,TRUE,_xll.ohTrigger(trigger,$X$24))</f>
        <v>1.3758464220981217E-2</v>
      </c>
      <c r="AH3468" s="43">
        <f>_xll.qlIndexFixing($X$9,$AB3468,TRUE,trigger)</f>
        <v>1.3780525560914355E-2</v>
      </c>
      <c r="AI3468" s="45">
        <f t="shared" si="68"/>
        <v>-0.22061339933137497</v>
      </c>
    </row>
    <row r="3469" spans="27:35" x14ac:dyDescent="0.2">
      <c r="AA3469" s="122" t="s">
        <v>88</v>
      </c>
      <c r="AB3469" s="40">
        <f>_xll.qlInterestRateIndexFixingDate($X$9,AC3469)</f>
        <v>63730</v>
      </c>
      <c r="AC3469" s="40">
        <f>_xll.qlCalendarAdvance(calendar,$AC3468,AA3469,,,trigger)</f>
        <v>63732</v>
      </c>
      <c r="AD3469" s="40">
        <f>_xll.qlInterestRateIndexMaturity($X$9,AC3469,)</f>
        <v>63824</v>
      </c>
      <c r="AE3469" s="43">
        <f>_xll.qlTenorBasisValue(TenorBasis3M,AC3469,_xll.ohTrigger(trigger,$X$24))</f>
        <v>1.1905840992514086E-5</v>
      </c>
      <c r="AF3469" s="90">
        <f>_xll.qlTenorBasisForwardRate(TenorBasis3M,AC3469,_xll.ohTrigger(trigger,$X$24))</f>
        <v>1.3622377756319746E-2</v>
      </c>
      <c r="AG3469" s="90">
        <f>_xll.qlIndexFixing(TenorBasisIndex6M,$AB3469,TRUE,_xll.ohTrigger(trigger,$X$24))</f>
        <v>1.3759234211043362E-2</v>
      </c>
      <c r="AH3469" s="43">
        <f>_xll.qlIndexFixing($X$9,$AB3469,TRUE,trigger)</f>
        <v>1.3781331880180494E-2</v>
      </c>
      <c r="AI3469" s="45">
        <f t="shared" si="68"/>
        <v>-0.22097669137131556</v>
      </c>
    </row>
    <row r="3470" spans="27:35" x14ac:dyDescent="0.2">
      <c r="AA3470" s="122" t="s">
        <v>88</v>
      </c>
      <c r="AB3470" s="40">
        <f>_xll.qlInterestRateIndexFixingDate($X$9,AC3470)</f>
        <v>63737</v>
      </c>
      <c r="AC3470" s="40">
        <f>_xll.qlCalendarAdvance(calendar,$AC3469,AA3470,,,trigger)</f>
        <v>63739</v>
      </c>
      <c r="AD3470" s="40">
        <f>_xll.qlInterestRateIndexMaturity($X$9,AC3470,)</f>
        <v>63831</v>
      </c>
      <c r="AE3470" s="43">
        <f>_xll.qlTenorBasisValue(TenorBasis3M,AC3470,_xll.ohTrigger(trigger,$X$24))</f>
        <v>1.188264431513613E-5</v>
      </c>
      <c r="AF3470" s="90">
        <f>_xll.qlTenorBasisForwardRate(TenorBasis3M,AC3470,_xll.ohTrigger(trigger,$X$24))</f>
        <v>1.3623134182310287E-2</v>
      </c>
      <c r="AG3470" s="90">
        <f>_xll.qlIndexFixing(TenorBasisIndex6M,$AB3470,TRUE,_xll.ohTrigger(trigger,$X$24))</f>
        <v>1.375999102632511E-2</v>
      </c>
      <c r="AH3470" s="43">
        <f>_xll.qlIndexFixing($X$9,$AB3470,TRUE,trigger)</f>
        <v>1.378212474493695E-2</v>
      </c>
      <c r="AI3470" s="45">
        <f t="shared" si="68"/>
        <v>-0.22133718611840741</v>
      </c>
    </row>
    <row r="3471" spans="27:35" x14ac:dyDescent="0.2">
      <c r="AA3471" s="122" t="s">
        <v>88</v>
      </c>
      <c r="AB3471" s="40">
        <f>_xll.qlInterestRateIndexFixingDate($X$9,AC3471)</f>
        <v>63744</v>
      </c>
      <c r="AC3471" s="40">
        <f>_xll.qlCalendarAdvance(calendar,$AC3470,AA3471,,,trigger)</f>
        <v>63746</v>
      </c>
      <c r="AD3471" s="40">
        <f>_xll.qlInterestRateIndexMaturity($X$9,AC3471,)</f>
        <v>63838</v>
      </c>
      <c r="AE3471" s="43">
        <f>_xll.qlTenorBasisValue(TenorBasis3M,AC3471,_xll.ohTrigger(trigger,$X$24))</f>
        <v>1.1859499686549638E-5</v>
      </c>
      <c r="AF3471" s="90">
        <f>_xll.qlTenorBasisForwardRate(TenorBasis3M,AC3471,_xll.ohTrigger(trigger,$X$24))</f>
        <v>1.362387743385929E-2</v>
      </c>
      <c r="AG3471" s="90">
        <f>_xll.qlIndexFixing(TenorBasisIndex6M,$AB3471,TRUE,_xll.ohTrigger(trigger,$X$24))</f>
        <v>1.3760734666706556E-2</v>
      </c>
      <c r="AH3471" s="43">
        <f>_xll.qlIndexFixing($X$9,$AB3471,TRUE,trigger)</f>
        <v>1.378290415517504E-2</v>
      </c>
      <c r="AI3471" s="45">
        <f t="shared" si="68"/>
        <v>-0.22169488468483378</v>
      </c>
    </row>
    <row r="3472" spans="27:35" x14ac:dyDescent="0.2">
      <c r="AA3472" s="122" t="s">
        <v>88</v>
      </c>
      <c r="AB3472" s="40">
        <f>_xll.qlInterestRateIndexFixingDate($X$9,AC3472)</f>
        <v>63751</v>
      </c>
      <c r="AC3472" s="40">
        <f>_xll.qlCalendarAdvance(calendar,$AC3471,AA3472,,,trigger)</f>
        <v>63753</v>
      </c>
      <c r="AD3472" s="40">
        <f>_xll.qlInterestRateIndexMaturity($X$9,AC3472,)</f>
        <v>63845</v>
      </c>
      <c r="AE3472" s="43">
        <f>_xll.qlTenorBasisValue(TenorBasis3M,AC3472,_xll.ohTrigger(trigger,$X$24))</f>
        <v>1.183640699291675E-5</v>
      </c>
      <c r="AF3472" s="90">
        <f>_xll.qlTenorBasisForwardRate(TenorBasis3M,AC3472,_xll.ohTrigger(trigger,$X$24))</f>
        <v>1.3624607510847719E-2</v>
      </c>
      <c r="AG3472" s="90">
        <f>_xll.qlIndexFixing(TenorBasisIndex6M,$AB3472,TRUE,_xll.ohTrigger(trigger,$X$24))</f>
        <v>1.3761465132070405E-2</v>
      </c>
      <c r="AH3472" s="43">
        <f>_xll.qlIndexFixing($X$9,$AB3472,TRUE,trigger)</f>
        <v>1.3783670110885202E-2</v>
      </c>
      <c r="AI3472" s="45">
        <f t="shared" si="68"/>
        <v>-0.22204978814796203</v>
      </c>
    </row>
    <row r="3473" spans="27:35" x14ac:dyDescent="0.2">
      <c r="AA3473" s="122" t="s">
        <v>88</v>
      </c>
      <c r="AB3473" s="40">
        <f>_xll.qlInterestRateIndexFixingDate($X$9,AC3473)</f>
        <v>63758</v>
      </c>
      <c r="AC3473" s="40">
        <f>_xll.qlCalendarAdvance(calendar,$AC3472,AA3473,,,trigger)</f>
        <v>63760</v>
      </c>
      <c r="AD3473" s="40">
        <f>_xll.qlInterestRateIndexMaturity($X$9,AC3473,)</f>
        <v>63852</v>
      </c>
      <c r="AE3473" s="43">
        <f>_xll.qlTenorBasisValue(TenorBasis3M,AC3473,_xll.ohTrigger(trigger,$X$24))</f>
        <v>1.1813366120639755E-5</v>
      </c>
      <c r="AF3473" s="90">
        <f>_xll.qlTenorBasisForwardRate(TenorBasis3M,AC3473,_xll.ohTrigger(trigger,$X$24))</f>
        <v>1.3625324413151327E-2</v>
      </c>
      <c r="AG3473" s="90">
        <f>_xll.qlIndexFixing(TenorBasisIndex6M,$AB3473,TRUE,_xll.ohTrigger(trigger,$X$24))</f>
        <v>1.3762182422293276E-2</v>
      </c>
      <c r="AH3473" s="43">
        <f>_xll.qlIndexFixing($X$9,$AB3473,TRUE,trigger)</f>
        <v>1.3784422612061356E-2</v>
      </c>
      <c r="AI3473" s="45">
        <f t="shared" si="68"/>
        <v>-0.22240189768079482</v>
      </c>
    </row>
    <row r="3474" spans="27:35" x14ac:dyDescent="0.2">
      <c r="AA3474" s="122" t="s">
        <v>88</v>
      </c>
      <c r="AB3474" s="40">
        <f>_xll.qlInterestRateIndexFixingDate($X$9,AC3474)</f>
        <v>63765</v>
      </c>
      <c r="AC3474" s="40">
        <f>_xll.qlCalendarAdvance(calendar,$AC3473,AA3474,,,trigger)</f>
        <v>63767</v>
      </c>
      <c r="AD3474" s="40">
        <f>_xll.qlInterestRateIndexMaturity($X$9,AC3474,)</f>
        <v>63859</v>
      </c>
      <c r="AE3474" s="43">
        <f>_xll.qlTenorBasisValue(TenorBasis3M,AC3474,_xll.ohTrigger(trigger,$X$24))</f>
        <v>1.1790376956360521E-5</v>
      </c>
      <c r="AF3474" s="90">
        <f>_xll.qlTenorBasisForwardRate(TenorBasis3M,AC3474,_xll.ohTrigger(trigger,$X$24))</f>
        <v>1.3626028140652816E-2</v>
      </c>
      <c r="AG3474" s="90">
        <f>_xll.qlIndexFixing(TenorBasisIndex6M,$AB3474,TRUE,_xll.ohTrigger(trigger,$X$24))</f>
        <v>1.3762886537255263E-2</v>
      </c>
      <c r="AH3474" s="43">
        <f>_xll.qlIndexFixing($X$9,$AB3474,TRUE,trigger)</f>
        <v>1.378516165869568E-2</v>
      </c>
      <c r="AI3474" s="45">
        <f t="shared" si="68"/>
        <v>-0.2227512144041717</v>
      </c>
    </row>
    <row r="3475" spans="27:35" x14ac:dyDescent="0.2">
      <c r="AA3475" s="122" t="s">
        <v>88</v>
      </c>
      <c r="AB3475" s="40">
        <f>_xll.qlInterestRateIndexFixingDate($X$9,AC3475)</f>
        <v>63772</v>
      </c>
      <c r="AC3475" s="40">
        <f>_xll.qlCalendarAdvance(calendar,$AC3474,AA3475,,,trigger)</f>
        <v>63774</v>
      </c>
      <c r="AD3475" s="40">
        <f>_xll.qlInterestRateIndexMaturity($X$9,AC3475,)</f>
        <v>63866</v>
      </c>
      <c r="AE3475" s="43">
        <f>_xll.qlTenorBasisValue(TenorBasis3M,AC3475,_xll.ohTrigger(trigger,$X$24))</f>
        <v>1.1767439386960029E-5</v>
      </c>
      <c r="AF3475" s="90">
        <f>_xll.qlTenorBasisForwardRate(TenorBasis3M,AC3475,_xll.ohTrigger(trigger,$X$24))</f>
        <v>1.3626718693234889E-2</v>
      </c>
      <c r="AG3475" s="90">
        <f>_xll.qlIndexFixing(TenorBasisIndex6M,$AB3475,TRUE,_xll.ohTrigger(trigger,$X$24))</f>
        <v>1.3763577476841678E-2</v>
      </c>
      <c r="AH3475" s="43">
        <f>_xll.qlIndexFixing($X$9,$AB3475,TRUE,trigger)</f>
        <v>1.3785887250779489E-2</v>
      </c>
      <c r="AI3475" s="45">
        <f t="shared" si="68"/>
        <v>-0.22309773937811278</v>
      </c>
    </row>
    <row r="3476" spans="27:35" x14ac:dyDescent="0.2">
      <c r="AA3476" s="122" t="s">
        <v>88</v>
      </c>
      <c r="AB3476" s="40">
        <f>_xll.qlInterestRateIndexFixingDate($X$9,AC3476)</f>
        <v>63779</v>
      </c>
      <c r="AC3476" s="40">
        <f>_xll.qlCalendarAdvance(calendar,$AC3475,AA3476,,,trigger)</f>
        <v>63781</v>
      </c>
      <c r="AD3476" s="40">
        <f>_xll.qlInterestRateIndexMaturity($X$9,AC3476,)</f>
        <v>63873</v>
      </c>
      <c r="AE3476" s="43">
        <f>_xll.qlTenorBasisValue(TenorBasis3M,AC3476,_xll.ohTrigger(trigger,$X$24))</f>
        <v>1.1744553299557966E-5</v>
      </c>
      <c r="AF3476" s="90">
        <f>_xll.qlTenorBasisForwardRate(TenorBasis3M,AC3476,_xll.ohTrigger(trigger,$X$24))</f>
        <v>1.3627396070776773E-2</v>
      </c>
      <c r="AG3476" s="90">
        <f>_xll.qlIndexFixing(TenorBasisIndex6M,$AB3476,TRUE,_xll.ohTrigger(trigger,$X$24))</f>
        <v>1.376425524093001E-2</v>
      </c>
      <c r="AH3476" s="43">
        <f>_xll.qlIndexFixing($X$9,$AB3476,TRUE,trigger)</f>
        <v>1.3786599388306698E-2</v>
      </c>
      <c r="AI3476" s="45">
        <f t="shared" si="68"/>
        <v>-0.22344147376687773</v>
      </c>
    </row>
    <row r="3477" spans="27:35" x14ac:dyDescent="0.2">
      <c r="AA3477" s="122" t="s">
        <v>88</v>
      </c>
      <c r="AB3477" s="40">
        <f>_xll.qlInterestRateIndexFixingDate($X$9,AC3477)</f>
        <v>63786</v>
      </c>
      <c r="AC3477" s="40">
        <f>_xll.qlCalendarAdvance(calendar,$AC3476,AA3477,,,trigger)</f>
        <v>63788</v>
      </c>
      <c r="AD3477" s="40">
        <f>_xll.qlInterestRateIndexMaturity($X$9,AC3477,)</f>
        <v>63880</v>
      </c>
      <c r="AE3477" s="43">
        <f>_xll.qlTenorBasisValue(TenorBasis3M,AC3477,_xll.ohTrigger(trigger,$X$24))</f>
        <v>1.1721718581512165E-5</v>
      </c>
      <c r="AF3477" s="90">
        <f>_xll.qlTenorBasisForwardRate(TenorBasis3M,AC3477,_xll.ohTrigger(trigger,$X$24))</f>
        <v>1.3628060273161172E-2</v>
      </c>
      <c r="AG3477" s="90">
        <f>_xll.qlIndexFixing(TenorBasisIndex6M,$AB3477,TRUE,_xll.ohTrigger(trigger,$X$24))</f>
        <v>1.3764919829402958E-2</v>
      </c>
      <c r="AH3477" s="43">
        <f>_xll.qlIndexFixing($X$9,$AB3477,TRUE,trigger)</f>
        <v>1.3787298071268619E-2</v>
      </c>
      <c r="AI3477" s="45">
        <f t="shared" si="68"/>
        <v>-0.22378241865661161</v>
      </c>
    </row>
    <row r="3478" spans="27:35" x14ac:dyDescent="0.2">
      <c r="AA3478" s="122" t="s">
        <v>88</v>
      </c>
      <c r="AB3478" s="40">
        <f>_xll.qlInterestRateIndexFixingDate($X$9,AC3478)</f>
        <v>63793</v>
      </c>
      <c r="AC3478" s="40">
        <f>_xll.qlCalendarAdvance(calendar,$AC3477,AA3478,,,trigger)</f>
        <v>63795</v>
      </c>
      <c r="AD3478" s="40">
        <f>_xll.qlInterestRateIndexMaturity($X$9,AC3478,)</f>
        <v>63887</v>
      </c>
      <c r="AE3478" s="43">
        <f>_xll.qlTenorBasisValue(TenorBasis3M,AC3478,_xll.ohTrigger(trigger,$X$24))</f>
        <v>1.1698935120418178E-5</v>
      </c>
      <c r="AF3478" s="90">
        <f>_xll.qlTenorBasisForwardRate(TenorBasis3M,AC3478,_xll.ohTrigger(trigger,$X$24))</f>
        <v>1.3628711300267307E-2</v>
      </c>
      <c r="AG3478" s="90">
        <f>_xll.qlIndexFixing(TenorBasisIndex6M,$AB3478,TRUE,_xll.ohTrigger(trigger,$X$24))</f>
        <v>1.3765571242144099E-2</v>
      </c>
      <c r="AH3478" s="43">
        <f>_xll.qlIndexFixing($X$9,$AB3478,TRUE,trigger)</f>
        <v>1.3787983299659169E-2</v>
      </c>
      <c r="AI3478" s="45">
        <f t="shared" si="68"/>
        <v>-0.22412057515070263</v>
      </c>
    </row>
    <row r="3479" spans="27:35" x14ac:dyDescent="0.2">
      <c r="AA3479" s="122" t="s">
        <v>88</v>
      </c>
      <c r="AB3479" s="40">
        <f>_xll.qlInterestRateIndexFixingDate($X$9,AC3479)</f>
        <v>63800</v>
      </c>
      <c r="AC3479" s="40">
        <f>_xll.qlCalendarAdvance(calendar,$AC3478,AA3479,,,trigger)</f>
        <v>63802</v>
      </c>
      <c r="AD3479" s="40">
        <f>_xll.qlInterestRateIndexMaturity($X$9,AC3479,)</f>
        <v>63893</v>
      </c>
      <c r="AE3479" s="43">
        <f>_xll.qlTenorBasisValue(TenorBasis3M,AC3479,_xll.ohTrigger(trigger,$X$24))</f>
        <v>1.1676202804108759E-5</v>
      </c>
      <c r="AF3479" s="90">
        <f>_xll.qlTenorBasisForwardRate(TenorBasis3M,AC3479,_xll.ohTrigger(trigger,$X$24))</f>
        <v>1.3629048383437046E-2</v>
      </c>
      <c r="AG3479" s="90">
        <f>_xll.qlIndexFixing(TenorBasisIndex6M,$AB3479,TRUE,_xll.ohTrigger(trigger,$X$24))</f>
        <v>1.3765903484821186E-2</v>
      </c>
      <c r="AH3479" s="43">
        <f>_xll.qlIndexFixing($X$9,$AB3479,TRUE,trigger)</f>
        <v>1.3788345878973473E-2</v>
      </c>
      <c r="AI3479" s="45">
        <f t="shared" si="68"/>
        <v>-0.22442394152286452</v>
      </c>
    </row>
    <row r="3480" spans="27:35" x14ac:dyDescent="0.2">
      <c r="AA3480" s="122" t="s">
        <v>88</v>
      </c>
      <c r="AB3480" s="40">
        <f>_xll.qlInterestRateIndexFixingDate($X$9,AC3480)</f>
        <v>63807</v>
      </c>
      <c r="AC3480" s="40">
        <f>_xll.qlCalendarAdvance(calendar,$AC3479,AA3480,,,trigger)</f>
        <v>63809</v>
      </c>
      <c r="AD3480" s="40">
        <f>_xll.qlInterestRateIndexMaturity($X$9,AC3480,)</f>
        <v>63900</v>
      </c>
      <c r="AE3480" s="43">
        <f>_xll.qlTenorBasisValue(TenorBasis3M,AC3480,_xll.ohTrigger(trigger,$X$24))</f>
        <v>1.165352152065347E-5</v>
      </c>
      <c r="AF3480" s="90">
        <f>_xll.qlTenorBasisForwardRate(TenorBasis3M,AC3480,_xll.ohTrigger(trigger,$X$24))</f>
        <v>1.362967397712379E-2</v>
      </c>
      <c r="AG3480" s="90">
        <f>_xll.qlIndexFixing(TenorBasisIndex6M,$AB3480,TRUE,_xll.ohTrigger(trigger,$X$24))</f>
        <v>1.3766529463005639E-2</v>
      </c>
      <c r="AH3480" s="43">
        <f>_xll.qlIndexFixing($X$9,$AB3480,TRUE,trigger)</f>
        <v>1.3789005134035441E-2</v>
      </c>
      <c r="AI3480" s="45">
        <f t="shared" si="68"/>
        <v>-0.22475671029802136</v>
      </c>
    </row>
    <row r="3481" spans="27:35" x14ac:dyDescent="0.2">
      <c r="AA3481" s="122" t="s">
        <v>88</v>
      </c>
      <c r="AB3481" s="40">
        <f>_xll.qlInterestRateIndexFixingDate($X$9,AC3481)</f>
        <v>63814</v>
      </c>
      <c r="AC3481" s="40">
        <f>_xll.qlCalendarAdvance(calendar,$AC3480,AA3481,,,trigger)</f>
        <v>63816</v>
      </c>
      <c r="AD3481" s="40">
        <f>_xll.qlInterestRateIndexMaturity($X$9,AC3481,)</f>
        <v>63907</v>
      </c>
      <c r="AE3481" s="43">
        <f>_xll.qlTenorBasisValue(TenorBasis3M,AC3481,_xll.ohTrigger(trigger,$X$24))</f>
        <v>1.1630891158358113E-5</v>
      </c>
      <c r="AF3481" s="90">
        <f>_xll.qlTenorBasisForwardRate(TenorBasis3M,AC3481,_xll.ohTrigger(trigger,$X$24))</f>
        <v>1.3630286395689759E-2</v>
      </c>
      <c r="AG3481" s="90">
        <f>_xll.qlIndexFixing(TenorBasisIndex6M,$AB3481,TRUE,_xll.ohTrigger(trigger,$X$24))</f>
        <v>1.3767142265618686E-2</v>
      </c>
      <c r="AH3481" s="43">
        <f>_xll.qlIndexFixing($X$9,$AB3481,TRUE,trigger)</f>
        <v>1.3789650935018242E-2</v>
      </c>
      <c r="AI3481" s="45">
        <f t="shared" si="68"/>
        <v>-0.22508669399555828</v>
      </c>
    </row>
    <row r="3482" spans="27:35" x14ac:dyDescent="0.2">
      <c r="AA3482" s="122" t="s">
        <v>88</v>
      </c>
      <c r="AB3482" s="40">
        <f>_xll.qlInterestRateIndexFixingDate($X$9,AC3482)</f>
        <v>63821</v>
      </c>
      <c r="AC3482" s="40">
        <f>_xll.qlCalendarAdvance(calendar,$AC3481,AA3482,,,trigger)</f>
        <v>63823</v>
      </c>
      <c r="AD3482" s="40">
        <f>_xll.qlInterestRateIndexMaturity($X$9,AC3482,)</f>
        <v>63915</v>
      </c>
      <c r="AE3482" s="43">
        <f>_xll.qlTenorBasisValue(TenorBasis3M,AC3482,_xll.ohTrigger(trigger,$X$24))</f>
        <v>1.1608311605764295E-5</v>
      </c>
      <c r="AF3482" s="90">
        <f>_xll.qlTenorBasisForwardRate(TenorBasis3M,AC3482,_xll.ohTrigger(trigger,$X$24))</f>
        <v>1.363118365358851E-2</v>
      </c>
      <c r="AG3482" s="90">
        <f>_xll.qlIndexFixing(TenorBasisIndex6M,$AB3482,TRUE,_xll.ohTrigger(trigger,$X$24))</f>
        <v>1.3768045133423756E-2</v>
      </c>
      <c r="AH3482" s="43">
        <f>_xll.qlIndexFixing($X$9,$AB3482,TRUE,trigger)</f>
        <v>1.3790589667365176E-2</v>
      </c>
      <c r="AI3482" s="45">
        <f t="shared" si="68"/>
        <v>-0.22544533941419934</v>
      </c>
    </row>
    <row r="3483" spans="27:35" x14ac:dyDescent="0.2">
      <c r="AA3483" s="122" t="s">
        <v>88</v>
      </c>
      <c r="AB3483" s="40">
        <f>_xll.qlInterestRateIndexFixingDate($X$9,AC3483)</f>
        <v>63828</v>
      </c>
      <c r="AC3483" s="40">
        <f>_xll.qlCalendarAdvance(calendar,$AC3482,AA3483,,,trigger)</f>
        <v>63830</v>
      </c>
      <c r="AD3483" s="40">
        <f>_xll.qlInterestRateIndexMaturity($X$9,AC3483,)</f>
        <v>63922</v>
      </c>
      <c r="AE3483" s="43">
        <f>_xll.qlTenorBasisValue(TenorBasis3M,AC3483,_xll.ohTrigger(trigger,$X$24))</f>
        <v>1.1585782751649003E-5</v>
      </c>
      <c r="AF3483" s="90">
        <f>_xll.qlTenorBasisForwardRate(TenorBasis3M,AC3483,_xll.ohTrigger(trigger,$X$24))</f>
        <v>1.3631768802557788E-2</v>
      </c>
      <c r="AG3483" s="90">
        <f>_xll.qlIndexFixing(TenorBasisIndex6M,$AB3483,TRUE,_xll.ohTrigger(trigger,$X$24))</f>
        <v>1.3768630665739433E-2</v>
      </c>
      <c r="AH3483" s="43">
        <f>_xll.qlIndexFixing($X$9,$AB3483,TRUE,trigger)</f>
        <v>1.3791207622792874E-2</v>
      </c>
      <c r="AI3483" s="45">
        <f t="shared" si="68"/>
        <v>-0.22576957053441551</v>
      </c>
    </row>
    <row r="3484" spans="27:35" x14ac:dyDescent="0.2">
      <c r="AA3484" s="122" t="s">
        <v>88</v>
      </c>
      <c r="AB3484" s="40">
        <f>_xll.qlInterestRateIndexFixingDate($X$9,AC3484)</f>
        <v>63835</v>
      </c>
      <c r="AC3484" s="40">
        <f>_xll.qlCalendarAdvance(calendar,$AC3483,AA3484,,,trigger)</f>
        <v>63837</v>
      </c>
      <c r="AD3484" s="40">
        <f>_xll.qlInterestRateIndexMaturity($X$9,AC3484,)</f>
        <v>63929</v>
      </c>
      <c r="AE3484" s="43">
        <f>_xll.qlTenorBasisValue(TenorBasis3M,AC3484,_xll.ohTrigger(trigger,$X$24))</f>
        <v>1.1563304485024092E-5</v>
      </c>
      <c r="AF3484" s="90">
        <f>_xll.qlTenorBasisForwardRate(TenorBasis3M,AC3484,_xll.ohTrigger(trigger,$X$24))</f>
        <v>1.3632340775550235E-2</v>
      </c>
      <c r="AG3484" s="90">
        <f>_xll.qlIndexFixing(TenorBasisIndex6M,$AB3484,TRUE,_xll.ohTrigger(trigger,$X$24))</f>
        <v>1.3769203021622121E-2</v>
      </c>
      <c r="AH3484" s="43">
        <f>_xll.qlIndexFixing($X$9,$AB3484,TRUE,trigger)</f>
        <v>1.3791812123610104E-2</v>
      </c>
      <c r="AI3484" s="45">
        <f t="shared" si="68"/>
        <v>-0.22609101987982119</v>
      </c>
    </row>
    <row r="3485" spans="27:35" x14ac:dyDescent="0.2">
      <c r="AA3485" s="122" t="s">
        <v>88</v>
      </c>
      <c r="AB3485" s="40">
        <f>_xll.qlInterestRateIndexFixingDate($X$9,AC3485)</f>
        <v>63842</v>
      </c>
      <c r="AC3485" s="40">
        <f>_xll.qlCalendarAdvance(calendar,$AC3484,AA3485,,,trigger)</f>
        <v>63844</v>
      </c>
      <c r="AD3485" s="40">
        <f>_xll.qlInterestRateIndexMaturity($X$9,AC3485,)</f>
        <v>63936</v>
      </c>
      <c r="AE3485" s="43">
        <f>_xll.qlTenorBasisValue(TenorBasis3M,AC3485,_xll.ohTrigger(trigger,$X$24))</f>
        <v>1.1540876695135783E-5</v>
      </c>
      <c r="AF3485" s="90">
        <f>_xll.qlTenorBasisForwardRate(TenorBasis3M,AC3485,_xll.ohTrigger(trigger,$X$24))</f>
        <v>1.3632899572452029E-2</v>
      </c>
      <c r="AG3485" s="90">
        <f>_xll.qlIndexFixing(TenorBasisIndex6M,$AB3485,TRUE,_xll.ohTrigger(trigger,$X$24))</f>
        <v>1.3769762200955393E-2</v>
      </c>
      <c r="AH3485" s="43">
        <f>_xll.qlIndexFixing($X$9,$AB3485,TRUE,trigger)</f>
        <v>1.3792403169809913E-2</v>
      </c>
      <c r="AI3485" s="45">
        <f t="shared" si="68"/>
        <v>-0.22640968854520035</v>
      </c>
    </row>
    <row r="3486" spans="27:35" x14ac:dyDescent="0.2">
      <c r="AA3486" s="122" t="s">
        <v>88</v>
      </c>
      <c r="AB3486" s="40">
        <f>_xll.qlInterestRateIndexFixingDate($X$9,AC3486)</f>
        <v>63849</v>
      </c>
      <c r="AC3486" s="40">
        <f>_xll.qlCalendarAdvance(calendar,$AC3485,AA3486,,,trigger)</f>
        <v>63851</v>
      </c>
      <c r="AD3486" s="40">
        <f>_xll.qlInterestRateIndexMaturity($X$9,AC3486,)</f>
        <v>63943</v>
      </c>
      <c r="AE3486" s="43">
        <f>_xll.qlTenorBasisValue(TenorBasis3M,AC3486,_xll.ohTrigger(trigger,$X$24))</f>
        <v>1.1518499271464233E-5</v>
      </c>
      <c r="AF3486" s="90">
        <f>_xll.qlTenorBasisForwardRate(TenorBasis3M,AC3486,_xll.ohTrigger(trigger,$X$24))</f>
        <v>1.363344519314761E-2</v>
      </c>
      <c r="AG3486" s="90">
        <f>_xll.qlIndexFixing(TenorBasisIndex6M,$AB3486,TRUE,_xll.ohTrigger(trigger,$X$24))</f>
        <v>1.3770308203626295E-2</v>
      </c>
      <c r="AH3486" s="43">
        <f>_xll.qlIndexFixing($X$9,$AB3486,TRUE,trigger)</f>
        <v>1.3792980761382743E-2</v>
      </c>
      <c r="AI3486" s="45">
        <f t="shared" si="68"/>
        <v>-0.22672557756448289</v>
      </c>
    </row>
    <row r="3487" spans="27:35" x14ac:dyDescent="0.2">
      <c r="AA3487" s="122" t="s">
        <v>88</v>
      </c>
      <c r="AB3487" s="40">
        <f>_xll.qlInterestRateIndexFixingDate($X$9,AC3487)</f>
        <v>63856</v>
      </c>
      <c r="AC3487" s="40">
        <f>_xll.qlCalendarAdvance(calendar,$AC3486,AA3487,,,trigger)</f>
        <v>63858</v>
      </c>
      <c r="AD3487" s="40">
        <f>_xll.qlInterestRateIndexMaturity($X$9,AC3487,)</f>
        <v>63950</v>
      </c>
      <c r="AE3487" s="43">
        <f>_xll.qlTenorBasisValue(TenorBasis3M,AC3487,_xll.ohTrigger(trigger,$X$24))</f>
        <v>1.1496172103723103E-5</v>
      </c>
      <c r="AF3487" s="90">
        <f>_xll.qlTenorBasisForwardRate(TenorBasis3M,AC3487,_xll.ohTrigger(trigger,$X$24))</f>
        <v>1.3633977637518812E-2</v>
      </c>
      <c r="AG3487" s="90">
        <f>_xll.qlIndexFixing(TenorBasisIndex6M,$AB3487,TRUE,_xll.ohTrigger(trigger,$X$24))</f>
        <v>1.3770841029514922E-2</v>
      </c>
      <c r="AH3487" s="43">
        <f>_xll.qlIndexFixing($X$9,$AB3487,TRUE,trigger)</f>
        <v>1.379354489832599E-2</v>
      </c>
      <c r="AI3487" s="45">
        <f t="shared" si="68"/>
        <v>-0.22703868811067146</v>
      </c>
    </row>
    <row r="3488" spans="27:35" x14ac:dyDescent="0.2">
      <c r="AA3488" s="122" t="s">
        <v>88</v>
      </c>
      <c r="AB3488" s="40">
        <f>_xll.qlInterestRateIndexFixingDate($X$9,AC3488)</f>
        <v>63863</v>
      </c>
      <c r="AC3488" s="40">
        <f>_xll.qlCalendarAdvance(calendar,$AC3487,AA3488,,,trigger)</f>
        <v>63865</v>
      </c>
      <c r="AD3488" s="40">
        <f>_xll.qlInterestRateIndexMaturity($X$9,AC3488,)</f>
        <v>63957</v>
      </c>
      <c r="AE3488" s="43">
        <f>_xll.qlTenorBasisValue(TenorBasis3M,AC3488,_xll.ohTrigger(trigger,$X$24))</f>
        <v>1.1473895081858999E-5</v>
      </c>
      <c r="AF3488" s="90">
        <f>_xll.qlTenorBasisForwardRate(TenorBasis3M,AC3488,_xll.ohTrigger(trigger,$X$24))</f>
        <v>1.3634496905457025E-2</v>
      </c>
      <c r="AG3488" s="90">
        <f>_xll.qlIndexFixing(TenorBasisIndex6M,$AB3488,TRUE,_xll.ohTrigger(trigger,$X$24))</f>
        <v>1.3771360678513537E-2</v>
      </c>
      <c r="AH3488" s="43">
        <f>_xll.qlIndexFixing($X$9,$AB3488,TRUE,trigger)</f>
        <v>1.3794095580635308E-2</v>
      </c>
      <c r="AI3488" s="45">
        <f t="shared" si="68"/>
        <v>-0.2273490212177133</v>
      </c>
    </row>
    <row r="3489" spans="27:35" x14ac:dyDescent="0.2">
      <c r="AA3489" s="122" t="s">
        <v>88</v>
      </c>
      <c r="AB3489" s="40">
        <f>_xll.qlInterestRateIndexFixingDate($X$9,AC3489)</f>
        <v>63870</v>
      </c>
      <c r="AC3489" s="40">
        <f>_xll.qlCalendarAdvance(calendar,$AC3488,AA3489,,,trigger)</f>
        <v>63872</v>
      </c>
      <c r="AD3489" s="40">
        <f>_xll.qlInterestRateIndexMaturity($X$9,AC3489,)</f>
        <v>63964</v>
      </c>
      <c r="AE3489" s="43">
        <f>_xll.qlTenorBasisValue(TenorBasis3M,AC3489,_xll.ohTrigger(trigger,$X$24))</f>
        <v>1.1451668096051115E-5</v>
      </c>
      <c r="AF3489" s="90">
        <f>_xll.qlTenorBasisForwardRate(TenorBasis3M,AC3489,_xll.ohTrigger(trigger,$X$24))</f>
        <v>1.3635002996843216E-2</v>
      </c>
      <c r="AG3489" s="90">
        <f>_xll.qlIndexFixing(TenorBasisIndex6M,$AB3489,TRUE,_xll.ohTrigger(trigger,$X$24))</f>
        <v>1.3771867150503971E-2</v>
      </c>
      <c r="AH3489" s="43">
        <f>_xll.qlIndexFixing($X$9,$AB3489,TRUE,trigger)</f>
        <v>1.3794632808302008E-2</v>
      </c>
      <c r="AI3489" s="45">
        <f t="shared" si="68"/>
        <v>-0.22765657798037506</v>
      </c>
    </row>
    <row r="3490" spans="27:35" x14ac:dyDescent="0.2">
      <c r="AA3490" s="122" t="s">
        <v>88</v>
      </c>
      <c r="AB3490" s="40">
        <f>_xll.qlInterestRateIndexFixingDate($X$9,AC3490)</f>
        <v>63877</v>
      </c>
      <c r="AC3490" s="40">
        <f>_xll.qlCalendarAdvance(calendar,$AC3489,AA3490,,,trigger)</f>
        <v>63879</v>
      </c>
      <c r="AD3490" s="40">
        <f>_xll.qlInterestRateIndexMaturity($X$9,AC3490,)</f>
        <v>63971</v>
      </c>
      <c r="AE3490" s="43">
        <f>_xll.qlTenorBasisValue(TenorBasis3M,AC3490,_xll.ohTrigger(trigger,$X$24))</f>
        <v>1.1429491036710655E-5</v>
      </c>
      <c r="AF3490" s="90">
        <f>_xll.qlTenorBasisForwardRate(TenorBasis3M,AC3490,_xll.ohTrigger(trigger,$X$24))</f>
        <v>1.3635495911566167E-2</v>
      </c>
      <c r="AG3490" s="90">
        <f>_xll.qlIndexFixing(TenorBasisIndex6M,$AB3490,TRUE,_xll.ohTrigger(trigger,$X$24))</f>
        <v>1.3772360445371534E-2</v>
      </c>
      <c r="AH3490" s="43">
        <f>_xll.qlIndexFixing($X$9,$AB3490,TRUE,trigger)</f>
        <v>1.3795156581320878E-2</v>
      </c>
      <c r="AI3490" s="45">
        <f t="shared" si="68"/>
        <v>-0.22796135949344071</v>
      </c>
    </row>
    <row r="3491" spans="27:35" x14ac:dyDescent="0.2">
      <c r="AA3491" s="122" t="s">
        <v>88</v>
      </c>
      <c r="AB3491" s="40">
        <f>_xll.qlInterestRateIndexFixingDate($X$9,AC3491)</f>
        <v>63884</v>
      </c>
      <c r="AC3491" s="40">
        <f>_xll.qlCalendarAdvance(calendar,$AC3490,AA3491,,,trigger)</f>
        <v>63886</v>
      </c>
      <c r="AD3491" s="40">
        <f>_xll.qlInterestRateIndexMaturity($X$9,AC3491,)</f>
        <v>63978</v>
      </c>
      <c r="AE3491" s="43">
        <f>_xll.qlTenorBasisValue(TenorBasis3M,AC3491,_xll.ohTrigger(trigger,$X$24))</f>
        <v>1.1407363794480474E-5</v>
      </c>
      <c r="AF3491" s="90">
        <f>_xll.qlTenorBasisForwardRate(TenorBasis3M,AC3491,_xll.ohTrigger(trigger,$X$24))</f>
        <v>1.3635975649513795E-2</v>
      </c>
      <c r="AG3491" s="90">
        <f>_xll.qlIndexFixing(TenorBasisIndex6M,$AB3491,TRUE,_xll.ohTrigger(trigger,$X$24))</f>
        <v>1.3772840563009354E-2</v>
      </c>
      <c r="AH3491" s="43">
        <f>_xll.qlIndexFixing($X$9,$AB3491,TRUE,trigger)</f>
        <v>1.3795666899686703E-2</v>
      </c>
      <c r="AI3491" s="45">
        <f t="shared" si="68"/>
        <v>-0.2282633667734929</v>
      </c>
    </row>
    <row r="3492" spans="27:35" x14ac:dyDescent="0.2">
      <c r="AA3492" s="122" t="s">
        <v>88</v>
      </c>
      <c r="AB3492" s="40">
        <f>_xll.qlInterestRateIndexFixingDate($X$9,AC3492)</f>
        <v>63891</v>
      </c>
      <c r="AC3492" s="40">
        <f>_xll.qlCalendarAdvance(calendar,$AC3491,AA3492,,,trigger)</f>
        <v>63893</v>
      </c>
      <c r="AD3492" s="40">
        <f>_xll.qlInterestRateIndexMaturity($X$9,AC3492,)</f>
        <v>63983</v>
      </c>
      <c r="AE3492" s="43">
        <f>_xll.qlTenorBasisValue(TenorBasis3M,AC3492,_xll.ohTrigger(trigger,$X$24))</f>
        <v>1.1385286260234523E-5</v>
      </c>
      <c r="AF3492" s="90">
        <f>_xll.qlTenorBasisForwardRate(TenorBasis3M,AC3492,_xll.ohTrigger(trigger,$X$24))</f>
        <v>1.3635864526128749E-2</v>
      </c>
      <c r="AG3492" s="90">
        <f>_xll.qlIndexFixing(TenorBasisIndex6M,$AB3492,TRUE,_xll.ohTrigger(trigger,$X$24))</f>
        <v>1.3772719362825647E-2</v>
      </c>
      <c r="AH3492" s="43">
        <f>_xll.qlIndexFixing($X$9,$AB3492,TRUE,trigger)</f>
        <v>1.3795569704027066E-2</v>
      </c>
      <c r="AI3492" s="45">
        <f t="shared" si="68"/>
        <v>-0.22850341201419155</v>
      </c>
    </row>
    <row r="3493" spans="27:35" x14ac:dyDescent="0.2">
      <c r="AA3493" s="122" t="s">
        <v>88</v>
      </c>
      <c r="AB3493" s="40">
        <f>_xll.qlInterestRateIndexFixingDate($X$9,AC3493)</f>
        <v>63898</v>
      </c>
      <c r="AC3493" s="40">
        <f>_xll.qlCalendarAdvance(calendar,$AC3492,AA3493,,,trigger)</f>
        <v>63900</v>
      </c>
      <c r="AD3493" s="40">
        <f>_xll.qlInterestRateIndexMaturity($X$9,AC3493,)</f>
        <v>63990</v>
      </c>
      <c r="AE3493" s="43">
        <f>_xll.qlTenorBasisValue(TenorBasis3M,AC3493,_xll.ohTrigger(trigger,$X$24))</f>
        <v>1.1363258325077474E-5</v>
      </c>
      <c r="AF3493" s="90">
        <f>_xll.qlTenorBasisForwardRate(TenorBasis3M,AC3493,_xll.ohTrigger(trigger,$X$24))</f>
        <v>1.3636319758223436E-2</v>
      </c>
      <c r="AG3493" s="90">
        <f>_xll.qlIndexFixing(TenorBasisIndex6M,$AB3493,TRUE,_xll.ohTrigger(trigger,$X$24))</f>
        <v>1.3773174973388258E-2</v>
      </c>
      <c r="AH3493" s="43">
        <f>_xll.qlIndexFixing($X$9,$AB3493,TRUE,trigger)</f>
        <v>1.3796054998037377E-2</v>
      </c>
      <c r="AI3493" s="45">
        <f t="shared" si="68"/>
        <v>-0.2288002464911898</v>
      </c>
    </row>
    <row r="3494" spans="27:35" x14ac:dyDescent="0.2">
      <c r="AA3494" s="122" t="s">
        <v>88</v>
      </c>
      <c r="AB3494" s="40">
        <f>_xll.qlInterestRateIndexFixingDate($X$9,AC3494)</f>
        <v>63905</v>
      </c>
      <c r="AC3494" s="40">
        <f>_xll.qlCalendarAdvance(calendar,$AC3493,AA3494,,,trigger)</f>
        <v>63907</v>
      </c>
      <c r="AD3494" s="40">
        <f>_xll.qlInterestRateIndexMaturity($X$9,AC3494,)</f>
        <v>63997</v>
      </c>
      <c r="AE3494" s="43">
        <f>_xll.qlTenorBasisValue(TenorBasis3M,AC3494,_xll.ohTrigger(trigger,$X$24))</f>
        <v>1.1341279880344158E-5</v>
      </c>
      <c r="AF3494" s="90">
        <f>_xll.qlTenorBasisForwardRate(TenorBasis3M,AC3494,_xll.ohTrigger(trigger,$X$24))</f>
        <v>1.3636761814215248E-2</v>
      </c>
      <c r="AG3494" s="90">
        <f>_xll.qlIndexFixing(TenorBasisIndex6M,$AB3494,TRUE,_xll.ohTrigger(trigger,$X$24))</f>
        <v>1.3773617407395911E-2</v>
      </c>
      <c r="AH3494" s="43">
        <f>_xll.qlIndexFixing($X$9,$AB3494,TRUE,trigger)</f>
        <v>1.379652683840682E-2</v>
      </c>
      <c r="AI3494" s="45">
        <f t="shared" si="68"/>
        <v>-0.22909431010909032</v>
      </c>
    </row>
    <row r="3495" spans="27:35" x14ac:dyDescent="0.2">
      <c r="AA3495" s="122" t="s">
        <v>88</v>
      </c>
      <c r="AB3495" s="40">
        <f>_xll.qlInterestRateIndexFixingDate($X$9,AC3495)</f>
        <v>63909</v>
      </c>
      <c r="AC3495" s="40">
        <f>_xll.qlCalendarAdvance(calendar,$AC3494,AA3495,,,trigger)</f>
        <v>63915</v>
      </c>
      <c r="AD3495" s="40">
        <f>_xll.qlInterestRateIndexMaturity($X$9,AC3495,)</f>
        <v>64005</v>
      </c>
      <c r="AE3495" s="43">
        <f>_xll.qlTenorBasisValue(TenorBasis3M,AC3495,_xll.ohTrigger(trigger,$X$24))</f>
        <v>1.1316222119220411E-5</v>
      </c>
      <c r="AF3495" s="90">
        <f>_xll.qlTenorBasisForwardRate(TenorBasis3M,AC3495,_xll.ohTrigger(trigger,$X$24))</f>
        <v>1.3637250886915808E-2</v>
      </c>
      <c r="AG3495" s="90">
        <f>_xll.qlIndexFixing(TenorBasisIndex6M,$AB3495,TRUE,_xll.ohTrigger(trigger,$X$24))</f>
        <v>1.3774106911570883E-2</v>
      </c>
      <c r="AH3495" s="43">
        <f>_xll.qlIndexFixing($X$9,$AB3495,TRUE,trigger)</f>
        <v>1.3797049610694501E-2</v>
      </c>
      <c r="AI3495" s="45">
        <f t="shared" si="68"/>
        <v>-0.22942699123618127</v>
      </c>
    </row>
    <row r="3496" spans="27:35" x14ac:dyDescent="0.2">
      <c r="AA3496" s="122" t="s">
        <v>88</v>
      </c>
      <c r="AB3496" s="40">
        <f>_xll.qlInterestRateIndexFixingDate($X$9,AC3496)</f>
        <v>63919</v>
      </c>
      <c r="AC3496" s="40">
        <f>_xll.qlCalendarAdvance(calendar,$AC3495,AA3496,,,trigger)</f>
        <v>63922</v>
      </c>
      <c r="AD3496" s="40">
        <f>_xll.qlInterestRateIndexMaturity($X$9,AC3496,)</f>
        <v>64012</v>
      </c>
      <c r="AE3496" s="43">
        <f>_xll.qlTenorBasisValue(TenorBasis3M,AC3496,_xll.ohTrigger(trigger,$X$24))</f>
        <v>1.1294349360549703E-5</v>
      </c>
      <c r="AF3496" s="90">
        <f>_xll.qlTenorBasisForwardRate(TenorBasis3M,AC3496,_xll.ohTrigger(trigger,$X$24))</f>
        <v>1.3637664708024744E-2</v>
      </c>
      <c r="AG3496" s="90">
        <f>_xll.qlIndexFixing(TenorBasisIndex6M,$AB3496,TRUE,_xll.ohTrigger(trigger,$X$24))</f>
        <v>1.3774521109740867E-2</v>
      </c>
      <c r="AH3496" s="43">
        <f>_xll.qlIndexFixing($X$9,$AB3496,TRUE,trigger)</f>
        <v>1.3797492621822727E-2</v>
      </c>
      <c r="AI3496" s="45">
        <f t="shared" si="68"/>
        <v>-0.22971512081859657</v>
      </c>
    </row>
    <row r="3497" spans="27:35" x14ac:dyDescent="0.2">
      <c r="AA3497" s="122" t="s">
        <v>88</v>
      </c>
      <c r="AB3497" s="40">
        <f>_xll.qlInterestRateIndexFixingDate($X$9,AC3497)</f>
        <v>63927</v>
      </c>
      <c r="AC3497" s="40">
        <f>_xll.qlCalendarAdvance(calendar,$AC3496,AA3497,,,trigger)</f>
        <v>63929</v>
      </c>
      <c r="AD3497" s="40">
        <f>_xll.qlInterestRateIndexMaturity($X$9,AC3497,)</f>
        <v>64019</v>
      </c>
      <c r="AE3497" s="43">
        <f>_xll.qlTenorBasisValue(TenorBasis3M,AC3497,_xll.ohTrigger(trigger,$X$24))</f>
        <v>1.1272525752277324E-5</v>
      </c>
      <c r="AF3497" s="90">
        <f>_xll.qlTenorBasisForwardRate(TenorBasis3M,AC3497,_xll.ohTrigger(trigger,$X$24))</f>
        <v>1.3638065352682638E-2</v>
      </c>
      <c r="AG3497" s="90">
        <f>_xll.qlIndexFixing(TenorBasisIndex6M,$AB3497,TRUE,_xll.ohTrigger(trigger,$X$24))</f>
        <v>1.3774922131010392E-2</v>
      </c>
      <c r="AH3497" s="43">
        <f>_xll.qlIndexFixing($X$9,$AB3497,TRUE,trigger)</f>
        <v>1.379792217929765E-2</v>
      </c>
      <c r="AI3497" s="45">
        <f t="shared" si="68"/>
        <v>-0.23000048287258323</v>
      </c>
    </row>
    <row r="3498" spans="27:35" x14ac:dyDescent="0.2">
      <c r="AA3498" s="122" t="s">
        <v>88</v>
      </c>
      <c r="AB3498" s="40">
        <f>_xll.qlInterestRateIndexFixingDate($X$9,AC3498)</f>
        <v>63934</v>
      </c>
      <c r="AC3498" s="40">
        <f>_xll.qlCalendarAdvance(calendar,$AC3497,AA3498,,,trigger)</f>
        <v>63936</v>
      </c>
      <c r="AD3498" s="40">
        <f>_xll.qlInterestRateIndexMaturity($X$9,AC3498,)</f>
        <v>64026</v>
      </c>
      <c r="AE3498" s="43">
        <f>_xll.qlTenorBasisValue(TenorBasis3M,AC3498,_xll.ohTrigger(trigger,$X$24))</f>
        <v>1.1250751186687015E-5</v>
      </c>
      <c r="AF3498" s="90">
        <f>_xll.qlTenorBasisForwardRate(TenorBasis3M,AC3498,_xll.ohTrigger(trigger,$X$24))</f>
        <v>1.3638452820775804E-2</v>
      </c>
      <c r="AG3498" s="90">
        <f>_xll.qlIndexFixing(TenorBasisIndex6M,$AB3498,TRUE,_xll.ohTrigger(trigger,$X$24))</f>
        <v>1.3775309975268435E-2</v>
      </c>
      <c r="AH3498" s="43">
        <f>_xll.qlIndexFixing($X$9,$AB3498,TRUE,trigger)</f>
        <v>1.3798338283113942E-2</v>
      </c>
      <c r="AI3498" s="45">
        <f t="shared" si="68"/>
        <v>-0.23028307845507356</v>
      </c>
    </row>
    <row r="3499" spans="27:35" x14ac:dyDescent="0.2">
      <c r="AA3499" s="122" t="s">
        <v>88</v>
      </c>
      <c r="AB3499" s="40">
        <f>_xll.qlInterestRateIndexFixingDate($X$9,AC3499)</f>
        <v>63941</v>
      </c>
      <c r="AC3499" s="40">
        <f>_xll.qlCalendarAdvance(calendar,$AC3498,AA3499,,,trigger)</f>
        <v>63943</v>
      </c>
      <c r="AD3499" s="40">
        <f>_xll.qlInterestRateIndexMaturity($X$9,AC3499,)</f>
        <v>64033</v>
      </c>
      <c r="AE3499" s="43">
        <f>_xll.qlTenorBasisValue(TenorBasis3M,AC3499,_xll.ohTrigger(trigger,$X$24))</f>
        <v>1.1229025556290298E-5</v>
      </c>
      <c r="AF3499" s="90">
        <f>_xll.qlTenorBasisForwardRate(TenorBasis3M,AC3499,_xll.ohTrigger(trigger,$X$24))</f>
        <v>1.3638827112194107E-2</v>
      </c>
      <c r="AG3499" s="90">
        <f>_xll.qlIndexFixing(TenorBasisIndex6M,$AB3499,TRUE,_xll.ohTrigger(trigger,$X$24))</f>
        <v>1.3775684642404862E-2</v>
      </c>
      <c r="AH3499" s="43">
        <f>_xll.qlIndexFixing($X$9,$AB3499,TRUE,trigger)</f>
        <v>1.3798740933268938E-2</v>
      </c>
      <c r="AI3499" s="45">
        <f t="shared" si="68"/>
        <v>-0.23056290864076345</v>
      </c>
    </row>
    <row r="3500" spans="27:35" x14ac:dyDescent="0.2">
      <c r="AA3500" s="122" t="s">
        <v>88</v>
      </c>
      <c r="AB3500" s="40">
        <f>_xll.qlInterestRateIndexFixingDate($X$9,AC3500)</f>
        <v>63948</v>
      </c>
      <c r="AC3500" s="40">
        <f>_xll.qlCalendarAdvance(calendar,$AC3499,AA3500,,,trigger)</f>
        <v>63950</v>
      </c>
      <c r="AD3500" s="40">
        <f>_xll.qlInterestRateIndexMaturity($X$9,AC3500,)</f>
        <v>64039</v>
      </c>
      <c r="AE3500" s="43">
        <f>_xll.qlTenorBasisValue(TenorBasis3M,AC3500,_xll.ohTrigger(trigger,$X$24))</f>
        <v>1.1207348753826162E-5</v>
      </c>
      <c r="AF3500" s="90">
        <f>_xll.qlTenorBasisForwardRate(TenorBasis3M,AC3500,_xll.ohTrigger(trigger,$X$24))</f>
        <v>1.3638906801422128E-2</v>
      </c>
      <c r="AG3500" s="90">
        <f>_xll.qlIndexFixing(TenorBasisIndex6M,$AB3500,TRUE,_xll.ohTrigger(trigger,$X$24))</f>
        <v>1.3775759478100724E-2</v>
      </c>
      <c r="AH3500" s="43">
        <f>_xll.qlIndexFixing($X$9,$AB3500,TRUE,trigger)</f>
        <v>1.3798840665252837E-2</v>
      </c>
      <c r="AI3500" s="45">
        <f t="shared" si="68"/>
        <v>-0.230811871521127</v>
      </c>
    </row>
    <row r="3501" spans="27:35" x14ac:dyDescent="0.2">
      <c r="AA3501" s="122" t="s">
        <v>88</v>
      </c>
      <c r="AB3501" s="40">
        <f>_xll.qlInterestRateIndexFixingDate($X$9,AC3501)</f>
        <v>63955</v>
      </c>
      <c r="AC3501" s="40">
        <f>_xll.qlCalendarAdvance(calendar,$AC3500,AA3501,,,trigger)</f>
        <v>63957</v>
      </c>
      <c r="AD3501" s="40">
        <f>_xll.qlInterestRateIndexMaturity($X$9,AC3501,)</f>
        <v>64046</v>
      </c>
      <c r="AE3501" s="43">
        <f>_xll.qlTenorBasisValue(TenorBasis3M,AC3501,_xll.ohTrigger(trigger,$X$24))</f>
        <v>1.1185720672260485E-5</v>
      </c>
      <c r="AF3501" s="90">
        <f>_xll.qlTenorBasisForwardRate(TenorBasis3M,AC3501,_xll.ohTrigger(trigger,$X$24))</f>
        <v>1.3639255667194353E-2</v>
      </c>
      <c r="AG3501" s="90">
        <f>_xll.qlIndexFixing(TenorBasisIndex6M,$AB3501,TRUE,_xll.ohTrigger(trigger,$X$24))</f>
        <v>1.3776108718581752E-2</v>
      </c>
      <c r="AH3501" s="43">
        <f>_xll.qlIndexFixing($X$9,$AB3501,TRUE,trigger)</f>
        <v>1.3799217354633648E-2</v>
      </c>
      <c r="AI3501" s="45">
        <f t="shared" si="68"/>
        <v>-0.23108636051896031</v>
      </c>
    </row>
    <row r="3502" spans="27:35" x14ac:dyDescent="0.2">
      <c r="AA3502" s="122" t="s">
        <v>88</v>
      </c>
      <c r="AB3502" s="40">
        <f>_xll.qlInterestRateIndexFixingDate($X$9,AC3502)</f>
        <v>63962</v>
      </c>
      <c r="AC3502" s="40">
        <f>_xll.qlCalendarAdvance(calendar,$AC3501,AA3502,,,trigger)</f>
        <v>63964</v>
      </c>
      <c r="AD3502" s="40">
        <f>_xll.qlInterestRateIndexMaturity($X$9,AC3502,)</f>
        <v>64053</v>
      </c>
      <c r="AE3502" s="43">
        <f>_xll.qlTenorBasisValue(TenorBasis3M,AC3502,_xll.ohTrigger(trigger,$X$24))</f>
        <v>1.1164141204785632E-5</v>
      </c>
      <c r="AF3502" s="90">
        <f>_xll.qlTenorBasisForwardRate(TenorBasis3M,AC3502,_xll.ohTrigger(trigger,$X$24))</f>
        <v>1.3639591356469381E-2</v>
      </c>
      <c r="AG3502" s="90">
        <f>_xll.qlIndexFixing(TenorBasisIndex6M,$AB3502,TRUE,_xll.ohTrigger(trigger,$X$24))</f>
        <v>1.3776444782123691E-2</v>
      </c>
      <c r="AH3502" s="43">
        <f>_xll.qlIndexFixing($X$9,$AB3502,TRUE,trigger)</f>
        <v>1.3799580590854975E-2</v>
      </c>
      <c r="AI3502" s="45">
        <f t="shared" si="68"/>
        <v>-0.23135808731283847</v>
      </c>
    </row>
    <row r="3503" spans="27:35" x14ac:dyDescent="0.2">
      <c r="AA3503" s="122" t="s">
        <v>88</v>
      </c>
      <c r="AB3503" s="40">
        <f>_xll.qlInterestRateIndexFixingDate($X$9,AC3503)</f>
        <v>63969</v>
      </c>
      <c r="AC3503" s="40">
        <f>_xll.qlCalendarAdvance(calendar,$AC3502,AA3503,,,trigger)</f>
        <v>63971</v>
      </c>
      <c r="AD3503" s="40">
        <f>_xll.qlInterestRateIndexMaturity($X$9,AC3503,)</f>
        <v>64060</v>
      </c>
      <c r="AE3503" s="43">
        <f>_xll.qlTenorBasisValue(TenorBasis3M,AC3503,_xll.ohTrigger(trigger,$X$24))</f>
        <v>1.1142610244820023E-5</v>
      </c>
      <c r="AF3503" s="90">
        <f>_xll.qlTenorBasisForwardRate(TenorBasis3M,AC3503,_xll.ohTrigger(trigger,$X$24))</f>
        <v>1.3639913869141231E-2</v>
      </c>
      <c r="AG3503" s="90">
        <f>_xll.qlIndexFixing(TenorBasisIndex6M,$AB3503,TRUE,_xll.ohTrigger(trigger,$X$24))</f>
        <v>1.377676766861876E-2</v>
      </c>
      <c r="AH3503" s="43">
        <f>_xll.qlIndexFixing($X$9,$AB3503,TRUE,trigger)</f>
        <v>1.3799930373915019E-2</v>
      </c>
      <c r="AI3503" s="45">
        <f t="shared" si="68"/>
        <v>-0.23162705296259078</v>
      </c>
    </row>
    <row r="3504" spans="27:35" x14ac:dyDescent="0.2">
      <c r="AA3504" s="122" t="s">
        <v>88</v>
      </c>
      <c r="AB3504" s="40">
        <f>_xll.qlInterestRateIndexFixingDate($X$9,AC3504)</f>
        <v>63976</v>
      </c>
      <c r="AC3504" s="40">
        <f>_xll.qlCalendarAdvance(calendar,$AC3503,AA3504,,,trigger)</f>
        <v>63978</v>
      </c>
      <c r="AD3504" s="40">
        <f>_xll.qlInterestRateIndexMaturity($X$9,AC3504,)</f>
        <v>64070</v>
      </c>
      <c r="AE3504" s="43">
        <f>_xll.qlTenorBasisValue(TenorBasis3M,AC3504,_xll.ohTrigger(trigger,$X$24))</f>
        <v>1.1121127686007671E-5</v>
      </c>
      <c r="AF3504" s="90">
        <f>_xll.qlTenorBasisForwardRate(TenorBasis3M,AC3504,_xll.ohTrigger(trigger,$X$24))</f>
        <v>1.3641056090865755E-2</v>
      </c>
      <c r="AG3504" s="90">
        <f>_xll.qlIndexFixing(TenorBasisIndex6M,$AB3504,TRUE,_xll.ohTrigger(trigger,$X$24))</f>
        <v>1.3777925952056611E-2</v>
      </c>
      <c r="AH3504" s="43">
        <f>_xll.qlIndexFixing($X$9,$AB3504,TRUE,trigger)</f>
        <v>1.3801123479879608E-2</v>
      </c>
      <c r="AI3504" s="45">
        <f t="shared" si="68"/>
        <v>-0.23197527822997957</v>
      </c>
    </row>
    <row r="3505" spans="27:35" x14ac:dyDescent="0.2">
      <c r="AA3505" s="122" t="s">
        <v>88</v>
      </c>
      <c r="AB3505" s="40">
        <f>_xll.qlInterestRateIndexFixingDate($X$9,AC3505)</f>
        <v>63983</v>
      </c>
      <c r="AC3505" s="40">
        <f>_xll.qlCalendarAdvance(calendar,$AC3504,AA3505,,,trigger)</f>
        <v>63985</v>
      </c>
      <c r="AD3505" s="40">
        <f>_xll.qlInterestRateIndexMaturity($X$9,AC3505,)</f>
        <v>64077</v>
      </c>
      <c r="AE3505" s="43">
        <f>_xll.qlTenorBasisValue(TenorBasis3M,AC3505,_xll.ohTrigger(trigger,$X$24))</f>
        <v>1.1099693422217666E-5</v>
      </c>
      <c r="AF3505" s="90">
        <f>_xll.qlTenorBasisForwardRate(TenorBasis3M,AC3505,_xll.ohTrigger(trigger,$X$24))</f>
        <v>1.3641349459619393E-2</v>
      </c>
      <c r="AG3505" s="90">
        <f>_xll.qlIndexFixing(TenorBasisIndex6M,$AB3505,TRUE,_xll.ohTrigger(trigger,$X$24))</f>
        <v>1.3778219694030834E-2</v>
      </c>
      <c r="AH3505" s="43">
        <f>_xll.qlIndexFixing($X$9,$AB3505,TRUE,trigger)</f>
        <v>1.3801443510519857E-2</v>
      </c>
      <c r="AI3505" s="45">
        <f t="shared" si="68"/>
        <v>-0.23223816489023261</v>
      </c>
    </row>
    <row r="3506" spans="27:35" x14ac:dyDescent="0.2">
      <c r="AA3506" s="122" t="s">
        <v>88</v>
      </c>
      <c r="AB3506" s="40">
        <f>_xll.qlInterestRateIndexFixingDate($X$9,AC3506)</f>
        <v>63990</v>
      </c>
      <c r="AC3506" s="40">
        <f>_xll.qlCalendarAdvance(calendar,$AC3505,AA3506,,,trigger)</f>
        <v>63992</v>
      </c>
      <c r="AD3506" s="40">
        <f>_xll.qlInterestRateIndexMaturity($X$9,AC3506,)</f>
        <v>64084</v>
      </c>
      <c r="AE3506" s="43">
        <f>_xll.qlTenorBasisValue(TenorBasis3M,AC3506,_xll.ohTrigger(trigger,$X$24))</f>
        <v>1.1078307347543787E-5</v>
      </c>
      <c r="AF3506" s="90">
        <f>_xll.qlTenorBasisForwardRate(TenorBasis3M,AC3506,_xll.ohTrigger(trigger,$X$24))</f>
        <v>1.3641629649927739E-2</v>
      </c>
      <c r="AG3506" s="90">
        <f>_xll.qlIndexFixing(TenorBasisIndex6M,$AB3506,TRUE,_xll.ohTrigger(trigger,$X$24))</f>
        <v>1.3778500257103608E-2</v>
      </c>
      <c r="AH3506" s="43">
        <f>_xll.qlIndexFixing($X$9,$AB3506,TRUE,trigger)</f>
        <v>1.3801750086442766E-2</v>
      </c>
      <c r="AI3506" s="45">
        <f t="shared" si="68"/>
        <v>-0.23249829339157604</v>
      </c>
    </row>
    <row r="3507" spans="27:35" x14ac:dyDescent="0.2">
      <c r="AA3507" s="122" t="s">
        <v>88</v>
      </c>
      <c r="AB3507" s="40">
        <f>_xll.qlInterestRateIndexFixingDate($X$9,AC3507)</f>
        <v>63997</v>
      </c>
      <c r="AC3507" s="40">
        <f>_xll.qlCalendarAdvance(calendar,$AC3506,AA3507,,,trigger)</f>
        <v>63999</v>
      </c>
      <c r="AD3507" s="40">
        <f>_xll.qlInterestRateIndexMaturity($X$9,AC3507,)</f>
        <v>64091</v>
      </c>
      <c r="AE3507" s="43">
        <f>_xll.qlTenorBasisValue(TenorBasis3M,AC3507,_xll.ohTrigger(trigger,$X$24))</f>
        <v>1.105696935630407E-5</v>
      </c>
      <c r="AF3507" s="90">
        <f>_xll.qlTenorBasisForwardRate(TenorBasis3M,AC3507,_xll.ohTrigger(trigger,$X$24))</f>
        <v>1.3641896661679578E-2</v>
      </c>
      <c r="AG3507" s="90">
        <f>_xll.qlIndexFixing(TenorBasisIndex6M,$AB3507,TRUE,_xll.ohTrigger(trigger,$X$24))</f>
        <v>1.3778767641162849E-2</v>
      </c>
      <c r="AH3507" s="43">
        <f>_xll.qlIndexFixing($X$9,$AB3507,TRUE,trigger)</f>
        <v>1.3802043207647467E-2</v>
      </c>
      <c r="AI3507" s="45">
        <f t="shared" si="68"/>
        <v>-0.2327556648461758</v>
      </c>
    </row>
    <row r="3508" spans="27:35" x14ac:dyDescent="0.2">
      <c r="AA3508" s="123" t="s">
        <v>88</v>
      </c>
      <c r="AB3508" s="41">
        <f>_xll.qlInterestRateIndexFixingDate($X$9,AC3508)</f>
        <v>64004</v>
      </c>
      <c r="AC3508" s="41">
        <f>_xll.qlCalendarAdvance(calendar,$AC3507,AA3508,,,trigger)</f>
        <v>64006</v>
      </c>
      <c r="AD3508" s="41">
        <f>_xll.qlInterestRateIndexMaturity($X$9,AC3508,)</f>
        <v>64098</v>
      </c>
      <c r="AE3508" s="44">
        <f>_xll.qlTenorBasisValue(TenorBasis3M,AC3508,_xll.ohTrigger(trigger,$X$24))</f>
        <v>1.1035679343040267E-5</v>
      </c>
      <c r="AF3508" s="91">
        <f>_xll.qlTenorBasisForwardRate(TenorBasis3M,AC3508,_xll.ohTrigger(trigger,$X$24))</f>
        <v>1.3642150494770647E-2</v>
      </c>
      <c r="AG3508" s="91">
        <f>_xll.qlIndexFixing(TenorBasisIndex6M,$AB3508,TRUE,_xll.ohTrigger(trigger,$X$24))</f>
        <v>1.3779021846102557E-2</v>
      </c>
      <c r="AH3508" s="44">
        <f>_xll.qlIndexFixing($X$9,$AB3508,TRUE,trigger)</f>
        <v>1.3802322874127006E-2</v>
      </c>
      <c r="AI3508" s="46">
        <f t="shared" si="68"/>
        <v>-0.23301028024448958</v>
      </c>
    </row>
  </sheetData>
  <dataValidations disablePrompts="1" count="5">
    <dataValidation type="list" allowBlank="1" showInputMessage="1" showErrorMessage="1" sqref="X12 Y13:Y16 X23">
      <formula1>"TRUE,FALSE"</formula1>
    </dataValidation>
    <dataValidation type="list" allowBlank="1" showInputMessage="1" showErrorMessage="1" sqref="X5">
      <formula1>"AllDepos,DeposBeforeFirstFuturesStartDate,DeposBeforeFirstFuturesStartDatePlusOne,DeposBeforeFirstFuturesExpiryDate"</formula1>
    </dataValidation>
    <dataValidation type="list" allowBlank="1" showInputMessage="1" showErrorMessage="1" sqref="D34:D70">
      <formula1>"Annual,Semiannual,EveryFourthMonth,Quarterly,Bimonthly,Monthly,Biweekly,Weekly,Daily,Once,NoFrequency"</formula1>
    </dataValidation>
    <dataValidation type="list" allowBlank="1" showInputMessage="1" showErrorMessage="1" sqref="F3:F7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17 E30:E70">
      <formula1>"Following,Modified Following,Preceding,Modified Preceding,Unadjusted,Half-Month Modified Following"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38</xdr:col>
                    <xdr:colOff>76200</xdr:colOff>
                    <xdr:row>1</xdr:row>
                    <xdr:rowOff>0</xdr:rowOff>
                  </from>
                  <to>
                    <xdr:col>38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37</xdr:col>
                    <xdr:colOff>581025</xdr:colOff>
                    <xdr:row>1</xdr:row>
                    <xdr:rowOff>0</xdr:rowOff>
                  </from>
                  <to>
                    <xdr:col>37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38</xdr:col>
                    <xdr:colOff>733425</xdr:colOff>
                    <xdr:row>1</xdr:row>
                    <xdr:rowOff>0</xdr:rowOff>
                  </from>
                  <to>
                    <xdr:col>39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39</xdr:col>
                    <xdr:colOff>228600</xdr:colOff>
                    <xdr:row>1</xdr:row>
                    <xdr:rowOff>0</xdr:rowOff>
                  </from>
                  <to>
                    <xdr:col>39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40</xdr:col>
                    <xdr:colOff>152400</xdr:colOff>
                    <xdr:row>1</xdr:row>
                    <xdr:rowOff>0</xdr:rowOff>
                  </from>
                  <to>
                    <xdr:col>40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41</xdr:col>
                    <xdr:colOff>66675</xdr:colOff>
                    <xdr:row>1</xdr:row>
                    <xdr:rowOff>0</xdr:rowOff>
                  </from>
                  <to>
                    <xdr:col>42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42</xdr:col>
                    <xdr:colOff>114300</xdr:colOff>
                    <xdr:row>1</xdr:row>
                    <xdr:rowOff>0</xdr:rowOff>
                  </from>
                  <to>
                    <xdr:col>43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L3508"/>
  <sheetViews>
    <sheetView showGridLines="0" topLeftCell="N1" workbookViewId="0">
      <selection activeCell="U24" sqref="U24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6" width="20.28515625" style="1" hidden="1" customWidth="1" outlineLevel="1"/>
    <col min="7" max="7" width="10.140625" style="1" hidden="1" customWidth="1" outlineLevel="1"/>
    <col min="8" max="8" width="8" style="1" hidden="1" customWidth="1" outlineLevel="1"/>
    <col min="9" max="9" width="21.42578125" style="1" hidden="1" customWidth="1" outlineLevel="1"/>
    <col min="10" max="10" width="15.140625" style="1" hidden="1" customWidth="1" outlineLevel="1"/>
    <col min="11" max="11" width="10" style="1" hidden="1" customWidth="1" outlineLevel="1"/>
    <col min="12" max="12" width="9" style="1" hidden="1" customWidth="1" outlineLevel="1"/>
    <col min="13" max="13" width="4.85546875" style="1" hidden="1" customWidth="1" outlineLevel="1"/>
    <col min="14" max="14" width="2.7109375" style="1" customWidth="1" collapsed="1"/>
    <col min="15" max="15" width="10" style="1" hidden="1" customWidth="1" outlineLevel="1"/>
    <col min="16" max="16" width="21.42578125" style="1" bestFit="1" customWidth="1" collapsed="1"/>
    <col min="17" max="20" width="10.7109375" style="1" customWidth="1"/>
    <col min="21" max="21" width="11.28515625" style="1" customWidth="1"/>
    <col min="22" max="22" width="2.7109375" style="1" customWidth="1"/>
    <col min="23" max="23" width="21" style="1" customWidth="1"/>
    <col min="24" max="24" width="17.28515625" style="1" bestFit="1" customWidth="1"/>
    <col min="25" max="25" width="6" style="1" bestFit="1" customWidth="1"/>
    <col min="26" max="26" width="2.7109375" style="1" customWidth="1"/>
    <col min="27" max="27" width="5" style="1" bestFit="1" customWidth="1"/>
    <col min="28" max="30" width="17.28515625" style="1" customWidth="1"/>
    <col min="31" max="31" width="9.140625" style="1"/>
    <col min="32" max="32" width="14" style="1" customWidth="1"/>
    <col min="33" max="33" width="12.140625" style="1" customWidth="1"/>
    <col min="34" max="34" width="12.5703125" style="1" customWidth="1"/>
    <col min="35" max="35" width="6.5703125" style="1" customWidth="1"/>
    <col min="36" max="36" width="9.140625" style="1"/>
    <col min="37" max="37" width="3.7109375" style="1" customWidth="1"/>
    <col min="38" max="39" width="17.28515625" style="1" bestFit="1" customWidth="1"/>
    <col min="40" max="40" width="12" style="1" bestFit="1" customWidth="1"/>
    <col min="41" max="41" width="11" style="1" bestFit="1" customWidth="1"/>
    <col min="42" max="43" width="9.140625" style="1"/>
    <col min="44" max="44" width="4.42578125" style="1" customWidth="1"/>
    <col min="45" max="45" width="9.140625" style="1"/>
    <col min="46" max="46" width="17.85546875" style="1" bestFit="1" customWidth="1"/>
    <col min="47" max="47" width="2.7109375" style="1" customWidth="1"/>
    <col min="48" max="48" width="10" style="1" hidden="1" customWidth="1" outlineLevel="1"/>
    <col min="49" max="49" width="6" style="1" hidden="1" customWidth="1" outlineLevel="1"/>
    <col min="50" max="51" width="17.85546875" style="1" hidden="1" customWidth="1" outlineLevel="1"/>
    <col min="52" max="52" width="11" style="1" hidden="1" customWidth="1" outlineLevel="1"/>
    <col min="53" max="57" width="9.140625" style="1" hidden="1" customWidth="1" outlineLevel="1"/>
    <col min="58" max="58" width="2.7109375" style="1" customWidth="1" collapsed="1"/>
    <col min="59" max="59" width="6" style="1" customWidth="1"/>
    <col min="60" max="61" width="17.28515625" style="1" bestFit="1" customWidth="1"/>
    <col min="62" max="63" width="11" style="1" bestFit="1" customWidth="1"/>
    <col min="64" max="64" width="8" style="1" bestFit="1" customWidth="1"/>
    <col min="65" max="66" width="11" style="1" bestFit="1" customWidth="1"/>
    <col min="67" max="16384" width="9.140625" style="1"/>
  </cols>
  <sheetData>
    <row r="1" spans="1:64" x14ac:dyDescent="0.2">
      <c r="J1" s="1" t="str">
        <f>PROPER(currency)&amp;familyname&amp;$X$8</f>
        <v>Euribor6M</v>
      </c>
      <c r="BG1" s="1" t="s">
        <v>86</v>
      </c>
    </row>
    <row r="2" spans="1:64" ht="21" customHeight="1" x14ac:dyDescent="0.25">
      <c r="A2" s="3" t="s">
        <v>8</v>
      </c>
      <c r="B2" s="3" t="s">
        <v>103</v>
      </c>
      <c r="C2" s="3"/>
      <c r="D2" s="3" t="s">
        <v>102</v>
      </c>
      <c r="E2" s="23" t="s">
        <v>101</v>
      </c>
      <c r="F2" s="23" t="s">
        <v>100</v>
      </c>
      <c r="G2" s="3" t="s">
        <v>104</v>
      </c>
      <c r="H2" s="3" t="s">
        <v>105</v>
      </c>
      <c r="I2" s="3" t="s">
        <v>11</v>
      </c>
      <c r="J2" s="21" t="s">
        <v>12</v>
      </c>
      <c r="K2" s="22" t="s">
        <v>54</v>
      </c>
      <c r="L2" s="22" t="s">
        <v>55</v>
      </c>
      <c r="M2" s="22" t="s">
        <v>56</v>
      </c>
      <c r="O2" s="22" t="s">
        <v>62</v>
      </c>
      <c r="P2" s="22" t="s">
        <v>99</v>
      </c>
      <c r="Q2" s="22" t="s">
        <v>57</v>
      </c>
      <c r="R2" s="22" t="s">
        <v>97</v>
      </c>
      <c r="S2" s="22" t="s">
        <v>98</v>
      </c>
      <c r="T2" s="22" t="s">
        <v>125</v>
      </c>
      <c r="U2" s="22" t="s">
        <v>123</v>
      </c>
      <c r="AA2" s="37"/>
      <c r="AB2" s="22" t="s">
        <v>126</v>
      </c>
      <c r="AC2" s="22" t="s">
        <v>64</v>
      </c>
      <c r="AD2" s="22" t="s">
        <v>63</v>
      </c>
      <c r="AE2" s="22" t="s">
        <v>127</v>
      </c>
      <c r="AF2" s="22" t="s">
        <v>128</v>
      </c>
      <c r="AG2" s="22" t="s">
        <v>120</v>
      </c>
      <c r="AH2" s="22" t="s">
        <v>130</v>
      </c>
      <c r="AI2" s="22" t="s">
        <v>111</v>
      </c>
      <c r="AS2" s="22" t="s">
        <v>64</v>
      </c>
      <c r="AT2" s="121"/>
      <c r="AV2" s="118" t="s">
        <v>131</v>
      </c>
      <c r="AW2" s="119"/>
      <c r="AX2" s="119"/>
      <c r="AY2" s="119"/>
      <c r="AZ2" s="120"/>
      <c r="BA2" s="118" t="s">
        <v>132</v>
      </c>
      <c r="BB2" s="119"/>
      <c r="BC2" s="119"/>
      <c r="BD2" s="119"/>
      <c r="BE2" s="120"/>
      <c r="BG2" s="124"/>
      <c r="BH2" s="22" t="s">
        <v>64</v>
      </c>
      <c r="BI2" s="22" t="s">
        <v>63</v>
      </c>
      <c r="BJ2" s="22" t="s">
        <v>94</v>
      </c>
      <c r="BK2" s="22" t="s">
        <v>95</v>
      </c>
      <c r="BL2" s="22" t="s">
        <v>96</v>
      </c>
    </row>
    <row r="3" spans="1:64" x14ac:dyDescent="0.2">
      <c r="A3" s="2" t="s">
        <v>65</v>
      </c>
      <c r="B3" s="63"/>
      <c r="C3" s="63"/>
      <c r="D3" s="63"/>
      <c r="E3" s="63"/>
      <c r="F3" s="63"/>
      <c r="G3" s="2" t="str">
        <f>PROPER(currency)&amp;familyname&amp;A3</f>
        <v>Euribor1M</v>
      </c>
      <c r="H3" s="63"/>
      <c r="I3" s="2" t="str">
        <f t="shared" ref="I3:I8" si="0">currency&amp;A3&amp;"D_SYNTH"&amp;$X$8&amp;"_Quote"</f>
        <v>EUR1MD_SYNTH6M_Quote</v>
      </c>
      <c r="J3" s="2" t="str">
        <f>_xll.qlDepositRateHelper(,I3,G3,permanent,trigger,objectoverwrite)</f>
        <v>obj_005b0#0018</v>
      </c>
      <c r="K3" s="15" t="b">
        <v>1</v>
      </c>
      <c r="L3" s="18">
        <v>10</v>
      </c>
      <c r="M3" s="18">
        <v>10</v>
      </c>
      <c r="O3" s="81"/>
      <c r="P3" s="81"/>
      <c r="Q3" s="82"/>
      <c r="R3" s="83"/>
      <c r="S3" s="83">
        <f>SettlementDate</f>
        <v>42279</v>
      </c>
      <c r="T3" s="87">
        <f>_xll.qlYieldTSDiscount($X$10,S3)</f>
        <v>1.0000063889195221</v>
      </c>
      <c r="U3" s="87">
        <f t="array" ref="U3:U72">_xll.qlDiscountCorrectedTermStructureData(X31)</f>
        <v>1</v>
      </c>
      <c r="W3" s="35" t="s">
        <v>82</v>
      </c>
      <c r="X3" s="33">
        <v>0</v>
      </c>
      <c r="AA3" s="39"/>
      <c r="AB3" s="40">
        <f>_xll.qlInterestRateIndexFixingDate($X$9,AC3)</f>
        <v>42277</v>
      </c>
      <c r="AC3" s="40">
        <f>_xll.qlCalendarAdvance(calendar,_xll.qlSettingsEvaluationDate(trigger),"2D",,,trigger)</f>
        <v>42279</v>
      </c>
      <c r="AD3" s="40">
        <f>_xll.qlInterestRateIndexMaturity($X$9,AC3,)</f>
        <v>42464</v>
      </c>
      <c r="AE3" s="43">
        <f>_xll.qlTenorBasisValue(TenorBasis6M,AC3,_xll.ohTrigger(trigger,$X$24))</f>
        <v>1.816792464934243E-3</v>
      </c>
      <c r="AF3" s="90">
        <f>_xll.qlTenorBasisForwardRate(TenorBasis6M,AC3,_xll.ohTrigger(trigger,$X$24))</f>
        <v>2.3145746525194007E-4</v>
      </c>
      <c r="AG3" s="90">
        <f>_xll.qlIndexFixing(TenorBasisIndex6M,$AB3,TRUE,_xll.ohTrigger(trigger,$X$24))</f>
        <v>2.4200000021587886E-4</v>
      </c>
      <c r="AH3" s="43">
        <f>_xll.qlIndexFixing($X$9,$AB3,TRUE,trigger)</f>
        <v>2.4200000000026755E-4</v>
      </c>
      <c r="AI3" s="45">
        <f>(AG3-AH3)*10000</f>
        <v>2.1561130159920838E-9</v>
      </c>
      <c r="AV3" s="92" t="s">
        <v>133</v>
      </c>
      <c r="AW3" s="93" t="s">
        <v>134</v>
      </c>
      <c r="AX3" s="94" t="s">
        <v>135</v>
      </c>
      <c r="AY3" s="93" t="s">
        <v>136</v>
      </c>
      <c r="AZ3" s="95" t="s">
        <v>137</v>
      </c>
      <c r="BA3" s="93" t="s">
        <v>138</v>
      </c>
      <c r="BB3" s="93" t="s">
        <v>135</v>
      </c>
      <c r="BC3" s="93" t="s">
        <v>139</v>
      </c>
      <c r="BD3" s="93" t="s">
        <v>136</v>
      </c>
      <c r="BE3" s="93" t="s">
        <v>137</v>
      </c>
      <c r="BG3" s="24" t="s">
        <v>87</v>
      </c>
      <c r="BH3" s="25">
        <f>_xll.qlCalendarAdvance(calendar,_xll.qlSettingsEvaluationDate(trigger),"2D")</f>
        <v>42279</v>
      </c>
      <c r="BI3" s="25">
        <f>_xll.qlCalendarAdvance(calendar,BH3,BG3)</f>
        <v>42282</v>
      </c>
      <c r="BJ3" s="125">
        <f>_xll.qlQuoteValue(currency&amp;"SN"&amp;"D_SYNTH"&amp;$X$8&amp;"_Quote",trigger)</f>
        <v>2.6499999999999999E-4</v>
      </c>
      <c r="BK3" s="125">
        <f>_xll.qlTenorBasisForwardRate2($X$17,BH3,BI3,_xll.ohTrigger(Eur6M!$X$24,trigger))</f>
        <v>2.4796678281369111E-4</v>
      </c>
      <c r="BL3" s="30">
        <f>BJ3-BK3</f>
        <v>1.7033217186308879E-5</v>
      </c>
    </row>
    <row r="4" spans="1:64" ht="11.25" customHeight="1" x14ac:dyDescent="0.25">
      <c r="A4" s="7" t="s">
        <v>91</v>
      </c>
      <c r="B4" s="64"/>
      <c r="C4" s="64"/>
      <c r="D4" s="64"/>
      <c r="E4" s="64"/>
      <c r="F4" s="64"/>
      <c r="G4" s="7" t="str">
        <f>PROPER(currency)&amp;familyname&amp;A4</f>
        <v>Euribor2M</v>
      </c>
      <c r="H4" s="64"/>
      <c r="I4" s="7" t="str">
        <f t="shared" si="0"/>
        <v>EUR2MD_SYNTH6M_Quote</v>
      </c>
      <c r="J4" s="7" t="str">
        <f>_xll.qlDepositRateHelper(,I4,G4,permanent,trigger,objectoverwrite)</f>
        <v>obj_005a5#0019</v>
      </c>
      <c r="K4" s="16" t="b">
        <v>1</v>
      </c>
      <c r="L4" s="19">
        <v>10</v>
      </c>
      <c r="M4" s="19">
        <v>10</v>
      </c>
      <c r="O4" s="24" t="str">
        <f t="array" ref="O4:O72">_xll.qlRateHelperSelection(_xll.ohFilter(J3:J65,K3:K65),_xll.ohFilter(Priority,K3:K65),$X$3,$X$4,,$X$5,_xll.ohFilter(MinDistance,K3:K65),trigger)</f>
        <v>obj_005b0</v>
      </c>
      <c r="P4" s="26" t="str">
        <f>_xll.qlRateHelperQuoteName(O4,trigger)</f>
        <v>EUR1MD_SYNTH6M_Quote</v>
      </c>
      <c r="Q4" s="31">
        <f>_xll.qlRateHelperRate(O4,trigger)</f>
        <v>2.5599999999999999E-4</v>
      </c>
      <c r="R4" s="61">
        <f>_xll.qlRateHelperEarliestDate(O4,trigger)</f>
        <v>42279</v>
      </c>
      <c r="S4" s="61">
        <f>_xll.qlRateHelperPillarDate(O4,trigger)</f>
        <v>42310</v>
      </c>
      <c r="T4" s="88">
        <f>_xll.qlYieldTSDiscount($X$10,S4)</f>
        <v>1.0001269597807849</v>
      </c>
      <c r="U4" s="88">
        <v>0.99999842735035871</v>
      </c>
      <c r="W4" s="35" t="s">
        <v>84</v>
      </c>
      <c r="X4" s="33">
        <v>0</v>
      </c>
      <c r="AA4" s="39" t="s">
        <v>87</v>
      </c>
      <c r="AB4" s="40">
        <f>_xll.qlInterestRateIndexFixingDate($X$9,AC4)</f>
        <v>42278</v>
      </c>
      <c r="AC4" s="40">
        <f>_xll.qlCalendarAdvance(calendar,$AC$3,AA4,,,trigger)</f>
        <v>42282</v>
      </c>
      <c r="AD4" s="40">
        <f>_xll.qlInterestRateIndexMaturity($X$9,AC4,)</f>
        <v>42465</v>
      </c>
      <c r="AE4" s="43">
        <f>_xll.qlTenorBasisValue(TenorBasis6M,AC4,_xll.ohTrigger(trigger,$X$24))</f>
        <v>1.8226109323535541E-3</v>
      </c>
      <c r="AF4" s="90">
        <f>_xll.qlTenorBasisForwardRate(TenorBasis6M,AC4,_xll.ohTrigger(trigger,$X$24))</f>
        <v>2.3102875337477165E-4</v>
      </c>
      <c r="AG4" s="90">
        <f>_xll.qlIndexFixing(TenorBasisIndex6M,$AB4,TRUE,_xll.ohTrigger(trigger,$X$24))</f>
        <v>2.4301911231700094E-4</v>
      </c>
      <c r="AH4" s="43">
        <f>_xll.qlIndexFixing($X$9,$AB4,TRUE,trigger)</f>
        <v>2.4225677147605507E-4</v>
      </c>
      <c r="AI4" s="45">
        <f t="shared" ref="AI4:AI67" si="1">(AG4-AH4)*10000</f>
        <v>7.623408409458709E-3</v>
      </c>
      <c r="AV4" s="96">
        <v>12</v>
      </c>
      <c r="AW4" s="97" t="str">
        <f>_xll.qlPeriodEquivalent(AV4&amp;"M")</f>
        <v>1Y</v>
      </c>
      <c r="AX4" s="98">
        <f>IF(ISBLANK($AT$2),_xll.qlDateEndOfMonth(EDATE(EvaluationDate,-1)),$AT$2)</f>
        <v>42247</v>
      </c>
      <c r="AY4" s="99">
        <f t="shared" ref="AY4:AY17" si="2">EDATE(SettlementDate,$AV4)</f>
        <v>42645</v>
      </c>
      <c r="AZ4" s="100">
        <f t="shared" ref="AZ4:AZ17" si="3">IF(AV4&lt;=12,1,IF(AV4&lt;=24,3,IF(AV4&lt;=120,6,IF(AV4&lt;=240,12,IF(AV4&lt;=360,36,60)))))</f>
        <v>1</v>
      </c>
      <c r="BA4" s="101">
        <f>MIN(_xll.ohPack($AF$3:INDEX($AF$3:$AF$3508,MATCH(AY4+1,$AC$3:$AC$3508,1),1)))</f>
        <v>1.9260766939432173E-4</v>
      </c>
      <c r="BB4" s="102">
        <f>IF(BA4&gt;=0,ROUNDDOWN(BA4*10,2)/10,ROUNDUP(BA4*10,2)/10)</f>
        <v>0</v>
      </c>
      <c r="BC4" s="101">
        <f>MAX(_xll.ohPack($AF$3:INDEX($AF$3:$AF$3508,MATCH(AY4+1,$AC$3:$AC$3508,1),1)))</f>
        <v>4.5282939712328068E-4</v>
      </c>
      <c r="BD4" s="102">
        <f t="shared" ref="BD4:BD17" si="4">IF(BC4-BA4&gt;1%,(QUOTIENT(BC4*10000,50)+1)*0.5%,(QUOTIENT(BC4*10000,10)+1)*0.1%)</f>
        <v>1E-3</v>
      </c>
      <c r="BE4" s="101">
        <f t="shared" ref="BE4:BE17" si="5">IF(BD4-BB4&lt;0.5%,0.05%,IF(BD4-BB4&lt;1%,0.1%,IF(BD4-BB4&lt;2%,0.25%,0.5%)))</f>
        <v>5.0000000000000001E-4</v>
      </c>
      <c r="BG4" s="26" t="s">
        <v>88</v>
      </c>
      <c r="BH4" s="27">
        <f>_xll.qlCalendarAdvance(calendar,_xll.qlSettingsEvaluationDate(trigger),"2D")</f>
        <v>42279</v>
      </c>
      <c r="BI4" s="27">
        <f>_xll.qlCalendarAdvance(calendar,BH4,BG4)</f>
        <v>42286</v>
      </c>
      <c r="BJ4" s="126">
        <f>_xll.qlQuoteValue(currency&amp;"SW"&amp;"D_SYNTH"&amp;$X$8&amp;"_Quote",trigger)</f>
        <v>2.0000000000000001E-4</v>
      </c>
      <c r="BK4" s="126">
        <f>_xll.qlTenorBasisForwardRate2($X$17,BH4,BI4,_xll.ohTrigger(Eur6M!$X$24,trigger))</f>
        <v>1.8231057275259436E-4</v>
      </c>
      <c r="BL4" s="31">
        <f t="shared" ref="BL4:BL12" si="6">BJ4-BK4</f>
        <v>1.7689427247405653E-5</v>
      </c>
    </row>
    <row r="5" spans="1:64" ht="11.25" customHeight="1" x14ac:dyDescent="0.25">
      <c r="A5" s="7" t="s">
        <v>70</v>
      </c>
      <c r="B5" s="64"/>
      <c r="C5" s="64"/>
      <c r="D5" s="64"/>
      <c r="E5" s="64"/>
      <c r="F5" s="64"/>
      <c r="G5" s="7" t="str">
        <f>PROPER(currency)&amp;familyname&amp;A5</f>
        <v>Euribor3M</v>
      </c>
      <c r="H5" s="64"/>
      <c r="I5" s="7" t="str">
        <f t="shared" si="0"/>
        <v>EUR3MD_SYNTH6M_Quote</v>
      </c>
      <c r="J5" s="7" t="str">
        <f>_xll.qlDepositRateHelper(,I5,G5,permanent,trigger,objectoverwrite)</f>
        <v>obj_005a9#0019</v>
      </c>
      <c r="K5" s="16" t="b">
        <v>1</v>
      </c>
      <c r="L5" s="19">
        <v>10</v>
      </c>
      <c r="M5" s="19">
        <v>10</v>
      </c>
      <c r="O5" s="26" t="str">
        <v>obj_005a5</v>
      </c>
      <c r="P5" s="26" t="str">
        <f>_xll.qlRateHelperQuoteName(O5,trigger)</f>
        <v>EUR2MD_SYNTH6M_Quote</v>
      </c>
      <c r="Q5" s="31">
        <f>_xll.qlRateHelperRate(O5,trigger)</f>
        <v>2.3699999999999999E-4</v>
      </c>
      <c r="R5" s="61">
        <f>_xll.qlRateHelperEarliestDate(O5,trigger)</f>
        <v>42279</v>
      </c>
      <c r="S5" s="61">
        <f>_xll.qlRateHelperPillarDate(O5,trigger)</f>
        <v>42340</v>
      </c>
      <c r="T5" s="88">
        <f>_xll.qlYieldTSDiscount($X$10,S5)</f>
        <v>1.0002521453146695</v>
      </c>
      <c r="U5" s="88">
        <v>0.99999691412317582</v>
      </c>
      <c r="W5" s="35" t="s">
        <v>83</v>
      </c>
      <c r="X5" s="33" t="s">
        <v>85</v>
      </c>
      <c r="AA5" s="39" t="s">
        <v>87</v>
      </c>
      <c r="AB5" s="40">
        <f>_xll.qlInterestRateIndexFixingDate($X$9,AC5)</f>
        <v>42279</v>
      </c>
      <c r="AC5" s="40">
        <f>_xll.qlCalendarAdvance(calendar,$AC4,AA5,,,trigger)</f>
        <v>42283</v>
      </c>
      <c r="AD5" s="40">
        <f>_xll.qlInterestRateIndexMaturity($X$9,AC5,)</f>
        <v>42466</v>
      </c>
      <c r="AE5" s="43">
        <f>_xll.qlTenorBasisValue(TenorBasis6M,AC5,_xll.ohTrigger(trigger,$X$24))</f>
        <v>1.8245453455550953E-3</v>
      </c>
      <c r="AF5" s="90">
        <f>_xll.qlTenorBasisForwardRate(TenorBasis6M,AC5,_xll.ohTrigger(trigger,$X$24))</f>
        <v>2.3131445860561137E-4</v>
      </c>
      <c r="AG5" s="90">
        <f>_xll.qlIndexFixing(TenorBasisIndex6M,$AB5,TRUE,_xll.ohTrigger(trigger,$X$24))</f>
        <v>2.4278037954705481E-4</v>
      </c>
      <c r="AH5" s="43">
        <f>_xll.qlIndexFixing($X$9,$AB5,TRUE,trigger)</f>
        <v>2.4261286578332024E-4</v>
      </c>
      <c r="AI5" s="45">
        <f t="shared" si="1"/>
        <v>1.6751376373457211E-3</v>
      </c>
      <c r="AV5" s="103">
        <v>24</v>
      </c>
      <c r="AW5" s="104" t="str">
        <f>_xll.qlPeriodEquivalent(AV5&amp;"M")</f>
        <v>2Y</v>
      </c>
      <c r="AX5" s="105">
        <f>IF(ISBLANK($AT$2),_xll.qlDateEndOfMonth(EDATE(_xll.qlIMMNextDate(EvaluationDate-1,TRUE),-3)),$AT$2)</f>
        <v>42277</v>
      </c>
      <c r="AY5" s="106">
        <f t="shared" si="2"/>
        <v>43010</v>
      </c>
      <c r="AZ5" s="107">
        <f t="shared" si="3"/>
        <v>3</v>
      </c>
      <c r="BA5" s="108">
        <f>MIN(_xll.ohPack($AF$3:INDEX($AF$3:$AF$3508,MATCH(AY5+1,$AC$3:$AC$3508,1),1)))</f>
        <v>1.9260766939432173E-4</v>
      </c>
      <c r="BB5" s="109">
        <f t="shared" ref="BB5:BB17" si="7">IF(BA5&gt;=0,ROUNDDOWN(BA5*10,2)/10,ROUNDUP(BA5*10,2)/10)</f>
        <v>0</v>
      </c>
      <c r="BC5" s="108">
        <f>MAX(_xll.ohPack($AF$3:INDEX($AF$3:$AF$3508,MATCH(AY5+1,$AC$3:$AC$3508,1),1)))</f>
        <v>1.9656737161643334E-3</v>
      </c>
      <c r="BD5" s="109">
        <f t="shared" si="4"/>
        <v>2E-3</v>
      </c>
      <c r="BE5" s="108">
        <f t="shared" si="5"/>
        <v>5.0000000000000001E-4</v>
      </c>
      <c r="BG5" s="26" t="s">
        <v>89</v>
      </c>
      <c r="BH5" s="27">
        <f>_xll.qlCalendarAdvance(calendar,_xll.qlSettingsEvaluationDate(trigger),"2D")</f>
        <v>42279</v>
      </c>
      <c r="BI5" s="27">
        <f>_xll.qlCalendarAdvance(calendar,BH5,BG5)</f>
        <v>42293</v>
      </c>
      <c r="BJ5" s="126">
        <f>_xll.qlQuoteValue(currency&amp;BG5&amp;"D_SYNTH"&amp;$X$8&amp;"_Quote",trigger)</f>
        <v>2.0699999999999999E-4</v>
      </c>
      <c r="BK5" s="126">
        <f>_xll.qlTenorBasisForwardRate2($X$17,BH5,BI5,_xll.ohTrigger(Eur6M!$X$24,trigger))</f>
        <v>1.8977840505371039E-4</v>
      </c>
      <c r="BL5" s="31">
        <f t="shared" si="6"/>
        <v>1.7221594946289598E-5</v>
      </c>
    </row>
    <row r="6" spans="1:64" ht="11.25" customHeight="1" x14ac:dyDescent="0.25">
      <c r="A6" s="66" t="s">
        <v>92</v>
      </c>
      <c r="B6" s="67"/>
      <c r="C6" s="67"/>
      <c r="D6" s="67"/>
      <c r="E6" s="67"/>
      <c r="F6" s="67"/>
      <c r="G6" s="66" t="str">
        <f>_xll.qlEuribor(,A5,,,trigger)</f>
        <v>obj_005a6#0019</v>
      </c>
      <c r="H6" s="67"/>
      <c r="I6" s="66" t="str">
        <f t="shared" si="0"/>
        <v>EUR4MD_SYNTH6M_Quote</v>
      </c>
      <c r="J6" s="66" t="str">
        <f>_xll.qlDepositRateHelper(,I6,G6,permanent,trigger,objectoverwrite)</f>
        <v>obj_005ab#0019</v>
      </c>
      <c r="K6" s="68" t="b">
        <v>1</v>
      </c>
      <c r="L6" s="69">
        <v>10</v>
      </c>
      <c r="M6" s="69">
        <v>10</v>
      </c>
      <c r="O6" s="26" t="str">
        <v>obj_005a9</v>
      </c>
      <c r="P6" s="26" t="str">
        <f>_xll.qlRateHelperQuoteName(O6,trigger)</f>
        <v>EUR3MD_SYNTH6M_Quote</v>
      </c>
      <c r="Q6" s="31">
        <f>_xll.qlRateHelperRate(O6,trigger)</f>
        <v>2.8400000000000002E-4</v>
      </c>
      <c r="R6" s="61">
        <f>_xll.qlRateHelperEarliestDate(O6,trigger)</f>
        <v>42279</v>
      </c>
      <c r="S6" s="61">
        <f>_xll.qlRateHelperPillarDate(O6,trigger)</f>
        <v>42373</v>
      </c>
      <c r="T6" s="88">
        <f>_xll.qlYieldTSDiscount($X$10,S6)</f>
        <v>1.0003813475787324</v>
      </c>
      <c r="U6" s="88">
        <v>0.99999545461686112</v>
      </c>
      <c r="AA6" s="39" t="s">
        <v>87</v>
      </c>
      <c r="AB6" s="40">
        <f>_xll.qlInterestRateIndexFixingDate($X$9,AC6)</f>
        <v>42282</v>
      </c>
      <c r="AC6" s="40">
        <f>_xll.qlCalendarAdvance(calendar,$AC5,AA6,,,trigger)</f>
        <v>42284</v>
      </c>
      <c r="AD6" s="40">
        <f>_xll.qlInterestRateIndexMaturity($X$9,AC6,)</f>
        <v>42467</v>
      </c>
      <c r="AE6" s="43">
        <f>_xll.qlTenorBasisValue(TenorBasis6M,AC6,_xll.ohTrigger(trigger,$X$24))</f>
        <v>1.8264772243865321E-3</v>
      </c>
      <c r="AF6" s="90">
        <f>_xll.qlTenorBasisForwardRate(TenorBasis6M,AC6,_xll.ohTrigger(trigger,$X$24))</f>
        <v>2.3171861871820152E-4</v>
      </c>
      <c r="AG6" s="90">
        <f>_xll.qlIndexFixing(TenorBasisIndex6M,$AB6,TRUE,_xll.ohTrigger(trigger,$X$24))</f>
        <v>2.4368844357190291E-4</v>
      </c>
      <c r="AH6" s="43">
        <f>_xll.qlIndexFixing($X$9,$AB6,TRUE,trigger)</f>
        <v>2.4301682860454683E-4</v>
      </c>
      <c r="AI6" s="45">
        <f t="shared" si="1"/>
        <v>6.7161496735608523E-3</v>
      </c>
      <c r="AV6" s="103">
        <v>60</v>
      </c>
      <c r="AW6" s="104" t="str">
        <f>_xll.qlPeriodEquivalent(AV6&amp;"M")</f>
        <v>5Y</v>
      </c>
      <c r="AX6" s="105">
        <f>IF(ISBLANK($AT$2),IF(OR(MONTH(_xll.qlIMMNextDate(EvaluationDate-1))=6,MONTH(_xll.qlIMMNextDate(EvaluationDate-1))=12),_xll.qlDateEndOfMonth(EDATE(_xll.qlIMMNextDate(EvaluationDate-1,TRUE),-6)),_xll.qlDateEndOfMonth(EDATE(_xll.qlIMMNextDate(EvaluationDate-1,TRUE),-3))),$AT$2)</f>
        <v>42185</v>
      </c>
      <c r="AY6" s="106">
        <f t="shared" si="2"/>
        <v>44106</v>
      </c>
      <c r="AZ6" s="107">
        <f t="shared" si="3"/>
        <v>6</v>
      </c>
      <c r="BA6" s="108">
        <f>MIN(_xll.ohPack($AF$3:INDEX($AF$3:$AF$3508,MATCH(AY6+1,$AC$3:$AC$3508,1),1)))</f>
        <v>1.9260766939432173E-4</v>
      </c>
      <c r="BB6" s="109">
        <f t="shared" si="7"/>
        <v>0</v>
      </c>
      <c r="BC6" s="108">
        <f>MAX(_xll.ohPack($AF$3:INDEX($AF$3:$AF$3508,MATCH(AY6+1,$AC$3:$AC$3508,1),1)))</f>
        <v>1.0548160977725315E-2</v>
      </c>
      <c r="BD6" s="109">
        <f t="shared" si="4"/>
        <v>1.4999999999999999E-2</v>
      </c>
      <c r="BE6" s="108">
        <f t="shared" si="5"/>
        <v>2.5000000000000001E-3</v>
      </c>
      <c r="BG6" s="26" t="s">
        <v>90</v>
      </c>
      <c r="BH6" s="27">
        <f>_xll.qlCalendarAdvance(calendar,_xll.qlSettingsEvaluationDate(trigger),"2D")</f>
        <v>42279</v>
      </c>
      <c r="BI6" s="27">
        <f>_xll.qlCalendarAdvance(calendar,BH6,BG6)</f>
        <v>42300</v>
      </c>
      <c r="BJ6" s="126">
        <f>_xll.qlQuoteValue(currency&amp;BG6&amp;"D_SYNTH"&amp;$X$8&amp;"_Quote",trigger)</f>
        <v>2.1499999999999999E-4</v>
      </c>
      <c r="BK6" s="126">
        <f>_xll.qlTenorBasisForwardRate2($X$17,BH6,BI6,_xll.ohTrigger(Eur6M!$X$24,trigger))</f>
        <v>1.9720237327293586E-4</v>
      </c>
      <c r="BL6" s="31">
        <f t="shared" si="6"/>
        <v>1.7797626727064132E-5</v>
      </c>
    </row>
    <row r="7" spans="1:64" ht="11.25" customHeight="1" x14ac:dyDescent="0.25">
      <c r="A7" s="70" t="s">
        <v>93</v>
      </c>
      <c r="B7" s="71"/>
      <c r="C7" s="71"/>
      <c r="D7" s="71"/>
      <c r="E7" s="71"/>
      <c r="F7" s="71"/>
      <c r="G7" s="70" t="str">
        <f>_xll.qlEuribor(,A6,,,trigger)</f>
        <v>obj_005a8#0019</v>
      </c>
      <c r="H7" s="71"/>
      <c r="I7" s="70" t="str">
        <f t="shared" si="0"/>
        <v>EUR5MD_SYNTH6M_Quote</v>
      </c>
      <c r="J7" s="70" t="str">
        <f>_xll.qlDepositRateHelper(,I7,G7,permanent,trigger,objectoverwrite)</f>
        <v>obj_005ad#0019</v>
      </c>
      <c r="K7" s="72" t="b">
        <v>1</v>
      </c>
      <c r="L7" s="73">
        <v>10</v>
      </c>
      <c r="M7" s="73">
        <v>10</v>
      </c>
      <c r="O7" s="26" t="str">
        <v>obj_005ad</v>
      </c>
      <c r="P7" s="26" t="str">
        <f>_xll.qlRateHelperQuoteName(O7,trigger)</f>
        <v>EUR5MD_SYNTH6M_Quote</v>
      </c>
      <c r="Q7" s="31">
        <f>_xll.qlRateHelperRate(O7,trigger)</f>
        <v>2.5000000000000001E-4</v>
      </c>
      <c r="R7" s="61">
        <f>_xll.qlRateHelperEarliestDate(O7,trigger)</f>
        <v>42279</v>
      </c>
      <c r="S7" s="61">
        <f>_xll.qlRateHelperPillarDate(O7,trigger)</f>
        <v>42402</v>
      </c>
      <c r="T7" s="88">
        <f>_xll.qlYieldTSDiscount($X$10,S7)</f>
        <v>1.000514670267223</v>
      </c>
      <c r="U7" s="88">
        <v>0.99999781487276329</v>
      </c>
      <c r="W7" s="77" t="s">
        <v>10</v>
      </c>
      <c r="X7" s="78"/>
      <c r="AA7" s="39" t="s">
        <v>87</v>
      </c>
      <c r="AB7" s="40">
        <f>_xll.qlInterestRateIndexFixingDate($X$9,AC7)</f>
        <v>42283</v>
      </c>
      <c r="AC7" s="40">
        <f>_xll.qlCalendarAdvance(calendar,$AC6,AA7,,,trigger)</f>
        <v>42285</v>
      </c>
      <c r="AD7" s="40">
        <f>_xll.qlInterestRateIndexMaturity($X$9,AC7,)</f>
        <v>42468</v>
      </c>
      <c r="AE7" s="43">
        <f>_xll.qlTenorBasisValue(TenorBasis6M,AC7,_xll.ohTrigger(trigger,$X$24))</f>
        <v>1.8284065710048962E-3</v>
      </c>
      <c r="AF7" s="90">
        <f>_xll.qlTenorBasisForwardRate(TenorBasis6M,AC7,_xll.ohTrigger(trigger,$X$24))</f>
        <v>2.3215285156547667E-4</v>
      </c>
      <c r="AG7" s="90">
        <f>_xll.qlIndexFixing(TenorBasisIndex6M,$AB7,TRUE,_xll.ohTrigger(trigger,$X$24))</f>
        <v>2.4529359860680328E-4</v>
      </c>
      <c r="AH7" s="43">
        <f>_xll.qlIndexFixing($X$9,$AB7,TRUE,trigger)</f>
        <v>2.4346354110891112E-4</v>
      </c>
      <c r="AI7" s="45">
        <f t="shared" si="1"/>
        <v>1.8300574978921638E-2</v>
      </c>
      <c r="AV7" s="103">
        <v>120</v>
      </c>
      <c r="AW7" s="104" t="str">
        <f>_xll.qlPeriodEquivalent(AV7&amp;"M")</f>
        <v>10Y</v>
      </c>
      <c r="AX7" s="105">
        <f>AX6</f>
        <v>42185</v>
      </c>
      <c r="AY7" s="106">
        <f t="shared" si="2"/>
        <v>45932</v>
      </c>
      <c r="AZ7" s="107">
        <f t="shared" si="3"/>
        <v>6</v>
      </c>
      <c r="BA7" s="108">
        <f>MIN(_xll.ohPack($AF$3:INDEX($AF$3:$AF$3508,MATCH(AY7+1,$AC$3:$AC$3508,1),1)))</f>
        <v>1.9260766939432173E-4</v>
      </c>
      <c r="BB7" s="109">
        <f t="shared" si="7"/>
        <v>0</v>
      </c>
      <c r="BC7" s="108">
        <f>MAX(_xll.ohPack($AF$3:INDEX($AF$3:$AF$3508,MATCH(AY7+1,$AC$3:$AC$3508,1),1)))</f>
        <v>2.0204604200655153E-2</v>
      </c>
      <c r="BD7" s="109">
        <f t="shared" si="4"/>
        <v>2.5000000000000001E-2</v>
      </c>
      <c r="BE7" s="108">
        <f t="shared" si="5"/>
        <v>5.0000000000000001E-3</v>
      </c>
      <c r="BG7" s="26" t="s">
        <v>65</v>
      </c>
      <c r="BH7" s="27">
        <f>_xll.qlCalendarAdvance(calendar,_xll.qlSettingsEvaluationDate(trigger),"2D")</f>
        <v>42279</v>
      </c>
      <c r="BI7" s="27">
        <f>_xll.qlCalendarAdvance(calendar,BH7,BG7)</f>
        <v>42310</v>
      </c>
      <c r="BJ7" s="126">
        <f>_xll.qlQuoteValue(currency&amp;BG7&amp;"D_SYNTH"&amp;$X$8&amp;"_Quote",trigger)</f>
        <v>2.5599999999999999E-4</v>
      </c>
      <c r="BK7" s="126">
        <f>_xll.qlTenorBasisForwardRate2($X$17,BH7,BI7,_xll.ohTrigger(Eur6M!$X$24,trigger))</f>
        <v>2.3773656931069809E-4</v>
      </c>
      <c r="BL7" s="31">
        <f t="shared" si="6"/>
        <v>1.8263430689301901E-5</v>
      </c>
    </row>
    <row r="8" spans="1:64" ht="11.25" customHeight="1" x14ac:dyDescent="0.25">
      <c r="A8" s="8" t="s">
        <v>9</v>
      </c>
      <c r="B8" s="65"/>
      <c r="C8" s="65"/>
      <c r="D8" s="65"/>
      <c r="E8" s="65"/>
      <c r="F8" s="65"/>
      <c r="G8" s="8" t="str">
        <f>PROPER(currency)&amp;familyname&amp;A8</f>
        <v>Euribor6M</v>
      </c>
      <c r="H8" s="65"/>
      <c r="I8" s="8" t="str">
        <f t="shared" si="0"/>
        <v>EUR6MD_SYNTH6M_Quote</v>
      </c>
      <c r="J8" s="8" t="str">
        <f>_xll.qlDepositRateHelper(,I8,G8,permanent,trigger,objectoverwrite)</f>
        <v>obj_005a7#0019</v>
      </c>
      <c r="K8" s="17" t="b">
        <v>1</v>
      </c>
      <c r="L8" s="20">
        <v>10</v>
      </c>
      <c r="M8" s="20">
        <v>10</v>
      </c>
      <c r="O8" s="26" t="str">
        <v>obj_005a7</v>
      </c>
      <c r="P8" s="26" t="str">
        <f>_xll.qlRateHelperQuoteName(O8,trigger)</f>
        <v>EUR6MD_SYNTH6M_Quote</v>
      </c>
      <c r="Q8" s="31">
        <f>_xll.qlRateHelperRate(O8,trigger)</f>
        <v>2.42E-4</v>
      </c>
      <c r="R8" s="61">
        <f>_xll.qlRateHelperEarliestDate(O8,trigger)</f>
        <v>42279</v>
      </c>
      <c r="S8" s="61">
        <f>_xll.qlRateHelperPillarDate(O8,trigger)</f>
        <v>42464</v>
      </c>
      <c r="T8" s="88">
        <f>_xll.qlYieldTSDiscount($X$10,S8)</f>
        <v>1.0008074033279986</v>
      </c>
      <c r="U8" s="88">
        <v>0.99999458298208765</v>
      </c>
      <c r="W8" s="35" t="s">
        <v>8</v>
      </c>
      <c r="X8" s="33" t="s">
        <v>9</v>
      </c>
      <c r="AA8" s="39" t="s">
        <v>87</v>
      </c>
      <c r="AB8" s="40">
        <f>_xll.qlInterestRateIndexFixingDate($X$9,AC8)</f>
        <v>42284</v>
      </c>
      <c r="AC8" s="40">
        <f>_xll.qlCalendarAdvance(calendar,$AC7,AA8,,,trigger)</f>
        <v>42286</v>
      </c>
      <c r="AD8" s="40">
        <f>_xll.qlInterestRateIndexMaturity($X$9,AC8,)</f>
        <v>42471</v>
      </c>
      <c r="AE8" s="43">
        <f>_xll.qlTenorBasisValue(TenorBasis6M,AC8,_xll.ohTrigger(trigger,$X$24))</f>
        <v>1.8303333875656364E-3</v>
      </c>
      <c r="AF8" s="90">
        <f>_xll.qlTenorBasisForwardRate(TenorBasis6M,AC8,_xll.ohTrigger(trigger,$X$24))</f>
        <v>2.3218480351507145E-4</v>
      </c>
      <c r="AG8" s="90">
        <f>_xll.qlIndexFixing(TenorBasisIndex6M,$AB8,TRUE,_xll.ohTrigger(trigger,$X$24))</f>
        <v>2.4513243389091946E-4</v>
      </c>
      <c r="AH8" s="43">
        <f>_xll.qlIndexFixing($X$9,$AB8,TRUE,trigger)</f>
        <v>2.449936032868256E-4</v>
      </c>
      <c r="AI8" s="45">
        <f t="shared" si="1"/>
        <v>1.3883060409386385E-3</v>
      </c>
      <c r="AV8" s="103">
        <v>240</v>
      </c>
      <c r="AW8" s="104" t="str">
        <f>_xll.qlPeriodEquivalent(AV8&amp;"M")</f>
        <v>20Y</v>
      </c>
      <c r="AX8" s="105">
        <f>IF(ISBLANK($AT$2),IF(AND(MONTH(AX7)=12),AX7,_xll.qlDateEndOfMonth(EDATE(AX7,-6))),$AT$2)</f>
        <v>42004</v>
      </c>
      <c r="AY8" s="106">
        <f t="shared" si="2"/>
        <v>49584</v>
      </c>
      <c r="AZ8" s="107">
        <f t="shared" si="3"/>
        <v>12</v>
      </c>
      <c r="BA8" s="108">
        <f>MIN(_xll.ohPack($AF$3:INDEX($AF$3:$AF$3508,MATCH(AY8+1,$AC$3:$AC$3508,1),1)))</f>
        <v>1.9260766939432173E-4</v>
      </c>
      <c r="BB8" s="109">
        <f t="shared" si="7"/>
        <v>0</v>
      </c>
      <c r="BC8" s="108">
        <f>MAX(_xll.ohPack($AF$3:INDEX($AF$3:$AF$3508,MATCH(AY8+1,$AC$3:$AC$3508,1),1)))</f>
        <v>2.1700031272998205E-2</v>
      </c>
      <c r="BD8" s="109">
        <f t="shared" si="4"/>
        <v>2.5000000000000001E-2</v>
      </c>
      <c r="BE8" s="108">
        <f t="shared" si="5"/>
        <v>5.0000000000000001E-3</v>
      </c>
      <c r="BG8" s="26" t="s">
        <v>91</v>
      </c>
      <c r="BH8" s="27">
        <f>_xll.qlCalendarAdvance(calendar,_xll.qlSettingsEvaluationDate(trigger),"2D")</f>
        <v>42279</v>
      </c>
      <c r="BI8" s="27">
        <f>_xll.qlCalendarAdvance(calendar,BH8,BG8)</f>
        <v>42340</v>
      </c>
      <c r="BJ8" s="126">
        <f>_xll.qlQuoteValue(currency&amp;BG8&amp;"D_SYNTH"&amp;$X$8&amp;"_Quote",trigger)</f>
        <v>2.3699999999999999E-4</v>
      </c>
      <c r="BK8" s="126">
        <f>_xll.qlTenorBasisForwardRate2($X$17,BH8,BI8,_xll.ohTrigger(Eur6M!$X$24,trigger))</f>
        <v>2.1878753657040911E-4</v>
      </c>
      <c r="BL8" s="31">
        <f t="shared" si="6"/>
        <v>1.821246342959088E-5</v>
      </c>
    </row>
    <row r="9" spans="1:64" ht="11.25" customHeight="1" x14ac:dyDescent="0.25">
      <c r="A9" s="2" t="str">
        <f t="shared" ref="A9" si="8">B9&amp;"M"</f>
        <v>1M</v>
      </c>
      <c r="B9" s="2">
        <v>1</v>
      </c>
      <c r="C9" s="2" t="str">
        <f t="shared" ref="C9:C26" si="9">"x"&amp;B9+SUBSTITUTE($X$8,"M","")&amp;"F"</f>
        <v>x7F</v>
      </c>
      <c r="D9" s="63"/>
      <c r="E9" s="63"/>
      <c r="F9" s="63"/>
      <c r="G9" s="2" t="str">
        <f t="shared" ref="G9:G65" si="10">$J$1</f>
        <v>Euribor6M</v>
      </c>
      <c r="H9" s="63"/>
      <c r="I9" s="2" t="str">
        <f t="shared" ref="I9:I26" si="11">"EUR"&amp;B9&amp;C9&amp;"_Quote"</f>
        <v>EUR1x7F_Quote</v>
      </c>
      <c r="J9" s="2" t="str">
        <f>_xll.qlFraRateHelper(,I9,A9,G9,,,permanent,trigger,objectoverwrite)</f>
        <v>obj_00604#0017</v>
      </c>
      <c r="K9" s="15" t="b">
        <v>1</v>
      </c>
      <c r="L9" s="18">
        <v>10</v>
      </c>
      <c r="M9" s="18">
        <v>1</v>
      </c>
      <c r="O9" s="26" t="str">
        <v>obj_00604</v>
      </c>
      <c r="P9" s="26" t="str">
        <f>_xll.qlRateHelperQuoteName(O9,trigger)</f>
        <v>EUR1x7F_Quote</v>
      </c>
      <c r="Q9" s="31">
        <f>_xll.qlRateHelperRate(O9,trigger)</f>
        <v>2.5000000000000001E-4</v>
      </c>
      <c r="R9" s="61">
        <f>_xll.qlRateHelperEarliestDate(O9,trigger)</f>
        <v>42310</v>
      </c>
      <c r="S9" s="61">
        <f>_xll.qlRateHelperPillarDate(O9,trigger)</f>
        <v>42492</v>
      </c>
      <c r="T9" s="88">
        <f>_xll.qlYieldTSDiscount($X$10,S9)</f>
        <v>1.000946307618269</v>
      </c>
      <c r="U9" s="88">
        <v>0.99998599126575227</v>
      </c>
      <c r="W9" s="35" t="s">
        <v>0</v>
      </c>
      <c r="X9" s="33" t="str">
        <f>PROPER(currency)&amp;familyname&amp;X8</f>
        <v>Euribor6M</v>
      </c>
      <c r="AA9" s="39" t="s">
        <v>87</v>
      </c>
      <c r="AB9" s="40">
        <f>_xll.qlInterestRateIndexFixingDate($X$9,AC9)</f>
        <v>42285</v>
      </c>
      <c r="AC9" s="40">
        <f>_xll.qlCalendarAdvance(calendar,$AC8,AA9,,,trigger)</f>
        <v>42289</v>
      </c>
      <c r="AD9" s="40">
        <f>_xll.qlInterestRateIndexMaturity($X$9,AC9,)</f>
        <v>42472</v>
      </c>
      <c r="AE9" s="43">
        <f>_xll.qlTenorBasisValue(TenorBasis6M,AC9,_xll.ohTrigger(trigger,$X$24))</f>
        <v>1.8360986784328934E-3</v>
      </c>
      <c r="AF9" s="90">
        <f>_xll.qlTenorBasisForwardRate(TenorBasis6M,AC9,_xll.ohTrigger(trigger,$X$24))</f>
        <v>2.329368709940907E-4</v>
      </c>
      <c r="AG9" s="90">
        <f>_xll.qlIndexFixing(TenorBasisIndex6M,$AB9,TRUE,_xll.ohTrigger(trigger,$X$24))</f>
        <v>2.4742621724367983E-4</v>
      </c>
      <c r="AH9" s="43">
        <f>_xll.qlIndexFixing($X$9,$AB9,TRUE,trigger)</f>
        <v>2.4557551128667027E-4</v>
      </c>
      <c r="AI9" s="45">
        <f t="shared" si="1"/>
        <v>1.8507059570095564E-2</v>
      </c>
      <c r="AV9" s="103">
        <v>360</v>
      </c>
      <c r="AW9" s="104" t="str">
        <f>_xll.qlPeriodEquivalent(AV9&amp;"M")</f>
        <v>30Y</v>
      </c>
      <c r="AX9" s="105">
        <f>AX8</f>
        <v>42004</v>
      </c>
      <c r="AY9" s="106">
        <f t="shared" si="2"/>
        <v>53237</v>
      </c>
      <c r="AZ9" s="107">
        <f t="shared" si="3"/>
        <v>36</v>
      </c>
      <c r="BA9" s="108">
        <f>MIN(_xll.ohPack($AF$3:INDEX($AF$3:$AF$3508,MATCH(AY9+1,$AC$3:$AC$3508,1),1)))</f>
        <v>1.9260766939432173E-4</v>
      </c>
      <c r="BB9" s="109">
        <f t="shared" si="7"/>
        <v>0</v>
      </c>
      <c r="BC9" s="108">
        <f>MAX(_xll.ohPack($AF$3:INDEX($AF$3:$AF$3508,MATCH(AY9+1,$AC$3:$AC$3508,1),1)))</f>
        <v>2.1700031272998205E-2</v>
      </c>
      <c r="BD9" s="109">
        <f t="shared" si="4"/>
        <v>2.5000000000000001E-2</v>
      </c>
      <c r="BE9" s="108">
        <f t="shared" si="5"/>
        <v>5.0000000000000001E-3</v>
      </c>
      <c r="BG9" s="26" t="s">
        <v>70</v>
      </c>
      <c r="BH9" s="27">
        <f>_xll.qlCalendarAdvance(calendar,_xll.qlSettingsEvaluationDate(trigger),"2D")</f>
        <v>42279</v>
      </c>
      <c r="BI9" s="27">
        <f>_xll.qlCalendarAdvance(calendar,BH9,BG9)</f>
        <v>42373</v>
      </c>
      <c r="BJ9" s="126">
        <f>_xll.qlQuoteValue(currency&amp;BG9&amp;"D_SYNTH"&amp;$X$8&amp;"_Quote",trigger)</f>
        <v>2.8400000000000002E-4</v>
      </c>
      <c r="BK9" s="126">
        <f>_xll.qlTenorBasisForwardRate2($X$17,BH9,BI9,_xll.ohTrigger(Eur6M!$X$24,trigger))</f>
        <v>2.6659085877653484E-4</v>
      </c>
      <c r="BL9" s="31">
        <f t="shared" si="6"/>
        <v>1.7409141223465182E-5</v>
      </c>
    </row>
    <row r="10" spans="1:64" ht="11.25" customHeight="1" x14ac:dyDescent="0.25">
      <c r="A10" s="7" t="str">
        <f t="shared" ref="A10:A26" si="12">B10&amp;"M"</f>
        <v>2M</v>
      </c>
      <c r="B10" s="7">
        <v>2</v>
      </c>
      <c r="C10" s="7" t="str">
        <f t="shared" si="9"/>
        <v>x8F</v>
      </c>
      <c r="D10" s="64"/>
      <c r="E10" s="64"/>
      <c r="F10" s="64"/>
      <c r="G10" s="7" t="str">
        <f t="shared" si="10"/>
        <v>Euribor6M</v>
      </c>
      <c r="H10" s="64"/>
      <c r="I10" s="7" t="str">
        <f t="shared" si="11"/>
        <v>EUR2x8F_Quote</v>
      </c>
      <c r="J10" s="7" t="str">
        <f>_xll.qlFraRateHelper(,I10,A10,G10,,,permanent,trigger,objectoverwrite)</f>
        <v>obj_005f4#0018</v>
      </c>
      <c r="K10" s="16" t="b">
        <v>1</v>
      </c>
      <c r="L10" s="19">
        <v>10</v>
      </c>
      <c r="M10" s="19">
        <v>1</v>
      </c>
      <c r="O10" s="26" t="str">
        <v>obj_005f4</v>
      </c>
      <c r="P10" s="26" t="str">
        <f>_xll.qlRateHelperQuoteName(O10,trigger)</f>
        <v>EUR2x8F_Quote</v>
      </c>
      <c r="Q10" s="31">
        <f>_xll.qlRateHelperRate(O10,trigger)</f>
        <v>2.3000000000000001E-4</v>
      </c>
      <c r="R10" s="61">
        <f>_xll.qlRateHelperEarliestDate(O10,trigger)</f>
        <v>42340</v>
      </c>
      <c r="S10" s="61">
        <f>_xll.qlRateHelperPillarDate(O10,trigger)</f>
        <v>42523</v>
      </c>
      <c r="T10" s="88">
        <f>_xll.qlYieldTSDiscount($X$10,S10)</f>
        <v>1.0011048200524264</v>
      </c>
      <c r="U10" s="88">
        <v>0.99999392363608475</v>
      </c>
      <c r="W10" s="35" t="s">
        <v>1</v>
      </c>
      <c r="X10" s="33" t="str">
        <f>BaseCurve</f>
        <v>EURON</v>
      </c>
      <c r="AA10" s="39" t="s">
        <v>87</v>
      </c>
      <c r="AB10" s="40">
        <f>_xll.qlInterestRateIndexFixingDate($X$9,AC10)</f>
        <v>42286</v>
      </c>
      <c r="AC10" s="40">
        <f>_xll.qlCalendarAdvance(calendar,$AC9,AA10,,,trigger)</f>
        <v>42290</v>
      </c>
      <c r="AD10" s="40">
        <f>_xll.qlInterestRateIndexMaturity($X$9,AC10,)</f>
        <v>42473</v>
      </c>
      <c r="AE10" s="43">
        <f>_xll.qlTenorBasisValue(TenorBasis6M,AC10,_xll.ohTrigger(trigger,$X$24))</f>
        <v>1.8380153962860232E-3</v>
      </c>
      <c r="AF10" s="90">
        <f>_xll.qlTenorBasisForwardRate(TenorBasis6M,AC10,_xll.ohTrigger(trigger,$X$24))</f>
        <v>2.3290011182177262E-4</v>
      </c>
      <c r="AG10" s="90">
        <f>_xll.qlIndexFixing(TenorBasisIndex6M,$AB10,TRUE,_xll.ohTrigger(trigger,$X$24))</f>
        <v>2.4789336151667083E-4</v>
      </c>
      <c r="AH10" s="43">
        <f>_xll.qlIndexFixing($X$9,$AB10,TRUE,trigger)</f>
        <v>2.4615918966923651E-4</v>
      </c>
      <c r="AI10" s="45">
        <f t="shared" si="1"/>
        <v>1.7341718474343206E-2</v>
      </c>
      <c r="AV10" s="110">
        <f>60*12</f>
        <v>720</v>
      </c>
      <c r="AW10" s="104" t="str">
        <f>_xll.qlPeriodEquivalent(AV10&amp;"M")</f>
        <v>60Y</v>
      </c>
      <c r="AX10" s="105">
        <f>AX9</f>
        <v>42004</v>
      </c>
      <c r="AY10" s="106">
        <f t="shared" si="2"/>
        <v>64194</v>
      </c>
      <c r="AZ10" s="107">
        <f t="shared" si="3"/>
        <v>60</v>
      </c>
      <c r="BA10" s="111">
        <f>MIN(_xll.ohPack($AF$3:INDEX($AF$3:$AF$3508,MATCH(AY10+1,$AC$3:$AC$3508,1),1)))</f>
        <v>1.9260766939432173E-4</v>
      </c>
      <c r="BB10" s="112">
        <f t="shared" si="7"/>
        <v>0</v>
      </c>
      <c r="BC10" s="111">
        <f>MAX(_xll.ohPack($AF$3:INDEX($AF$3:$AF$3508,MATCH(AY10+1,$AC$3:$AC$3508,1),1)))</f>
        <v>2.1700031272998205E-2</v>
      </c>
      <c r="BD10" s="112">
        <f t="shared" si="4"/>
        <v>2.5000000000000001E-2</v>
      </c>
      <c r="BE10" s="111">
        <f t="shared" si="5"/>
        <v>5.0000000000000001E-3</v>
      </c>
      <c r="BG10" s="26" t="s">
        <v>92</v>
      </c>
      <c r="BH10" s="27">
        <f>_xll.qlCalendarAdvance(calendar,_xll.qlSettingsEvaluationDate(trigger),"2D")</f>
        <v>42279</v>
      </c>
      <c r="BI10" s="27">
        <f>_xll.qlCalendarAdvance(calendar,BH10,BG10)</f>
        <v>42402</v>
      </c>
      <c r="BJ10" s="126">
        <f>_xll.qlQuoteValue(currency&amp;BG10&amp;"D_SYNTH"&amp;$X$8&amp;"_Quote",trigger)</f>
        <v>2.5900000000000001E-4</v>
      </c>
      <c r="BK10" s="126">
        <f>_xll.qlTenorBasisForwardRate2($X$17,BH10,BI10,_xll.ohTrigger(Eur6M!$X$24,trigger))</f>
        <v>2.43603959366788E-4</v>
      </c>
      <c r="BL10" s="31">
        <f t="shared" si="6"/>
        <v>1.5396040633212005E-5</v>
      </c>
    </row>
    <row r="11" spans="1:64" ht="11.25" customHeight="1" x14ac:dyDescent="0.25">
      <c r="A11" s="7" t="str">
        <f t="shared" si="12"/>
        <v>3M</v>
      </c>
      <c r="B11" s="7">
        <v>3</v>
      </c>
      <c r="C11" s="7" t="str">
        <f t="shared" si="9"/>
        <v>x9F</v>
      </c>
      <c r="D11" s="64"/>
      <c r="E11" s="64"/>
      <c r="F11" s="64"/>
      <c r="G11" s="7" t="str">
        <f t="shared" si="10"/>
        <v>Euribor6M</v>
      </c>
      <c r="H11" s="64"/>
      <c r="I11" s="7" t="str">
        <f t="shared" si="11"/>
        <v>EUR3x9F_Quote</v>
      </c>
      <c r="J11" s="7" t="str">
        <f>_xll.qlFraRateHelper(,I11,A11,G11,,,permanent,trigger,objectoverwrite)</f>
        <v>obj_005eb#0018</v>
      </c>
      <c r="K11" s="16" t="b">
        <v>1</v>
      </c>
      <c r="L11" s="19">
        <v>10</v>
      </c>
      <c r="M11" s="19">
        <v>1</v>
      </c>
      <c r="O11" s="26" t="str">
        <v>obj_005eb</v>
      </c>
      <c r="P11" s="26" t="str">
        <f>_xll.qlRateHelperQuoteName(O11,trigger)</f>
        <v>EUR3x9F_Quote</v>
      </c>
      <c r="Q11" s="31">
        <f>_xll.qlRateHelperRate(O11,trigger)</f>
        <v>2.1999999999999998E-4</v>
      </c>
      <c r="R11" s="61">
        <f>_xll.qlRateHelperEarliestDate(O11,trigger)</f>
        <v>42373</v>
      </c>
      <c r="S11" s="61">
        <f>_xll.qlRateHelperPillarDate(O11,trigger)</f>
        <v>42555</v>
      </c>
      <c r="T11" s="88">
        <f>_xll.qlYieldTSDiscount($X$10,S11)</f>
        <v>1.0012739427488606</v>
      </c>
      <c r="U11" s="88">
        <v>0.99998163531308304</v>
      </c>
      <c r="W11" s="35" t="s">
        <v>2</v>
      </c>
      <c r="X11" s="34">
        <f>SettlementDate</f>
        <v>42279</v>
      </c>
      <c r="AA11" s="39" t="s">
        <v>87</v>
      </c>
      <c r="AB11" s="40">
        <f>_xll.qlInterestRateIndexFixingDate($X$9,AC11)</f>
        <v>42289</v>
      </c>
      <c r="AC11" s="40">
        <f>_xll.qlCalendarAdvance(calendar,$AC10,AA11,,,trigger)</f>
        <v>42291</v>
      </c>
      <c r="AD11" s="40">
        <f>_xll.qlInterestRateIndexMaturity($X$9,AC11,)</f>
        <v>42474</v>
      </c>
      <c r="AE11" s="43">
        <f>_xll.qlTenorBasisValue(TenorBasis6M,AC11,_xll.ohTrigger(trigger,$X$24))</f>
        <v>1.8399295948350808E-3</v>
      </c>
      <c r="AF11" s="90">
        <f>_xll.qlTenorBasisForwardRate(TenorBasis6M,AC11,_xll.ohTrigger(trigger,$X$24))</f>
        <v>2.3282002578691967E-4</v>
      </c>
      <c r="AG11" s="90">
        <f>_xll.qlIndexFixing(TenorBasisIndex6M,$AB11,TRUE,_xll.ohTrigger(trigger,$X$24))</f>
        <v>2.4948854008164783E-4</v>
      </c>
      <c r="AH11" s="43">
        <f>_xll.qlIndexFixing($X$9,$AB11,TRUE,trigger)</f>
        <v>2.4675490468928184E-4</v>
      </c>
      <c r="AI11" s="45">
        <f t="shared" si="1"/>
        <v>2.7336353923659892E-2</v>
      </c>
      <c r="AV11" s="103">
        <v>12</v>
      </c>
      <c r="AW11" s="97" t="str">
        <f>_xll.qlPeriodEquivalent(AV11&amp;"M")</f>
        <v>1Y</v>
      </c>
      <c r="AX11" s="98">
        <f>AX4</f>
        <v>42247</v>
      </c>
      <c r="AY11" s="99">
        <f t="shared" si="2"/>
        <v>42645</v>
      </c>
      <c r="AZ11" s="113">
        <f t="shared" si="3"/>
        <v>1</v>
      </c>
      <c r="BA11" s="108">
        <f>MIN(_xll.ohPack($AE$3:INDEX($AE$3:$AE$3508,MATCH(AY11+1,$AC$3:$AC$3508,1),1)))</f>
        <v>1.816792464934243E-3</v>
      </c>
      <c r="BB11" s="109">
        <f t="shared" si="7"/>
        <v>1E-3</v>
      </c>
      <c r="BC11" s="108">
        <f>MAX(_xll.ohPack($AE$3:INDEX($AE$3:$AE$3508,MATCH(AY11+1,$AC$3:$AC$3508,1),1)))</f>
        <v>2.3754127750847567E-3</v>
      </c>
      <c r="BD11" s="109">
        <f t="shared" si="4"/>
        <v>3.0000000000000001E-3</v>
      </c>
      <c r="BE11" s="108">
        <f t="shared" si="5"/>
        <v>5.0000000000000001E-4</v>
      </c>
      <c r="BG11" s="26" t="s">
        <v>93</v>
      </c>
      <c r="BH11" s="27">
        <f>_xll.qlCalendarAdvance(calendar,_xll.qlSettingsEvaluationDate(trigger),"2D")</f>
        <v>42279</v>
      </c>
      <c r="BI11" s="27">
        <f>_xll.qlCalendarAdvance(calendar,BH11,BG11)</f>
        <v>42431</v>
      </c>
      <c r="BJ11" s="126">
        <f>_xll.qlQuoteValue(currency&amp;BG11&amp;"D_SYNTH"&amp;$X$8&amp;"_Quote",trigger)</f>
        <v>2.5000000000000001E-4</v>
      </c>
      <c r="BK11" s="126">
        <f>_xll.qlTenorBasisForwardRate2($X$17,BH11,BI11,_xll.ohTrigger(Eur6M!$X$24,trigger))</f>
        <v>2.3598975975790357E-4</v>
      </c>
      <c r="BL11" s="31">
        <f t="shared" si="6"/>
        <v>1.4010240242096436E-5</v>
      </c>
    </row>
    <row r="12" spans="1:64" ht="11.25" customHeight="1" x14ac:dyDescent="0.25">
      <c r="A12" s="7" t="str">
        <f t="shared" si="12"/>
        <v>4M</v>
      </c>
      <c r="B12" s="7">
        <v>4</v>
      </c>
      <c r="C12" s="7" t="str">
        <f t="shared" si="9"/>
        <v>x10F</v>
      </c>
      <c r="D12" s="64"/>
      <c r="E12" s="64"/>
      <c r="F12" s="64"/>
      <c r="G12" s="7" t="str">
        <f t="shared" si="10"/>
        <v>Euribor6M</v>
      </c>
      <c r="H12" s="64"/>
      <c r="I12" s="7" t="str">
        <f t="shared" si="11"/>
        <v>EUR4x10F_Quote</v>
      </c>
      <c r="J12" s="7" t="str">
        <f>_xll.qlFraRateHelper(,I12,A12,G12,,,permanent,trigger,objectoverwrite)</f>
        <v>obj_005e7#0018</v>
      </c>
      <c r="K12" s="16" t="b">
        <v>1</v>
      </c>
      <c r="L12" s="19">
        <v>10</v>
      </c>
      <c r="M12" s="19">
        <v>1</v>
      </c>
      <c r="O12" s="26" t="str">
        <v>obj_005e7</v>
      </c>
      <c r="P12" s="26" t="str">
        <f>_xll.qlRateHelperQuoteName(O12,trigger)</f>
        <v>EUR4x10F_Quote</v>
      </c>
      <c r="Q12" s="31">
        <f>_xll.qlRateHelperRate(O12,trigger)</f>
        <v>2.0999999999999998E-4</v>
      </c>
      <c r="R12" s="61">
        <f>_xll.qlRateHelperEarliestDate(O12,trigger)</f>
        <v>42402</v>
      </c>
      <c r="S12" s="61">
        <f>_xll.qlRateHelperPillarDate(O12,trigger)</f>
        <v>42584</v>
      </c>
      <c r="T12" s="88">
        <f>_xll.qlYieldTSDiscount($X$10,S12)</f>
        <v>1.0014302815221856</v>
      </c>
      <c r="U12" s="88">
        <v>0.99999056795661101</v>
      </c>
      <c r="W12" s="35" t="s">
        <v>3</v>
      </c>
      <c r="X12" s="79" t="b">
        <v>1</v>
      </c>
      <c r="AA12" s="39" t="s">
        <v>87</v>
      </c>
      <c r="AB12" s="40">
        <f>_xll.qlInterestRateIndexFixingDate($X$9,AC12)</f>
        <v>42290</v>
      </c>
      <c r="AC12" s="40">
        <f>_xll.qlCalendarAdvance(calendar,$AC11,AA12,,,trigger)</f>
        <v>42292</v>
      </c>
      <c r="AD12" s="40">
        <f>_xll.qlInterestRateIndexMaturity($X$9,AC12,)</f>
        <v>42475</v>
      </c>
      <c r="AE12" s="43">
        <f>_xll.qlTenorBasisValue(TenorBasis6M,AC12,_xll.ohTrigger(trigger,$X$24))</f>
        <v>1.841841276226045E-3</v>
      </c>
      <c r="AF12" s="90">
        <f>_xll.qlTenorBasisForwardRate(TenorBasis6M,AC12,_xll.ohTrigger(trigger,$X$24))</f>
        <v>2.3272245413517788E-4</v>
      </c>
      <c r="AG12" s="90">
        <f>_xll.qlIndexFixing(TenorBasisIndex6M,$AB12,TRUE,_xll.ohTrigger(trigger,$X$24))</f>
        <v>2.487235107425347E-4</v>
      </c>
      <c r="AH12" s="43">
        <f>_xll.qlIndexFixing($X$9,$AB12,TRUE,trigger)</f>
        <v>2.4735753748846354E-4</v>
      </c>
      <c r="AI12" s="45">
        <f t="shared" si="1"/>
        <v>1.3659732540711643E-2</v>
      </c>
      <c r="AV12" s="103">
        <v>24</v>
      </c>
      <c r="AW12" s="104" t="str">
        <f>_xll.qlPeriodEquivalent(AV12&amp;"M")</f>
        <v>2Y</v>
      </c>
      <c r="AX12" s="105">
        <f t="shared" ref="AX12:AX17" si="13">AX5</f>
        <v>42277</v>
      </c>
      <c r="AY12" s="106">
        <f t="shared" si="2"/>
        <v>43010</v>
      </c>
      <c r="AZ12" s="107">
        <f t="shared" si="3"/>
        <v>3</v>
      </c>
      <c r="BA12" s="108">
        <f>MIN(_xll.ohPack($AE$3:INDEX($AE$3:$AE$3508,MATCH(AY12+1,$AC$3:$AC$3508,1),1)))</f>
        <v>1.816792464934243E-3</v>
      </c>
      <c r="BB12" s="109">
        <f t="shared" si="7"/>
        <v>1E-3</v>
      </c>
      <c r="BC12" s="108">
        <f>MAX(_xll.ohPack($AE$3:INDEX($AE$3:$AE$3508,MATCH(AY12+1,$AC$3:$AC$3508,1),1)))</f>
        <v>2.682216052546055E-3</v>
      </c>
      <c r="BD12" s="109">
        <f t="shared" si="4"/>
        <v>3.0000000000000001E-3</v>
      </c>
      <c r="BE12" s="108">
        <f t="shared" si="5"/>
        <v>5.0000000000000001E-4</v>
      </c>
      <c r="BG12" s="28" t="s">
        <v>9</v>
      </c>
      <c r="BH12" s="29">
        <f>_xll.qlCalendarAdvance(calendar,_xll.qlSettingsEvaluationDate(trigger),"2D")</f>
        <v>42279</v>
      </c>
      <c r="BI12" s="29">
        <f>_xll.qlCalendarAdvance(calendar,BH12,BG12)</f>
        <v>42464</v>
      </c>
      <c r="BJ12" s="127">
        <f>_xll.qlQuoteValue(currency&amp;BG12&amp;"D_SYNTH"&amp;$X$8&amp;"_Quote",trigger)</f>
        <v>2.42E-4</v>
      </c>
      <c r="BK12" s="127">
        <f>_xll.qlTenorBasisForwardRate2($X$17,BH12,BI12,_xll.ohTrigger(Eur6M!$X$24,trigger))</f>
        <v>2.3145746525194007E-4</v>
      </c>
      <c r="BL12" s="32">
        <f t="shared" si="6"/>
        <v>1.0542534748059928E-5</v>
      </c>
    </row>
    <row r="13" spans="1:64" ht="11.25" customHeight="1" x14ac:dyDescent="0.25">
      <c r="A13" s="7" t="str">
        <f t="shared" si="12"/>
        <v>5M</v>
      </c>
      <c r="B13" s="7">
        <v>5</v>
      </c>
      <c r="C13" s="7" t="str">
        <f t="shared" si="9"/>
        <v>x11F</v>
      </c>
      <c r="D13" s="64"/>
      <c r="E13" s="64"/>
      <c r="F13" s="64"/>
      <c r="G13" s="7" t="str">
        <f t="shared" si="10"/>
        <v>Euribor6M</v>
      </c>
      <c r="H13" s="64"/>
      <c r="I13" s="7" t="str">
        <f t="shared" si="11"/>
        <v>EUR5x11F_Quote</v>
      </c>
      <c r="J13" s="7" t="str">
        <f>_xll.qlFraRateHelper(,I13,A13,G13,,,permanent,trigger,objectoverwrite)</f>
        <v>obj_0060a#0017</v>
      </c>
      <c r="K13" s="16" t="b">
        <v>1</v>
      </c>
      <c r="L13" s="19">
        <v>10</v>
      </c>
      <c r="M13" s="19">
        <v>1</v>
      </c>
      <c r="O13" s="26" t="str">
        <v>obj_0060a</v>
      </c>
      <c r="P13" s="26" t="str">
        <f>_xll.qlRateHelperQuoteName(O13,trigger)</f>
        <v>EUR5x11F_Quote</v>
      </c>
      <c r="Q13" s="31">
        <f>_xll.qlRateHelperRate(O13,trigger)</f>
        <v>2.0000000000000001E-4</v>
      </c>
      <c r="R13" s="61">
        <f>_xll.qlRateHelperEarliestDate(O13,trigger)</f>
        <v>42431</v>
      </c>
      <c r="S13" s="61">
        <f>_xll.qlRateHelperPillarDate(O13,trigger)</f>
        <v>42615</v>
      </c>
      <c r="T13" s="88">
        <f>_xll.qlYieldTSDiscount($X$10,S13)</f>
        <v>1.0015990365223564</v>
      </c>
      <c r="U13" s="88">
        <v>0.99999485985932834</v>
      </c>
      <c r="W13" s="35" t="s">
        <v>66</v>
      </c>
      <c r="X13" s="76">
        <v>1.624177012620855E-3</v>
      </c>
      <c r="Y13" s="79" t="b">
        <v>0</v>
      </c>
      <c r="AA13" s="39" t="s">
        <v>87</v>
      </c>
      <c r="AB13" s="40">
        <f>_xll.qlInterestRateIndexFixingDate($X$9,AC13)</f>
        <v>42291</v>
      </c>
      <c r="AC13" s="40">
        <f>_xll.qlCalendarAdvance(calendar,$AC12,AA13,,,trigger)</f>
        <v>42293</v>
      </c>
      <c r="AD13" s="40">
        <f>_xll.qlInterestRateIndexMaturity($X$9,AC13,)</f>
        <v>42478</v>
      </c>
      <c r="AE13" s="43">
        <f>_xll.qlTenorBasisValue(TenorBasis6M,AC13,_xll.ohTrigger(trigger,$X$24))</f>
        <v>1.8437504426033207E-3</v>
      </c>
      <c r="AF13" s="90">
        <f>_xll.qlTenorBasisForwardRate(TenorBasis6M,AC13,_xll.ohTrigger(trigger,$X$24))</f>
        <v>2.3226807821118324E-4</v>
      </c>
      <c r="AG13" s="90">
        <f>_xll.qlIndexFixing(TenorBasisIndex6M,$AB13,TRUE,_xll.ohTrigger(trigger,$X$24))</f>
        <v>2.4978900425827422E-4</v>
      </c>
      <c r="AH13" s="43">
        <f>_xll.qlIndexFixing($X$9,$AB13,TRUE,trigger)</f>
        <v>2.4902221464700856E-4</v>
      </c>
      <c r="AI13" s="45">
        <f t="shared" si="1"/>
        <v>7.6678961126566735E-3</v>
      </c>
      <c r="AV13" s="103">
        <v>60</v>
      </c>
      <c r="AW13" s="104" t="str">
        <f>_xll.qlPeriodEquivalent(AV13&amp;"M")</f>
        <v>5Y</v>
      </c>
      <c r="AX13" s="105">
        <f t="shared" si="13"/>
        <v>42185</v>
      </c>
      <c r="AY13" s="106">
        <f t="shared" si="2"/>
        <v>44106</v>
      </c>
      <c r="AZ13" s="107">
        <f t="shared" si="3"/>
        <v>6</v>
      </c>
      <c r="BA13" s="108">
        <f>MIN(_xll.ohPack($AE$3:INDEX($AE$3:$AE$3508,MATCH(AY13+1,$AC$3:$AC$3508,1),1)))</f>
        <v>1.816792464934243E-3</v>
      </c>
      <c r="BB13" s="109">
        <f t="shared" si="7"/>
        <v>1E-3</v>
      </c>
      <c r="BC13" s="108">
        <f>MAX(_xll.ohPack($AE$3:INDEX($AE$3:$AE$3508,MATCH(AY13+1,$AC$3:$AC$3508,1),1)))</f>
        <v>2.8269786212046276E-3</v>
      </c>
      <c r="BD13" s="109">
        <f t="shared" si="4"/>
        <v>3.0000000000000001E-3</v>
      </c>
      <c r="BE13" s="108">
        <f t="shared" si="5"/>
        <v>5.0000000000000001E-4</v>
      </c>
    </row>
    <row r="14" spans="1:64" ht="11.25" customHeight="1" x14ac:dyDescent="0.25">
      <c r="A14" s="7" t="str">
        <f t="shared" si="12"/>
        <v>6M</v>
      </c>
      <c r="B14" s="7">
        <v>6</v>
      </c>
      <c r="C14" s="7" t="str">
        <f t="shared" si="9"/>
        <v>x12F</v>
      </c>
      <c r="D14" s="64"/>
      <c r="E14" s="64"/>
      <c r="F14" s="64"/>
      <c r="G14" s="7" t="str">
        <f t="shared" si="10"/>
        <v>Euribor6M</v>
      </c>
      <c r="H14" s="64"/>
      <c r="I14" s="7" t="str">
        <f t="shared" si="11"/>
        <v>EUR6x12F_Quote</v>
      </c>
      <c r="J14" s="7" t="str">
        <f>_xll.qlFraRateHelper(,I14,A14,G14,,,permanent,trigger,objectoverwrite)</f>
        <v>obj_005fb#0017</v>
      </c>
      <c r="K14" s="16" t="b">
        <v>1</v>
      </c>
      <c r="L14" s="19">
        <v>10</v>
      </c>
      <c r="M14" s="19">
        <v>1</v>
      </c>
      <c r="O14" s="26" t="str">
        <v>obj_005fb</v>
      </c>
      <c r="P14" s="26" t="str">
        <f>_xll.qlRateHelperQuoteName(O14,trigger)</f>
        <v>EUR6x12F_Quote</v>
      </c>
      <c r="Q14" s="31">
        <f>_xll.qlRateHelperRate(O14,trigger)</f>
        <v>2.0000000000000001E-4</v>
      </c>
      <c r="R14" s="61">
        <f>_xll.qlRateHelperEarliestDate(O14,trigger)</f>
        <v>42464</v>
      </c>
      <c r="S14" s="61">
        <f>_xll.qlRateHelperPillarDate(O14,trigger)</f>
        <v>42646</v>
      </c>
      <c r="T14" s="88">
        <f>_xll.qlYieldTSDiscount($X$10,S14)</f>
        <v>1.0017703535801519</v>
      </c>
      <c r="U14" s="88">
        <v>0.99999471752472535</v>
      </c>
      <c r="W14" s="35" t="s">
        <v>67</v>
      </c>
      <c r="X14" s="76">
        <v>1.0263395849464041E-3</v>
      </c>
      <c r="Y14" s="79" t="b">
        <v>0</v>
      </c>
      <c r="AA14" s="39" t="s">
        <v>87</v>
      </c>
      <c r="AB14" s="40">
        <f>_xll.qlInterestRateIndexFixingDate($X$9,AC14)</f>
        <v>42292</v>
      </c>
      <c r="AC14" s="40">
        <f>_xll.qlCalendarAdvance(calendar,$AC13,AA14,,,trigger)</f>
        <v>42296</v>
      </c>
      <c r="AD14" s="40">
        <f>_xll.qlInterestRateIndexMaturity($X$9,AC14,)</f>
        <v>42479</v>
      </c>
      <c r="AE14" s="43">
        <f>_xll.qlTenorBasisValue(TenorBasis6M,AC14,_xll.ohTrigger(trigger,$X$24))</f>
        <v>1.8494628730734662E-3</v>
      </c>
      <c r="AF14" s="90">
        <f>_xll.qlTenorBasisForwardRate(TenorBasis6M,AC14,_xll.ohTrigger(trigger,$X$24))</f>
        <v>2.3249276034244875E-4</v>
      </c>
      <c r="AG14" s="90">
        <f>_xll.qlIndexFixing(TenorBasisIndex6M,$AB14,TRUE,_xll.ohTrigger(trigger,$X$24))</f>
        <v>2.5050943509301706E-4</v>
      </c>
      <c r="AH14" s="43">
        <f>_xll.qlIndexFixing($X$9,$AB14,TRUE,trigger)</f>
        <v>2.4973486908736549E-4</v>
      </c>
      <c r="AI14" s="45">
        <f t="shared" si="1"/>
        <v>7.7456600565157119E-3</v>
      </c>
      <c r="AV14" s="103">
        <v>120</v>
      </c>
      <c r="AW14" s="104" t="str">
        <f>_xll.qlPeriodEquivalent(AV14&amp;"M")</f>
        <v>10Y</v>
      </c>
      <c r="AX14" s="105">
        <f t="shared" si="13"/>
        <v>42185</v>
      </c>
      <c r="AY14" s="106">
        <f t="shared" si="2"/>
        <v>45932</v>
      </c>
      <c r="AZ14" s="107">
        <f t="shared" si="3"/>
        <v>6</v>
      </c>
      <c r="BA14" s="108">
        <f>MIN(_xll.ohPack($AE$3:INDEX($AE$3:$AE$3508,MATCH(AY14+1,$AC$3:$AC$3508,1),1)))</f>
        <v>1.816792464934243E-3</v>
      </c>
      <c r="BB14" s="109">
        <f t="shared" si="7"/>
        <v>1E-3</v>
      </c>
      <c r="BC14" s="108">
        <f>MAX(_xll.ohPack($AE$3:INDEX($AE$3:$AE$3508,MATCH(AY14+1,$AC$3:$AC$3508,1),1)))</f>
        <v>2.8269786212046276E-3</v>
      </c>
      <c r="BD14" s="109">
        <f t="shared" si="4"/>
        <v>3.0000000000000001E-3</v>
      </c>
      <c r="BE14" s="108">
        <f t="shared" si="5"/>
        <v>5.0000000000000001E-4</v>
      </c>
    </row>
    <row r="15" spans="1:64" ht="11.25" customHeight="1" x14ac:dyDescent="0.25">
      <c r="A15" s="7" t="str">
        <f t="shared" si="12"/>
        <v>7M</v>
      </c>
      <c r="B15" s="7">
        <v>7</v>
      </c>
      <c r="C15" s="7" t="str">
        <f t="shared" si="9"/>
        <v>x13F</v>
      </c>
      <c r="D15" s="64"/>
      <c r="E15" s="64"/>
      <c r="F15" s="64"/>
      <c r="G15" s="7" t="str">
        <f t="shared" si="10"/>
        <v>Euribor6M</v>
      </c>
      <c r="H15" s="64"/>
      <c r="I15" s="7" t="str">
        <f t="shared" si="11"/>
        <v>EUR7x13F_Quote</v>
      </c>
      <c r="J15" s="7" t="str">
        <f>_xll.qlFraRateHelper(,I15,A15,G15,,,permanent,trigger,objectoverwrite)</f>
        <v>obj_005f1#0018</v>
      </c>
      <c r="K15" s="16" t="b">
        <v>1</v>
      </c>
      <c r="L15" s="19">
        <v>10</v>
      </c>
      <c r="M15" s="19">
        <v>1</v>
      </c>
      <c r="O15" s="26" t="str">
        <v>obj_005f1</v>
      </c>
      <c r="P15" s="26" t="str">
        <f>_xll.qlRateHelperQuoteName(O15,trigger)</f>
        <v>EUR7x13F_Quote</v>
      </c>
      <c r="Q15" s="31">
        <f>_xll.qlRateHelperRate(O15,trigger)</f>
        <v>2.0999999999999998E-4</v>
      </c>
      <c r="R15" s="61">
        <f>_xll.qlRateHelperEarliestDate(O15,trigger)</f>
        <v>42492</v>
      </c>
      <c r="S15" s="61">
        <f>_xll.qlRateHelperPillarDate(O15,trigger)</f>
        <v>42676</v>
      </c>
      <c r="T15" s="88">
        <f>_xll.qlYieldTSDiscount($X$10,S15)</f>
        <v>1.0019360349780393</v>
      </c>
      <c r="U15" s="88">
        <v>0.99998624980817397</v>
      </c>
      <c r="W15" s="35" t="s">
        <v>68</v>
      </c>
      <c r="X15" s="76">
        <v>0.19519727872246753</v>
      </c>
      <c r="Y15" s="79" t="b">
        <v>0</v>
      </c>
      <c r="AA15" s="39" t="s">
        <v>87</v>
      </c>
      <c r="AB15" s="40">
        <f>_xll.qlInterestRateIndexFixingDate($X$9,AC15)</f>
        <v>42293</v>
      </c>
      <c r="AC15" s="40">
        <f>_xll.qlCalendarAdvance(calendar,$AC14,AA15,,,trigger)</f>
        <v>42297</v>
      </c>
      <c r="AD15" s="40">
        <f>_xll.qlInterestRateIndexMaturity($X$9,AC15,)</f>
        <v>42480</v>
      </c>
      <c r="AE15" s="43">
        <f>_xll.qlTenorBasisValue(TenorBasis6M,AC15,_xll.ohTrigger(trigger,$X$24))</f>
        <v>1.8513620008085805E-3</v>
      </c>
      <c r="AF15" s="90">
        <f>_xll.qlTenorBasisForwardRate(TenorBasis6M,AC15,_xll.ohTrigger(trigger,$X$24))</f>
        <v>2.3244682721673045E-4</v>
      </c>
      <c r="AG15" s="90">
        <f>_xll.qlIndexFixing(TenorBasisIndex6M,$AB15,TRUE,_xll.ohTrigger(trigger,$X$24))</f>
        <v>2.4988353216178453E-4</v>
      </c>
      <c r="AH15" s="43">
        <f>_xll.qlIndexFixing($X$9,$AB15,TRUE,trigger)</f>
        <v>2.5029530768650072E-4</v>
      </c>
      <c r="AI15" s="45">
        <f t="shared" si="1"/>
        <v>-4.1177552471618898E-3</v>
      </c>
      <c r="AV15" s="103">
        <v>240</v>
      </c>
      <c r="AW15" s="104" t="str">
        <f>_xll.qlPeriodEquivalent(AV15&amp;"M")</f>
        <v>20Y</v>
      </c>
      <c r="AX15" s="105">
        <f t="shared" si="13"/>
        <v>42004</v>
      </c>
      <c r="AY15" s="106">
        <f t="shared" si="2"/>
        <v>49584</v>
      </c>
      <c r="AZ15" s="107">
        <f t="shared" si="3"/>
        <v>12</v>
      </c>
      <c r="BA15" s="108">
        <f>MIN(_xll.ohPack($AE$3:INDEX($AE$3:$AE$3508,MATCH(AY15+1,$AC$3:$AC$3508,1),1)))</f>
        <v>6.3813609159669592E-4</v>
      </c>
      <c r="BB15" s="109">
        <f t="shared" si="7"/>
        <v>0</v>
      </c>
      <c r="BC15" s="108">
        <f>MAX(_xll.ohPack($AE$3:INDEX($AE$3:$AE$3508,MATCH(AY15+1,$AC$3:$AC$3508,1),1)))</f>
        <v>2.8269786212046276E-3</v>
      </c>
      <c r="BD15" s="109">
        <f t="shared" si="4"/>
        <v>3.0000000000000001E-3</v>
      </c>
      <c r="BE15" s="108">
        <f t="shared" si="5"/>
        <v>5.0000000000000001E-4</v>
      </c>
      <c r="BI15" s="22" t="s">
        <v>112</v>
      </c>
      <c r="BJ15" s="22" t="s">
        <v>113</v>
      </c>
    </row>
    <row r="16" spans="1:64" ht="11.25" customHeight="1" x14ac:dyDescent="0.25">
      <c r="A16" s="7" t="str">
        <f t="shared" si="12"/>
        <v>8M</v>
      </c>
      <c r="B16" s="7">
        <v>8</v>
      </c>
      <c r="C16" s="7" t="str">
        <f t="shared" si="9"/>
        <v>x14F</v>
      </c>
      <c r="D16" s="64"/>
      <c r="E16" s="64"/>
      <c r="F16" s="64"/>
      <c r="G16" s="7" t="str">
        <f t="shared" si="10"/>
        <v>Euribor6M</v>
      </c>
      <c r="H16" s="64"/>
      <c r="I16" s="7" t="str">
        <f t="shared" si="11"/>
        <v>EUR8x14F_Quote</v>
      </c>
      <c r="J16" s="7" t="str">
        <f>_xll.qlFraRateHelper(,I16,A16,G16,,,permanent,trigger,objectoverwrite)</f>
        <v>obj_00606#0017</v>
      </c>
      <c r="K16" s="16" t="b">
        <v>1</v>
      </c>
      <c r="L16" s="19">
        <v>10</v>
      </c>
      <c r="M16" s="19">
        <v>1</v>
      </c>
      <c r="O16" s="26" t="str">
        <v>obj_00606</v>
      </c>
      <c r="P16" s="26" t="str">
        <f>_xll.qlRateHelperQuoteName(O16,trigger)</f>
        <v>EUR8x14F_Quote</v>
      </c>
      <c r="Q16" s="31">
        <f>_xll.qlRateHelperRate(O16,trigger)</f>
        <v>2.0999999999999998E-4</v>
      </c>
      <c r="R16" s="61">
        <f>_xll.qlRateHelperEarliestDate(O16,trigger)</f>
        <v>42523</v>
      </c>
      <c r="S16" s="61">
        <f>_xll.qlRateHelperPillarDate(O16,trigger)</f>
        <v>42706</v>
      </c>
      <c r="T16" s="88">
        <f>_xll.qlYieldTSDiscount($X$10,S16)</f>
        <v>1.0020994273506458</v>
      </c>
      <c r="U16" s="88">
        <v>1.000005824890591</v>
      </c>
      <c r="W16" s="35" t="s">
        <v>69</v>
      </c>
      <c r="X16" s="76">
        <v>1.9261545231338804E-4</v>
      </c>
      <c r="Y16" s="80" t="b">
        <v>0</v>
      </c>
      <c r="AA16" s="39" t="s">
        <v>87</v>
      </c>
      <c r="AB16" s="40">
        <f>_xll.qlInterestRateIndexFixingDate($X$9,AC16)</f>
        <v>42296</v>
      </c>
      <c r="AC16" s="40">
        <f>_xll.qlCalendarAdvance(calendar,$AC15,AA16,,,trigger)</f>
        <v>42298</v>
      </c>
      <c r="AD16" s="40">
        <f>_xll.qlInterestRateIndexMaturity($X$9,AC16,)</f>
        <v>42481</v>
      </c>
      <c r="AE16" s="43">
        <f>_xll.qlTenorBasisValue(TenorBasis6M,AC16,_xll.ohTrigger(trigger,$X$24))</f>
        <v>1.8532586242284487E-3</v>
      </c>
      <c r="AF16" s="90">
        <f>_xll.qlTenorBasisForwardRate(TenorBasis6M,AC16,_xll.ohTrigger(trigger,$X$24))</f>
        <v>2.3237723302009541E-4</v>
      </c>
      <c r="AG16" s="90">
        <f>_xll.qlIndexFixing(TenorBasisIndex6M,$AB16,TRUE,_xll.ohTrigger(trigger,$X$24))</f>
        <v>2.5031882542201928E-4</v>
      </c>
      <c r="AH16" s="43">
        <f>_xll.qlIndexFixing($X$9,$AB16,TRUE,trigger)</f>
        <v>2.5083195078411048E-4</v>
      </c>
      <c r="AI16" s="45">
        <f t="shared" si="1"/>
        <v>-5.131253620912048E-3</v>
      </c>
      <c r="AV16" s="103">
        <v>360</v>
      </c>
      <c r="AW16" s="104" t="str">
        <f>_xll.qlPeriodEquivalent(AV16&amp;"M")</f>
        <v>30Y</v>
      </c>
      <c r="AX16" s="105">
        <f t="shared" si="13"/>
        <v>42004</v>
      </c>
      <c r="AY16" s="106">
        <f t="shared" si="2"/>
        <v>53237</v>
      </c>
      <c r="AZ16" s="107">
        <f t="shared" si="3"/>
        <v>36</v>
      </c>
      <c r="BA16" s="108">
        <f>MIN(_xll.ohPack($AE$3:INDEX($AE$3:$AE$3508,MATCH(AY16+1,$AC$3:$AC$3508,1),1)))</f>
        <v>2.850412318011065E-4</v>
      </c>
      <c r="BB16" s="109">
        <f t="shared" si="7"/>
        <v>0</v>
      </c>
      <c r="BC16" s="108">
        <f>MAX(_xll.ohPack($AE$3:INDEX($AE$3:$AE$3508,MATCH(AY16+1,$AC$3:$AC$3508,1),1)))</f>
        <v>2.8269786212046276E-3</v>
      </c>
      <c r="BD16" s="109">
        <f t="shared" si="4"/>
        <v>3.0000000000000001E-3</v>
      </c>
      <c r="BE16" s="108">
        <f t="shared" si="5"/>
        <v>5.0000000000000001E-4</v>
      </c>
      <c r="BI16" s="38">
        <v>42298</v>
      </c>
      <c r="BJ16" s="42" t="e">
        <f>_xll.qlIndexFixing(TenorBasisIndex6M,_xll.qlInterestRateIndexFixingDate(TenorBasisIndex6M,BI16,trigger),TRUE,_xll.ohTrigger(trigger,$X$24))</f>
        <v>#NUM!</v>
      </c>
    </row>
    <row r="17" spans="1:62" ht="11.25" customHeight="1" x14ac:dyDescent="0.25">
      <c r="A17" s="7" t="str">
        <f t="shared" si="12"/>
        <v>9M</v>
      </c>
      <c r="B17" s="7">
        <v>9</v>
      </c>
      <c r="C17" s="7" t="str">
        <f t="shared" si="9"/>
        <v>x15F</v>
      </c>
      <c r="D17" s="64"/>
      <c r="E17" s="64"/>
      <c r="F17" s="64"/>
      <c r="G17" s="7" t="str">
        <f t="shared" si="10"/>
        <v>Euribor6M</v>
      </c>
      <c r="H17" s="64"/>
      <c r="I17" s="7" t="str">
        <f t="shared" si="11"/>
        <v>EUR9x15F_Quote</v>
      </c>
      <c r="J17" s="7" t="str">
        <f>_xll.qlFraRateHelper(,I17,A17,G17,,,permanent,trigger,objectoverwrite)</f>
        <v>obj_005e9#0018</v>
      </c>
      <c r="K17" s="16" t="b">
        <v>1</v>
      </c>
      <c r="L17" s="19">
        <v>10</v>
      </c>
      <c r="M17" s="19">
        <v>1</v>
      </c>
      <c r="O17" s="26" t="str">
        <v>obj_005e9</v>
      </c>
      <c r="P17" s="26" t="str">
        <f>_xll.qlRateHelperQuoteName(O17,trigger)</f>
        <v>EUR9x15F_Quote</v>
      </c>
      <c r="Q17" s="31">
        <f>_xll.qlRateHelperRate(O17,trigger)</f>
        <v>2.5000000000000001E-4</v>
      </c>
      <c r="R17" s="61">
        <f>_xll.qlRateHelperEarliestDate(O17,trigger)</f>
        <v>42555</v>
      </c>
      <c r="S17" s="61">
        <f>_xll.qlRateHelperPillarDate(O17,trigger)</f>
        <v>42737</v>
      </c>
      <c r="T17" s="88">
        <f>_xll.qlYieldTSDiscount($X$10,S17)</f>
        <v>1.0022624475256374</v>
      </c>
      <c r="U17" s="88">
        <v>0.99999548627256629</v>
      </c>
      <c r="W17" s="35" t="s">
        <v>124</v>
      </c>
      <c r="X17" s="36" t="str">
        <f>_xll.qlAbcdTenorBasis(,X9,X10,X11,X12,X13:X16,,trigger)</f>
        <v>obj_005b2#0022</v>
      </c>
      <c r="AA17" s="39" t="s">
        <v>87</v>
      </c>
      <c r="AB17" s="40">
        <f>_xll.qlInterestRateIndexFixingDate($X$9,AC17)</f>
        <v>42297</v>
      </c>
      <c r="AC17" s="40">
        <f>_xll.qlCalendarAdvance(calendar,$AC16,AA17,,,trigger)</f>
        <v>42299</v>
      </c>
      <c r="AD17" s="40">
        <f>_xll.qlInterestRateIndexMaturity($X$9,AC17,)</f>
        <v>42482</v>
      </c>
      <c r="AE17" s="43">
        <f>_xll.qlTenorBasisValue(TenorBasis6M,AC17,_xll.ohTrigger(trigger,$X$24))</f>
        <v>1.8551527454680505E-3</v>
      </c>
      <c r="AF17" s="90">
        <f>_xll.qlTenorBasisForwardRate(TenorBasis6M,AC17,_xll.ohTrigger(trigger,$X$24))</f>
        <v>2.3226951327353013E-4</v>
      </c>
      <c r="AG17" s="90">
        <f>_xll.qlIndexFixing(TenorBasisIndex6M,$AB17,TRUE,_xll.ohTrigger(trigger,$X$24))</f>
        <v>2.5179790406213104E-4</v>
      </c>
      <c r="AH17" s="43">
        <f>_xll.qlIndexFixing($X$9,$AB17,TRUE,trigger)</f>
        <v>2.51339679480792E-4</v>
      </c>
      <c r="AI17" s="45">
        <f t="shared" si="1"/>
        <v>4.5822458133904127E-3</v>
      </c>
      <c r="AV17" s="110">
        <v>720</v>
      </c>
      <c r="AW17" s="114" t="str">
        <f>_xll.qlPeriodEquivalent(AV17&amp;"M")</f>
        <v>60Y</v>
      </c>
      <c r="AX17" s="115">
        <f t="shared" si="13"/>
        <v>42004</v>
      </c>
      <c r="AY17" s="116">
        <f t="shared" si="2"/>
        <v>64194</v>
      </c>
      <c r="AZ17" s="117">
        <f t="shared" si="3"/>
        <v>60</v>
      </c>
      <c r="BA17" s="111">
        <f>MIN(_xll.ohPack($AE$3:INDEX($AE$3:$AE$3508,MATCH(AY17+1,$AC$3:$AC$3508,1),1)))</f>
        <v>1.9317933261826521E-4</v>
      </c>
      <c r="BB17" s="112">
        <f t="shared" si="7"/>
        <v>0</v>
      </c>
      <c r="BC17" s="111">
        <f>MAX(_xll.ohPack($AE$3:INDEX($AE$3:$AE$3508,MATCH(AY17+1,$AC$3:$AC$3508,1),1)))</f>
        <v>2.8269786212046276E-3</v>
      </c>
      <c r="BD17" s="112">
        <f t="shared" si="4"/>
        <v>3.0000000000000001E-3</v>
      </c>
      <c r="BE17" s="111">
        <f t="shared" si="5"/>
        <v>5.0000000000000001E-4</v>
      </c>
      <c r="BI17" s="40">
        <v>42326</v>
      </c>
      <c r="BJ17" s="43" t="e">
        <f>_xll.qlIndexFixing(TenorBasisIndex6M,_xll.qlInterestRateIndexFixingDate(TenorBasisIndex6M,BI17,trigger),TRUE,_xll.ohTrigger(trigger,$X$24))</f>
        <v>#NUM!</v>
      </c>
    </row>
    <row r="18" spans="1:62" ht="11.25" customHeight="1" x14ac:dyDescent="0.2">
      <c r="A18" s="7" t="str">
        <f t="shared" si="12"/>
        <v>10M</v>
      </c>
      <c r="B18" s="7">
        <v>10</v>
      </c>
      <c r="C18" s="7" t="str">
        <f t="shared" si="9"/>
        <v>x16F</v>
      </c>
      <c r="D18" s="64"/>
      <c r="E18" s="64"/>
      <c r="F18" s="64"/>
      <c r="G18" s="7" t="str">
        <f t="shared" si="10"/>
        <v>Euribor6M</v>
      </c>
      <c r="H18" s="64"/>
      <c r="I18" s="7" t="str">
        <f t="shared" si="11"/>
        <v>EUR10x16F_Quote</v>
      </c>
      <c r="J18" s="7" t="str">
        <f>_xll.qlFraRateHelper(,I18,A18,G18,,,permanent,trigger,objectoverwrite)</f>
        <v>obj_005f0#0018</v>
      </c>
      <c r="K18" s="16" t="b">
        <v>1</v>
      </c>
      <c r="L18" s="19">
        <v>10</v>
      </c>
      <c r="M18" s="19">
        <v>1</v>
      </c>
      <c r="O18" s="26" t="str">
        <v>obj_005f0</v>
      </c>
      <c r="P18" s="26" t="str">
        <f>_xll.qlRateHelperQuoteName(O18,trigger)</f>
        <v>EUR10x16F_Quote</v>
      </c>
      <c r="Q18" s="31">
        <f>_xll.qlRateHelperRate(O18,trigger)</f>
        <v>2.9000000000000006E-4</v>
      </c>
      <c r="R18" s="61">
        <f>_xll.qlRateHelperEarliestDate(O18,trigger)</f>
        <v>42584</v>
      </c>
      <c r="S18" s="61">
        <f>_xll.qlRateHelperPillarDate(O18,trigger)</f>
        <v>42768</v>
      </c>
      <c r="T18" s="88">
        <f>_xll.qlYieldTSDiscount($X$10,S18)</f>
        <v>1.002426971813591</v>
      </c>
      <c r="U18" s="88">
        <v>1.000006409581881</v>
      </c>
      <c r="Y18" s="1" t="str">
        <f>_xll.ohRangeRetrieveError(X24)</f>
        <v/>
      </c>
      <c r="AA18" s="39" t="s">
        <v>87</v>
      </c>
      <c r="AB18" s="40">
        <f>_xll.qlInterestRateIndexFixingDate($X$9,AC18)</f>
        <v>42298</v>
      </c>
      <c r="AC18" s="40">
        <f>_xll.qlCalendarAdvance(calendar,$AC17,AA18,,,trigger)</f>
        <v>42300</v>
      </c>
      <c r="AD18" s="40">
        <f>_xll.qlInterestRateIndexMaturity($X$9,AC18,)</f>
        <v>42485</v>
      </c>
      <c r="AE18" s="43">
        <f>_xll.qlTenorBasisValue(TenorBasis6M,AC18,_xll.ohTrigger(trigger,$X$24))</f>
        <v>1.8570443666607991E-3</v>
      </c>
      <c r="AF18" s="90">
        <f>_xll.qlTenorBasisForwardRate(TenorBasis6M,AC18,_xll.ohTrigger(trigger,$X$24))</f>
        <v>2.3173660211129669E-4</v>
      </c>
      <c r="AG18" s="90">
        <f>_xll.qlIndexFixing(TenorBasisIndex6M,$AB18,TRUE,_xll.ohTrigger(trigger,$X$24))</f>
        <v>2.5274673825070274E-4</v>
      </c>
      <c r="AH18" s="43">
        <f>_xll.qlIndexFixing($X$9,$AB18,TRUE,trigger)</f>
        <v>2.5234904195232309E-4</v>
      </c>
      <c r="AI18" s="45">
        <f t="shared" si="1"/>
        <v>3.9769629837964815E-3</v>
      </c>
      <c r="BI18" s="40">
        <v>42354</v>
      </c>
      <c r="BJ18" s="43" t="e">
        <f>_xll.qlIndexFixing(TenorBasisIndex6M,_xll.qlInterestRateIndexFixingDate(TenorBasisIndex6M,BI18,trigger),TRUE,_xll.ohTrigger(trigger,$X$24))</f>
        <v>#NUM!</v>
      </c>
    </row>
    <row r="19" spans="1:62" ht="11.25" customHeight="1" x14ac:dyDescent="0.2">
      <c r="A19" s="7" t="str">
        <f t="shared" si="12"/>
        <v>11M</v>
      </c>
      <c r="B19" s="7">
        <v>11</v>
      </c>
      <c r="C19" s="7" t="str">
        <f t="shared" si="9"/>
        <v>x17F</v>
      </c>
      <c r="D19" s="64"/>
      <c r="E19" s="64"/>
      <c r="F19" s="64"/>
      <c r="G19" s="7" t="str">
        <f t="shared" si="10"/>
        <v>Euribor6M</v>
      </c>
      <c r="H19" s="64"/>
      <c r="I19" s="7" t="str">
        <f t="shared" si="11"/>
        <v>EUR11x17F_Quote</v>
      </c>
      <c r="J19" s="7" t="str">
        <f>_xll.qlFraRateHelper(,I19,A19,G19,,,permanent,trigger,objectoverwrite)</f>
        <v>obj_005fa#0017</v>
      </c>
      <c r="K19" s="16" t="b">
        <v>1</v>
      </c>
      <c r="L19" s="19">
        <v>10</v>
      </c>
      <c r="M19" s="19">
        <v>1</v>
      </c>
      <c r="O19" s="26" t="str">
        <v>obj_005fa</v>
      </c>
      <c r="P19" s="26" t="str">
        <f>_xll.qlRateHelperQuoteName(O19,trigger)</f>
        <v>EUR11x17F_Quote</v>
      </c>
      <c r="Q19" s="31">
        <f>_xll.qlRateHelperRate(O19,trigger)</f>
        <v>3.3E-4</v>
      </c>
      <c r="R19" s="61">
        <f>_xll.qlRateHelperEarliestDate(O19,trigger)</f>
        <v>42615</v>
      </c>
      <c r="S19" s="61">
        <f>_xll.qlRateHelperPillarDate(O19,trigger)</f>
        <v>42796</v>
      </c>
      <c r="T19" s="88">
        <f>_xll.qlYieldTSDiscount($X$10,S19)</f>
        <v>1.0025694196590038</v>
      </c>
      <c r="U19" s="88">
        <v>1.000018647471218</v>
      </c>
      <c r="W19" s="77" t="s">
        <v>109</v>
      </c>
      <c r="X19" s="78"/>
      <c r="AA19" s="39" t="s">
        <v>87</v>
      </c>
      <c r="AB19" s="40">
        <f>_xll.qlInterestRateIndexFixingDate($X$9,AC19)</f>
        <v>42299</v>
      </c>
      <c r="AC19" s="40">
        <f>_xll.qlCalendarAdvance(calendar,$AC18,AA19,,,trigger)</f>
        <v>42303</v>
      </c>
      <c r="AD19" s="40">
        <f>_xll.qlInterestRateIndexMaturity($X$9,AC19,)</f>
        <v>42486</v>
      </c>
      <c r="AE19" s="43">
        <f>_xll.qlTenorBasisValue(TenorBasis6M,AC19,_xll.ohTrigger(trigger,$X$24))</f>
        <v>1.8627042512685684E-3</v>
      </c>
      <c r="AF19" s="90">
        <f>_xll.qlTenorBasisForwardRate(TenorBasis6M,AC19,_xll.ohTrigger(trigger,$X$24))</f>
        <v>2.3129632038812603E-4</v>
      </c>
      <c r="AG19" s="90">
        <f>_xll.qlIndexFixing(TenorBasisIndex6M,$AB19,TRUE,_xll.ohTrigger(trigger,$X$24))</f>
        <v>2.5423402223183551E-4</v>
      </c>
      <c r="AH19" s="43">
        <f>_xll.qlIndexFixing($X$9,$AB19,TRUE,trigger)</f>
        <v>2.5297907214831208E-4</v>
      </c>
      <c r="AI19" s="45">
        <f t="shared" si="1"/>
        <v>1.2549500835234224E-2</v>
      </c>
      <c r="BI19" s="40">
        <v>42389</v>
      </c>
      <c r="BJ19" s="43" t="e">
        <f>_xll.qlIndexFixing(TenorBasisIndex6M,_xll.qlInterestRateIndexFixingDate(TenorBasisIndex6M,BI19,trigger),TRUE,_xll.ohTrigger(trigger,$X$24))</f>
        <v>#NUM!</v>
      </c>
    </row>
    <row r="20" spans="1:62" ht="11.25" customHeight="1" x14ac:dyDescent="0.2">
      <c r="A20" s="7" t="str">
        <f t="shared" si="12"/>
        <v>12M</v>
      </c>
      <c r="B20" s="7">
        <v>12</v>
      </c>
      <c r="C20" s="7" t="str">
        <f t="shared" si="9"/>
        <v>x18F</v>
      </c>
      <c r="D20" s="64"/>
      <c r="E20" s="64"/>
      <c r="F20" s="64"/>
      <c r="G20" s="7" t="str">
        <f t="shared" si="10"/>
        <v>Euribor6M</v>
      </c>
      <c r="H20" s="64"/>
      <c r="I20" s="7" t="str">
        <f t="shared" si="11"/>
        <v>EUR12x18F_Quote</v>
      </c>
      <c r="J20" s="7" t="str">
        <f>_xll.qlFraRateHelper(,I20,A20,G20,,,permanent,trigger,objectoverwrite)</f>
        <v>obj_005ec#0018</v>
      </c>
      <c r="K20" s="16" t="b">
        <v>1</v>
      </c>
      <c r="L20" s="19">
        <v>10</v>
      </c>
      <c r="M20" s="19">
        <v>1</v>
      </c>
      <c r="O20" s="26" t="str">
        <v>obj_005ec</v>
      </c>
      <c r="P20" s="26" t="str">
        <f>_xll.qlRateHelperQuoteName(O20,trigger)</f>
        <v>EUR12x18F_Quote</v>
      </c>
      <c r="Q20" s="31">
        <f>_xll.qlRateHelperRate(O20,trigger)</f>
        <v>3.8999999999999999E-4</v>
      </c>
      <c r="R20" s="61">
        <f>_xll.qlRateHelperEarliestDate(O20,trigger)</f>
        <v>42646</v>
      </c>
      <c r="S20" s="61">
        <f>_xll.qlRateHelperPillarDate(O20,trigger)</f>
        <v>42828</v>
      </c>
      <c r="T20" s="88">
        <f>_xll.qlYieldTSDiscount($X$10,S20)</f>
        <v>1.0027265346257155</v>
      </c>
      <c r="U20" s="88">
        <v>1.0000264748462235</v>
      </c>
      <c r="W20" s="35" t="s">
        <v>60</v>
      </c>
      <c r="X20" s="33" t="str">
        <f>_xll.qlLevenbergMarquardt(,0.00000001,0.00000001,0.00000001,,trigger)</f>
        <v>obj_005aa#0019</v>
      </c>
      <c r="AA20" s="39" t="s">
        <v>87</v>
      </c>
      <c r="AB20" s="40">
        <f>_xll.qlInterestRateIndexFixingDate($X$9,AC20)</f>
        <v>42300</v>
      </c>
      <c r="AC20" s="40">
        <f>_xll.qlCalendarAdvance(calendar,$AC19,AA20,,,trigger)</f>
        <v>42304</v>
      </c>
      <c r="AD20" s="40">
        <f>_xll.qlInterestRateIndexMaturity($X$9,AC20,)</f>
        <v>42487</v>
      </c>
      <c r="AE20" s="43">
        <f>_xll.qlTenorBasisValue(TenorBasis6M,AC20,_xll.ohTrigger(trigger,$X$24))</f>
        <v>1.8645858935767274E-3</v>
      </c>
      <c r="AF20" s="90">
        <f>_xll.qlTenorBasisForwardRate(TenorBasis6M,AC20,_xll.ohTrigger(trigger,$X$24))</f>
        <v>2.3095672985494589E-4</v>
      </c>
      <c r="AG20" s="90">
        <f>_xll.qlIndexFixing(TenorBasisIndex6M,$AB20,TRUE,_xll.ohTrigger(trigger,$X$24))</f>
        <v>2.5300464225609188E-4</v>
      </c>
      <c r="AH20" s="43">
        <f>_xll.qlIndexFixing($X$9,$AB20,TRUE,trigger)</f>
        <v>2.5326544523748877E-4</v>
      </c>
      <c r="AI20" s="45">
        <f t="shared" si="1"/>
        <v>-2.6080298139689742E-3</v>
      </c>
      <c r="BI20" s="40">
        <v>42417</v>
      </c>
      <c r="BJ20" s="43" t="e">
        <f>_xll.qlIndexFixing(TenorBasisIndex6M,_xll.qlInterestRateIndexFixingDate(TenorBasisIndex6M,BI20,trigger),TRUE,_xll.ohTrigger(trigger,$X$24))</f>
        <v>#NUM!</v>
      </c>
    </row>
    <row r="21" spans="1:62" ht="11.25" customHeight="1" x14ac:dyDescent="0.2">
      <c r="A21" s="7" t="str">
        <f t="shared" si="12"/>
        <v>13M</v>
      </c>
      <c r="B21" s="7">
        <v>13</v>
      </c>
      <c r="C21" s="7" t="str">
        <f t="shared" si="9"/>
        <v>x19F</v>
      </c>
      <c r="D21" s="64"/>
      <c r="E21" s="64"/>
      <c r="F21" s="64"/>
      <c r="G21" s="7" t="str">
        <f t="shared" si="10"/>
        <v>Euribor6M</v>
      </c>
      <c r="H21" s="64"/>
      <c r="I21" s="7" t="str">
        <f t="shared" si="11"/>
        <v>EUR13x19F_Quote</v>
      </c>
      <c r="J21" s="7" t="str">
        <f>_xll.qlFraRateHelper(,I21,A21,G21,,,permanent,trigger,objectoverwrite)</f>
        <v>obj_00616#0015</v>
      </c>
      <c r="K21" s="16" t="b">
        <v>1</v>
      </c>
      <c r="L21" s="19">
        <v>10</v>
      </c>
      <c r="M21" s="19">
        <v>1</v>
      </c>
      <c r="O21" s="26" t="str">
        <v>obj_00616</v>
      </c>
      <c r="P21" s="26" t="str">
        <f>_xll.qlRateHelperQuoteName(O21,trigger)</f>
        <v>EUR13x19F_Quote</v>
      </c>
      <c r="Q21" s="31">
        <f>_xll.qlRateHelperRate(O21,trigger)</f>
        <v>4.8000000000000001E-4</v>
      </c>
      <c r="R21" s="61">
        <f>_xll.qlRateHelperEarliestDate(O21,trigger)</f>
        <v>42676</v>
      </c>
      <c r="S21" s="61">
        <f>_xll.qlRateHelperPillarDate(O21,trigger)</f>
        <v>42857</v>
      </c>
      <c r="T21" s="88">
        <f>_xll.qlYieldTSDiscount($X$10,S21)</f>
        <v>1.0028646269530597</v>
      </c>
      <c r="U21" s="88">
        <v>1.0000114357886625</v>
      </c>
      <c r="W21" s="35" t="s">
        <v>58</v>
      </c>
      <c r="X21" s="33" t="str">
        <f>_xll.qlEndCriteria(,1000,100,0.00000001,0.00003,0.00003,,trigger)</f>
        <v>obj_005ae#0019</v>
      </c>
      <c r="AA21" s="39" t="s">
        <v>87</v>
      </c>
      <c r="AB21" s="40">
        <f>_xll.qlInterestRateIndexFixingDate($X$9,AC21)</f>
        <v>42303</v>
      </c>
      <c r="AC21" s="40">
        <f>_xll.qlCalendarAdvance(calendar,$AC20,AA21,,,trigger)</f>
        <v>42305</v>
      </c>
      <c r="AD21" s="40">
        <f>_xll.qlInterestRateIndexMaturity($X$9,AC21,)</f>
        <v>42488</v>
      </c>
      <c r="AE21" s="43">
        <f>_xll.qlTenorBasisValue(TenorBasis6M,AC21,_xll.ohTrigger(trigger,$X$24))</f>
        <v>1.8664650464816281E-3</v>
      </c>
      <c r="AF21" s="90">
        <f>_xll.qlTenorBasisForwardRate(TenorBasis6M,AC21,_xll.ohTrigger(trigger,$X$24))</f>
        <v>2.3060618712043415E-4</v>
      </c>
      <c r="AG21" s="90">
        <f>_xll.qlIndexFixing(TenorBasisIndex6M,$AB21,TRUE,_xll.ohTrigger(trigger,$X$24))</f>
        <v>2.5315800336001736E-4</v>
      </c>
      <c r="AH21" s="43">
        <f>_xll.qlIndexFixing($X$9,$AB21,TRUE,trigger)</f>
        <v>2.5349219047646703E-4</v>
      </c>
      <c r="AI21" s="45">
        <f t="shared" si="1"/>
        <v>-3.3418711644966816E-3</v>
      </c>
      <c r="BI21" s="40">
        <v>42445</v>
      </c>
      <c r="BJ21" s="43" t="e">
        <f>_xll.qlIndexFixing(TenorBasisIndex6M,_xll.qlInterestRateIndexFixingDate(TenorBasisIndex6M,BI21,trigger),TRUE,_xll.ohTrigger(trigger,$X$24))</f>
        <v>#NUM!</v>
      </c>
    </row>
    <row r="22" spans="1:62" ht="11.25" customHeight="1" x14ac:dyDescent="0.2">
      <c r="A22" s="7" t="str">
        <f t="shared" si="12"/>
        <v>14M</v>
      </c>
      <c r="B22" s="7">
        <v>14</v>
      </c>
      <c r="C22" s="7" t="str">
        <f t="shared" si="9"/>
        <v>x20F</v>
      </c>
      <c r="D22" s="64"/>
      <c r="E22" s="64"/>
      <c r="F22" s="64"/>
      <c r="G22" s="7" t="str">
        <f t="shared" si="10"/>
        <v>Euribor6M</v>
      </c>
      <c r="H22" s="64"/>
      <c r="I22" s="7" t="str">
        <f t="shared" si="11"/>
        <v>EUR14x20F_Quote</v>
      </c>
      <c r="J22" s="7" t="str">
        <f>_xll.qlFraRateHelper(,I22,A22,G22,,,permanent,trigger,objectoverwrite)</f>
        <v>obj_00617#0015</v>
      </c>
      <c r="K22" s="16" t="b">
        <v>1</v>
      </c>
      <c r="L22" s="19">
        <v>10</v>
      </c>
      <c r="M22" s="19">
        <v>1</v>
      </c>
      <c r="O22" s="26" t="str">
        <v>obj_00617</v>
      </c>
      <c r="P22" s="26" t="str">
        <f>_xll.qlRateHelperQuoteName(O22,trigger)</f>
        <v>EUR14x20F_Quote</v>
      </c>
      <c r="Q22" s="31">
        <f>_xll.qlRateHelperRate(O22,trigger)</f>
        <v>5.5999999999999995E-4</v>
      </c>
      <c r="R22" s="61">
        <f>_xll.qlRateHelperEarliestDate(O22,trigger)</f>
        <v>42706</v>
      </c>
      <c r="S22" s="61">
        <f>_xll.qlRateHelperPillarDate(O22,trigger)</f>
        <v>42888</v>
      </c>
      <c r="T22" s="88">
        <f>_xll.qlYieldTSDiscount($X$10,S22)</f>
        <v>1.0030069707042291</v>
      </c>
      <c r="U22" s="88">
        <v>1.0000331893747576</v>
      </c>
      <c r="W22" s="35" t="s">
        <v>59</v>
      </c>
      <c r="X22" s="33" t="str">
        <f>_xll.qlNoConstraint(,,trigger)</f>
        <v>obj_005af#0019</v>
      </c>
      <c r="AA22" s="39" t="s">
        <v>87</v>
      </c>
      <c r="AB22" s="40">
        <f>_xll.qlInterestRateIndexFixingDate($X$9,AC22)</f>
        <v>42304</v>
      </c>
      <c r="AC22" s="40">
        <f>_xll.qlCalendarAdvance(calendar,$AC21,AA22,,,trigger)</f>
        <v>42306</v>
      </c>
      <c r="AD22" s="40">
        <f>_xll.qlInterestRateIndexMaturity($X$9,AC22,)</f>
        <v>42489</v>
      </c>
      <c r="AE22" s="43">
        <f>_xll.qlTenorBasisValue(TenorBasis6M,AC22,_xll.ohTrigger(trigger,$X$24))</f>
        <v>1.8683417121073034E-3</v>
      </c>
      <c r="AF22" s="90">
        <f>_xll.qlTenorBasisForwardRate(TenorBasis6M,AC22,_xll.ohTrigger(trigger,$X$24))</f>
        <v>2.3025860863771724E-4</v>
      </c>
      <c r="AG22" s="90">
        <f>_xll.qlIndexFixing(TenorBasisIndex6M,$AB22,TRUE,_xll.ohTrigger(trigger,$X$24))</f>
        <v>2.5331432887997786E-4</v>
      </c>
      <c r="AH22" s="43">
        <f>_xll.qlIndexFixing($X$9,$AB22,TRUE,trigger)</f>
        <v>2.5365418895754478E-4</v>
      </c>
      <c r="AI22" s="45">
        <f t="shared" si="1"/>
        <v>-3.3986007756691729E-3</v>
      </c>
      <c r="BI22" s="40">
        <v>42480</v>
      </c>
      <c r="BJ22" s="43" t="e">
        <f>_xll.qlIndexFixing(TenorBasisIndex6M,_xll.qlInterestRateIndexFixingDate(TenorBasisIndex6M,BI22,trigger),TRUE,_xll.ohTrigger(trigger,$X$24))</f>
        <v>#NUM!</v>
      </c>
    </row>
    <row r="23" spans="1:62" ht="11.25" customHeight="1" x14ac:dyDescent="0.2">
      <c r="A23" s="7" t="str">
        <f t="shared" si="12"/>
        <v>15M</v>
      </c>
      <c r="B23" s="7">
        <v>15</v>
      </c>
      <c r="C23" s="7" t="str">
        <f t="shared" si="9"/>
        <v>x21F</v>
      </c>
      <c r="D23" s="64"/>
      <c r="E23" s="64"/>
      <c r="F23" s="64"/>
      <c r="G23" s="7" t="str">
        <f t="shared" si="10"/>
        <v>Euribor6M</v>
      </c>
      <c r="H23" s="64"/>
      <c r="I23" s="7" t="str">
        <f t="shared" si="11"/>
        <v>EUR15x21F_Quote</v>
      </c>
      <c r="J23" s="7" t="str">
        <f>_xll.qlFraRateHelper(,I23,A23,G23,,,permanent,trigger,objectoverwrite)</f>
        <v>obj_005fd#0017</v>
      </c>
      <c r="K23" s="16" t="b">
        <v>1</v>
      </c>
      <c r="L23" s="19">
        <v>10</v>
      </c>
      <c r="M23" s="19">
        <v>1</v>
      </c>
      <c r="O23" s="26" t="str">
        <v>obj_005fd</v>
      </c>
      <c r="P23" s="26" t="str">
        <f>_xll.qlRateHelperQuoteName(O23,trigger)</f>
        <v>EUR15x21F_Quote</v>
      </c>
      <c r="Q23" s="31">
        <f>_xll.qlRateHelperRate(O23,trigger)</f>
        <v>6.6E-4</v>
      </c>
      <c r="R23" s="61">
        <f>_xll.qlRateHelperEarliestDate(O23,trigger)</f>
        <v>42737</v>
      </c>
      <c r="S23" s="61">
        <f>_xll.qlRateHelperPillarDate(O23,trigger)</f>
        <v>42919</v>
      </c>
      <c r="T23" s="88">
        <f>_xll.qlYieldTSDiscount($X$10,S23)</f>
        <v>1.0031425891938806</v>
      </c>
      <c r="U23" s="88">
        <v>1.0000154367770417</v>
      </c>
      <c r="W23" s="35" t="s">
        <v>110</v>
      </c>
      <c r="X23" s="80" t="b">
        <v>0</v>
      </c>
      <c r="AA23" s="39" t="s">
        <v>87</v>
      </c>
      <c r="AB23" s="40">
        <f>_xll.qlInterestRateIndexFixingDate($X$9,AC23)</f>
        <v>42305</v>
      </c>
      <c r="AC23" s="40">
        <f>_xll.qlCalendarAdvance(calendar,$AC22,AA23,,,trigger)</f>
        <v>42307</v>
      </c>
      <c r="AD23" s="40">
        <f>_xll.qlInterestRateIndexMaturity($X$9,AC23,)</f>
        <v>42489</v>
      </c>
      <c r="AE23" s="43">
        <f>_xll.qlTenorBasisValue(TenorBasis6M,AC23,_xll.ohTrigger(trigger,$X$24))</f>
        <v>1.8702158925762262E-3</v>
      </c>
      <c r="AF23" s="90">
        <f>_xll.qlTenorBasisForwardRate(TenorBasis6M,AC23,_xll.ohTrigger(trigger,$X$24))</f>
        <v>2.3010847632002793E-4</v>
      </c>
      <c r="AG23" s="90">
        <f>_xll.qlIndexFixing(TenorBasisIndex6M,$AB23,TRUE,_xll.ohTrigger(trigger,$X$24))</f>
        <v>2.5319050046304544E-4</v>
      </c>
      <c r="AH23" s="43">
        <f>_xll.qlIndexFixing($X$9,$AB23,TRUE,trigger)</f>
        <v>2.538696932990842E-4</v>
      </c>
      <c r="AI23" s="45">
        <f t="shared" si="1"/>
        <v>-6.7919283603876113E-3</v>
      </c>
      <c r="BI23" s="40">
        <v>42508</v>
      </c>
      <c r="BJ23" s="43" t="e">
        <f>_xll.qlIndexFixing(TenorBasisIndex6M,_xll.qlInterestRateIndexFixingDate(TenorBasisIndex6M,BI23,trigger),TRUE,_xll.ohTrigger(trigger,$X$24))</f>
        <v>#NUM!</v>
      </c>
    </row>
    <row r="24" spans="1:62" ht="11.25" customHeight="1" x14ac:dyDescent="0.2">
      <c r="A24" s="7" t="str">
        <f t="shared" si="12"/>
        <v>16M</v>
      </c>
      <c r="B24" s="7">
        <v>16</v>
      </c>
      <c r="C24" s="7" t="str">
        <f t="shared" si="9"/>
        <v>x22F</v>
      </c>
      <c r="D24" s="64"/>
      <c r="E24" s="64"/>
      <c r="F24" s="64"/>
      <c r="G24" s="7" t="str">
        <f t="shared" si="10"/>
        <v>Euribor6M</v>
      </c>
      <c r="H24" s="64"/>
      <c r="I24" s="7" t="str">
        <f t="shared" si="11"/>
        <v>EUR16x22F_Quote</v>
      </c>
      <c r="J24" s="7" t="str">
        <f>_xll.qlFraRateHelper(,I24,A24,G24,,,permanent,trigger,objectoverwrite)</f>
        <v>obj_005e8#0018</v>
      </c>
      <c r="K24" s="16" t="b">
        <v>1</v>
      </c>
      <c r="L24" s="19">
        <v>10</v>
      </c>
      <c r="M24" s="19">
        <v>1</v>
      </c>
      <c r="O24" s="26" t="str">
        <v>obj_005e8</v>
      </c>
      <c r="P24" s="26" t="str">
        <f>_xll.qlRateHelperQuoteName(O24,trigger)</f>
        <v>EUR16x22F_Quote</v>
      </c>
      <c r="Q24" s="31">
        <f>_xll.qlRateHelperRate(O24,trigger)</f>
        <v>7.7000000000000018E-4</v>
      </c>
      <c r="R24" s="61">
        <f>_xll.qlRateHelperEarliestDate(O24,trigger)</f>
        <v>42768</v>
      </c>
      <c r="S24" s="61">
        <f>_xll.qlRateHelperPillarDate(O24,trigger)</f>
        <v>42949</v>
      </c>
      <c r="T24" s="88">
        <f>_xll.qlYieldTSDiscount($X$10,S24)</f>
        <v>1.0032661392749656</v>
      </c>
      <c r="U24" s="88">
        <v>1.0000216707588487</v>
      </c>
      <c r="W24" s="35" t="s">
        <v>61</v>
      </c>
      <c r="X24" s="33" t="b">
        <f>_xll.qlTenorBasisCalibrate(TenorBasis6M,_xll.ohPack(RateHelpers),X20,X21,IF($X$23,_xll.ohPack(Weigths),),Y13:Y16,trigger)</f>
        <v>1</v>
      </c>
      <c r="AA24" s="39" t="s">
        <v>87</v>
      </c>
      <c r="AB24" s="40">
        <f>_xll.qlInterestRateIndexFixingDate($X$9,AC24)</f>
        <v>42306</v>
      </c>
      <c r="AC24" s="40">
        <f>_xll.qlCalendarAdvance(calendar,$AC23,AA24,,,trigger)</f>
        <v>42310</v>
      </c>
      <c r="AD24" s="40">
        <f>_xll.qlInterestRateIndexMaturity($X$9,AC24,)</f>
        <v>42492</v>
      </c>
      <c r="AE24" s="43">
        <f>_xll.qlTenorBasisValue(TenorBasis6M,AC24,_xll.ohTrigger(trigger,$X$24))</f>
        <v>1.8758235442438407E-3</v>
      </c>
      <c r="AF24" s="90">
        <f>_xll.qlTenorBasisForwardRate(TenorBasis6M,AC24,_xll.ohTrigger(trigger,$X$24))</f>
        <v>2.2539800327763456E-4</v>
      </c>
      <c r="AG24" s="90">
        <f>_xll.qlIndexFixing(TenorBasisIndex6M,$AB24,TRUE,_xll.ohTrigger(trigger,$X$24))</f>
        <v>2.4999999966147035E-4</v>
      </c>
      <c r="AH24" s="43">
        <f>_xll.qlIndexFixing($X$9,$AB24,TRUE,trigger)</f>
        <v>2.5000000044194493E-4</v>
      </c>
      <c r="AI24" s="45">
        <f t="shared" si="1"/>
        <v>-7.8047458903704459E-9</v>
      </c>
      <c r="BI24" s="40">
        <v>42536</v>
      </c>
      <c r="BJ24" s="43" t="e">
        <f>_xll.qlIndexFixing(TenorBasisIndex6M,_xll.qlInterestRateIndexFixingDate(TenorBasisIndex6M,BI24,trigger),TRUE,_xll.ohTrigger(trigger,$X$24))</f>
        <v>#NUM!</v>
      </c>
    </row>
    <row r="25" spans="1:62" ht="11.25" customHeight="1" x14ac:dyDescent="0.2">
      <c r="A25" s="7" t="str">
        <f t="shared" si="12"/>
        <v>17M</v>
      </c>
      <c r="B25" s="7">
        <v>17</v>
      </c>
      <c r="C25" s="7" t="str">
        <f t="shared" si="9"/>
        <v>x23F</v>
      </c>
      <c r="D25" s="64"/>
      <c r="E25" s="64"/>
      <c r="F25" s="64"/>
      <c r="G25" s="7" t="str">
        <f t="shared" si="10"/>
        <v>Euribor6M</v>
      </c>
      <c r="H25" s="64"/>
      <c r="I25" s="7" t="str">
        <f t="shared" si="11"/>
        <v>EUR17x23F_Quote</v>
      </c>
      <c r="J25" s="7" t="str">
        <f>_xll.qlFraRateHelper(,I25,A25,G25,,,permanent,trigger,objectoverwrite)</f>
        <v>obj_00601#0017</v>
      </c>
      <c r="K25" s="16" t="b">
        <v>1</v>
      </c>
      <c r="L25" s="19">
        <v>10</v>
      </c>
      <c r="M25" s="19">
        <v>1</v>
      </c>
      <c r="O25" s="26" t="str">
        <v>obj_00601</v>
      </c>
      <c r="P25" s="26" t="str">
        <f>_xll.qlRateHelperQuoteName(O25,trigger)</f>
        <v>EUR17x23F_Quote</v>
      </c>
      <c r="Q25" s="31">
        <f>_xll.qlRateHelperRate(O25,trigger)</f>
        <v>8.7999999999999992E-4</v>
      </c>
      <c r="R25" s="61">
        <f>_xll.qlRateHelperEarliestDate(O25,trigger)</f>
        <v>42796</v>
      </c>
      <c r="S25" s="61">
        <f>_xll.qlRateHelperPillarDate(O25,trigger)</f>
        <v>42982</v>
      </c>
      <c r="T25" s="88">
        <f>_xll.qlYieldTSDiscount($X$10,S25)</f>
        <v>1.0033915128888438</v>
      </c>
      <c r="U25" s="88">
        <v>1.0000318581442385</v>
      </c>
      <c r="W25" s="35" t="s">
        <v>4</v>
      </c>
      <c r="X25" s="75">
        <f t="array" ref="X25:X28">_xll.qlTenorBasisCoefficients(X17,X24)</f>
        <v>1.624177012620855E-3</v>
      </c>
      <c r="AA25" s="39" t="s">
        <v>87</v>
      </c>
      <c r="AB25" s="40">
        <f>_xll.qlInterestRateIndexFixingDate($X$9,AC25)</f>
        <v>42307</v>
      </c>
      <c r="AC25" s="40">
        <f>_xll.qlCalendarAdvance(calendar,$AC24,AA25,,,trigger)</f>
        <v>42311</v>
      </c>
      <c r="AD25" s="40">
        <f>_xll.qlInterestRateIndexMaturity($X$9,AC25,)</f>
        <v>42493</v>
      </c>
      <c r="AE25" s="43">
        <f>_xll.qlTenorBasisValue(TenorBasis6M,AC25,_xll.ohTrigger(trigger,$X$24))</f>
        <v>1.8776878052793305E-3</v>
      </c>
      <c r="AF25" s="90">
        <f>_xll.qlTenorBasisForwardRate(TenorBasis6M,AC25,_xll.ohTrigger(trigger,$X$24))</f>
        <v>2.2527044320480035E-4</v>
      </c>
      <c r="AG25" s="90">
        <f>_xll.qlIndexFixing(TenorBasisIndex6M,$AB25,TRUE,_xll.ohTrigger(trigger,$X$24))</f>
        <v>2.4926643911817237E-4</v>
      </c>
      <c r="AH25" s="43">
        <f>_xll.qlIndexFixing($X$9,$AB25,TRUE,trigger)</f>
        <v>2.4986700738889117E-4</v>
      </c>
      <c r="AI25" s="45">
        <f t="shared" si="1"/>
        <v>-6.0056827071879905E-3</v>
      </c>
      <c r="BI25" s="40">
        <v>42571</v>
      </c>
      <c r="BJ25" s="43" t="e">
        <f>_xll.qlIndexFixing(TenorBasisIndex6M,_xll.qlInterestRateIndexFixingDate(TenorBasisIndex6M,BI25,trigger),TRUE,_xll.ohTrigger(trigger,$X$24))</f>
        <v>#NUM!</v>
      </c>
    </row>
    <row r="26" spans="1:62" ht="11.25" customHeight="1" x14ac:dyDescent="0.2">
      <c r="A26" s="8" t="str">
        <f t="shared" si="12"/>
        <v>18M</v>
      </c>
      <c r="B26" s="8">
        <v>18</v>
      </c>
      <c r="C26" s="8" t="str">
        <f t="shared" si="9"/>
        <v>x24F</v>
      </c>
      <c r="D26" s="65"/>
      <c r="E26" s="65"/>
      <c r="F26" s="65"/>
      <c r="G26" s="8" t="str">
        <f t="shared" si="10"/>
        <v>Euribor6M</v>
      </c>
      <c r="H26" s="65"/>
      <c r="I26" s="8" t="str">
        <f t="shared" si="11"/>
        <v>EUR18x24F_Quote</v>
      </c>
      <c r="J26" s="8" t="str">
        <f>_xll.qlFraRateHelper(,I26,A26,G26,,,permanent,trigger,objectoverwrite)</f>
        <v>obj_005ee#0018</v>
      </c>
      <c r="K26" s="17" t="b">
        <v>1</v>
      </c>
      <c r="L26" s="20">
        <v>10</v>
      </c>
      <c r="M26" s="20">
        <v>1</v>
      </c>
      <c r="O26" s="26" t="str">
        <v>obj_005ee</v>
      </c>
      <c r="P26" s="26" t="str">
        <f>_xll.qlRateHelperQuoteName(O26,trigger)</f>
        <v>EUR18x24F_Quote</v>
      </c>
      <c r="Q26" s="31">
        <f>_xll.qlRateHelperRate(O26,trigger)</f>
        <v>1E-3</v>
      </c>
      <c r="R26" s="61">
        <f>_xll.qlRateHelperEarliestDate(O26,trigger)</f>
        <v>42828</v>
      </c>
      <c r="S26" s="61">
        <f>_xll.qlRateHelperPillarDate(O26,trigger)</f>
        <v>43010</v>
      </c>
      <c r="T26" s="88">
        <f>_xll.qlYieldTSDiscount($X$10,S26)</f>
        <v>1.0034877554175099</v>
      </c>
      <c r="U26" s="88">
        <v>1.0000363197282283</v>
      </c>
      <c r="W26" s="35" t="s">
        <v>7</v>
      </c>
      <c r="X26" s="75">
        <v>1.0263395849464041E-3</v>
      </c>
      <c r="AA26" s="39" t="s">
        <v>87</v>
      </c>
      <c r="AB26" s="40">
        <f>_xll.qlInterestRateIndexFixingDate($X$9,AC26)</f>
        <v>42310</v>
      </c>
      <c r="AC26" s="40">
        <f>_xll.qlCalendarAdvance(calendar,$AC25,AA26,,,trigger)</f>
        <v>42312</v>
      </c>
      <c r="AD26" s="40">
        <f>_xll.qlInterestRateIndexMaturity($X$9,AC26,)</f>
        <v>42494</v>
      </c>
      <c r="AE26" s="43">
        <f>_xll.qlTenorBasisValue(TenorBasis6M,AC26,_xll.ohTrigger(trigger,$X$24))</f>
        <v>1.8795495917470761E-3</v>
      </c>
      <c r="AF26" s="90">
        <f>_xll.qlTenorBasisForwardRate(TenorBasis6M,AC26,_xll.ohTrigger(trigger,$X$24))</f>
        <v>2.252093363955174E-4</v>
      </c>
      <c r="AG26" s="90">
        <f>_xll.qlIndexFixing(TenorBasisIndex6M,$AB26,TRUE,_xll.ohTrigger(trigger,$X$24))</f>
        <v>2.4859933301287076E-4</v>
      </c>
      <c r="AH26" s="43">
        <f>_xll.qlIndexFixing($X$9,$AB26,TRUE,trigger)</f>
        <v>2.4965351664249118E-4</v>
      </c>
      <c r="AI26" s="45">
        <f t="shared" si="1"/>
        <v>-1.0541836296204142E-2</v>
      </c>
      <c r="BI26" s="40">
        <v>42599</v>
      </c>
      <c r="BJ26" s="43" t="e">
        <f>_xll.qlIndexFixing(TenorBasisIndex6M,_xll.qlInterestRateIndexFixingDate(TenorBasisIndex6M,BI26,trigger),TRUE,_xll.ohTrigger(trigger,$X$24))</f>
        <v>#NUM!</v>
      </c>
    </row>
    <row r="27" spans="1:62" ht="11.25" customHeight="1" x14ac:dyDescent="0.2">
      <c r="A27" s="7" t="s">
        <v>14</v>
      </c>
      <c r="B27" s="7" t="s">
        <v>13</v>
      </c>
      <c r="C27" s="64"/>
      <c r="D27" s="7" t="s">
        <v>16</v>
      </c>
      <c r="E27" s="7" t="s">
        <v>15</v>
      </c>
      <c r="F27" s="7" t="s">
        <v>17</v>
      </c>
      <c r="G27" s="7" t="str">
        <f t="shared" si="10"/>
        <v>Euribor6M</v>
      </c>
      <c r="H27" s="9">
        <v>0</v>
      </c>
      <c r="I27" s="10" t="str">
        <f t="shared" ref="I27:I63" si="14">"EURAB6E"&amp;A27&amp;"_Quote"</f>
        <v>EURAB6E1Y_Quote</v>
      </c>
      <c r="J27" s="11" t="str">
        <f>_xll.qlSwapRateHelper2(,I27,2,A27,calendar,D27,E27,F27,$G$27,H27,B27,BaseCurve,,,,trigger)</f>
        <v>obj_005f6#0017</v>
      </c>
      <c r="K27" s="16" t="b">
        <v>0</v>
      </c>
      <c r="L27" s="19">
        <v>10</v>
      </c>
      <c r="M27" s="19">
        <v>1</v>
      </c>
      <c r="O27" s="26" t="str">
        <v>obj_00603</v>
      </c>
      <c r="P27" s="26" t="str">
        <f>_xll.qlRateHelperQuoteName(O27,trigger)</f>
        <v>EURAB6E3Y_Quote</v>
      </c>
      <c r="Q27" s="31">
        <f>_xll.qlRateHelperRate(O27,trigger)</f>
        <v>1.2199999999999999E-3</v>
      </c>
      <c r="R27" s="61">
        <f>_xll.qlRateHelperEarliestDate(O27,trigger)</f>
        <v>42279</v>
      </c>
      <c r="S27" s="61">
        <f>_xll.qlRateHelperPillarDate(O27,trigger)</f>
        <v>43375</v>
      </c>
      <c r="T27" s="88">
        <f>_xll.qlYieldTSDiscount($X$10,S27)</f>
        <v>1.0036094425777016</v>
      </c>
      <c r="U27" s="88">
        <v>0.99993205935559004</v>
      </c>
      <c r="W27" s="35" t="s">
        <v>5</v>
      </c>
      <c r="X27" s="75">
        <v>0.19519727872246753</v>
      </c>
      <c r="AA27" s="39" t="s">
        <v>87</v>
      </c>
      <c r="AB27" s="40">
        <f>_xll.qlInterestRateIndexFixingDate($X$9,AC27)</f>
        <v>42311</v>
      </c>
      <c r="AC27" s="40">
        <f>_xll.qlCalendarAdvance(calendar,$AC26,AA27,,,trigger)</f>
        <v>42313</v>
      </c>
      <c r="AD27" s="40">
        <f>_xll.qlInterestRateIndexMaturity($X$9,AC27,)</f>
        <v>42495</v>
      </c>
      <c r="AE27" s="43">
        <f>_xll.qlTenorBasisValue(TenorBasis6M,AC27,_xll.ohTrigger(trigger,$X$24))</f>
        <v>1.8814089057602162E-3</v>
      </c>
      <c r="AF27" s="90">
        <f>_xll.qlTenorBasisForwardRate(TenorBasis6M,AC27,_xll.ohTrigger(trigger,$X$24))</f>
        <v>2.2520824051213336E-4</v>
      </c>
      <c r="AG27" s="90">
        <f>_xll.qlIndexFixing(TenorBasisIndex6M,$AB27,TRUE,_xll.ohTrigger(trigger,$X$24))</f>
        <v>2.4799223887219768E-4</v>
      </c>
      <c r="AH27" s="43">
        <f>_xll.qlIndexFixing($X$9,$AB27,TRUE,trigger)</f>
        <v>2.493642579046498E-4</v>
      </c>
      <c r="AI27" s="45">
        <f t="shared" si="1"/>
        <v>-1.3720190324521278E-2</v>
      </c>
      <c r="BI27" s="40">
        <v>42634</v>
      </c>
      <c r="BJ27" s="43" t="e">
        <f>_xll.qlIndexFixing(TenorBasisIndex6M,_xll.qlInterestRateIndexFixingDate(TenorBasisIndex6M,BI27,trigger),TRUE,_xll.ohTrigger(trigger,$X$24))</f>
        <v>#NUM!</v>
      </c>
    </row>
    <row r="28" spans="1:62" ht="11.25" customHeight="1" x14ac:dyDescent="0.2">
      <c r="A28" s="7" t="s">
        <v>18</v>
      </c>
      <c r="B28" s="7" t="s">
        <v>13</v>
      </c>
      <c r="C28" s="64"/>
      <c r="D28" s="7" t="s">
        <v>16</v>
      </c>
      <c r="E28" s="7" t="s">
        <v>15</v>
      </c>
      <c r="F28" s="7" t="s">
        <v>17</v>
      </c>
      <c r="G28" s="7" t="str">
        <f t="shared" si="10"/>
        <v>Euribor6M</v>
      </c>
      <c r="H28" s="9">
        <v>0</v>
      </c>
      <c r="I28" s="10" t="str">
        <f t="shared" si="14"/>
        <v>EURAB6E15M_Quote</v>
      </c>
      <c r="J28" s="11" t="str">
        <f>_xll.qlSwapRateHelper2(,I28,2,A28,calendar,D28,E28,F28,$G$27,H28,B28,BaseCurve,,,,trigger)</f>
        <v>obj_00618#0015</v>
      </c>
      <c r="K28" s="16" t="b">
        <v>0</v>
      </c>
      <c r="L28" s="19">
        <v>10</v>
      </c>
      <c r="M28" s="19">
        <v>1</v>
      </c>
      <c r="O28" s="26" t="str">
        <v>obj_0061d</v>
      </c>
      <c r="P28" s="26" t="str">
        <f>_xll.qlRateHelperQuoteName(O28,trigger)</f>
        <v>EURAB6E4Y_Quote</v>
      </c>
      <c r="Q28" s="31">
        <f>_xll.qlRateHelperRate(O28,trigger)</f>
        <v>2.2899999999999999E-3</v>
      </c>
      <c r="R28" s="61">
        <f>_xll.qlRateHelperEarliestDate(O28,trigger)</f>
        <v>42279</v>
      </c>
      <c r="S28" s="61">
        <f>_xll.qlRateHelperPillarDate(O28,trigger)</f>
        <v>43740</v>
      </c>
      <c r="T28" s="88">
        <f>_xll.qlYieldTSDiscount($X$10,S28)</f>
        <v>1.0011455649069303</v>
      </c>
      <c r="U28" s="88">
        <v>0.99971477784641349</v>
      </c>
      <c r="W28" s="35" t="s">
        <v>6</v>
      </c>
      <c r="X28" s="75">
        <v>1.9261545231338804E-4</v>
      </c>
      <c r="AA28" s="39" t="s">
        <v>87</v>
      </c>
      <c r="AB28" s="40">
        <f>_xll.qlInterestRateIndexFixingDate($X$9,AC28)</f>
        <v>42312</v>
      </c>
      <c r="AC28" s="40">
        <f>_xll.qlCalendarAdvance(calendar,$AC27,AA28,,,trigger)</f>
        <v>42314</v>
      </c>
      <c r="AD28" s="40">
        <f>_xll.qlInterestRateIndexMaturity($X$9,AC28,)</f>
        <v>42496</v>
      </c>
      <c r="AE28" s="43">
        <f>_xll.qlTenorBasisValue(TenorBasis6M,AC28,_xll.ohTrigger(trigger,$X$24))</f>
        <v>1.8832657494303349E-3</v>
      </c>
      <c r="AF28" s="90">
        <f>_xll.qlTenorBasisForwardRate(TenorBasis6M,AC28,_xll.ohTrigger(trigger,$X$24))</f>
        <v>2.2526071322094874E-4</v>
      </c>
      <c r="AG28" s="90">
        <f>_xll.qlIndexFixing(TenorBasisIndex6M,$AB28,TRUE,_xll.ohTrigger(trigger,$X$24))</f>
        <v>2.4743871423552207E-4</v>
      </c>
      <c r="AH28" s="43">
        <f>_xll.qlIndexFixing($X$9,$AB28,TRUE,trigger)</f>
        <v>2.4900396088210324E-4</v>
      </c>
      <c r="AI28" s="45">
        <f t="shared" si="1"/>
        <v>-1.565246646581173E-2</v>
      </c>
      <c r="BI28" s="40">
        <v>42662</v>
      </c>
      <c r="BJ28" s="43" t="e">
        <f>_xll.qlIndexFixing(TenorBasisIndex6M,_xll.qlInterestRateIndexFixingDate(TenorBasisIndex6M,BI28,trigger),TRUE,_xll.ohTrigger(trigger,$X$24))</f>
        <v>#NUM!</v>
      </c>
    </row>
    <row r="29" spans="1:62" ht="11.25" customHeight="1" x14ac:dyDescent="0.2">
      <c r="A29" s="7" t="s">
        <v>19</v>
      </c>
      <c r="B29" s="7" t="s">
        <v>13</v>
      </c>
      <c r="C29" s="64"/>
      <c r="D29" s="7" t="s">
        <v>16</v>
      </c>
      <c r="E29" s="7" t="s">
        <v>15</v>
      </c>
      <c r="F29" s="7" t="s">
        <v>17</v>
      </c>
      <c r="G29" s="7" t="str">
        <f t="shared" si="10"/>
        <v>Euribor6M</v>
      </c>
      <c r="H29" s="9">
        <v>0</v>
      </c>
      <c r="I29" s="10" t="str">
        <f t="shared" si="14"/>
        <v>EURAB6E18M_Quote</v>
      </c>
      <c r="J29" s="11" t="str">
        <f>_xll.qlSwapRateHelper2(,I29,2,A29,calendar,D29,E29,F29,$G$27,H29,B29,BaseCurve,,,,trigger)</f>
        <v>obj_0060d#0017</v>
      </c>
      <c r="K29" s="16" t="b">
        <v>0</v>
      </c>
      <c r="L29" s="19">
        <v>10</v>
      </c>
      <c r="M29" s="19">
        <v>1</v>
      </c>
      <c r="O29" s="26" t="str">
        <v>obj_00614</v>
      </c>
      <c r="P29" s="26" t="str">
        <f>_xll.qlRateHelperQuoteName(O29,trigger)</f>
        <v>EURAB6E5Y_Quote</v>
      </c>
      <c r="Q29" s="31">
        <f>_xll.qlRateHelperRate(O29,trigger)</f>
        <v>3.5299999999999997E-3</v>
      </c>
      <c r="R29" s="61">
        <f>_xll.qlRateHelperEarliestDate(O29,trigger)</f>
        <v>42279</v>
      </c>
      <c r="S29" s="61">
        <f>_xll.qlRateHelperPillarDate(O29,trigger)</f>
        <v>44106</v>
      </c>
      <c r="T29" s="88">
        <f>_xll.qlYieldTSDiscount($X$10,S29)</f>
        <v>0.99584003203091609</v>
      </c>
      <c r="U29" s="88">
        <v>0.99934482613897369</v>
      </c>
      <c r="AA29" s="39" t="s">
        <v>87</v>
      </c>
      <c r="AB29" s="40">
        <f>_xll.qlInterestRateIndexFixingDate($X$9,AC29)</f>
        <v>42313</v>
      </c>
      <c r="AC29" s="40">
        <f>_xll.qlCalendarAdvance(calendar,$AC28,AA29,,,trigger)</f>
        <v>42317</v>
      </c>
      <c r="AD29" s="40">
        <f>_xll.qlInterestRateIndexMaturity($X$9,AC29,)</f>
        <v>42499</v>
      </c>
      <c r="AE29" s="43">
        <f>_xll.qlTenorBasisValue(TenorBasis6M,AC29,_xll.ohTrigger(trigger,$X$24))</f>
        <v>1.8888214794751603E-3</v>
      </c>
      <c r="AF29" s="90">
        <f>_xll.qlTenorBasisForwardRate(TenorBasis6M,AC29,_xll.ohTrigger(trigger,$X$24))</f>
        <v>2.2567511959565906E-4</v>
      </c>
      <c r="AG29" s="90">
        <f>_xll.qlIndexFixing(TenorBasisIndex6M,$AB29,TRUE,_xll.ohTrigger(trigger,$X$24))</f>
        <v>2.4603513288635369E-4</v>
      </c>
      <c r="AH29" s="43">
        <f>_xll.qlIndexFixing($X$9,$AB29,TRUE,trigger)</f>
        <v>2.4754413723464372E-4</v>
      </c>
      <c r="AI29" s="45">
        <f t="shared" si="1"/>
        <v>-1.5090043482900269E-2</v>
      </c>
      <c r="BI29" s="40">
        <v>42690</v>
      </c>
      <c r="BJ29" s="43" t="e">
        <f>_xll.qlIndexFixing(TenorBasisIndex6M,_xll.qlInterestRateIndexFixingDate(TenorBasisIndex6M,BI29,trigger),TRUE,_xll.ohTrigger(trigger,$X$24))</f>
        <v>#NUM!</v>
      </c>
    </row>
    <row r="30" spans="1:62" ht="11.25" customHeight="1" x14ac:dyDescent="0.2">
      <c r="A30" s="7" t="s">
        <v>20</v>
      </c>
      <c r="B30" s="7" t="s">
        <v>13</v>
      </c>
      <c r="C30" s="64"/>
      <c r="D30" s="7" t="s">
        <v>16</v>
      </c>
      <c r="E30" s="7" t="s">
        <v>15</v>
      </c>
      <c r="F30" s="7" t="s">
        <v>17</v>
      </c>
      <c r="G30" s="7" t="str">
        <f t="shared" si="10"/>
        <v>Euribor6M</v>
      </c>
      <c r="H30" s="9">
        <v>0</v>
      </c>
      <c r="I30" s="10" t="str">
        <f t="shared" si="14"/>
        <v>EURAB6E21M_Quote</v>
      </c>
      <c r="J30" s="11" t="str">
        <f>_xll.qlSwapRateHelper2(,I30,2,A30,calendar,D30,E30,F30,$G$27,H30,B30,BaseCurve,,,,trigger)</f>
        <v>obj_0061a#0015</v>
      </c>
      <c r="K30" s="16" t="b">
        <v>0</v>
      </c>
      <c r="L30" s="19">
        <v>10</v>
      </c>
      <c r="M30" s="19">
        <v>1</v>
      </c>
      <c r="O30" s="26" t="str">
        <v>obj_00607</v>
      </c>
      <c r="P30" s="26" t="str">
        <f>_xll.qlRateHelperQuoteName(O30,trigger)</f>
        <v>EURAB6E6Y_Quote</v>
      </c>
      <c r="Q30" s="31">
        <f>_xll.qlRateHelperRate(O30,trigger)</f>
        <v>4.8399999999999997E-3</v>
      </c>
      <c r="R30" s="61">
        <f>_xll.qlRateHelperEarliestDate(O30,trigger)</f>
        <v>42279</v>
      </c>
      <c r="S30" s="61">
        <f>_xll.qlRateHelperPillarDate(O30,trigger)</f>
        <v>44473</v>
      </c>
      <c r="T30" s="88">
        <f>_xll.qlYieldTSDiscount($X$10,S30)</f>
        <v>0.98704074613057413</v>
      </c>
      <c r="U30" s="88">
        <v>0.99949079709862088</v>
      </c>
      <c r="W30" s="35" t="s">
        <v>121</v>
      </c>
      <c r="X30" s="84" t="str">
        <f>_xll.qlTenorBasisYieldTermStructure(,TenorBasis6M,permanent,$X$24,objectoverwrite)</f>
        <v>obj_005b4#0037</v>
      </c>
      <c r="AA30" s="39" t="s">
        <v>87</v>
      </c>
      <c r="AB30" s="40">
        <f>_xll.qlInterestRateIndexFixingDate($X$9,AC30)</f>
        <v>42314</v>
      </c>
      <c r="AC30" s="40">
        <f>_xll.qlCalendarAdvance(calendar,$AC29,AA30,,,trigger)</f>
        <v>42318</v>
      </c>
      <c r="AD30" s="40">
        <f>_xll.qlInterestRateIndexMaturity($X$9,AC30,)</f>
        <v>42500</v>
      </c>
      <c r="AE30" s="43">
        <f>_xll.qlTenorBasisValue(TenorBasis6M,AC30,_xll.ohTrigger(trigger,$X$24))</f>
        <v>1.8906684628580432E-3</v>
      </c>
      <c r="AF30" s="90">
        <f>_xll.qlTenorBasisForwardRate(TenorBasis6M,AC30,_xll.ohTrigger(trigger,$X$24))</f>
        <v>2.2587744336658287E-4</v>
      </c>
      <c r="AG30" s="90">
        <f>_xll.qlIndexFixing(TenorBasisIndex6M,$AB30,TRUE,_xll.ohTrigger(trigger,$X$24))</f>
        <v>2.4455849772978629E-4</v>
      </c>
      <c r="AH30" s="43">
        <f>_xll.qlIndexFixing($X$9,$AB30,TRUE,trigger)</f>
        <v>2.4694698421178965E-4</v>
      </c>
      <c r="AI30" s="45">
        <f t="shared" si="1"/>
        <v>-2.3884864820033679E-2</v>
      </c>
      <c r="BI30" s="40">
        <v>42725</v>
      </c>
      <c r="BJ30" s="43" t="e">
        <f>_xll.qlIndexFixing(TenorBasisIndex6M,_xll.qlInterestRateIndexFixingDate(TenorBasisIndex6M,BI30,trigger),TRUE,_xll.ohTrigger(trigger,$X$24))</f>
        <v>#NUM!</v>
      </c>
    </row>
    <row r="31" spans="1:62" ht="11.25" customHeight="1" x14ac:dyDescent="0.2">
      <c r="A31" s="7" t="s">
        <v>21</v>
      </c>
      <c r="B31" s="7" t="s">
        <v>13</v>
      </c>
      <c r="C31" s="64"/>
      <c r="D31" s="7" t="s">
        <v>16</v>
      </c>
      <c r="E31" s="7" t="s">
        <v>15</v>
      </c>
      <c r="F31" s="7" t="s">
        <v>17</v>
      </c>
      <c r="G31" s="7" t="str">
        <f t="shared" si="10"/>
        <v>Euribor6M</v>
      </c>
      <c r="H31" s="9">
        <v>0</v>
      </c>
      <c r="I31" s="10" t="str">
        <f t="shared" si="14"/>
        <v>EURAB6E2Y_Quote</v>
      </c>
      <c r="J31" s="11" t="str">
        <f>_xll.qlSwapRateHelper2(,I31,2,A31,calendar,D31,E31,F31,$G$27,H31,B31,BaseCurve,,,,trigger)</f>
        <v>obj_00611#0017</v>
      </c>
      <c r="K31" s="16" t="b">
        <v>0</v>
      </c>
      <c r="L31" s="19">
        <v>10</v>
      </c>
      <c r="M31" s="19">
        <v>1</v>
      </c>
      <c r="O31" s="26" t="str">
        <v>obj_005f8</v>
      </c>
      <c r="P31" s="26" t="str">
        <f>_xll.qlRateHelperQuoteName(O31,trigger)</f>
        <v>EURAB6E7Y_Quote</v>
      </c>
      <c r="Q31" s="31">
        <f>_xll.qlRateHelperRate(O31,trigger)</f>
        <v>6.1700000000000001E-3</v>
      </c>
      <c r="R31" s="61">
        <f>_xll.qlRateHelperEarliestDate(O31,trigger)</f>
        <v>42279</v>
      </c>
      <c r="S31" s="61">
        <f>_xll.qlRateHelperPillarDate(O31,trigger)</f>
        <v>44837</v>
      </c>
      <c r="T31" s="88">
        <f>_xll.qlYieldTSDiscount($X$10,S31)</f>
        <v>0.97546149591965137</v>
      </c>
      <c r="U31" s="88">
        <v>0.99961123882146452</v>
      </c>
      <c r="W31" s="35" t="s">
        <v>122</v>
      </c>
      <c r="X31" s="85" t="str">
        <f>_xll.qlDiscountCorrectedTermStructure(,X30,_xll.ohPack(RateHelpers),,permanent,,objectoverwrite)</f>
        <v>obj_0062e#0027</v>
      </c>
      <c r="AA31" s="39" t="s">
        <v>87</v>
      </c>
      <c r="AB31" s="40">
        <f>_xll.qlInterestRateIndexFixingDate($X$9,AC31)</f>
        <v>42317</v>
      </c>
      <c r="AC31" s="40">
        <f>_xll.qlCalendarAdvance(calendar,$AC30,AA31,,,trigger)</f>
        <v>42319</v>
      </c>
      <c r="AD31" s="40">
        <f>_xll.qlInterestRateIndexMaturity($X$9,AC31,)</f>
        <v>42501</v>
      </c>
      <c r="AE31" s="43">
        <f>_xll.qlTenorBasisValue(TenorBasis6M,AC31,_xll.ohTrigger(trigger,$X$24))</f>
        <v>1.8925129864325863E-3</v>
      </c>
      <c r="AF31" s="90">
        <f>_xll.qlTenorBasisForwardRate(TenorBasis6M,AC31,_xll.ohTrigger(trigger,$X$24))</f>
        <v>2.2610112406955371E-4</v>
      </c>
      <c r="AG31" s="90">
        <f>_xll.qlIndexFixing(TenorBasisIndex6M,$AB31,TRUE,_xll.ohTrigger(trigger,$X$24))</f>
        <v>2.4524914811985146E-4</v>
      </c>
      <c r="AH31" s="43">
        <f>_xll.qlIndexFixing($X$9,$AB31,TRUE,trigger)</f>
        <v>2.4630244147656147E-4</v>
      </c>
      <c r="AI31" s="45">
        <f t="shared" si="1"/>
        <v>-1.053293356710009E-2</v>
      </c>
      <c r="BI31" s="40">
        <v>42753</v>
      </c>
      <c r="BJ31" s="43" t="e">
        <f>_xll.qlIndexFixing(TenorBasisIndex6M,_xll.qlInterestRateIndexFixingDate(TenorBasisIndex6M,BI31,trigger),TRUE,_xll.ohTrigger(trigger,$X$24))</f>
        <v>#NUM!</v>
      </c>
    </row>
    <row r="32" spans="1:62" ht="11.25" customHeight="1" x14ac:dyDescent="0.2">
      <c r="A32" s="7" t="s">
        <v>22</v>
      </c>
      <c r="B32" s="7" t="s">
        <v>13</v>
      </c>
      <c r="C32" s="64"/>
      <c r="D32" s="7" t="s">
        <v>16</v>
      </c>
      <c r="E32" s="7" t="s">
        <v>15</v>
      </c>
      <c r="F32" s="7" t="s">
        <v>17</v>
      </c>
      <c r="G32" s="7" t="str">
        <f t="shared" si="10"/>
        <v>Euribor6M</v>
      </c>
      <c r="H32" s="9">
        <v>0</v>
      </c>
      <c r="I32" s="10" t="str">
        <f t="shared" si="14"/>
        <v>EURAB6E3Y_Quote</v>
      </c>
      <c r="J32" s="11" t="str">
        <f>_xll.qlSwapRateHelper2(,I32,2,A32,calendar,D32,E32,F32,$G$27,H32,B32,BaseCurve,,,,trigger)</f>
        <v>obj_00603#0017</v>
      </c>
      <c r="K32" s="16" t="b">
        <v>1</v>
      </c>
      <c r="L32" s="19">
        <v>10</v>
      </c>
      <c r="M32" s="19">
        <v>1</v>
      </c>
      <c r="O32" s="26" t="str">
        <v>obj_00612</v>
      </c>
      <c r="P32" s="26" t="str">
        <f>_xll.qlRateHelperQuoteName(O32,trigger)</f>
        <v>EURAB6E8Y_Quote</v>
      </c>
      <c r="Q32" s="31">
        <f>_xll.qlRateHelperRate(O32,trigger)</f>
        <v>7.4399999999999996E-3</v>
      </c>
      <c r="R32" s="61">
        <f>_xll.qlRateHelperEarliestDate(O32,trigger)</f>
        <v>42279</v>
      </c>
      <c r="S32" s="61">
        <f>_xll.qlRateHelperPillarDate(O32,trigger)</f>
        <v>45201</v>
      </c>
      <c r="T32" s="88">
        <f>_xll.qlYieldTSDiscount($X$10,S32)</f>
        <v>0.96170814299114771</v>
      </c>
      <c r="U32" s="88">
        <v>0.99970084902589729</v>
      </c>
      <c r="W32" s="35" t="s">
        <v>140</v>
      </c>
      <c r="X32" s="84" t="str">
        <f>_xll.qlRelinkableHandleYieldTermStructure("Basis"&amp;X8,,permanent,trigger,objectoverwrite)</f>
        <v>Basis6M#0012</v>
      </c>
      <c r="AA32" s="39" t="s">
        <v>87</v>
      </c>
      <c r="AB32" s="40">
        <f>_xll.qlInterestRateIndexFixingDate($X$9,AC32)</f>
        <v>42318</v>
      </c>
      <c r="AC32" s="40">
        <f>_xll.qlCalendarAdvance(calendar,$AC31,AA32,,,trigger)</f>
        <v>42320</v>
      </c>
      <c r="AD32" s="40">
        <f>_xll.qlInterestRateIndexMaturity($X$9,AC32,)</f>
        <v>42502</v>
      </c>
      <c r="AE32" s="43">
        <f>_xll.qlTenorBasisValue(TenorBasis6M,AC32,_xll.ohTrigger(trigger,$X$24))</f>
        <v>1.8943550523010835E-3</v>
      </c>
      <c r="AF32" s="90">
        <f>_xll.qlTenorBasisForwardRate(TenorBasis6M,AC32,_xll.ohTrigger(trigger,$X$24))</f>
        <v>2.2633971936691921E-4</v>
      </c>
      <c r="AG32" s="90">
        <f>_xll.qlIndexFixing(TenorBasisIndex6M,$AB32,TRUE,_xll.ohTrigger(trigger,$X$24))</f>
        <v>2.4488174930650109E-4</v>
      </c>
      <c r="AH32" s="43">
        <f>_xll.qlIndexFixing($X$9,$AB32,TRUE,trigger)</f>
        <v>2.4561523874228356E-4</v>
      </c>
      <c r="AI32" s="45">
        <f t="shared" si="1"/>
        <v>-7.3348943578247861E-3</v>
      </c>
      <c r="BI32" s="40">
        <v>42781</v>
      </c>
      <c r="BJ32" s="43" t="e">
        <f>_xll.qlIndexFixing(TenorBasisIndex6M,_xll.qlInterestRateIndexFixingDate(TenorBasisIndex6M,BI32,trigger),TRUE,_xll.ohTrigger(trigger,$X$24))</f>
        <v>#NUM!</v>
      </c>
    </row>
    <row r="33" spans="1:62" ht="11.25" customHeight="1" x14ac:dyDescent="0.2">
      <c r="A33" s="7" t="s">
        <v>23</v>
      </c>
      <c r="B33" s="7" t="s">
        <v>13</v>
      </c>
      <c r="C33" s="64"/>
      <c r="D33" s="7" t="s">
        <v>16</v>
      </c>
      <c r="E33" s="7" t="s">
        <v>15</v>
      </c>
      <c r="F33" s="7" t="s">
        <v>17</v>
      </c>
      <c r="G33" s="7" t="str">
        <f t="shared" si="10"/>
        <v>Euribor6M</v>
      </c>
      <c r="H33" s="9">
        <v>0</v>
      </c>
      <c r="I33" s="10" t="str">
        <f t="shared" si="14"/>
        <v>EURAB6E4Y_Quote</v>
      </c>
      <c r="J33" s="11" t="str">
        <f>_xll.qlSwapRateHelper2(,I33,2,A33,calendar,D33,E33,F33,$G$27,H33,B33,BaseCurve,,,,trigger)</f>
        <v>obj_0061d#0015</v>
      </c>
      <c r="K33" s="16" t="b">
        <v>1</v>
      </c>
      <c r="L33" s="19">
        <v>10</v>
      </c>
      <c r="M33" s="19">
        <v>1</v>
      </c>
      <c r="O33" s="26" t="str">
        <v>obj_00610</v>
      </c>
      <c r="P33" s="26" t="str">
        <f>_xll.qlRateHelperQuoteName(O33,trigger)</f>
        <v>EURAB6E9Y_Quote</v>
      </c>
      <c r="Q33" s="31">
        <f>_xll.qlRateHelperRate(O33,trigger)</f>
        <v>8.6099999999999996E-3</v>
      </c>
      <c r="R33" s="61">
        <f>_xll.qlRateHelperEarliestDate(O33,trigger)</f>
        <v>42279</v>
      </c>
      <c r="S33" s="61">
        <f>_xll.qlRateHelperPillarDate(O33,trigger)</f>
        <v>45567</v>
      </c>
      <c r="T33" s="88">
        <f>_xll.qlYieldTSDiscount($X$10,S33)</f>
        <v>0.94622952441094288</v>
      </c>
      <c r="U33" s="88">
        <v>0.99988478252861568</v>
      </c>
      <c r="W33" s="35" t="s">
        <v>141</v>
      </c>
      <c r="X33" s="85" t="b">
        <f>_xll.qlRelinkableHandleLinkTo(X32,X31)</f>
        <v>1</v>
      </c>
      <c r="AA33" s="39" t="s">
        <v>87</v>
      </c>
      <c r="AB33" s="40">
        <f>_xll.qlInterestRateIndexFixingDate($X$9,AC33)</f>
        <v>42319</v>
      </c>
      <c r="AC33" s="40">
        <f>_xll.qlCalendarAdvance(calendar,$AC32,AA33,,,trigger)</f>
        <v>42321</v>
      </c>
      <c r="AD33" s="40">
        <f>_xll.qlInterestRateIndexMaturity($X$9,AC33,)</f>
        <v>42503</v>
      </c>
      <c r="AE33" s="43">
        <f>_xll.qlTenorBasisValue(TenorBasis6M,AC33,_xll.ohTrigger(trigger,$X$24))</f>
        <v>1.896194662564285E-3</v>
      </c>
      <c r="AF33" s="90">
        <f>_xll.qlTenorBasisForwardRate(TenorBasis6M,AC33,_xll.ohTrigger(trigger,$X$24))</f>
        <v>2.2658678691487812E-4</v>
      </c>
      <c r="AG33" s="90">
        <f>_xll.qlIndexFixing(TenorBasisIndex6M,$AB33,TRUE,_xll.ohTrigger(trigger,$X$24))</f>
        <v>2.4452282298530908E-4</v>
      </c>
      <c r="AH33" s="43">
        <f>_xll.qlIndexFixing($X$9,$AB33,TRUE,trigger)</f>
        <v>2.448901057174489E-4</v>
      </c>
      <c r="AI33" s="45">
        <f t="shared" si="1"/>
        <v>-3.6728273213981581E-3</v>
      </c>
      <c r="BI33" s="40">
        <v>42809</v>
      </c>
      <c r="BJ33" s="43" t="e">
        <f>_xll.qlIndexFixing(TenorBasisIndex6M,_xll.qlInterestRateIndexFixingDate(TenorBasisIndex6M,BI33,trigger),TRUE,_xll.ohTrigger(trigger,$X$24))</f>
        <v>#NUM!</v>
      </c>
    </row>
    <row r="34" spans="1:62" x14ac:dyDescent="0.2">
      <c r="A34" s="7" t="s">
        <v>24</v>
      </c>
      <c r="B34" s="7" t="s">
        <v>13</v>
      </c>
      <c r="C34" s="64"/>
      <c r="D34" s="7" t="s">
        <v>16</v>
      </c>
      <c r="E34" s="7" t="s">
        <v>15</v>
      </c>
      <c r="F34" s="7" t="s">
        <v>17</v>
      </c>
      <c r="G34" s="7" t="str">
        <f t="shared" si="10"/>
        <v>Euribor6M</v>
      </c>
      <c r="H34" s="9">
        <v>0</v>
      </c>
      <c r="I34" s="10" t="str">
        <f t="shared" si="14"/>
        <v>EURAB6E5Y_Quote</v>
      </c>
      <c r="J34" s="11" t="str">
        <f>_xll.qlSwapRateHelper2(,I34,2,A34,calendar,D34,E34,F34,$G$27,H34,B34,BaseCurve,,,,trigger)</f>
        <v>obj_00614#0015</v>
      </c>
      <c r="K34" s="16" t="b">
        <v>1</v>
      </c>
      <c r="L34" s="19">
        <v>10</v>
      </c>
      <c r="M34" s="19">
        <v>1</v>
      </c>
      <c r="O34" s="26" t="str">
        <v>obj_00605</v>
      </c>
      <c r="P34" s="26" t="str">
        <f>_xll.qlRateHelperQuoteName(O34,trigger)</f>
        <v>EURAB6E10Y_Quote</v>
      </c>
      <c r="Q34" s="31">
        <f>_xll.qlRateHelperRate(O34,trigger)</f>
        <v>9.6499999999999989E-3</v>
      </c>
      <c r="R34" s="61">
        <f>_xll.qlRateHelperEarliestDate(O34,trigger)</f>
        <v>42279</v>
      </c>
      <c r="S34" s="61">
        <f>_xll.qlRateHelperPillarDate(O34,trigger)</f>
        <v>45932</v>
      </c>
      <c r="T34" s="88">
        <f>_xll.qlYieldTSDiscount($X$10,S34)</f>
        <v>0.92985452376142119</v>
      </c>
      <c r="U34" s="88">
        <v>0.99996416816177791</v>
      </c>
      <c r="W34" s="35" t="s">
        <v>129</v>
      </c>
      <c r="X34" s="84" t="str">
        <f>_xll.qlEuribor("BasisIndex"&amp;X8,$X$8,$X$32,permanent,trigger,objectoverwrite)</f>
        <v>BasisIndex6M#0047</v>
      </c>
      <c r="AA34" s="39" t="s">
        <v>87</v>
      </c>
      <c r="AB34" s="40">
        <f>_xll.qlInterestRateIndexFixingDate($X$9,AC34)</f>
        <v>42320</v>
      </c>
      <c r="AC34" s="40">
        <f>_xll.qlCalendarAdvance(calendar,$AC33,AA34,,,trigger)</f>
        <v>42324</v>
      </c>
      <c r="AD34" s="40">
        <f>_xll.qlInterestRateIndexMaturity($X$9,AC34,)</f>
        <v>42506</v>
      </c>
      <c r="AE34" s="43">
        <f>_xll.qlTenorBasisValue(TenorBasis6M,AC34,_xll.ohTrigger(trigger,$X$24))</f>
        <v>1.901698780706457E-3</v>
      </c>
      <c r="AF34" s="90">
        <f>_xll.qlTenorBasisForwardRate(TenorBasis6M,AC34,_xll.ohTrigger(trigger,$X$24))</f>
        <v>2.2731439956500912E-4</v>
      </c>
      <c r="AG34" s="90">
        <f>_xll.qlIndexFixing(TenorBasisIndex6M,$AB34,TRUE,_xll.ohTrigger(trigger,$X$24))</f>
        <v>2.4343245486775527E-4</v>
      </c>
      <c r="AH34" s="43">
        <f>_xll.qlIndexFixing($X$9,$AB34,TRUE,trigger)</f>
        <v>2.4253442190899004E-4</v>
      </c>
      <c r="AI34" s="45">
        <f t="shared" si="1"/>
        <v>8.9803295876523751E-3</v>
      </c>
      <c r="BI34" s="40">
        <v>42844</v>
      </c>
      <c r="BJ34" s="43" t="e">
        <f>_xll.qlIndexFixing(TenorBasisIndex6M,_xll.qlInterestRateIndexFixingDate(TenorBasisIndex6M,BI34,trigger),TRUE,_xll.ohTrigger(trigger,$X$24))</f>
        <v>#NUM!</v>
      </c>
    </row>
    <row r="35" spans="1:62" x14ac:dyDescent="0.2">
      <c r="A35" s="7" t="s">
        <v>25</v>
      </c>
      <c r="B35" s="7" t="s">
        <v>13</v>
      </c>
      <c r="C35" s="64"/>
      <c r="D35" s="7" t="s">
        <v>16</v>
      </c>
      <c r="E35" s="7" t="s">
        <v>15</v>
      </c>
      <c r="F35" s="7" t="s">
        <v>17</v>
      </c>
      <c r="G35" s="7" t="str">
        <f t="shared" si="10"/>
        <v>Euribor6M</v>
      </c>
      <c r="H35" s="9">
        <v>0</v>
      </c>
      <c r="I35" s="10" t="str">
        <f t="shared" si="14"/>
        <v>EURAB6E6Y_Quote</v>
      </c>
      <c r="J35" s="11" t="str">
        <f>_xll.qlSwapRateHelper2(,I35,2,A35,calendar,D35,E35,F35,$G$27,H35,B35,BaseCurve,,,,trigger)</f>
        <v>obj_00607#0017</v>
      </c>
      <c r="K35" s="16" t="b">
        <v>1</v>
      </c>
      <c r="L35" s="19">
        <v>10</v>
      </c>
      <c r="M35" s="19">
        <v>1</v>
      </c>
      <c r="O35" s="26" t="str">
        <v>obj_005f2</v>
      </c>
      <c r="P35" s="26" t="str">
        <f>_xll.qlRateHelperQuoteName(O35,trigger)</f>
        <v>EURAB6E11Y_Quote</v>
      </c>
      <c r="Q35" s="31">
        <f>_xll.qlRateHelperRate(O35,trigger)</f>
        <v>1.0589999999999999E-2</v>
      </c>
      <c r="R35" s="61">
        <f>_xll.qlRateHelperEarliestDate(O35,trigger)</f>
        <v>42279</v>
      </c>
      <c r="S35" s="61">
        <f>_xll.qlRateHelperPillarDate(O35,trigger)</f>
        <v>46297</v>
      </c>
      <c r="T35" s="88">
        <f>_xll.qlYieldTSDiscount($X$10,S35)</f>
        <v>0.9125644892535415</v>
      </c>
      <c r="U35" s="88">
        <v>1.0000801224867899</v>
      </c>
      <c r="AA35" s="39" t="s">
        <v>87</v>
      </c>
      <c r="AB35" s="40">
        <f>_xll.qlInterestRateIndexFixingDate($X$9,AC35)</f>
        <v>42321</v>
      </c>
      <c r="AC35" s="40">
        <f>_xll.qlCalendarAdvance(calendar,$AC34,AA35,,,trigger)</f>
        <v>42325</v>
      </c>
      <c r="AD35" s="40">
        <f>_xll.qlInterestRateIndexMaturity($X$9,AC35,)</f>
        <v>42507</v>
      </c>
      <c r="AE35" s="43">
        <f>_xll.qlTenorBasisValue(TenorBasis6M,AC35,_xll.ohTrigger(trigger,$X$24))</f>
        <v>1.9035285895251091E-3</v>
      </c>
      <c r="AF35" s="90">
        <f>_xll.qlTenorBasisForwardRate(TenorBasis6M,AC35,_xll.ohTrigger(trigger,$X$24))</f>
        <v>2.275309325934398E-4</v>
      </c>
      <c r="AG35" s="90">
        <f>_xll.qlIndexFixing(TenorBasisIndex6M,$AB35,TRUE,_xll.ohTrigger(trigger,$X$24))</f>
        <v>2.4304299442627617E-4</v>
      </c>
      <c r="AH35" s="43">
        <f>_xll.qlIndexFixing($X$9,$AB35,TRUE,trigger)</f>
        <v>2.4170486470320474E-4</v>
      </c>
      <c r="AI35" s="45">
        <f t="shared" si="1"/>
        <v>1.3381297230714297E-2</v>
      </c>
      <c r="BI35" s="40">
        <v>42872</v>
      </c>
      <c r="BJ35" s="43" t="e">
        <f>_xll.qlIndexFixing(TenorBasisIndex6M,_xll.qlInterestRateIndexFixingDate(TenorBasisIndex6M,BI35,trigger),TRUE,_xll.ohTrigger(trigger,$X$24))</f>
        <v>#NUM!</v>
      </c>
    </row>
    <row r="36" spans="1:62" x14ac:dyDescent="0.2">
      <c r="A36" s="7" t="s">
        <v>26</v>
      </c>
      <c r="B36" s="7" t="s">
        <v>13</v>
      </c>
      <c r="C36" s="64"/>
      <c r="D36" s="7" t="s">
        <v>16</v>
      </c>
      <c r="E36" s="7" t="s">
        <v>15</v>
      </c>
      <c r="F36" s="7" t="s">
        <v>17</v>
      </c>
      <c r="G36" s="7" t="str">
        <f t="shared" si="10"/>
        <v>Euribor6M</v>
      </c>
      <c r="H36" s="9">
        <v>0</v>
      </c>
      <c r="I36" s="10" t="str">
        <f t="shared" si="14"/>
        <v>EURAB6E7Y_Quote</v>
      </c>
      <c r="J36" s="11" t="str">
        <f>_xll.qlSwapRateHelper2(,I36,2,A36,calendar,D36,E36,F36,$G$27,H36,B36,BaseCurve,,,,trigger)</f>
        <v>obj_005f8#0017</v>
      </c>
      <c r="K36" s="16" t="b">
        <v>1</v>
      </c>
      <c r="L36" s="19">
        <v>10</v>
      </c>
      <c r="M36" s="19">
        <v>1</v>
      </c>
      <c r="O36" s="26" t="str">
        <v>obj_005fc</v>
      </c>
      <c r="P36" s="26" t="str">
        <f>_xll.qlRateHelperQuoteName(O36,trigger)</f>
        <v>EURAB6E12Y_Quote</v>
      </c>
      <c r="Q36" s="31">
        <f>_xll.qlRateHelperRate(O36,trigger)</f>
        <v>1.1430000000000001E-2</v>
      </c>
      <c r="R36" s="61">
        <f>_xll.qlRateHelperEarliestDate(O36,trigger)</f>
        <v>42279</v>
      </c>
      <c r="S36" s="61">
        <f>_xll.qlRateHelperPillarDate(O36,trigger)</f>
        <v>46664</v>
      </c>
      <c r="T36" s="88">
        <f>_xll.qlYieldTSDiscount($X$10,S36)</f>
        <v>0.89485640704301939</v>
      </c>
      <c r="U36" s="88">
        <v>1.0000070460166359</v>
      </c>
      <c r="W36" s="1" t="s">
        <v>119</v>
      </c>
      <c r="AA36" s="39" t="s">
        <v>87</v>
      </c>
      <c r="AB36" s="40">
        <f>_xll.qlInterestRateIndexFixingDate($X$9,AC36)</f>
        <v>42324</v>
      </c>
      <c r="AC36" s="40">
        <f>_xll.qlCalendarAdvance(calendar,$AC35,AA36,,,trigger)</f>
        <v>42326</v>
      </c>
      <c r="AD36" s="40">
        <f>_xll.qlInterestRateIndexMaturity($X$9,AC36,)</f>
        <v>42508</v>
      </c>
      <c r="AE36" s="43">
        <f>_xll.qlTenorBasisValue(TenorBasis6M,AC36,_xll.ohTrigger(trigger,$X$24))</f>
        <v>1.9053559532190764E-3</v>
      </c>
      <c r="AF36" s="90">
        <f>_xll.qlTenorBasisForwardRate(TenorBasis6M,AC36,_xll.ohTrigger(trigger,$X$24))</f>
        <v>2.2772372608933293E-4</v>
      </c>
      <c r="AG36" s="90">
        <f>_xll.qlIndexFixing(TenorBasisIndex6M,$AB36,TRUE,_xll.ohTrigger(trigger,$X$24))</f>
        <v>2.4262979445050265E-4</v>
      </c>
      <c r="AH36" s="43">
        <f>_xll.qlIndexFixing($X$9,$AB36,TRUE,trigger)</f>
        <v>2.4086102566543867E-4</v>
      </c>
      <c r="AI36" s="45">
        <f t="shared" si="1"/>
        <v>1.7687687850639844E-2</v>
      </c>
      <c r="BI36" s="40">
        <v>42907</v>
      </c>
      <c r="BJ36" s="43" t="e">
        <f>_xll.qlIndexFixing(TenorBasisIndex6M,_xll.qlInterestRateIndexFixingDate(TenorBasisIndex6M,BI36,trigger),TRUE,_xll.ohTrigger(trigger,$X$24))</f>
        <v>#NUM!</v>
      </c>
    </row>
    <row r="37" spans="1:62" x14ac:dyDescent="0.2">
      <c r="A37" s="7" t="s">
        <v>27</v>
      </c>
      <c r="B37" s="7" t="s">
        <v>13</v>
      </c>
      <c r="C37" s="64"/>
      <c r="D37" s="7" t="s">
        <v>16</v>
      </c>
      <c r="E37" s="7" t="s">
        <v>15</v>
      </c>
      <c r="F37" s="7" t="s">
        <v>17</v>
      </c>
      <c r="G37" s="7" t="str">
        <f t="shared" si="10"/>
        <v>Euribor6M</v>
      </c>
      <c r="H37" s="9">
        <v>0</v>
      </c>
      <c r="I37" s="10" t="str">
        <f t="shared" si="14"/>
        <v>EURAB6E8Y_Quote</v>
      </c>
      <c r="J37" s="11" t="str">
        <f>_xll.qlSwapRateHelper2(,I37,2,A37,calendar,D37,E37,F37,$G$27,H37,B37,BaseCurve,,,,trigger)</f>
        <v>obj_00612#0017</v>
      </c>
      <c r="K37" s="16" t="b">
        <v>1</v>
      </c>
      <c r="L37" s="19">
        <v>10</v>
      </c>
      <c r="M37" s="19">
        <v>1</v>
      </c>
      <c r="O37" s="26" t="str">
        <v>obj_005f3</v>
      </c>
      <c r="P37" s="26" t="str">
        <f>_xll.qlRateHelperQuoteName(O37,trigger)</f>
        <v>EURAB6E13Y_Quote</v>
      </c>
      <c r="Q37" s="31">
        <f>_xll.qlRateHelperRate(O37,trigger)</f>
        <v>1.2159999999999999E-2</v>
      </c>
      <c r="R37" s="61">
        <f>_xll.qlRateHelperEarliestDate(O37,trigger)</f>
        <v>42279</v>
      </c>
      <c r="S37" s="61">
        <f>_xll.qlRateHelperPillarDate(O37,trigger)</f>
        <v>47028</v>
      </c>
      <c r="T37" s="88">
        <f>_xll.qlYieldTSDiscount($X$10,S37)</f>
        <v>0.87707566858800268</v>
      </c>
      <c r="U37" s="88">
        <v>1.0000274931161484</v>
      </c>
      <c r="W37" s="35" t="s">
        <v>114</v>
      </c>
      <c r="X37" s="86">
        <f>AVERAGE(_xll.ohPack($U$3:$U$72))</f>
        <v>0.99994974538657111</v>
      </c>
      <c r="AA37" s="39" t="s">
        <v>87</v>
      </c>
      <c r="AB37" s="40">
        <f>_xll.qlInterestRateIndexFixingDate($X$9,AC37)</f>
        <v>42325</v>
      </c>
      <c r="AC37" s="40">
        <f>_xll.qlCalendarAdvance(calendar,$AC36,AA37,,,trigger)</f>
        <v>42327</v>
      </c>
      <c r="AD37" s="40">
        <f>_xll.qlInterestRateIndexMaturity($X$9,AC37,)</f>
        <v>42509</v>
      </c>
      <c r="AE37" s="43">
        <f>_xll.qlTenorBasisValue(TenorBasis6M,AC37,_xll.ohTrigger(trigger,$X$24))</f>
        <v>1.907180873879862E-3</v>
      </c>
      <c r="AF37" s="90">
        <f>_xll.qlTenorBasisForwardRate(TenorBasis6M,AC37,_xll.ohTrigger(trigger,$X$24))</f>
        <v>2.278863376838523E-4</v>
      </c>
      <c r="AG37" s="90">
        <f>_xll.qlIndexFixing(TenorBasisIndex6M,$AB37,TRUE,_xll.ohTrigger(trigger,$X$24))</f>
        <v>2.4308228600901081E-4</v>
      </c>
      <c r="AH37" s="43">
        <f>_xll.qlIndexFixing($X$9,$AB37,TRUE,trigger)</f>
        <v>2.4000763446685203E-4</v>
      </c>
      <c r="AI37" s="45">
        <f t="shared" si="1"/>
        <v>3.074651542158785E-2</v>
      </c>
      <c r="BI37" s="40">
        <v>42935</v>
      </c>
      <c r="BJ37" s="43" t="e">
        <f>_xll.qlIndexFixing(TenorBasisIndex6M,_xll.qlInterestRateIndexFixingDate(TenorBasisIndex6M,BI37,trigger),TRUE,_xll.ohTrigger(trigger,$X$24))</f>
        <v>#NUM!</v>
      </c>
    </row>
    <row r="38" spans="1:62" ht="11.25" customHeight="1" x14ac:dyDescent="0.2">
      <c r="A38" s="7" t="s">
        <v>28</v>
      </c>
      <c r="B38" s="7" t="s">
        <v>13</v>
      </c>
      <c r="C38" s="64"/>
      <c r="D38" s="7" t="s">
        <v>16</v>
      </c>
      <c r="E38" s="7" t="s">
        <v>15</v>
      </c>
      <c r="F38" s="7" t="s">
        <v>17</v>
      </c>
      <c r="G38" s="7" t="str">
        <f t="shared" si="10"/>
        <v>Euribor6M</v>
      </c>
      <c r="H38" s="9">
        <v>0</v>
      </c>
      <c r="I38" s="10" t="str">
        <f t="shared" si="14"/>
        <v>EURAB6E9Y_Quote</v>
      </c>
      <c r="J38" s="11" t="str">
        <f>_xll.qlSwapRateHelper2(,I38,2,A38,calendar,D38,E38,F38,$G$27,H38,B38,BaseCurve,,,,trigger)</f>
        <v>obj_00610#0017</v>
      </c>
      <c r="K38" s="16" t="b">
        <v>1</v>
      </c>
      <c r="L38" s="19">
        <v>10</v>
      </c>
      <c r="M38" s="19">
        <v>1</v>
      </c>
      <c r="O38" s="26" t="str">
        <v>obj_00613</v>
      </c>
      <c r="P38" s="26" t="str">
        <f>_xll.qlRateHelperQuoteName(O38,trigger)</f>
        <v>EURAB6E14Y_Quote</v>
      </c>
      <c r="Q38" s="31">
        <f>_xll.qlRateHelperRate(O38,trigger)</f>
        <v>1.2789999999999999E-2</v>
      </c>
      <c r="R38" s="61">
        <f>_xll.qlRateHelperEarliestDate(O38,trigger)</f>
        <v>42279</v>
      </c>
      <c r="S38" s="61">
        <f>_xll.qlRateHelperPillarDate(O38,trigger)</f>
        <v>47393</v>
      </c>
      <c r="T38" s="88">
        <f>_xll.qlYieldTSDiscount($X$10,S38)</f>
        <v>0.85926060288276962</v>
      </c>
      <c r="U38" s="88">
        <v>1.0001701668581311</v>
      </c>
      <c r="W38" s="35" t="s">
        <v>115</v>
      </c>
      <c r="X38" s="86">
        <f>MAX(_xll.ohPack($U$3:$U$72))</f>
        <v>1.0004944579704711</v>
      </c>
      <c r="AA38" s="39" t="s">
        <v>87</v>
      </c>
      <c r="AB38" s="40">
        <f>_xll.qlInterestRateIndexFixingDate($X$9,AC38)</f>
        <v>42326</v>
      </c>
      <c r="AC38" s="40">
        <f>_xll.qlCalendarAdvance(calendar,$AC37,AA38,,,trigger)</f>
        <v>42328</v>
      </c>
      <c r="AD38" s="40">
        <f>_xll.qlInterestRateIndexMaturity($X$9,AC38,)</f>
        <v>42510</v>
      </c>
      <c r="AE38" s="43">
        <f>_xll.qlTenorBasisValue(TenorBasis6M,AC38,_xll.ohTrigger(trigger,$X$24))</f>
        <v>1.9090033535974307E-3</v>
      </c>
      <c r="AF38" s="90">
        <f>_xll.qlTenorBasisForwardRate(TenorBasis6M,AC38,_xll.ohTrigger(trigger,$X$24))</f>
        <v>2.2801232500464802E-4</v>
      </c>
      <c r="AG38" s="90">
        <f>_xll.qlIndexFixing(TenorBasisIndex6M,$AB38,TRUE,_xll.ohTrigger(trigger,$X$24))</f>
        <v>2.4064986000817088E-4</v>
      </c>
      <c r="AH38" s="43">
        <f>_xll.qlIndexFixing($X$9,$AB38,TRUE,trigger)</f>
        <v>2.3914942076982087E-4</v>
      </c>
      <c r="AI38" s="45">
        <f t="shared" si="1"/>
        <v>1.5004392383500197E-2</v>
      </c>
      <c r="BI38" s="40">
        <v>42963</v>
      </c>
      <c r="BJ38" s="43" t="e">
        <f>_xll.qlIndexFixing(TenorBasisIndex6M,_xll.qlInterestRateIndexFixingDate(TenorBasisIndex6M,BI38,trigger),TRUE,_xll.ohTrigger(trigger,$X$24))</f>
        <v>#NUM!</v>
      </c>
    </row>
    <row r="39" spans="1:62" ht="11.25" customHeight="1" x14ac:dyDescent="0.2">
      <c r="A39" s="7" t="s">
        <v>29</v>
      </c>
      <c r="B39" s="7" t="s">
        <v>13</v>
      </c>
      <c r="C39" s="64"/>
      <c r="D39" s="7" t="s">
        <v>16</v>
      </c>
      <c r="E39" s="7" t="s">
        <v>15</v>
      </c>
      <c r="F39" s="7" t="s">
        <v>17</v>
      </c>
      <c r="G39" s="7" t="str">
        <f t="shared" si="10"/>
        <v>Euribor6M</v>
      </c>
      <c r="H39" s="9">
        <v>0</v>
      </c>
      <c r="I39" s="10" t="str">
        <f t="shared" si="14"/>
        <v>EURAB6E10Y_Quote</v>
      </c>
      <c r="J39" s="11" t="str">
        <f>_xll.qlSwapRateHelper2(,I39,2,A39,calendar,D39,E39,F39,$G$27,H39,B39,BaseCurve,,,,trigger)</f>
        <v>obj_00605#0017</v>
      </c>
      <c r="K39" s="16" t="b">
        <v>1</v>
      </c>
      <c r="L39" s="19">
        <v>10</v>
      </c>
      <c r="M39" s="19">
        <v>1</v>
      </c>
      <c r="O39" s="26" t="str">
        <v>obj_0060c</v>
      </c>
      <c r="P39" s="26" t="str">
        <f>_xll.qlRateHelperQuoteName(O39,trigger)</f>
        <v>EURAB6E15Y_Quote</v>
      </c>
      <c r="Q39" s="31">
        <f>_xll.qlRateHelperRate(O39,trigger)</f>
        <v>1.333E-2</v>
      </c>
      <c r="R39" s="61">
        <f>_xll.qlRateHelperEarliestDate(O39,trigger)</f>
        <v>42279</v>
      </c>
      <c r="S39" s="61">
        <f>_xll.qlRateHelperPillarDate(O39,trigger)</f>
        <v>47758</v>
      </c>
      <c r="T39" s="88">
        <f>_xll.qlYieldTSDiscount($X$10,S39)</f>
        <v>0.84175504451806904</v>
      </c>
      <c r="U39" s="88">
        <v>1.0002886866700618</v>
      </c>
      <c r="W39" s="35" t="s">
        <v>116</v>
      </c>
      <c r="X39" s="84">
        <f>INDEX(_xll.ohPack($S$3:$U$72),MATCH($X$38,_xll.ohPack($U$3:$U$72),0))</f>
        <v>50682</v>
      </c>
      <c r="AA39" s="39" t="s">
        <v>87</v>
      </c>
      <c r="AB39" s="40">
        <f>_xll.qlInterestRateIndexFixingDate($X$9,AC39)</f>
        <v>42327</v>
      </c>
      <c r="AC39" s="40">
        <f>_xll.qlCalendarAdvance(calendar,$AC38,AA39,,,trigger)</f>
        <v>42331</v>
      </c>
      <c r="AD39" s="40">
        <f>_xll.qlInterestRateIndexMaturity($X$9,AC39,)</f>
        <v>42513</v>
      </c>
      <c r="AE39" s="43">
        <f>_xll.qlTenorBasisValue(TenorBasis6M,AC39,_xll.ohTrigger(trigger,$X$24))</f>
        <v>1.9144561679674439E-3</v>
      </c>
      <c r="AF39" s="90">
        <f>_xll.qlTenorBasisForwardRate(TenorBasis6M,AC39,_xll.ohTrigger(trigger,$X$24))</f>
        <v>2.281061176077827E-4</v>
      </c>
      <c r="AG39" s="90">
        <f>_xll.qlIndexFixing(TenorBasisIndex6M,$AB39,TRUE,_xll.ohTrigger(trigger,$X$24))</f>
        <v>2.3998221800055778E-4</v>
      </c>
      <c r="AH39" s="43">
        <f>_xll.qlIndexFixing($X$9,$AB39,TRUE,trigger)</f>
        <v>2.3659314119586926E-4</v>
      </c>
      <c r="AI39" s="45">
        <f t="shared" si="1"/>
        <v>3.389076804688522E-2</v>
      </c>
      <c r="BI39" s="40">
        <v>42998</v>
      </c>
      <c r="BJ39" s="43" t="e">
        <f>_xll.qlIndexFixing(TenorBasisIndex6M,_xll.qlInterestRateIndexFixingDate(TenorBasisIndex6M,BI39,trigger),TRUE,_xll.ohTrigger(trigger,$X$24))</f>
        <v>#NUM!</v>
      </c>
    </row>
    <row r="40" spans="1:62" ht="11.25" customHeight="1" x14ac:dyDescent="0.2">
      <c r="A40" s="7" t="s">
        <v>30</v>
      </c>
      <c r="B40" s="7" t="s">
        <v>13</v>
      </c>
      <c r="C40" s="64"/>
      <c r="D40" s="7" t="s">
        <v>16</v>
      </c>
      <c r="E40" s="7" t="s">
        <v>15</v>
      </c>
      <c r="F40" s="7" t="s">
        <v>17</v>
      </c>
      <c r="G40" s="7" t="str">
        <f t="shared" si="10"/>
        <v>Euribor6M</v>
      </c>
      <c r="H40" s="9">
        <v>0</v>
      </c>
      <c r="I40" s="10" t="str">
        <f t="shared" si="14"/>
        <v>EURAB6E11Y_Quote</v>
      </c>
      <c r="J40" s="11" t="str">
        <f>_xll.qlSwapRateHelper2(,I40,2,A40,calendar,D40,E40,F40,$G$27,H40,B40,BaseCurve,,,,trigger)</f>
        <v>obj_005f2#0018</v>
      </c>
      <c r="K40" s="16" t="b">
        <v>1</v>
      </c>
      <c r="L40" s="19">
        <v>10</v>
      </c>
      <c r="M40" s="19">
        <v>1</v>
      </c>
      <c r="O40" s="26" t="str">
        <v>obj_0061c</v>
      </c>
      <c r="P40" s="26" t="str">
        <f>_xll.qlRateHelperQuoteName(O40,trigger)</f>
        <v>EURAB6E16Y_Quote</v>
      </c>
      <c r="Q40" s="31">
        <f>_xll.qlRateHelperRate(O40,trigger)</f>
        <v>1.3780000000000001E-2</v>
      </c>
      <c r="R40" s="61">
        <f>_xll.qlRateHelperEarliestDate(O40,trigger)</f>
        <v>42279</v>
      </c>
      <c r="S40" s="61">
        <f>_xll.qlRateHelperPillarDate(O40,trigger)</f>
        <v>48123</v>
      </c>
      <c r="T40" s="88">
        <f>_xll.qlYieldTSDiscount($X$10,S40)</f>
        <v>0.82479935167242457</v>
      </c>
      <c r="U40" s="88">
        <v>1.0004110603769441</v>
      </c>
      <c r="W40" s="35" t="s">
        <v>117</v>
      </c>
      <c r="X40" s="86">
        <f>MIN(_xll.ohPack($U$3:$U$72))</f>
        <v>0.99842188638849938</v>
      </c>
      <c r="AA40" s="39" t="s">
        <v>87</v>
      </c>
      <c r="AB40" s="40">
        <f>_xll.qlInterestRateIndexFixingDate($X$9,AC40)</f>
        <v>42328</v>
      </c>
      <c r="AC40" s="40">
        <f>_xll.qlCalendarAdvance(calendar,$AC39,AA40,,,trigger)</f>
        <v>42332</v>
      </c>
      <c r="AD40" s="40">
        <f>_xll.qlInterestRateIndexMaturity($X$9,AC40,)</f>
        <v>42514</v>
      </c>
      <c r="AE40" s="43">
        <f>_xll.qlTenorBasisValue(TenorBasis6M,AC40,_xll.ohTrigger(trigger,$X$24))</f>
        <v>1.9162689047810815E-3</v>
      </c>
      <c r="AF40" s="90">
        <f>_xll.qlTenorBasisForwardRate(TenorBasis6M,AC40,_xll.ohTrigger(trigger,$X$24))</f>
        <v>2.2802118411853006E-4</v>
      </c>
      <c r="AG40" s="90">
        <f>_xll.qlIndexFixing(TenorBasisIndex6M,$AB40,TRUE,_xll.ohTrigger(trigger,$X$24))</f>
        <v>2.4042435284314155E-4</v>
      </c>
      <c r="AH40" s="43">
        <f>_xll.qlIndexFixing($X$9,$AB40,TRUE,trigger)</f>
        <v>2.3576293397114419E-4</v>
      </c>
      <c r="AI40" s="45">
        <f t="shared" si="1"/>
        <v>4.6614188719973512E-2</v>
      </c>
      <c r="BI40" s="40">
        <v>43026</v>
      </c>
      <c r="BJ40" s="43" t="e">
        <f>_xll.qlIndexFixing(TenorBasisIndex6M,_xll.qlInterestRateIndexFixingDate(TenorBasisIndex6M,BI40,trigger),TRUE,_xll.ohTrigger(trigger,$X$24))</f>
        <v>#NUM!</v>
      </c>
    </row>
    <row r="41" spans="1:62" ht="11.25" customHeight="1" x14ac:dyDescent="0.2">
      <c r="A41" s="7" t="s">
        <v>31</v>
      </c>
      <c r="B41" s="7" t="s">
        <v>13</v>
      </c>
      <c r="C41" s="64"/>
      <c r="D41" s="7" t="s">
        <v>16</v>
      </c>
      <c r="E41" s="7" t="s">
        <v>15</v>
      </c>
      <c r="F41" s="7" t="s">
        <v>17</v>
      </c>
      <c r="G41" s="7" t="str">
        <f t="shared" si="10"/>
        <v>Euribor6M</v>
      </c>
      <c r="H41" s="9">
        <v>0</v>
      </c>
      <c r="I41" s="10" t="str">
        <f t="shared" si="14"/>
        <v>EURAB6E12Y_Quote</v>
      </c>
      <c r="J41" s="11" t="str">
        <f>_xll.qlSwapRateHelper2(,I41,2,A41,calendar,D41,E41,F41,$G$27,H41,B41,BaseCurve,,,,trigger)</f>
        <v>obj_005fc#0017</v>
      </c>
      <c r="K41" s="16" t="b">
        <v>1</v>
      </c>
      <c r="L41" s="19">
        <v>10</v>
      </c>
      <c r="M41" s="19">
        <v>1</v>
      </c>
      <c r="O41" s="26" t="str">
        <v>obj_0061b</v>
      </c>
      <c r="P41" s="26" t="str">
        <f>_xll.qlRateHelperQuoteName(O41,trigger)</f>
        <v>EURAB6E17Y_Quote</v>
      </c>
      <c r="Q41" s="31">
        <f>_xll.qlRateHelperRate(O41,trigger)</f>
        <v>1.417E-2</v>
      </c>
      <c r="R41" s="61">
        <f>_xll.qlRateHelperEarliestDate(O41,trigger)</f>
        <v>42279</v>
      </c>
      <c r="S41" s="61">
        <f>_xll.qlRateHelperPillarDate(O41,trigger)</f>
        <v>48491</v>
      </c>
      <c r="T41" s="88">
        <f>_xll.qlYieldTSDiscount($X$10,S41)</f>
        <v>0.80836004558478047</v>
      </c>
      <c r="U41" s="88">
        <v>1.0002384739135743</v>
      </c>
      <c r="W41" s="35" t="s">
        <v>118</v>
      </c>
      <c r="X41" s="84">
        <f>INDEX(_xll.ohPack($S$3:$U$72),MATCH($X$40,_xll.ohPack($U$3:$U$72),0))</f>
        <v>64194</v>
      </c>
      <c r="AA41" s="39" t="s">
        <v>87</v>
      </c>
      <c r="AB41" s="40">
        <f>_xll.qlInterestRateIndexFixingDate($X$9,AC41)</f>
        <v>42331</v>
      </c>
      <c r="AC41" s="40">
        <f>_xll.qlCalendarAdvance(calendar,$AC40,AA41,,,trigger)</f>
        <v>42333</v>
      </c>
      <c r="AD41" s="40">
        <f>_xll.qlInterestRateIndexMaturity($X$9,AC41,)</f>
        <v>42515</v>
      </c>
      <c r="AE41" s="43">
        <f>_xll.qlTenorBasisValue(TenorBasis6M,AC41,_xll.ohTrigger(trigger,$X$24))</f>
        <v>1.9180792110783012E-3</v>
      </c>
      <c r="AF41" s="90">
        <f>_xll.qlTenorBasisForwardRate(TenorBasis6M,AC41,_xll.ohTrigger(trigger,$X$24))</f>
        <v>2.2786741451137277E-4</v>
      </c>
      <c r="AG41" s="90">
        <f>_xll.qlIndexFixing(TenorBasisIndex6M,$AB41,TRUE,_xll.ohTrigger(trigger,$X$24))</f>
        <v>2.3853152744913596E-4</v>
      </c>
      <c r="AH41" s="43">
        <f>_xll.qlIndexFixing($X$9,$AB41,TRUE,trigger)</f>
        <v>2.3495155244038988E-4</v>
      </c>
      <c r="AI41" s="45">
        <f t="shared" si="1"/>
        <v>3.5799750087460773E-2</v>
      </c>
      <c r="BI41" s="40">
        <v>43054</v>
      </c>
      <c r="BJ41" s="43" t="e">
        <f>_xll.qlIndexFixing(TenorBasisIndex6M,_xll.qlInterestRateIndexFixingDate(TenorBasisIndex6M,BI41,trigger),TRUE,_xll.ohTrigger(trigger,$X$24))</f>
        <v>#NUM!</v>
      </c>
    </row>
    <row r="42" spans="1:62" ht="11.25" customHeight="1" x14ac:dyDescent="0.2">
      <c r="A42" s="7" t="s">
        <v>32</v>
      </c>
      <c r="B42" s="7" t="s">
        <v>13</v>
      </c>
      <c r="C42" s="64"/>
      <c r="D42" s="7" t="s">
        <v>16</v>
      </c>
      <c r="E42" s="7" t="s">
        <v>15</v>
      </c>
      <c r="F42" s="7" t="s">
        <v>17</v>
      </c>
      <c r="G42" s="7" t="str">
        <f t="shared" si="10"/>
        <v>Euribor6M</v>
      </c>
      <c r="H42" s="9">
        <v>0</v>
      </c>
      <c r="I42" s="10" t="str">
        <f t="shared" si="14"/>
        <v>EURAB6E13Y_Quote</v>
      </c>
      <c r="J42" s="11" t="str">
        <f>_xll.qlSwapRateHelper2(,I42,2,A42,calendar,D42,E42,F42,$G$27,H42,B42,BaseCurve,,,,trigger)</f>
        <v>obj_005f3#0018</v>
      </c>
      <c r="K42" s="16" t="b">
        <v>1</v>
      </c>
      <c r="L42" s="19">
        <v>10</v>
      </c>
      <c r="M42" s="19">
        <v>1</v>
      </c>
      <c r="O42" s="26" t="str">
        <v>obj_005fe</v>
      </c>
      <c r="P42" s="26" t="str">
        <f>_xll.qlRateHelperQuoteName(O42,trigger)</f>
        <v>EURAB6E18Y_Quote</v>
      </c>
      <c r="Q42" s="31">
        <f>_xll.qlRateHelperRate(O42,trigger)</f>
        <v>1.447E-2</v>
      </c>
      <c r="R42" s="61">
        <f>_xll.qlRateHelperEarliestDate(O42,trigger)</f>
        <v>42279</v>
      </c>
      <c r="S42" s="61">
        <f>_xll.qlRateHelperPillarDate(O42,trigger)</f>
        <v>48855</v>
      </c>
      <c r="T42" s="88">
        <f>_xll.qlYieldTSDiscount($X$10,S42)</f>
        <v>0.79280645627119617</v>
      </c>
      <c r="U42" s="88">
        <v>1.0003051837662924</v>
      </c>
      <c r="AA42" s="39" t="s">
        <v>87</v>
      </c>
      <c r="AB42" s="40">
        <f>_xll.qlInterestRateIndexFixingDate($X$9,AC42)</f>
        <v>42332</v>
      </c>
      <c r="AC42" s="40">
        <f>_xll.qlCalendarAdvance(calendar,$AC41,AA42,,,trigger)</f>
        <v>42334</v>
      </c>
      <c r="AD42" s="40">
        <f>_xll.qlInterestRateIndexMaturity($X$9,AC42,)</f>
        <v>42516</v>
      </c>
      <c r="AE42" s="43">
        <f>_xll.qlTenorBasisValue(TenorBasis6M,AC42,_xll.ohTrigger(trigger,$X$24))</f>
        <v>1.9198870889398649E-3</v>
      </c>
      <c r="AF42" s="90">
        <f>_xll.qlTenorBasisForwardRate(TenorBasis6M,AC42,_xll.ohTrigger(trigger,$X$24))</f>
        <v>2.2763836642757641E-4</v>
      </c>
      <c r="AG42" s="90">
        <f>_xll.qlIndexFixing(TenorBasisIndex6M,$AB42,TRUE,_xll.ohTrigger(trigger,$X$24))</f>
        <v>2.3769648565430401E-4</v>
      </c>
      <c r="AH42" s="43">
        <f>_xll.qlIndexFixing($X$9,$AB42,TRUE,trigger)</f>
        <v>2.3416372621898695E-4</v>
      </c>
      <c r="AI42" s="45">
        <f t="shared" si="1"/>
        <v>3.5327594353170615E-2</v>
      </c>
      <c r="BI42" s="40">
        <v>43089</v>
      </c>
      <c r="BJ42" s="43" t="e">
        <f>_xll.qlIndexFixing(TenorBasisIndex6M,_xll.qlInterestRateIndexFixingDate(TenorBasisIndex6M,BI42,trigger),TRUE,_xll.ohTrigger(trigger,$X$24))</f>
        <v>#NUM!</v>
      </c>
    </row>
    <row r="43" spans="1:62" x14ac:dyDescent="0.2">
      <c r="A43" s="7" t="s">
        <v>33</v>
      </c>
      <c r="B43" s="7" t="s">
        <v>13</v>
      </c>
      <c r="C43" s="64"/>
      <c r="D43" s="7" t="s">
        <v>16</v>
      </c>
      <c r="E43" s="7" t="s">
        <v>15</v>
      </c>
      <c r="F43" s="7" t="s">
        <v>17</v>
      </c>
      <c r="G43" s="7" t="str">
        <f t="shared" si="10"/>
        <v>Euribor6M</v>
      </c>
      <c r="H43" s="9">
        <v>0</v>
      </c>
      <c r="I43" s="10" t="str">
        <f t="shared" si="14"/>
        <v>EURAB6E14Y_Quote</v>
      </c>
      <c r="J43" s="11" t="str">
        <f>_xll.qlSwapRateHelper2(,I43,2,A43,calendar,D43,E43,F43,$G$27,H43,B43,BaseCurve,,,,trigger)</f>
        <v>obj_00613#0017</v>
      </c>
      <c r="K43" s="16" t="b">
        <v>1</v>
      </c>
      <c r="L43" s="19">
        <v>10</v>
      </c>
      <c r="M43" s="19">
        <v>1</v>
      </c>
      <c r="O43" s="26" t="str">
        <v>obj_00609</v>
      </c>
      <c r="P43" s="26" t="str">
        <f>_xll.qlRateHelperQuoteName(O43,trigger)</f>
        <v>EURAB6E19Y_Quote</v>
      </c>
      <c r="Q43" s="31">
        <f>_xll.qlRateHelperRate(O43,trigger)</f>
        <v>1.4710000000000001E-2</v>
      </c>
      <c r="R43" s="61">
        <f>_xll.qlRateHelperEarliestDate(O43,trigger)</f>
        <v>42279</v>
      </c>
      <c r="S43" s="61">
        <f>_xll.qlRateHelperPillarDate(O43,trigger)</f>
        <v>49219</v>
      </c>
      <c r="T43" s="88">
        <f>_xll.qlYieldTSDiscount($X$10,S43)</f>
        <v>0.77800980056068847</v>
      </c>
      <c r="U43" s="88">
        <v>1.0003064747552008</v>
      </c>
      <c r="AA43" s="39" t="s">
        <v>87</v>
      </c>
      <c r="AB43" s="40">
        <f>_xll.qlInterestRateIndexFixingDate($X$9,AC43)</f>
        <v>42333</v>
      </c>
      <c r="AC43" s="40">
        <f>_xll.qlCalendarAdvance(calendar,$AC42,AA43,,,trigger)</f>
        <v>42335</v>
      </c>
      <c r="AD43" s="40">
        <f>_xll.qlInterestRateIndexMaturity($X$9,AC43,)</f>
        <v>42517</v>
      </c>
      <c r="AE43" s="43">
        <f>_xll.qlTenorBasisValue(TenorBasis6M,AC43,_xll.ohTrigger(trigger,$X$24))</f>
        <v>1.9216925404450052E-3</v>
      </c>
      <c r="AF43" s="90">
        <f>_xll.qlTenorBasisForwardRate(TenorBasis6M,AC43,_xll.ohTrigger(trigger,$X$24))</f>
        <v>2.2732759752290053E-4</v>
      </c>
      <c r="AG43" s="90">
        <f>_xll.qlIndexFixing(TenorBasisIndex6M,$AB43,TRUE,_xll.ohTrigger(trigger,$X$24))</f>
        <v>2.3677972309920338E-4</v>
      </c>
      <c r="AH43" s="43">
        <f>_xll.qlIndexFixing($X$9,$AB43,TRUE,trigger)</f>
        <v>2.3340418491572798E-4</v>
      </c>
      <c r="AI43" s="45">
        <f t="shared" si="1"/>
        <v>3.3755381834753927E-2</v>
      </c>
      <c r="BI43" s="40">
        <v>43117</v>
      </c>
      <c r="BJ43" s="43" t="e">
        <f>_xll.qlIndexFixing(TenorBasisIndex6M,_xll.qlInterestRateIndexFixingDate(TenorBasisIndex6M,BI43,trigger),TRUE,_xll.ohTrigger(trigger,$X$24))</f>
        <v>#NUM!</v>
      </c>
    </row>
    <row r="44" spans="1:62" x14ac:dyDescent="0.2">
      <c r="A44" s="7" t="s">
        <v>34</v>
      </c>
      <c r="B44" s="7" t="s">
        <v>13</v>
      </c>
      <c r="C44" s="64"/>
      <c r="D44" s="7" t="s">
        <v>16</v>
      </c>
      <c r="E44" s="7" t="s">
        <v>15</v>
      </c>
      <c r="F44" s="7" t="s">
        <v>17</v>
      </c>
      <c r="G44" s="7" t="str">
        <f t="shared" si="10"/>
        <v>Euribor6M</v>
      </c>
      <c r="H44" s="9">
        <v>0</v>
      </c>
      <c r="I44" s="10" t="str">
        <f t="shared" si="14"/>
        <v>EURAB6E15Y_Quote</v>
      </c>
      <c r="J44" s="11" t="str">
        <f>_xll.qlSwapRateHelper2(,I44,2,A44,calendar,D44,E44,F44,$G$27,H44,B44,BaseCurve,,,,trigger)</f>
        <v>obj_0060c#0017</v>
      </c>
      <c r="K44" s="16" t="b">
        <v>1</v>
      </c>
      <c r="L44" s="19">
        <v>10</v>
      </c>
      <c r="M44" s="19">
        <v>1</v>
      </c>
      <c r="O44" s="26" t="str">
        <v>obj_0060e</v>
      </c>
      <c r="P44" s="26" t="str">
        <f>_xll.qlRateHelperQuoteName(O44,trigger)</f>
        <v>EURAB6E20Y_Quote</v>
      </c>
      <c r="Q44" s="31">
        <f>_xll.qlRateHelperRate(O44,trigger)</f>
        <v>1.4889999999999999E-2</v>
      </c>
      <c r="R44" s="61">
        <f>_xll.qlRateHelperEarliestDate(O44,trigger)</f>
        <v>42279</v>
      </c>
      <c r="S44" s="61">
        <f>_xll.qlRateHelperPillarDate(O44,trigger)</f>
        <v>49584</v>
      </c>
      <c r="T44" s="88">
        <f>_xll.qlYieldTSDiscount($X$10,S44)</f>
        <v>0.76398191569820695</v>
      </c>
      <c r="U44" s="88">
        <v>1.0003790749951778</v>
      </c>
      <c r="AA44" s="39" t="s">
        <v>87</v>
      </c>
      <c r="AB44" s="40">
        <f>_xll.qlInterestRateIndexFixingDate($X$9,AC44)</f>
        <v>42334</v>
      </c>
      <c r="AC44" s="40">
        <f>_xll.qlCalendarAdvance(calendar,$AC43,AA44,,,trigger)</f>
        <v>42338</v>
      </c>
      <c r="AD44" s="40">
        <f>_xll.qlInterestRateIndexMaturity($X$9,AC44,)</f>
        <v>42521</v>
      </c>
      <c r="AE44" s="43">
        <f>_xll.qlTenorBasisValue(TenorBasis6M,AC44,_xll.ohTrigger(trigger,$X$24))</f>
        <v>1.927094357591269E-3</v>
      </c>
      <c r="AF44" s="90">
        <f>_xll.qlTenorBasisForwardRate(TenorBasis6M,AC44,_xll.ohTrigger(trigger,$X$24))</f>
        <v>2.2563165587667476E-4</v>
      </c>
      <c r="AG44" s="90">
        <f>_xll.qlIndexFixing(TenorBasisIndex6M,$AB44,TRUE,_xll.ohTrigger(trigger,$X$24))</f>
        <v>2.3272064945898798E-4</v>
      </c>
      <c r="AH44" s="43">
        <f>_xll.qlIndexFixing($X$9,$AB44,TRUE,trigger)</f>
        <v>2.3095146119905181E-4</v>
      </c>
      <c r="AI44" s="45">
        <f t="shared" si="1"/>
        <v>1.769188259936167E-2</v>
      </c>
      <c r="BI44" s="40">
        <v>43152</v>
      </c>
      <c r="BJ44" s="43" t="e">
        <f>_xll.qlIndexFixing(TenorBasisIndex6M,_xll.qlInterestRateIndexFixingDate(TenorBasisIndex6M,BI44,trigger),TRUE,_xll.ohTrigger(trigger,$X$24))</f>
        <v>#NUM!</v>
      </c>
    </row>
    <row r="45" spans="1:62" x14ac:dyDescent="0.2">
      <c r="A45" s="7" t="s">
        <v>35</v>
      </c>
      <c r="B45" s="7" t="s">
        <v>13</v>
      </c>
      <c r="C45" s="64"/>
      <c r="D45" s="7" t="s">
        <v>16</v>
      </c>
      <c r="E45" s="7" t="s">
        <v>15</v>
      </c>
      <c r="F45" s="7" t="s">
        <v>17</v>
      </c>
      <c r="G45" s="7" t="str">
        <f t="shared" si="10"/>
        <v>Euribor6M</v>
      </c>
      <c r="H45" s="9">
        <v>0</v>
      </c>
      <c r="I45" s="10" t="str">
        <f t="shared" si="14"/>
        <v>EURAB6E16Y_Quote</v>
      </c>
      <c r="J45" s="11" t="str">
        <f>_xll.qlSwapRateHelper2(,I45,2,A45,calendar,D45,E45,F45,$G$27,H45,B45,BaseCurve,,,,trigger)</f>
        <v>obj_0061c#0015</v>
      </c>
      <c r="K45" s="16" t="b">
        <v>1</v>
      </c>
      <c r="L45" s="19">
        <v>10</v>
      </c>
      <c r="M45" s="19">
        <v>1</v>
      </c>
      <c r="O45" s="26" t="str">
        <v>obj_00600</v>
      </c>
      <c r="P45" s="26" t="str">
        <f>_xll.qlRateHelperQuoteName(O45,trigger)</f>
        <v>EURAB6E21Y_Quote</v>
      </c>
      <c r="Q45" s="31">
        <f>_xll.qlRateHelperRate(O45,trigger)</f>
        <v>1.502E-2</v>
      </c>
      <c r="R45" s="61">
        <f>_xll.qlRateHelperEarliestDate(O45,trigger)</f>
        <v>42279</v>
      </c>
      <c r="S45" s="61">
        <f>_xll.qlRateHelperPillarDate(O45,trigger)</f>
        <v>49950</v>
      </c>
      <c r="T45" s="88">
        <f>_xll.qlYieldTSDiscount($X$10,S45)</f>
        <v>0.7507486534861737</v>
      </c>
      <c r="U45" s="88">
        <v>1.000472745263701</v>
      </c>
      <c r="AA45" s="39" t="s">
        <v>87</v>
      </c>
      <c r="AB45" s="40">
        <f>_xll.qlInterestRateIndexFixingDate($X$9,AC45)</f>
        <v>42335</v>
      </c>
      <c r="AC45" s="40">
        <f>_xll.qlCalendarAdvance(calendar,$AC44,AA45,,,trigger)</f>
        <v>42339</v>
      </c>
      <c r="AD45" s="40">
        <f>_xll.qlInterestRateIndexMaturity($X$9,AC45,)</f>
        <v>42522</v>
      </c>
      <c r="AE45" s="43">
        <f>_xll.qlTenorBasisValue(TenorBasis6M,AC45,_xll.ohTrigger(trigger,$X$24))</f>
        <v>1.9288901244324638E-3</v>
      </c>
      <c r="AF45" s="90">
        <f>_xll.qlTenorBasisForwardRate(TenorBasis6M,AC45,_xll.ohTrigger(trigger,$X$24))</f>
        <v>2.2493069993944636E-4</v>
      </c>
      <c r="AG45" s="90">
        <f>_xll.qlIndexFixing(TenorBasisIndex6M,$AB45,TRUE,_xll.ohTrigger(trigger,$X$24))</f>
        <v>2.3141701222803614E-4</v>
      </c>
      <c r="AH45" s="43">
        <f>_xll.qlIndexFixing($X$9,$AB45,TRUE,trigger)</f>
        <v>2.3044662959782999E-4</v>
      </c>
      <c r="AI45" s="45">
        <f t="shared" si="1"/>
        <v>9.7038263020615082E-3</v>
      </c>
      <c r="BI45" s="40">
        <v>43180</v>
      </c>
      <c r="BJ45" s="43" t="e">
        <f>_xll.qlIndexFixing(TenorBasisIndex6M,_xll.qlInterestRateIndexFixingDate(TenorBasisIndex6M,BI45,trigger),TRUE,_xll.ohTrigger(trigger,$X$24))</f>
        <v>#NUM!</v>
      </c>
    </row>
    <row r="46" spans="1:62" x14ac:dyDescent="0.2">
      <c r="A46" s="7" t="s">
        <v>36</v>
      </c>
      <c r="B46" s="7" t="s">
        <v>13</v>
      </c>
      <c r="C46" s="64"/>
      <c r="D46" s="7" t="s">
        <v>16</v>
      </c>
      <c r="E46" s="7" t="s">
        <v>15</v>
      </c>
      <c r="F46" s="7" t="s">
        <v>17</v>
      </c>
      <c r="G46" s="7" t="str">
        <f t="shared" si="10"/>
        <v>Euribor6M</v>
      </c>
      <c r="H46" s="9">
        <v>0</v>
      </c>
      <c r="I46" s="10" t="str">
        <f t="shared" si="14"/>
        <v>EURAB6E17Y_Quote</v>
      </c>
      <c r="J46" s="11" t="str">
        <f>_xll.qlSwapRateHelper2(,I46,2,A46,calendar,D46,E46,F46,$G$27,H46,B46,BaseCurve,,,,trigger)</f>
        <v>obj_0061b#0015</v>
      </c>
      <c r="K46" s="16" t="b">
        <v>1</v>
      </c>
      <c r="L46" s="19">
        <v>10</v>
      </c>
      <c r="M46" s="19">
        <v>1</v>
      </c>
      <c r="O46" s="26" t="str">
        <v>obj_005ed</v>
      </c>
      <c r="P46" s="26" t="str">
        <f>_xll.qlRateHelperQuoteName(O46,trigger)</f>
        <v>EURAB6E22Y_Quote</v>
      </c>
      <c r="Q46" s="31">
        <f>_xll.qlRateHelperRate(O46,trigger)</f>
        <v>1.512E-2</v>
      </c>
      <c r="R46" s="61">
        <f>_xll.qlRateHelperEarliestDate(O46,trigger)</f>
        <v>42279</v>
      </c>
      <c r="S46" s="61">
        <f>_xll.qlRateHelperPillarDate(O46,trigger)</f>
        <v>50315</v>
      </c>
      <c r="T46" s="88">
        <f>_xll.qlYieldTSDiscount($X$10,S46)</f>
        <v>0.73829564078445309</v>
      </c>
      <c r="U46" s="88">
        <v>1.0002313555964089</v>
      </c>
      <c r="AA46" s="39" t="s">
        <v>87</v>
      </c>
      <c r="AB46" s="40">
        <f>_xll.qlInterestRateIndexFixingDate($X$9,AC46)</f>
        <v>42338</v>
      </c>
      <c r="AC46" s="40">
        <f>_xll.qlCalendarAdvance(calendar,$AC45,AA46,,,trigger)</f>
        <v>42340</v>
      </c>
      <c r="AD46" s="40">
        <f>_xll.qlInterestRateIndexMaturity($X$9,AC46,)</f>
        <v>42523</v>
      </c>
      <c r="AE46" s="43">
        <f>_xll.qlTenorBasisValue(TenorBasis6M,AC46,_xll.ohTrigger(trigger,$X$24))</f>
        <v>1.9306834752904776E-3</v>
      </c>
      <c r="AF46" s="90">
        <f>_xll.qlTenorBasisForwardRate(TenorBasis6M,AC46,_xll.ohTrigger(trigger,$X$24))</f>
        <v>2.2411636860702569E-4</v>
      </c>
      <c r="AG46" s="90">
        <f>_xll.qlIndexFixing(TenorBasisIndex6M,$AB46,TRUE,_xll.ohTrigger(trigger,$X$24))</f>
        <v>2.300000000002619E-4</v>
      </c>
      <c r="AH46" s="43">
        <f>_xll.qlIndexFixing($X$9,$AB46,TRUE,trigger)</f>
        <v>2.300000000002619E-4</v>
      </c>
      <c r="AI46" s="45">
        <f t="shared" si="1"/>
        <v>0</v>
      </c>
      <c r="BI46" s="41">
        <v>43208</v>
      </c>
      <c r="BJ46" s="44" t="e">
        <f>_xll.qlIndexFixing(TenorBasisIndex6M,_xll.qlInterestRateIndexFixingDate(TenorBasisIndex6M,BI46,trigger),TRUE,_xll.ohTrigger(trigger,$X$24))</f>
        <v>#NUM!</v>
      </c>
    </row>
    <row r="47" spans="1:62" x14ac:dyDescent="0.2">
      <c r="A47" s="7" t="s">
        <v>37</v>
      </c>
      <c r="B47" s="7" t="s">
        <v>13</v>
      </c>
      <c r="C47" s="64"/>
      <c r="D47" s="7" t="s">
        <v>16</v>
      </c>
      <c r="E47" s="7" t="s">
        <v>15</v>
      </c>
      <c r="F47" s="7" t="s">
        <v>17</v>
      </c>
      <c r="G47" s="7" t="str">
        <f t="shared" si="10"/>
        <v>Euribor6M</v>
      </c>
      <c r="H47" s="9">
        <v>0</v>
      </c>
      <c r="I47" s="10" t="str">
        <f t="shared" si="14"/>
        <v>EURAB6E18Y_Quote</v>
      </c>
      <c r="J47" s="11" t="str">
        <f>_xll.qlSwapRateHelper2(,I47,2,A47,calendar,D47,E47,F47,$G$27,H47,B47,BaseCurve,,,,trigger)</f>
        <v>obj_005fe#0017</v>
      </c>
      <c r="K47" s="16" t="b">
        <v>1</v>
      </c>
      <c r="L47" s="19">
        <v>10</v>
      </c>
      <c r="M47" s="19">
        <v>1</v>
      </c>
      <c r="O47" s="26" t="str">
        <v>obj_005f5</v>
      </c>
      <c r="P47" s="26" t="str">
        <f>_xll.qlRateHelperQuoteName(O47,trigger)</f>
        <v>EURAB6E23Y_Quote</v>
      </c>
      <c r="Q47" s="31">
        <f>_xll.qlRateHelperRate(O47,trigger)</f>
        <v>1.5169999999999999E-2</v>
      </c>
      <c r="R47" s="61">
        <f>_xll.qlRateHelperEarliestDate(O47,trigger)</f>
        <v>42279</v>
      </c>
      <c r="S47" s="61">
        <f>_xll.qlRateHelperPillarDate(O47,trigger)</f>
        <v>50682</v>
      </c>
      <c r="T47" s="88">
        <f>_xll.qlYieldTSDiscount($X$10,S47)</f>
        <v>0.72641603612289307</v>
      </c>
      <c r="U47" s="88">
        <v>1.0004944579704711</v>
      </c>
      <c r="AA47" s="39" t="s">
        <v>87</v>
      </c>
      <c r="AB47" s="40">
        <f>_xll.qlInterestRateIndexFixingDate($X$9,AC47)</f>
        <v>42339</v>
      </c>
      <c r="AC47" s="40">
        <f>_xll.qlCalendarAdvance(calendar,$AC46,AA47,,,trigger)</f>
        <v>42341</v>
      </c>
      <c r="AD47" s="40">
        <f>_xll.qlInterestRateIndexMaturity($X$9,AC47,)</f>
        <v>42524</v>
      </c>
      <c r="AE47" s="43">
        <f>_xll.qlTenorBasisValue(TenorBasis6M,AC47,_xll.ohTrigger(trigger,$X$24))</f>
        <v>1.932474412235383E-3</v>
      </c>
      <c r="AF47" s="90">
        <f>_xll.qlTenorBasisForwardRate(TenorBasis6M,AC47,_xll.ohTrigger(trigger,$X$24))</f>
        <v>2.2318753115024121E-4</v>
      </c>
      <c r="AG47" s="90">
        <f>_xll.qlIndexFixing(TenorBasisIndex6M,$AB47,TRUE,_xll.ohTrigger(trigger,$X$24))</f>
        <v>2.2973966702410193E-4</v>
      </c>
      <c r="AH47" s="43">
        <f>_xll.qlIndexFixing($X$9,$AB47,TRUE,trigger)</f>
        <v>2.2961495160403423E-4</v>
      </c>
      <c r="AI47" s="45">
        <f t="shared" si="1"/>
        <v>1.2471542006769771E-3</v>
      </c>
    </row>
    <row r="48" spans="1:62" x14ac:dyDescent="0.2">
      <c r="A48" s="7" t="s">
        <v>38</v>
      </c>
      <c r="B48" s="7" t="s">
        <v>13</v>
      </c>
      <c r="C48" s="64"/>
      <c r="D48" s="7" t="s">
        <v>16</v>
      </c>
      <c r="E48" s="7" t="s">
        <v>15</v>
      </c>
      <c r="F48" s="7" t="s">
        <v>17</v>
      </c>
      <c r="G48" s="7" t="str">
        <f t="shared" si="10"/>
        <v>Euribor6M</v>
      </c>
      <c r="H48" s="9">
        <v>0</v>
      </c>
      <c r="I48" s="10" t="str">
        <f t="shared" si="14"/>
        <v>EURAB6E19Y_Quote</v>
      </c>
      <c r="J48" s="11" t="str">
        <f>_xll.qlSwapRateHelper2(,I48,2,A48,calendar,D48,E48,F48,$G$27,H48,B48,BaseCurve,,,,trigger)</f>
        <v>obj_00609#0017</v>
      </c>
      <c r="K48" s="16" t="b">
        <v>1</v>
      </c>
      <c r="L48" s="19">
        <v>10</v>
      </c>
      <c r="M48" s="19">
        <v>1</v>
      </c>
      <c r="O48" s="26" t="str">
        <v>obj_005f9</v>
      </c>
      <c r="P48" s="26" t="str">
        <f>_xll.qlRateHelperQuoteName(O48,trigger)</f>
        <v>EURAB6E24Y_Quote</v>
      </c>
      <c r="Q48" s="31">
        <f>_xll.qlRateHelperRate(O48,trigger)</f>
        <v>1.521E-2</v>
      </c>
      <c r="R48" s="61">
        <f>_xll.qlRateHelperEarliestDate(O48,trigger)</f>
        <v>42279</v>
      </c>
      <c r="S48" s="61">
        <f>_xll.qlRateHelperPillarDate(O48,trigger)</f>
        <v>51046</v>
      </c>
      <c r="T48" s="88">
        <f>_xll.qlYieldTSDiscount($X$10,S48)</f>
        <v>0.7151694285832747</v>
      </c>
      <c r="U48" s="88">
        <v>1.000382932204521</v>
      </c>
      <c r="AA48" s="39" t="s">
        <v>87</v>
      </c>
      <c r="AB48" s="40">
        <f>_xll.qlInterestRateIndexFixingDate($X$9,AC48)</f>
        <v>42340</v>
      </c>
      <c r="AC48" s="40">
        <f>_xll.qlCalendarAdvance(calendar,$AC47,AA48,,,trigger)</f>
        <v>42342</v>
      </c>
      <c r="AD48" s="40">
        <f>_xll.qlInterestRateIndexMaturity($X$9,AC48,)</f>
        <v>42527</v>
      </c>
      <c r="AE48" s="43">
        <f>_xll.qlTenorBasisValue(TenorBasis6M,AC48,_xll.ohTrigger(trigger,$X$24))</f>
        <v>1.934262937335729E-3</v>
      </c>
      <c r="AF48" s="90">
        <f>_xll.qlTenorBasisForwardRate(TenorBasis6M,AC48,_xll.ohTrigger(trigger,$X$24))</f>
        <v>2.2175946498660784E-4</v>
      </c>
      <c r="AG48" s="90">
        <f>_xll.qlIndexFixing(TenorBasisIndex6M,$AB48,TRUE,_xll.ohTrigger(trigger,$X$24))</f>
        <v>2.3039676418550078E-4</v>
      </c>
      <c r="AH48" s="43">
        <f>_xll.qlIndexFixing($X$9,$AB48,TRUE,trigger)</f>
        <v>2.2957357840693141E-4</v>
      </c>
      <c r="AI48" s="45">
        <f t="shared" si="1"/>
        <v>8.2318577856936945E-3</v>
      </c>
    </row>
    <row r="49" spans="1:35" x14ac:dyDescent="0.2">
      <c r="A49" s="7" t="s">
        <v>39</v>
      </c>
      <c r="B49" s="7" t="s">
        <v>13</v>
      </c>
      <c r="C49" s="64"/>
      <c r="D49" s="7" t="s">
        <v>16</v>
      </c>
      <c r="E49" s="7" t="s">
        <v>15</v>
      </c>
      <c r="F49" s="7" t="s">
        <v>17</v>
      </c>
      <c r="G49" s="7" t="str">
        <f t="shared" si="10"/>
        <v>Euribor6M</v>
      </c>
      <c r="H49" s="9">
        <v>0</v>
      </c>
      <c r="I49" s="10" t="str">
        <f t="shared" si="14"/>
        <v>EURAB6E20Y_Quote</v>
      </c>
      <c r="J49" s="11" t="str">
        <f>_xll.qlSwapRateHelper2(,I49,2,A49,calendar,D49,E49,F49,$G$27,H49,B49,BaseCurve,,,,trigger)</f>
        <v>obj_0060e#0017</v>
      </c>
      <c r="K49" s="16" t="b">
        <v>1</v>
      </c>
      <c r="L49" s="19">
        <v>10</v>
      </c>
      <c r="M49" s="19">
        <v>1</v>
      </c>
      <c r="O49" s="26" t="str">
        <v>obj_0060f</v>
      </c>
      <c r="P49" s="26" t="str">
        <f>_xll.qlRateHelperQuoteName(O49,trigger)</f>
        <v>EURAB6E25Y_Quote</v>
      </c>
      <c r="Q49" s="31">
        <f>_xll.qlRateHelperRate(O49,trigger)</f>
        <v>1.523E-2</v>
      </c>
      <c r="R49" s="61">
        <f>_xll.qlRateHelperEarliestDate(O49,trigger)</f>
        <v>42279</v>
      </c>
      <c r="S49" s="61">
        <f>_xll.qlRateHelperPillarDate(O49,trigger)</f>
        <v>51411</v>
      </c>
      <c r="T49" s="88">
        <f>_xll.qlYieldTSDiscount($X$10,S49)</f>
        <v>0.7043341676929703</v>
      </c>
      <c r="U49" s="88">
        <v>1.0004101844316848</v>
      </c>
      <c r="AA49" s="39" t="s">
        <v>87</v>
      </c>
      <c r="AB49" s="40">
        <f>_xll.qlInterestRateIndexFixingDate($X$9,AC49)</f>
        <v>42341</v>
      </c>
      <c r="AC49" s="40">
        <f>_xll.qlCalendarAdvance(calendar,$AC48,AA49,,,trigger)</f>
        <v>42345</v>
      </c>
      <c r="AD49" s="40">
        <f>_xll.qlInterestRateIndexMaturity($X$9,AC49,)</f>
        <v>42528</v>
      </c>
      <c r="AE49" s="43">
        <f>_xll.qlTenorBasisValue(TenorBasis6M,AC49,_xll.ohTrigger(trigger,$X$24))</f>
        <v>1.939614062232087E-3</v>
      </c>
      <c r="AF49" s="90">
        <f>_xll.qlTenorBasisForwardRate(TenorBasis6M,AC49,_xll.ohTrigger(trigger,$X$24))</f>
        <v>2.1877937091908462E-4</v>
      </c>
      <c r="AG49" s="90">
        <f>_xll.qlIndexFixing(TenorBasisIndex6M,$AB49,TRUE,_xll.ohTrigger(trigger,$X$24))</f>
        <v>2.2800552029100444E-4</v>
      </c>
      <c r="AH49" s="43">
        <f>_xll.qlIndexFixing($X$9,$AB49,TRUE,trigger)</f>
        <v>2.2863894492702603E-4</v>
      </c>
      <c r="AI49" s="45">
        <f t="shared" si="1"/>
        <v>-6.3342463602159569E-3</v>
      </c>
    </row>
    <row r="50" spans="1:35" x14ac:dyDescent="0.2">
      <c r="A50" s="7" t="s">
        <v>40</v>
      </c>
      <c r="B50" s="7" t="s">
        <v>13</v>
      </c>
      <c r="C50" s="64"/>
      <c r="D50" s="7" t="s">
        <v>16</v>
      </c>
      <c r="E50" s="7" t="s">
        <v>15</v>
      </c>
      <c r="F50" s="7" t="s">
        <v>17</v>
      </c>
      <c r="G50" s="7" t="str">
        <f t="shared" si="10"/>
        <v>Euribor6M</v>
      </c>
      <c r="H50" s="9">
        <v>0</v>
      </c>
      <c r="I50" s="10" t="str">
        <f t="shared" si="14"/>
        <v>EURAB6E21Y_Quote</v>
      </c>
      <c r="J50" s="11" t="str">
        <f>_xll.qlSwapRateHelper2(,I50,2,A50,calendar,D50,E50,F50,$G$27,H50,B50,BaseCurve,,,,trigger)</f>
        <v>obj_00600#0017</v>
      </c>
      <c r="K50" s="16" t="b">
        <v>1</v>
      </c>
      <c r="L50" s="19">
        <v>10</v>
      </c>
      <c r="M50" s="19">
        <v>1</v>
      </c>
      <c r="O50" s="26" t="str">
        <v>obj_00619</v>
      </c>
      <c r="P50" s="26" t="str">
        <f>_xll.qlRateHelperQuoteName(O50,trigger)</f>
        <v>EURAB6E26Y_Quote</v>
      </c>
      <c r="Q50" s="31">
        <f>_xll.qlRateHelperRate(O50,trigger)</f>
        <v>1.524E-2</v>
      </c>
      <c r="R50" s="61">
        <f>_xll.qlRateHelperEarliestDate(O50,trigger)</f>
        <v>42279</v>
      </c>
      <c r="S50" s="61">
        <f>_xll.qlRateHelperPillarDate(O50,trigger)</f>
        <v>51776</v>
      </c>
      <c r="T50" s="88">
        <f>_xll.qlYieldTSDiscount($X$10,S50)</f>
        <v>0.69385308614597285</v>
      </c>
      <c r="U50" s="88">
        <v>1.0003583999480807</v>
      </c>
      <c r="AA50" s="39" t="s">
        <v>87</v>
      </c>
      <c r="AB50" s="40">
        <f>_xll.qlInterestRateIndexFixingDate($X$9,AC50)</f>
        <v>42342</v>
      </c>
      <c r="AC50" s="40">
        <f>_xll.qlCalendarAdvance(calendar,$AC49,AA50,,,trigger)</f>
        <v>42346</v>
      </c>
      <c r="AD50" s="40">
        <f>_xll.qlInterestRateIndexMaturity($X$9,AC50,)</f>
        <v>42529</v>
      </c>
      <c r="AE50" s="43">
        <f>_xll.qlTenorBasisValue(TenorBasis6M,AC50,_xll.ohTrigger(trigger,$X$24))</f>
        <v>1.9413929606092713E-3</v>
      </c>
      <c r="AF50" s="90">
        <f>_xll.qlTenorBasisForwardRate(TenorBasis6M,AC50,_xll.ohTrigger(trigger,$X$24))</f>
        <v>2.1763038127729353E-4</v>
      </c>
      <c r="AG50" s="90">
        <f>_xll.qlIndexFixing(TenorBasisIndex6M,$AB50,TRUE,_xll.ohTrigger(trigger,$X$24))</f>
        <v>2.2752503319914183E-4</v>
      </c>
      <c r="AH50" s="43">
        <f>_xll.qlIndexFixing($X$9,$AB50,TRUE,trigger)</f>
        <v>2.2851977239594766E-4</v>
      </c>
      <c r="AI50" s="45">
        <f t="shared" si="1"/>
        <v>-9.9473919680582758E-3</v>
      </c>
    </row>
    <row r="51" spans="1:35" x14ac:dyDescent="0.2">
      <c r="A51" s="7" t="s">
        <v>41</v>
      </c>
      <c r="B51" s="7" t="s">
        <v>13</v>
      </c>
      <c r="C51" s="64"/>
      <c r="D51" s="7" t="s">
        <v>16</v>
      </c>
      <c r="E51" s="7" t="s">
        <v>15</v>
      </c>
      <c r="F51" s="7" t="s">
        <v>17</v>
      </c>
      <c r="G51" s="7" t="str">
        <f t="shared" si="10"/>
        <v>Euribor6M</v>
      </c>
      <c r="H51" s="9">
        <v>0</v>
      </c>
      <c r="I51" s="10" t="str">
        <f t="shared" si="14"/>
        <v>EURAB6E22Y_Quote</v>
      </c>
      <c r="J51" s="11" t="str">
        <f>_xll.qlSwapRateHelper2(,I51,2,A51,calendar,D51,E51,F51,$G$27,H51,B51,BaseCurve,,,,trigger)</f>
        <v>obj_005ed#0018</v>
      </c>
      <c r="K51" s="16" t="b">
        <v>1</v>
      </c>
      <c r="L51" s="19">
        <v>10</v>
      </c>
      <c r="M51" s="19">
        <v>1</v>
      </c>
      <c r="O51" s="26" t="str">
        <v>obj_00602</v>
      </c>
      <c r="P51" s="26" t="str">
        <f>_xll.qlRateHelperQuoteName(O51,trigger)</f>
        <v>EURAB6E27Y_Quote</v>
      </c>
      <c r="Q51" s="31">
        <f>_xll.qlRateHelperRate(O51,trigger)</f>
        <v>1.525E-2</v>
      </c>
      <c r="R51" s="61">
        <f>_xll.qlRateHelperEarliestDate(O51,trigger)</f>
        <v>42279</v>
      </c>
      <c r="S51" s="61">
        <f>_xll.qlRateHelperPillarDate(O51,trigger)</f>
        <v>52141</v>
      </c>
      <c r="T51" s="88">
        <f>_xll.qlYieldTSDiscount($X$10,S51)</f>
        <v>0.68364048697976243</v>
      </c>
      <c r="U51" s="88">
        <v>1.0000875914326268</v>
      </c>
      <c r="AA51" s="39" t="s">
        <v>87</v>
      </c>
      <c r="AB51" s="40">
        <f>_xll.qlInterestRateIndexFixingDate($X$9,AC51)</f>
        <v>42345</v>
      </c>
      <c r="AC51" s="40">
        <f>_xll.qlCalendarAdvance(calendar,$AC50,AA51,,,trigger)</f>
        <v>42347</v>
      </c>
      <c r="AD51" s="40">
        <f>_xll.qlInterestRateIndexMaturity($X$9,AC51,)</f>
        <v>42530</v>
      </c>
      <c r="AE51" s="43">
        <f>_xll.qlTenorBasisValue(TenorBasis6M,AC51,_xll.ohTrigger(trigger,$X$24))</f>
        <v>1.9431694574618371E-3</v>
      </c>
      <c r="AF51" s="90">
        <f>_xll.qlTenorBasisForwardRate(TenorBasis6M,AC51,_xll.ohTrigger(trigger,$X$24))</f>
        <v>2.1651315461594498E-4</v>
      </c>
      <c r="AG51" s="90">
        <f>_xll.qlIndexFixing(TenorBasisIndex6M,$AB51,TRUE,_xll.ohTrigger(trigger,$X$24))</f>
        <v>2.2607786308556145E-4</v>
      </c>
      <c r="AH51" s="43">
        <f>_xll.qlIndexFixing($X$9,$AB51,TRUE,trigger)</f>
        <v>2.2844404450335706E-4</v>
      </c>
      <c r="AI51" s="45">
        <f t="shared" si="1"/>
        <v>-2.3661814177956191E-2</v>
      </c>
    </row>
    <row r="52" spans="1:35" x14ac:dyDescent="0.2">
      <c r="A52" s="7" t="s">
        <v>42</v>
      </c>
      <c r="B52" s="7" t="s">
        <v>13</v>
      </c>
      <c r="C52" s="64"/>
      <c r="D52" s="7" t="s">
        <v>16</v>
      </c>
      <c r="E52" s="7" t="s">
        <v>15</v>
      </c>
      <c r="F52" s="7" t="s">
        <v>17</v>
      </c>
      <c r="G52" s="7" t="str">
        <f t="shared" si="10"/>
        <v>Euribor6M</v>
      </c>
      <c r="H52" s="9">
        <v>0</v>
      </c>
      <c r="I52" s="10" t="str">
        <f t="shared" si="14"/>
        <v>EURAB6E23Y_Quote</v>
      </c>
      <c r="J52" s="11" t="str">
        <f>_xll.qlSwapRateHelper2(,I52,2,A52,calendar,D52,E52,F52,$G$27,H52,B52,BaseCurve,,,,trigger)</f>
        <v>obj_005f5#0017</v>
      </c>
      <c r="K52" s="16" t="b">
        <v>1</v>
      </c>
      <c r="L52" s="19">
        <v>10</v>
      </c>
      <c r="M52" s="19">
        <v>1</v>
      </c>
      <c r="O52" s="26" t="str">
        <v>obj_005ef</v>
      </c>
      <c r="P52" s="26" t="str">
        <f>_xll.qlRateHelperQuoteName(O52,trigger)</f>
        <v>EURAB6E28Y_Quote</v>
      </c>
      <c r="Q52" s="31">
        <f>_xll.qlRateHelperRate(O52,trigger)</f>
        <v>1.5260000000000001E-2</v>
      </c>
      <c r="R52" s="61">
        <f>_xll.qlRateHelperEarliestDate(O52,trigger)</f>
        <v>42279</v>
      </c>
      <c r="S52" s="61">
        <f>_xll.qlRateHelperPillarDate(O52,trigger)</f>
        <v>52506</v>
      </c>
      <c r="T52" s="88">
        <f>_xll.qlYieldTSDiscount($X$10,S52)</f>
        <v>0.67361496943514609</v>
      </c>
      <c r="U52" s="88">
        <v>0.9997122331563123</v>
      </c>
      <c r="AA52" s="39" t="s">
        <v>87</v>
      </c>
      <c r="AB52" s="40">
        <f>_xll.qlInterestRateIndexFixingDate($X$9,AC52)</f>
        <v>42346</v>
      </c>
      <c r="AC52" s="40">
        <f>_xll.qlCalendarAdvance(calendar,$AC51,AA52,,,trigger)</f>
        <v>42348</v>
      </c>
      <c r="AD52" s="40">
        <f>_xll.qlInterestRateIndexMaturity($X$9,AC52,)</f>
        <v>42531</v>
      </c>
      <c r="AE52" s="43">
        <f>_xll.qlTenorBasisValue(TenorBasis6M,AC52,_xll.ohTrigger(trigger,$X$24))</f>
        <v>1.9449435548492186E-3</v>
      </c>
      <c r="AF52" s="90">
        <f>_xll.qlTenorBasisForwardRate(TenorBasis6M,AC52,_xll.ohTrigger(trigger,$X$24))</f>
        <v>2.1544868203635516E-4</v>
      </c>
      <c r="AG52" s="90">
        <f>_xll.qlIndexFixing(TenorBasisIndex6M,$AB52,TRUE,_xll.ohTrigger(trigger,$X$24))</f>
        <v>2.266803389187183E-4</v>
      </c>
      <c r="AH52" s="43">
        <f>_xll.qlIndexFixing($X$9,$AB52,TRUE,trigger)</f>
        <v>2.2840851774761218E-4</v>
      </c>
      <c r="AI52" s="45">
        <f t="shared" si="1"/>
        <v>-1.7281788288938803E-2</v>
      </c>
    </row>
    <row r="53" spans="1:35" x14ac:dyDescent="0.2">
      <c r="A53" s="7" t="s">
        <v>43</v>
      </c>
      <c r="B53" s="7" t="s">
        <v>13</v>
      </c>
      <c r="C53" s="64"/>
      <c r="D53" s="7" t="s">
        <v>16</v>
      </c>
      <c r="E53" s="7" t="s">
        <v>15</v>
      </c>
      <c r="F53" s="7" t="s">
        <v>17</v>
      </c>
      <c r="G53" s="7" t="str">
        <f t="shared" si="10"/>
        <v>Euribor6M</v>
      </c>
      <c r="H53" s="9">
        <v>0</v>
      </c>
      <c r="I53" s="10" t="str">
        <f t="shared" si="14"/>
        <v>EURAB6E24Y_Quote</v>
      </c>
      <c r="J53" s="11" t="str">
        <f>_xll.qlSwapRateHelper2(,I53,2,A53,calendar,D53,E53,F53,$G$27,H53,B53,BaseCurve,,,,trigger)</f>
        <v>obj_005f9#0017</v>
      </c>
      <c r="K53" s="16" t="b">
        <v>1</v>
      </c>
      <c r="L53" s="19">
        <v>10</v>
      </c>
      <c r="M53" s="19">
        <v>1</v>
      </c>
      <c r="O53" s="26" t="str">
        <v>obj_00608</v>
      </c>
      <c r="P53" s="26" t="str">
        <f>_xll.qlRateHelperQuoteName(O53,trigger)</f>
        <v>EURAB6E29Y_Quote</v>
      </c>
      <c r="Q53" s="31">
        <f>_xll.qlRateHelperRate(O53,trigger)</f>
        <v>1.5260000000000001E-2</v>
      </c>
      <c r="R53" s="61">
        <f>_xll.qlRateHelperEarliestDate(O53,trigger)</f>
        <v>42279</v>
      </c>
      <c r="S53" s="61">
        <f>_xll.qlRateHelperPillarDate(O53,trigger)</f>
        <v>52873</v>
      </c>
      <c r="T53" s="88">
        <f>_xll.qlYieldTSDiscount($X$10,S53)</f>
        <v>0.66364552073009497</v>
      </c>
      <c r="U53" s="88">
        <v>0.9997527340423884</v>
      </c>
      <c r="AA53" s="39" t="s">
        <v>87</v>
      </c>
      <c r="AB53" s="40">
        <f>_xll.qlInterestRateIndexFixingDate($X$9,AC53)</f>
        <v>42347</v>
      </c>
      <c r="AC53" s="40">
        <f>_xll.qlCalendarAdvance(calendar,$AC52,AA53,,,trigger)</f>
        <v>42349</v>
      </c>
      <c r="AD53" s="40">
        <f>_xll.qlInterestRateIndexMaturity($X$9,AC53,)</f>
        <v>42534</v>
      </c>
      <c r="AE53" s="43">
        <f>_xll.qlTenorBasisValue(TenorBasis6M,AC53,_xll.ohTrigger(trigger,$X$24))</f>
        <v>1.946715254829334E-3</v>
      </c>
      <c r="AF53" s="90">
        <f>_xll.qlTenorBasisForwardRate(TenorBasis6M,AC53,_xll.ohTrigger(trigger,$X$24))</f>
        <v>2.140776338448207E-4</v>
      </c>
      <c r="AG53" s="90">
        <f>_xll.qlIndexFixing(TenorBasisIndex6M,$AB53,TRUE,_xll.ohTrigger(trigger,$X$24))</f>
        <v>2.2734386944373773E-4</v>
      </c>
      <c r="AH53" s="43">
        <f>_xll.qlIndexFixing($X$9,$AB53,TRUE,trigger)</f>
        <v>2.2959760043540594E-4</v>
      </c>
      <c r="AI53" s="45">
        <f t="shared" si="1"/>
        <v>-2.2537309916682045E-2</v>
      </c>
    </row>
    <row r="54" spans="1:35" x14ac:dyDescent="0.2">
      <c r="A54" s="7" t="s">
        <v>44</v>
      </c>
      <c r="B54" s="7" t="s">
        <v>13</v>
      </c>
      <c r="C54" s="64"/>
      <c r="D54" s="7" t="s">
        <v>16</v>
      </c>
      <c r="E54" s="7" t="s">
        <v>15</v>
      </c>
      <c r="F54" s="7" t="s">
        <v>17</v>
      </c>
      <c r="G54" s="7" t="str">
        <f t="shared" si="10"/>
        <v>Euribor6M</v>
      </c>
      <c r="H54" s="9">
        <v>0</v>
      </c>
      <c r="I54" s="10" t="str">
        <f t="shared" si="14"/>
        <v>EURAB6E25Y_Quote</v>
      </c>
      <c r="J54" s="11" t="str">
        <f>_xll.qlSwapRateHelper2(,I54,2,A54,calendar,D54,E54,F54,$G$27,H54,B54,BaseCurve,,,,trigger)</f>
        <v>obj_0060f#0017</v>
      </c>
      <c r="K54" s="16" t="b">
        <v>1</v>
      </c>
      <c r="L54" s="19">
        <v>10</v>
      </c>
      <c r="M54" s="19">
        <v>1</v>
      </c>
      <c r="O54" s="26" t="str">
        <v>obj_0060b</v>
      </c>
      <c r="P54" s="26" t="str">
        <f>_xll.qlRateHelperQuoteName(O54,trigger)</f>
        <v>EURAB6E30Y_Quote</v>
      </c>
      <c r="Q54" s="31">
        <f>_xll.qlRateHelperRate(O54,trigger)</f>
        <v>1.5270000000000001E-2</v>
      </c>
      <c r="R54" s="61">
        <f>_xll.qlRateHelperEarliestDate(O54,trigger)</f>
        <v>42279</v>
      </c>
      <c r="S54" s="61">
        <f>_xll.qlRateHelperPillarDate(O54,trigger)</f>
        <v>53237</v>
      </c>
      <c r="T54" s="88">
        <f>_xll.qlYieldTSDiscount($X$10,S54)</f>
        <v>0.65379508848274126</v>
      </c>
      <c r="U54" s="88">
        <v>0.99951942299295671</v>
      </c>
      <c r="AA54" s="39" t="s">
        <v>87</v>
      </c>
      <c r="AB54" s="40">
        <f>_xll.qlInterestRateIndexFixingDate($X$9,AC54)</f>
        <v>42348</v>
      </c>
      <c r="AC54" s="40">
        <f>_xll.qlCalendarAdvance(calendar,$AC53,AA54,,,trigger)</f>
        <v>42352</v>
      </c>
      <c r="AD54" s="40">
        <f>_xll.qlInterestRateIndexMaturity($X$9,AC54,)</f>
        <v>42535</v>
      </c>
      <c r="AE54" s="43">
        <f>_xll.qlTenorBasisValue(TenorBasis6M,AC54,_xll.ohTrigger(trigger,$X$24))</f>
        <v>1.952015990882553E-3</v>
      </c>
      <c r="AF54" s="90">
        <f>_xll.qlTenorBasisForwardRate(TenorBasis6M,AC54,_xll.ohTrigger(trigger,$X$24))</f>
        <v>2.1173683954746222E-4</v>
      </c>
      <c r="AG54" s="90">
        <f>_xll.qlIndexFixing(TenorBasisIndex6M,$AB54,TRUE,_xll.ohTrigger(trigger,$X$24))</f>
        <v>2.2564250822214511E-4</v>
      </c>
      <c r="AH54" s="43">
        <f>_xll.qlIndexFixing($X$9,$AB54,TRUE,trigger)</f>
        <v>2.2860355214455075E-4</v>
      </c>
      <c r="AI54" s="45">
        <f t="shared" si="1"/>
        <v>-2.9610439224056442E-2</v>
      </c>
    </row>
    <row r="55" spans="1:35" x14ac:dyDescent="0.2">
      <c r="A55" s="7" t="s">
        <v>45</v>
      </c>
      <c r="B55" s="7" t="s">
        <v>13</v>
      </c>
      <c r="C55" s="64"/>
      <c r="D55" s="7" t="s">
        <v>16</v>
      </c>
      <c r="E55" s="7" t="s">
        <v>15</v>
      </c>
      <c r="F55" s="7" t="s">
        <v>17</v>
      </c>
      <c r="G55" s="7" t="str">
        <f t="shared" si="10"/>
        <v>Euribor6M</v>
      </c>
      <c r="H55" s="9">
        <v>0</v>
      </c>
      <c r="I55" s="10" t="str">
        <f t="shared" si="14"/>
        <v>EURAB6E26Y_Quote</v>
      </c>
      <c r="J55" s="11" t="str">
        <f>_xll.qlSwapRateHelper2(,I55,2,A55,calendar,D55,E55,F55,$G$27,H55,B55,BaseCurve,,,,trigger)</f>
        <v>obj_00619#0015</v>
      </c>
      <c r="K55" s="16" t="b">
        <v>1</v>
      </c>
      <c r="L55" s="19">
        <v>10</v>
      </c>
      <c r="M55" s="19">
        <v>1</v>
      </c>
      <c r="O55" s="26" t="str">
        <v>obj_005ea</v>
      </c>
      <c r="P55" s="26" t="str">
        <f>_xll.qlRateHelperQuoteName(O55,trigger)</f>
        <v>EURAB6E35Y_Quote</v>
      </c>
      <c r="Q55" s="31">
        <f>_xll.qlRateHelperRate(O55,trigger)</f>
        <v>1.533E-2</v>
      </c>
      <c r="R55" s="61">
        <f>_xll.qlRateHelperEarliestDate(O55,trigger)</f>
        <v>42279</v>
      </c>
      <c r="S55" s="61">
        <f>_xll.qlRateHelperPillarDate(O55,trigger)</f>
        <v>55064</v>
      </c>
      <c r="T55" s="88">
        <f>_xll.qlYieldTSDiscount($X$10,S55)</f>
        <v>0.60521327681091019</v>
      </c>
      <c r="U55" s="88">
        <v>0.99952273143919101</v>
      </c>
      <c r="AA55" s="39" t="s">
        <v>87</v>
      </c>
      <c r="AB55" s="40">
        <f>_xll.qlInterestRateIndexFixingDate($X$9,AC55)</f>
        <v>42349</v>
      </c>
      <c r="AC55" s="40">
        <f>_xll.qlCalendarAdvance(calendar,$AC54,AA55,,,trigger)</f>
        <v>42353</v>
      </c>
      <c r="AD55" s="40">
        <f>_xll.qlInterestRateIndexMaturity($X$9,AC55,)</f>
        <v>42536</v>
      </c>
      <c r="AE55" s="43">
        <f>_xll.qlTenorBasisValue(TenorBasis6M,AC55,_xll.ohTrigger(trigger,$X$24))</f>
        <v>1.9537781217825092E-3</v>
      </c>
      <c r="AF55" s="90">
        <f>_xll.qlTenorBasisForwardRate(TenorBasis6M,AC55,_xll.ohTrigger(trigger,$X$24))</f>
        <v>2.1093884682725337E-4</v>
      </c>
      <c r="AG55" s="90">
        <f>_xll.qlIndexFixing(TenorBasisIndex6M,$AB55,TRUE,_xll.ohTrigger(trigger,$X$24))</f>
        <v>2.2551301911898924E-4</v>
      </c>
      <c r="AH55" s="43">
        <f>_xll.qlIndexFixing($X$9,$AB55,TRUE,trigger)</f>
        <v>2.2872037862571741E-4</v>
      </c>
      <c r="AI55" s="45">
        <f t="shared" si="1"/>
        <v>-3.2073595067281774E-2</v>
      </c>
    </row>
    <row r="56" spans="1:35" x14ac:dyDescent="0.2">
      <c r="A56" s="7" t="s">
        <v>46</v>
      </c>
      <c r="B56" s="7" t="s">
        <v>13</v>
      </c>
      <c r="C56" s="64"/>
      <c r="D56" s="7" t="s">
        <v>16</v>
      </c>
      <c r="E56" s="7" t="s">
        <v>15</v>
      </c>
      <c r="F56" s="7" t="s">
        <v>17</v>
      </c>
      <c r="G56" s="7" t="str">
        <f t="shared" si="10"/>
        <v>Euribor6M</v>
      </c>
      <c r="H56" s="9">
        <v>0</v>
      </c>
      <c r="I56" s="10" t="str">
        <f t="shared" si="14"/>
        <v>EURAB6E27Y_Quote</v>
      </c>
      <c r="J56" s="11" t="str">
        <f>_xll.qlSwapRateHelper2(,I56,2,A56,calendar,D56,E56,F56,$G$27,H56,B56,BaseCurve,,,,trigger)</f>
        <v>obj_00602#0017</v>
      </c>
      <c r="K56" s="16" t="b">
        <v>1</v>
      </c>
      <c r="L56" s="19">
        <v>10</v>
      </c>
      <c r="M56" s="19">
        <v>1</v>
      </c>
      <c r="O56" s="26" t="str">
        <v>obj_005ff</v>
      </c>
      <c r="P56" s="26" t="str">
        <f>_xll.qlRateHelperQuoteName(O56,trigger)</f>
        <v>EURAB6E40Y_Quote</v>
      </c>
      <c r="Q56" s="31">
        <f>_xll.qlRateHelperRate(O56,trigger)</f>
        <v>1.5300000000000001E-2</v>
      </c>
      <c r="R56" s="61">
        <f>_xll.qlRateHelperEarliestDate(O56,trigger)</f>
        <v>42279</v>
      </c>
      <c r="S56" s="61">
        <f>_xll.qlRateHelperPillarDate(O56,trigger)</f>
        <v>56891</v>
      </c>
      <c r="T56" s="88">
        <f>_xll.qlYieldTSDiscount($X$10,S56)</f>
        <v>0.56275283931869347</v>
      </c>
      <c r="U56" s="88">
        <v>0.9989047598617562</v>
      </c>
      <c r="AA56" s="39" t="s">
        <v>87</v>
      </c>
      <c r="AB56" s="40">
        <f>_xll.qlInterestRateIndexFixingDate($X$9,AC56)</f>
        <v>42352</v>
      </c>
      <c r="AC56" s="40">
        <f>_xll.qlCalendarAdvance(calendar,$AC55,AA56,,,trigger)</f>
        <v>42354</v>
      </c>
      <c r="AD56" s="40">
        <f>_xll.qlInterestRateIndexMaturity($X$9,AC56,)</f>
        <v>42537</v>
      </c>
      <c r="AE56" s="43">
        <f>_xll.qlTenorBasisValue(TenorBasis6M,AC56,_xll.ohTrigger(trigger,$X$24))</f>
        <v>1.9555378655420918E-3</v>
      </c>
      <c r="AF56" s="90">
        <f>_xll.qlTenorBasisForwardRate(TenorBasis6M,AC56,_xll.ohTrigger(trigger,$X$24))</f>
        <v>2.1019022366204599E-4</v>
      </c>
      <c r="AG56" s="90">
        <f>_xll.qlIndexFixing(TenorBasisIndex6M,$AB56,TRUE,_xll.ohTrigger(trigger,$X$24))</f>
        <v>2.2543289992596062E-4</v>
      </c>
      <c r="AH56" s="43">
        <f>_xll.qlIndexFixing($X$9,$AB56,TRUE,trigger)</f>
        <v>2.2885794527406338E-4</v>
      </c>
      <c r="AI56" s="45">
        <f t="shared" si="1"/>
        <v>-3.4250453481027572E-2</v>
      </c>
    </row>
    <row r="57" spans="1:35" x14ac:dyDescent="0.2">
      <c r="A57" s="7" t="s">
        <v>47</v>
      </c>
      <c r="B57" s="7" t="s">
        <v>13</v>
      </c>
      <c r="C57" s="64"/>
      <c r="D57" s="7" t="s">
        <v>16</v>
      </c>
      <c r="E57" s="7" t="s">
        <v>15</v>
      </c>
      <c r="F57" s="7" t="s">
        <v>17</v>
      </c>
      <c r="G57" s="7" t="str">
        <f t="shared" si="10"/>
        <v>Euribor6M</v>
      </c>
      <c r="H57" s="9">
        <v>0</v>
      </c>
      <c r="I57" s="10" t="str">
        <f t="shared" si="14"/>
        <v>EURAB6E28Y_Quote</v>
      </c>
      <c r="J57" s="11" t="str">
        <f>_xll.qlSwapRateHelper2(,I57,2,A57,calendar,D57,E57,F57,$G$27,H57,B57,BaseCurve,,,,trigger)</f>
        <v>obj_005ef#0018</v>
      </c>
      <c r="K57" s="16" t="b">
        <v>1</v>
      </c>
      <c r="L57" s="19">
        <v>10</v>
      </c>
      <c r="M57" s="19">
        <v>1</v>
      </c>
      <c r="O57" s="26" t="str">
        <v>obj_005f7</v>
      </c>
      <c r="P57" s="26" t="str">
        <f>_xll.qlRateHelperQuoteName(O57,trigger)</f>
        <v>EURAB6E50Y_Quote</v>
      </c>
      <c r="Q57" s="31">
        <f>_xll.qlRateHelperRate(O57,trigger)</f>
        <v>1.4839999999999999E-2</v>
      </c>
      <c r="R57" s="61">
        <f>_xll.qlRateHelperEarliestDate(O57,trigger)</f>
        <v>42279</v>
      </c>
      <c r="S57" s="61">
        <f>_xll.qlRateHelperPillarDate(O57,trigger)</f>
        <v>60542</v>
      </c>
      <c r="T57" s="88">
        <f>_xll.qlYieldTSDiscount($X$10,S57)</f>
        <v>0.49998216474785967</v>
      </c>
      <c r="U57" s="88">
        <v>0.99894313204380791</v>
      </c>
      <c r="AA57" s="39" t="s">
        <v>87</v>
      </c>
      <c r="AB57" s="40">
        <f>_xll.qlInterestRateIndexFixingDate($X$9,AC57)</f>
        <v>42353</v>
      </c>
      <c r="AC57" s="40">
        <f>_xll.qlCalendarAdvance(calendar,$AC56,AA57,,,trigger)</f>
        <v>42355</v>
      </c>
      <c r="AD57" s="40">
        <f>_xll.qlInterestRateIndexMaturity($X$9,AC57,)</f>
        <v>42538</v>
      </c>
      <c r="AE57" s="43">
        <f>_xll.qlTenorBasisValue(TenorBasis6M,AC57,_xll.ohTrigger(trigger,$X$24))</f>
        <v>1.9572952242101474E-3</v>
      </c>
      <c r="AF57" s="90">
        <f>_xll.qlTenorBasisForwardRate(TenorBasis6M,AC57,_xll.ohTrigger(trigger,$X$24))</f>
        <v>2.0948966125658216E-4</v>
      </c>
      <c r="AG57" s="90">
        <f>_xll.qlIndexFixing(TenorBasisIndex6M,$AB57,TRUE,_xll.ohTrigger(trigger,$X$24))</f>
        <v>2.254008418849301E-4</v>
      </c>
      <c r="AH57" s="43">
        <f>_xll.qlIndexFixing($X$9,$AB57,TRUE,trigger)</f>
        <v>2.2901300859493547E-4</v>
      </c>
      <c r="AI57" s="45">
        <f t="shared" si="1"/>
        <v>-3.6121667100053705E-2</v>
      </c>
    </row>
    <row r="58" spans="1:35" x14ac:dyDescent="0.2">
      <c r="A58" s="7" t="s">
        <v>48</v>
      </c>
      <c r="B58" s="7" t="s">
        <v>13</v>
      </c>
      <c r="C58" s="64"/>
      <c r="D58" s="7" t="s">
        <v>16</v>
      </c>
      <c r="E58" s="7" t="s">
        <v>15</v>
      </c>
      <c r="F58" s="7" t="s">
        <v>17</v>
      </c>
      <c r="G58" s="7" t="str">
        <f t="shared" si="10"/>
        <v>Euribor6M</v>
      </c>
      <c r="H58" s="9">
        <v>0</v>
      </c>
      <c r="I58" s="10" t="str">
        <f t="shared" si="14"/>
        <v>EURAB6E29Y_Quote</v>
      </c>
      <c r="J58" s="11" t="str">
        <f>_xll.qlSwapRateHelper2(,I58,2,A58,calendar,D58,E58,F58,$G$27,H58,B58,BaseCurve,,,,trigger)</f>
        <v>obj_00608#0017</v>
      </c>
      <c r="K58" s="16" t="b">
        <v>1</v>
      </c>
      <c r="L58" s="19">
        <v>10</v>
      </c>
      <c r="M58" s="19">
        <v>1</v>
      </c>
      <c r="O58" s="26" t="str">
        <v>obj_00615</v>
      </c>
      <c r="P58" s="26" t="str">
        <f>_xll.qlRateHelperQuoteName(O58,trigger)</f>
        <v>EURAB6E60Y_Quote</v>
      </c>
      <c r="Q58" s="31">
        <f>_xll.qlRateHelperRate(O58,trigger)</f>
        <v>1.4689999999999998E-2</v>
      </c>
      <c r="R58" s="61">
        <f>_xll.qlRateHelperEarliestDate(O58,trigger)</f>
        <v>42279</v>
      </c>
      <c r="S58" s="61">
        <f>_xll.qlRateHelperPillarDate(O58,trigger)</f>
        <v>64194</v>
      </c>
      <c r="T58" s="88">
        <f>_xll.qlYieldTSDiscount($X$10,S58)</f>
        <v>0.43815317030192119</v>
      </c>
      <c r="U58" s="88">
        <v>0.99842188638849938</v>
      </c>
      <c r="AA58" s="39" t="s">
        <v>87</v>
      </c>
      <c r="AB58" s="40">
        <f>_xll.qlInterestRateIndexFixingDate($X$9,AC58)</f>
        <v>42354</v>
      </c>
      <c r="AC58" s="40">
        <f>_xll.qlCalendarAdvance(calendar,$AC57,AA58,,,trigger)</f>
        <v>42356</v>
      </c>
      <c r="AD58" s="40">
        <f>_xll.qlInterestRateIndexMaturity($X$9,AC58,)</f>
        <v>42541</v>
      </c>
      <c r="AE58" s="43">
        <f>_xll.qlTenorBasisValue(TenorBasis6M,AC58,_xll.ohTrigger(trigger,$X$24))</f>
        <v>1.9590501998340121E-3</v>
      </c>
      <c r="AF58" s="90">
        <f>_xll.qlTenorBasisForwardRate(TenorBasis6M,AC58,_xll.ohTrigger(trigger,$X$24))</f>
        <v>2.0850830827112999E-4</v>
      </c>
      <c r="AG58" s="90">
        <f>_xll.qlIndexFixing(TenorBasisIndex6M,$AB58,TRUE,_xll.ohTrigger(trigger,$X$24))</f>
        <v>2.2640348803812759E-4</v>
      </c>
      <c r="AH58" s="43">
        <f>_xll.qlIndexFixing($X$9,$AB58,TRUE,trigger)</f>
        <v>2.3066603302018969E-4</v>
      </c>
      <c r="AI58" s="45">
        <f t="shared" si="1"/>
        <v>-4.2625449820621039E-2</v>
      </c>
    </row>
    <row r="59" spans="1:35" x14ac:dyDescent="0.2">
      <c r="A59" s="7" t="s">
        <v>49</v>
      </c>
      <c r="B59" s="7" t="s">
        <v>13</v>
      </c>
      <c r="C59" s="64"/>
      <c r="D59" s="7" t="s">
        <v>16</v>
      </c>
      <c r="E59" s="7" t="s">
        <v>15</v>
      </c>
      <c r="F59" s="7" t="s">
        <v>17</v>
      </c>
      <c r="G59" s="7" t="str">
        <f t="shared" si="10"/>
        <v>Euribor6M</v>
      </c>
      <c r="H59" s="9">
        <v>0</v>
      </c>
      <c r="I59" s="10" t="str">
        <f t="shared" si="14"/>
        <v>EURAB6E30Y_Quote</v>
      </c>
      <c r="J59" s="11" t="str">
        <f>_xll.qlSwapRateHelper2(,I59,2,A59,calendar,D59,E59,F59,$G$27,H59,B59,BaseCurve,,,,trigger)</f>
        <v>obj_0060b#0017</v>
      </c>
      <c r="K59" s="16" t="b">
        <v>1</v>
      </c>
      <c r="L59" s="19">
        <v>10</v>
      </c>
      <c r="M59" s="19">
        <v>1</v>
      </c>
      <c r="O59" s="26" t="e">
        <v>#N/A</v>
      </c>
      <c r="P59" s="26" t="e">
        <f>_xll.qlRateHelperQuoteName(O59,trigger)</f>
        <v>#VALUE!</v>
      </c>
      <c r="Q59" s="31" t="e">
        <f>_xll.qlRateHelperRate(O59,trigger)</f>
        <v>#VALUE!</v>
      </c>
      <c r="R59" s="61" t="e">
        <f>_xll.qlRateHelperEarliestDate(O59,trigger)</f>
        <v>#VALUE!</v>
      </c>
      <c r="S59" s="61" t="e">
        <f>_xll.qlRateHelperPillarDate(O59,trigger)</f>
        <v>#VALUE!</v>
      </c>
      <c r="T59" s="88" t="e">
        <f>_xll.qlYieldTSDiscount($X$10,S59)</f>
        <v>#NUM!</v>
      </c>
      <c r="U59" s="88" t="e">
        <v>#N/A</v>
      </c>
      <c r="AA59" s="39" t="s">
        <v>87</v>
      </c>
      <c r="AB59" s="40">
        <f>_xll.qlInterestRateIndexFixingDate($X$9,AC59)</f>
        <v>42355</v>
      </c>
      <c r="AC59" s="40">
        <f>_xll.qlCalendarAdvance(calendar,$AC58,AA59,,,trigger)</f>
        <v>42359</v>
      </c>
      <c r="AD59" s="40">
        <f>_xll.qlInterestRateIndexMaturity($X$9,AC59,)</f>
        <v>42542</v>
      </c>
      <c r="AE59" s="43">
        <f>_xll.qlTenorBasisValue(TenorBasis6M,AC59,_xll.ohTrigger(trigger,$X$24))</f>
        <v>1.9643008488912333E-3</v>
      </c>
      <c r="AF59" s="90">
        <f>_xll.qlTenorBasisForwardRate(TenorBasis6M,AC59,_xll.ohTrigger(trigger,$X$24))</f>
        <v>2.071418434811965E-4</v>
      </c>
      <c r="AG59" s="90">
        <f>_xll.qlIndexFixing(TenorBasisIndex6M,$AB59,TRUE,_xll.ohTrigger(trigger,$X$24))</f>
        <v>2.2572704623545606E-4</v>
      </c>
      <c r="AH59" s="43">
        <f>_xll.qlIndexFixing($X$9,$AB59,TRUE,trigger)</f>
        <v>2.2974335872459915E-4</v>
      </c>
      <c r="AI59" s="45">
        <f t="shared" si="1"/>
        <v>-4.0163124891430924E-2</v>
      </c>
    </row>
    <row r="60" spans="1:35" x14ac:dyDescent="0.2">
      <c r="A60" s="7" t="s">
        <v>50</v>
      </c>
      <c r="B60" s="7" t="s">
        <v>13</v>
      </c>
      <c r="C60" s="64"/>
      <c r="D60" s="7" t="s">
        <v>16</v>
      </c>
      <c r="E60" s="7" t="s">
        <v>15</v>
      </c>
      <c r="F60" s="7" t="s">
        <v>17</v>
      </c>
      <c r="G60" s="7" t="str">
        <f t="shared" si="10"/>
        <v>Euribor6M</v>
      </c>
      <c r="H60" s="9">
        <v>0</v>
      </c>
      <c r="I60" s="10" t="str">
        <f t="shared" si="14"/>
        <v>EURAB6E35Y_Quote</v>
      </c>
      <c r="J60" s="11" t="str">
        <f>_xll.qlSwapRateHelper2(,I60,2,A60,calendar,D60,E60,F60,$G$27,H60,B60,BaseCurve,,,,trigger)</f>
        <v>obj_005ea#0018</v>
      </c>
      <c r="K60" s="16" t="b">
        <v>1</v>
      </c>
      <c r="L60" s="19">
        <v>10</v>
      </c>
      <c r="M60" s="19">
        <v>1</v>
      </c>
      <c r="O60" s="26" t="e">
        <v>#N/A</v>
      </c>
      <c r="P60" s="26" t="e">
        <f>_xll.qlRateHelperQuoteName(O60,trigger)</f>
        <v>#VALUE!</v>
      </c>
      <c r="Q60" s="31" t="e">
        <f>_xll.qlRateHelperRate(O60,trigger)</f>
        <v>#VALUE!</v>
      </c>
      <c r="R60" s="61" t="e">
        <f>_xll.qlRateHelperEarliestDate(O60,trigger)</f>
        <v>#VALUE!</v>
      </c>
      <c r="S60" s="61" t="e">
        <f>_xll.qlRateHelperPillarDate(O60,trigger)</f>
        <v>#VALUE!</v>
      </c>
      <c r="T60" s="88" t="e">
        <f>_xll.qlYieldTSDiscount($X$10,S60)</f>
        <v>#NUM!</v>
      </c>
      <c r="U60" s="88" t="e">
        <v>#N/A</v>
      </c>
      <c r="AA60" s="39" t="s">
        <v>87</v>
      </c>
      <c r="AB60" s="40">
        <f>_xll.qlInterestRateIndexFixingDate($X$9,AC60)</f>
        <v>42356</v>
      </c>
      <c r="AC60" s="40">
        <f>_xll.qlCalendarAdvance(calendar,$AC59,AA60,,,trigger)</f>
        <v>42360</v>
      </c>
      <c r="AD60" s="40">
        <f>_xll.qlInterestRateIndexMaturity($X$9,AC60,)</f>
        <v>42543</v>
      </c>
      <c r="AE60" s="43">
        <f>_xll.qlTenorBasisValue(TenorBasis6M,AC60,_xll.ohTrigger(trigger,$X$24))</f>
        <v>1.9660463127815784E-3</v>
      </c>
      <c r="AF60" s="90">
        <f>_xll.qlTenorBasisForwardRate(TenorBasis6M,AC60,_xll.ohTrigger(trigger,$X$24))</f>
        <v>2.0666195308579661E-4</v>
      </c>
      <c r="AG60" s="90">
        <f>_xll.qlIndexFixing(TenorBasisIndex6M,$AB60,TRUE,_xll.ohTrigger(trigger,$X$24))</f>
        <v>2.2591566270609495E-4</v>
      </c>
      <c r="AH60" s="43">
        <f>_xll.qlIndexFixing($X$9,$AB60,TRUE,trigger)</f>
        <v>2.2993725298874081E-4</v>
      </c>
      <c r="AI60" s="45">
        <f t="shared" si="1"/>
        <v>-4.0215902826458635E-2</v>
      </c>
    </row>
    <row r="61" spans="1:35" x14ac:dyDescent="0.2">
      <c r="A61" s="7" t="s">
        <v>51</v>
      </c>
      <c r="B61" s="7" t="s">
        <v>13</v>
      </c>
      <c r="C61" s="64"/>
      <c r="D61" s="7" t="s">
        <v>16</v>
      </c>
      <c r="E61" s="7" t="s">
        <v>15</v>
      </c>
      <c r="F61" s="7" t="s">
        <v>17</v>
      </c>
      <c r="G61" s="7" t="str">
        <f t="shared" si="10"/>
        <v>Euribor6M</v>
      </c>
      <c r="H61" s="9">
        <v>0</v>
      </c>
      <c r="I61" s="10" t="str">
        <f t="shared" si="14"/>
        <v>EURAB6E40Y_Quote</v>
      </c>
      <c r="J61" s="11" t="str">
        <f>_xll.qlSwapRateHelper2(,I61,2,A61,calendar,D61,E61,F61,$G$27,H61,B61,BaseCurve,,,,trigger)</f>
        <v>obj_005ff#0017</v>
      </c>
      <c r="K61" s="16" t="b">
        <v>1</v>
      </c>
      <c r="L61" s="19">
        <v>10</v>
      </c>
      <c r="M61" s="19">
        <v>1</v>
      </c>
      <c r="O61" s="26" t="e">
        <v>#N/A</v>
      </c>
      <c r="P61" s="26" t="e">
        <f>_xll.qlRateHelperQuoteName(O61,trigger)</f>
        <v>#VALUE!</v>
      </c>
      <c r="Q61" s="31" t="e">
        <f>_xll.qlRateHelperRate(O61,trigger)</f>
        <v>#VALUE!</v>
      </c>
      <c r="R61" s="61" t="e">
        <f>_xll.qlRateHelperEarliestDate(O61,trigger)</f>
        <v>#VALUE!</v>
      </c>
      <c r="S61" s="61" t="e">
        <f>_xll.qlRateHelperPillarDate(O61,trigger)</f>
        <v>#VALUE!</v>
      </c>
      <c r="T61" s="88" t="e">
        <f>_xll.qlYieldTSDiscount($X$10,S61)</f>
        <v>#NUM!</v>
      </c>
      <c r="U61" s="88" t="e">
        <v>#N/A</v>
      </c>
      <c r="AA61" s="39" t="s">
        <v>87</v>
      </c>
      <c r="AB61" s="40">
        <f>_xll.qlInterestRateIndexFixingDate($X$9,AC61)</f>
        <v>42359</v>
      </c>
      <c r="AC61" s="40">
        <f>_xll.qlCalendarAdvance(calendar,$AC60,AA61,,,trigger)</f>
        <v>42361</v>
      </c>
      <c r="AD61" s="40">
        <f>_xll.qlInterestRateIndexMaturity($X$9,AC61,)</f>
        <v>42544</v>
      </c>
      <c r="AE61" s="43">
        <f>_xll.qlTenorBasisValue(TenorBasis6M,AC61,_xll.ohTrigger(trigger,$X$24))</f>
        <v>1.9677894038418291E-3</v>
      </c>
      <c r="AF61" s="90">
        <f>_xll.qlTenorBasisForwardRate(TenorBasis6M,AC61,_xll.ohTrigger(trigger,$X$24))</f>
        <v>2.0622227075547085E-4</v>
      </c>
      <c r="AG61" s="90">
        <f>_xll.qlIndexFixing(TenorBasisIndex6M,$AB61,TRUE,_xll.ohTrigger(trigger,$X$24))</f>
        <v>2.2614448783543151E-4</v>
      </c>
      <c r="AH61" s="43">
        <f>_xll.qlIndexFixing($X$9,$AB61,TRUE,trigger)</f>
        <v>2.3012918294831649E-4</v>
      </c>
      <c r="AI61" s="45">
        <f t="shared" si="1"/>
        <v>-3.9846951128849846E-2</v>
      </c>
    </row>
    <row r="62" spans="1:35" x14ac:dyDescent="0.2">
      <c r="A62" s="7" t="s">
        <v>52</v>
      </c>
      <c r="B62" s="7" t="s">
        <v>13</v>
      </c>
      <c r="C62" s="64"/>
      <c r="D62" s="7" t="s">
        <v>16</v>
      </c>
      <c r="E62" s="7" t="s">
        <v>15</v>
      </c>
      <c r="F62" s="7" t="s">
        <v>17</v>
      </c>
      <c r="G62" s="7" t="str">
        <f t="shared" si="10"/>
        <v>Euribor6M</v>
      </c>
      <c r="H62" s="9">
        <v>0</v>
      </c>
      <c r="I62" s="10" t="str">
        <f t="shared" si="14"/>
        <v>EURAB6E50Y_Quote</v>
      </c>
      <c r="J62" s="11" t="str">
        <f>_xll.qlSwapRateHelper2(,I62,2,A62,calendar,D62,E62,F62,$G$27,H62,B62,BaseCurve,,,,trigger)</f>
        <v>obj_005f7#0017</v>
      </c>
      <c r="K62" s="16" t="b">
        <v>1</v>
      </c>
      <c r="L62" s="19">
        <v>10</v>
      </c>
      <c r="M62" s="19">
        <v>1</v>
      </c>
      <c r="O62" s="26" t="e">
        <v>#N/A</v>
      </c>
      <c r="P62" s="26" t="e">
        <f>_xll.qlRateHelperQuoteName(O62,trigger)</f>
        <v>#VALUE!</v>
      </c>
      <c r="Q62" s="31" t="e">
        <f>_xll.qlRateHelperRate(O62,trigger)</f>
        <v>#VALUE!</v>
      </c>
      <c r="R62" s="61" t="e">
        <f>_xll.qlRateHelperEarliestDate(O62,trigger)</f>
        <v>#VALUE!</v>
      </c>
      <c r="S62" s="61" t="e">
        <f>_xll.qlRateHelperPillarDate(O62,trigger)</f>
        <v>#VALUE!</v>
      </c>
      <c r="T62" s="88" t="e">
        <f>_xll.qlYieldTSDiscount($X$10,S62)</f>
        <v>#NUM!</v>
      </c>
      <c r="U62" s="88" t="e">
        <v>#N/A</v>
      </c>
      <c r="AA62" s="39" t="s">
        <v>87</v>
      </c>
      <c r="AB62" s="40">
        <f>_xll.qlInterestRateIndexFixingDate($X$9,AC62)</f>
        <v>42360</v>
      </c>
      <c r="AC62" s="40">
        <f>_xll.qlCalendarAdvance(calendar,$AC61,AA62,,,trigger)</f>
        <v>42362</v>
      </c>
      <c r="AD62" s="40">
        <f>_xll.qlInterestRateIndexMaturity($X$9,AC62,)</f>
        <v>42545</v>
      </c>
      <c r="AE62" s="43">
        <f>_xll.qlTenorBasisValue(TenorBasis6M,AC62,_xll.ohTrigger(trigger,$X$24))</f>
        <v>1.9695301241102938E-3</v>
      </c>
      <c r="AF62" s="90">
        <f>_xll.qlTenorBasisForwardRate(TenorBasis6M,AC62,_xll.ohTrigger(trigger,$X$24))</f>
        <v>2.0582148771636495E-4</v>
      </c>
      <c r="AG62" s="90">
        <f>_xll.qlIndexFixing(TenorBasisIndex6M,$AB62,TRUE,_xll.ohTrigger(trigger,$X$24))</f>
        <v>2.2641221287844081E-4</v>
      </c>
      <c r="AH62" s="43">
        <f>_xll.qlIndexFixing($X$9,$AB62,TRUE,trigger)</f>
        <v>2.3031590510430488E-4</v>
      </c>
      <c r="AI62" s="45">
        <f t="shared" si="1"/>
        <v>-3.9036922258640652E-2</v>
      </c>
    </row>
    <row r="63" spans="1:35" x14ac:dyDescent="0.2">
      <c r="A63" s="8" t="s">
        <v>53</v>
      </c>
      <c r="B63" s="8" t="s">
        <v>13</v>
      </c>
      <c r="C63" s="64"/>
      <c r="D63" s="8" t="s">
        <v>16</v>
      </c>
      <c r="E63" s="8" t="s">
        <v>15</v>
      </c>
      <c r="F63" s="8" t="s">
        <v>17</v>
      </c>
      <c r="G63" s="7" t="str">
        <f t="shared" si="10"/>
        <v>Euribor6M</v>
      </c>
      <c r="H63" s="12">
        <v>0</v>
      </c>
      <c r="I63" s="13" t="str">
        <f t="shared" si="14"/>
        <v>EURAB6E60Y_Quote</v>
      </c>
      <c r="J63" s="14" t="str">
        <f>_xll.qlSwapRateHelper2(,I63,2,A63,calendar,D63,E63,F63,$G$27,H63,B63,BaseCurve,,,,trigger)</f>
        <v>obj_00615#0015</v>
      </c>
      <c r="K63" s="17" t="b">
        <v>1</v>
      </c>
      <c r="L63" s="20">
        <v>10</v>
      </c>
      <c r="M63" s="20">
        <v>1</v>
      </c>
      <c r="O63" s="26" t="e">
        <v>#N/A</v>
      </c>
      <c r="P63" s="26" t="e">
        <f>_xll.qlRateHelperQuoteName(O63,trigger)</f>
        <v>#VALUE!</v>
      </c>
      <c r="Q63" s="31" t="e">
        <f>_xll.qlRateHelperRate(O63,trigger)</f>
        <v>#VALUE!</v>
      </c>
      <c r="R63" s="61" t="e">
        <f>_xll.qlRateHelperEarliestDate(O63,trigger)</f>
        <v>#VALUE!</v>
      </c>
      <c r="S63" s="61" t="e">
        <f>_xll.qlRateHelperPillarDate(O63,trigger)</f>
        <v>#VALUE!</v>
      </c>
      <c r="T63" s="88" t="e">
        <f>_xll.qlYieldTSDiscount($X$10,S63)</f>
        <v>#NUM!</v>
      </c>
      <c r="U63" s="88" t="e">
        <v>#N/A</v>
      </c>
      <c r="AA63" s="39" t="s">
        <v>87</v>
      </c>
      <c r="AB63" s="40">
        <f>_xll.qlInterestRateIndexFixingDate($X$9,AC63)</f>
        <v>42361</v>
      </c>
      <c r="AC63" s="40">
        <f>_xll.qlCalendarAdvance(calendar,$AC62,AA63,,,trigger)</f>
        <v>42366</v>
      </c>
      <c r="AD63" s="40">
        <f>_xll.qlInterestRateIndexMaturity($X$9,AC63,)</f>
        <v>42549</v>
      </c>
      <c r="AE63" s="43">
        <f>_xll.qlTenorBasisValue(TenorBasis6M,AC63,_xll.ohTrigger(trigger,$X$24))</f>
        <v>1.9764693379799398E-3</v>
      </c>
      <c r="AF63" s="90">
        <f>_xll.qlTenorBasisForwardRate(TenorBasis6M,AC63,_xll.ohTrigger(trigger,$X$24))</f>
        <v>2.0458117307062127E-4</v>
      </c>
      <c r="AG63" s="90">
        <f>_xll.qlIndexFixing(TenorBasisIndex6M,$AB63,TRUE,_xll.ohTrigger(trigger,$X$24))</f>
        <v>2.2784593726049847E-4</v>
      </c>
      <c r="AH63" s="43">
        <f>_xll.qlIndexFixing($X$9,$AB63,TRUE,trigger)</f>
        <v>2.3094584564381789E-4</v>
      </c>
      <c r="AI63" s="45">
        <f t="shared" si="1"/>
        <v>-3.0999083833194163E-2</v>
      </c>
    </row>
    <row r="64" spans="1:35" x14ac:dyDescent="0.2">
      <c r="A64" s="7" t="s">
        <v>49</v>
      </c>
      <c r="B64" s="7" t="s">
        <v>34</v>
      </c>
      <c r="C64" s="63"/>
      <c r="D64" s="7" t="s">
        <v>16</v>
      </c>
      <c r="E64" s="7" t="s">
        <v>15</v>
      </c>
      <c r="F64" s="7" t="s">
        <v>17</v>
      </c>
      <c r="G64" s="2" t="str">
        <f t="shared" si="10"/>
        <v>Euribor6M</v>
      </c>
      <c r="H64" s="9">
        <v>0</v>
      </c>
      <c r="I64" s="10" t="str">
        <f>"EUR"&amp;LEFT(A64,2)&amp;"F"&amp;B64&amp;"_Quote"</f>
        <v>EUR30F15Y_Quote</v>
      </c>
      <c r="J64" s="11" t="str">
        <f>_xll.qlSwapRateHelper2(,I64,2,A64,calendar,D64,E64,F64,$G$27,H64,B64,BaseCurve,,,,trigger)</f>
        <v>obj_005b6#0018</v>
      </c>
      <c r="K64" s="16" t="b">
        <v>0</v>
      </c>
      <c r="L64" s="19">
        <v>10</v>
      </c>
      <c r="M64" s="19">
        <v>1</v>
      </c>
      <c r="O64" s="26" t="e">
        <v>#N/A</v>
      </c>
      <c r="P64" s="26" t="e">
        <f>_xll.qlRateHelperQuoteName(O64,trigger)</f>
        <v>#VALUE!</v>
      </c>
      <c r="Q64" s="31" t="e">
        <f>_xll.qlRateHelperRate(O64,trigger)</f>
        <v>#VALUE!</v>
      </c>
      <c r="R64" s="61" t="e">
        <f>_xll.qlRateHelperEarliestDate(O64,trigger)</f>
        <v>#VALUE!</v>
      </c>
      <c r="S64" s="61" t="e">
        <f>_xll.qlRateHelperPillarDate(O64,trigger)</f>
        <v>#VALUE!</v>
      </c>
      <c r="T64" s="88" t="e">
        <f>_xll.qlYieldTSDiscount($X$10,S64)</f>
        <v>#NUM!</v>
      </c>
      <c r="U64" s="88" t="e">
        <v>#N/A</v>
      </c>
      <c r="AA64" s="39" t="s">
        <v>87</v>
      </c>
      <c r="AB64" s="40">
        <f>_xll.qlInterestRateIndexFixingDate($X$9,AC64)</f>
        <v>42362</v>
      </c>
      <c r="AC64" s="40">
        <f>_xll.qlCalendarAdvance(calendar,$AC63,AA64,,,trigger)</f>
        <v>42367</v>
      </c>
      <c r="AD64" s="40">
        <f>_xll.qlInterestRateIndexMaturity($X$9,AC64,)</f>
        <v>42550</v>
      </c>
      <c r="AE64" s="43">
        <f>_xll.qlTenorBasisValue(TenorBasis6M,AC64,_xll.ohTrigger(trigger,$X$24))</f>
        <v>1.9781982348115916E-3</v>
      </c>
      <c r="AF64" s="90">
        <f>_xll.qlTenorBasisForwardRate(TenorBasis6M,AC64,_xll.ohTrigger(trigger,$X$24))</f>
        <v>2.0435525494881559E-4</v>
      </c>
      <c r="AG64" s="90">
        <f>_xll.qlIndexFixing(TenorBasisIndex6M,$AB64,TRUE,_xll.ohTrigger(trigger,$X$24))</f>
        <v>2.2828853067640445E-4</v>
      </c>
      <c r="AH64" s="43">
        <f>_xll.qlIndexFixing($X$9,$AB64,TRUE,trigger)</f>
        <v>2.3105787623845512E-4</v>
      </c>
      <c r="AI64" s="45">
        <f t="shared" si="1"/>
        <v>-2.7693455620506676E-2</v>
      </c>
    </row>
    <row r="65" spans="1:35" x14ac:dyDescent="0.2">
      <c r="A65" s="8" t="s">
        <v>49</v>
      </c>
      <c r="B65" s="8" t="s">
        <v>44</v>
      </c>
      <c r="C65" s="65"/>
      <c r="D65" s="8" t="s">
        <v>16</v>
      </c>
      <c r="E65" s="8" t="s">
        <v>15</v>
      </c>
      <c r="F65" s="8" t="s">
        <v>17</v>
      </c>
      <c r="G65" s="8" t="str">
        <f t="shared" si="10"/>
        <v>Euribor6M</v>
      </c>
      <c r="H65" s="12">
        <v>0</v>
      </c>
      <c r="I65" s="13" t="str">
        <f>"EUR"&amp;LEFT(A65,2)&amp;"F"&amp;B65&amp;"_Quote"</f>
        <v>EUR30F25Y_Quote</v>
      </c>
      <c r="J65" s="14" t="str">
        <f>_xll.qlSwapRateHelper2(,I65,2,A65,calendar,D65,E65,F65,$G$27,H65,B65,BaseCurve,,,,trigger)</f>
        <v>obj_005b5#0018</v>
      </c>
      <c r="K65" s="17" t="b">
        <v>0</v>
      </c>
      <c r="L65" s="20">
        <v>10</v>
      </c>
      <c r="M65" s="20">
        <v>1</v>
      </c>
      <c r="O65" s="26" t="e">
        <v>#N/A</v>
      </c>
      <c r="P65" s="26" t="e">
        <f>_xll.qlRateHelperQuoteName(O65,trigger)</f>
        <v>#VALUE!</v>
      </c>
      <c r="Q65" s="31" t="e">
        <f>_xll.qlRateHelperRate(O65,trigger)</f>
        <v>#VALUE!</v>
      </c>
      <c r="R65" s="61" t="e">
        <f>_xll.qlRateHelperEarliestDate(O65,trigger)</f>
        <v>#VALUE!</v>
      </c>
      <c r="S65" s="61" t="e">
        <f>_xll.qlRateHelperPillarDate(O65,trigger)</f>
        <v>#VALUE!</v>
      </c>
      <c r="T65" s="88" t="e">
        <f>_xll.qlYieldTSDiscount($X$10,S65)</f>
        <v>#NUM!</v>
      </c>
      <c r="U65" s="88" t="e">
        <v>#N/A</v>
      </c>
      <c r="AA65" s="39" t="s">
        <v>87</v>
      </c>
      <c r="AB65" s="40">
        <f>_xll.qlInterestRateIndexFixingDate($X$9,AC65)</f>
        <v>42366</v>
      </c>
      <c r="AC65" s="40">
        <f>_xll.qlCalendarAdvance(calendar,$AC64,AA65,,,trigger)</f>
        <v>42368</v>
      </c>
      <c r="AD65" s="40">
        <f>_xll.qlInterestRateIndexMaturity($X$9,AC65,)</f>
        <v>42551</v>
      </c>
      <c r="AE65" s="43">
        <f>_xll.qlTenorBasisValue(TenorBasis6M,AC65,_xll.ohTrigger(trigger,$X$24))</f>
        <v>1.9799247730498165E-3</v>
      </c>
      <c r="AF65" s="90">
        <f>_xll.qlTenorBasisForwardRate(TenorBasis6M,AC65,_xll.ohTrigger(trigger,$X$24))</f>
        <v>2.0416038350961173E-4</v>
      </c>
      <c r="AG65" s="90">
        <f>_xll.qlIndexFixing(TenorBasisIndex6M,$AB65,TRUE,_xll.ohTrigger(trigger,$X$24))</f>
        <v>2.2876217152229257E-4</v>
      </c>
      <c r="AH65" s="43">
        <f>_xll.qlIndexFixing($X$9,$AB65,TRUE,trigger)</f>
        <v>2.3114523800829524E-4</v>
      </c>
      <c r="AI65" s="45">
        <f t="shared" si="1"/>
        <v>-2.3830664860026645E-2</v>
      </c>
    </row>
    <row r="66" spans="1:35" x14ac:dyDescent="0.2">
      <c r="O66" s="26" t="e">
        <v>#N/A</v>
      </c>
      <c r="P66" s="26" t="e">
        <f>_xll.qlRateHelperQuoteName(O66,trigger)</f>
        <v>#VALUE!</v>
      </c>
      <c r="Q66" s="31" t="e">
        <f>_xll.qlRateHelperRate(O66,trigger)</f>
        <v>#VALUE!</v>
      </c>
      <c r="R66" s="61" t="e">
        <f>_xll.qlRateHelperEarliestDate(O66,trigger)</f>
        <v>#VALUE!</v>
      </c>
      <c r="S66" s="61" t="e">
        <f>_xll.qlRateHelperPillarDate(O66,trigger)</f>
        <v>#VALUE!</v>
      </c>
      <c r="T66" s="88" t="e">
        <f>_xll.qlYieldTSDiscount($X$10,S66)</f>
        <v>#NUM!</v>
      </c>
      <c r="U66" s="88" t="e">
        <v>#N/A</v>
      </c>
      <c r="AA66" s="39" t="s">
        <v>87</v>
      </c>
      <c r="AB66" s="40">
        <f>_xll.qlInterestRateIndexFixingDate($X$9,AC66)</f>
        <v>42367</v>
      </c>
      <c r="AC66" s="40">
        <f>_xll.qlCalendarAdvance(calendar,$AC65,AA66,,,trigger)</f>
        <v>42369</v>
      </c>
      <c r="AD66" s="40">
        <f>_xll.qlInterestRateIndexMaturity($X$9,AC66,)</f>
        <v>42551</v>
      </c>
      <c r="AE66" s="43">
        <f>_xll.qlTenorBasisValue(TenorBasis6M,AC66,_xll.ohTrigger(trigger,$X$24))</f>
        <v>1.9816489547224347E-3</v>
      </c>
      <c r="AF66" s="90">
        <f>_xll.qlTenorBasisForwardRate(TenorBasis6M,AC66,_xll.ohTrigger(trigger,$X$24))</f>
        <v>2.0413671924846E-4</v>
      </c>
      <c r="AG66" s="90">
        <f>_xll.qlIndexFixing(TenorBasisIndex6M,$AB66,TRUE,_xll.ohTrigger(trigger,$X$24))</f>
        <v>2.2878617420123867E-4</v>
      </c>
      <c r="AH66" s="43">
        <f>_xll.qlIndexFixing($X$9,$AB66,TRUE,trigger)</f>
        <v>2.3085745997666185E-4</v>
      </c>
      <c r="AI66" s="45">
        <f t="shared" si="1"/>
        <v>-2.0712857754231834E-2</v>
      </c>
    </row>
    <row r="67" spans="1:35" x14ac:dyDescent="0.2">
      <c r="O67" s="26" t="e">
        <v>#N/A</v>
      </c>
      <c r="P67" s="26" t="e">
        <f>_xll.qlRateHelperQuoteName(O67,trigger)</f>
        <v>#VALUE!</v>
      </c>
      <c r="Q67" s="31" t="e">
        <f>_xll.qlRateHelperRate(O67,trigger)</f>
        <v>#VALUE!</v>
      </c>
      <c r="R67" s="61" t="e">
        <f>_xll.qlRateHelperEarliestDate(O67,trigger)</f>
        <v>#VALUE!</v>
      </c>
      <c r="S67" s="61" t="e">
        <f>_xll.qlRateHelperPillarDate(O67,trigger)</f>
        <v>#VALUE!</v>
      </c>
      <c r="T67" s="88" t="e">
        <f>_xll.qlYieldTSDiscount($X$10,S67)</f>
        <v>#NUM!</v>
      </c>
      <c r="U67" s="88" t="e">
        <v>#N/A</v>
      </c>
      <c r="AA67" s="39" t="s">
        <v>87</v>
      </c>
      <c r="AB67" s="40">
        <f>_xll.qlInterestRateIndexFixingDate($X$9,AC67)</f>
        <v>42368</v>
      </c>
      <c r="AC67" s="40">
        <f>_xll.qlCalendarAdvance(calendar,$AC66,AA67,,,trigger)</f>
        <v>42373</v>
      </c>
      <c r="AD67" s="40">
        <f>_xll.qlInterestRateIndexMaturity($X$9,AC67,)</f>
        <v>42555</v>
      </c>
      <c r="AE67" s="43">
        <f>_xll.qlTenorBasisValue(TenorBasis6M,AC67,_xll.ohTrigger(trigger,$X$24))</f>
        <v>1.9885221562609854E-3</v>
      </c>
      <c r="AF67" s="90">
        <f>_xll.qlTenorBasisForwardRate(TenorBasis6M,AC67,_xll.ohTrigger(trigger,$X$24))</f>
        <v>1.9266194889697256E-4</v>
      </c>
      <c r="AG67" s="90">
        <f>_xll.qlIndexFixing(TenorBasisIndex6M,$AB67,TRUE,_xll.ohTrigger(trigger,$X$24))</f>
        <v>2.1999999999986012E-4</v>
      </c>
      <c r="AH67" s="43">
        <f>_xll.qlIndexFixing($X$9,$AB67,TRUE,trigger)</f>
        <v>2.1999999999986012E-4</v>
      </c>
      <c r="AI67" s="45">
        <f t="shared" si="1"/>
        <v>0</v>
      </c>
    </row>
    <row r="68" spans="1:35" x14ac:dyDescent="0.2">
      <c r="O68" s="26" t="e">
        <v>#N/A</v>
      </c>
      <c r="P68" s="26" t="e">
        <f>_xll.qlRateHelperQuoteName(O68,trigger)</f>
        <v>#VALUE!</v>
      </c>
      <c r="Q68" s="31" t="e">
        <f>_xll.qlRateHelperRate(O68,trigger)</f>
        <v>#VALUE!</v>
      </c>
      <c r="R68" s="61" t="e">
        <f>_xll.qlRateHelperEarliestDate(O68,trigger)</f>
        <v>#VALUE!</v>
      </c>
      <c r="S68" s="61" t="e">
        <f>_xll.qlRateHelperPillarDate(O68,trigger)</f>
        <v>#VALUE!</v>
      </c>
      <c r="T68" s="88" t="e">
        <f>_xll.qlYieldTSDiscount($X$10,S68)</f>
        <v>#NUM!</v>
      </c>
      <c r="U68" s="88" t="e">
        <v>#N/A</v>
      </c>
      <c r="AA68" s="39" t="s">
        <v>87</v>
      </c>
      <c r="AB68" s="40">
        <f>_xll.qlInterestRateIndexFixingDate($X$9,AC68)</f>
        <v>42369</v>
      </c>
      <c r="AC68" s="40">
        <f>_xll.qlCalendarAdvance(calendar,$AC67,AA68,,,trigger)</f>
        <v>42374</v>
      </c>
      <c r="AD68" s="40">
        <f>_xll.qlInterestRateIndexMaturity($X$9,AC68,)</f>
        <v>42556</v>
      </c>
      <c r="AE68" s="43">
        <f>_xll.qlTenorBasisValue(TenorBasis6M,AC68,_xll.ohTrigger(trigger,$X$24))</f>
        <v>1.9902345854706247E-3</v>
      </c>
      <c r="AF68" s="90">
        <f>_xll.qlTenorBasisForwardRate(TenorBasis6M,AC68,_xll.ohTrigger(trigger,$X$24))</f>
        <v>1.9262389973183526E-4</v>
      </c>
      <c r="AG68" s="90">
        <f>_xll.qlIndexFixing(TenorBasisIndex6M,$AB68,TRUE,_xll.ohTrigger(trigger,$X$24))</f>
        <v>2.195136029932325E-4</v>
      </c>
      <c r="AH68" s="43">
        <f>_xll.qlIndexFixing($X$9,$AB68,TRUE,trigger)</f>
        <v>2.1996851218442814E-4</v>
      </c>
      <c r="AI68" s="45">
        <f t="shared" ref="AI68:AI131" si="15">(AG68-AH68)*10000</f>
        <v>-4.5490919119563038E-3</v>
      </c>
    </row>
    <row r="69" spans="1:35" x14ac:dyDescent="0.2">
      <c r="O69" s="26" t="e">
        <v>#N/A</v>
      </c>
      <c r="P69" s="26" t="e">
        <f>_xll.qlRateHelperQuoteName(O69,trigger)</f>
        <v>#VALUE!</v>
      </c>
      <c r="Q69" s="31" t="e">
        <f>_xll.qlRateHelperRate(O69,trigger)</f>
        <v>#VALUE!</v>
      </c>
      <c r="R69" s="61" t="e">
        <f>_xll.qlRateHelperEarliestDate(O69,trigger)</f>
        <v>#VALUE!</v>
      </c>
      <c r="S69" s="61" t="e">
        <f>_xll.qlRateHelperPillarDate(O69,trigger)</f>
        <v>#VALUE!</v>
      </c>
      <c r="T69" s="88" t="e">
        <f>_xll.qlYieldTSDiscount($X$10,S69)</f>
        <v>#NUM!</v>
      </c>
      <c r="U69" s="88" t="e">
        <v>#N/A</v>
      </c>
      <c r="AA69" s="39" t="s">
        <v>87</v>
      </c>
      <c r="AB69" s="40">
        <f>_xll.qlInterestRateIndexFixingDate($X$9,AC69)</f>
        <v>42373</v>
      </c>
      <c r="AC69" s="40">
        <f>_xll.qlCalendarAdvance(calendar,$AC68,AA69,,,trigger)</f>
        <v>42375</v>
      </c>
      <c r="AD69" s="40">
        <f>_xll.qlInterestRateIndexMaturity($X$9,AC69,)</f>
        <v>42557</v>
      </c>
      <c r="AE69" s="43">
        <f>_xll.qlTenorBasisValue(TenorBasis6M,AC69,_xll.ohTrigger(trigger,$X$24))</f>
        <v>1.9919446702502401E-3</v>
      </c>
      <c r="AF69" s="90">
        <f>_xll.qlTenorBasisForwardRate(TenorBasis6M,AC69,_xll.ohTrigger(trigger,$X$24))</f>
        <v>1.9260766939432173E-4</v>
      </c>
      <c r="AG69" s="90">
        <f>_xll.qlIndexFixing(TenorBasisIndex6M,$AB69,TRUE,_xll.ohTrigger(trigger,$X$24))</f>
        <v>2.2005166013185648E-4</v>
      </c>
      <c r="AH69" s="43">
        <f>_xll.qlIndexFixing($X$9,$AB69,TRUE,trigger)</f>
        <v>2.199003564848825E-4</v>
      </c>
      <c r="AI69" s="45">
        <f t="shared" si="15"/>
        <v>1.51303646973985E-3</v>
      </c>
    </row>
    <row r="70" spans="1:35" x14ac:dyDescent="0.2">
      <c r="O70" s="26" t="e">
        <v>#N/A</v>
      </c>
      <c r="P70" s="26" t="e">
        <f>_xll.qlRateHelperQuoteName(O70,trigger)</f>
        <v>#VALUE!</v>
      </c>
      <c r="Q70" s="31" t="e">
        <f>_xll.qlRateHelperRate(O70,trigger)</f>
        <v>#VALUE!</v>
      </c>
      <c r="R70" s="61" t="e">
        <f>_xll.qlRateHelperEarliestDate(O70,trigger)</f>
        <v>#VALUE!</v>
      </c>
      <c r="S70" s="61" t="e">
        <f>_xll.qlRateHelperPillarDate(O70,trigger)</f>
        <v>#VALUE!</v>
      </c>
      <c r="T70" s="88" t="e">
        <f>_xll.qlYieldTSDiscount($X$10,S70)</f>
        <v>#NUM!</v>
      </c>
      <c r="U70" s="88" t="e">
        <v>#N/A</v>
      </c>
      <c r="AA70" s="39" t="s">
        <v>87</v>
      </c>
      <c r="AB70" s="40">
        <f>_xll.qlInterestRateIndexFixingDate($X$9,AC70)</f>
        <v>42374</v>
      </c>
      <c r="AC70" s="40">
        <f>_xll.qlCalendarAdvance(calendar,$AC69,AA70,,,trigger)</f>
        <v>42376</v>
      </c>
      <c r="AD70" s="40">
        <f>_xll.qlInterestRateIndexMaturity($X$9,AC70,)</f>
        <v>42558</v>
      </c>
      <c r="AE70" s="43">
        <f>_xll.qlTenorBasisValue(TenorBasis6M,AC70,_xll.ohTrigger(trigger,$X$24))</f>
        <v>1.9936524126172163E-3</v>
      </c>
      <c r="AF70" s="90">
        <f>_xll.qlTenorBasisForwardRate(TenorBasis6M,AC70,_xll.ohTrigger(trigger,$X$24))</f>
        <v>1.9261194192610065E-4</v>
      </c>
      <c r="AG70" s="90">
        <f>_xll.qlIndexFixing(TenorBasisIndex6M,$AB70,TRUE,_xll.ohTrigger(trigger,$X$24))</f>
        <v>2.1860495122841305E-4</v>
      </c>
      <c r="AH70" s="43">
        <f>_xll.qlIndexFixing($X$9,$AB70,TRUE,trigger)</f>
        <v>2.1979712028419551E-4</v>
      </c>
      <c r="AI70" s="45">
        <f t="shared" si="15"/>
        <v>-1.1921690557824598E-2</v>
      </c>
    </row>
    <row r="71" spans="1:35" x14ac:dyDescent="0.2">
      <c r="O71" s="26" t="e">
        <v>#N/A</v>
      </c>
      <c r="P71" s="26" t="e">
        <f>_xll.qlRateHelperQuoteName(O71,trigger)</f>
        <v>#VALUE!</v>
      </c>
      <c r="Q71" s="31" t="e">
        <f>_xll.qlRateHelperRate(O71,trigger)</f>
        <v>#VALUE!</v>
      </c>
      <c r="R71" s="61" t="e">
        <f>_xll.qlRateHelperEarliestDate(O71,trigger)</f>
        <v>#VALUE!</v>
      </c>
      <c r="S71" s="61" t="e">
        <f>_xll.qlRateHelperPillarDate(O71,trigger)</f>
        <v>#VALUE!</v>
      </c>
      <c r="T71" s="88" t="e">
        <f>_xll.qlYieldTSDiscount($X$10,S71)</f>
        <v>#NUM!</v>
      </c>
      <c r="U71" s="88" t="e">
        <v>#N/A</v>
      </c>
      <c r="AA71" s="39" t="s">
        <v>87</v>
      </c>
      <c r="AB71" s="40">
        <f>_xll.qlInterestRateIndexFixingDate($X$9,AC71)</f>
        <v>42375</v>
      </c>
      <c r="AC71" s="40">
        <f>_xll.qlCalendarAdvance(calendar,$AC70,AA71,,,trigger)</f>
        <v>42377</v>
      </c>
      <c r="AD71" s="40">
        <f>_xll.qlInterestRateIndexMaturity($X$9,AC71,)</f>
        <v>42559</v>
      </c>
      <c r="AE71" s="43">
        <f>_xll.qlTenorBasisValue(TenorBasis6M,AC71,_xll.ohTrigger(trigger,$X$24))</f>
        <v>1.9953578145874488E-3</v>
      </c>
      <c r="AF71" s="90">
        <f>_xll.qlTenorBasisForwardRate(TenorBasis6M,AC71,_xll.ohTrigger(trigger,$X$24))</f>
        <v>1.9263540136752309E-4</v>
      </c>
      <c r="AG71" s="90">
        <f>_xll.qlIndexFixing(TenorBasisIndex6M,$AB71,TRUE,_xll.ohTrigger(trigger,$X$24))</f>
        <v>2.1818006448811637E-4</v>
      </c>
      <c r="AH71" s="43">
        <f>_xll.qlIndexFixing($X$9,$AB71,TRUE,trigger)</f>
        <v>2.1966039096665713E-4</v>
      </c>
      <c r="AI71" s="45">
        <f t="shared" si="15"/>
        <v>-1.4803264785407548E-2</v>
      </c>
    </row>
    <row r="72" spans="1:35" x14ac:dyDescent="0.2">
      <c r="O72" s="28" t="e">
        <v>#N/A</v>
      </c>
      <c r="P72" s="28" t="e">
        <f>_xll.qlRateHelperQuoteName(O72,trigger)</f>
        <v>#VALUE!</v>
      </c>
      <c r="Q72" s="32" t="e">
        <f>_xll.qlRateHelperRate(O72,trigger)</f>
        <v>#VALUE!</v>
      </c>
      <c r="R72" s="62" t="e">
        <f>_xll.qlRateHelperEarliestDate(O72,trigger)</f>
        <v>#VALUE!</v>
      </c>
      <c r="S72" s="62" t="e">
        <f>_xll.qlRateHelperPillarDate(O72,trigger)</f>
        <v>#VALUE!</v>
      </c>
      <c r="T72" s="89" t="e">
        <f>_xll.qlYieldTSDiscount($X$10,S72)</f>
        <v>#NUM!</v>
      </c>
      <c r="U72" s="89" t="e">
        <v>#N/A</v>
      </c>
      <c r="AA72" s="39" t="s">
        <v>87</v>
      </c>
      <c r="AB72" s="40">
        <f>_xll.qlInterestRateIndexFixingDate($X$9,AC72)</f>
        <v>42376</v>
      </c>
      <c r="AC72" s="40">
        <f>_xll.qlCalendarAdvance(calendar,$AC71,AA72,,,trigger)</f>
        <v>42380</v>
      </c>
      <c r="AD72" s="40">
        <f>_xll.qlInterestRateIndexMaturity($X$9,AC72,)</f>
        <v>42562</v>
      </c>
      <c r="AE72" s="43">
        <f>_xll.qlTenorBasisValue(TenorBasis6M,AC72,_xll.ohTrigger(trigger,$X$24))</f>
        <v>2.0004599982543611E-3</v>
      </c>
      <c r="AF72" s="90">
        <f>_xll.qlTenorBasisForwardRate(TenorBasis6M,AC72,_xll.ohTrigger(trigger,$X$24))</f>
        <v>1.9280774152724862E-4</v>
      </c>
      <c r="AG72" s="90">
        <f>_xll.qlIndexFixing(TenorBasisIndex6M,$AB72,TRUE,_xll.ohTrigger(trigger,$X$24))</f>
        <v>2.1793232530422377E-4</v>
      </c>
      <c r="AH72" s="43">
        <f>_xll.qlIndexFixing($X$9,$AB72,TRUE,trigger)</f>
        <v>2.1906511817164462E-4</v>
      </c>
      <c r="AI72" s="45">
        <f t="shared" si="15"/>
        <v>-1.1327928674208492E-2</v>
      </c>
    </row>
    <row r="73" spans="1:35" x14ac:dyDescent="0.2">
      <c r="AA73" s="39" t="s">
        <v>87</v>
      </c>
      <c r="AB73" s="40">
        <f>_xll.qlInterestRateIndexFixingDate($X$9,AC73)</f>
        <v>42377</v>
      </c>
      <c r="AC73" s="40">
        <f>_xll.qlCalendarAdvance(calendar,$AC72,AA73,,,trigger)</f>
        <v>42381</v>
      </c>
      <c r="AD73" s="40">
        <f>_xll.qlInterestRateIndexMaturity($X$9,AC73,)</f>
        <v>42563</v>
      </c>
      <c r="AE73" s="43">
        <f>_xll.qlTenorBasisValue(TenorBasis6M,AC73,_xll.ohTrigger(trigger,$X$24))</f>
        <v>2.0021560587668756E-3</v>
      </c>
      <c r="AF73" s="90">
        <f>_xll.qlTenorBasisForwardRate(TenorBasis6M,AC73,_xll.ohTrigger(trigger,$X$24))</f>
        <v>1.9289478898220703E-4</v>
      </c>
      <c r="AG73" s="90">
        <f>_xll.qlIndexFixing(TenorBasisIndex6M,$AB73,TRUE,_xll.ohTrigger(trigger,$X$24))</f>
        <v>2.1664607202231712E-4</v>
      </c>
      <c r="AH73" s="43">
        <f>_xll.qlIndexFixing($X$9,$AB73,TRUE,trigger)</f>
        <v>2.1881029025112137E-4</v>
      </c>
      <c r="AI73" s="45">
        <f t="shared" si="15"/>
        <v>-2.1642182288042509E-2</v>
      </c>
    </row>
    <row r="74" spans="1:35" x14ac:dyDescent="0.2">
      <c r="AA74" s="39" t="s">
        <v>87</v>
      </c>
      <c r="AB74" s="40">
        <f>_xll.qlInterestRateIndexFixingDate($X$9,AC74)</f>
        <v>42380</v>
      </c>
      <c r="AC74" s="40">
        <f>_xll.qlCalendarAdvance(calendar,$AC73,AA74,,,trigger)</f>
        <v>42382</v>
      </c>
      <c r="AD74" s="40">
        <f>_xll.qlInterestRateIndexMaturity($X$9,AC74,)</f>
        <v>42564</v>
      </c>
      <c r="AE74" s="43">
        <f>_xll.qlTenorBasisValue(TenorBasis6M,AC74,_xll.ohTrigger(trigger,$X$24))</f>
        <v>2.0038497889398573E-3</v>
      </c>
      <c r="AF74" s="90">
        <f>_xll.qlTenorBasisForwardRate(TenorBasis6M,AC74,_xll.ohTrigger(trigger,$X$24))</f>
        <v>1.9299444352879983E-4</v>
      </c>
      <c r="AG74" s="90">
        <f>_xll.qlIndexFixing(TenorBasisIndex6M,$AB74,TRUE,_xll.ohTrigger(trigger,$X$24))</f>
        <v>2.1629738257533061E-4</v>
      </c>
      <c r="AH74" s="43">
        <f>_xll.qlIndexFixing($X$9,$AB74,TRUE,trigger)</f>
        <v>2.1852990614925114E-4</v>
      </c>
      <c r="AI74" s="45">
        <f t="shared" si="15"/>
        <v>-2.2325235739205352E-2</v>
      </c>
    </row>
    <row r="75" spans="1:35" x14ac:dyDescent="0.2">
      <c r="AA75" s="39" t="s">
        <v>87</v>
      </c>
      <c r="AB75" s="40">
        <f>_xll.qlInterestRateIndexFixingDate($X$9,AC75)</f>
        <v>42381</v>
      </c>
      <c r="AC75" s="40">
        <f>_xll.qlCalendarAdvance(calendar,$AC74,AA75,,,trigger)</f>
        <v>42383</v>
      </c>
      <c r="AD75" s="40">
        <f>_xll.qlInterestRateIndexMaturity($X$9,AC75,)</f>
        <v>42565</v>
      </c>
      <c r="AE75" s="43">
        <f>_xll.qlTenorBasisValue(TenorBasis6M,AC75,_xll.ohTrigger(trigger,$X$24))</f>
        <v>2.0055411907803017E-3</v>
      </c>
      <c r="AF75" s="90">
        <f>_xll.qlTenorBasisForwardRate(TenorBasis6M,AC75,_xll.ohTrigger(trigger,$X$24))</f>
        <v>1.931053891999115E-4</v>
      </c>
      <c r="AG75" s="90">
        <f>_xll.qlIndexFixing(TenorBasisIndex6M,$AB75,TRUE,_xll.ohTrigger(trigger,$X$24))</f>
        <v>2.1595998461477128E-4</v>
      </c>
      <c r="AH75" s="43">
        <f>_xll.qlIndexFixing($X$9,$AB75,TRUE,trigger)</f>
        <v>2.1822555325515524E-4</v>
      </c>
      <c r="AI75" s="45">
        <f t="shared" si="15"/>
        <v>-2.2655686403839588E-2</v>
      </c>
    </row>
    <row r="76" spans="1:35" x14ac:dyDescent="0.2">
      <c r="AA76" s="39" t="s">
        <v>87</v>
      </c>
      <c r="AB76" s="40">
        <f>_xll.qlInterestRateIndexFixingDate($X$9,AC76)</f>
        <v>42382</v>
      </c>
      <c r="AC76" s="40">
        <f>_xll.qlCalendarAdvance(calendar,$AC75,AA76,,,trigger)</f>
        <v>42384</v>
      </c>
      <c r="AD76" s="40">
        <f>_xll.qlInterestRateIndexMaturity($X$9,AC76,)</f>
        <v>42566</v>
      </c>
      <c r="AE76" s="43">
        <f>_xll.qlTenorBasisValue(TenorBasis6M,AC76,_xll.ohTrigger(trigger,$X$24))</f>
        <v>2.0072302662937237E-3</v>
      </c>
      <c r="AF76" s="90">
        <f>_xll.qlTenorBasisForwardRate(TenorBasis6M,AC76,_xll.ohTrigger(trigger,$X$24))</f>
        <v>1.9322631002710895E-4</v>
      </c>
      <c r="AG76" s="90">
        <f>_xll.qlIndexFixing(TenorBasisIndex6M,$AB76,TRUE,_xll.ohTrigger(trigger,$X$24))</f>
        <v>2.1563256214936715E-4</v>
      </c>
      <c r="AH76" s="43">
        <f>_xll.qlIndexFixing($X$9,$AB76,TRUE,trigger)</f>
        <v>2.1789881895751561E-4</v>
      </c>
      <c r="AI76" s="45">
        <f t="shared" si="15"/>
        <v>-2.2662568081484584E-2</v>
      </c>
    </row>
    <row r="77" spans="1:35" x14ac:dyDescent="0.2">
      <c r="AA77" s="39" t="s">
        <v>87</v>
      </c>
      <c r="AB77" s="40">
        <f>_xll.qlInterestRateIndexFixingDate($X$9,AC77)</f>
        <v>42383</v>
      </c>
      <c r="AC77" s="40">
        <f>_xll.qlCalendarAdvance(calendar,$AC76,AA77,,,trigger)</f>
        <v>42387</v>
      </c>
      <c r="AD77" s="40">
        <f>_xll.qlInterestRateIndexMaturity($X$9,AC77,)</f>
        <v>42569</v>
      </c>
      <c r="AE77" s="43">
        <f>_xll.qlTenorBasisValue(TenorBasis6M,AC77,_xll.ohTrigger(trigger,$X$24))</f>
        <v>2.0122835549048336E-3</v>
      </c>
      <c r="AF77" s="90">
        <f>_xll.qlTenorBasisForwardRate(TenorBasis6M,AC77,_xll.ohTrigger(trigger,$X$24))</f>
        <v>1.9363576372662621E-4</v>
      </c>
      <c r="AG77" s="90">
        <f>_xll.qlIndexFixing(TenorBasisIndex6M,$AB77,TRUE,_xll.ohTrigger(trigger,$X$24))</f>
        <v>2.1469698779555434E-4</v>
      </c>
      <c r="AH77" s="43">
        <f>_xll.qlIndexFixing($X$9,$AB77,TRUE,trigger)</f>
        <v>2.1680020151917489E-4</v>
      </c>
      <c r="AI77" s="45">
        <f t="shared" si="15"/>
        <v>-2.1032137236205513E-2</v>
      </c>
    </row>
    <row r="78" spans="1:35" x14ac:dyDescent="0.2">
      <c r="AA78" s="39" t="s">
        <v>87</v>
      </c>
      <c r="AB78" s="40">
        <f>_xll.qlInterestRateIndexFixingDate($X$9,AC78)</f>
        <v>42384</v>
      </c>
      <c r="AC78" s="40">
        <f>_xll.qlCalendarAdvance(calendar,$AC77,AA78,,,trigger)</f>
        <v>42388</v>
      </c>
      <c r="AD78" s="40">
        <f>_xll.qlInterestRateIndexMaturity($X$9,AC78,)</f>
        <v>42570</v>
      </c>
      <c r="AE78" s="43">
        <f>_xll.qlTenorBasisValue(TenorBasis6M,AC78,_xll.ohTrigger(trigger,$X$24))</f>
        <v>2.0139633451357573E-3</v>
      </c>
      <c r="AF78" s="90">
        <f>_xll.qlTenorBasisForwardRate(TenorBasis6M,AC78,_xll.ohTrigger(trigger,$X$24))</f>
        <v>1.9378342545254976E-4</v>
      </c>
      <c r="AG78" s="90">
        <f>_xll.qlIndexFixing(TenorBasisIndex6M,$AB78,TRUE,_xll.ohTrigger(trigger,$X$24))</f>
        <v>2.1439630738267864E-4</v>
      </c>
      <c r="AH78" s="43">
        <f>_xll.qlIndexFixing($X$9,$AB78,TRUE,trigger)</f>
        <v>2.1639981548232231E-4</v>
      </c>
      <c r="AI78" s="45">
        <f t="shared" si="15"/>
        <v>-2.0035080996436725E-2</v>
      </c>
    </row>
    <row r="79" spans="1:35" x14ac:dyDescent="0.2">
      <c r="AA79" s="39" t="s">
        <v>87</v>
      </c>
      <c r="AB79" s="40">
        <f>_xll.qlInterestRateIndexFixingDate($X$9,AC79)</f>
        <v>42387</v>
      </c>
      <c r="AC79" s="40">
        <f>_xll.qlCalendarAdvance(calendar,$AC78,AA79,,,trigger)</f>
        <v>42389</v>
      </c>
      <c r="AD79" s="40">
        <f>_xll.qlInterestRateIndexMaturity($X$9,AC79,)</f>
        <v>42571</v>
      </c>
      <c r="AE79" s="43">
        <f>_xll.qlTenorBasisValue(TenorBasis6M,AC79,_xll.ohTrigger(trigger,$X$24))</f>
        <v>2.0156408190450717E-3</v>
      </c>
      <c r="AF79" s="90">
        <f>_xll.qlTenorBasisForwardRate(TenorBasis6M,AC79,_xll.ohTrigger(trigger,$X$24))</f>
        <v>1.9393448246384483E-4</v>
      </c>
      <c r="AG79" s="90">
        <f>_xll.qlIndexFixing(TenorBasisIndex6M,$AB79,TRUE,_xll.ohTrigger(trigger,$X$24))</f>
        <v>2.1409902249805711E-4</v>
      </c>
      <c r="AH79" s="43">
        <f>_xll.qlIndexFixing($X$9,$AB79,TRUE,trigger)</f>
        <v>2.1598498497655205E-4</v>
      </c>
      <c r="AI79" s="45">
        <f t="shared" si="15"/>
        <v>-1.885962478494934E-2</v>
      </c>
    </row>
    <row r="80" spans="1:35" x14ac:dyDescent="0.2">
      <c r="AA80" s="39" t="s">
        <v>87</v>
      </c>
      <c r="AB80" s="40">
        <f>_xll.qlInterestRateIndexFixingDate($X$9,AC80)</f>
        <v>42388</v>
      </c>
      <c r="AC80" s="40">
        <f>_xll.qlCalendarAdvance(calendar,$AC79,AA80,,,trigger)</f>
        <v>42390</v>
      </c>
      <c r="AD80" s="40">
        <f>_xll.qlInterestRateIndexMaturity($X$9,AC80,)</f>
        <v>42572</v>
      </c>
      <c r="AE80" s="43">
        <f>_xll.qlTenorBasisValue(TenorBasis6M,AC80,_xll.ohTrigger(trigger,$X$24))</f>
        <v>2.017315978629434E-3</v>
      </c>
      <c r="AF80" s="90">
        <f>_xll.qlTenorBasisForwardRate(TenorBasis6M,AC80,_xll.ohTrigger(trigger,$X$24))</f>
        <v>1.940876187810981E-4</v>
      </c>
      <c r="AG80" s="90">
        <f>_xll.qlIndexFixing(TenorBasisIndex6M,$AB80,TRUE,_xll.ohTrigger(trigger,$X$24))</f>
        <v>2.1380381714866092E-4</v>
      </c>
      <c r="AH80" s="43">
        <f>_xll.qlIndexFixing($X$9,$AB80,TRUE,trigger)</f>
        <v>2.1555729738659331E-4</v>
      </c>
      <c r="AI80" s="45">
        <f t="shared" si="15"/>
        <v>-1.7534802379323831E-2</v>
      </c>
    </row>
    <row r="81" spans="27:35" x14ac:dyDescent="0.2">
      <c r="AA81" s="39" t="s">
        <v>87</v>
      </c>
      <c r="AB81" s="40">
        <f>_xll.qlInterestRateIndexFixingDate($X$9,AC81)</f>
        <v>42389</v>
      </c>
      <c r="AC81" s="40">
        <f>_xll.qlCalendarAdvance(calendar,$AC80,AA81,,,trigger)</f>
        <v>42391</v>
      </c>
      <c r="AD81" s="40">
        <f>_xll.qlInterestRateIndexMaturity($X$9,AC81,)</f>
        <v>42573</v>
      </c>
      <c r="AE81" s="43">
        <f>_xll.qlTenorBasisValue(TenorBasis6M,AC81,_xll.ohTrigger(trigger,$X$24))</f>
        <v>2.0189888258840276E-3</v>
      </c>
      <c r="AF81" s="90">
        <f>_xll.qlTenorBasisForwardRate(TenorBasis6M,AC81,_xll.ohTrigger(trigger,$X$24))</f>
        <v>1.9424151842313935E-4</v>
      </c>
      <c r="AG81" s="90">
        <f>_xll.qlIndexFixing(TenorBasisIndex6M,$AB81,TRUE,_xll.ohTrigger(trigger,$X$24))</f>
        <v>2.1350937533838675E-4</v>
      </c>
      <c r="AH81" s="43">
        <f>_xll.qlIndexFixing($X$9,$AB81,TRUE,trigger)</f>
        <v>2.1511834009585757E-4</v>
      </c>
      <c r="AI81" s="45">
        <f t="shared" si="15"/>
        <v>-1.6089647574708269E-2</v>
      </c>
    </row>
    <row r="82" spans="27:35" x14ac:dyDescent="0.2">
      <c r="AA82" s="39" t="s">
        <v>87</v>
      </c>
      <c r="AB82" s="40">
        <f>_xll.qlInterestRateIndexFixingDate($X$9,AC82)</f>
        <v>42390</v>
      </c>
      <c r="AC82" s="40">
        <f>_xll.qlCalendarAdvance(calendar,$AC81,AA82,,,trigger)</f>
        <v>42394</v>
      </c>
      <c r="AD82" s="40">
        <f>_xll.qlInterestRateIndexMaturity($X$9,AC82,)</f>
        <v>42576</v>
      </c>
      <c r="AE82" s="43">
        <f>_xll.qlTenorBasisValue(TenorBasis6M,AC82,_xll.ohTrigger(trigger,$X$24))</f>
        <v>2.0239935135989663E-3</v>
      </c>
      <c r="AF82" s="90">
        <f>_xll.qlTenorBasisForwardRate(TenorBasis6M,AC82,_xll.ohTrigger(trigger,$X$24))</f>
        <v>1.9469463745466612E-4</v>
      </c>
      <c r="AG82" s="90">
        <f>_xll.qlIndexFixing(TenorBasisIndex6M,$AB82,TRUE,_xll.ohTrigger(trigger,$X$24))</f>
        <v>2.1261747117335778E-4</v>
      </c>
      <c r="AH82" s="43">
        <f>_xll.qlIndexFixing($X$9,$AB82,TRUE,trigger)</f>
        <v>2.1374972383597464E-4</v>
      </c>
      <c r="AI82" s="45">
        <f t="shared" si="15"/>
        <v>-1.1322526626168642E-2</v>
      </c>
    </row>
    <row r="83" spans="27:35" x14ac:dyDescent="0.2">
      <c r="AA83" s="39" t="s">
        <v>87</v>
      </c>
      <c r="AB83" s="40">
        <f>_xll.qlInterestRateIndexFixingDate($X$9,AC83)</f>
        <v>42391</v>
      </c>
      <c r="AC83" s="40">
        <f>_xll.qlCalendarAdvance(calendar,$AC82,AA83,,,trigger)</f>
        <v>42395</v>
      </c>
      <c r="AD83" s="40">
        <f>_xll.qlInterestRateIndexMaturity($X$9,AC83,)</f>
        <v>42577</v>
      </c>
      <c r="AE83" s="43">
        <f>_xll.qlTenorBasisValue(TenorBasis6M,AC83,_xll.ohTrigger(trigger,$X$24))</f>
        <v>2.0256571314569037E-3</v>
      </c>
      <c r="AF83" s="90">
        <f>_xll.qlTenorBasisForwardRate(TenorBasis6M,AC83,_xll.ohTrigger(trigger,$X$24))</f>
        <v>1.9483843054550706E-4</v>
      </c>
      <c r="AG83" s="90">
        <f>_xll.qlIndexFixing(TenorBasisIndex6M,$AB83,TRUE,_xll.ohTrigger(trigger,$X$24))</f>
        <v>2.1231292354975461E-4</v>
      </c>
      <c r="AH83" s="43">
        <f>_xll.qlIndexFixing($X$9,$AB83,TRUE,trigger)</f>
        <v>2.1328156155208977E-4</v>
      </c>
      <c r="AI83" s="45">
        <f t="shared" si="15"/>
        <v>-9.6863800233516154E-3</v>
      </c>
    </row>
    <row r="84" spans="27:35" x14ac:dyDescent="0.2">
      <c r="AA84" s="39" t="s">
        <v>87</v>
      </c>
      <c r="AB84" s="40">
        <f>_xll.qlInterestRateIndexFixingDate($X$9,AC84)</f>
        <v>42394</v>
      </c>
      <c r="AC84" s="40">
        <f>_xll.qlCalendarAdvance(calendar,$AC83,AA84,,,trigger)</f>
        <v>42396</v>
      </c>
      <c r="AD84" s="40">
        <f>_xll.qlInterestRateIndexMaturity($X$9,AC84,)</f>
        <v>42578</v>
      </c>
      <c r="AE84" s="43">
        <f>_xll.qlTenorBasisValue(TenorBasis6M,AC84,_xll.ohTrigger(trigger,$X$24))</f>
        <v>2.027318446938934E-3</v>
      </c>
      <c r="AF84" s="90">
        <f>_xll.qlTenorBasisForwardRate(TenorBasis6M,AC84,_xll.ohTrigger(trigger,$X$24))</f>
        <v>1.9497640702585803E-4</v>
      </c>
      <c r="AG84" s="90">
        <f>_xll.qlIndexFixing(TenorBasisIndex6M,$AB84,TRUE,_xll.ohTrigger(trigger,$X$24))</f>
        <v>2.1200255947641198E-4</v>
      </c>
      <c r="AH84" s="43">
        <f>_xll.qlIndexFixing($X$9,$AB84,TRUE,trigger)</f>
        <v>2.1281006646559962E-4</v>
      </c>
      <c r="AI84" s="45">
        <f t="shared" si="15"/>
        <v>-8.0750698918763235E-3</v>
      </c>
    </row>
    <row r="85" spans="27:35" x14ac:dyDescent="0.2">
      <c r="AA85" s="39" t="s">
        <v>87</v>
      </c>
      <c r="AB85" s="40">
        <f>_xll.qlInterestRateIndexFixingDate($X$9,AC85)</f>
        <v>42395</v>
      </c>
      <c r="AC85" s="40">
        <f>_xll.qlCalendarAdvance(calendar,$AC84,AA85,,,trigger)</f>
        <v>42397</v>
      </c>
      <c r="AD85" s="40">
        <f>_xll.qlInterestRateIndexMaturity($X$9,AC85,)</f>
        <v>42579</v>
      </c>
      <c r="AE85" s="43">
        <f>_xll.qlTenorBasisValue(TenorBasis6M,AC85,_xll.ohTrigger(trigger,$X$24))</f>
        <v>2.0289774620314252E-3</v>
      </c>
      <c r="AF85" s="90">
        <f>_xll.qlTenorBasisForwardRate(TenorBasis6M,AC85,_xll.ohTrigger(trigger,$X$24))</f>
        <v>1.9510750769156606E-4</v>
      </c>
      <c r="AG85" s="90">
        <f>_xll.qlIndexFixing(TenorBasisIndex6M,$AB85,TRUE,_xll.ohTrigger(trigger,$X$24))</f>
        <v>2.1168531974522412E-4</v>
      </c>
      <c r="AH85" s="43">
        <f>_xll.qlIndexFixing($X$9,$AB85,TRUE,trigger)</f>
        <v>2.1233682595157065E-4</v>
      </c>
      <c r="AI85" s="45">
        <f t="shared" si="15"/>
        <v>-6.5150620634653843E-3</v>
      </c>
    </row>
    <row r="86" spans="27:35" x14ac:dyDescent="0.2">
      <c r="AA86" s="39" t="s">
        <v>87</v>
      </c>
      <c r="AB86" s="40">
        <f>_xll.qlInterestRateIndexFixingDate($X$9,AC86)</f>
        <v>42396</v>
      </c>
      <c r="AC86" s="40">
        <f>_xll.qlCalendarAdvance(calendar,$AC85,AA86,,,trigger)</f>
        <v>42398</v>
      </c>
      <c r="AD86" s="40">
        <f>_xll.qlInterestRateIndexMaturity($X$9,AC86,)</f>
        <v>42580</v>
      </c>
      <c r="AE86" s="43">
        <f>_xll.qlTenorBasisValue(TenorBasis6M,AC86,_xll.ohTrigger(trigger,$X$24))</f>
        <v>2.0306341787192784E-3</v>
      </c>
      <c r="AF86" s="90">
        <f>_xll.qlTenorBasisForwardRate(TenorBasis6M,AC86,_xll.ohTrigger(trigger,$X$24))</f>
        <v>1.9523170048256231E-4</v>
      </c>
      <c r="AG86" s="90">
        <f>_xll.qlIndexFixing(TenorBasisIndex6M,$AB86,TRUE,_xll.ohTrigger(trigger,$X$24))</f>
        <v>2.1136117229875734E-4</v>
      </c>
      <c r="AH86" s="43">
        <f>_xll.qlIndexFixing($X$9,$AB86,TRUE,trigger)</f>
        <v>2.1186342738419109E-4</v>
      </c>
      <c r="AI86" s="45">
        <f t="shared" si="15"/>
        <v>-5.0225508543374937E-3</v>
      </c>
    </row>
    <row r="87" spans="27:35" x14ac:dyDescent="0.2">
      <c r="AA87" s="39" t="s">
        <v>87</v>
      </c>
      <c r="AB87" s="40">
        <f>_xll.qlInterestRateIndexFixingDate($X$9,AC87)</f>
        <v>42397</v>
      </c>
      <c r="AC87" s="40">
        <f>_xll.qlCalendarAdvance(calendar,$AC86,AA87,,,trigger)</f>
        <v>42401</v>
      </c>
      <c r="AD87" s="40">
        <f>_xll.qlInterestRateIndexMaturity($X$9,AC87,)</f>
        <v>42583</v>
      </c>
      <c r="AE87" s="43">
        <f>_xll.qlTenorBasisValue(TenorBasis6M,AC87,_xll.ohTrigger(trigger,$X$24))</f>
        <v>2.035590558182066E-3</v>
      </c>
      <c r="AF87" s="90">
        <f>_xll.qlTenorBasisForwardRate(TenorBasis6M,AC87,_xll.ohTrigger(trigger,$X$24))</f>
        <v>1.9556507886065255E-4</v>
      </c>
      <c r="AG87" s="90">
        <f>_xll.qlIndexFixing(TenorBasisIndex6M,$AB87,TRUE,_xll.ohTrigger(trigger,$X$24))</f>
        <v>2.1034953099440391E-4</v>
      </c>
      <c r="AH87" s="43">
        <f>_xll.qlIndexFixing($X$9,$AB87,TRUE,trigger)</f>
        <v>2.10458157074403E-4</v>
      </c>
      <c r="AI87" s="45">
        <f t="shared" si="15"/>
        <v>-1.0862607999908929E-3</v>
      </c>
    </row>
    <row r="88" spans="27:35" x14ac:dyDescent="0.2">
      <c r="AA88" s="39" t="s">
        <v>87</v>
      </c>
      <c r="AB88" s="40">
        <f>_xll.qlInterestRateIndexFixingDate($X$9,AC88)</f>
        <v>42398</v>
      </c>
      <c r="AC88" s="40">
        <f>_xll.qlCalendarAdvance(calendar,$AC87,AA88,,,trigger)</f>
        <v>42402</v>
      </c>
      <c r="AD88" s="40">
        <f>_xll.qlInterestRateIndexMaturity($X$9,AC88,)</f>
        <v>42584</v>
      </c>
      <c r="AE88" s="43">
        <f>_xll.qlTenorBasisValue(TenorBasis6M,AC88,_xll.ohTrigger(trigger,$X$24))</f>
        <v>2.0372381010711053E-3</v>
      </c>
      <c r="AF88" s="90">
        <f>_xll.qlTenorBasisForwardRate(TenorBasis6M,AC88,_xll.ohTrigger(trigger,$X$24))</f>
        <v>1.9566388739914662E-4</v>
      </c>
      <c r="AG88" s="90">
        <f>_xll.qlIndexFixing(TenorBasisIndex6M,$AB88,TRUE,_xll.ohTrigger(trigger,$X$24))</f>
        <v>2.0999999999992636E-4</v>
      </c>
      <c r="AH88" s="43">
        <f>_xll.qlIndexFixing($X$9,$AB88,TRUE,trigger)</f>
        <v>2.0999999999992636E-4</v>
      </c>
      <c r="AI88" s="45">
        <f t="shared" si="15"/>
        <v>0</v>
      </c>
    </row>
    <row r="89" spans="27:35" x14ac:dyDescent="0.2">
      <c r="AA89" s="39" t="s">
        <v>87</v>
      </c>
      <c r="AB89" s="40">
        <f>_xll.qlInterestRateIndexFixingDate($X$9,AC89)</f>
        <v>42401</v>
      </c>
      <c r="AC89" s="40">
        <f>_xll.qlCalendarAdvance(calendar,$AC88,AA89,,,trigger)</f>
        <v>42403</v>
      </c>
      <c r="AD89" s="40">
        <f>_xll.qlInterestRateIndexMaturity($X$9,AC89,)</f>
        <v>42585</v>
      </c>
      <c r="AE89" s="43">
        <f>_xll.qlTenorBasisValue(TenorBasis6M,AC89,_xll.ohTrigger(trigger,$X$24))</f>
        <v>2.0388833554580632E-3</v>
      </c>
      <c r="AF89" s="90">
        <f>_xll.qlTenorBasisForwardRate(TenorBasis6M,AC89,_xll.ohTrigger(trigger,$X$24))</f>
        <v>1.9575691167973285E-4</v>
      </c>
      <c r="AG89" s="90">
        <f>_xll.qlIndexFixing(TenorBasisIndex6M,$AB89,TRUE,_xll.ohTrigger(trigger,$X$24))</f>
        <v>2.0971601914966252E-4</v>
      </c>
      <c r="AH89" s="43">
        <f>_xll.qlIndexFixing($X$9,$AB89,TRUE,trigger)</f>
        <v>2.0954937242862454E-4</v>
      </c>
      <c r="AI89" s="45">
        <f t="shared" si="15"/>
        <v>1.6664672103798074E-3</v>
      </c>
    </row>
    <row r="90" spans="27:35" x14ac:dyDescent="0.2">
      <c r="AA90" s="39" t="s">
        <v>87</v>
      </c>
      <c r="AB90" s="40">
        <f>_xll.qlInterestRateIndexFixingDate($X$9,AC90)</f>
        <v>42402</v>
      </c>
      <c r="AC90" s="40">
        <f>_xll.qlCalendarAdvance(calendar,$AC89,AA90,,,trigger)</f>
        <v>42404</v>
      </c>
      <c r="AD90" s="40">
        <f>_xll.qlInterestRateIndexMaturity($X$9,AC90,)</f>
        <v>42586</v>
      </c>
      <c r="AE90" s="43">
        <f>_xll.qlTenorBasisValue(TenorBasis6M,AC90,_xll.ohTrigger(trigger,$X$24))</f>
        <v>2.0405263233190659E-3</v>
      </c>
      <c r="AF90" s="90">
        <f>_xll.qlTenorBasisForwardRate(TenorBasis6M,AC90,_xll.ohTrigger(trigger,$X$24))</f>
        <v>1.9584437642111648E-4</v>
      </c>
      <c r="AG90" s="90">
        <f>_xll.qlIndexFixing(TenorBasisIndex6M,$AB90,TRUE,_xll.ohTrigger(trigger,$X$24))</f>
        <v>2.0942647879137991E-4</v>
      </c>
      <c r="AH90" s="43">
        <f>_xll.qlIndexFixing($X$9,$AB90,TRUE,trigger)</f>
        <v>2.0910661527943894E-4</v>
      </c>
      <c r="AI90" s="45">
        <f t="shared" si="15"/>
        <v>3.1986351194096931E-3</v>
      </c>
    </row>
    <row r="91" spans="27:35" x14ac:dyDescent="0.2">
      <c r="AA91" s="39" t="s">
        <v>87</v>
      </c>
      <c r="AB91" s="40">
        <f>_xll.qlInterestRateIndexFixingDate($X$9,AC91)</f>
        <v>42403</v>
      </c>
      <c r="AC91" s="40">
        <f>_xll.qlCalendarAdvance(calendar,$AC90,AA91,,,trigger)</f>
        <v>42405</v>
      </c>
      <c r="AD91" s="40">
        <f>_xll.qlInterestRateIndexMaturity($X$9,AC91,)</f>
        <v>42587</v>
      </c>
      <c r="AE91" s="43">
        <f>_xll.qlTenorBasisValue(TenorBasis6M,AC91,_xll.ohTrigger(trigger,$X$24))</f>
        <v>2.0421670066287836E-3</v>
      </c>
      <c r="AF91" s="90">
        <f>_xll.qlTenorBasisForwardRate(TenorBasis6M,AC91,_xll.ohTrigger(trigger,$X$24))</f>
        <v>1.9592650634200264E-4</v>
      </c>
      <c r="AG91" s="90">
        <f>_xll.qlIndexFixing(TenorBasisIndex6M,$AB91,TRUE,_xll.ohTrigger(trigger,$X$24))</f>
        <v>2.0913160364861499E-4</v>
      </c>
      <c r="AH91" s="43">
        <f>_xll.qlIndexFixing($X$9,$AB91,TRUE,trigger)</f>
        <v>2.0867182018236984E-4</v>
      </c>
      <c r="AI91" s="45">
        <f t="shared" si="15"/>
        <v>4.5978346624515783E-3</v>
      </c>
    </row>
    <row r="92" spans="27:35" x14ac:dyDescent="0.2">
      <c r="AA92" s="39" t="s">
        <v>87</v>
      </c>
      <c r="AB92" s="40">
        <f>_xll.qlInterestRateIndexFixingDate($X$9,AC92)</f>
        <v>42404</v>
      </c>
      <c r="AC92" s="40">
        <f>_xll.qlCalendarAdvance(calendar,$AC91,AA92,,,trigger)</f>
        <v>42408</v>
      </c>
      <c r="AD92" s="40">
        <f>_xll.qlInterestRateIndexMaturity($X$9,AC92,)</f>
        <v>42590</v>
      </c>
      <c r="AE92" s="43">
        <f>_xll.qlTenorBasisValue(TenorBasis6M,AC92,_xll.ohTrigger(trigger,$X$24))</f>
        <v>2.047075368975046E-3</v>
      </c>
      <c r="AF92" s="90">
        <f>_xll.qlTenorBasisForwardRate(TenorBasis6M,AC92,_xll.ohTrigger(trigger,$X$24))</f>
        <v>1.9614313433359153E-4</v>
      </c>
      <c r="AG92" s="90">
        <f>_xll.qlIndexFixing(TenorBasisIndex6M,$AB92,TRUE,_xll.ohTrigger(trigger,$X$24))</f>
        <v>2.0821721670399192E-4</v>
      </c>
      <c r="AH92" s="43">
        <f>_xll.qlIndexFixing($X$9,$AB92,TRUE,trigger)</f>
        <v>2.0741612349024912E-4</v>
      </c>
      <c r="AI92" s="45">
        <f t="shared" si="15"/>
        <v>8.0109321374280361E-3</v>
      </c>
    </row>
    <row r="93" spans="27:35" x14ac:dyDescent="0.2">
      <c r="AA93" s="39" t="s">
        <v>87</v>
      </c>
      <c r="AB93" s="40">
        <f>_xll.qlInterestRateIndexFixingDate($X$9,AC93)</f>
        <v>42405</v>
      </c>
      <c r="AC93" s="40">
        <f>_xll.qlCalendarAdvance(calendar,$AC92,AA93,,,trigger)</f>
        <v>42409</v>
      </c>
      <c r="AD93" s="40">
        <f>_xll.qlInterestRateIndexMaturity($X$9,AC93,)</f>
        <v>42591</v>
      </c>
      <c r="AE93" s="43">
        <f>_xll.qlTenorBasisValue(TenorBasis6M,AC93,_xll.ohTrigger(trigger,$X$24))</f>
        <v>2.0487069337971637E-3</v>
      </c>
      <c r="AF93" s="90">
        <f>_xll.qlTenorBasisForwardRate(TenorBasis6M,AC93,_xll.ohTrigger(trigger,$X$24))</f>
        <v>1.9620617212132854E-4</v>
      </c>
      <c r="AG93" s="90">
        <f>_xll.qlIndexFixing(TenorBasisIndex6M,$AB93,TRUE,_xll.ohTrigger(trigger,$X$24))</f>
        <v>2.0790324961210646E-4</v>
      </c>
      <c r="AH93" s="43">
        <f>_xll.qlIndexFixing($X$9,$AB93,TRUE,trigger)</f>
        <v>2.0701409289066878E-4</v>
      </c>
      <c r="AI93" s="45">
        <f t="shared" si="15"/>
        <v>8.8915672143767797E-3</v>
      </c>
    </row>
    <row r="94" spans="27:35" x14ac:dyDescent="0.2">
      <c r="AA94" s="39" t="s">
        <v>87</v>
      </c>
      <c r="AB94" s="40">
        <f>_xll.qlInterestRateIndexFixingDate($X$9,AC94)</f>
        <v>42408</v>
      </c>
      <c r="AC94" s="40">
        <f>_xll.qlCalendarAdvance(calendar,$AC93,AA94,,,trigger)</f>
        <v>42410</v>
      </c>
      <c r="AD94" s="40">
        <f>_xll.qlInterestRateIndexMaturity($X$9,AC94,)</f>
        <v>42592</v>
      </c>
      <c r="AE94" s="43">
        <f>_xll.qlTenorBasisValue(TenorBasis6M,AC94,_xll.ohTrigger(trigger,$X$24))</f>
        <v>2.0503362239194904E-3</v>
      </c>
      <c r="AF94" s="90">
        <f>_xll.qlTenorBasisForwardRate(TenorBasis6M,AC94,_xll.ohTrigger(trigger,$X$24))</f>
        <v>1.9626499865618068E-4</v>
      </c>
      <c r="AG94" s="90">
        <f>_xll.qlIndexFixing(TenorBasisIndex6M,$AB94,TRUE,_xll.ohTrigger(trigger,$X$24))</f>
        <v>2.075850713244333E-4</v>
      </c>
      <c r="AH94" s="43">
        <f>_xll.qlIndexFixing($X$9,$AB94,TRUE,trigger)</f>
        <v>2.0662048248925354E-4</v>
      </c>
      <c r="AI94" s="45">
        <f t="shared" si="15"/>
        <v>9.6458883517975252E-3</v>
      </c>
    </row>
    <row r="95" spans="27:35" x14ac:dyDescent="0.2">
      <c r="AA95" s="39" t="s">
        <v>87</v>
      </c>
      <c r="AB95" s="40">
        <f>_xll.qlInterestRateIndexFixingDate($X$9,AC95)</f>
        <v>42409</v>
      </c>
      <c r="AC95" s="40">
        <f>_xll.qlCalendarAdvance(calendar,$AC94,AA95,,,trigger)</f>
        <v>42411</v>
      </c>
      <c r="AD95" s="40">
        <f>_xll.qlInterestRateIndexMaturity($X$9,AC95,)</f>
        <v>42593</v>
      </c>
      <c r="AE95" s="43">
        <f>_xll.qlTenorBasisValue(TenorBasis6M,AC95,_xll.ohTrigger(trigger,$X$24))</f>
        <v>2.0519632413079619E-3</v>
      </c>
      <c r="AF95" s="90">
        <f>_xll.qlTenorBasisForwardRate(TenorBasis6M,AC95,_xll.ohTrigger(trigger,$X$24))</f>
        <v>1.9631983864850814E-4</v>
      </c>
      <c r="AG95" s="90">
        <f>_xll.qlIndexFixing(TenorBasisIndex6M,$AB95,TRUE,_xll.ohTrigger(trigger,$X$24))</f>
        <v>2.0726290655396793E-4</v>
      </c>
      <c r="AH95" s="43">
        <f>_xll.qlIndexFixing($X$9,$AB95,TRUE,trigger)</f>
        <v>2.0623538391468605E-4</v>
      </c>
      <c r="AI95" s="45">
        <f t="shared" si="15"/>
        <v>1.0275226392818845E-2</v>
      </c>
    </row>
    <row r="96" spans="27:35" x14ac:dyDescent="0.2">
      <c r="AA96" s="39" t="s">
        <v>87</v>
      </c>
      <c r="AB96" s="40">
        <f>_xll.qlInterestRateIndexFixingDate($X$9,AC96)</f>
        <v>42410</v>
      </c>
      <c r="AC96" s="40">
        <f>_xll.qlCalendarAdvance(calendar,$AC95,AA96,,,trigger)</f>
        <v>42412</v>
      </c>
      <c r="AD96" s="40">
        <f>_xll.qlInterestRateIndexMaturity($X$9,AC96,)</f>
        <v>42594</v>
      </c>
      <c r="AE96" s="43">
        <f>_xll.qlTenorBasisValue(TenorBasis6M,AC96,_xll.ohTrigger(trigger,$X$24))</f>
        <v>2.0535879879270622E-3</v>
      </c>
      <c r="AF96" s="90">
        <f>_xll.qlTenorBasisForwardRate(TenorBasis6M,AC96,_xll.ohTrigger(trigger,$X$24))</f>
        <v>1.963709168064751E-4</v>
      </c>
      <c r="AG96" s="90">
        <f>_xll.qlIndexFixing(TenorBasisIndex6M,$AB96,TRUE,_xll.ohTrigger(trigger,$X$24))</f>
        <v>2.0693698001326657E-4</v>
      </c>
      <c r="AH96" s="43">
        <f>_xll.qlIndexFixing($X$9,$AB96,TRUE,trigger)</f>
        <v>2.0585888879696659E-4</v>
      </c>
      <c r="AI96" s="45">
        <f t="shared" si="15"/>
        <v>1.0780912162999812E-2</v>
      </c>
    </row>
    <row r="97" spans="27:35" x14ac:dyDescent="0.2">
      <c r="AA97" s="39" t="s">
        <v>87</v>
      </c>
      <c r="AB97" s="40">
        <f>_xll.qlInterestRateIndexFixingDate($X$9,AC97)</f>
        <v>42411</v>
      </c>
      <c r="AC97" s="40">
        <f>_xll.qlCalendarAdvance(calendar,$AC96,AA97,,,trigger)</f>
        <v>42415</v>
      </c>
      <c r="AD97" s="40">
        <f>_xll.qlInterestRateIndexMaturity($X$9,AC97,)</f>
        <v>42597</v>
      </c>
      <c r="AE97" s="43">
        <f>_xll.qlTenorBasisValue(TenorBasis6M,AC97,_xll.ohTrigger(trigger,$X$24))</f>
        <v>2.0584486227912197E-3</v>
      </c>
      <c r="AF97" s="90">
        <f>_xll.qlTenorBasisForwardRate(TenorBasis6M,AC97,_xll.ohTrigger(trigger,$X$24))</f>
        <v>1.9650382733784707E-4</v>
      </c>
      <c r="AG97" s="90">
        <f>_xll.qlIndexFixing(TenorBasisIndex6M,$AB97,TRUE,_xll.ohTrigger(trigger,$X$24))</f>
        <v>2.0593887685797649E-4</v>
      </c>
      <c r="AH97" s="43">
        <f>_xll.qlIndexFixing($X$9,$AB97,TRUE,trigger)</f>
        <v>2.0478194047743285E-4</v>
      </c>
      <c r="AI97" s="45">
        <f t="shared" si="15"/>
        <v>1.156936380543647E-2</v>
      </c>
    </row>
    <row r="98" spans="27:35" x14ac:dyDescent="0.2">
      <c r="AA98" s="39" t="s">
        <v>87</v>
      </c>
      <c r="AB98" s="40">
        <f>_xll.qlInterestRateIndexFixingDate($X$9,AC98)</f>
        <v>42412</v>
      </c>
      <c r="AC98" s="40">
        <f>_xll.qlCalendarAdvance(calendar,$AC97,AA98,,,trigger)</f>
        <v>42416</v>
      </c>
      <c r="AD98" s="40">
        <f>_xll.qlInterestRateIndexMaturity($X$9,AC98,)</f>
        <v>42598</v>
      </c>
      <c r="AE98" s="43">
        <f>_xll.qlTenorBasisValue(TenorBasis6M,AC98,_xll.ohTrigger(trigger,$X$24))</f>
        <v>2.060064305948673E-3</v>
      </c>
      <c r="AF98" s="90">
        <f>_xll.qlTenorBasisForwardRate(TenorBasis6M,AC98,_xll.ohTrigger(trigger,$X$24))</f>
        <v>1.9654210521410036E-4</v>
      </c>
      <c r="AG98" s="90">
        <f>_xll.qlIndexFixing(TenorBasisIndex6M,$AB98,TRUE,_xll.ohTrigger(trigger,$X$24))</f>
        <v>2.0560015031885132E-4</v>
      </c>
      <c r="AH98" s="43">
        <f>_xll.qlIndexFixing($X$9,$AB98,TRUE,trigger)</f>
        <v>2.0444077548008112E-4</v>
      </c>
      <c r="AI98" s="45">
        <f t="shared" si="15"/>
        <v>1.1593748387701917E-2</v>
      </c>
    </row>
    <row r="99" spans="27:35" x14ac:dyDescent="0.2">
      <c r="AA99" s="39" t="s">
        <v>87</v>
      </c>
      <c r="AB99" s="40">
        <f>_xll.qlInterestRateIndexFixingDate($X$9,AC99)</f>
        <v>42415</v>
      </c>
      <c r="AC99" s="40">
        <f>_xll.qlCalendarAdvance(calendar,$AC98,AA99,,,trigger)</f>
        <v>42417</v>
      </c>
      <c r="AD99" s="40">
        <f>_xll.qlInterestRateIndexMaturity($X$9,AC99,)</f>
        <v>42599</v>
      </c>
      <c r="AE99" s="43">
        <f>_xll.qlTenorBasisValue(TenorBasis6M,AC99,_xll.ohTrigger(trigger,$X$24))</f>
        <v>2.0616777281374315E-3</v>
      </c>
      <c r="AF99" s="90">
        <f>_xll.qlTenorBasisForwardRate(TenorBasis6M,AC99,_xll.ohTrigger(trigger,$X$24))</f>
        <v>1.9657774477573192E-4</v>
      </c>
      <c r="AG99" s="90">
        <f>_xll.qlIndexFixing(TenorBasisIndex6M,$AB99,TRUE,_xll.ohTrigger(trigger,$X$24))</f>
        <v>2.0525878554460128E-4</v>
      </c>
      <c r="AH99" s="43">
        <f>_xll.qlIndexFixing($X$9,$AB99,TRUE,trigger)</f>
        <v>2.0410867208782207E-4</v>
      </c>
      <c r="AI99" s="45">
        <f t="shared" si="15"/>
        <v>1.1501134567792101E-2</v>
      </c>
    </row>
    <row r="100" spans="27:35" x14ac:dyDescent="0.2">
      <c r="AA100" s="39" t="s">
        <v>87</v>
      </c>
      <c r="AB100" s="40">
        <f>_xll.qlInterestRateIndexFixingDate($X$9,AC100)</f>
        <v>42416</v>
      </c>
      <c r="AC100" s="40">
        <f>_xll.qlCalendarAdvance(calendar,$AC99,AA100,,,trigger)</f>
        <v>42418</v>
      </c>
      <c r="AD100" s="40">
        <f>_xll.qlInterestRateIndexMaturity($X$9,AC100,)</f>
        <v>42600</v>
      </c>
      <c r="AE100" s="43">
        <f>_xll.qlTenorBasisValue(TenorBasis6M,AC100,_xll.ohTrigger(trigger,$X$24))</f>
        <v>2.0632888913132887E-3</v>
      </c>
      <c r="AF100" s="90">
        <f>_xll.qlTenorBasisForwardRate(TenorBasis6M,AC100,_xll.ohTrigger(trigger,$X$24))</f>
        <v>1.9661097072431777E-4</v>
      </c>
      <c r="AG100" s="90">
        <f>_xll.qlIndexFixing(TenorBasisIndex6M,$AB100,TRUE,_xll.ohTrigger(trigger,$X$24))</f>
        <v>2.049150072368024E-4</v>
      </c>
      <c r="AH100" s="43">
        <f>_xll.qlIndexFixing($X$9,$AB100,TRUE,trigger)</f>
        <v>2.0378572192933833E-4</v>
      </c>
      <c r="AI100" s="45">
        <f t="shared" si="15"/>
        <v>1.1292853074640645E-2</v>
      </c>
    </row>
    <row r="101" spans="27:35" x14ac:dyDescent="0.2">
      <c r="AA101" s="39" t="s">
        <v>87</v>
      </c>
      <c r="AB101" s="40">
        <f>_xll.qlInterestRateIndexFixingDate($X$9,AC101)</f>
        <v>42417</v>
      </c>
      <c r="AC101" s="40">
        <f>_xll.qlCalendarAdvance(calendar,$AC100,AA101,,,trigger)</f>
        <v>42419</v>
      </c>
      <c r="AD101" s="40">
        <f>_xll.qlInterestRateIndexMaturity($X$9,AC101,)</f>
        <v>42601</v>
      </c>
      <c r="AE101" s="43">
        <f>_xll.qlTenorBasisValue(TenorBasis6M,AC101,_xll.ohTrigger(trigger,$X$24))</f>
        <v>2.0648977974305925E-3</v>
      </c>
      <c r="AF101" s="90">
        <f>_xll.qlTenorBasisForwardRate(TenorBasis6M,AC101,_xll.ohTrigger(trigger,$X$24))</f>
        <v>1.9664200775704188E-4</v>
      </c>
      <c r="AG101" s="90">
        <f>_xll.qlIndexFixing(TenorBasisIndex6M,$AB101,TRUE,_xll.ohTrigger(trigger,$X$24))</f>
        <v>2.0456904009834832E-4</v>
      </c>
      <c r="AH101" s="43">
        <f>_xll.qlIndexFixing($X$9,$AB101,TRUE,trigger)</f>
        <v>2.034720166346302E-4</v>
      </c>
      <c r="AI101" s="45">
        <f t="shared" si="15"/>
        <v>1.097023463718117E-2</v>
      </c>
    </row>
    <row r="102" spans="27:35" x14ac:dyDescent="0.2">
      <c r="AA102" s="39" t="s">
        <v>87</v>
      </c>
      <c r="AB102" s="40">
        <f>_xll.qlInterestRateIndexFixingDate($X$9,AC102)</f>
        <v>42418</v>
      </c>
      <c r="AC102" s="40">
        <f>_xll.qlCalendarAdvance(calendar,$AC101,AA102,,,trigger)</f>
        <v>42422</v>
      </c>
      <c r="AD102" s="40">
        <f>_xll.qlInterestRateIndexMaturity($X$9,AC102,)</f>
        <v>42604</v>
      </c>
      <c r="AE102" s="43">
        <f>_xll.qlTenorBasisValue(TenorBasis6M,AC102,_xll.ohTrigger(trigger,$X$24))</f>
        <v>2.0697109929530126E-3</v>
      </c>
      <c r="AF102" s="90">
        <f>_xll.qlTenorBasisForwardRate(TenorBasis6M,AC102,_xll.ohTrigger(trigger,$X$24))</f>
        <v>1.9672423232793018E-4</v>
      </c>
      <c r="AG102" s="90">
        <f>_xll.qlIndexFixing(TenorBasisIndex6M,$AB102,TRUE,_xll.ohTrigger(trigger,$X$24))</f>
        <v>2.0352025266825912E-4</v>
      </c>
      <c r="AH102" s="43">
        <f>_xll.qlIndexFixing($X$9,$AB102,TRUE,trigger)</f>
        <v>2.0258728623228403E-4</v>
      </c>
      <c r="AI102" s="45">
        <f t="shared" si="15"/>
        <v>9.3296643597509474E-3</v>
      </c>
    </row>
    <row r="103" spans="27:35" x14ac:dyDescent="0.2">
      <c r="AA103" s="39" t="s">
        <v>87</v>
      </c>
      <c r="AB103" s="40">
        <f>_xll.qlInterestRateIndexFixingDate($X$9,AC103)</f>
        <v>42419</v>
      </c>
      <c r="AC103" s="40">
        <f>_xll.qlCalendarAdvance(calendar,$AC102,AA103,,,trigger)</f>
        <v>42423</v>
      </c>
      <c r="AD103" s="40">
        <f>_xll.qlInterestRateIndexMaturity($X$9,AC103,)</f>
        <v>42605</v>
      </c>
      <c r="AE103" s="43">
        <f>_xll.qlTenorBasisValue(TenorBasis6M,AC103,_xll.ohTrigger(trigger,$X$24))</f>
        <v>2.0713108903507201E-3</v>
      </c>
      <c r="AF103" s="90">
        <f>_xll.qlTenorBasisForwardRate(TenorBasis6M,AC103,_xll.ohTrigger(trigger,$X$24))</f>
        <v>1.9674876065630957E-4</v>
      </c>
      <c r="AG103" s="90">
        <f>_xll.qlIndexFixing(TenorBasisIndex6M,$AB103,TRUE,_xll.ohTrigger(trigger,$X$24))</f>
        <v>2.0316777717507077E-4</v>
      </c>
      <c r="AH103" s="43">
        <f>_xll.qlIndexFixing($X$9,$AB103,TRUE,trigger)</f>
        <v>2.0231147669224204E-4</v>
      </c>
      <c r="AI103" s="45">
        <f t="shared" si="15"/>
        <v>8.5630048282872989E-3</v>
      </c>
    </row>
    <row r="104" spans="27:35" x14ac:dyDescent="0.2">
      <c r="AA104" s="39" t="s">
        <v>87</v>
      </c>
      <c r="AB104" s="40">
        <f>_xll.qlInterestRateIndexFixingDate($X$9,AC104)</f>
        <v>42422</v>
      </c>
      <c r="AC104" s="40">
        <f>_xll.qlCalendarAdvance(calendar,$AC103,AA104,,,trigger)</f>
        <v>42424</v>
      </c>
      <c r="AD104" s="40">
        <f>_xll.qlInterestRateIndexMaturity($X$9,AC104,)</f>
        <v>42606</v>
      </c>
      <c r="AE104" s="43">
        <f>_xll.qlTenorBasisValue(TenorBasis6M,AC104,_xll.ohTrigger(trigger,$X$24))</f>
        <v>2.0729085404399749E-3</v>
      </c>
      <c r="AF104" s="90">
        <f>_xll.qlTenorBasisForwardRate(TenorBasis6M,AC104,_xll.ohTrigger(trigger,$X$24))</f>
        <v>1.967722235406922E-4</v>
      </c>
      <c r="AG104" s="90">
        <f>_xll.qlIndexFixing(TenorBasisIndex6M,$AB104,TRUE,_xll.ohTrigger(trigger,$X$24))</f>
        <v>2.0281423633011959E-4</v>
      </c>
      <c r="AH104" s="43">
        <f>_xll.qlIndexFixing($X$9,$AB104,TRUE,trigger)</f>
        <v>2.0204537016597714E-4</v>
      </c>
      <c r="AI104" s="45">
        <f t="shared" si="15"/>
        <v>7.6886616414244806E-3</v>
      </c>
    </row>
    <row r="105" spans="27:35" x14ac:dyDescent="0.2">
      <c r="AA105" s="39" t="s">
        <v>87</v>
      </c>
      <c r="AB105" s="40">
        <f>_xll.qlInterestRateIndexFixingDate($X$9,AC105)</f>
        <v>42423</v>
      </c>
      <c r="AC105" s="40">
        <f>_xll.qlCalendarAdvance(calendar,$AC104,AA105,,,trigger)</f>
        <v>42425</v>
      </c>
      <c r="AD105" s="40">
        <f>_xll.qlInterestRateIndexMaturity($X$9,AC105,)</f>
        <v>42607</v>
      </c>
      <c r="AE105" s="43">
        <f>_xll.qlTenorBasisValue(TenorBasis6M,AC105,_xll.ohTrigger(trigger,$X$24))</f>
        <v>2.0745039451664756E-3</v>
      </c>
      <c r="AF105" s="90">
        <f>_xll.qlTenorBasisForwardRate(TenorBasis6M,AC105,_xll.ohTrigger(trigger,$X$24))</f>
        <v>1.9679484567123465E-4</v>
      </c>
      <c r="AG105" s="90">
        <f>_xll.qlIndexFixing(TenorBasisIndex6M,$AB105,TRUE,_xll.ohTrigger(trigger,$X$24))</f>
        <v>2.0245985482356214E-4</v>
      </c>
      <c r="AH105" s="43">
        <f>_xll.qlIndexFixing($X$9,$AB105,TRUE,trigger)</f>
        <v>2.017890582834896E-4</v>
      </c>
      <c r="AI105" s="45">
        <f t="shared" si="15"/>
        <v>6.7079654007254005E-3</v>
      </c>
    </row>
    <row r="106" spans="27:35" x14ac:dyDescent="0.2">
      <c r="AA106" s="39" t="s">
        <v>87</v>
      </c>
      <c r="AB106" s="40">
        <f>_xll.qlInterestRateIndexFixingDate($X$9,AC106)</f>
        <v>42424</v>
      </c>
      <c r="AC106" s="40">
        <f>_xll.qlCalendarAdvance(calendar,$AC105,AA106,,,trigger)</f>
        <v>42426</v>
      </c>
      <c r="AD106" s="40">
        <f>_xll.qlInterestRateIndexMaturity($X$9,AC106,)</f>
        <v>42608</v>
      </c>
      <c r="AE106" s="43">
        <f>_xll.qlTenorBasisValue(TenorBasis6M,AC106,_xll.ohTrigger(trigger,$X$24))</f>
        <v>2.0760971064744827E-3</v>
      </c>
      <c r="AF106" s="90">
        <f>_xll.qlTenorBasisForwardRate(TenorBasis6M,AC106,_xll.ohTrigger(trigger,$X$24))</f>
        <v>1.9681685173721509E-4</v>
      </c>
      <c r="AG106" s="90">
        <f>_xll.qlIndexFixing(TenorBasisIndex6M,$AB106,TRUE,_xll.ohTrigger(trigger,$X$24))</f>
        <v>2.0210485734687266E-4</v>
      </c>
      <c r="AH106" s="43">
        <f>_xll.qlIndexFixing($X$9,$AB106,TRUE,trigger)</f>
        <v>2.0154263267565812E-4</v>
      </c>
      <c r="AI106" s="45">
        <f t="shared" si="15"/>
        <v>5.6222467121453366E-3</v>
      </c>
    </row>
    <row r="107" spans="27:35" x14ac:dyDescent="0.2">
      <c r="AA107" s="39" t="s">
        <v>87</v>
      </c>
      <c r="AB107" s="40">
        <f>_xll.qlInterestRateIndexFixingDate($X$9,AC107)</f>
        <v>42425</v>
      </c>
      <c r="AC107" s="40">
        <f>_xll.qlCalendarAdvance(calendar,$AC106,AA107,,,trigger)</f>
        <v>42429</v>
      </c>
      <c r="AD107" s="40">
        <f>_xll.qlInterestRateIndexMaturity($X$9,AC107,)</f>
        <v>42613</v>
      </c>
      <c r="AE107" s="43">
        <f>_xll.qlTenorBasisValue(TenorBasis6M,AC107,_xll.ohTrigger(trigger,$X$24))</f>
        <v>2.0808631493086007E-3</v>
      </c>
      <c r="AF107" s="90">
        <f>_xll.qlTenorBasisForwardRate(TenorBasis6M,AC107,_xll.ohTrigger(trigger,$X$24))</f>
        <v>1.9712451263179231E-4</v>
      </c>
      <c r="AG107" s="90">
        <f>_xll.qlIndexFixing(TenorBasisIndex6M,$AB107,TRUE,_xll.ohTrigger(trigger,$X$24))</f>
        <v>2.0069451490211738E-4</v>
      </c>
      <c r="AH107" s="43">
        <f>_xll.qlIndexFixing($X$9,$AB107,TRUE,trigger)</f>
        <v>2.0045012417185576E-4</v>
      </c>
      <c r="AI107" s="45">
        <f t="shared" si="15"/>
        <v>2.4439073026161521E-3</v>
      </c>
    </row>
    <row r="108" spans="27:35" x14ac:dyDescent="0.2">
      <c r="AA108" s="39" t="s">
        <v>87</v>
      </c>
      <c r="AB108" s="40">
        <f>_xll.qlInterestRateIndexFixingDate($X$9,AC108)</f>
        <v>42426</v>
      </c>
      <c r="AC108" s="40">
        <f>_xll.qlCalendarAdvance(calendar,$AC107,AA108,,,trigger)</f>
        <v>42430</v>
      </c>
      <c r="AD108" s="40">
        <f>_xll.qlInterestRateIndexMaturity($X$9,AC108,)</f>
        <v>42614</v>
      </c>
      <c r="AE108" s="43">
        <f>_xll.qlTenorBasisValue(TenorBasis6M,AC108,_xll.ohTrigger(trigger,$X$24))</f>
        <v>2.082447356356514E-3</v>
      </c>
      <c r="AF108" s="90">
        <f>_xll.qlTenorBasisForwardRate(TenorBasis6M,AC108,_xll.ohTrigger(trigger,$X$24))</f>
        <v>1.9715002096202299E-4</v>
      </c>
      <c r="AG108" s="90">
        <f>_xll.qlIndexFixing(TenorBasisIndex6M,$AB108,TRUE,_xll.ohTrigger(trigger,$X$24))</f>
        <v>2.003471176585368E-4</v>
      </c>
      <c r="AH108" s="43">
        <f>_xll.qlIndexFixing($X$9,$AB108,TRUE,trigger)</f>
        <v>2.0022164894702941E-4</v>
      </c>
      <c r="AI108" s="45">
        <f t="shared" si="15"/>
        <v>1.2546871150739434E-3</v>
      </c>
    </row>
    <row r="109" spans="27:35" x14ac:dyDescent="0.2">
      <c r="AA109" s="39" t="s">
        <v>87</v>
      </c>
      <c r="AB109" s="40">
        <f>_xll.qlInterestRateIndexFixingDate($X$9,AC109)</f>
        <v>42429</v>
      </c>
      <c r="AC109" s="40">
        <f>_xll.qlCalendarAdvance(calendar,$AC108,AA109,,,trigger)</f>
        <v>42431</v>
      </c>
      <c r="AD109" s="40">
        <f>_xll.qlInterestRateIndexMaturity($X$9,AC109,)</f>
        <v>42615</v>
      </c>
      <c r="AE109" s="43">
        <f>_xll.qlTenorBasisValue(TenorBasis6M,AC109,_xll.ohTrigger(trigger,$X$24))</f>
        <v>2.0840293296856991E-3</v>
      </c>
      <c r="AF109" s="90">
        <f>_xll.qlTenorBasisForwardRate(TenorBasis6M,AC109,_xll.ohTrigger(trigger,$X$24))</f>
        <v>1.971758087825976E-4</v>
      </c>
      <c r="AG109" s="90">
        <f>_xll.qlIndexFixing(TenorBasisIndex6M,$AB109,TRUE,_xll.ohTrigger(trigger,$X$24))</f>
        <v>2.0000000000044139E-4</v>
      </c>
      <c r="AH109" s="43">
        <f>_xll.qlIndexFixing($X$9,$AB109,TRUE,trigger)</f>
        <v>2.0000000000000695E-4</v>
      </c>
      <c r="AI109" s="45">
        <f t="shared" si="15"/>
        <v>4.3443981051494163E-12</v>
      </c>
    </row>
    <row r="110" spans="27:35" x14ac:dyDescent="0.2">
      <c r="AA110" s="39" t="s">
        <v>87</v>
      </c>
      <c r="AB110" s="40">
        <f>_xll.qlInterestRateIndexFixingDate($X$9,AC110)</f>
        <v>42430</v>
      </c>
      <c r="AC110" s="40">
        <f>_xll.qlCalendarAdvance(calendar,$AC109,AA110,,,trigger)</f>
        <v>42432</v>
      </c>
      <c r="AD110" s="40">
        <f>_xll.qlInterestRateIndexMaturity($X$9,AC110,)</f>
        <v>42618</v>
      </c>
      <c r="AE110" s="43">
        <f>_xll.qlTenorBasisValue(TenorBasis6M,AC110,_xll.ohTrigger(trigger,$X$24))</f>
        <v>2.0856090712318091E-3</v>
      </c>
      <c r="AF110" s="90">
        <f>_xll.qlTenorBasisForwardRate(TenorBasis6M,AC110,_xll.ohTrigger(trigger,$X$24))</f>
        <v>1.9745650176175664E-4</v>
      </c>
      <c r="AG110" s="90">
        <f>_xll.qlIndexFixing(TenorBasisIndex6M,$AB110,TRUE,_xll.ohTrigger(trigger,$X$24))</f>
        <v>2.0017608935816953E-4</v>
      </c>
      <c r="AH110" s="43">
        <f>_xll.qlIndexFixing($X$9,$AB110,TRUE,trigger)</f>
        <v>1.9925267799617095E-4</v>
      </c>
      <c r="AI110" s="45">
        <f t="shared" si="15"/>
        <v>9.2341136199858703E-3</v>
      </c>
    </row>
    <row r="111" spans="27:35" x14ac:dyDescent="0.2">
      <c r="AA111" s="39" t="s">
        <v>87</v>
      </c>
      <c r="AB111" s="40">
        <f>_xll.qlInterestRateIndexFixingDate($X$9,AC111)</f>
        <v>42431</v>
      </c>
      <c r="AC111" s="40">
        <f>_xll.qlCalendarAdvance(calendar,$AC110,AA111,,,trigger)</f>
        <v>42433</v>
      </c>
      <c r="AD111" s="40">
        <f>_xll.qlInterestRateIndexMaturity($X$9,AC111,)</f>
        <v>42618</v>
      </c>
      <c r="AE111" s="43">
        <f>_xll.qlTenorBasisValue(TenorBasis6M,AC111,_xll.ohTrigger(trigger,$X$24))</f>
        <v>2.0871865829290657E-3</v>
      </c>
      <c r="AF111" s="90">
        <f>_xll.qlTenorBasisForwardRate(TenorBasis6M,AC111,_xll.ohTrigger(trigger,$X$24))</f>
        <v>1.9735758985634706E-4</v>
      </c>
      <c r="AG111" s="90">
        <f>_xll.qlIndexFixing(TenorBasisIndex6M,$AB111,TRUE,_xll.ohTrigger(trigger,$X$24))</f>
        <v>1.9999042862929098E-4</v>
      </c>
      <c r="AH111" s="43">
        <f>_xll.qlIndexFixing($X$9,$AB111,TRUE,trigger)</f>
        <v>1.9930658579568795E-4</v>
      </c>
      <c r="AI111" s="45">
        <f t="shared" si="15"/>
        <v>6.8384283360303326E-3</v>
      </c>
    </row>
    <row r="112" spans="27:35" x14ac:dyDescent="0.2">
      <c r="AA112" s="39" t="s">
        <v>87</v>
      </c>
      <c r="AB112" s="40">
        <f>_xll.qlInterestRateIndexFixingDate($X$9,AC112)</f>
        <v>42432</v>
      </c>
      <c r="AC112" s="40">
        <f>_xll.qlCalendarAdvance(calendar,$AC111,AA112,,,trigger)</f>
        <v>42436</v>
      </c>
      <c r="AD112" s="40">
        <f>_xll.qlInterestRateIndexMaturity($X$9,AC112,)</f>
        <v>42620</v>
      </c>
      <c r="AE112" s="43">
        <f>_xll.qlTenorBasisValue(TenorBasis6M,AC112,_xll.ohTrigger(trigger,$X$24))</f>
        <v>2.0919057582484747E-3</v>
      </c>
      <c r="AF112" s="90">
        <f>_xll.qlTenorBasisForwardRate(TenorBasis6M,AC112,_xll.ohTrigger(trigger,$X$24))</f>
        <v>1.973167192228702E-4</v>
      </c>
      <c r="AG112" s="90">
        <f>_xll.qlIndexFixing(TenorBasisIndex6M,$AB112,TRUE,_xll.ohTrigger(trigger,$X$24))</f>
        <v>1.9967583698357727E-4</v>
      </c>
      <c r="AH112" s="43">
        <f>_xll.qlIndexFixing($X$9,$AB112,TRUE,trigger)</f>
        <v>1.9901045901780874E-4</v>
      </c>
      <c r="AI112" s="45">
        <f t="shared" si="15"/>
        <v>6.6537796576852746E-3</v>
      </c>
    </row>
    <row r="113" spans="27:35" x14ac:dyDescent="0.2">
      <c r="AA113" s="39" t="s">
        <v>87</v>
      </c>
      <c r="AB113" s="40">
        <f>_xll.qlInterestRateIndexFixingDate($X$9,AC113)</f>
        <v>42433</v>
      </c>
      <c r="AC113" s="40">
        <f>_xll.qlCalendarAdvance(calendar,$AC112,AA113,,,trigger)</f>
        <v>42437</v>
      </c>
      <c r="AD113" s="40">
        <f>_xll.qlInterestRateIndexMaturity($X$9,AC113,)</f>
        <v>42621</v>
      </c>
      <c r="AE113" s="43">
        <f>_xll.qlTenorBasisValue(TenorBasis6M,AC113,_xll.ohTrigger(trigger,$X$24))</f>
        <v>2.093474369863936E-3</v>
      </c>
      <c r="AF113" s="90">
        <f>_xll.qlTenorBasisForwardRate(TenorBasis6M,AC113,_xll.ohTrigger(trigger,$X$24))</f>
        <v>1.9734885135156712E-4</v>
      </c>
      <c r="AG113" s="90">
        <f>_xll.qlIndexFixing(TenorBasisIndex6M,$AB113,TRUE,_xll.ohTrigger(trigger,$X$24))</f>
        <v>1.9961495441545986E-4</v>
      </c>
      <c r="AH113" s="43">
        <f>_xll.qlIndexFixing($X$9,$AB113,TRUE,trigger)</f>
        <v>1.9884123506252533E-4</v>
      </c>
      <c r="AI113" s="45">
        <f t="shared" si="15"/>
        <v>7.7371935293453382E-3</v>
      </c>
    </row>
    <row r="114" spans="27:35" x14ac:dyDescent="0.2">
      <c r="AA114" s="39" t="s">
        <v>87</v>
      </c>
      <c r="AB114" s="40">
        <f>_xll.qlInterestRateIndexFixingDate($X$9,AC114)</f>
        <v>42436</v>
      </c>
      <c r="AC114" s="40">
        <f>_xll.qlCalendarAdvance(calendar,$AC113,AA114,,,trigger)</f>
        <v>42438</v>
      </c>
      <c r="AD114" s="40">
        <f>_xll.qlInterestRateIndexMaturity($X$9,AC114,)</f>
        <v>42622</v>
      </c>
      <c r="AE114" s="43">
        <f>_xll.qlTenorBasisValue(TenorBasis6M,AC114,_xll.ohTrigger(trigger,$X$24))</f>
        <v>2.0950407612802149E-3</v>
      </c>
      <c r="AF114" s="90">
        <f>_xll.qlTenorBasisForwardRate(TenorBasis6M,AC114,_xll.ohTrigger(trigger,$X$24))</f>
        <v>1.9738281874611638E-4</v>
      </c>
      <c r="AG114" s="90">
        <f>_xll.qlIndexFixing(TenorBasisIndex6M,$AB114,TRUE,_xll.ohTrigger(trigger,$X$24))</f>
        <v>1.9955590711015372E-4</v>
      </c>
      <c r="AH114" s="43">
        <f>_xll.qlIndexFixing($X$9,$AB114,TRUE,trigger)</f>
        <v>1.9868325538318705E-4</v>
      </c>
      <c r="AI114" s="45">
        <f t="shared" si="15"/>
        <v>8.7265172696667954E-3</v>
      </c>
    </row>
    <row r="115" spans="27:35" x14ac:dyDescent="0.2">
      <c r="AA115" s="39" t="s">
        <v>87</v>
      </c>
      <c r="AB115" s="40">
        <f>_xll.qlInterestRateIndexFixingDate($X$9,AC115)</f>
        <v>42437</v>
      </c>
      <c r="AC115" s="40">
        <f>_xll.qlCalendarAdvance(calendar,$AC114,AA115,,,trigger)</f>
        <v>42439</v>
      </c>
      <c r="AD115" s="40">
        <f>_xll.qlInterestRateIndexMaturity($X$9,AC115,)</f>
        <v>42625</v>
      </c>
      <c r="AE115" s="43">
        <f>_xll.qlTenorBasisValue(TenorBasis6M,AC115,_xll.ohTrigger(trigger,$X$24))</f>
        <v>2.0966049344229654E-3</v>
      </c>
      <c r="AF115" s="90">
        <f>_xll.qlTenorBasisForwardRate(TenorBasis6M,AC115,_xll.ohTrigger(trigger,$X$24))</f>
        <v>1.9768600048801621E-4</v>
      </c>
      <c r="AG115" s="90">
        <f>_xll.qlIndexFixing(TenorBasisIndex6M,$AB115,TRUE,_xll.ohTrigger(trigger,$X$24))</f>
        <v>1.9976148554624201E-4</v>
      </c>
      <c r="AH115" s="43">
        <f>_xll.qlIndexFixing($X$9,$AB115,TRUE,trigger)</f>
        <v>1.9802819380771781E-4</v>
      </c>
      <c r="AI115" s="45">
        <f t="shared" si="15"/>
        <v>1.7332917385241994E-2</v>
      </c>
    </row>
    <row r="116" spans="27:35" x14ac:dyDescent="0.2">
      <c r="AA116" s="39" t="s">
        <v>87</v>
      </c>
      <c r="AB116" s="40">
        <f>_xll.qlInterestRateIndexFixingDate($X$9,AC116)</f>
        <v>42438</v>
      </c>
      <c r="AC116" s="40">
        <f>_xll.qlCalendarAdvance(calendar,$AC115,AA116,,,trigger)</f>
        <v>42440</v>
      </c>
      <c r="AD116" s="40">
        <f>_xll.qlInterestRateIndexMaturity($X$9,AC116,)</f>
        <v>42625</v>
      </c>
      <c r="AE116" s="43">
        <f>_xll.qlTenorBasisValue(TenorBasis6M,AC116,_xll.ohTrigger(trigger,$X$24))</f>
        <v>2.0981668912164165E-3</v>
      </c>
      <c r="AF116" s="90">
        <f>_xll.qlTenorBasisForwardRate(TenorBasis6M,AC116,_xll.ohTrigger(trigger,$X$24))</f>
        <v>1.9759158964194936E-4</v>
      </c>
      <c r="AG116" s="90">
        <f>_xll.qlIndexFixing(TenorBasisIndex6M,$AB116,TRUE,_xll.ohTrigger(trigger,$X$24))</f>
        <v>1.9957684461728014E-4</v>
      </c>
      <c r="AH116" s="43">
        <f>_xll.qlIndexFixing($X$9,$AB116,TRUE,trigger)</f>
        <v>1.9815459906006276E-4</v>
      </c>
      <c r="AI116" s="45">
        <f t="shared" si="15"/>
        <v>1.4222455572173831E-2</v>
      </c>
    </row>
    <row r="117" spans="27:35" x14ac:dyDescent="0.2">
      <c r="AA117" s="39" t="s">
        <v>87</v>
      </c>
      <c r="AB117" s="40">
        <f>_xll.qlInterestRateIndexFixingDate($X$9,AC117)</f>
        <v>42439</v>
      </c>
      <c r="AC117" s="40">
        <f>_xll.qlCalendarAdvance(calendar,$AC116,AA117,,,trigger)</f>
        <v>42443</v>
      </c>
      <c r="AD117" s="40">
        <f>_xll.qlInterestRateIndexMaturity($X$9,AC117,)</f>
        <v>42627</v>
      </c>
      <c r="AE117" s="43">
        <f>_xll.qlTenorBasisValue(TenorBasis6M,AC117,_xll.ohTrigger(trigger,$X$24))</f>
        <v>2.1028394827219245E-3</v>
      </c>
      <c r="AF117" s="90">
        <f>_xll.qlTenorBasisForwardRate(TenorBasis6M,AC117,_xll.ohTrigger(trigger,$X$24))</f>
        <v>1.9758796333134855E-4</v>
      </c>
      <c r="AG117" s="90">
        <f>_xll.qlIndexFixing(TenorBasisIndex6M,$AB117,TRUE,_xll.ohTrigger(trigger,$X$24))</f>
        <v>1.9929597816917399E-4</v>
      </c>
      <c r="AH117" s="43">
        <f>_xll.qlIndexFixing($X$9,$AB117,TRUE,trigger)</f>
        <v>1.9808726406341263E-4</v>
      </c>
      <c r="AI117" s="45">
        <f t="shared" si="15"/>
        <v>1.2087141057613595E-2</v>
      </c>
    </row>
    <row r="118" spans="27:35" x14ac:dyDescent="0.2">
      <c r="AA118" s="39" t="s">
        <v>87</v>
      </c>
      <c r="AB118" s="40">
        <f>_xll.qlInterestRateIndexFixingDate($X$9,AC118)</f>
        <v>42440</v>
      </c>
      <c r="AC118" s="40">
        <f>_xll.qlCalendarAdvance(calendar,$AC117,AA118,,,trigger)</f>
        <v>42444</v>
      </c>
      <c r="AD118" s="40">
        <f>_xll.qlInterestRateIndexMaturity($X$9,AC118,)</f>
        <v>42628</v>
      </c>
      <c r="AE118" s="43">
        <f>_xll.qlTenorBasisValue(TenorBasis6M,AC118,_xll.ohTrigger(trigger,$X$24))</f>
        <v>2.1043925933320203E-3</v>
      </c>
      <c r="AF118" s="90">
        <f>_xll.qlTenorBasisForwardRate(TenorBasis6M,AC118,_xll.ohTrigger(trigger,$X$24))</f>
        <v>1.9763768968959701E-4</v>
      </c>
      <c r="AG118" s="90">
        <f>_xll.qlIndexFixing(TenorBasisIndex6M,$AB118,TRUE,_xll.ohTrigger(trigger,$X$24))</f>
        <v>1.9925268981496846E-4</v>
      </c>
      <c r="AH118" s="43">
        <f>_xll.qlIndexFixing($X$9,$AB118,TRUE,trigger)</f>
        <v>1.9801189580134651E-4</v>
      </c>
      <c r="AI118" s="45">
        <f t="shared" si="15"/>
        <v>1.2407940136219504E-2</v>
      </c>
    </row>
    <row r="119" spans="27:35" x14ac:dyDescent="0.2">
      <c r="AA119" s="39" t="s">
        <v>87</v>
      </c>
      <c r="AB119" s="40">
        <f>_xll.qlInterestRateIndexFixingDate($X$9,AC119)</f>
        <v>42443</v>
      </c>
      <c r="AC119" s="40">
        <f>_xll.qlCalendarAdvance(calendar,$AC118,AA119,,,trigger)</f>
        <v>42445</v>
      </c>
      <c r="AD119" s="40">
        <f>_xll.qlInterestRateIndexMaturity($X$9,AC119,)</f>
        <v>42629</v>
      </c>
      <c r="AE119" s="43">
        <f>_xll.qlTenorBasisValue(TenorBasis6M,AC119,_xll.ohTrigger(trigger,$X$24))</f>
        <v>2.105943497192632E-3</v>
      </c>
      <c r="AF119" s="90">
        <f>_xll.qlTenorBasisForwardRate(TenorBasis6M,AC119,_xll.ohTrigger(trigger,$X$24))</f>
        <v>1.9769128829688864E-4</v>
      </c>
      <c r="AG119" s="90">
        <f>_xll.qlIndexFixing(TenorBasisIndex6M,$AB119,TRUE,_xll.ohTrigger(trigger,$X$24))</f>
        <v>1.9921327370676502E-4</v>
      </c>
      <c r="AH119" s="43">
        <f>_xll.qlIndexFixing($X$9,$AB119,TRUE,trigger)</f>
        <v>1.9795282040416373E-4</v>
      </c>
      <c r="AI119" s="45">
        <f t="shared" si="15"/>
        <v>1.2604533026012912E-2</v>
      </c>
    </row>
    <row r="120" spans="27:35" x14ac:dyDescent="0.2">
      <c r="AA120" s="39" t="s">
        <v>87</v>
      </c>
      <c r="AB120" s="40">
        <f>_xll.qlInterestRateIndexFixingDate($X$9,AC120)</f>
        <v>42444</v>
      </c>
      <c r="AC120" s="40">
        <f>_xll.qlCalendarAdvance(calendar,$AC119,AA120,,,trigger)</f>
        <v>42446</v>
      </c>
      <c r="AD120" s="40">
        <f>_xll.qlInterestRateIndexMaturity($X$9,AC120,)</f>
        <v>42632</v>
      </c>
      <c r="AE120" s="43">
        <f>_xll.qlTenorBasisValue(TenorBasis6M,AC120,_xll.ohTrigger(trigger,$X$24))</f>
        <v>2.1074921962194637E-3</v>
      </c>
      <c r="AF120" s="90">
        <f>_xll.qlTenorBasisForwardRate(TenorBasis6M,AC120,_xll.ohTrigger(trigger,$X$24))</f>
        <v>1.9802509050343759E-4</v>
      </c>
      <c r="AG120" s="90">
        <f>_xll.qlIndexFixing(TenorBasisIndex6M,$AB120,TRUE,_xll.ohTrigger(trigger,$X$24))</f>
        <v>1.9945647290958889E-4</v>
      </c>
      <c r="AH120" s="43">
        <f>_xll.qlIndexFixing($X$9,$AB120,TRUE,trigger)</f>
        <v>1.9772485721144644E-4</v>
      </c>
      <c r="AI120" s="45">
        <f t="shared" si="15"/>
        <v>1.731615698142441E-2</v>
      </c>
    </row>
    <row r="121" spans="27:35" x14ac:dyDescent="0.2">
      <c r="AA121" s="39" t="s">
        <v>87</v>
      </c>
      <c r="AB121" s="40">
        <f>_xll.qlInterestRateIndexFixingDate($X$9,AC121)</f>
        <v>42445</v>
      </c>
      <c r="AC121" s="40">
        <f>_xll.qlCalendarAdvance(calendar,$AC120,AA121,,,trigger)</f>
        <v>42447</v>
      </c>
      <c r="AD121" s="40">
        <f>_xll.qlInterestRateIndexMaturity($X$9,AC121,)</f>
        <v>42632</v>
      </c>
      <c r="AE121" s="43">
        <f>_xll.qlTenorBasisValue(TenorBasis6M,AC121,_xll.ohTrigger(trigger,$X$24))</f>
        <v>2.1090386923268002E-3</v>
      </c>
      <c r="AF121" s="90">
        <f>_xll.qlTenorBasisForwardRate(TenorBasis6M,AC121,_xll.ohTrigger(trigger,$X$24))</f>
        <v>1.9795154834868282E-4</v>
      </c>
      <c r="AG121" s="90">
        <f>_xll.qlIndexFixing(TenorBasisIndex6M,$AB121,TRUE,_xll.ohTrigger(trigger,$X$24))</f>
        <v>1.9928921941492209E-4</v>
      </c>
      <c r="AH121" s="43">
        <f>_xll.qlIndexFixing($X$9,$AB121,TRUE,trigger)</f>
        <v>1.9780996947249254E-4</v>
      </c>
      <c r="AI121" s="45">
        <f t="shared" si="15"/>
        <v>1.4792499424295502E-2</v>
      </c>
    </row>
    <row r="122" spans="27:35" x14ac:dyDescent="0.2">
      <c r="AA122" s="39" t="s">
        <v>87</v>
      </c>
      <c r="AB122" s="40">
        <f>_xll.qlInterestRateIndexFixingDate($X$9,AC122)</f>
        <v>42446</v>
      </c>
      <c r="AC122" s="40">
        <f>_xll.qlCalendarAdvance(calendar,$AC121,AA122,,,trigger)</f>
        <v>42450</v>
      </c>
      <c r="AD122" s="40">
        <f>_xll.qlInterestRateIndexMaturity($X$9,AC122,)</f>
        <v>42634</v>
      </c>
      <c r="AE122" s="43">
        <f>_xll.qlTenorBasisValue(TenorBasis6M,AC122,_xll.ohTrigger(trigger,$X$24))</f>
        <v>2.1136649822534543E-3</v>
      </c>
      <c r="AF122" s="90">
        <f>_xll.qlTenorBasisForwardRate(TenorBasis6M,AC122,_xll.ohTrigger(trigger,$X$24))</f>
        <v>1.9803356624200583E-4</v>
      </c>
      <c r="AG122" s="90">
        <f>_xll.qlIndexFixing(TenorBasisIndex6M,$AB122,TRUE,_xll.ohTrigger(trigger,$X$24))</f>
        <v>1.9909047802879127E-4</v>
      </c>
      <c r="AH122" s="43">
        <f>_xll.qlIndexFixing($X$9,$AB122,TRUE,trigger)</f>
        <v>1.9792707936008486E-4</v>
      </c>
      <c r="AI122" s="45">
        <f t="shared" si="15"/>
        <v>1.1633986687064073E-2</v>
      </c>
    </row>
    <row r="123" spans="27:35" x14ac:dyDescent="0.2">
      <c r="AA123" s="39" t="s">
        <v>87</v>
      </c>
      <c r="AB123" s="40">
        <f>_xll.qlInterestRateIndexFixingDate($X$9,AC123)</f>
        <v>42447</v>
      </c>
      <c r="AC123" s="40">
        <f>_xll.qlCalendarAdvance(calendar,$AC122,AA123,,,trigger)</f>
        <v>42451</v>
      </c>
      <c r="AD123" s="40">
        <f>_xll.qlInterestRateIndexMaturity($X$9,AC123,)</f>
        <v>42635</v>
      </c>
      <c r="AE123" s="43">
        <f>_xll.qlTenorBasisValue(TenorBasis6M,AC123,_xll.ohTrigger(trigger,$X$24))</f>
        <v>2.11520268579735E-3</v>
      </c>
      <c r="AF123" s="90">
        <f>_xll.qlTenorBasisForwardRate(TenorBasis6M,AC123,_xll.ohTrigger(trigger,$X$24))</f>
        <v>1.9811904104445914E-4</v>
      </c>
      <c r="AG123" s="90">
        <f>_xll.qlIndexFixing(TenorBasisIndex6M,$AB123,TRUE,_xll.ohTrigger(trigger,$X$24))</f>
        <v>1.9908293809229005E-4</v>
      </c>
      <c r="AH123" s="43">
        <f>_xll.qlIndexFixing($X$9,$AB123,TRUE,trigger)</f>
        <v>1.9798090694291066E-4</v>
      </c>
      <c r="AI123" s="45">
        <f t="shared" si="15"/>
        <v>1.1020311493793853E-2</v>
      </c>
    </row>
    <row r="124" spans="27:35" x14ac:dyDescent="0.2">
      <c r="AA124" s="39" t="s">
        <v>87</v>
      </c>
      <c r="AB124" s="40">
        <f>_xll.qlInterestRateIndexFixingDate($X$9,AC124)</f>
        <v>42450</v>
      </c>
      <c r="AC124" s="40">
        <f>_xll.qlCalendarAdvance(calendar,$AC123,AA124,,,trigger)</f>
        <v>42452</v>
      </c>
      <c r="AD124" s="40">
        <f>_xll.qlInterestRateIndexMaturity($X$9,AC124,)</f>
        <v>42636</v>
      </c>
      <c r="AE124" s="43">
        <f>_xll.qlTenorBasisValue(TenorBasis6M,AC124,_xll.ohTrigger(trigger,$X$24))</f>
        <v>2.1167381959719474E-3</v>
      </c>
      <c r="AF124" s="90">
        <f>_xll.qlTenorBasisForwardRate(TenorBasis6M,AC124,_xll.ohTrigger(trigger,$X$24))</f>
        <v>1.9821088719731622E-4</v>
      </c>
      <c r="AG124" s="90">
        <f>_xll.qlIndexFixing(TenorBasisIndex6M,$AB124,TRUE,_xll.ohTrigger(trigger,$X$24))</f>
        <v>1.9908176950054492E-4</v>
      </c>
      <c r="AH124" s="43">
        <f>_xll.qlIndexFixing($X$9,$AB124,TRUE,trigger)</f>
        <v>1.9805607599302549E-4</v>
      </c>
      <c r="AI124" s="45">
        <f t="shared" si="15"/>
        <v>1.0256935075194349E-2</v>
      </c>
    </row>
    <row r="125" spans="27:35" x14ac:dyDescent="0.2">
      <c r="AA125" s="39" t="s">
        <v>87</v>
      </c>
      <c r="AB125" s="40">
        <f>_xll.qlInterestRateIndexFixingDate($X$9,AC125)</f>
        <v>42451</v>
      </c>
      <c r="AC125" s="40">
        <f>_xll.qlCalendarAdvance(calendar,$AC124,AA125,,,trigger)</f>
        <v>42453</v>
      </c>
      <c r="AD125" s="40">
        <f>_xll.qlInterestRateIndexMaturity($X$9,AC125,)</f>
        <v>42639</v>
      </c>
      <c r="AE125" s="43">
        <f>_xll.qlTenorBasisValue(TenorBasis6M,AC125,_xll.ohTrigger(trigger,$X$24))</f>
        <v>2.118271514683048E-3</v>
      </c>
      <c r="AF125" s="90">
        <f>_xll.qlTenorBasisForwardRate(TenorBasis6M,AC125,_xll.ohTrigger(trigger,$X$24))</f>
        <v>1.9862262365241955E-4</v>
      </c>
      <c r="AG125" s="90">
        <f>_xll.qlIndexFixing(TenorBasisIndex6M,$AB125,TRUE,_xll.ohTrigger(trigger,$X$24))</f>
        <v>1.99409903245335E-4</v>
      </c>
      <c r="AH125" s="43">
        <f>_xll.qlIndexFixing($X$9,$AB125,TRUE,trigger)</f>
        <v>1.985873896796909E-4</v>
      </c>
      <c r="AI125" s="45">
        <f t="shared" si="15"/>
        <v>8.2251356564409933E-3</v>
      </c>
    </row>
    <row r="126" spans="27:35" x14ac:dyDescent="0.2">
      <c r="AA126" s="39" t="s">
        <v>87</v>
      </c>
      <c r="AB126" s="40">
        <f>_xll.qlInterestRateIndexFixingDate($X$9,AC126)</f>
        <v>42452</v>
      </c>
      <c r="AC126" s="40">
        <f>_xll.qlCalendarAdvance(calendar,$AC125,AA126,,,trigger)</f>
        <v>42458</v>
      </c>
      <c r="AD126" s="40">
        <f>_xll.qlInterestRateIndexMaturity($X$9,AC126,)</f>
        <v>42642</v>
      </c>
      <c r="AE126" s="43">
        <f>_xll.qlTenorBasisValue(TenorBasis6M,AC126,_xll.ohTrigger(trigger,$X$24))</f>
        <v>2.1259053028903868E-3</v>
      </c>
      <c r="AF126" s="90">
        <f>_xll.qlTenorBasisForwardRate(TenorBasis6M,AC126,_xll.ohTrigger(trigger,$X$24))</f>
        <v>1.9891252095275956E-4</v>
      </c>
      <c r="AG126" s="90">
        <f>_xll.qlIndexFixing(TenorBasisIndex6M,$AB126,TRUE,_xll.ohTrigger(trigger,$X$24))</f>
        <v>1.9922531461155998E-4</v>
      </c>
      <c r="AH126" s="43">
        <f>_xll.qlIndexFixing($X$9,$AB126,TRUE,trigger)</f>
        <v>1.9899565015410822E-4</v>
      </c>
      <c r="AI126" s="45">
        <f t="shared" si="15"/>
        <v>2.2966445745176145E-3</v>
      </c>
    </row>
    <row r="127" spans="27:35" x14ac:dyDescent="0.2">
      <c r="AA127" s="39" t="s">
        <v>87</v>
      </c>
      <c r="AB127" s="40">
        <f>_xll.qlInterestRateIndexFixingDate($X$9,AC127)</f>
        <v>42453</v>
      </c>
      <c r="AC127" s="40">
        <f>_xll.qlCalendarAdvance(calendar,$AC126,AA127,,,trigger)</f>
        <v>42459</v>
      </c>
      <c r="AD127" s="40">
        <f>_xll.qlInterestRateIndexMaturity($X$9,AC127,)</f>
        <v>42643</v>
      </c>
      <c r="AE127" s="43">
        <f>_xll.qlTenorBasisValue(TenorBasis6M,AC127,_xll.ohTrigger(trigger,$X$24))</f>
        <v>2.1274255127633631E-3</v>
      </c>
      <c r="AF127" s="90">
        <f>_xll.qlTenorBasisForwardRate(TenorBasis6M,AC127,_xll.ohTrigger(trigger,$X$24))</f>
        <v>1.990573457709844E-4</v>
      </c>
      <c r="AG127" s="90">
        <f>_xll.qlIndexFixing(TenorBasisIndex6M,$AB127,TRUE,_xll.ohTrigger(trigger,$X$24))</f>
        <v>1.9927712461654187E-4</v>
      </c>
      <c r="AH127" s="43">
        <f>_xll.qlIndexFixing($X$9,$AB127,TRUE,trigger)</f>
        <v>1.9924040401954397E-4</v>
      </c>
      <c r="AI127" s="45">
        <f t="shared" si="15"/>
        <v>3.6720596997895198E-4</v>
      </c>
    </row>
    <row r="128" spans="27:35" x14ac:dyDescent="0.2">
      <c r="AA128" s="39" t="s">
        <v>87</v>
      </c>
      <c r="AB128" s="40">
        <f>_xll.qlInterestRateIndexFixingDate($X$9,AC128)</f>
        <v>42458</v>
      </c>
      <c r="AC128" s="40">
        <f>_xll.qlCalendarAdvance(calendar,$AC127,AA128,,,trigger)</f>
        <v>42460</v>
      </c>
      <c r="AD128" s="40">
        <f>_xll.qlInterestRateIndexMaturity($X$9,AC128,)</f>
        <v>42643</v>
      </c>
      <c r="AE128" s="43">
        <f>_xll.qlTenorBasisValue(TenorBasis6M,AC128,_xll.ohTrigger(trigger,$X$24))</f>
        <v>2.1289435444739918E-3</v>
      </c>
      <c r="AF128" s="90">
        <f>_xll.qlTenorBasisForwardRate(TenorBasis6M,AC128,_xll.ohTrigger(trigger,$X$24))</f>
        <v>1.9902654492257897E-4</v>
      </c>
      <c r="AG128" s="90">
        <f>_xll.qlIndexFixing(TenorBasisIndex6M,$AB128,TRUE,_xll.ohTrigger(trigger,$X$24))</f>
        <v>1.9914496825754237E-4</v>
      </c>
      <c r="AH128" s="43">
        <f>_xll.qlIndexFixing($X$9,$AB128,TRUE,trigger)</f>
        <v>1.9894173617545014E-4</v>
      </c>
      <c r="AI128" s="45">
        <f t="shared" si="15"/>
        <v>2.0323208209223017E-3</v>
      </c>
    </row>
    <row r="129" spans="27:35" x14ac:dyDescent="0.2">
      <c r="AA129" s="39" t="s">
        <v>87</v>
      </c>
      <c r="AB129" s="40">
        <f>_xll.qlInterestRateIndexFixingDate($X$9,AC129)</f>
        <v>42459</v>
      </c>
      <c r="AC129" s="40">
        <f>_xll.qlCalendarAdvance(calendar,$AC128,AA129,,,trigger)</f>
        <v>42461</v>
      </c>
      <c r="AD129" s="40">
        <f>_xll.qlInterestRateIndexMaturity($X$9,AC129,)</f>
        <v>42646</v>
      </c>
      <c r="AE129" s="43">
        <f>_xll.qlTenorBasisValue(TenorBasis6M,AC129,_xll.ohTrigger(trigger,$X$24))</f>
        <v>2.1304593999168127E-3</v>
      </c>
      <c r="AF129" s="90">
        <f>_xll.qlTenorBasisForwardRate(TenorBasis6M,AC129,_xll.ohTrigger(trigger,$X$24))</f>
        <v>1.9956873163024121E-4</v>
      </c>
      <c r="AG129" s="90">
        <f>_xll.qlIndexFixing(TenorBasisIndex6M,$AB129,TRUE,_xll.ohTrigger(trigger,$X$24))</f>
        <v>1.9961123405646836E-4</v>
      </c>
      <c r="AH129" s="43">
        <f>_xll.qlIndexFixing($X$9,$AB129,TRUE,trigger)</f>
        <v>2.0052696019484524E-4</v>
      </c>
      <c r="AI129" s="45">
        <f t="shared" si="15"/>
        <v>-9.1572613837687215E-3</v>
      </c>
    </row>
    <row r="130" spans="27:35" x14ac:dyDescent="0.2">
      <c r="AA130" s="39" t="s">
        <v>87</v>
      </c>
      <c r="AB130" s="40">
        <f>_xll.qlInterestRateIndexFixingDate($X$9,AC130)</f>
        <v>42460</v>
      </c>
      <c r="AC130" s="40">
        <f>_xll.qlCalendarAdvance(calendar,$AC129,AA130,,,trigger)</f>
        <v>42464</v>
      </c>
      <c r="AD130" s="40">
        <f>_xll.qlInterestRateIndexMaturity($X$9,AC130,)</f>
        <v>42647</v>
      </c>
      <c r="AE130" s="43">
        <f>_xll.qlTenorBasisValue(TenorBasis6M,AC130,_xll.ohTrigger(trigger,$X$24))</f>
        <v>2.1349939275627857E-3</v>
      </c>
      <c r="AF130" s="90">
        <f>_xll.qlTenorBasisForwardRate(TenorBasis6M,AC130,_xll.ohTrigger(trigger,$X$24))</f>
        <v>1.9970938281110669E-4</v>
      </c>
      <c r="AG130" s="90">
        <f>_xll.qlIndexFixing(TenorBasisIndex6M,$AB130,TRUE,_xll.ohTrigger(trigger,$X$24))</f>
        <v>1.999999999886428E-4</v>
      </c>
      <c r="AH130" s="43">
        <f>_xll.qlIndexFixing($X$9,$AB130,TRUE,trigger)</f>
        <v>1.9999999946752959E-4</v>
      </c>
      <c r="AI130" s="45">
        <f t="shared" si="15"/>
        <v>5.2111320900799507E-9</v>
      </c>
    </row>
    <row r="131" spans="27:35" x14ac:dyDescent="0.2">
      <c r="AA131" s="39" t="s">
        <v>87</v>
      </c>
      <c r="AB131" s="40">
        <f>_xll.qlInterestRateIndexFixingDate($X$9,AC131)</f>
        <v>42461</v>
      </c>
      <c r="AC131" s="40">
        <f>_xll.qlCalendarAdvance(calendar,$AC130,AA131,,,trigger)</f>
        <v>42465</v>
      </c>
      <c r="AD131" s="40">
        <f>_xll.qlInterestRateIndexMaturity($X$9,AC131,)</f>
        <v>42648</v>
      </c>
      <c r="AE131" s="43">
        <f>_xll.qlTenorBasisValue(TenorBasis6M,AC131,_xll.ohTrigger(trigger,$X$24))</f>
        <v>2.1365010968517257E-3</v>
      </c>
      <c r="AF131" s="90">
        <f>_xll.qlTenorBasisForwardRate(TenorBasis6M,AC131,_xll.ohTrigger(trigger,$X$24))</f>
        <v>1.9990420322096587E-4</v>
      </c>
      <c r="AG131" s="90">
        <f>_xll.qlIndexFixing(TenorBasisIndex6M,$AB131,TRUE,_xll.ohTrigger(trigger,$X$24))</f>
        <v>2.001464419470931E-4</v>
      </c>
      <c r="AH131" s="43">
        <f>_xll.qlIndexFixing($X$9,$AB131,TRUE,trigger)</f>
        <v>2.003217872019117E-4</v>
      </c>
      <c r="AI131" s="45">
        <f t="shared" si="15"/>
        <v>-1.7534525481859454E-3</v>
      </c>
    </row>
    <row r="132" spans="27:35" x14ac:dyDescent="0.2">
      <c r="AA132" s="39" t="s">
        <v>87</v>
      </c>
      <c r="AB132" s="40">
        <f>_xll.qlInterestRateIndexFixingDate($X$9,AC132)</f>
        <v>42464</v>
      </c>
      <c r="AC132" s="40">
        <f>_xll.qlCalendarAdvance(calendar,$AC131,AA132,,,trigger)</f>
        <v>42466</v>
      </c>
      <c r="AD132" s="40">
        <f>_xll.qlInterestRateIndexMaturity($X$9,AC132,)</f>
        <v>42649</v>
      </c>
      <c r="AE132" s="43">
        <f>_xll.qlTenorBasisValue(TenorBasis6M,AC132,_xll.ohTrigger(trigger,$X$24))</f>
        <v>2.1380060993245282E-3</v>
      </c>
      <c r="AF132" s="90">
        <f>_xll.qlTenorBasisForwardRate(TenorBasis6M,AC132,_xll.ohTrigger(trigger,$X$24))</f>
        <v>2.001092697490958E-4</v>
      </c>
      <c r="AG132" s="90">
        <f>_xll.qlIndexFixing(TenorBasisIndex6M,$AB132,TRUE,_xll.ohTrigger(trigger,$X$24))</f>
        <v>2.0030312998668541E-4</v>
      </c>
      <c r="AH132" s="43">
        <f>_xll.qlIndexFixing($X$9,$AB132,TRUE,trigger)</f>
        <v>2.0065945637802931E-4</v>
      </c>
      <c r="AI132" s="45">
        <f t="shared" ref="AI132:AI195" si="16">(AG132-AH132)*10000</f>
        <v>-3.5632639134390554E-3</v>
      </c>
    </row>
    <row r="133" spans="27:35" x14ac:dyDescent="0.2">
      <c r="AA133" s="39" t="s">
        <v>87</v>
      </c>
      <c r="AB133" s="40">
        <f>_xll.qlInterestRateIndexFixingDate($X$9,AC133)</f>
        <v>42465</v>
      </c>
      <c r="AC133" s="40">
        <f>_xll.qlCalendarAdvance(calendar,$AC132,AA133,,,trigger)</f>
        <v>42467</v>
      </c>
      <c r="AD133" s="40">
        <f>_xll.qlInterestRateIndexMaturity($X$9,AC133,)</f>
        <v>42650</v>
      </c>
      <c r="AE133" s="43">
        <f>_xll.qlTenorBasisValue(TenorBasis6M,AC133,_xll.ohTrigger(trigger,$X$24))</f>
        <v>2.1395089368673294E-3</v>
      </c>
      <c r="AF133" s="90">
        <f>_xll.qlTenorBasisForwardRate(TenorBasis6M,AC133,_xll.ohTrigger(trigger,$X$24))</f>
        <v>2.003248832625873E-4</v>
      </c>
      <c r="AG133" s="90">
        <f>_xll.qlIndexFixing(TenorBasisIndex6M,$AB133,TRUE,_xll.ohTrigger(trigger,$X$24))</f>
        <v>2.0047036497582092E-4</v>
      </c>
      <c r="AH133" s="43">
        <f>_xll.qlIndexFixing($X$9,$AB133,TRUE,trigger)</f>
        <v>2.0101147014567244E-4</v>
      </c>
      <c r="AI133" s="45">
        <f t="shared" si="16"/>
        <v>-5.4110516985151312E-3</v>
      </c>
    </row>
    <row r="134" spans="27:35" x14ac:dyDescent="0.2">
      <c r="AA134" s="39" t="s">
        <v>87</v>
      </c>
      <c r="AB134" s="40">
        <f>_xll.qlInterestRateIndexFixingDate($X$9,AC134)</f>
        <v>42466</v>
      </c>
      <c r="AC134" s="40">
        <f>_xll.qlCalendarAdvance(calendar,$AC133,AA134,,,trigger)</f>
        <v>42468</v>
      </c>
      <c r="AD134" s="40">
        <f>_xll.qlInterestRateIndexMaturity($X$9,AC134,)</f>
        <v>42653</v>
      </c>
      <c r="AE134" s="43">
        <f>_xll.qlTenorBasisValue(TenorBasis6M,AC134,_xll.ohTrigger(trigger,$X$24))</f>
        <v>2.1410096113648669E-3</v>
      </c>
      <c r="AF134" s="90">
        <f>_xll.qlTenorBasisForwardRate(TenorBasis6M,AC134,_xll.ohTrigger(trigger,$X$24))</f>
        <v>2.0103788162238924E-4</v>
      </c>
      <c r="AG134" s="90">
        <f>_xll.qlIndexFixing(TenorBasisIndex6M,$AB134,TRUE,_xll.ohTrigger(trigger,$X$24))</f>
        <v>2.0223257123708506E-4</v>
      </c>
      <c r="AH134" s="43">
        <f>_xll.qlIndexFixing($X$9,$AB134,TRUE,trigger)</f>
        <v>2.0358342318155105E-4</v>
      </c>
      <c r="AI134" s="45">
        <f t="shared" si="16"/>
        <v>-1.3508519444659885E-2</v>
      </c>
    </row>
    <row r="135" spans="27:35" x14ac:dyDescent="0.2">
      <c r="AA135" s="39" t="s">
        <v>87</v>
      </c>
      <c r="AB135" s="40">
        <f>_xll.qlInterestRateIndexFixingDate($X$9,AC135)</f>
        <v>42467</v>
      </c>
      <c r="AC135" s="40">
        <f>_xll.qlCalendarAdvance(calendar,$AC134,AA135,,,trigger)</f>
        <v>42471</v>
      </c>
      <c r="AD135" s="40">
        <f>_xll.qlInterestRateIndexMaturity($X$9,AC135,)</f>
        <v>42654</v>
      </c>
      <c r="AE135" s="43">
        <f>_xll.qlTenorBasisValue(TenorBasis6M,AC135,_xll.ohTrigger(trigger,$X$24))</f>
        <v>2.145498675412329E-3</v>
      </c>
      <c r="AF135" s="90">
        <f>_xll.qlTenorBasisForwardRate(TenorBasis6M,AC135,_xll.ohTrigger(trigger,$X$24))</f>
        <v>2.0129882451198515E-4</v>
      </c>
      <c r="AG135" s="90">
        <f>_xll.qlIndexFixing(TenorBasisIndex6M,$AB135,TRUE,_xll.ohTrigger(trigger,$X$24))</f>
        <v>2.0234670806284504E-4</v>
      </c>
      <c r="AH135" s="43">
        <f>_xll.qlIndexFixing($X$9,$AB135,TRUE,trigger)</f>
        <v>2.0253223412031266E-4</v>
      </c>
      <c r="AI135" s="45">
        <f t="shared" si="16"/>
        <v>-1.8552605746761908E-3</v>
      </c>
    </row>
    <row r="136" spans="27:35" x14ac:dyDescent="0.2">
      <c r="AA136" s="39" t="s">
        <v>87</v>
      </c>
      <c r="AB136" s="40">
        <f>_xll.qlInterestRateIndexFixingDate($X$9,AC136)</f>
        <v>42468</v>
      </c>
      <c r="AC136" s="40">
        <f>_xll.qlCalendarAdvance(calendar,$AC135,AA136,,,trigger)</f>
        <v>42472</v>
      </c>
      <c r="AD136" s="40">
        <f>_xll.qlInterestRateIndexMaturity($X$9,AC136,)</f>
        <v>42655</v>
      </c>
      <c r="AE136" s="43">
        <f>_xll.qlTenorBasisValue(TenorBasis6M,AC136,_xll.ohTrigger(trigger,$X$24))</f>
        <v>2.1469907165482709E-3</v>
      </c>
      <c r="AF136" s="90">
        <f>_xll.qlTenorBasisForwardRate(TenorBasis6M,AC136,_xll.ohTrigger(trigger,$X$24))</f>
        <v>2.0157168594728953E-4</v>
      </c>
      <c r="AG136" s="90">
        <f>_xll.qlIndexFixing(TenorBasisIndex6M,$AB136,TRUE,_xll.ohTrigger(trigger,$X$24))</f>
        <v>2.014752744604081E-4</v>
      </c>
      <c r="AH136" s="43">
        <f>_xll.qlIndexFixing($X$9,$AB136,TRUE,trigger)</f>
        <v>2.0293291807714611E-4</v>
      </c>
      <c r="AI136" s="45">
        <f t="shared" si="16"/>
        <v>-1.457643616738013E-2</v>
      </c>
    </row>
    <row r="137" spans="27:35" x14ac:dyDescent="0.2">
      <c r="AA137" s="39" t="s">
        <v>87</v>
      </c>
      <c r="AB137" s="40">
        <f>_xll.qlInterestRateIndexFixingDate($X$9,AC137)</f>
        <v>42471</v>
      </c>
      <c r="AC137" s="40">
        <f>_xll.qlCalendarAdvance(calendar,$AC136,AA137,,,trigger)</f>
        <v>42473</v>
      </c>
      <c r="AD137" s="40">
        <f>_xll.qlInterestRateIndexMaturity($X$9,AC137,)</f>
        <v>42656</v>
      </c>
      <c r="AE137" s="43">
        <f>_xll.qlTenorBasisValue(TenorBasis6M,AC137,_xll.ohTrigger(trigger,$X$24))</f>
        <v>2.1484806040417094E-3</v>
      </c>
      <c r="AF137" s="90">
        <f>_xll.qlTenorBasisForwardRate(TenorBasis6M,AC137,_xll.ohTrigger(trigger,$X$24))</f>
        <v>2.0185689956045373E-4</v>
      </c>
      <c r="AG137" s="90">
        <f>_xll.qlIndexFixing(TenorBasisIndex6M,$AB137,TRUE,_xll.ohTrigger(trigger,$X$24))</f>
        <v>2.0171210931159219E-4</v>
      </c>
      <c r="AH137" s="43">
        <f>_xll.qlIndexFixing($X$9,$AB137,TRUE,trigger)</f>
        <v>2.0333872551026762E-4</v>
      </c>
      <c r="AI137" s="45">
        <f t="shared" si="16"/>
        <v>-1.6266161986754329E-2</v>
      </c>
    </row>
    <row r="138" spans="27:35" x14ac:dyDescent="0.2">
      <c r="AA138" s="39" t="s">
        <v>87</v>
      </c>
      <c r="AB138" s="40">
        <f>_xll.qlInterestRateIndexFixingDate($X$9,AC138)</f>
        <v>42472</v>
      </c>
      <c r="AC138" s="40">
        <f>_xll.qlCalendarAdvance(calendar,$AC137,AA138,,,trigger)</f>
        <v>42474</v>
      </c>
      <c r="AD138" s="40">
        <f>_xll.qlInterestRateIndexMaturity($X$9,AC138,)</f>
        <v>42657</v>
      </c>
      <c r="AE138" s="43">
        <f>_xll.qlTenorBasisValue(TenorBasis6M,AC138,_xll.ohTrigger(trigger,$X$24))</f>
        <v>2.1499683397690171E-3</v>
      </c>
      <c r="AF138" s="90">
        <f>_xll.qlTenorBasisForwardRate(TenorBasis6M,AC138,_xll.ohTrigger(trigger,$X$24))</f>
        <v>2.0215476621157955E-4</v>
      </c>
      <c r="AG138" s="90">
        <f>_xll.qlIndexFixing(TenorBasisIndex6M,$AB138,TRUE,_xll.ohTrigger(trigger,$X$24))</f>
        <v>2.0196159715924107E-4</v>
      </c>
      <c r="AH138" s="43">
        <f>_xll.qlIndexFixing($X$9,$AB138,TRUE,trigger)</f>
        <v>2.0374811956378871E-4</v>
      </c>
      <c r="AI138" s="45">
        <f t="shared" si="16"/>
        <v>-1.7865224045476392E-2</v>
      </c>
    </row>
    <row r="139" spans="27:35" x14ac:dyDescent="0.2">
      <c r="AA139" s="39" t="s">
        <v>87</v>
      </c>
      <c r="AB139" s="40">
        <f>_xll.qlInterestRateIndexFixingDate($X$9,AC139)</f>
        <v>42473</v>
      </c>
      <c r="AC139" s="40">
        <f>_xll.qlCalendarAdvance(calendar,$AC138,AA139,,,trigger)</f>
        <v>42475</v>
      </c>
      <c r="AD139" s="40">
        <f>_xll.qlInterestRateIndexMaturity($X$9,AC139,)</f>
        <v>42660</v>
      </c>
      <c r="AE139" s="43">
        <f>_xll.qlTenorBasisValue(TenorBasis6M,AC139,_xll.ohTrigger(trigger,$X$24))</f>
        <v>2.1514539256051756E-3</v>
      </c>
      <c r="AF139" s="90">
        <f>_xll.qlTenorBasisForwardRate(TenorBasis6M,AC139,_xll.ohTrigger(trigger,$X$24))</f>
        <v>2.0308352409423679E-4</v>
      </c>
      <c r="AG139" s="90">
        <f>_xll.qlIndexFixing(TenorBasisIndex6M,$AB139,TRUE,_xll.ohTrigger(trigger,$X$24))</f>
        <v>2.0394322641178797E-4</v>
      </c>
      <c r="AH139" s="43">
        <f>_xll.qlIndexFixing($X$9,$AB139,TRUE,trigger)</f>
        <v>2.0653209998179416E-4</v>
      </c>
      <c r="AI139" s="45">
        <f t="shared" si="16"/>
        <v>-2.5888735700061914E-2</v>
      </c>
    </row>
    <row r="140" spans="27:35" x14ac:dyDescent="0.2">
      <c r="AA140" s="39" t="s">
        <v>87</v>
      </c>
      <c r="AB140" s="40">
        <f>_xll.qlInterestRateIndexFixingDate($X$9,AC140)</f>
        <v>42474</v>
      </c>
      <c r="AC140" s="40">
        <f>_xll.qlCalendarAdvance(calendar,$AC139,AA140,,,trigger)</f>
        <v>42478</v>
      </c>
      <c r="AD140" s="40">
        <f>_xll.qlInterestRateIndexMaturity($X$9,AC140,)</f>
        <v>42661</v>
      </c>
      <c r="AE140" s="43">
        <f>_xll.qlTenorBasisValue(TenorBasis6M,AC140,_xll.ohTrigger(trigger,$X$24))</f>
        <v>2.1558978024957399E-3</v>
      </c>
      <c r="AF140" s="90">
        <f>_xll.qlTenorBasisForwardRate(TenorBasis6M,AC140,_xll.ohTrigger(trigger,$X$24))</f>
        <v>2.0347878039293164E-4</v>
      </c>
      <c r="AG140" s="90">
        <f>_xll.qlIndexFixing(TenorBasisIndex6M,$AB140,TRUE,_xll.ohTrigger(trigger,$X$24))</f>
        <v>2.0165457997947439E-4</v>
      </c>
      <c r="AH140" s="43">
        <f>_xll.qlIndexFixing($X$9,$AB140,TRUE,trigger)</f>
        <v>2.0539082480382017E-4</v>
      </c>
      <c r="AI140" s="45">
        <f t="shared" si="16"/>
        <v>-3.7362448243457802E-2</v>
      </c>
    </row>
    <row r="141" spans="27:35" x14ac:dyDescent="0.2">
      <c r="AA141" s="39" t="s">
        <v>87</v>
      </c>
      <c r="AB141" s="40">
        <f>_xll.qlInterestRateIndexFixingDate($X$9,AC141)</f>
        <v>42475</v>
      </c>
      <c r="AC141" s="40">
        <f>_xll.qlCalendarAdvance(calendar,$AC140,AA141,,,trigger)</f>
        <v>42479</v>
      </c>
      <c r="AD141" s="40">
        <f>_xll.qlInterestRateIndexMaturity($X$9,AC141,)</f>
        <v>42662</v>
      </c>
      <c r="AE141" s="43">
        <f>_xll.qlTenorBasisValue(TenorBasis6M,AC141,_xll.ohTrigger(trigger,$X$24))</f>
        <v>2.1573748074893437E-3</v>
      </c>
      <c r="AF141" s="90">
        <f>_xll.qlTenorBasisForwardRate(TenorBasis6M,AC141,_xll.ohTrigger(trigger,$X$24))</f>
        <v>2.0384442512447337E-4</v>
      </c>
      <c r="AG141" s="90">
        <f>_xll.qlIndexFixing(TenorBasisIndex6M,$AB141,TRUE,_xll.ohTrigger(trigger,$X$24))</f>
        <v>2.0340936137856964E-4</v>
      </c>
      <c r="AH141" s="43">
        <f>_xll.qlIndexFixing($X$9,$AB141,TRUE,trigger)</f>
        <v>2.0579509906597444E-4</v>
      </c>
      <c r="AI141" s="45">
        <f t="shared" si="16"/>
        <v>-2.3857376874047986E-2</v>
      </c>
    </row>
    <row r="142" spans="27:35" x14ac:dyDescent="0.2">
      <c r="AA142" s="39" t="s">
        <v>87</v>
      </c>
      <c r="AB142" s="40">
        <f>_xll.qlInterestRateIndexFixingDate($X$9,AC142)</f>
        <v>42478</v>
      </c>
      <c r="AC142" s="40">
        <f>_xll.qlCalendarAdvance(calendar,$AC141,AA142,,,trigger)</f>
        <v>42480</v>
      </c>
      <c r="AD142" s="40">
        <f>_xll.qlInterestRateIndexMaturity($X$9,AC142,)</f>
        <v>42663</v>
      </c>
      <c r="AE142" s="43">
        <f>_xll.qlTenorBasisValue(TenorBasis6M,AC142,_xll.ohTrigger(trigger,$X$24))</f>
        <v>2.1588496719458818E-3</v>
      </c>
      <c r="AF142" s="90">
        <f>_xll.qlTenorBasisForwardRate(TenorBasis6M,AC142,_xll.ohTrigger(trigger,$X$24))</f>
        <v>2.042245280454149E-4</v>
      </c>
      <c r="AG142" s="90">
        <f>_xll.qlIndexFixing(TenorBasisIndex6M,$AB142,TRUE,_xll.ohTrigger(trigger,$X$24))</f>
        <v>2.0336098239119607E-4</v>
      </c>
      <c r="AH142" s="43">
        <f>_xll.qlIndexFixing($X$9,$AB142,TRUE,trigger)</f>
        <v>2.0619373878174731E-4</v>
      </c>
      <c r="AI142" s="45">
        <f t="shared" si="16"/>
        <v>-2.8327563905512429E-2</v>
      </c>
    </row>
    <row r="143" spans="27:35" x14ac:dyDescent="0.2">
      <c r="AA143" s="39" t="s">
        <v>87</v>
      </c>
      <c r="AB143" s="40">
        <f>_xll.qlInterestRateIndexFixingDate($X$9,AC143)</f>
        <v>42479</v>
      </c>
      <c r="AC143" s="40">
        <f>_xll.qlCalendarAdvance(calendar,$AC142,AA143,,,trigger)</f>
        <v>42481</v>
      </c>
      <c r="AD143" s="40">
        <f>_xll.qlInterestRateIndexMaturity($X$9,AC143,)</f>
        <v>42664</v>
      </c>
      <c r="AE143" s="43">
        <f>_xll.qlTenorBasisValue(TenorBasis6M,AC143,_xll.ohTrigger(trigger,$X$24))</f>
        <v>2.1603223977320119E-3</v>
      </c>
      <c r="AF143" s="90">
        <f>_xll.qlTenorBasisForwardRate(TenorBasis6M,AC143,_xll.ohTrigger(trigger,$X$24))</f>
        <v>2.0461939000843236E-4</v>
      </c>
      <c r="AG143" s="90">
        <f>_xll.qlIndexFixing(TenorBasisIndex6M,$AB143,TRUE,_xll.ohTrigger(trigger,$X$24))</f>
        <v>2.0517043569663767E-4</v>
      </c>
      <c r="AH143" s="43">
        <f>_xll.qlIndexFixing($X$9,$AB143,TRUE,trigger)</f>
        <v>2.0658520708738781E-4</v>
      </c>
      <c r="AI143" s="45">
        <f t="shared" si="16"/>
        <v>-1.4147713907501419E-2</v>
      </c>
    </row>
    <row r="144" spans="27:35" x14ac:dyDescent="0.2">
      <c r="AA144" s="39" t="s">
        <v>87</v>
      </c>
      <c r="AB144" s="40">
        <f>_xll.qlInterestRateIndexFixingDate($X$9,AC144)</f>
        <v>42480</v>
      </c>
      <c r="AC144" s="40">
        <f>_xll.qlCalendarAdvance(calendar,$AC143,AA144,,,trigger)</f>
        <v>42482</v>
      </c>
      <c r="AD144" s="40">
        <f>_xll.qlInterestRateIndexMaturity($X$9,AC144,)</f>
        <v>42667</v>
      </c>
      <c r="AE144" s="43">
        <f>_xll.qlTenorBasisValue(TenorBasis6M,AC144,_xll.ohTrigger(trigger,$X$24))</f>
        <v>2.1617929867130065E-3</v>
      </c>
      <c r="AF144" s="90">
        <f>_xll.qlTenorBasisForwardRate(TenorBasis6M,AC144,_xll.ohTrigger(trigger,$X$24))</f>
        <v>2.0580774613051554E-4</v>
      </c>
      <c r="AG144" s="90">
        <f>_xll.qlIndexFixing(TenorBasisIndex6M,$AB144,TRUE,_xll.ohTrigger(trigger,$X$24))</f>
        <v>2.0633245930418305E-4</v>
      </c>
      <c r="AH144" s="43">
        <f>_xll.qlIndexFixing($X$9,$AB144,TRUE,trigger)</f>
        <v>2.0881580161046155E-4</v>
      </c>
      <c r="AI144" s="45">
        <f t="shared" si="16"/>
        <v>-2.483342306278493E-2</v>
      </c>
    </row>
    <row r="145" spans="27:35" x14ac:dyDescent="0.2">
      <c r="AA145" s="39" t="s">
        <v>87</v>
      </c>
      <c r="AB145" s="40">
        <f>_xll.qlInterestRateIndexFixingDate($X$9,AC145)</f>
        <v>42481</v>
      </c>
      <c r="AC145" s="40">
        <f>_xll.qlCalendarAdvance(calendar,$AC144,AA145,,,trigger)</f>
        <v>42485</v>
      </c>
      <c r="AD145" s="40">
        <f>_xll.qlInterestRateIndexMaturity($X$9,AC145,)</f>
        <v>42668</v>
      </c>
      <c r="AE145" s="43">
        <f>_xll.qlTenorBasisValue(TenorBasis6M,AC145,_xll.ohTrigger(trigger,$X$24))</f>
        <v>2.1661919514571731E-3</v>
      </c>
      <c r="AF145" s="90">
        <f>_xll.qlTenorBasisForwardRate(TenorBasis6M,AC145,_xll.ohTrigger(trigger,$X$24))</f>
        <v>2.0635244537977479E-4</v>
      </c>
      <c r="AG145" s="90">
        <f>_xll.qlIndexFixing(TenorBasisIndex6M,$AB145,TRUE,_xll.ohTrigger(trigger,$X$24))</f>
        <v>2.056271063747411E-4</v>
      </c>
      <c r="AH145" s="43">
        <f>_xll.qlIndexFixing($X$9,$AB145,TRUE,trigger)</f>
        <v>2.0804862885454297E-4</v>
      </c>
      <c r="AI145" s="45">
        <f t="shared" si="16"/>
        <v>-2.4215224798018645E-2</v>
      </c>
    </row>
    <row r="146" spans="27:35" x14ac:dyDescent="0.2">
      <c r="AA146" s="39" t="s">
        <v>87</v>
      </c>
      <c r="AB146" s="40">
        <f>_xll.qlInterestRateIndexFixingDate($X$9,AC146)</f>
        <v>42482</v>
      </c>
      <c r="AC146" s="40">
        <f>_xll.qlCalendarAdvance(calendar,$AC145,AA146,,,trigger)</f>
        <v>42486</v>
      </c>
      <c r="AD146" s="40">
        <f>_xll.qlInterestRateIndexMaturity($X$9,AC146,)</f>
        <v>42669</v>
      </c>
      <c r="AE146" s="43">
        <f>_xll.qlTenorBasisValue(TenorBasis6M,AC146,_xll.ohTrigger(trigger,$X$24))</f>
        <v>2.1676540118427123E-3</v>
      </c>
      <c r="AF146" s="90">
        <f>_xll.qlTenorBasisForwardRate(TenorBasis6M,AC146,_xll.ohTrigger(trigger,$X$24))</f>
        <v>2.0682561536602748E-4</v>
      </c>
      <c r="AG146" s="90">
        <f>_xll.qlIndexFixing(TenorBasisIndex6M,$AB146,TRUE,_xll.ohTrigger(trigger,$X$24))</f>
        <v>2.0605189696214609E-4</v>
      </c>
      <c r="AH146" s="43">
        <f>_xll.qlIndexFixing($X$9,$AB146,TRUE,trigger)</f>
        <v>2.0838118708773487E-4</v>
      </c>
      <c r="AI146" s="45">
        <f t="shared" si="16"/>
        <v>-2.3292901255887798E-2</v>
      </c>
    </row>
    <row r="147" spans="27:35" x14ac:dyDescent="0.2">
      <c r="AA147" s="39" t="s">
        <v>87</v>
      </c>
      <c r="AB147" s="40">
        <f>_xll.qlInterestRateIndexFixingDate($X$9,AC147)</f>
        <v>42485</v>
      </c>
      <c r="AC147" s="40">
        <f>_xll.qlCalendarAdvance(calendar,$AC146,AA147,,,trigger)</f>
        <v>42487</v>
      </c>
      <c r="AD147" s="40">
        <f>_xll.qlInterestRateIndexMaturity($X$9,AC147,)</f>
        <v>42670</v>
      </c>
      <c r="AE147" s="43">
        <f>_xll.qlTenorBasisValue(TenorBasis6M,AC147,_xll.ohTrigger(trigger,$X$24))</f>
        <v>2.1691139447287547E-3</v>
      </c>
      <c r="AF147" s="90">
        <f>_xll.qlTenorBasisForwardRate(TenorBasis6M,AC147,_xll.ohTrigger(trigger,$X$24))</f>
        <v>2.0731522766252573E-4</v>
      </c>
      <c r="AG147" s="90">
        <f>_xll.qlIndexFixing(TenorBasisIndex6M,$AB147,TRUE,_xll.ohTrigger(trigger,$X$24))</f>
        <v>2.0649312980213785E-4</v>
      </c>
      <c r="AH147" s="43">
        <f>_xll.qlIndexFixing($X$9,$AB147,TRUE,trigger)</f>
        <v>2.08697352696838E-4</v>
      </c>
      <c r="AI147" s="45">
        <f t="shared" si="16"/>
        <v>-2.2042228947001551E-2</v>
      </c>
    </row>
    <row r="148" spans="27:35" x14ac:dyDescent="0.2">
      <c r="AA148" s="39" t="s">
        <v>87</v>
      </c>
      <c r="AB148" s="40">
        <f>_xll.qlInterestRateIndexFixingDate($X$9,AC148)</f>
        <v>42486</v>
      </c>
      <c r="AC148" s="40">
        <f>_xll.qlCalendarAdvance(calendar,$AC147,AA148,,,trigger)</f>
        <v>42488</v>
      </c>
      <c r="AD148" s="40">
        <f>_xll.qlInterestRateIndexMaturity($X$9,AC148,)</f>
        <v>42671</v>
      </c>
      <c r="AE148" s="43">
        <f>_xll.qlTenorBasisValue(TenorBasis6M,AC148,_xll.ohTrigger(trigger,$X$24))</f>
        <v>2.1705717519722887E-3</v>
      </c>
      <c r="AF148" s="90">
        <f>_xll.qlTenorBasisForwardRate(TenorBasis6M,AC148,_xll.ohTrigger(trigger,$X$24))</f>
        <v>2.078209968442526E-4</v>
      </c>
      <c r="AG148" s="90">
        <f>_xll.qlIndexFixing(TenorBasisIndex6M,$AB148,TRUE,_xll.ohTrigger(trigger,$X$24))</f>
        <v>2.0695051946795218E-4</v>
      </c>
      <c r="AH148" s="43">
        <f>_xll.qlIndexFixing($X$9,$AB148,TRUE,trigger)</f>
        <v>2.0899558880980201E-4</v>
      </c>
      <c r="AI148" s="45">
        <f t="shared" si="16"/>
        <v>-2.0450693418498329E-2</v>
      </c>
    </row>
    <row r="149" spans="27:35" x14ac:dyDescent="0.2">
      <c r="AA149" s="39" t="s">
        <v>87</v>
      </c>
      <c r="AB149" s="40">
        <f>_xll.qlInterestRateIndexFixingDate($X$9,AC149)</f>
        <v>42487</v>
      </c>
      <c r="AC149" s="40">
        <f>_xll.qlCalendarAdvance(calendar,$AC148,AA149,,,trigger)</f>
        <v>42489</v>
      </c>
      <c r="AD149" s="40">
        <f>_xll.qlInterestRateIndexMaturity($X$9,AC149,)</f>
        <v>42674</v>
      </c>
      <c r="AE149" s="43">
        <f>_xll.qlTenorBasisValue(TenorBasis6M,AC149,_xll.ohTrigger(trigger,$X$24))</f>
        <v>2.1720274354289247E-3</v>
      </c>
      <c r="AF149" s="90">
        <f>_xll.qlTenorBasisForwardRate(TenorBasis6M,AC149,_xll.ohTrigger(trigger,$X$24))</f>
        <v>2.0929774802534606E-4</v>
      </c>
      <c r="AG149" s="90">
        <f>_xll.qlIndexFixing(TenorBasisIndex6M,$AB149,TRUE,_xll.ohTrigger(trigger,$X$24))</f>
        <v>2.0948746986963491E-4</v>
      </c>
      <c r="AH149" s="43">
        <f>_xll.qlIndexFixing($X$9,$AB149,TRUE,trigger)</f>
        <v>2.099130793934753E-4</v>
      </c>
      <c r="AI149" s="45">
        <f t="shared" si="16"/>
        <v>-4.2560952384038684E-3</v>
      </c>
    </row>
    <row r="150" spans="27:35" x14ac:dyDescent="0.2">
      <c r="AA150" s="39" t="s">
        <v>87</v>
      </c>
      <c r="AB150" s="40">
        <f>_xll.qlInterestRateIndexFixingDate($X$9,AC150)</f>
        <v>42488</v>
      </c>
      <c r="AC150" s="40">
        <f>_xll.qlCalendarAdvance(calendar,$AC149,AA150,,,trigger)</f>
        <v>42492</v>
      </c>
      <c r="AD150" s="40">
        <f>_xll.qlInterestRateIndexMaturity($X$9,AC150,)</f>
        <v>42676</v>
      </c>
      <c r="AE150" s="43">
        <f>_xll.qlTenorBasisValue(TenorBasis6M,AC150,_xll.ohTrigger(trigger,$X$24))</f>
        <v>2.1763817616129149E-3</v>
      </c>
      <c r="AF150" s="90">
        <f>_xll.qlTenorBasisForwardRate(TenorBasis6M,AC150,_xll.ohTrigger(trigger,$X$24))</f>
        <v>2.1050590500074678E-4</v>
      </c>
      <c r="AG150" s="90">
        <f>_xll.qlIndexFixing(TenorBasisIndex6M,$AB150,TRUE,_xll.ohTrigger(trigger,$X$24))</f>
        <v>2.0999999975174937E-4</v>
      </c>
      <c r="AH150" s="43">
        <f>_xll.qlIndexFixing($X$9,$AB150,TRUE,trigger)</f>
        <v>2.0999999999981179E-4</v>
      </c>
      <c r="AI150" s="45">
        <f t="shared" si="16"/>
        <v>-2.4806242129860046E-9</v>
      </c>
    </row>
    <row r="151" spans="27:35" x14ac:dyDescent="0.2">
      <c r="AA151" s="39" t="s">
        <v>87</v>
      </c>
      <c r="AB151" s="40">
        <f>_xll.qlInterestRateIndexFixingDate($X$9,AC151)</f>
        <v>42489</v>
      </c>
      <c r="AC151" s="40">
        <f>_xll.qlCalendarAdvance(calendar,$AC150,AA151,,,trigger)</f>
        <v>42493</v>
      </c>
      <c r="AD151" s="40">
        <f>_xll.qlInterestRateIndexMaturity($X$9,AC151,)</f>
        <v>42677</v>
      </c>
      <c r="AE151" s="43">
        <f>_xll.qlTenorBasisValue(TenorBasis6M,AC151,_xll.ohTrigger(trigger,$X$24))</f>
        <v>2.1778289684505525E-3</v>
      </c>
      <c r="AF151" s="90">
        <f>_xll.qlTenorBasisForwardRate(TenorBasis6M,AC151,_xll.ohTrigger(trigger,$X$24))</f>
        <v>2.110982246753594E-4</v>
      </c>
      <c r="AG151" s="90">
        <f>_xll.qlIndexFixing(TenorBasisIndex6M,$AB151,TRUE,_xll.ohTrigger(trigger,$X$24))</f>
        <v>2.0981623038680662E-4</v>
      </c>
      <c r="AH151" s="43">
        <f>_xll.qlIndexFixing($X$9,$AB151,TRUE,trigger)</f>
        <v>2.1005419630681923E-4</v>
      </c>
      <c r="AI151" s="45">
        <f t="shared" si="16"/>
        <v>-2.3796592001261246E-3</v>
      </c>
    </row>
    <row r="152" spans="27:35" x14ac:dyDescent="0.2">
      <c r="AA152" s="39" t="s">
        <v>87</v>
      </c>
      <c r="AB152" s="40">
        <f>_xll.qlInterestRateIndexFixingDate($X$9,AC152)</f>
        <v>42492</v>
      </c>
      <c r="AC152" s="40">
        <f>_xll.qlCalendarAdvance(calendar,$AC151,AA152,,,trigger)</f>
        <v>42494</v>
      </c>
      <c r="AD152" s="40">
        <f>_xll.qlInterestRateIndexMaturity($X$9,AC152,)</f>
        <v>42678</v>
      </c>
      <c r="AE152" s="43">
        <f>_xll.qlTenorBasisValue(TenorBasis6M,AC152,_xll.ohTrigger(trigger,$X$24))</f>
        <v>2.1792740607587176E-3</v>
      </c>
      <c r="AF152" s="90">
        <f>_xll.qlTenorBasisForwardRate(TenorBasis6M,AC152,_xll.ohTrigger(trigger,$X$24))</f>
        <v>2.1170448907360868E-4</v>
      </c>
      <c r="AG152" s="90">
        <f>_xll.qlIndexFixing(TenorBasisIndex6M,$AB152,TRUE,_xll.ohTrigger(trigger,$X$24))</f>
        <v>2.0964640627290474E-4</v>
      </c>
      <c r="AH152" s="43">
        <f>_xll.qlIndexFixing($X$9,$AB152,TRUE,trigger)</f>
        <v>2.1007861000353563E-4</v>
      </c>
      <c r="AI152" s="45">
        <f t="shared" si="16"/>
        <v>-4.3220373063088836E-3</v>
      </c>
    </row>
    <row r="153" spans="27:35" x14ac:dyDescent="0.2">
      <c r="AA153" s="39" t="s">
        <v>87</v>
      </c>
      <c r="AB153" s="40">
        <f>_xll.qlInterestRateIndexFixingDate($X$9,AC153)</f>
        <v>42493</v>
      </c>
      <c r="AC153" s="40">
        <f>_xll.qlCalendarAdvance(calendar,$AC152,AA153,,,trigger)</f>
        <v>42495</v>
      </c>
      <c r="AD153" s="40">
        <f>_xll.qlInterestRateIndexMaturity($X$9,AC153,)</f>
        <v>42681</v>
      </c>
      <c r="AE153" s="43">
        <f>_xll.qlTenorBasisValue(TenorBasis6M,AC153,_xll.ohTrigger(trigger,$X$24))</f>
        <v>2.1807170403847749E-3</v>
      </c>
      <c r="AF153" s="90">
        <f>_xll.qlTenorBasisForwardRate(TenorBasis6M,AC153,_xll.ohTrigger(trigger,$X$24))</f>
        <v>2.1341514169387162E-4</v>
      </c>
      <c r="AG153" s="90">
        <f>_xll.qlIndexFixing(TenorBasisIndex6M,$AB153,TRUE,_xll.ohTrigger(trigger,$X$24))</f>
        <v>2.0639249237675014E-4</v>
      </c>
      <c r="AH153" s="43">
        <f>_xll.qlIndexFixing($X$9,$AB153,TRUE,trigger)</f>
        <v>2.0910314123266256E-4</v>
      </c>
      <c r="AI153" s="45">
        <f t="shared" si="16"/>
        <v>-2.7106488559124196E-2</v>
      </c>
    </row>
    <row r="154" spans="27:35" x14ac:dyDescent="0.2">
      <c r="AA154" s="39" t="s">
        <v>87</v>
      </c>
      <c r="AB154" s="40">
        <f>_xll.qlInterestRateIndexFixingDate($X$9,AC154)</f>
        <v>42494</v>
      </c>
      <c r="AC154" s="40">
        <f>_xll.qlCalendarAdvance(calendar,$AC153,AA154,,,trigger)</f>
        <v>42496</v>
      </c>
      <c r="AD154" s="40">
        <f>_xll.qlInterestRateIndexMaturity($X$9,AC154,)</f>
        <v>42681</v>
      </c>
      <c r="AE154" s="43">
        <f>_xll.qlTenorBasisValue(TenorBasis6M,AC154,_xll.ohTrigger(trigger,$X$24))</f>
        <v>2.1821579091747196E-3</v>
      </c>
      <c r="AF154" s="90">
        <f>_xll.qlTenorBasisForwardRate(TenorBasis6M,AC154,_xll.ohTrigger(trigger,$X$24))</f>
        <v>2.1350855035097842E-4</v>
      </c>
      <c r="AG154" s="90">
        <f>_xll.qlIndexFixing(TenorBasisIndex6M,$AB154,TRUE,_xll.ohTrigger(trigger,$X$24))</f>
        <v>2.0694593835250124E-4</v>
      </c>
      <c r="AH154" s="43">
        <f>_xll.qlIndexFixing($X$9,$AB154,TRUE,trigger)</f>
        <v>2.0951355197432712E-4</v>
      </c>
      <c r="AI154" s="45">
        <f t="shared" si="16"/>
        <v>-2.5676136218258816E-2</v>
      </c>
    </row>
    <row r="155" spans="27:35" x14ac:dyDescent="0.2">
      <c r="AA155" s="39" t="s">
        <v>87</v>
      </c>
      <c r="AB155" s="40">
        <f>_xll.qlInterestRateIndexFixingDate($X$9,AC155)</f>
        <v>42495</v>
      </c>
      <c r="AC155" s="40">
        <f>_xll.qlCalendarAdvance(calendar,$AC154,AA155,,,trigger)</f>
        <v>42499</v>
      </c>
      <c r="AD155" s="40">
        <f>_xll.qlInterestRateIndexMaturity($X$9,AC155,)</f>
        <v>42683</v>
      </c>
      <c r="AE155" s="43">
        <f>_xll.qlTenorBasisValue(TenorBasis6M,AC155,_xll.ohTrigger(trigger,$X$24))</f>
        <v>2.1864678689672797E-3</v>
      </c>
      <c r="AF155" s="90">
        <f>_xll.qlTenorBasisForwardRate(TenorBasis6M,AC155,_xll.ohTrigger(trigger,$X$24))</f>
        <v>2.1493480216410563E-4</v>
      </c>
      <c r="AG155" s="90">
        <f>_xll.qlIndexFixing(TenorBasisIndex6M,$AB155,TRUE,_xll.ohTrigger(trigger,$X$24))</f>
        <v>2.0726211456970189E-4</v>
      </c>
      <c r="AH155" s="43">
        <f>_xll.qlIndexFixing($X$9,$AB155,TRUE,trigger)</f>
        <v>2.0985087103976143E-4</v>
      </c>
      <c r="AI155" s="45">
        <f t="shared" si="16"/>
        <v>-2.5887564700595358E-2</v>
      </c>
    </row>
    <row r="156" spans="27:35" x14ac:dyDescent="0.2">
      <c r="AA156" s="39" t="s">
        <v>87</v>
      </c>
      <c r="AB156" s="40">
        <f>_xll.qlInterestRateIndexFixingDate($X$9,AC156)</f>
        <v>42496</v>
      </c>
      <c r="AC156" s="40">
        <f>_xll.qlCalendarAdvance(calendar,$AC155,AA156,,,trigger)</f>
        <v>42500</v>
      </c>
      <c r="AD156" s="40">
        <f>_xll.qlInterestRateIndexMaturity($X$9,AC156,)</f>
        <v>42684</v>
      </c>
      <c r="AE156" s="43">
        <f>_xll.qlTenorBasisValue(TenorBasis6M,AC156,_xll.ohTrigger(trigger,$X$24))</f>
        <v>2.1879003128453338E-3</v>
      </c>
      <c r="AF156" s="90">
        <f>_xll.qlTenorBasisForwardRate(TenorBasis6M,AC156,_xll.ohTrigger(trigger,$X$24))</f>
        <v>2.156186270351818E-4</v>
      </c>
      <c r="AG156" s="90">
        <f>_xll.qlIndexFixing(TenorBasisIndex6M,$AB156,TRUE,_xll.ohTrigger(trigger,$X$24))</f>
        <v>2.0996530694659894E-4</v>
      </c>
      <c r="AH156" s="43">
        <f>_xll.qlIndexFixing($X$9,$AB156,TRUE,trigger)</f>
        <v>2.0975474810580117E-4</v>
      </c>
      <c r="AI156" s="45">
        <f t="shared" si="16"/>
        <v>2.1055884079777452E-3</v>
      </c>
    </row>
    <row r="157" spans="27:35" x14ac:dyDescent="0.2">
      <c r="AA157" s="39" t="s">
        <v>87</v>
      </c>
      <c r="AB157" s="40">
        <f>_xll.qlInterestRateIndexFixingDate($X$9,AC157)</f>
        <v>42499</v>
      </c>
      <c r="AC157" s="40">
        <f>_xll.qlCalendarAdvance(calendar,$AC156,AA157,,,trigger)</f>
        <v>42501</v>
      </c>
      <c r="AD157" s="40">
        <f>_xll.qlInterestRateIndexMaturity($X$9,AC157,)</f>
        <v>42685</v>
      </c>
      <c r="AE157" s="43">
        <f>_xll.qlTenorBasisValue(TenorBasis6M,AC157,_xll.ohTrigger(trigger,$X$24))</f>
        <v>2.1893306550967166E-3</v>
      </c>
      <c r="AF157" s="90">
        <f>_xll.qlTenorBasisForwardRate(TenorBasis6M,AC157,_xll.ohTrigger(trigger,$X$24))</f>
        <v>2.1631436066067532E-4</v>
      </c>
      <c r="AG157" s="90">
        <f>_xll.qlIndexFixing(TenorBasisIndex6M,$AB157,TRUE,_xll.ohTrigger(trigger,$X$24))</f>
        <v>2.088236717715085E-4</v>
      </c>
      <c r="AH157" s="43">
        <f>_xll.qlIndexFixing($X$9,$AB157,TRUE,trigger)</f>
        <v>2.0964822890885996E-4</v>
      </c>
      <c r="AI157" s="45">
        <f t="shared" si="16"/>
        <v>-8.2455713735146222E-3</v>
      </c>
    </row>
    <row r="158" spans="27:35" x14ac:dyDescent="0.2">
      <c r="AA158" s="39" t="s">
        <v>87</v>
      </c>
      <c r="AB158" s="40">
        <f>_xll.qlInterestRateIndexFixingDate($X$9,AC158)</f>
        <v>42500</v>
      </c>
      <c r="AC158" s="40">
        <f>_xll.qlCalendarAdvance(calendar,$AC157,AA158,,,trigger)</f>
        <v>42502</v>
      </c>
      <c r="AD158" s="40">
        <f>_xll.qlInterestRateIndexMaturity($X$9,AC158,)</f>
        <v>42688</v>
      </c>
      <c r="AE158" s="43">
        <f>_xll.qlTenorBasisValue(TenorBasis6M,AC158,_xll.ohTrigger(trigger,$X$24))</f>
        <v>2.1907588975592176E-3</v>
      </c>
      <c r="AF158" s="90">
        <f>_xll.qlTenorBasisForwardRate(TenorBasis6M,AC158,_xll.ohTrigger(trigger,$X$24))</f>
        <v>2.1821093191688059E-4</v>
      </c>
      <c r="AG158" s="90">
        <f>_xll.qlIndexFixing(TenorBasisIndex6M,$AB158,TRUE,_xll.ohTrigger(trigger,$X$24))</f>
        <v>2.0750692722094224E-4</v>
      </c>
      <c r="AH158" s="43">
        <f>_xll.qlIndexFixing($X$9,$AB158,TRUE,trigger)</f>
        <v>2.077167267389157E-4</v>
      </c>
      <c r="AI158" s="45">
        <f t="shared" si="16"/>
        <v>-2.0979951797345762E-3</v>
      </c>
    </row>
    <row r="159" spans="27:35" x14ac:dyDescent="0.2">
      <c r="AA159" s="39" t="s">
        <v>87</v>
      </c>
      <c r="AB159" s="40">
        <f>_xll.qlInterestRateIndexFixingDate($X$9,AC159)</f>
        <v>42501</v>
      </c>
      <c r="AC159" s="40">
        <f>_xll.qlCalendarAdvance(calendar,$AC158,AA159,,,trigger)</f>
        <v>42503</v>
      </c>
      <c r="AD159" s="40">
        <f>_xll.qlInterestRateIndexMaturity($X$9,AC159,)</f>
        <v>42688</v>
      </c>
      <c r="AE159" s="43">
        <f>_xll.qlTenorBasisValue(TenorBasis6M,AC159,_xll.ohTrigger(trigger,$X$24))</f>
        <v>2.1921850420692601E-3</v>
      </c>
      <c r="AF159" s="90">
        <f>_xll.qlTenorBasisForwardRate(TenorBasis6M,AC159,_xll.ohTrigger(trigger,$X$24))</f>
        <v>2.1833905926751867E-4</v>
      </c>
      <c r="AG159" s="90">
        <f>_xll.qlIndexFixing(TenorBasisIndex6M,$AB159,TRUE,_xll.ohTrigger(trigger,$X$24))</f>
        <v>2.0807519403692295E-4</v>
      </c>
      <c r="AH159" s="43">
        <f>_xll.qlIndexFixing($X$9,$AB159,TRUE,trigger)</f>
        <v>2.0848776444330191E-4</v>
      </c>
      <c r="AI159" s="45">
        <f t="shared" si="16"/>
        <v>-4.1257040637895882E-3</v>
      </c>
    </row>
    <row r="160" spans="27:35" x14ac:dyDescent="0.2">
      <c r="AA160" s="39" t="s">
        <v>87</v>
      </c>
      <c r="AB160" s="40">
        <f>_xll.qlInterestRateIndexFixingDate($X$9,AC160)</f>
        <v>42502</v>
      </c>
      <c r="AC160" s="40">
        <f>_xll.qlCalendarAdvance(calendar,$AC159,AA160,,,trigger)</f>
        <v>42506</v>
      </c>
      <c r="AD160" s="40">
        <f>_xll.qlInterestRateIndexMaturity($X$9,AC160,)</f>
        <v>42690</v>
      </c>
      <c r="AE160" s="43">
        <f>_xll.qlTenorBasisValue(TenorBasis6M,AC160,_xll.ohTrigger(trigger,$X$24))</f>
        <v>2.1964509062284364E-3</v>
      </c>
      <c r="AF160" s="90">
        <f>_xll.qlTenorBasisForwardRate(TenorBasis6M,AC160,_xll.ohTrigger(trigger,$X$24))</f>
        <v>2.1996148000068695E-4</v>
      </c>
      <c r="AG160" s="90">
        <f>_xll.qlIndexFixing(TenorBasisIndex6M,$AB160,TRUE,_xll.ohTrigger(trigger,$X$24))</f>
        <v>2.0859037084467025E-4</v>
      </c>
      <c r="AH160" s="43">
        <f>_xll.qlIndexFixing($X$9,$AB160,TRUE,trigger)</f>
        <v>2.0905662068601441E-4</v>
      </c>
      <c r="AI160" s="45">
        <f t="shared" si="16"/>
        <v>-4.6624984134416535E-3</v>
      </c>
    </row>
    <row r="161" spans="27:35" x14ac:dyDescent="0.2">
      <c r="AA161" s="39" t="s">
        <v>87</v>
      </c>
      <c r="AB161" s="40">
        <f>_xll.qlInterestRateIndexFixingDate($X$9,AC161)</f>
        <v>42503</v>
      </c>
      <c r="AC161" s="40">
        <f>_xll.qlCalendarAdvance(calendar,$AC160,AA161,,,trigger)</f>
        <v>42507</v>
      </c>
      <c r="AD161" s="40">
        <f>_xll.qlInterestRateIndexMaturity($X$9,AC161,)</f>
        <v>42691</v>
      </c>
      <c r="AE161" s="43">
        <f>_xll.qlTenorBasisValue(TenorBasis6M,AC161,_xll.ohTrigger(trigger,$X$24))</f>
        <v>2.1978686772656342E-3</v>
      </c>
      <c r="AF161" s="90">
        <f>_xll.qlTenorBasisForwardRate(TenorBasis6M,AC161,_xll.ohTrigger(trigger,$X$24))</f>
        <v>2.2072255806777728E-4</v>
      </c>
      <c r="AG161" s="90">
        <f>_xll.qlIndexFixing(TenorBasisIndex6M,$AB161,TRUE,_xll.ohTrigger(trigger,$X$24))</f>
        <v>2.0857536596385415E-4</v>
      </c>
      <c r="AH161" s="43">
        <f>_xll.qlIndexFixing($X$9,$AB161,TRUE,trigger)</f>
        <v>2.0894588292835509E-4</v>
      </c>
      <c r="AI161" s="45">
        <f t="shared" si="16"/>
        <v>-3.7051696450093635E-3</v>
      </c>
    </row>
    <row r="162" spans="27:35" x14ac:dyDescent="0.2">
      <c r="AA162" s="39" t="s">
        <v>87</v>
      </c>
      <c r="AB162" s="40">
        <f>_xll.qlInterestRateIndexFixingDate($X$9,AC162)</f>
        <v>42506</v>
      </c>
      <c r="AC162" s="40">
        <f>_xll.qlCalendarAdvance(calendar,$AC161,AA162,,,trigger)</f>
        <v>42508</v>
      </c>
      <c r="AD162" s="40">
        <f>_xll.qlInterestRateIndexMaturity($X$9,AC162,)</f>
        <v>42692</v>
      </c>
      <c r="AE162" s="43">
        <f>_xll.qlTenorBasisValue(TenorBasis6M,AC162,_xll.ohTrigger(trigger,$X$24))</f>
        <v>2.1992843595120622E-3</v>
      </c>
      <c r="AF162" s="90">
        <f>_xll.qlTenorBasisForwardRate(TenorBasis6M,AC162,_xll.ohTrigger(trigger,$X$24))</f>
        <v>2.2149350884577727E-4</v>
      </c>
      <c r="AG162" s="90">
        <f>_xll.qlIndexFixing(TenorBasisIndex6M,$AB162,TRUE,_xll.ohTrigger(trigger,$X$24))</f>
        <v>2.0675047229159183E-4</v>
      </c>
      <c r="AH162" s="43">
        <f>_xll.qlIndexFixing($X$9,$AB162,TRUE,trigger)</f>
        <v>2.0884413524112296E-4</v>
      </c>
      <c r="AI162" s="45">
        <f t="shared" si="16"/>
        <v>-2.0936629495311228E-2</v>
      </c>
    </row>
    <row r="163" spans="27:35" x14ac:dyDescent="0.2">
      <c r="AA163" s="39" t="s">
        <v>87</v>
      </c>
      <c r="AB163" s="40">
        <f>_xll.qlInterestRateIndexFixingDate($X$9,AC163)</f>
        <v>42507</v>
      </c>
      <c r="AC163" s="40">
        <f>_xll.qlCalendarAdvance(calendar,$AC162,AA163,,,trigger)</f>
        <v>42509</v>
      </c>
      <c r="AD163" s="40">
        <f>_xll.qlInterestRateIndexMaturity($X$9,AC163,)</f>
        <v>42695</v>
      </c>
      <c r="AE163" s="43">
        <f>_xll.qlTenorBasisValue(TenorBasis6M,AC163,_xll.ohTrigger(trigger,$X$24))</f>
        <v>2.2006979547959777E-3</v>
      </c>
      <c r="AF163" s="90">
        <f>_xll.qlTenorBasisForwardRate(TenorBasis6M,AC163,_xll.ohTrigger(trigger,$X$24))</f>
        <v>2.2352123628386773E-4</v>
      </c>
      <c r="AG163" s="90">
        <f>_xll.qlIndexFixing(TenorBasisIndex6M,$AB163,TRUE,_xll.ohTrigger(trigger,$X$24))</f>
        <v>2.0744306424195114E-4</v>
      </c>
      <c r="AH163" s="43">
        <f>_xll.qlIndexFixing($X$9,$AB163,TRUE,trigger)</f>
        <v>2.069951770595553E-4</v>
      </c>
      <c r="AI163" s="45">
        <f t="shared" si="16"/>
        <v>4.4788718239584377E-3</v>
      </c>
    </row>
    <row r="164" spans="27:35" x14ac:dyDescent="0.2">
      <c r="AA164" s="39" t="s">
        <v>87</v>
      </c>
      <c r="AB164" s="40">
        <f>_xll.qlInterestRateIndexFixingDate($X$9,AC164)</f>
        <v>42508</v>
      </c>
      <c r="AC164" s="40">
        <f>_xll.qlCalendarAdvance(calendar,$AC163,AA164,,,trigger)</f>
        <v>42510</v>
      </c>
      <c r="AD164" s="40">
        <f>_xll.qlInterestRateIndexMaturity($X$9,AC164,)</f>
        <v>42695</v>
      </c>
      <c r="AE164" s="43">
        <f>_xll.qlTenorBasisValue(TenorBasis6M,AC164,_xll.ohTrigger(trigger,$X$24))</f>
        <v>2.20210946494428E-3</v>
      </c>
      <c r="AF164" s="90">
        <f>_xll.qlTenorBasisForwardRate(TenorBasis6M,AC164,_xll.ohTrigger(trigger,$X$24))</f>
        <v>2.2369005301983041E-4</v>
      </c>
      <c r="AG164" s="90">
        <f>_xll.qlIndexFixing(TenorBasisIndex6M,$AB164,TRUE,_xll.ohTrigger(trigger,$X$24))</f>
        <v>2.0906237060011978E-4</v>
      </c>
      <c r="AH164" s="43">
        <f>_xll.qlIndexFixing($X$9,$AB164,TRUE,trigger)</f>
        <v>2.0781281612725379E-4</v>
      </c>
      <c r="AI164" s="45">
        <f t="shared" si="16"/>
        <v>1.249554472865992E-2</v>
      </c>
    </row>
    <row r="165" spans="27:35" x14ac:dyDescent="0.2">
      <c r="AA165" s="39" t="s">
        <v>87</v>
      </c>
      <c r="AB165" s="40">
        <f>_xll.qlInterestRateIndexFixingDate($X$9,AC165)</f>
        <v>42509</v>
      </c>
      <c r="AC165" s="40">
        <f>_xll.qlCalendarAdvance(calendar,$AC164,AA165,,,trigger)</f>
        <v>42513</v>
      </c>
      <c r="AD165" s="40">
        <f>_xll.qlInterestRateIndexMaturity($X$9,AC165,)</f>
        <v>42697</v>
      </c>
      <c r="AE165" s="43">
        <f>_xll.qlTenorBasisValue(TenorBasis6M,AC165,_xll.ohTrigger(trigger,$X$24))</f>
        <v>2.2063315028241592E-3</v>
      </c>
      <c r="AF165" s="90">
        <f>_xll.qlTenorBasisForwardRate(TenorBasis6M,AC165,_xll.ohTrigger(trigger,$X$24))</f>
        <v>2.2548617289819758E-4</v>
      </c>
      <c r="AG165" s="90">
        <f>_xll.qlIndexFixing(TenorBasisIndex6M,$AB165,TRUE,_xll.ohTrigger(trigger,$X$24))</f>
        <v>2.086824900082718E-4</v>
      </c>
      <c r="AH165" s="43">
        <f>_xll.qlIndexFixing($X$9,$AB165,TRUE,trigger)</f>
        <v>2.0856717944586889E-4</v>
      </c>
      <c r="AI165" s="45">
        <f t="shared" si="16"/>
        <v>1.1531056240291025E-3</v>
      </c>
    </row>
    <row r="166" spans="27:35" x14ac:dyDescent="0.2">
      <c r="AA166" s="39" t="s">
        <v>87</v>
      </c>
      <c r="AB166" s="40">
        <f>_xll.qlInterestRateIndexFixingDate($X$9,AC166)</f>
        <v>42510</v>
      </c>
      <c r="AC166" s="40">
        <f>_xll.qlCalendarAdvance(calendar,$AC165,AA166,,,trigger)</f>
        <v>42514</v>
      </c>
      <c r="AD166" s="40">
        <f>_xll.qlInterestRateIndexMaturity($X$9,AC166,)</f>
        <v>42698</v>
      </c>
      <c r="AE166" s="43">
        <f>_xll.qlTenorBasisValue(TenorBasis6M,AC166,_xll.ohTrigger(trigger,$X$24))</f>
        <v>2.2077346906718824E-3</v>
      </c>
      <c r="AF166" s="90">
        <f>_xll.qlTenorBasisForwardRate(TenorBasis6M,AC166,_xll.ohTrigger(trigger,$X$24))</f>
        <v>2.2631025161780883E-4</v>
      </c>
      <c r="AG166" s="90">
        <f>_xll.qlIndexFixing(TenorBasisIndex6M,$AB166,TRUE,_xll.ohTrigger(trigger,$X$24))</f>
        <v>2.087304879990711E-4</v>
      </c>
      <c r="AH166" s="43">
        <f>_xll.qlIndexFixing($X$9,$AB166,TRUE,trigger)</f>
        <v>2.0857753113103013E-4</v>
      </c>
      <c r="AI166" s="45">
        <f t="shared" si="16"/>
        <v>1.529568680409734E-3</v>
      </c>
    </row>
    <row r="167" spans="27:35" x14ac:dyDescent="0.2">
      <c r="AA167" s="39" t="s">
        <v>87</v>
      </c>
      <c r="AB167" s="40">
        <f>_xll.qlInterestRateIndexFixingDate($X$9,AC167)</f>
        <v>42513</v>
      </c>
      <c r="AC167" s="40">
        <f>_xll.qlCalendarAdvance(calendar,$AC166,AA167,,,trigger)</f>
        <v>42515</v>
      </c>
      <c r="AD167" s="40">
        <f>_xll.qlInterestRateIndexMaturity($X$9,AC167,)</f>
        <v>42699</v>
      </c>
      <c r="AE167" s="43">
        <f>_xll.qlTenorBasisValue(TenorBasis6M,AC167,_xll.ohTrigger(trigger,$X$24))</f>
        <v>2.2091358024981557E-3</v>
      </c>
      <c r="AF167" s="90">
        <f>_xll.qlTenorBasisForwardRate(TenorBasis6M,AC167,_xll.ohTrigger(trigger,$X$24))</f>
        <v>2.2714216692271383E-4</v>
      </c>
      <c r="AG167" s="90">
        <f>_xll.qlIndexFixing(TenorBasisIndex6M,$AB167,TRUE,_xll.ohTrigger(trigger,$X$24))</f>
        <v>2.087863228610224E-4</v>
      </c>
      <c r="AH167" s="43">
        <f>_xll.qlIndexFixing($X$9,$AB167,TRUE,trigger)</f>
        <v>2.0861625920569037E-4</v>
      </c>
      <c r="AI167" s="45">
        <f t="shared" si="16"/>
        <v>1.7006365533202956E-3</v>
      </c>
    </row>
    <row r="168" spans="27:35" x14ac:dyDescent="0.2">
      <c r="AA168" s="39" t="s">
        <v>87</v>
      </c>
      <c r="AB168" s="40">
        <f>_xll.qlInterestRateIndexFixingDate($X$9,AC168)</f>
        <v>42514</v>
      </c>
      <c r="AC168" s="40">
        <f>_xll.qlCalendarAdvance(calendar,$AC167,AA168,,,trigger)</f>
        <v>42516</v>
      </c>
      <c r="AD168" s="40">
        <f>_xll.qlInterestRateIndexMaturity($X$9,AC168,)</f>
        <v>42702</v>
      </c>
      <c r="AE168" s="43">
        <f>_xll.qlTenorBasisValue(TenorBasis6M,AC168,_xll.ohTrigger(trigger,$X$24))</f>
        <v>2.2105348401217505E-3</v>
      </c>
      <c r="AF168" s="90">
        <f>_xll.qlTenorBasisForwardRate(TenorBasis6M,AC168,_xll.ohTrigger(trigger,$X$24))</f>
        <v>2.2924736614403317E-4</v>
      </c>
      <c r="AG168" s="90">
        <f>_xll.qlIndexFixing(TenorBasisIndex6M,$AB168,TRUE,_xll.ohTrigger(trigger,$X$24))</f>
        <v>2.0779504175489328E-4</v>
      </c>
      <c r="AH168" s="43">
        <f>_xll.qlIndexFixing($X$9,$AB168,TRUE,trigger)</f>
        <v>2.0787820762736156E-4</v>
      </c>
      <c r="AI168" s="45">
        <f t="shared" si="16"/>
        <v>-8.3165872468273037E-4</v>
      </c>
    </row>
    <row r="169" spans="27:35" x14ac:dyDescent="0.2">
      <c r="AA169" s="39" t="s">
        <v>87</v>
      </c>
      <c r="AB169" s="40">
        <f>_xll.qlInterestRateIndexFixingDate($X$9,AC169)</f>
        <v>42515</v>
      </c>
      <c r="AC169" s="40">
        <f>_xll.qlCalendarAdvance(calendar,$AC168,AA169,,,trigger)</f>
        <v>42517</v>
      </c>
      <c r="AD169" s="40">
        <f>_xll.qlInterestRateIndexMaturity($X$9,AC169,)</f>
        <v>42702</v>
      </c>
      <c r="AE169" s="43">
        <f>_xll.qlTenorBasisValue(TenorBasis6M,AC169,_xll.ohTrigger(trigger,$X$24))</f>
        <v>2.2119318053600875E-3</v>
      </c>
      <c r="AF169" s="90">
        <f>_xll.qlTenorBasisForwardRate(TenorBasis6M,AC169,_xll.ohTrigger(trigger,$X$24))</f>
        <v>2.2946230600806887E-4</v>
      </c>
      <c r="AG169" s="90">
        <f>_xll.qlIndexFixing(TenorBasisIndex6M,$AB169,TRUE,_xll.ohTrigger(trigger,$X$24))</f>
        <v>2.0839202589410539E-4</v>
      </c>
      <c r="AH169" s="43">
        <f>_xll.qlIndexFixing($X$9,$AB169,TRUE,trigger)</f>
        <v>2.0843350210943248E-4</v>
      </c>
      <c r="AI169" s="45">
        <f t="shared" si="16"/>
        <v>-4.147621532709549E-4</v>
      </c>
    </row>
    <row r="170" spans="27:35" x14ac:dyDescent="0.2">
      <c r="AA170" s="39" t="s">
        <v>87</v>
      </c>
      <c r="AB170" s="40">
        <f>_xll.qlInterestRateIndexFixingDate($X$9,AC170)</f>
        <v>42516</v>
      </c>
      <c r="AC170" s="40">
        <f>_xll.qlCalendarAdvance(calendar,$AC169,AA170,,,trigger)</f>
        <v>42520</v>
      </c>
      <c r="AD170" s="40">
        <f>_xll.qlInterestRateIndexMaturity($X$9,AC170,)</f>
        <v>42704</v>
      </c>
      <c r="AE170" s="43">
        <f>_xll.qlTenorBasisValue(TenorBasis6M,AC170,_xll.ohTrigger(trigger,$X$24))</f>
        <v>2.2161102849175092E-3</v>
      </c>
      <c r="AF170" s="90">
        <f>_xll.qlTenorBasisForwardRate(TenorBasis6M,AC170,_xll.ohTrigger(trigger,$X$24))</f>
        <v>2.3140911133138741E-4</v>
      </c>
      <c r="AG170" s="90">
        <f>_xll.qlIndexFixing(TenorBasisIndex6M,$AB170,TRUE,_xll.ohTrigger(trigger,$X$24))</f>
        <v>2.1019514113132642E-4</v>
      </c>
      <c r="AH170" s="43">
        <f>_xll.qlIndexFixing($X$9,$AB170,TRUE,trigger)</f>
        <v>2.0933247718279014E-4</v>
      </c>
      <c r="AI170" s="45">
        <f t="shared" si="16"/>
        <v>8.626639485362797E-3</v>
      </c>
    </row>
    <row r="171" spans="27:35" x14ac:dyDescent="0.2">
      <c r="AA171" s="39" t="s">
        <v>87</v>
      </c>
      <c r="AB171" s="40">
        <f>_xll.qlInterestRateIndexFixingDate($X$9,AC171)</f>
        <v>42517</v>
      </c>
      <c r="AC171" s="40">
        <f>_xll.qlCalendarAdvance(calendar,$AC170,AA171,,,trigger)</f>
        <v>42521</v>
      </c>
      <c r="AD171" s="40">
        <f>_xll.qlInterestRateIndexMaturity($X$9,AC171,)</f>
        <v>42704</v>
      </c>
      <c r="AE171" s="43">
        <f>_xll.qlTenorBasisValue(TenorBasis6M,AC171,_xll.ohTrigger(trigger,$X$24))</f>
        <v>2.2174989787620276E-3</v>
      </c>
      <c r="AF171" s="90">
        <f>_xll.qlTenorBasisForwardRate(TenorBasis6M,AC171,_xll.ohTrigger(trigger,$X$24))</f>
        <v>2.3164842374224948E-4</v>
      </c>
      <c r="AG171" s="90">
        <f>_xll.qlIndexFixing(TenorBasisIndex6M,$AB171,TRUE,_xll.ohTrigger(trigger,$X$24))</f>
        <v>2.0979411689542408E-4</v>
      </c>
      <c r="AH171" s="43">
        <f>_xll.qlIndexFixing($X$9,$AB171,TRUE,trigger)</f>
        <v>2.096033178681361E-4</v>
      </c>
      <c r="AI171" s="45">
        <f t="shared" si="16"/>
        <v>1.9079902728797501E-3</v>
      </c>
    </row>
    <row r="172" spans="27:35" x14ac:dyDescent="0.2">
      <c r="AA172" s="39" t="s">
        <v>87</v>
      </c>
      <c r="AB172" s="40">
        <f>_xll.qlInterestRateIndexFixingDate($X$9,AC172)</f>
        <v>42520</v>
      </c>
      <c r="AC172" s="40">
        <f>_xll.qlCalendarAdvance(calendar,$AC171,AA172,,,trigger)</f>
        <v>42522</v>
      </c>
      <c r="AD172" s="40">
        <f>_xll.qlInterestRateIndexMaturity($X$9,AC172,)</f>
        <v>42705</v>
      </c>
      <c r="AE172" s="43">
        <f>_xll.qlTenorBasisValue(TenorBasis6M,AC172,_xll.ohTrigger(trigger,$X$24))</f>
        <v>2.2188856092881528E-3</v>
      </c>
      <c r="AF172" s="90">
        <f>_xll.qlTenorBasisForwardRate(TenorBasis6M,AC172,_xll.ohTrigger(trigger,$X$24))</f>
        <v>2.3252873577360743E-4</v>
      </c>
      <c r="AG172" s="90">
        <f>_xll.qlIndexFixing(TenorBasisIndex6M,$AB172,TRUE,_xll.ohTrigger(trigger,$X$24))</f>
        <v>2.0989410948143858E-4</v>
      </c>
      <c r="AH172" s="43">
        <f>_xll.qlIndexFixing($X$9,$AB172,TRUE,trigger)</f>
        <v>2.0978092349713764E-4</v>
      </c>
      <c r="AI172" s="45">
        <f t="shared" si="16"/>
        <v>1.1318598430094828E-3</v>
      </c>
    </row>
    <row r="173" spans="27:35" x14ac:dyDescent="0.2">
      <c r="AA173" s="39" t="s">
        <v>87</v>
      </c>
      <c r="AB173" s="40">
        <f>_xll.qlInterestRateIndexFixingDate($X$9,AC173)</f>
        <v>42521</v>
      </c>
      <c r="AC173" s="40">
        <f>_xll.qlCalendarAdvance(calendar,$AC172,AA173,,,trigger)</f>
        <v>42523</v>
      </c>
      <c r="AD173" s="40">
        <f>_xll.qlInterestRateIndexMaturity($X$9,AC173,)</f>
        <v>42706</v>
      </c>
      <c r="AE173" s="43">
        <f>_xll.qlTenorBasisValue(TenorBasis6M,AC173,_xll.ohTrigger(trigger,$X$24))</f>
        <v>2.2202701783052168E-3</v>
      </c>
      <c r="AF173" s="90">
        <f>_xll.qlTenorBasisForwardRate(TenorBasis6M,AC173,_xll.ohTrigger(trigger,$X$24))</f>
        <v>2.3341494548774467E-4</v>
      </c>
      <c r="AG173" s="90">
        <f>_xll.qlIndexFixing(TenorBasisIndex6M,$AB173,TRUE,_xll.ohTrigger(trigger,$X$24))</f>
        <v>2.0999999999965038E-4</v>
      </c>
      <c r="AH173" s="43">
        <f>_xll.qlIndexFixing($X$9,$AB173,TRUE,trigger)</f>
        <v>2.1000000000052398E-4</v>
      </c>
      <c r="AI173" s="45">
        <f t="shared" si="16"/>
        <v>-8.735959004801952E-12</v>
      </c>
    </row>
    <row r="174" spans="27:35" x14ac:dyDescent="0.2">
      <c r="AA174" s="39" t="s">
        <v>87</v>
      </c>
      <c r="AB174" s="40">
        <f>_xll.qlInterestRateIndexFixingDate($X$9,AC174)</f>
        <v>42522</v>
      </c>
      <c r="AC174" s="40">
        <f>_xll.qlCalendarAdvance(calendar,$AC173,AA174,,,trigger)</f>
        <v>42524</v>
      </c>
      <c r="AD174" s="40">
        <f>_xll.qlInterestRateIndexMaturity($X$9,AC174,)</f>
        <v>42709</v>
      </c>
      <c r="AE174" s="43">
        <f>_xll.qlTenorBasisValue(TenorBasis6M,AC174,_xll.ohTrigger(trigger,$X$24))</f>
        <v>2.2216526876212067E-3</v>
      </c>
      <c r="AF174" s="90">
        <f>_xll.qlTenorBasisForwardRate(TenorBasis6M,AC174,_xll.ohTrigger(trigger,$X$24))</f>
        <v>2.3555658856299578E-4</v>
      </c>
      <c r="AG174" s="90">
        <f>_xll.qlIndexFixing(TenorBasisIndex6M,$AB174,TRUE,_xll.ohTrigger(trigger,$X$24))</f>
        <v>2.1359451661902848E-4</v>
      </c>
      <c r="AH174" s="43">
        <f>_xll.qlIndexFixing($X$9,$AB174,TRUE,trigger)</f>
        <v>2.1122423001333508E-4</v>
      </c>
      <c r="AI174" s="45">
        <f t="shared" si="16"/>
        <v>2.3702866056934078E-2</v>
      </c>
    </row>
    <row r="175" spans="27:35" x14ac:dyDescent="0.2">
      <c r="AA175" s="39" t="s">
        <v>87</v>
      </c>
      <c r="AB175" s="40">
        <f>_xll.qlInterestRateIndexFixingDate($X$9,AC175)</f>
        <v>42523</v>
      </c>
      <c r="AC175" s="40">
        <f>_xll.qlCalendarAdvance(calendar,$AC174,AA175,,,trigger)</f>
        <v>42527</v>
      </c>
      <c r="AD175" s="40">
        <f>_xll.qlInterestRateIndexMaturity($X$9,AC175,)</f>
        <v>42710</v>
      </c>
      <c r="AE175" s="43">
        <f>_xll.qlTenorBasisValue(TenorBasis6M,AC175,_xll.ohTrigger(trigger,$X$24))</f>
        <v>2.2257878754224445E-3</v>
      </c>
      <c r="AF175" s="90">
        <f>_xll.qlTenorBasisForwardRate(TenorBasis6M,AC175,_xll.ohTrigger(trigger,$X$24))</f>
        <v>2.370129112591829E-4</v>
      </c>
      <c r="AG175" s="90">
        <f>_xll.qlIndexFixing(TenorBasisIndex6M,$AB175,TRUE,_xll.ohTrigger(trigger,$X$24))</f>
        <v>2.132004191005329E-4</v>
      </c>
      <c r="AH175" s="43">
        <f>_xll.qlIndexFixing($X$9,$AB175,TRUE,trigger)</f>
        <v>2.1130782641031571E-4</v>
      </c>
      <c r="AI175" s="45">
        <f t="shared" si="16"/>
        <v>1.8925926902171916E-2</v>
      </c>
    </row>
    <row r="176" spans="27:35" x14ac:dyDescent="0.2">
      <c r="AA176" s="39" t="s">
        <v>87</v>
      </c>
      <c r="AB176" s="40">
        <f>_xll.qlInterestRateIndexFixingDate($X$9,AC176)</f>
        <v>42524</v>
      </c>
      <c r="AC176" s="40">
        <f>_xll.qlCalendarAdvance(calendar,$AC175,AA176,,,trigger)</f>
        <v>42528</v>
      </c>
      <c r="AD176" s="40">
        <f>_xll.qlInterestRateIndexMaturity($X$9,AC176,)</f>
        <v>42711</v>
      </c>
      <c r="AE176" s="43">
        <f>_xll.qlTenorBasisValue(TenorBasis6M,AC176,_xll.ohTrigger(trigger,$X$24))</f>
        <v>2.2271621639871398E-3</v>
      </c>
      <c r="AF176" s="90">
        <f>_xll.qlTenorBasisForwardRate(TenorBasis6M,AC176,_xll.ohTrigger(trigger,$X$24))</f>
        <v>2.3792422193987133E-4</v>
      </c>
      <c r="AG176" s="90">
        <f>_xll.qlIndexFixing(TenorBasisIndex6M,$AB176,TRUE,_xll.ohTrigger(trigger,$X$24))</f>
        <v>2.1401234257718087E-4</v>
      </c>
      <c r="AH176" s="43">
        <f>_xll.qlIndexFixing($X$9,$AB176,TRUE,trigger)</f>
        <v>2.1173896837616026E-4</v>
      </c>
      <c r="AI176" s="45">
        <f t="shared" si="16"/>
        <v>2.2733742010206032E-2</v>
      </c>
    </row>
    <row r="177" spans="27:35" x14ac:dyDescent="0.2">
      <c r="AA177" s="39" t="s">
        <v>87</v>
      </c>
      <c r="AB177" s="40">
        <f>_xll.qlInterestRateIndexFixingDate($X$9,AC177)</f>
        <v>42527</v>
      </c>
      <c r="AC177" s="40">
        <f>_xll.qlCalendarAdvance(calendar,$AC176,AA177,,,trigger)</f>
        <v>42529</v>
      </c>
      <c r="AD177" s="40">
        <f>_xll.qlInterestRateIndexMaturity($X$9,AC177,)</f>
        <v>42712</v>
      </c>
      <c r="AE177" s="43">
        <f>_xll.qlTenorBasisValue(TenorBasis6M,AC177,_xll.ohTrigger(trigger,$X$24))</f>
        <v>2.2285344018705532E-3</v>
      </c>
      <c r="AF177" s="90">
        <f>_xll.qlTenorBasisForwardRate(TenorBasis6M,AC177,_xll.ohTrigger(trigger,$X$24))</f>
        <v>2.3883967531155876E-4</v>
      </c>
      <c r="AG177" s="90">
        <f>_xll.qlIndexFixing(TenorBasisIndex6M,$AB177,TRUE,_xll.ohTrigger(trigger,$X$24))</f>
        <v>2.1291132767476217E-4</v>
      </c>
      <c r="AH177" s="43">
        <f>_xll.qlIndexFixing($X$9,$AB177,TRUE,trigger)</f>
        <v>2.122100635953881E-4</v>
      </c>
      <c r="AI177" s="45">
        <f t="shared" si="16"/>
        <v>7.0126407937406944E-3</v>
      </c>
    </row>
    <row r="178" spans="27:35" x14ac:dyDescent="0.2">
      <c r="AA178" s="39" t="s">
        <v>87</v>
      </c>
      <c r="AB178" s="40">
        <f>_xll.qlInterestRateIndexFixingDate($X$9,AC178)</f>
        <v>42528</v>
      </c>
      <c r="AC178" s="40">
        <f>_xll.qlCalendarAdvance(calendar,$AC177,AA178,,,trigger)</f>
        <v>42530</v>
      </c>
      <c r="AD178" s="40">
        <f>_xll.qlInterestRateIndexMaturity($X$9,AC178,)</f>
        <v>42713</v>
      </c>
      <c r="AE178" s="43">
        <f>_xll.qlTenorBasisValue(TenorBasis6M,AC178,_xll.ohTrigger(trigger,$X$24))</f>
        <v>2.2299045908726225E-3</v>
      </c>
      <c r="AF178" s="90">
        <f>_xll.qlTenorBasisForwardRate(TenorBasis6M,AC178,_xll.ohTrigger(trigger,$X$24))</f>
        <v>2.3975893706068473E-4</v>
      </c>
      <c r="AG178" s="90">
        <f>_xll.qlIndexFixing(TenorBasisIndex6M,$AB178,TRUE,_xll.ohTrigger(trigger,$X$24))</f>
        <v>2.1664672327764974E-4</v>
      </c>
      <c r="AH178" s="43">
        <f>_xll.qlIndexFixing($X$9,$AB178,TRUE,trigger)</f>
        <v>2.1272025162404268E-4</v>
      </c>
      <c r="AI178" s="45">
        <f t="shared" si="16"/>
        <v>3.9264716536070561E-2</v>
      </c>
    </row>
    <row r="179" spans="27:35" x14ac:dyDescent="0.2">
      <c r="AA179" s="39" t="s">
        <v>87</v>
      </c>
      <c r="AB179" s="40">
        <f>_xll.qlInterestRateIndexFixingDate($X$9,AC179)</f>
        <v>42529</v>
      </c>
      <c r="AC179" s="40">
        <f>_xll.qlCalendarAdvance(calendar,$AC178,AA179,,,trigger)</f>
        <v>42531</v>
      </c>
      <c r="AD179" s="40">
        <f>_xll.qlInterestRateIndexMaturity($X$9,AC179,)</f>
        <v>42716</v>
      </c>
      <c r="AE179" s="43">
        <f>_xll.qlTenorBasisValue(TenorBasis6M,AC179,_xll.ohTrigger(trigger,$X$24))</f>
        <v>2.2312727327919446E-3</v>
      </c>
      <c r="AF179" s="90">
        <f>_xll.qlTenorBasisForwardRate(TenorBasis6M,AC179,_xll.ohTrigger(trigger,$X$24))</f>
        <v>2.4187333591391288E-4</v>
      </c>
      <c r="AG179" s="90">
        <f>_xll.qlIndexFixing(TenorBasisIndex6M,$AB179,TRUE,_xll.ohTrigger(trigger,$X$24))</f>
        <v>2.1922308009206175E-4</v>
      </c>
      <c r="AH179" s="43">
        <f>_xll.qlIndexFixing($X$9,$AB179,TRUE,trigger)</f>
        <v>2.1572339640370218E-4</v>
      </c>
      <c r="AI179" s="45">
        <f t="shared" si="16"/>
        <v>3.4996836883595762E-2</v>
      </c>
    </row>
    <row r="180" spans="27:35" x14ac:dyDescent="0.2">
      <c r="AA180" s="39" t="s">
        <v>87</v>
      </c>
      <c r="AB180" s="40">
        <f>_xll.qlInterestRateIndexFixingDate($X$9,AC180)</f>
        <v>42530</v>
      </c>
      <c r="AC180" s="40">
        <f>_xll.qlCalendarAdvance(calendar,$AC179,AA180,,,trigger)</f>
        <v>42534</v>
      </c>
      <c r="AD180" s="40">
        <f>_xll.qlInterestRateIndexMaturity($X$9,AC180,)</f>
        <v>42717</v>
      </c>
      <c r="AE180" s="43">
        <f>_xll.qlTenorBasisValue(TenorBasis6M,AC180,_xll.ohTrigger(trigger,$X$24))</f>
        <v>2.2353648940193565E-3</v>
      </c>
      <c r="AF180" s="90">
        <f>_xll.qlTenorBasisForwardRate(TenorBasis6M,AC180,_xll.ohTrigger(trigger,$X$24))</f>
        <v>2.4346361872638639E-4</v>
      </c>
      <c r="AG180" s="90">
        <f>_xll.qlIndexFixing(TenorBasisIndex6M,$AB180,TRUE,_xll.ohTrigger(trigger,$X$24))</f>
        <v>2.1895541192249859E-4</v>
      </c>
      <c r="AH180" s="43">
        <f>_xll.qlIndexFixing($X$9,$AB180,TRUE,trigger)</f>
        <v>2.1513472301975636E-4</v>
      </c>
      <c r="AI180" s="45">
        <f t="shared" si="16"/>
        <v>3.8206889027422253E-2</v>
      </c>
    </row>
    <row r="181" spans="27:35" x14ac:dyDescent="0.2">
      <c r="AA181" s="39" t="s">
        <v>87</v>
      </c>
      <c r="AB181" s="40">
        <f>_xll.qlInterestRateIndexFixingDate($X$9,AC181)</f>
        <v>42531</v>
      </c>
      <c r="AC181" s="40">
        <f>_xll.qlCalendarAdvance(calendar,$AC180,AA181,,,trigger)</f>
        <v>42535</v>
      </c>
      <c r="AD181" s="40">
        <f>_xll.qlInterestRateIndexMaturity($X$9,AC181,)</f>
        <v>42718</v>
      </c>
      <c r="AE181" s="43">
        <f>_xll.qlTenorBasisValue(TenorBasis6M,AC181,_xll.ohTrigger(trigger,$X$24))</f>
        <v>2.2367248655669374E-3</v>
      </c>
      <c r="AF181" s="90">
        <f>_xll.qlTenorBasisForwardRate(TenorBasis6M,AC181,_xll.ohTrigger(trigger,$X$24))</f>
        <v>2.4439398098924462E-4</v>
      </c>
      <c r="AG181" s="90">
        <f>_xll.qlIndexFixing(TenorBasisIndex6M,$AB181,TRUE,_xll.ohTrigger(trigger,$X$24))</f>
        <v>2.1978638563113957E-4</v>
      </c>
      <c r="AH181" s="43">
        <f>_xll.qlIndexFixing($X$9,$AB181,TRUE,trigger)</f>
        <v>2.1582746849472932E-4</v>
      </c>
      <c r="AI181" s="45">
        <f t="shared" si="16"/>
        <v>3.9589171364102518E-2</v>
      </c>
    </row>
    <row r="182" spans="27:35" x14ac:dyDescent="0.2">
      <c r="AA182" s="39" t="s">
        <v>87</v>
      </c>
      <c r="AB182" s="40">
        <f>_xll.qlInterestRateIndexFixingDate($X$9,AC182)</f>
        <v>42534</v>
      </c>
      <c r="AC182" s="40">
        <f>_xll.qlCalendarAdvance(calendar,$AC181,AA182,,,trigger)</f>
        <v>42536</v>
      </c>
      <c r="AD182" s="40">
        <f>_xll.qlInterestRateIndexMaturity($X$9,AC182,)</f>
        <v>42719</v>
      </c>
      <c r="AE182" s="43">
        <f>_xll.qlTenorBasisValue(TenorBasis6M,AC182,_xll.ohTrigger(trigger,$X$24))</f>
        <v>2.238082799004718E-3</v>
      </c>
      <c r="AF182" s="90">
        <f>_xll.qlTenorBasisForwardRate(TenorBasis6M,AC182,_xll.ohTrigger(trigger,$X$24))</f>
        <v>2.4532521549165118E-4</v>
      </c>
      <c r="AG182" s="90">
        <f>_xll.qlIndexFixing(TenorBasisIndex6M,$AB182,TRUE,_xll.ohTrigger(trigger,$X$24))</f>
        <v>2.2061823140809972E-4</v>
      </c>
      <c r="AH182" s="43">
        <f>_xll.qlIndexFixing($X$9,$AB182,TRUE,trigger)</f>
        <v>2.1655414414552973E-4</v>
      </c>
      <c r="AI182" s="45">
        <f t="shared" si="16"/>
        <v>4.0640872625699931E-2</v>
      </c>
    </row>
    <row r="183" spans="27:35" x14ac:dyDescent="0.2">
      <c r="AA183" s="39" t="s">
        <v>87</v>
      </c>
      <c r="AB183" s="40">
        <f>_xll.qlInterestRateIndexFixingDate($X$9,AC183)</f>
        <v>42535</v>
      </c>
      <c r="AC183" s="40">
        <f>_xll.qlCalendarAdvance(calendar,$AC182,AA183,,,trigger)</f>
        <v>42537</v>
      </c>
      <c r="AD183" s="40">
        <f>_xll.qlInterestRateIndexMaturity($X$9,AC183,)</f>
        <v>42720</v>
      </c>
      <c r="AE183" s="43">
        <f>_xll.qlTenorBasisValue(TenorBasis6M,AC183,_xll.ohTrigger(trigger,$X$24))</f>
        <v>2.2394386961232847E-3</v>
      </c>
      <c r="AF183" s="90">
        <f>_xll.qlTenorBasisForwardRate(TenorBasis6M,AC183,_xll.ohTrigger(trigger,$X$24))</f>
        <v>2.4625819005089956E-4</v>
      </c>
      <c r="AG183" s="90">
        <f>_xll.qlIndexFixing(TenorBasisIndex6M,$AB183,TRUE,_xll.ohTrigger(trigger,$X$24))</f>
        <v>2.2145181705887868E-4</v>
      </c>
      <c r="AH183" s="43">
        <f>_xll.qlIndexFixing($X$9,$AB183,TRUE,trigger)</f>
        <v>2.1731388953562681E-4</v>
      </c>
      <c r="AI183" s="45">
        <f t="shared" si="16"/>
        <v>4.1379275232518657E-2</v>
      </c>
    </row>
    <row r="184" spans="27:35" x14ac:dyDescent="0.2">
      <c r="AA184" s="39" t="s">
        <v>87</v>
      </c>
      <c r="AB184" s="40">
        <f>_xll.qlInterestRateIndexFixingDate($X$9,AC184)</f>
        <v>42536</v>
      </c>
      <c r="AC184" s="40">
        <f>_xll.qlCalendarAdvance(calendar,$AC183,AA184,,,trigger)</f>
        <v>42538</v>
      </c>
      <c r="AD184" s="40">
        <f>_xll.qlInterestRateIndexMaturity($X$9,AC184,)</f>
        <v>42723</v>
      </c>
      <c r="AE184" s="43">
        <f>_xll.qlTenorBasisValue(TenorBasis6M,AC184,_xll.ohTrigger(trigger,$X$24))</f>
        <v>2.2407925587118916E-3</v>
      </c>
      <c r="AF184" s="90">
        <f>_xll.qlTenorBasisForwardRate(TenorBasis6M,AC184,_xll.ohTrigger(trigger,$X$24))</f>
        <v>2.4831905163292303E-4</v>
      </c>
      <c r="AG184" s="90">
        <f>_xll.qlIndexFixing(TenorBasisIndex6M,$AB184,TRUE,_xll.ohTrigger(trigger,$X$24))</f>
        <v>2.2498060270727076E-4</v>
      </c>
      <c r="AH184" s="43">
        <f>_xll.qlIndexFixing($X$9,$AB184,TRUE,trigger)</f>
        <v>2.2136086311941907E-4</v>
      </c>
      <c r="AI184" s="45">
        <f t="shared" si="16"/>
        <v>3.6197395878516891E-2</v>
      </c>
    </row>
    <row r="185" spans="27:35" x14ac:dyDescent="0.2">
      <c r="AA185" s="39" t="s">
        <v>87</v>
      </c>
      <c r="AB185" s="40">
        <f>_xll.qlInterestRateIndexFixingDate($X$9,AC185)</f>
        <v>42537</v>
      </c>
      <c r="AC185" s="40">
        <f>_xll.qlCalendarAdvance(calendar,$AC184,AA185,,,trigger)</f>
        <v>42541</v>
      </c>
      <c r="AD185" s="40">
        <f>_xll.qlInterestRateIndexMaturity($X$9,AC185,)</f>
        <v>42724</v>
      </c>
      <c r="AE185" s="43">
        <f>_xll.qlTenorBasisValue(TenorBasis6M,AC185,_xll.ohTrigger(trigger,$X$24))</f>
        <v>2.2448419571705412E-3</v>
      </c>
      <c r="AF185" s="90">
        <f>_xll.qlTenorBasisForwardRate(TenorBasis6M,AC185,_xll.ohTrigger(trigger,$X$24))</f>
        <v>2.5003048999784866E-4</v>
      </c>
      <c r="AG185" s="90">
        <f>_xll.qlIndexFixing(TenorBasisIndex6M,$AB185,TRUE,_xll.ohTrigger(trigger,$X$24))</f>
        <v>2.2482655925080543E-4</v>
      </c>
      <c r="AH185" s="43">
        <f>_xll.qlIndexFixing($X$9,$AB185,TRUE,trigger)</f>
        <v>2.2066635977321811E-4</v>
      </c>
      <c r="AI185" s="45">
        <f t="shared" si="16"/>
        <v>4.1601994775873216E-2</v>
      </c>
    </row>
    <row r="186" spans="27:35" x14ac:dyDescent="0.2">
      <c r="AA186" s="39" t="s">
        <v>87</v>
      </c>
      <c r="AB186" s="40">
        <f>_xll.qlInterestRateIndexFixingDate($X$9,AC186)</f>
        <v>42538</v>
      </c>
      <c r="AC186" s="40">
        <f>_xll.qlCalendarAdvance(calendar,$AC185,AA186,,,trigger)</f>
        <v>42542</v>
      </c>
      <c r="AD186" s="40">
        <f>_xll.qlInterestRateIndexMaturity($X$9,AC186,)</f>
        <v>42725</v>
      </c>
      <c r="AE186" s="43">
        <f>_xll.qlTenorBasisValue(TenorBasis6M,AC186,_xll.ohTrigger(trigger,$X$24))</f>
        <v>2.2461876995052469E-3</v>
      </c>
      <c r="AF186" s="90">
        <f>_xll.qlTenorBasisForwardRate(TenorBasis6M,AC186,_xll.ohTrigger(trigger,$X$24))</f>
        <v>2.5098941570302866E-4</v>
      </c>
      <c r="AG186" s="90">
        <f>_xll.qlIndexFixing(TenorBasisIndex6M,$AB186,TRUE,_xll.ohTrigger(trigger,$X$24))</f>
        <v>2.2568609490962842E-4</v>
      </c>
      <c r="AH186" s="43">
        <f>_xll.qlIndexFixing($X$9,$AB186,TRUE,trigger)</f>
        <v>2.2157854732363091E-4</v>
      </c>
      <c r="AI186" s="45">
        <f t="shared" si="16"/>
        <v>4.1075475859975077E-2</v>
      </c>
    </row>
    <row r="187" spans="27:35" x14ac:dyDescent="0.2">
      <c r="AA187" s="39" t="s">
        <v>87</v>
      </c>
      <c r="AB187" s="40">
        <f>_xll.qlInterestRateIndexFixingDate($X$9,AC187)</f>
        <v>42541</v>
      </c>
      <c r="AC187" s="40">
        <f>_xll.qlCalendarAdvance(calendar,$AC186,AA187,,,trigger)</f>
        <v>42543</v>
      </c>
      <c r="AD187" s="40">
        <f>_xll.qlInterestRateIndexMaturity($X$9,AC187,)</f>
        <v>42726</v>
      </c>
      <c r="AE187" s="43">
        <f>_xll.qlTenorBasisValue(TenorBasis6M,AC187,_xll.ohTrigger(trigger,$X$24))</f>
        <v>2.2475314162363163E-3</v>
      </c>
      <c r="AF187" s="90">
        <f>_xll.qlTenorBasisForwardRate(TenorBasis6M,AC187,_xll.ohTrigger(trigger,$X$24))</f>
        <v>2.5195698181463178E-4</v>
      </c>
      <c r="AG187" s="90">
        <f>_xll.qlIndexFixing(TenorBasisIndex6M,$AB187,TRUE,_xll.ohTrigger(trigger,$X$24))</f>
        <v>2.2655427069968485E-4</v>
      </c>
      <c r="AH187" s="43">
        <f>_xll.qlIndexFixing($X$9,$AB187,TRUE,trigger)</f>
        <v>2.225186419980871E-4</v>
      </c>
      <c r="AI187" s="45">
        <f t="shared" si="16"/>
        <v>4.0356287015977516E-2</v>
      </c>
    </row>
    <row r="188" spans="27:35" x14ac:dyDescent="0.2">
      <c r="AA188" s="39" t="s">
        <v>87</v>
      </c>
      <c r="AB188" s="40">
        <f>_xll.qlInterestRateIndexFixingDate($X$9,AC188)</f>
        <v>42542</v>
      </c>
      <c r="AC188" s="40">
        <f>_xll.qlCalendarAdvance(calendar,$AC187,AA188,,,trigger)</f>
        <v>42544</v>
      </c>
      <c r="AD188" s="40">
        <f>_xll.qlInterestRateIndexMaturity($X$9,AC188,)</f>
        <v>42727</v>
      </c>
      <c r="AE188" s="43">
        <f>_xll.qlTenorBasisValue(TenorBasis6M,AC188,_xll.ohTrigger(trigger,$X$24))</f>
        <v>2.2488731091450317E-3</v>
      </c>
      <c r="AF188" s="90">
        <f>_xll.qlTenorBasisForwardRate(TenorBasis6M,AC188,_xll.ohTrigger(trigger,$X$24))</f>
        <v>2.5293433839499851E-4</v>
      </c>
      <c r="AG188" s="90">
        <f>_xll.qlIndexFixing(TenorBasisIndex6M,$AB188,TRUE,_xll.ohTrigger(trigger,$X$24))</f>
        <v>2.274322366680268E-4</v>
      </c>
      <c r="AH188" s="43">
        <f>_xll.qlIndexFixing($X$9,$AB188,TRUE,trigger)</f>
        <v>2.2348578336049265E-4</v>
      </c>
      <c r="AI188" s="45">
        <f t="shared" si="16"/>
        <v>3.9464533075341479E-2</v>
      </c>
    </row>
    <row r="189" spans="27:35" x14ac:dyDescent="0.2">
      <c r="AA189" s="39" t="s">
        <v>87</v>
      </c>
      <c r="AB189" s="40">
        <f>_xll.qlInterestRateIndexFixingDate($X$9,AC189)</f>
        <v>42543</v>
      </c>
      <c r="AC189" s="40">
        <f>_xll.qlCalendarAdvance(calendar,$AC188,AA189,,,trigger)</f>
        <v>42545</v>
      </c>
      <c r="AD189" s="40">
        <f>_xll.qlInterestRateIndexMaturity($X$9,AC189,)</f>
        <v>42731</v>
      </c>
      <c r="AE189" s="43">
        <f>_xll.qlTenorBasisValue(TenorBasis6M,AC189,_xll.ohTrigger(trigger,$X$24))</f>
        <v>2.2502127800113477E-3</v>
      </c>
      <c r="AF189" s="90">
        <f>_xll.qlTenorBasisForwardRate(TenorBasis6M,AC189,_xll.ohTrigger(trigger,$X$24))</f>
        <v>2.5568841226523032E-4</v>
      </c>
      <c r="AG189" s="90">
        <f>_xll.qlIndexFixing(TenorBasisIndex6M,$AB189,TRUE,_xll.ohTrigger(trigger,$X$24))</f>
        <v>2.3243647985305945E-4</v>
      </c>
      <c r="AH189" s="43">
        <f>_xll.qlIndexFixing($X$9,$AB189,TRUE,trigger)</f>
        <v>2.2947676165694086E-4</v>
      </c>
      <c r="AI189" s="45">
        <f t="shared" si="16"/>
        <v>2.959718196118594E-2</v>
      </c>
    </row>
    <row r="190" spans="27:35" x14ac:dyDescent="0.2">
      <c r="AA190" s="39" t="s">
        <v>87</v>
      </c>
      <c r="AB190" s="40">
        <f>_xll.qlInterestRateIndexFixingDate($X$9,AC190)</f>
        <v>42544</v>
      </c>
      <c r="AC190" s="40">
        <f>_xll.qlCalendarAdvance(calendar,$AC189,AA190,,,trigger)</f>
        <v>42548</v>
      </c>
      <c r="AD190" s="40">
        <f>_xll.qlInterestRateIndexMaturity($X$9,AC190,)</f>
        <v>42731</v>
      </c>
      <c r="AE190" s="43">
        <f>_xll.qlTenorBasisValue(TenorBasis6M,AC190,_xll.ohTrigger(trigger,$X$24))</f>
        <v>2.254219678135592E-3</v>
      </c>
      <c r="AF190" s="90">
        <f>_xll.qlTenorBasisForwardRate(TenorBasis6M,AC190,_xll.ohTrigger(trigger,$X$24))</f>
        <v>2.5696467067886562E-4</v>
      </c>
      <c r="AG190" s="90">
        <f>_xll.qlIndexFixing(TenorBasisIndex6M,$AB190,TRUE,_xll.ohTrigger(trigger,$X$24))</f>
        <v>2.3106500326136139E-4</v>
      </c>
      <c r="AH190" s="43">
        <f>_xll.qlIndexFixing($X$9,$AB190,TRUE,trigger)</f>
        <v>2.2760760693409533E-4</v>
      </c>
      <c r="AI190" s="45">
        <f t="shared" si="16"/>
        <v>3.4573963272660678E-2</v>
      </c>
    </row>
    <row r="191" spans="27:35" x14ac:dyDescent="0.2">
      <c r="AA191" s="39" t="s">
        <v>87</v>
      </c>
      <c r="AB191" s="40">
        <f>_xll.qlInterestRateIndexFixingDate($X$9,AC191)</f>
        <v>42545</v>
      </c>
      <c r="AC191" s="40">
        <f>_xll.qlCalendarAdvance(calendar,$AC190,AA191,,,trigger)</f>
        <v>42549</v>
      </c>
      <c r="AD191" s="40">
        <f>_xll.qlInterestRateIndexMaturity($X$9,AC191,)</f>
        <v>42732</v>
      </c>
      <c r="AE191" s="43">
        <f>_xll.qlTenorBasisValue(TenorBasis6M,AC191,_xll.ohTrigger(trigger,$X$24))</f>
        <v>2.2555512786053855E-3</v>
      </c>
      <c r="AF191" s="90">
        <f>_xll.qlTenorBasisForwardRate(TenorBasis6M,AC191,_xll.ohTrigger(trigger,$X$24))</f>
        <v>2.580082305709175E-4</v>
      </c>
      <c r="AG191" s="90">
        <f>_xll.qlIndexFixing(TenorBasisIndex6M,$AB191,TRUE,_xll.ohTrigger(trigger,$X$24))</f>
        <v>2.2999353758889083E-4</v>
      </c>
      <c r="AH191" s="43">
        <f>_xll.qlIndexFixing($X$9,$AB191,TRUE,trigger)</f>
        <v>2.2869707516295139E-4</v>
      </c>
      <c r="AI191" s="45">
        <f t="shared" si="16"/>
        <v>1.2964624259394415E-2</v>
      </c>
    </row>
    <row r="192" spans="27:35" x14ac:dyDescent="0.2">
      <c r="AA192" s="39" t="s">
        <v>87</v>
      </c>
      <c r="AB192" s="40">
        <f>_xll.qlInterestRateIndexFixingDate($X$9,AC192)</f>
        <v>42548</v>
      </c>
      <c r="AC192" s="40">
        <f>_xll.qlCalendarAdvance(calendar,$AC191,AA192,,,trigger)</f>
        <v>42550</v>
      </c>
      <c r="AD192" s="40">
        <f>_xll.qlInterestRateIndexMaturity($X$9,AC192,)</f>
        <v>42733</v>
      </c>
      <c r="AE192" s="43">
        <f>_xll.qlTenorBasisValue(TenorBasis6M,AC192,_xll.ohTrigger(trigger,$X$24))</f>
        <v>2.2568808659127041E-3</v>
      </c>
      <c r="AF192" s="90">
        <f>_xll.qlTenorBasisForwardRate(TenorBasis6M,AC192,_xll.ohTrigger(trigger,$X$24))</f>
        <v>2.5906848132717922E-4</v>
      </c>
      <c r="AG192" s="90">
        <f>_xll.qlIndexFixing(TenorBasisIndex6M,$AB192,TRUE,_xll.ohTrigger(trigger,$X$24))</f>
        <v>2.3297002888014503E-4</v>
      </c>
      <c r="AH192" s="43">
        <f>_xll.qlIndexFixing($X$9,$AB192,TRUE,trigger)</f>
        <v>2.2980842744441032E-4</v>
      </c>
      <c r="AI192" s="45">
        <f t="shared" si="16"/>
        <v>3.1616014357347171E-2</v>
      </c>
    </row>
    <row r="193" spans="27:35" x14ac:dyDescent="0.2">
      <c r="AA193" s="39" t="s">
        <v>87</v>
      </c>
      <c r="AB193" s="40">
        <f>_xll.qlInterestRateIndexFixingDate($X$9,AC193)</f>
        <v>42549</v>
      </c>
      <c r="AC193" s="40">
        <f>_xll.qlCalendarAdvance(calendar,$AC192,AA193,,,trigger)</f>
        <v>42551</v>
      </c>
      <c r="AD193" s="40">
        <f>_xll.qlInterestRateIndexMaturity($X$9,AC193,)</f>
        <v>42734</v>
      </c>
      <c r="AE193" s="43">
        <f>_xll.qlTenorBasisValue(TenorBasis6M,AC193,_xll.ohTrigger(trigger,$X$24))</f>
        <v>2.2582084418295684E-3</v>
      </c>
      <c r="AF193" s="90">
        <f>_xll.qlTenorBasisForwardRate(TenorBasis6M,AC193,_xll.ohTrigger(trigger,$X$24))</f>
        <v>2.6014657301872746E-4</v>
      </c>
      <c r="AG193" s="90">
        <f>_xll.qlIndexFixing(TenorBasisIndex6M,$AB193,TRUE,_xll.ohTrigger(trigger,$X$24))</f>
        <v>2.3394872744976369E-4</v>
      </c>
      <c r="AH193" s="43">
        <f>_xll.qlIndexFixing($X$9,$AB193,TRUE,trigger)</f>
        <v>2.3094080333582598E-4</v>
      </c>
      <c r="AI193" s="45">
        <f t="shared" si="16"/>
        <v>3.0079241139377096E-2</v>
      </c>
    </row>
    <row r="194" spans="27:35" x14ac:dyDescent="0.2">
      <c r="AA194" s="39" t="s">
        <v>87</v>
      </c>
      <c r="AB194" s="40">
        <f>_xll.qlInterestRateIndexFixingDate($X$9,AC194)</f>
        <v>42550</v>
      </c>
      <c r="AC194" s="40">
        <f>_xll.qlCalendarAdvance(calendar,$AC193,AA194,,,trigger)</f>
        <v>42552</v>
      </c>
      <c r="AD194" s="40">
        <f>_xll.qlInterestRateIndexMaturity($X$9,AC194,)</f>
        <v>42737</v>
      </c>
      <c r="AE194" s="43">
        <f>_xll.qlTenorBasisValue(TenorBasis6M,AC194,_xll.ohTrigger(trigger,$X$24))</f>
        <v>2.2595340081266791E-3</v>
      </c>
      <c r="AF194" s="90">
        <f>_xll.qlTenorBasisForwardRate(TenorBasis6M,AC194,_xll.ohTrigger(trigger,$X$24))</f>
        <v>2.7562072210627464E-4</v>
      </c>
      <c r="AG194" s="90">
        <f>_xll.qlIndexFixing(TenorBasisIndex6M,$AB194,TRUE,_xll.ohTrigger(trigger,$X$24))</f>
        <v>2.5090568066280791E-4</v>
      </c>
      <c r="AH194" s="43">
        <f>_xll.qlIndexFixing($X$9,$AB194,TRUE,trigger)</f>
        <v>2.4792241842966882E-4</v>
      </c>
      <c r="AI194" s="45">
        <f t="shared" si="16"/>
        <v>2.9832622331390883E-2</v>
      </c>
    </row>
    <row r="195" spans="27:35" x14ac:dyDescent="0.2">
      <c r="AA195" s="39" t="s">
        <v>87</v>
      </c>
      <c r="AB195" s="40">
        <f>_xll.qlInterestRateIndexFixingDate($X$9,AC195)</f>
        <v>42551</v>
      </c>
      <c r="AC195" s="40">
        <f>_xll.qlCalendarAdvance(calendar,$AC194,AA195,,,trigger)</f>
        <v>42555</v>
      </c>
      <c r="AD195" s="40">
        <f>_xll.qlInterestRateIndexMaturity($X$9,AC195,)</f>
        <v>42739</v>
      </c>
      <c r="AE195" s="43">
        <f>_xll.qlTenorBasisValue(TenorBasis6M,AC195,_xll.ohTrigger(trigger,$X$24))</f>
        <v>2.2634986669867307E-3</v>
      </c>
      <c r="AF195" s="90">
        <f>_xll.qlTenorBasisForwardRate(TenorBasis6M,AC195,_xll.ohTrigger(trigger,$X$24))</f>
        <v>2.7848268394607874E-4</v>
      </c>
      <c r="AG195" s="90">
        <f>_xll.qlIndexFixing(TenorBasisIndex6M,$AB195,TRUE,_xll.ohTrigger(trigger,$X$24))</f>
        <v>2.4999999976443627E-4</v>
      </c>
      <c r="AH195" s="43">
        <f>_xll.qlIndexFixing($X$9,$AB195,TRUE,trigger)</f>
        <v>2.5000000087615565E-4</v>
      </c>
      <c r="AI195" s="45">
        <f t="shared" si="16"/>
        <v>-1.1117193862535124E-8</v>
      </c>
    </row>
    <row r="196" spans="27:35" x14ac:dyDescent="0.2">
      <c r="AA196" s="39" t="s">
        <v>87</v>
      </c>
      <c r="AB196" s="40">
        <f>_xll.qlInterestRateIndexFixingDate($X$9,AC196)</f>
        <v>42552</v>
      </c>
      <c r="AC196" s="40">
        <f>_xll.qlCalendarAdvance(calendar,$AC195,AA196,,,trigger)</f>
        <v>42556</v>
      </c>
      <c r="AD196" s="40">
        <f>_xll.qlInterestRateIndexMaturity($X$9,AC196,)</f>
        <v>42740</v>
      </c>
      <c r="AE196" s="43">
        <f>_xll.qlTenorBasisValue(TenorBasis6M,AC196,_xll.ohTrigger(trigger,$X$24))</f>
        <v>2.2648162124854834E-3</v>
      </c>
      <c r="AF196" s="90">
        <f>_xll.qlTenorBasisForwardRate(TenorBasis6M,AC196,_xll.ohTrigger(trigger,$X$24))</f>
        <v>2.7968261512310795E-4</v>
      </c>
      <c r="AG196" s="90">
        <f>_xll.qlIndexFixing(TenorBasisIndex6M,$AB196,TRUE,_xll.ohTrigger(trigger,$X$24))</f>
        <v>2.5111315349753924E-4</v>
      </c>
      <c r="AH196" s="43">
        <f>_xll.qlIndexFixing($X$9,$AB196,TRUE,trigger)</f>
        <v>2.5116700830424038E-4</v>
      </c>
      <c r="AI196" s="45">
        <f t="shared" ref="AI196:AI259" si="17">(AG196-AH196)*10000</f>
        <v>-5.3854806701138496E-4</v>
      </c>
    </row>
    <row r="197" spans="27:35" x14ac:dyDescent="0.2">
      <c r="AA197" s="39" t="s">
        <v>87</v>
      </c>
      <c r="AB197" s="40">
        <f>_xll.qlInterestRateIndexFixingDate($X$9,AC197)</f>
        <v>42555</v>
      </c>
      <c r="AC197" s="40">
        <f>_xll.qlCalendarAdvance(calendar,$AC196,AA197,,,trigger)</f>
        <v>42557</v>
      </c>
      <c r="AD197" s="40">
        <f>_xll.qlInterestRateIndexMaturity($X$9,AC197,)</f>
        <v>42741</v>
      </c>
      <c r="AE197" s="43">
        <f>_xll.qlTenorBasisValue(TenorBasis6M,AC197,_xll.ohTrigger(trigger,$X$24))</f>
        <v>2.2661317571982297E-3</v>
      </c>
      <c r="AF197" s="90">
        <f>_xll.qlTenorBasisForwardRate(TenorBasis6M,AC197,_xll.ohTrigger(trigger,$X$24))</f>
        <v>2.8090417064462615E-4</v>
      </c>
      <c r="AG197" s="90">
        <f>_xll.qlIndexFixing(TenorBasisIndex6M,$AB197,TRUE,_xll.ohTrigger(trigger,$X$24))</f>
        <v>2.5005069455106567E-4</v>
      </c>
      <c r="AH197" s="43">
        <f>_xll.qlIndexFixing($X$9,$AB197,TRUE,trigger)</f>
        <v>2.5236198843821582E-4</v>
      </c>
      <c r="AI197" s="45">
        <f t="shared" si="17"/>
        <v>-2.3112938871501423E-2</v>
      </c>
    </row>
    <row r="198" spans="27:35" x14ac:dyDescent="0.2">
      <c r="AA198" s="39" t="s">
        <v>87</v>
      </c>
      <c r="AB198" s="40">
        <f>_xll.qlInterestRateIndexFixingDate($X$9,AC198)</f>
        <v>42556</v>
      </c>
      <c r="AC198" s="40">
        <f>_xll.qlCalendarAdvance(calendar,$AC197,AA198,,,trigger)</f>
        <v>42558</v>
      </c>
      <c r="AD198" s="40">
        <f>_xll.qlInterestRateIndexMaturity($X$9,AC198,)</f>
        <v>42744</v>
      </c>
      <c r="AE198" s="43">
        <f>_xll.qlTenorBasisValue(TenorBasis6M,AC198,_xll.ohTrigger(trigger,$X$24))</f>
        <v>2.2674453028877729E-3</v>
      </c>
      <c r="AF198" s="90">
        <f>_xll.qlTenorBasisForwardRate(TenorBasis6M,AC198,_xll.ohTrigger(trigger,$X$24))</f>
        <v>2.8357518939660419E-4</v>
      </c>
      <c r="AG198" s="90">
        <f>_xll.qlIndexFixing(TenorBasisIndex6M,$AB198,TRUE,_xll.ohTrigger(trigger,$X$24))</f>
        <v>2.5377699552851389E-4</v>
      </c>
      <c r="AH198" s="43">
        <f>_xll.qlIndexFixing($X$9,$AB198,TRUE,trigger)</f>
        <v>2.5532001721828926E-4</v>
      </c>
      <c r="AI198" s="45">
        <f t="shared" si="17"/>
        <v>-1.5430216897753642E-2</v>
      </c>
    </row>
    <row r="199" spans="27:35" x14ac:dyDescent="0.2">
      <c r="AA199" s="39" t="s">
        <v>87</v>
      </c>
      <c r="AB199" s="40">
        <f>_xll.qlInterestRateIndexFixingDate($X$9,AC199)</f>
        <v>42557</v>
      </c>
      <c r="AC199" s="40">
        <f>_xll.qlCalendarAdvance(calendar,$AC198,AA199,,,trigger)</f>
        <v>42559</v>
      </c>
      <c r="AD199" s="40">
        <f>_xll.qlInterestRateIndexMaturity($X$9,AC199,)</f>
        <v>42744</v>
      </c>
      <c r="AE199" s="43">
        <f>_xll.qlTenorBasisValue(TenorBasis6M,AC199,_xll.ohTrigger(trigger,$X$24))</f>
        <v>2.2687568513156051E-3</v>
      </c>
      <c r="AF199" s="90">
        <f>_xll.qlTenorBasisForwardRate(TenorBasis6M,AC199,_xll.ohTrigger(trigger,$X$24))</f>
        <v>2.841335406540833E-4</v>
      </c>
      <c r="AG199" s="90">
        <f>_xll.qlIndexFixing(TenorBasisIndex6M,$AB199,TRUE,_xll.ohTrigger(trigger,$X$24))</f>
        <v>2.5477377374842663E-4</v>
      </c>
      <c r="AH199" s="43">
        <f>_xll.qlIndexFixing($X$9,$AB199,TRUE,trigger)</f>
        <v>2.5567203222229951E-4</v>
      </c>
      <c r="AI199" s="45">
        <f t="shared" si="17"/>
        <v>-8.9825847387288351E-3</v>
      </c>
    </row>
    <row r="200" spans="27:35" x14ac:dyDescent="0.2">
      <c r="AA200" s="39" t="s">
        <v>87</v>
      </c>
      <c r="AB200" s="40">
        <f>_xll.qlInterestRateIndexFixingDate($X$9,AC200)</f>
        <v>42558</v>
      </c>
      <c r="AC200" s="40">
        <f>_xll.qlCalendarAdvance(calendar,$AC199,AA200,,,trigger)</f>
        <v>42562</v>
      </c>
      <c r="AD200" s="40">
        <f>_xll.qlInterestRateIndexMaturity($X$9,AC200,)</f>
        <v>42746</v>
      </c>
      <c r="AE200" s="43">
        <f>_xll.qlTenorBasisValue(TenorBasis6M,AC200,_xll.ohTrigger(trigger,$X$24))</f>
        <v>2.2726795306240635E-3</v>
      </c>
      <c r="AF200" s="90">
        <f>_xll.qlTenorBasisForwardRate(TenorBasis6M,AC200,_xll.ohTrigger(trigger,$X$24))</f>
        <v>2.8732605059200722E-4</v>
      </c>
      <c r="AG200" s="90">
        <f>_xll.qlIndexFixing(TenorBasisIndex6M,$AB200,TRUE,_xll.ohTrigger(trigger,$X$24))</f>
        <v>2.5823591675891558E-4</v>
      </c>
      <c r="AH200" s="43">
        <f>_xll.qlIndexFixing($X$9,$AB200,TRUE,trigger)</f>
        <v>2.587066706030826E-4</v>
      </c>
      <c r="AI200" s="45">
        <f t="shared" si="17"/>
        <v>-4.7075384416702185E-3</v>
      </c>
    </row>
    <row r="201" spans="27:35" x14ac:dyDescent="0.2">
      <c r="AA201" s="39" t="s">
        <v>87</v>
      </c>
      <c r="AB201" s="40">
        <f>_xll.qlInterestRateIndexFixingDate($X$9,AC201)</f>
        <v>42559</v>
      </c>
      <c r="AC201" s="40">
        <f>_xll.qlCalendarAdvance(calendar,$AC200,AA201,,,trigger)</f>
        <v>42563</v>
      </c>
      <c r="AD201" s="40">
        <f>_xll.qlInterestRateIndexMaturity($X$9,AC201,)</f>
        <v>42747</v>
      </c>
      <c r="AE201" s="43">
        <f>_xll.qlTenorBasisValue(TenorBasis6M,AC201,_xll.ohTrigger(trigger,$X$24))</f>
        <v>2.2739831075937285E-3</v>
      </c>
      <c r="AF201" s="90">
        <f>_xll.qlTenorBasisForwardRate(TenorBasis6M,AC201,_xll.ohTrigger(trigger,$X$24))</f>
        <v>2.8867119446394858E-4</v>
      </c>
      <c r="AG201" s="90">
        <f>_xll.qlIndexFixing(TenorBasisIndex6M,$AB201,TRUE,_xll.ohTrigger(trigger,$X$24))</f>
        <v>2.5949428068675669E-4</v>
      </c>
      <c r="AH201" s="43">
        <f>_xll.qlIndexFixing($X$9,$AB201,TRUE,trigger)</f>
        <v>2.6003960147919191E-4</v>
      </c>
      <c r="AI201" s="45">
        <f t="shared" si="17"/>
        <v>-5.4532079243522049E-3</v>
      </c>
    </row>
    <row r="202" spans="27:35" x14ac:dyDescent="0.2">
      <c r="AA202" s="39" t="s">
        <v>87</v>
      </c>
      <c r="AB202" s="40">
        <f>_xll.qlInterestRateIndexFixingDate($X$9,AC202)</f>
        <v>42562</v>
      </c>
      <c r="AC202" s="40">
        <f>_xll.qlCalendarAdvance(calendar,$AC201,AA202,,,trigger)</f>
        <v>42564</v>
      </c>
      <c r="AD202" s="40">
        <f>_xll.qlInterestRateIndexMaturity($X$9,AC202,)</f>
        <v>42748</v>
      </c>
      <c r="AE202" s="43">
        <f>_xll.qlTenorBasisValue(TenorBasis6M,AC202,_xll.ohTrigger(trigger,$X$24))</f>
        <v>2.2752846960894728E-3</v>
      </c>
      <c r="AF202" s="90">
        <f>_xll.qlTenorBasisForwardRate(TenorBasis6M,AC202,_xll.ohTrigger(trigger,$X$24))</f>
        <v>2.9003591009532046E-4</v>
      </c>
      <c r="AG202" s="90">
        <f>_xll.qlIndexFixing(TenorBasisIndex6M,$AB202,TRUE,_xll.ohTrigger(trigger,$X$24))</f>
        <v>2.6077221602257032E-4</v>
      </c>
      <c r="AH202" s="43">
        <f>_xll.qlIndexFixing($X$9,$AB202,TRUE,trigger)</f>
        <v>2.613905432042005E-4</v>
      </c>
      <c r="AI202" s="45">
        <f t="shared" si="17"/>
        <v>-6.1832718163017716E-3</v>
      </c>
    </row>
    <row r="203" spans="27:35" x14ac:dyDescent="0.2">
      <c r="AA203" s="39" t="s">
        <v>87</v>
      </c>
      <c r="AB203" s="40">
        <f>_xll.qlInterestRateIndexFixingDate($X$9,AC203)</f>
        <v>42563</v>
      </c>
      <c r="AC203" s="40">
        <f>_xll.qlCalendarAdvance(calendar,$AC202,AA203,,,trigger)</f>
        <v>42565</v>
      </c>
      <c r="AD203" s="40">
        <f>_xll.qlInterestRateIndexMaturity($X$9,AC203,)</f>
        <v>42751</v>
      </c>
      <c r="AE203" s="43">
        <f>_xll.qlTenorBasisValue(TenorBasis6M,AC203,_xll.ohTrigger(trigger,$X$24))</f>
        <v>2.2765842978649275E-3</v>
      </c>
      <c r="AF203" s="90">
        <f>_xll.qlTenorBasisForwardRate(TenorBasis6M,AC203,_xll.ohTrigger(trigger,$X$24))</f>
        <v>2.9306237500361222E-4</v>
      </c>
      <c r="AG203" s="90">
        <f>_xll.qlIndexFixing(TenorBasisIndex6M,$AB203,TRUE,_xll.ohTrigger(trigger,$X$24))</f>
        <v>2.6266324681859052E-4</v>
      </c>
      <c r="AH203" s="43">
        <f>_xll.qlIndexFixing($X$9,$AB203,TRUE,trigger)</f>
        <v>2.638599097494879E-4</v>
      </c>
      <c r="AI203" s="45">
        <f t="shared" si="17"/>
        <v>-1.1966629308973721E-2</v>
      </c>
    </row>
    <row r="204" spans="27:35" x14ac:dyDescent="0.2">
      <c r="AA204" s="39" t="s">
        <v>87</v>
      </c>
      <c r="AB204" s="40">
        <f>_xll.qlInterestRateIndexFixingDate($X$9,AC204)</f>
        <v>42564</v>
      </c>
      <c r="AC204" s="40">
        <f>_xll.qlCalendarAdvance(calendar,$AC203,AA204,,,trigger)</f>
        <v>42566</v>
      </c>
      <c r="AD204" s="40">
        <f>_xll.qlInterestRateIndexMaturity($X$9,AC204,)</f>
        <v>42751</v>
      </c>
      <c r="AE204" s="43">
        <f>_xll.qlTenorBasisValue(TenorBasis6M,AC204,_xll.ohTrigger(trigger,$X$24))</f>
        <v>2.2778819146724179E-3</v>
      </c>
      <c r="AF204" s="90">
        <f>_xll.qlTenorBasisForwardRate(TenorBasis6M,AC204,_xll.ohTrigger(trigger,$X$24))</f>
        <v>2.9365206154535002E-4</v>
      </c>
      <c r="AG204" s="90">
        <f>_xll.qlIndexFixing(TenorBasisIndex6M,$AB204,TRUE,_xll.ohTrigger(trigger,$X$24))</f>
        <v>2.6368811409712431E-4</v>
      </c>
      <c r="AH204" s="43">
        <f>_xll.qlIndexFixing($X$9,$AB204,TRUE,trigger)</f>
        <v>2.6467304106780887E-4</v>
      </c>
      <c r="AI204" s="45">
        <f t="shared" si="17"/>
        <v>-9.8492697068455412E-3</v>
      </c>
    </row>
    <row r="205" spans="27:35" x14ac:dyDescent="0.2">
      <c r="AA205" s="39" t="s">
        <v>87</v>
      </c>
      <c r="AB205" s="40">
        <f>_xll.qlInterestRateIndexFixingDate($X$9,AC205)</f>
        <v>42565</v>
      </c>
      <c r="AC205" s="40">
        <f>_xll.qlCalendarAdvance(calendar,$AC204,AA205,,,trigger)</f>
        <v>42569</v>
      </c>
      <c r="AD205" s="40">
        <f>_xll.qlInterestRateIndexMaturity($X$9,AC205,)</f>
        <v>42753</v>
      </c>
      <c r="AE205" s="43">
        <f>_xll.qlTenorBasisValue(TenorBasis6M,AC205,_xll.ohTrigger(trigger,$X$24))</f>
        <v>2.2817628727907673E-3</v>
      </c>
      <c r="AF205" s="90">
        <f>_xll.qlTenorBasisForwardRate(TenorBasis6M,AC205,_xll.ohTrigger(trigger,$X$24))</f>
        <v>2.9714280144595455E-4</v>
      </c>
      <c r="AG205" s="90">
        <f>_xll.qlIndexFixing(TenorBasisIndex6M,$AB205,TRUE,_xll.ohTrigger(trigger,$X$24))</f>
        <v>2.674452006969629E-4</v>
      </c>
      <c r="AH205" s="43">
        <f>_xll.qlIndexFixing($X$9,$AB205,TRUE,trigger)</f>
        <v>2.6836560470605808E-4</v>
      </c>
      <c r="AI205" s="45">
        <f t="shared" si="17"/>
        <v>-9.2040400909517879E-3</v>
      </c>
    </row>
    <row r="206" spans="27:35" x14ac:dyDescent="0.2">
      <c r="AA206" s="39" t="s">
        <v>87</v>
      </c>
      <c r="AB206" s="40">
        <f>_xll.qlInterestRateIndexFixingDate($X$9,AC206)</f>
        <v>42566</v>
      </c>
      <c r="AC206" s="40">
        <f>_xll.qlCalendarAdvance(calendar,$AC205,AA206,,,trigger)</f>
        <v>42570</v>
      </c>
      <c r="AD206" s="40">
        <f>_xll.qlInterestRateIndexMaturity($X$9,AC206,)</f>
        <v>42754</v>
      </c>
      <c r="AE206" s="43">
        <f>_xll.qlTenorBasisValue(TenorBasis6M,AC206,_xll.ohTrigger(trigger,$X$24))</f>
        <v>2.283052567223544E-3</v>
      </c>
      <c r="AF206" s="90">
        <f>_xll.qlTenorBasisForwardRate(TenorBasis6M,AC206,_xll.ohTrigger(trigger,$X$24))</f>
        <v>2.9861878969540261E-4</v>
      </c>
      <c r="AG206" s="90">
        <f>_xll.qlIndexFixing(TenorBasisIndex6M,$AB206,TRUE,_xll.ohTrigger(trigger,$X$24))</f>
        <v>2.6883440658598268E-4</v>
      </c>
      <c r="AH206" s="43">
        <f>_xll.qlIndexFixing($X$9,$AB206,TRUE,trigger)</f>
        <v>2.6979472556075835E-4</v>
      </c>
      <c r="AI206" s="45">
        <f t="shared" si="17"/>
        <v>-9.6031897477567418E-3</v>
      </c>
    </row>
    <row r="207" spans="27:35" x14ac:dyDescent="0.2">
      <c r="AA207" s="39" t="s">
        <v>87</v>
      </c>
      <c r="AB207" s="40">
        <f>_xll.qlInterestRateIndexFixingDate($X$9,AC207)</f>
        <v>42569</v>
      </c>
      <c r="AC207" s="40">
        <f>_xll.qlCalendarAdvance(calendar,$AC206,AA207,,,trigger)</f>
        <v>42571</v>
      </c>
      <c r="AD207" s="40">
        <f>_xll.qlInterestRateIndexMaturity($X$9,AC207,)</f>
        <v>42755</v>
      </c>
      <c r="AE207" s="43">
        <f>_xll.qlTenorBasisValue(TenorBasis6M,AC207,_xll.ohTrigger(trigger,$X$24))</f>
        <v>2.2843402854304108E-3</v>
      </c>
      <c r="AF207" s="90">
        <f>_xll.qlTenorBasisForwardRate(TenorBasis6M,AC207,_xll.ohTrigger(trigger,$X$24))</f>
        <v>3.0011229704449984E-4</v>
      </c>
      <c r="AG207" s="90">
        <f>_xll.qlIndexFixing(TenorBasisIndex6M,$AB207,TRUE,_xll.ohTrigger(trigger,$X$24))</f>
        <v>2.7024113123753007E-4</v>
      </c>
      <c r="AH207" s="43">
        <f>_xll.qlIndexFixing($X$9,$AB207,TRUE,trigger)</f>
        <v>2.7123189524141223E-4</v>
      </c>
      <c r="AI207" s="45">
        <f t="shared" si="17"/>
        <v>-9.9076400388216097E-3</v>
      </c>
    </row>
    <row r="208" spans="27:35" x14ac:dyDescent="0.2">
      <c r="AA208" s="39" t="s">
        <v>87</v>
      </c>
      <c r="AB208" s="40">
        <f>_xll.qlInterestRateIndexFixingDate($X$9,AC208)</f>
        <v>42570</v>
      </c>
      <c r="AC208" s="40">
        <f>_xll.qlCalendarAdvance(calendar,$AC207,AA208,,,trigger)</f>
        <v>42572</v>
      </c>
      <c r="AD208" s="40">
        <f>_xll.qlInterestRateIndexMaturity($X$9,AC208,)</f>
        <v>42758</v>
      </c>
      <c r="AE208" s="43">
        <f>_xll.qlTenorBasisValue(TenorBasis6M,AC208,_xll.ohTrigger(trigger,$X$24))</f>
        <v>2.2856260291558711E-3</v>
      </c>
      <c r="AF208" s="90">
        <f>_xll.qlTenorBasisForwardRate(TenorBasis6M,AC208,_xll.ohTrigger(trigger,$X$24))</f>
        <v>3.0345931545841976E-4</v>
      </c>
      <c r="AG208" s="90">
        <f>_xll.qlIndexFixing(TenorBasisIndex6M,$AB208,TRUE,_xll.ohTrigger(trigger,$X$24))</f>
        <v>2.7245923546207363E-4</v>
      </c>
      <c r="AH208" s="43">
        <f>_xll.qlIndexFixing($X$9,$AB208,TRUE,trigger)</f>
        <v>2.7341888317347716E-4</v>
      </c>
      <c r="AI208" s="45">
        <f t="shared" si="17"/>
        <v>-9.5964771140352994E-3</v>
      </c>
    </row>
    <row r="209" spans="27:35" x14ac:dyDescent="0.2">
      <c r="AA209" s="39" t="s">
        <v>87</v>
      </c>
      <c r="AB209" s="40">
        <f>_xll.qlInterestRateIndexFixingDate($X$9,AC209)</f>
        <v>42571</v>
      </c>
      <c r="AC209" s="40">
        <f>_xll.qlCalendarAdvance(calendar,$AC208,AA209,,,trigger)</f>
        <v>42573</v>
      </c>
      <c r="AD209" s="40">
        <f>_xll.qlInterestRateIndexMaturity($X$9,AC209,)</f>
        <v>42758</v>
      </c>
      <c r="AE209" s="43">
        <f>_xll.qlTenorBasisValue(TenorBasis6M,AC209,_xll.ohTrigger(trigger,$X$24))</f>
        <v>2.2869098001431273E-3</v>
      </c>
      <c r="AF209" s="90">
        <f>_xll.qlTenorBasisForwardRate(TenorBasis6M,AC209,_xll.ohTrigger(trigger,$X$24))</f>
        <v>3.0407625323724196E-4</v>
      </c>
      <c r="AG209" s="90">
        <f>_xll.qlIndexFixing(TenorBasisIndex6M,$AB209,TRUE,_xll.ohTrigger(trigger,$X$24))</f>
        <v>2.7350810809476176E-4</v>
      </c>
      <c r="AH209" s="43">
        <f>_xll.qlIndexFixing($X$9,$AB209,TRUE,trigger)</f>
        <v>2.7448651097520535E-4</v>
      </c>
      <c r="AI209" s="45">
        <f t="shared" si="17"/>
        <v>-9.7840288044358202E-3</v>
      </c>
    </row>
    <row r="210" spans="27:35" x14ac:dyDescent="0.2">
      <c r="AA210" s="39" t="s">
        <v>87</v>
      </c>
      <c r="AB210" s="40">
        <f>_xll.qlInterestRateIndexFixingDate($X$9,AC210)</f>
        <v>42572</v>
      </c>
      <c r="AC210" s="40">
        <f>_xll.qlCalendarAdvance(calendar,$AC209,AA210,,,trigger)</f>
        <v>42576</v>
      </c>
      <c r="AD210" s="40">
        <f>_xll.qlInterestRateIndexMaturity($X$9,AC210,)</f>
        <v>42760</v>
      </c>
      <c r="AE210" s="43">
        <f>_xll.qlTenorBasisValue(TenorBasis6M,AC210,_xll.ohTrigger(trigger,$X$24))</f>
        <v>2.2907492940882094E-3</v>
      </c>
      <c r="AF210" s="90">
        <f>_xll.qlTenorBasisForwardRate(TenorBasis6M,AC210,_xll.ohTrigger(trigger,$X$24))</f>
        <v>3.0783235668084492E-4</v>
      </c>
      <c r="AG210" s="90">
        <f>_xll.qlIndexFixing(TenorBasisIndex6M,$AB210,TRUE,_xll.ohTrigger(trigger,$X$24))</f>
        <v>2.7752727240272078E-4</v>
      </c>
      <c r="AH210" s="43">
        <f>_xll.qlIndexFixing($X$9,$AB210,TRUE,trigger)</f>
        <v>2.784886652337178E-4</v>
      </c>
      <c r="AI210" s="45">
        <f t="shared" si="17"/>
        <v>-9.6139283099701302E-3</v>
      </c>
    </row>
    <row r="211" spans="27:35" x14ac:dyDescent="0.2">
      <c r="AA211" s="39" t="s">
        <v>87</v>
      </c>
      <c r="AB211" s="40">
        <f>_xll.qlInterestRateIndexFixingDate($X$9,AC211)</f>
        <v>42573</v>
      </c>
      <c r="AC211" s="40">
        <f>_xll.qlCalendarAdvance(calendar,$AC210,AA211,,,trigger)</f>
        <v>42577</v>
      </c>
      <c r="AD211" s="40">
        <f>_xll.qlInterestRateIndexMaturity($X$9,AC211,)</f>
        <v>42761</v>
      </c>
      <c r="AE211" s="43">
        <f>_xll.qlTenorBasisValue(TenorBasis6M,AC211,_xll.ohTrigger(trigger,$X$24))</f>
        <v>2.2920251915286979E-3</v>
      </c>
      <c r="AF211" s="90">
        <f>_xll.qlTenorBasisForwardRate(TenorBasis6M,AC211,_xll.ohTrigger(trigger,$X$24))</f>
        <v>3.0942482044344044E-4</v>
      </c>
      <c r="AG211" s="90">
        <f>_xll.qlIndexFixing(TenorBasisIndex6M,$AB211,TRUE,_xll.ohTrigger(trigger,$X$24))</f>
        <v>2.7639089013921435E-4</v>
      </c>
      <c r="AH211" s="43">
        <f>_xll.qlIndexFixing($X$9,$AB211,TRUE,trigger)</f>
        <v>2.799442413303283E-4</v>
      </c>
      <c r="AI211" s="45">
        <f t="shared" si="17"/>
        <v>-3.553351191113948E-2</v>
      </c>
    </row>
    <row r="212" spans="27:35" x14ac:dyDescent="0.2">
      <c r="AA212" s="39" t="s">
        <v>87</v>
      </c>
      <c r="AB212" s="40">
        <f>_xll.qlInterestRateIndexFixingDate($X$9,AC212)</f>
        <v>42576</v>
      </c>
      <c r="AC212" s="40">
        <f>_xll.qlCalendarAdvance(calendar,$AC211,AA212,,,trigger)</f>
        <v>42578</v>
      </c>
      <c r="AD212" s="40">
        <f>_xll.qlInterestRateIndexMaturity($X$9,AC212,)</f>
        <v>42762</v>
      </c>
      <c r="AE212" s="43">
        <f>_xll.qlTenorBasisValue(TenorBasis6M,AC212,_xll.ohTrigger(trigger,$X$24))</f>
        <v>2.2932991249275201E-3</v>
      </c>
      <c r="AF212" s="90">
        <f>_xll.qlTenorBasisForwardRate(TenorBasis6M,AC212,_xll.ohTrigger(trigger,$X$24))</f>
        <v>3.1103275056118903E-4</v>
      </c>
      <c r="AG212" s="90">
        <f>_xll.qlIndexFixing(TenorBasisIndex6M,$AB212,TRUE,_xll.ohTrigger(trigger,$X$24))</f>
        <v>2.8055409661312383E-4</v>
      </c>
      <c r="AH212" s="43">
        <f>_xll.qlIndexFixing($X$9,$AB212,TRUE,trigger)</f>
        <v>2.8139790403358195E-4</v>
      </c>
      <c r="AI212" s="45">
        <f t="shared" si="17"/>
        <v>-8.4380742045812168E-3</v>
      </c>
    </row>
    <row r="213" spans="27:35" x14ac:dyDescent="0.2">
      <c r="AA213" s="39" t="s">
        <v>87</v>
      </c>
      <c r="AB213" s="40">
        <f>_xll.qlInterestRateIndexFixingDate($X$9,AC213)</f>
        <v>42577</v>
      </c>
      <c r="AC213" s="40">
        <f>_xll.qlCalendarAdvance(calendar,$AC212,AA213,,,trigger)</f>
        <v>42579</v>
      </c>
      <c r="AD213" s="40">
        <f>_xll.qlInterestRateIndexMaturity($X$9,AC213,)</f>
        <v>42765</v>
      </c>
      <c r="AE213" s="43">
        <f>_xll.qlTenorBasisValue(TenorBasis6M,AC213,_xll.ohTrigger(trigger,$X$24))</f>
        <v>2.2945710960200934E-3</v>
      </c>
      <c r="AF213" s="90">
        <f>_xll.qlTenorBasisForwardRate(TenorBasis6M,AC213,_xll.ohTrigger(trigger,$X$24))</f>
        <v>3.146665655652928E-4</v>
      </c>
      <c r="AG213" s="90">
        <f>_xll.qlIndexFixing(TenorBasisIndex6M,$AB213,TRUE,_xll.ohTrigger(trigger,$X$24))</f>
        <v>2.8306551703895276E-4</v>
      </c>
      <c r="AH213" s="43">
        <f>_xll.qlIndexFixing($X$9,$AB213,TRUE,trigger)</f>
        <v>2.8351404748055791E-4</v>
      </c>
      <c r="AI213" s="45">
        <f t="shared" si="17"/>
        <v>-4.4853044160514301E-3</v>
      </c>
    </row>
    <row r="214" spans="27:35" x14ac:dyDescent="0.2">
      <c r="AA214" s="39" t="s">
        <v>87</v>
      </c>
      <c r="AB214" s="40">
        <f>_xll.qlInterestRateIndexFixingDate($X$9,AC214)</f>
        <v>42578</v>
      </c>
      <c r="AC214" s="40">
        <f>_xll.qlCalendarAdvance(calendar,$AC213,AA214,,,trigger)</f>
        <v>42580</v>
      </c>
      <c r="AD214" s="40">
        <f>_xll.qlInterestRateIndexMaturity($X$9,AC214,)</f>
        <v>42766</v>
      </c>
      <c r="AE214" s="43">
        <f>_xll.qlTenorBasisValue(TenorBasis6M,AC214,_xll.ohTrigger(trigger,$X$24))</f>
        <v>2.2958411065405436E-3</v>
      </c>
      <c r="AF214" s="90">
        <f>_xll.qlTenorBasisForwardRate(TenorBasis6M,AC214,_xll.ohTrigger(trigger,$X$24))</f>
        <v>3.1632827847579093E-4</v>
      </c>
      <c r="AG214" s="90">
        <f>_xll.qlIndexFixing(TenorBasisIndex6M,$AB214,TRUE,_xll.ohTrigger(trigger,$X$24))</f>
        <v>2.8464137598379371E-4</v>
      </c>
      <c r="AH214" s="43">
        <f>_xll.qlIndexFixing($X$9,$AB214,TRUE,trigger)</f>
        <v>2.8497182722779643E-4</v>
      </c>
      <c r="AI214" s="45">
        <f t="shared" si="17"/>
        <v>-3.3045124400271327E-3</v>
      </c>
    </row>
    <row r="215" spans="27:35" x14ac:dyDescent="0.2">
      <c r="AA215" s="39" t="s">
        <v>87</v>
      </c>
      <c r="AB215" s="40">
        <f>_xll.qlInterestRateIndexFixingDate($X$9,AC215)</f>
        <v>42579</v>
      </c>
      <c r="AC215" s="40">
        <f>_xll.qlCalendarAdvance(calendar,$AC214,AA215,,,trigger)</f>
        <v>42583</v>
      </c>
      <c r="AD215" s="40">
        <f>_xll.qlInterestRateIndexMaturity($X$9,AC215,)</f>
        <v>42767</v>
      </c>
      <c r="AE215" s="43">
        <f>_xll.qlTenorBasisValue(TenorBasis6M,AC215,_xll.ohTrigger(trigger,$X$24))</f>
        <v>2.2996393919909987E-3</v>
      </c>
      <c r="AF215" s="90">
        <f>_xll.qlTenorBasisForwardRate(TenorBasis6M,AC215,_xll.ohTrigger(trigger,$X$24))</f>
        <v>3.1930030630381148E-4</v>
      </c>
      <c r="AG215" s="90">
        <f>_xll.qlIndexFixing(TenorBasisIndex6M,$AB215,TRUE,_xll.ohTrigger(trigger,$X$24))</f>
        <v>2.8838772255843445E-4</v>
      </c>
      <c r="AH215" s="43">
        <f>_xll.qlIndexFixing($X$9,$AB215,TRUE,trigger)</f>
        <v>2.8858770481527578E-4</v>
      </c>
      <c r="AI215" s="45">
        <f t="shared" si="17"/>
        <v>-1.9998225684133729E-3</v>
      </c>
    </row>
    <row r="216" spans="27:35" x14ac:dyDescent="0.2">
      <c r="AA216" s="39" t="s">
        <v>87</v>
      </c>
      <c r="AB216" s="40">
        <f>_xll.qlInterestRateIndexFixingDate($X$9,AC216)</f>
        <v>42580</v>
      </c>
      <c r="AC216" s="40">
        <f>_xll.qlCalendarAdvance(calendar,$AC215,AA216,,,trigger)</f>
        <v>42584</v>
      </c>
      <c r="AD216" s="40">
        <f>_xll.qlInterestRateIndexMaturity($X$9,AC216,)</f>
        <v>42768</v>
      </c>
      <c r="AE216" s="43">
        <f>_xll.qlTenorBasisValue(TenorBasis6M,AC216,_xll.ohTrigger(trigger,$X$24))</f>
        <v>2.3009015775383433E-3</v>
      </c>
      <c r="AF216" s="90">
        <f>_xll.qlTenorBasisForwardRate(TenorBasis6M,AC216,_xll.ohTrigger(trigger,$X$24))</f>
        <v>3.2099937068213292E-4</v>
      </c>
      <c r="AG216" s="90">
        <f>_xll.qlIndexFixing(TenorBasisIndex6M,$AB216,TRUE,_xll.ohTrigger(trigger,$X$24))</f>
        <v>2.8999999999998835E-4</v>
      </c>
      <c r="AH216" s="43">
        <f>_xll.qlIndexFixing($X$9,$AB216,TRUE,trigger)</f>
        <v>2.8999999999998835E-4</v>
      </c>
      <c r="AI216" s="45">
        <f t="shared" si="17"/>
        <v>0</v>
      </c>
    </row>
    <row r="217" spans="27:35" x14ac:dyDescent="0.2">
      <c r="AA217" s="39" t="s">
        <v>87</v>
      </c>
      <c r="AB217" s="40">
        <f>_xll.qlInterestRateIndexFixingDate($X$9,AC217)</f>
        <v>42583</v>
      </c>
      <c r="AC217" s="40">
        <f>_xll.qlCalendarAdvance(calendar,$AC216,AA217,,,trigger)</f>
        <v>42585</v>
      </c>
      <c r="AD217" s="40">
        <f>_xll.qlInterestRateIndexMaturity($X$9,AC217,)</f>
        <v>42769</v>
      </c>
      <c r="AE217" s="43">
        <f>_xll.qlTenorBasisValue(TenorBasis6M,AC217,_xll.ohTrigger(trigger,$X$24))</f>
        <v>2.3021618111648016E-3</v>
      </c>
      <c r="AF217" s="90">
        <f>_xll.qlTenorBasisForwardRate(TenorBasis6M,AC217,_xll.ohTrigger(trigger,$X$24))</f>
        <v>3.2271362666321272E-4</v>
      </c>
      <c r="AG217" s="90">
        <f>_xll.qlIndexFixing(TenorBasisIndex6M,$AB217,TRUE,_xll.ohTrigger(trigger,$X$24))</f>
        <v>2.9112989543763577E-4</v>
      </c>
      <c r="AH217" s="43">
        <f>_xll.qlIndexFixing($X$9,$AB217,TRUE,trigger)</f>
        <v>2.9140076983663371E-4</v>
      </c>
      <c r="AI217" s="45">
        <f t="shared" si="17"/>
        <v>-2.7087439899794617E-3</v>
      </c>
    </row>
    <row r="218" spans="27:35" x14ac:dyDescent="0.2">
      <c r="AA218" s="39" t="s">
        <v>87</v>
      </c>
      <c r="AB218" s="40">
        <f>_xll.qlInterestRateIndexFixingDate($X$9,AC218)</f>
        <v>42584</v>
      </c>
      <c r="AC218" s="40">
        <f>_xll.qlCalendarAdvance(calendar,$AC217,AA218,,,trigger)</f>
        <v>42586</v>
      </c>
      <c r="AD218" s="40">
        <f>_xll.qlInterestRateIndexMaturity($X$9,AC218,)</f>
        <v>42772</v>
      </c>
      <c r="AE218" s="43">
        <f>_xll.qlTenorBasisValue(TenorBasis6M,AC218,_xll.ohTrigger(trigger,$X$24))</f>
        <v>2.3034200945967528E-3</v>
      </c>
      <c r="AF218" s="90">
        <f>_xll.qlTenorBasisForwardRate(TenorBasis6M,AC218,_xll.ohTrigger(trigger,$X$24))</f>
        <v>3.2660949675553016E-4</v>
      </c>
      <c r="AG218" s="90">
        <f>_xll.qlIndexFixing(TenorBasisIndex6M,$AB218,TRUE,_xll.ohTrigger(trigger,$X$24))</f>
        <v>2.9025770602311078E-4</v>
      </c>
      <c r="AH218" s="43">
        <f>_xll.qlIndexFixing($X$9,$AB218,TRUE,trigger)</f>
        <v>2.9362877985050767E-4</v>
      </c>
      <c r="AI218" s="45">
        <f t="shared" si="17"/>
        <v>-3.3710738273968921E-2</v>
      </c>
    </row>
    <row r="219" spans="27:35" x14ac:dyDescent="0.2">
      <c r="AA219" s="39" t="s">
        <v>87</v>
      </c>
      <c r="AB219" s="40">
        <f>_xll.qlInterestRateIndexFixingDate($X$9,AC219)</f>
        <v>42585</v>
      </c>
      <c r="AC219" s="40">
        <f>_xll.qlCalendarAdvance(calendar,$AC218,AA219,,,trigger)</f>
        <v>42587</v>
      </c>
      <c r="AD219" s="40">
        <f>_xll.qlInterestRateIndexMaturity($X$9,AC219,)</f>
        <v>42772</v>
      </c>
      <c r="AE219" s="43">
        <f>_xll.qlTenorBasisValue(TenorBasis6M,AC219,_xll.ohTrigger(trigger,$X$24))</f>
        <v>2.3046764295592851E-3</v>
      </c>
      <c r="AF219" s="90">
        <f>_xll.qlTenorBasisForwardRate(TenorBasis6M,AC219,_xll.ohTrigger(trigger,$X$24))</f>
        <v>3.2727731455716981E-4</v>
      </c>
      <c r="AG219" s="90">
        <f>_xll.qlIndexFixing(TenorBasisIndex6M,$AB219,TRUE,_xll.ohTrigger(trigger,$X$24))</f>
        <v>2.9099850423676226E-4</v>
      </c>
      <c r="AH219" s="43">
        <f>_xll.qlIndexFixing($X$9,$AB219,TRUE,trigger)</f>
        <v>2.9459397928310275E-4</v>
      </c>
      <c r="AI219" s="45">
        <f t="shared" si="17"/>
        <v>-3.5954750463404891E-2</v>
      </c>
    </row>
    <row r="220" spans="27:35" x14ac:dyDescent="0.2">
      <c r="AA220" s="39" t="s">
        <v>87</v>
      </c>
      <c r="AB220" s="40">
        <f>_xll.qlInterestRateIndexFixingDate($X$9,AC220)</f>
        <v>42586</v>
      </c>
      <c r="AC220" s="40">
        <f>_xll.qlCalendarAdvance(calendar,$AC219,AA220,,,trigger)</f>
        <v>42590</v>
      </c>
      <c r="AD220" s="40">
        <f>_xll.qlInterestRateIndexMaturity($X$9,AC220,)</f>
        <v>42774</v>
      </c>
      <c r="AE220" s="43">
        <f>_xll.qlTenorBasisValue(TenorBasis6M,AC220,_xll.ohTrigger(trigger,$X$24))</f>
        <v>2.3084337608619641E-3</v>
      </c>
      <c r="AF220" s="90">
        <f>_xll.qlTenorBasisForwardRate(TenorBasis6M,AC220,_xll.ohTrigger(trigger,$X$24))</f>
        <v>3.3151288840158901E-4</v>
      </c>
      <c r="AG220" s="90">
        <f>_xll.qlIndexFixing(TenorBasisIndex6M,$AB220,TRUE,_xll.ohTrigger(trigger,$X$24))</f>
        <v>2.9700734274213552E-4</v>
      </c>
      <c r="AH220" s="43">
        <f>_xll.qlIndexFixing($X$9,$AB220,TRUE,trigger)</f>
        <v>2.9825026798312594E-4</v>
      </c>
      <c r="AI220" s="45">
        <f t="shared" si="17"/>
        <v>-1.2429252409904175E-2</v>
      </c>
    </row>
    <row r="221" spans="27:35" x14ac:dyDescent="0.2">
      <c r="AA221" s="39" t="s">
        <v>87</v>
      </c>
      <c r="AB221" s="40">
        <f>_xll.qlInterestRateIndexFixingDate($X$9,AC221)</f>
        <v>42587</v>
      </c>
      <c r="AC221" s="40">
        <f>_xll.qlCalendarAdvance(calendar,$AC220,AA221,,,trigger)</f>
        <v>42591</v>
      </c>
      <c r="AD221" s="40">
        <f>_xll.qlInterestRateIndexMaturity($X$9,AC221,)</f>
        <v>42775</v>
      </c>
      <c r="AE221" s="43">
        <f>_xll.qlTenorBasisValue(TenorBasis6M,AC221,_xll.ohTrigger(trigger,$X$24))</f>
        <v>2.3096823191719866E-3</v>
      </c>
      <c r="AF221" s="90">
        <f>_xll.qlTenorBasisForwardRate(TenorBasis6M,AC221,_xll.ohTrigger(trigger,$X$24))</f>
        <v>3.3331835866184212E-4</v>
      </c>
      <c r="AG221" s="90">
        <f>_xll.qlIndexFixing(TenorBasisIndex6M,$AB221,TRUE,_xll.ohTrigger(trigger,$X$24))</f>
        <v>2.982284476766947E-4</v>
      </c>
      <c r="AH221" s="43">
        <f>_xll.qlIndexFixing($X$9,$AB221,TRUE,trigger)</f>
        <v>2.9959405467808783E-4</v>
      </c>
      <c r="AI221" s="45">
        <f t="shared" si="17"/>
        <v>-1.3656070013931303E-2</v>
      </c>
    </row>
    <row r="222" spans="27:35" x14ac:dyDescent="0.2">
      <c r="AA222" s="39" t="s">
        <v>87</v>
      </c>
      <c r="AB222" s="40">
        <f>_xll.qlInterestRateIndexFixingDate($X$9,AC222)</f>
        <v>42590</v>
      </c>
      <c r="AC222" s="40">
        <f>_xll.qlCalendarAdvance(calendar,$AC221,AA222,,,trigger)</f>
        <v>42592</v>
      </c>
      <c r="AD222" s="40">
        <f>_xll.qlInterestRateIndexMaturity($X$9,AC222,)</f>
        <v>42776</v>
      </c>
      <c r="AE222" s="43">
        <f>_xll.qlTenorBasisValue(TenorBasis6M,AC222,_xll.ohTrigger(trigger,$X$24))</f>
        <v>2.3109289376187473E-3</v>
      </c>
      <c r="AF222" s="90">
        <f>_xll.qlTenorBasisForwardRate(TenorBasis6M,AC222,_xll.ohTrigger(trigger,$X$24))</f>
        <v>3.3513904206935888E-4</v>
      </c>
      <c r="AG222" s="90">
        <f>_xll.qlIndexFixing(TenorBasisIndex6M,$AB222,TRUE,_xll.ohTrigger(trigger,$X$24))</f>
        <v>2.9946476491397568E-4</v>
      </c>
      <c r="AH222" s="43">
        <f>_xll.qlIndexFixing($X$9,$AB222,TRUE,trigger)</f>
        <v>3.00930722829469E-4</v>
      </c>
      <c r="AI222" s="45">
        <f t="shared" si="17"/>
        <v>-1.4659579154933195E-2</v>
      </c>
    </row>
    <row r="223" spans="27:35" x14ac:dyDescent="0.2">
      <c r="AA223" s="39" t="s">
        <v>87</v>
      </c>
      <c r="AB223" s="40">
        <f>_xll.qlInterestRateIndexFixingDate($X$9,AC223)</f>
        <v>42591</v>
      </c>
      <c r="AC223" s="40">
        <f>_xll.qlCalendarAdvance(calendar,$AC222,AA223,,,trigger)</f>
        <v>42593</v>
      </c>
      <c r="AD223" s="40">
        <f>_xll.qlInterestRateIndexMaturity($X$9,AC223,)</f>
        <v>42779</v>
      </c>
      <c r="AE223" s="43">
        <f>_xll.qlTenorBasisValue(TenorBasis6M,AC223,_xll.ohTrigger(trigger,$X$24))</f>
        <v>2.3121736179196263E-3</v>
      </c>
      <c r="AF223" s="90">
        <f>_xll.qlTenorBasisForwardRate(TenorBasis6M,AC223,_xll.ohTrigger(trigger,$X$24))</f>
        <v>3.3927860732175402E-4</v>
      </c>
      <c r="AG223" s="90">
        <f>_xll.qlIndexFixing(TenorBasisIndex6M,$AB223,TRUE,_xll.ohTrigger(trigger,$X$24))</f>
        <v>3.0171761086840486E-4</v>
      </c>
      <c r="AH223" s="43">
        <f>_xll.qlIndexFixing($X$9,$AB223,TRUE,trigger)</f>
        <v>3.0324174263586566E-4</v>
      </c>
      <c r="AI223" s="45">
        <f t="shared" si="17"/>
        <v>-1.5241317674608013E-2</v>
      </c>
    </row>
    <row r="224" spans="27:35" x14ac:dyDescent="0.2">
      <c r="AA224" s="39" t="s">
        <v>87</v>
      </c>
      <c r="AB224" s="40">
        <f>_xll.qlInterestRateIndexFixingDate($X$9,AC224)</f>
        <v>42592</v>
      </c>
      <c r="AC224" s="40">
        <f>_xll.qlCalendarAdvance(calendar,$AC223,AA224,,,trigger)</f>
        <v>42594</v>
      </c>
      <c r="AD224" s="40">
        <f>_xll.qlInterestRateIndexMaturity($X$9,AC224,)</f>
        <v>42779</v>
      </c>
      <c r="AE224" s="43">
        <f>_xll.qlTenorBasisValue(TenorBasis6M,AC224,_xll.ohTrigger(trigger,$X$24))</f>
        <v>2.3134163617907211E-3</v>
      </c>
      <c r="AF224" s="90">
        <f>_xll.qlTenorBasisForwardRate(TenorBasis6M,AC224,_xll.ohTrigger(trigger,$X$24))</f>
        <v>3.3998369084128677E-4</v>
      </c>
      <c r="AG224" s="90">
        <f>_xll.qlIndexFixing(TenorBasisIndex6M,$AB224,TRUE,_xll.ohTrigger(trigger,$X$24))</f>
        <v>3.0248914117384781E-4</v>
      </c>
      <c r="AH224" s="43">
        <f>_xll.qlIndexFixing($X$9,$AB224,TRUE,trigger)</f>
        <v>3.0407829537148747E-4</v>
      </c>
      <c r="AI224" s="45">
        <f t="shared" si="17"/>
        <v>-1.589154197639657E-2</v>
      </c>
    </row>
    <row r="225" spans="27:35" x14ac:dyDescent="0.2">
      <c r="AA225" s="39" t="s">
        <v>87</v>
      </c>
      <c r="AB225" s="40">
        <f>_xll.qlInterestRateIndexFixingDate($X$9,AC225)</f>
        <v>42593</v>
      </c>
      <c r="AC225" s="40">
        <f>_xll.qlCalendarAdvance(calendar,$AC224,AA225,,,trigger)</f>
        <v>42597</v>
      </c>
      <c r="AD225" s="40">
        <f>_xll.qlInterestRateIndexMaturity($X$9,AC225,)</f>
        <v>42781</v>
      </c>
      <c r="AE225" s="43">
        <f>_xll.qlTenorBasisValue(TenorBasis6M,AC225,_xll.ohTrigger(trigger,$X$24))</f>
        <v>2.3171329919670679E-3</v>
      </c>
      <c r="AF225" s="90">
        <f>_xll.qlTenorBasisForwardRate(TenorBasis6M,AC225,_xll.ohTrigger(trigger,$X$24))</f>
        <v>3.4447076390939721E-4</v>
      </c>
      <c r="AG225" s="90">
        <f>_xll.qlIndexFixing(TenorBasisIndex6M,$AB225,TRUE,_xll.ohTrigger(trigger,$X$24))</f>
        <v>3.0283114072295606E-4</v>
      </c>
      <c r="AH225" s="43">
        <f>_xll.qlIndexFixing($X$9,$AB225,TRUE,trigger)</f>
        <v>3.0753107213874766E-4</v>
      </c>
      <c r="AI225" s="45">
        <f t="shared" si="17"/>
        <v>-4.6999314157915979E-2</v>
      </c>
    </row>
    <row r="226" spans="27:35" x14ac:dyDescent="0.2">
      <c r="AA226" s="39" t="s">
        <v>87</v>
      </c>
      <c r="AB226" s="40">
        <f>_xll.qlInterestRateIndexFixingDate($X$9,AC226)</f>
        <v>42594</v>
      </c>
      <c r="AC226" s="40">
        <f>_xll.qlCalendarAdvance(calendar,$AC225,AA226,,,trigger)</f>
        <v>42598</v>
      </c>
      <c r="AD226" s="40">
        <f>_xll.qlInterestRateIndexMaturity($X$9,AC226,)</f>
        <v>42782</v>
      </c>
      <c r="AE226" s="43">
        <f>_xll.qlTenorBasisValue(TenorBasis6M,AC226,_xll.ohTrigger(trigger,$X$24))</f>
        <v>2.3183680072543958E-3</v>
      </c>
      <c r="AF226" s="90">
        <f>_xll.qlTenorBasisForwardRate(TenorBasis6M,AC226,_xll.ohTrigger(trigger,$X$24))</f>
        <v>3.4638279073887071E-4</v>
      </c>
      <c r="AG226" s="90">
        <f>_xll.qlIndexFixing(TenorBasisIndex6M,$AB226,TRUE,_xll.ohTrigger(trigger,$X$24))</f>
        <v>3.072022980560066E-4</v>
      </c>
      <c r="AH226" s="43">
        <f>_xll.qlIndexFixing($X$9,$AB226,TRUE,trigger)</f>
        <v>3.0883930108044599E-4</v>
      </c>
      <c r="AI226" s="45">
        <f t="shared" si="17"/>
        <v>-1.6370030244393936E-2</v>
      </c>
    </row>
    <row r="227" spans="27:35" x14ac:dyDescent="0.2">
      <c r="AA227" s="39" t="s">
        <v>87</v>
      </c>
      <c r="AB227" s="40">
        <f>_xll.qlInterestRateIndexFixingDate($X$9,AC227)</f>
        <v>42597</v>
      </c>
      <c r="AC227" s="40">
        <f>_xll.qlCalendarAdvance(calendar,$AC226,AA227,,,trigger)</f>
        <v>42599</v>
      </c>
      <c r="AD227" s="40">
        <f>_xll.qlInterestRateIndexMaturity($X$9,AC227,)</f>
        <v>42783</v>
      </c>
      <c r="AE227" s="43">
        <f>_xll.qlTenorBasisValue(TenorBasis6M,AC227,_xll.ohTrigger(trigger,$X$24))</f>
        <v>2.3196010946732312E-3</v>
      </c>
      <c r="AF227" s="90">
        <f>_xll.qlTenorBasisForwardRate(TenorBasis6M,AC227,_xll.ohTrigger(trigger,$X$24))</f>
        <v>3.4831005221840739E-4</v>
      </c>
      <c r="AG227" s="90">
        <f>_xll.qlIndexFixing(TenorBasisIndex6M,$AB227,TRUE,_xll.ohTrigger(trigger,$X$24))</f>
        <v>3.0854518706773638E-4</v>
      </c>
      <c r="AH227" s="43">
        <f>_xll.qlIndexFixing($X$9,$AB227,TRUE,trigger)</f>
        <v>3.1014516884697585E-4</v>
      </c>
      <c r="AI227" s="45">
        <f t="shared" si="17"/>
        <v>-1.5999817792394722E-2</v>
      </c>
    </row>
    <row r="228" spans="27:35" x14ac:dyDescent="0.2">
      <c r="AA228" s="39" t="s">
        <v>87</v>
      </c>
      <c r="AB228" s="40">
        <f>_xll.qlInterestRateIndexFixingDate($X$9,AC228)</f>
        <v>42598</v>
      </c>
      <c r="AC228" s="40">
        <f>_xll.qlCalendarAdvance(calendar,$AC227,AA228,,,trigger)</f>
        <v>42600</v>
      </c>
      <c r="AD228" s="40">
        <f>_xll.qlInterestRateIndexMaturity($X$9,AC228,)</f>
        <v>42786</v>
      </c>
      <c r="AE228" s="43">
        <f>_xll.qlTenorBasisValue(TenorBasis6M,AC228,_xll.ohTrigger(trigger,$X$24))</f>
        <v>2.3208322559319984E-3</v>
      </c>
      <c r="AF228" s="90">
        <f>_xll.qlTenorBasisForwardRate(TenorBasis6M,AC228,_xll.ohTrigger(trigger,$X$24))</f>
        <v>3.5267494699673811E-4</v>
      </c>
      <c r="AG228" s="90">
        <f>_xll.qlIndexFixing(TenorBasisIndex6M,$AB228,TRUE,_xll.ohTrigger(trigger,$X$24))</f>
        <v>3.1106732026435263E-4</v>
      </c>
      <c r="AH228" s="43">
        <f>_xll.qlIndexFixing($X$9,$AB228,TRUE,trigger)</f>
        <v>3.1247632851292352E-4</v>
      </c>
      <c r="AI228" s="45">
        <f t="shared" si="17"/>
        <v>-1.4090082485708932E-2</v>
      </c>
    </row>
    <row r="229" spans="27:35" x14ac:dyDescent="0.2">
      <c r="AA229" s="39" t="s">
        <v>87</v>
      </c>
      <c r="AB229" s="40">
        <f>_xll.qlInterestRateIndexFixingDate($X$9,AC229)</f>
        <v>42599</v>
      </c>
      <c r="AC229" s="40">
        <f>_xll.qlCalendarAdvance(calendar,$AC228,AA229,,,trigger)</f>
        <v>42601</v>
      </c>
      <c r="AD229" s="40">
        <f>_xll.qlInterestRateIndexMaturity($X$9,AC229,)</f>
        <v>42786</v>
      </c>
      <c r="AE229" s="43">
        <f>_xll.qlTenorBasisValue(TenorBasis6M,AC229,_xll.ohTrigger(trigger,$X$24))</f>
        <v>2.3220614927378469E-3</v>
      </c>
      <c r="AF229" s="90">
        <f>_xll.qlTenorBasisForwardRate(TenorBasis6M,AC229,_xll.ohTrigger(trigger,$X$24))</f>
        <v>3.534266542665229E-4</v>
      </c>
      <c r="AG229" s="90">
        <f>_xll.qlIndexFixing(TenorBasisIndex6M,$AB229,TRUE,_xll.ohTrigger(trigger,$X$24))</f>
        <v>3.1186360459256905E-4</v>
      </c>
      <c r="AH229" s="43">
        <f>_xll.qlIndexFixing($X$9,$AB229,TRUE,trigger)</f>
        <v>3.1326518178546907E-4</v>
      </c>
      <c r="AI229" s="45">
        <f t="shared" si="17"/>
        <v>-1.4015771929000248E-2</v>
      </c>
    </row>
    <row r="230" spans="27:35" x14ac:dyDescent="0.2">
      <c r="AA230" s="39" t="s">
        <v>87</v>
      </c>
      <c r="AB230" s="40">
        <f>_xll.qlInterestRateIndexFixingDate($X$9,AC230)</f>
        <v>42600</v>
      </c>
      <c r="AC230" s="40">
        <f>_xll.qlCalendarAdvance(calendar,$AC229,AA230,,,trigger)</f>
        <v>42604</v>
      </c>
      <c r="AD230" s="40">
        <f>_xll.qlInterestRateIndexMaturity($X$9,AC230,)</f>
        <v>42788</v>
      </c>
      <c r="AE230" s="43">
        <f>_xll.qlTenorBasisValue(TenorBasis6M,AC230,_xll.ohTrigger(trigger,$X$24))</f>
        <v>2.3257376734902519E-3</v>
      </c>
      <c r="AF230" s="90">
        <f>_xll.qlTenorBasisForwardRate(TenorBasis6M,AC230,_xll.ohTrigger(trigger,$X$24))</f>
        <v>3.5817498672116469E-4</v>
      </c>
      <c r="AG230" s="90">
        <f>_xll.qlIndexFixing(TenorBasisIndex6M,$AB230,TRUE,_xll.ohTrigger(trigger,$X$24))</f>
        <v>3.1548824464443177E-4</v>
      </c>
      <c r="AH230" s="43">
        <f>_xll.qlIndexFixing($X$9,$AB230,TRUE,trigger)</f>
        <v>3.1666287721955204E-4</v>
      </c>
      <c r="AI230" s="45">
        <f t="shared" si="17"/>
        <v>-1.1746325751202684E-2</v>
      </c>
    </row>
    <row r="231" spans="27:35" x14ac:dyDescent="0.2">
      <c r="AA231" s="39" t="s">
        <v>87</v>
      </c>
      <c r="AB231" s="40">
        <f>_xll.qlInterestRateIndexFixingDate($X$9,AC231)</f>
        <v>42601</v>
      </c>
      <c r="AC231" s="40">
        <f>_xll.qlCalendarAdvance(calendar,$AC230,AA231,,,trigger)</f>
        <v>42605</v>
      </c>
      <c r="AD231" s="40">
        <f>_xll.qlInterestRateIndexMaturity($X$9,AC231,)</f>
        <v>42789</v>
      </c>
      <c r="AE231" s="43">
        <f>_xll.qlTenorBasisValue(TenorBasis6M,AC231,_xll.ohTrigger(trigger,$X$24))</f>
        <v>2.326959229530432E-3</v>
      </c>
      <c r="AF231" s="90">
        <f>_xll.qlTenorBasisForwardRate(TenorBasis6M,AC231,_xll.ohTrigger(trigger,$X$24))</f>
        <v>3.6019372050130497E-4</v>
      </c>
      <c r="AG231" s="90">
        <f>_xll.qlIndexFixing(TenorBasisIndex6M,$AB231,TRUE,_xll.ohTrigger(trigger,$X$24))</f>
        <v>3.1692260002498833E-4</v>
      </c>
      <c r="AH231" s="43">
        <f>_xll.qlIndexFixing($X$9,$AB231,TRUE,trigger)</f>
        <v>3.1796885026056667E-4</v>
      </c>
      <c r="AI231" s="45">
        <f t="shared" si="17"/>
        <v>-1.0462502355783419E-2</v>
      </c>
    </row>
    <row r="232" spans="27:35" x14ac:dyDescent="0.2">
      <c r="AA232" s="39" t="s">
        <v>87</v>
      </c>
      <c r="AB232" s="40">
        <f>_xll.qlInterestRateIndexFixingDate($X$9,AC232)</f>
        <v>42604</v>
      </c>
      <c r="AC232" s="40">
        <f>_xll.qlCalendarAdvance(calendar,$AC231,AA232,,,trigger)</f>
        <v>42606</v>
      </c>
      <c r="AD232" s="40">
        <f>_xll.qlInterestRateIndexMaturity($X$9,AC232,)</f>
        <v>42790</v>
      </c>
      <c r="AE232" s="43">
        <f>_xll.qlTenorBasisValue(TenorBasis6M,AC232,_xll.ohTrigger(trigger,$X$24))</f>
        <v>2.3281788696343339E-3</v>
      </c>
      <c r="AF232" s="90">
        <f>_xll.qlTenorBasisForwardRate(TenorBasis6M,AC232,_xll.ohTrigger(trigger,$X$24))</f>
        <v>3.6222771038869233E-4</v>
      </c>
      <c r="AG232" s="90">
        <f>_xll.qlIndexFixing(TenorBasisIndex6M,$AB232,TRUE,_xll.ohTrigger(trigger,$X$24))</f>
        <v>3.1516219554149772E-4</v>
      </c>
      <c r="AH232" s="43">
        <f>_xll.qlIndexFixing($X$9,$AB232,TRUE,trigger)</f>
        <v>3.1927721958605656E-4</v>
      </c>
      <c r="AI232" s="45">
        <f t="shared" si="17"/>
        <v>-4.1150240445588349E-2</v>
      </c>
    </row>
    <row r="233" spans="27:35" x14ac:dyDescent="0.2">
      <c r="AA233" s="39" t="s">
        <v>87</v>
      </c>
      <c r="AB233" s="40">
        <f>_xll.qlInterestRateIndexFixingDate($X$9,AC233)</f>
        <v>42605</v>
      </c>
      <c r="AC233" s="40">
        <f>_xll.qlCalendarAdvance(calendar,$AC232,AA233,,,trigger)</f>
        <v>42607</v>
      </c>
      <c r="AD233" s="40">
        <f>_xll.qlInterestRateIndexMaturity($X$9,AC233,)</f>
        <v>42793</v>
      </c>
      <c r="AE233" s="43">
        <f>_xll.qlTenorBasisValue(TenorBasis6M,AC233,_xll.ohTrigger(trigger,$X$24))</f>
        <v>2.3293965955014707E-3</v>
      </c>
      <c r="AF233" s="90">
        <f>_xll.qlTenorBasisForwardRate(TenorBasis6M,AC233,_xll.ohTrigger(trigger,$X$24))</f>
        <v>3.6679956332318027E-4</v>
      </c>
      <c r="AG233" s="90">
        <f>_xll.qlIndexFixing(TenorBasisIndex6M,$AB233,TRUE,_xll.ohTrigger(trigger,$X$24))</f>
        <v>3.2114525789113613E-4</v>
      </c>
      <c r="AH233" s="43">
        <f>_xll.qlIndexFixing($X$9,$AB233,TRUE,trigger)</f>
        <v>3.2156314227629608E-4</v>
      </c>
      <c r="AI233" s="45">
        <f t="shared" si="17"/>
        <v>-4.1788438515994635E-3</v>
      </c>
    </row>
    <row r="234" spans="27:35" x14ac:dyDescent="0.2">
      <c r="AA234" s="39" t="s">
        <v>87</v>
      </c>
      <c r="AB234" s="40">
        <f>_xll.qlInterestRateIndexFixingDate($X$9,AC234)</f>
        <v>42606</v>
      </c>
      <c r="AC234" s="40">
        <f>_xll.qlCalendarAdvance(calendar,$AC233,AA234,,,trigger)</f>
        <v>42608</v>
      </c>
      <c r="AD234" s="40">
        <f>_xll.qlInterestRateIndexMaturity($X$9,AC234,)</f>
        <v>42793</v>
      </c>
      <c r="AE234" s="43">
        <f>_xll.qlTenorBasisValue(TenorBasis6M,AC234,_xll.ohTrigger(trigger,$X$24))</f>
        <v>2.3306124088300862E-3</v>
      </c>
      <c r="AF234" s="90">
        <f>_xll.qlTenorBasisForwardRate(TenorBasis6M,AC234,_xll.ohTrigger(trigger,$X$24))</f>
        <v>3.6760725476707185E-4</v>
      </c>
      <c r="AG234" s="90">
        <f>_xll.qlIndexFixing(TenorBasisIndex6M,$AB234,TRUE,_xll.ohTrigger(trigger,$X$24))</f>
        <v>3.2197565648807251E-4</v>
      </c>
      <c r="AH234" s="43">
        <f>_xll.qlIndexFixing($X$9,$AB234,TRUE,trigger)</f>
        <v>3.2238649095635551E-4</v>
      </c>
      <c r="AI234" s="45">
        <f t="shared" si="17"/>
        <v>-4.1083446828299756E-3</v>
      </c>
    </row>
    <row r="235" spans="27:35" x14ac:dyDescent="0.2">
      <c r="AA235" s="39" t="s">
        <v>87</v>
      </c>
      <c r="AB235" s="40">
        <f>_xll.qlInterestRateIndexFixingDate($X$9,AC235)</f>
        <v>42607</v>
      </c>
      <c r="AC235" s="40">
        <f>_xll.qlCalendarAdvance(calendar,$AC234,AA235,,,trigger)</f>
        <v>42611</v>
      </c>
      <c r="AD235" s="40">
        <f>_xll.qlInterestRateIndexMaturity($X$9,AC235,)</f>
        <v>42794</v>
      </c>
      <c r="AE235" s="43">
        <f>_xll.qlTenorBasisValue(TenorBasis6M,AC235,_xll.ohTrigger(trigger,$X$24))</f>
        <v>2.3342483905482124E-3</v>
      </c>
      <c r="AF235" s="90">
        <f>_xll.qlTenorBasisForwardRate(TenorBasis6M,AC235,_xll.ohTrigger(trigger,$X$24))</f>
        <v>3.7134597934389307E-4</v>
      </c>
      <c r="AG235" s="90">
        <f>_xll.qlIndexFixing(TenorBasisIndex6M,$AB235,TRUE,_xll.ohTrigger(trigger,$X$24))</f>
        <v>3.2517296255990264E-4</v>
      </c>
      <c r="AH235" s="43">
        <f>_xll.qlIndexFixing($X$9,$AB235,TRUE,trigger)</f>
        <v>3.2541626267176328E-4</v>
      </c>
      <c r="AI235" s="45">
        <f t="shared" si="17"/>
        <v>-2.4330011186063285E-3</v>
      </c>
    </row>
    <row r="236" spans="27:35" x14ac:dyDescent="0.2">
      <c r="AA236" s="39" t="s">
        <v>87</v>
      </c>
      <c r="AB236" s="40">
        <f>_xll.qlInterestRateIndexFixingDate($X$9,AC236)</f>
        <v>42608</v>
      </c>
      <c r="AC236" s="40">
        <f>_xll.qlCalendarAdvance(calendar,$AC235,AA236,,,trigger)</f>
        <v>42612</v>
      </c>
      <c r="AD236" s="40">
        <f>_xll.qlInterestRateIndexMaturity($X$9,AC236,)</f>
        <v>42794</v>
      </c>
      <c r="AE236" s="43">
        <f>_xll.qlTenorBasisValue(TenorBasis6M,AC236,_xll.ohTrigger(trigger,$X$24))</f>
        <v>2.3354565706798155E-3</v>
      </c>
      <c r="AF236" s="90">
        <f>_xll.qlTenorBasisForwardRate(TenorBasis6M,AC236,_xll.ohTrigger(trigger,$X$24))</f>
        <v>3.7218261583286813E-4</v>
      </c>
      <c r="AG236" s="90">
        <f>_xll.qlIndexFixing(TenorBasisIndex6M,$AB236,TRUE,_xll.ohTrigger(trigger,$X$24))</f>
        <v>3.2602983018732365E-4</v>
      </c>
      <c r="AH236" s="43">
        <f>_xll.qlIndexFixing($X$9,$AB236,TRUE,trigger)</f>
        <v>3.2630374073431488E-4</v>
      </c>
      <c r="AI236" s="45">
        <f t="shared" si="17"/>
        <v>-2.7391054699122926E-3</v>
      </c>
    </row>
    <row r="237" spans="27:35" x14ac:dyDescent="0.2">
      <c r="AA237" s="39" t="s">
        <v>87</v>
      </c>
      <c r="AB237" s="40">
        <f>_xll.qlInterestRateIndexFixingDate($X$9,AC237)</f>
        <v>42611</v>
      </c>
      <c r="AC237" s="40">
        <f>_xll.qlCalendarAdvance(calendar,$AC236,AA237,,,trigger)</f>
        <v>42613</v>
      </c>
      <c r="AD237" s="40">
        <f>_xll.qlInterestRateIndexMaturity($X$9,AC237,)</f>
        <v>42794</v>
      </c>
      <c r="AE237" s="43">
        <f>_xll.qlTenorBasisValue(TenorBasis6M,AC237,_xll.ohTrigger(trigger,$X$24))</f>
        <v>2.3366628467451018E-3</v>
      </c>
      <c r="AF237" s="90">
        <f>_xll.qlTenorBasisForwardRate(TenorBasis6M,AC237,_xll.ohTrigger(trigger,$X$24))</f>
        <v>3.7302642994309072E-4</v>
      </c>
      <c r="AG237" s="90">
        <f>_xll.qlIndexFixing(TenorBasisIndex6M,$AB237,TRUE,_xll.ohTrigger(trigger,$X$24))</f>
        <v>3.2689409869874491E-4</v>
      </c>
      <c r="AH237" s="43">
        <f>_xll.qlIndexFixing($X$9,$AB237,TRUE,trigger)</f>
        <v>3.2721274067696237E-4</v>
      </c>
      <c r="AI237" s="45">
        <f t="shared" si="17"/>
        <v>-3.1864197821745901E-3</v>
      </c>
    </row>
    <row r="238" spans="27:35" x14ac:dyDescent="0.2">
      <c r="AA238" s="39" t="s">
        <v>87</v>
      </c>
      <c r="AB238" s="40">
        <f>_xll.qlInterestRateIndexFixingDate($X$9,AC238)</f>
        <v>42612</v>
      </c>
      <c r="AC238" s="40">
        <f>_xll.qlCalendarAdvance(calendar,$AC237,AA238,,,trigger)</f>
        <v>42614</v>
      </c>
      <c r="AD238" s="40">
        <f>_xll.qlInterestRateIndexMaturity($X$9,AC238,)</f>
        <v>42795</v>
      </c>
      <c r="AE238" s="43">
        <f>_xll.qlTenorBasisValue(TenorBasis6M,AC238,_xll.ohTrigger(trigger,$X$24))</f>
        <v>2.3378672204347143E-3</v>
      </c>
      <c r="AF238" s="90">
        <f>_xll.qlTenorBasisForwardRate(TenorBasis6M,AC238,_xll.ohTrigger(trigger,$X$24))</f>
        <v>3.7516551681757236E-4</v>
      </c>
      <c r="AG238" s="90">
        <f>_xll.qlIndexFixing(TenorBasisIndex6M,$AB238,TRUE,_xll.ohTrigger(trigger,$X$24))</f>
        <v>3.2843911657105872E-4</v>
      </c>
      <c r="AH238" s="43">
        <f>_xll.qlIndexFixing($X$9,$AB238,TRUE,trigger)</f>
        <v>3.286004827816182E-4</v>
      </c>
      <c r="AI238" s="45">
        <f t="shared" si="17"/>
        <v>-1.61366210559477E-3</v>
      </c>
    </row>
    <row r="239" spans="27:35" x14ac:dyDescent="0.2">
      <c r="AA239" s="39" t="s">
        <v>87</v>
      </c>
      <c r="AB239" s="40">
        <f>_xll.qlInterestRateIndexFixingDate($X$9,AC239)</f>
        <v>42613</v>
      </c>
      <c r="AC239" s="40">
        <f>_xll.qlCalendarAdvance(calendar,$AC238,AA239,,,trigger)</f>
        <v>42615</v>
      </c>
      <c r="AD239" s="40">
        <f>_xll.qlInterestRateIndexMaturity($X$9,AC239,)</f>
        <v>42796</v>
      </c>
      <c r="AE239" s="43">
        <f>_xll.qlTenorBasisValue(TenorBasis6M,AC239,_xll.ohTrigger(trigger,$X$24))</f>
        <v>2.3390696934380345E-3</v>
      </c>
      <c r="AF239" s="90">
        <f>_xll.qlTenorBasisForwardRate(TenorBasis6M,AC239,_xll.ohTrigger(trigger,$X$24))</f>
        <v>3.773204703856484E-4</v>
      </c>
      <c r="AG239" s="90">
        <f>_xll.qlIndexFixing(TenorBasisIndex6M,$AB239,TRUE,_xll.ohTrigger(trigger,$X$24))</f>
        <v>3.3000000000019662E-4</v>
      </c>
      <c r="AH239" s="43">
        <f>_xll.qlIndexFixing($X$9,$AB239,TRUE,trigger)</f>
        <v>3.2999999999975497E-4</v>
      </c>
      <c r="AI239" s="45">
        <f t="shared" si="17"/>
        <v>4.4164975496197023E-12</v>
      </c>
    </row>
    <row r="240" spans="27:35" x14ac:dyDescent="0.2">
      <c r="AA240" s="39" t="s">
        <v>87</v>
      </c>
      <c r="AB240" s="40">
        <f>_xll.qlInterestRateIndexFixingDate($X$9,AC240)</f>
        <v>42614</v>
      </c>
      <c r="AC240" s="40">
        <f>_xll.qlCalendarAdvance(calendar,$AC239,AA240,,,trigger)</f>
        <v>42618</v>
      </c>
      <c r="AD240" s="40">
        <f>_xll.qlInterestRateIndexMaturity($X$9,AC240,)</f>
        <v>42800</v>
      </c>
      <c r="AE240" s="43">
        <f>_xll.qlTenorBasisValue(TenorBasis6M,AC240,_xll.ohTrigger(trigger,$X$24))</f>
        <v>2.3426657252051128E-3</v>
      </c>
      <c r="AF240" s="90">
        <f>_xll.qlTenorBasisForwardRate(TenorBasis6M,AC240,_xll.ohTrigger(trigger,$X$24))</f>
        <v>3.8519335747165708E-4</v>
      </c>
      <c r="AG240" s="90">
        <f>_xll.qlIndexFixing(TenorBasisIndex6M,$AB240,TRUE,_xll.ohTrigger(trigger,$X$24))</f>
        <v>3.3616976958930167E-4</v>
      </c>
      <c r="AH240" s="43">
        <f>_xll.qlIndexFixing($X$9,$AB240,TRUE,trigger)</f>
        <v>3.3470800199661757E-4</v>
      </c>
      <c r="AI240" s="45">
        <f t="shared" si="17"/>
        <v>1.4617675926840946E-2</v>
      </c>
    </row>
    <row r="241" spans="27:35" x14ac:dyDescent="0.2">
      <c r="AA241" s="39" t="s">
        <v>87</v>
      </c>
      <c r="AB241" s="40">
        <f>_xll.qlInterestRateIndexFixingDate($X$9,AC241)</f>
        <v>42615</v>
      </c>
      <c r="AC241" s="40">
        <f>_xll.qlCalendarAdvance(calendar,$AC240,AA241,,,trigger)</f>
        <v>42619</v>
      </c>
      <c r="AD241" s="40">
        <f>_xll.qlInterestRateIndexMaturity($X$9,AC241,)</f>
        <v>42800</v>
      </c>
      <c r="AE241" s="43">
        <f>_xll.qlTenorBasisValue(TenorBasis6M,AC241,_xll.ohTrigger(trigger,$X$24))</f>
        <v>2.3438606123318303E-3</v>
      </c>
      <c r="AF241" s="90">
        <f>_xll.qlTenorBasisForwardRate(TenorBasis6M,AC241,_xll.ohTrigger(trigger,$X$24))</f>
        <v>3.8609901314642697E-4</v>
      </c>
      <c r="AG241" s="90">
        <f>_xll.qlIndexFixing(TenorBasisIndex6M,$AB241,TRUE,_xll.ohTrigger(trigger,$X$24))</f>
        <v>3.3679547326716572E-4</v>
      </c>
      <c r="AH241" s="43">
        <f>_xll.qlIndexFixing($X$9,$AB241,TRUE,trigger)</f>
        <v>3.3573960072064271E-4</v>
      </c>
      <c r="AI241" s="45">
        <f t="shared" si="17"/>
        <v>1.0558725465230128E-2</v>
      </c>
    </row>
    <row r="242" spans="27:35" x14ac:dyDescent="0.2">
      <c r="AA242" s="39" t="s">
        <v>87</v>
      </c>
      <c r="AB242" s="40">
        <f>_xll.qlInterestRateIndexFixingDate($X$9,AC242)</f>
        <v>42618</v>
      </c>
      <c r="AC242" s="40">
        <f>_xll.qlCalendarAdvance(calendar,$AC241,AA242,,,trigger)</f>
        <v>42620</v>
      </c>
      <c r="AD242" s="40">
        <f>_xll.qlInterestRateIndexMaturity($X$9,AC242,)</f>
        <v>42801</v>
      </c>
      <c r="AE242" s="43">
        <f>_xll.qlTenorBasisValue(TenorBasis6M,AC242,_xll.ohTrigger(trigger,$X$24))</f>
        <v>2.3450536072002364E-3</v>
      </c>
      <c r="AF242" s="90">
        <f>_xll.qlTenorBasisForwardRate(TenorBasis6M,AC242,_xll.ohTrigger(trigger,$X$24))</f>
        <v>3.8833334634135255E-4</v>
      </c>
      <c r="AG242" s="90">
        <f>_xll.qlIndexFixing(TenorBasisIndex6M,$AB242,TRUE,_xll.ohTrigger(trigger,$X$24))</f>
        <v>3.385340359664955E-4</v>
      </c>
      <c r="AH242" s="43">
        <f>_xll.qlIndexFixing($X$9,$AB242,TRUE,trigger)</f>
        <v>3.3721785261766663E-4</v>
      </c>
      <c r="AI242" s="45">
        <f t="shared" si="17"/>
        <v>1.3161833488288619E-2</v>
      </c>
    </row>
    <row r="243" spans="27:35" x14ac:dyDescent="0.2">
      <c r="AA243" s="39" t="s">
        <v>87</v>
      </c>
      <c r="AB243" s="40">
        <f>_xll.qlInterestRateIndexFixingDate($X$9,AC243)</f>
        <v>42619</v>
      </c>
      <c r="AC243" s="40">
        <f>_xll.qlCalendarAdvance(calendar,$AC242,AA243,,,trigger)</f>
        <v>42621</v>
      </c>
      <c r="AD243" s="40">
        <f>_xll.qlInterestRateIndexMaturity($X$9,AC243,)</f>
        <v>42802</v>
      </c>
      <c r="AE243" s="43">
        <f>_xll.qlTenorBasisValue(TenorBasis6M,AC243,_xll.ohTrigger(trigger,$X$24))</f>
        <v>2.3462447114921486E-3</v>
      </c>
      <c r="AF243" s="90">
        <f>_xll.qlTenorBasisForwardRate(TenorBasis6M,AC243,_xll.ohTrigger(trigger,$X$24))</f>
        <v>3.905835646889189E-4</v>
      </c>
      <c r="AG243" s="90">
        <f>_xll.qlIndexFixing(TenorBasisIndex6M,$AB243,TRUE,_xll.ohTrigger(trigger,$X$24))</f>
        <v>3.402884825461137E-4</v>
      </c>
      <c r="AH243" s="43">
        <f>_xll.qlIndexFixing($X$9,$AB243,TRUE,trigger)</f>
        <v>3.3871669498413049E-4</v>
      </c>
      <c r="AI243" s="45">
        <f t="shared" si="17"/>
        <v>1.5717875619832011E-2</v>
      </c>
    </row>
    <row r="244" spans="27:35" x14ac:dyDescent="0.2">
      <c r="AA244" s="39" t="s">
        <v>87</v>
      </c>
      <c r="AB244" s="40">
        <f>_xll.qlInterestRateIndexFixingDate($X$9,AC244)</f>
        <v>42620</v>
      </c>
      <c r="AC244" s="40">
        <f>_xll.qlCalendarAdvance(calendar,$AC243,AA244,,,trigger)</f>
        <v>42622</v>
      </c>
      <c r="AD244" s="40">
        <f>_xll.qlInterestRateIndexMaturity($X$9,AC244,)</f>
        <v>42803</v>
      </c>
      <c r="AE244" s="43">
        <f>_xll.qlTenorBasisValue(TenorBasis6M,AC244,_xll.ohTrigger(trigger,$X$24))</f>
        <v>2.3474339268881273E-3</v>
      </c>
      <c r="AF244" s="90">
        <f>_xll.qlTenorBasisForwardRate(TenorBasis6M,AC244,_xll.ohTrigger(trigger,$X$24))</f>
        <v>3.9284967126158551E-4</v>
      </c>
      <c r="AG244" s="90">
        <f>_xll.qlIndexFixing(TenorBasisIndex6M,$AB244,TRUE,_xll.ohTrigger(trigger,$X$24))</f>
        <v>3.4205881606655554E-4</v>
      </c>
      <c r="AH244" s="43">
        <f>_xll.qlIndexFixing($X$9,$AB244,TRUE,trigger)</f>
        <v>3.4023775272135287E-4</v>
      </c>
      <c r="AI244" s="45">
        <f t="shared" si="17"/>
        <v>1.8210633452026677E-2</v>
      </c>
    </row>
    <row r="245" spans="27:35" x14ac:dyDescent="0.2">
      <c r="AA245" s="39" t="s">
        <v>87</v>
      </c>
      <c r="AB245" s="40">
        <f>_xll.qlInterestRateIndexFixingDate($X$9,AC245)</f>
        <v>42621</v>
      </c>
      <c r="AC245" s="40">
        <f>_xll.qlCalendarAdvance(calendar,$AC244,AA245,,,trigger)</f>
        <v>42625</v>
      </c>
      <c r="AD245" s="40">
        <f>_xll.qlInterestRateIndexMaturity($X$9,AC245,)</f>
        <v>42807</v>
      </c>
      <c r="AE245" s="43">
        <f>_xll.qlTenorBasisValue(TenorBasis6M,AC245,_xll.ohTrigger(trigger,$X$24))</f>
        <v>2.3509902564872232E-3</v>
      </c>
      <c r="AF245" s="90">
        <f>_xll.qlTenorBasisForwardRate(TenorBasis6M,AC245,_xll.ohTrigger(trigger,$X$24))</f>
        <v>4.0108615489963266E-4</v>
      </c>
      <c r="AG245" s="90">
        <f>_xll.qlIndexFixing(TenorBasisIndex6M,$AB245,TRUE,_xll.ohTrigger(trigger,$X$24))</f>
        <v>3.4861121241296805E-4</v>
      </c>
      <c r="AH245" s="43">
        <f>_xll.qlIndexFixing($X$9,$AB245,TRUE,trigger)</f>
        <v>3.4552425249802677E-4</v>
      </c>
      <c r="AI245" s="45">
        <f t="shared" si="17"/>
        <v>3.0869599149412799E-2</v>
      </c>
    </row>
    <row r="246" spans="27:35" x14ac:dyDescent="0.2">
      <c r="AA246" s="39" t="s">
        <v>87</v>
      </c>
      <c r="AB246" s="40">
        <f>_xll.qlInterestRateIndexFixingDate($X$9,AC246)</f>
        <v>42622</v>
      </c>
      <c r="AC246" s="40">
        <f>_xll.qlCalendarAdvance(calendar,$AC245,AA246,,,trigger)</f>
        <v>42626</v>
      </c>
      <c r="AD246" s="40">
        <f>_xll.qlInterestRateIndexMaturity($X$9,AC246,)</f>
        <v>42807</v>
      </c>
      <c r="AE246" s="43">
        <f>_xll.qlTenorBasisValue(TenorBasis6M,AC246,_xll.ohTrigger(trigger,$X$24))</f>
        <v>2.3521719330799528E-3</v>
      </c>
      <c r="AF246" s="90">
        <f>_xll.qlTenorBasisForwardRate(TenorBasis6M,AC246,_xll.ohTrigger(trigger,$X$24))</f>
        <v>4.0207304124449282E-4</v>
      </c>
      <c r="AG246" s="90">
        <f>_xll.qlIndexFixing(TenorBasisIndex6M,$AB246,TRUE,_xll.ohTrigger(trigger,$X$24))</f>
        <v>3.4929908075313223E-4</v>
      </c>
      <c r="AH246" s="43">
        <f>_xll.qlIndexFixing($X$9,$AB246,TRUE,trigger)</f>
        <v>3.4657663559012466E-4</v>
      </c>
      <c r="AI246" s="45">
        <f t="shared" si="17"/>
        <v>2.7224451630075631E-2</v>
      </c>
    </row>
    <row r="247" spans="27:35" x14ac:dyDescent="0.2">
      <c r="AA247" s="39" t="s">
        <v>87</v>
      </c>
      <c r="AB247" s="40">
        <f>_xll.qlInterestRateIndexFixingDate($X$9,AC247)</f>
        <v>42625</v>
      </c>
      <c r="AC247" s="40">
        <f>_xll.qlCalendarAdvance(calendar,$AC246,AA247,,,trigger)</f>
        <v>42627</v>
      </c>
      <c r="AD247" s="40">
        <f>_xll.qlInterestRateIndexMaturity($X$9,AC247,)</f>
        <v>42808</v>
      </c>
      <c r="AE247" s="43">
        <f>_xll.qlTenorBasisValue(TenorBasis6M,AC247,_xll.ohTrigger(trigger,$X$24))</f>
        <v>2.3533517291607193E-3</v>
      </c>
      <c r="AF247" s="90">
        <f>_xll.qlTenorBasisForwardRate(TenorBasis6M,AC247,_xll.ohTrigger(trigger,$X$24))</f>
        <v>4.0441863501630259E-4</v>
      </c>
      <c r="AG247" s="90">
        <f>_xll.qlIndexFixing(TenorBasisIndex6M,$AB247,TRUE,_xll.ohTrigger(trigger,$X$24))</f>
        <v>3.511488948707055E-4</v>
      </c>
      <c r="AH247" s="43">
        <f>_xll.qlIndexFixing($X$9,$AB247,TRUE,trigger)</f>
        <v>3.4823314389611923E-4</v>
      </c>
      <c r="AI247" s="45">
        <f t="shared" si="17"/>
        <v>2.9157509745862634E-2</v>
      </c>
    </row>
    <row r="248" spans="27:35" x14ac:dyDescent="0.2">
      <c r="AA248" s="39" t="s">
        <v>87</v>
      </c>
      <c r="AB248" s="40">
        <f>_xll.qlInterestRateIndexFixingDate($X$9,AC248)</f>
        <v>42626</v>
      </c>
      <c r="AC248" s="40">
        <f>_xll.qlCalendarAdvance(calendar,$AC247,AA248,,,trigger)</f>
        <v>42628</v>
      </c>
      <c r="AD248" s="40">
        <f>_xll.qlInterestRateIndexMaturity($X$9,AC248,)</f>
        <v>42809</v>
      </c>
      <c r="AE248" s="43">
        <f>_xll.qlTenorBasisValue(TenorBasis6M,AC248,_xll.ohTrigger(trigger,$X$24))</f>
        <v>2.3545296464025558E-3</v>
      </c>
      <c r="AF248" s="90">
        <f>_xll.qlTenorBasisForwardRate(TenorBasis6M,AC248,_xll.ohTrigger(trigger,$X$24))</f>
        <v>4.0678005388625037E-4</v>
      </c>
      <c r="AG248" s="90">
        <f>_xll.qlIndexFixing(TenorBasisIndex6M,$AB248,TRUE,_xll.ohTrigger(trigger,$X$24))</f>
        <v>3.5301453273147852E-4</v>
      </c>
      <c r="AH248" s="43">
        <f>_xll.qlIndexFixing($X$9,$AB248,TRUE,trigger)</f>
        <v>3.4992161710355776E-4</v>
      </c>
      <c r="AI248" s="45">
        <f t="shared" si="17"/>
        <v>3.0929156279207635E-2</v>
      </c>
    </row>
    <row r="249" spans="27:35" x14ac:dyDescent="0.2">
      <c r="AA249" s="39" t="s">
        <v>87</v>
      </c>
      <c r="AB249" s="40">
        <f>_xll.qlInterestRateIndexFixingDate($X$9,AC249)</f>
        <v>42627</v>
      </c>
      <c r="AC249" s="40">
        <f>_xll.qlCalendarAdvance(calendar,$AC248,AA249,,,trigger)</f>
        <v>42629</v>
      </c>
      <c r="AD249" s="40">
        <f>_xll.qlInterestRateIndexMaturity($X$9,AC249,)</f>
        <v>42810</v>
      </c>
      <c r="AE249" s="43">
        <f>_xll.qlTenorBasisValue(TenorBasis6M,AC249,_xll.ohTrigger(trigger,$X$24))</f>
        <v>2.3557056864772449E-3</v>
      </c>
      <c r="AF249" s="90">
        <f>_xll.qlTenorBasisForwardRate(TenorBasis6M,AC249,_xll.ohTrigger(trigger,$X$24))</f>
        <v>4.0915689316766519E-4</v>
      </c>
      <c r="AG249" s="90">
        <f>_xll.qlIndexFixing(TenorBasisIndex6M,$AB249,TRUE,_xll.ohTrigger(trigger,$X$24))</f>
        <v>3.5489558964833871E-4</v>
      </c>
      <c r="AH249" s="43">
        <f>_xll.qlIndexFixing($X$9,$AB249,TRUE,trigger)</f>
        <v>3.5164368015792234E-4</v>
      </c>
      <c r="AI249" s="45">
        <f t="shared" si="17"/>
        <v>3.2519094904163687E-2</v>
      </c>
    </row>
    <row r="250" spans="27:35" x14ac:dyDescent="0.2">
      <c r="AA250" s="39" t="s">
        <v>87</v>
      </c>
      <c r="AB250" s="40">
        <f>_xll.qlInterestRateIndexFixingDate($X$9,AC250)</f>
        <v>42628</v>
      </c>
      <c r="AC250" s="40">
        <f>_xll.qlCalendarAdvance(calendar,$AC249,AA250,,,trigger)</f>
        <v>42632</v>
      </c>
      <c r="AD250" s="40">
        <f>_xll.qlInterestRateIndexMaturity($X$9,AC250,)</f>
        <v>42814</v>
      </c>
      <c r="AE250" s="43">
        <f>_xll.qlTenorBasisValue(TenorBasis6M,AC250,_xll.ohTrigger(trigger,$X$24))</f>
        <v>2.3592225603974964E-3</v>
      </c>
      <c r="AF250" s="90">
        <f>_xll.qlTenorBasisForwardRate(TenorBasis6M,AC250,_xll.ohTrigger(trigger,$X$24))</f>
        <v>4.1773830644389794E-4</v>
      </c>
      <c r="AG250" s="90">
        <f>_xll.qlIndexFixing(TenorBasisIndex6M,$AB250,TRUE,_xll.ohTrigger(trigger,$X$24))</f>
        <v>3.6181194426345196E-4</v>
      </c>
      <c r="AH250" s="43">
        <f>_xll.qlIndexFixing($X$9,$AB250,TRUE,trigger)</f>
        <v>3.5797546300901146E-4</v>
      </c>
      <c r="AI250" s="45">
        <f t="shared" si="17"/>
        <v>3.8364812544404957E-2</v>
      </c>
    </row>
    <row r="251" spans="27:35" x14ac:dyDescent="0.2">
      <c r="AA251" s="39" t="s">
        <v>87</v>
      </c>
      <c r="AB251" s="40">
        <f>_xll.qlInterestRateIndexFixingDate($X$9,AC251)</f>
        <v>42629</v>
      </c>
      <c r="AC251" s="40">
        <f>_xll.qlCalendarAdvance(calendar,$AC250,AA251,,,trigger)</f>
        <v>42633</v>
      </c>
      <c r="AD251" s="40">
        <f>_xll.qlInterestRateIndexMaturity($X$9,AC251,)</f>
        <v>42814</v>
      </c>
      <c r="AE251" s="43">
        <f>_xll.qlTenorBasisValue(TenorBasis6M,AC251,_xll.ohTrigger(trigger,$X$24))</f>
        <v>2.3603911084964209E-3</v>
      </c>
      <c r="AF251" s="90">
        <f>_xll.qlTenorBasisForwardRate(TenorBasis6M,AC251,_xll.ohTrigger(trigger,$X$24))</f>
        <v>4.1880872955679476E-4</v>
      </c>
      <c r="AG251" s="90">
        <f>_xll.qlIndexFixing(TenorBasisIndex6M,$AB251,TRUE,_xll.ohTrigger(trigger,$X$24))</f>
        <v>3.6256428307668043E-4</v>
      </c>
      <c r="AH251" s="43">
        <f>_xll.qlIndexFixing($X$9,$AB251,TRUE,trigger)</f>
        <v>3.5890032999762281E-4</v>
      </c>
      <c r="AI251" s="45">
        <f t="shared" si="17"/>
        <v>3.6639530790576191E-2</v>
      </c>
    </row>
    <row r="252" spans="27:35" x14ac:dyDescent="0.2">
      <c r="AA252" s="39" t="s">
        <v>87</v>
      </c>
      <c r="AB252" s="40">
        <f>_xll.qlInterestRateIndexFixingDate($X$9,AC252)</f>
        <v>42632</v>
      </c>
      <c r="AC252" s="40">
        <f>_xll.qlCalendarAdvance(calendar,$AC251,AA252,,,trigger)</f>
        <v>42634</v>
      </c>
      <c r="AD252" s="40">
        <f>_xll.qlInterestRateIndexMaturity($X$9,AC252,)</f>
        <v>42815</v>
      </c>
      <c r="AE252" s="43">
        <f>_xll.qlTenorBasisValue(TenorBasis6M,AC252,_xll.ohTrigger(trigger,$X$24))</f>
        <v>2.3615577877683673E-3</v>
      </c>
      <c r="AF252" s="90">
        <f>_xll.qlTenorBasisForwardRate(TenorBasis6M,AC252,_xll.ohTrigger(trigger,$X$24))</f>
        <v>4.2125537722887985E-4</v>
      </c>
      <c r="AG252" s="90">
        <f>_xll.qlIndexFixing(TenorBasisIndex6M,$AB252,TRUE,_xll.ohTrigger(trigger,$X$24))</f>
        <v>3.6451514164661695E-4</v>
      </c>
      <c r="AH252" s="43">
        <f>_xll.qlIndexFixing($X$9,$AB252,TRUE,trigger)</f>
        <v>3.6081471672367178E-4</v>
      </c>
      <c r="AI252" s="45">
        <f t="shared" si="17"/>
        <v>3.7004249229451731E-2</v>
      </c>
    </row>
    <row r="253" spans="27:35" x14ac:dyDescent="0.2">
      <c r="AA253" s="39" t="s">
        <v>87</v>
      </c>
      <c r="AB253" s="40">
        <f>_xll.qlInterestRateIndexFixingDate($X$9,AC253)</f>
        <v>42633</v>
      </c>
      <c r="AC253" s="40">
        <f>_xll.qlCalendarAdvance(calendar,$AC252,AA253,,,trigger)</f>
        <v>42635</v>
      </c>
      <c r="AD253" s="40">
        <f>_xll.qlInterestRateIndexMaturity($X$9,AC253,)</f>
        <v>42816</v>
      </c>
      <c r="AE253" s="43">
        <f>_xll.qlTenorBasisValue(TenorBasis6M,AC253,_xll.ohTrigger(trigger,$X$24))</f>
        <v>2.3627225998776279E-3</v>
      </c>
      <c r="AF253" s="90">
        <f>_xll.qlTenorBasisForwardRate(TenorBasis6M,AC253,_xll.ohTrigger(trigger,$X$24))</f>
        <v>4.237145278238609E-4</v>
      </c>
      <c r="AG253" s="90">
        <f>_xll.qlIndexFixing(TenorBasisIndex6M,$AB253,TRUE,_xll.ohTrigger(trigger,$X$24))</f>
        <v>3.6647850180305988E-4</v>
      </c>
      <c r="AH253" s="43">
        <f>_xll.qlIndexFixing($X$9,$AB253,TRUE,trigger)</f>
        <v>3.6277244312896953E-4</v>
      </c>
      <c r="AI253" s="45">
        <f t="shared" si="17"/>
        <v>3.7060586740903477E-2</v>
      </c>
    </row>
    <row r="254" spans="27:35" x14ac:dyDescent="0.2">
      <c r="AA254" s="39" t="s">
        <v>87</v>
      </c>
      <c r="AB254" s="40">
        <f>_xll.qlInterestRateIndexFixingDate($X$9,AC254)</f>
        <v>42634</v>
      </c>
      <c r="AC254" s="40">
        <f>_xll.qlCalendarAdvance(calendar,$AC253,AA254,,,trigger)</f>
        <v>42636</v>
      </c>
      <c r="AD254" s="40">
        <f>_xll.qlInterestRateIndexMaturity($X$9,AC254,)</f>
        <v>42817</v>
      </c>
      <c r="AE254" s="43">
        <f>_xll.qlTenorBasisValue(TenorBasis6M,AC254,_xll.ohTrigger(trigger,$X$24))</f>
        <v>2.3638855464872496E-3</v>
      </c>
      <c r="AF254" s="90">
        <f>_xll.qlTenorBasisForwardRate(TenorBasis6M,AC254,_xll.ohTrigger(trigger,$X$24))</f>
        <v>4.261856950796575E-4</v>
      </c>
      <c r="AG254" s="90">
        <f>_xll.qlIndexFixing(TenorBasisIndex6M,$AB254,TRUE,_xll.ohTrigger(trigger,$X$24))</f>
        <v>3.6845387729011168E-4</v>
      </c>
      <c r="AH254" s="43">
        <f>_xll.qlIndexFixing($X$9,$AB254,TRUE,trigger)</f>
        <v>3.6477513421552738E-4</v>
      </c>
      <c r="AI254" s="45">
        <f t="shared" si="17"/>
        <v>3.6787430745843008E-2</v>
      </c>
    </row>
    <row r="255" spans="27:35" x14ac:dyDescent="0.2">
      <c r="AA255" s="39" t="s">
        <v>87</v>
      </c>
      <c r="AB255" s="40">
        <f>_xll.qlInterestRateIndexFixingDate($X$9,AC255)</f>
        <v>42635</v>
      </c>
      <c r="AC255" s="40">
        <f>_xll.qlCalendarAdvance(calendar,$AC254,AA255,,,trigger)</f>
        <v>42639</v>
      </c>
      <c r="AD255" s="40">
        <f>_xll.qlInterestRateIndexMaturity($X$9,AC255,)</f>
        <v>42821</v>
      </c>
      <c r="AE255" s="43">
        <f>_xll.qlTenorBasisValue(TenorBasis6M,AC255,_xll.ohTrigger(trigger,$X$24))</f>
        <v>2.3673632099300806E-3</v>
      </c>
      <c r="AF255" s="90">
        <f>_xll.qlTenorBasisForwardRate(TenorBasis6M,AC255,_xll.ohTrigger(trigger,$X$24))</f>
        <v>4.3504112739223402E-4</v>
      </c>
      <c r="AG255" s="90">
        <f>_xll.qlIndexFixing(TenorBasisIndex6M,$AB255,TRUE,_xll.ohTrigger(trigger,$X$24))</f>
        <v>3.756632797130627E-4</v>
      </c>
      <c r="AH255" s="43">
        <f>_xll.qlIndexFixing($X$9,$AB255,TRUE,trigger)</f>
        <v>3.726159367078741E-4</v>
      </c>
      <c r="AI255" s="45">
        <f t="shared" si="17"/>
        <v>3.0473430051885967E-2</v>
      </c>
    </row>
    <row r="256" spans="27:35" x14ac:dyDescent="0.2">
      <c r="AA256" s="39" t="s">
        <v>87</v>
      </c>
      <c r="AB256" s="40">
        <f>_xll.qlInterestRateIndexFixingDate($X$9,AC256)</f>
        <v>42636</v>
      </c>
      <c r="AC256" s="40">
        <f>_xll.qlCalendarAdvance(calendar,$AC255,AA256,,,trigger)</f>
        <v>42640</v>
      </c>
      <c r="AD256" s="40">
        <f>_xll.qlInterestRateIndexMaturity($X$9,AC256,)</f>
        <v>42821</v>
      </c>
      <c r="AE256" s="43">
        <f>_xll.qlTenorBasisValue(TenorBasis6M,AC256,_xll.ohTrigger(trigger,$X$24))</f>
        <v>2.3685187111467314E-3</v>
      </c>
      <c r="AF256" s="90">
        <f>_xll.qlTenorBasisForwardRate(TenorBasis6M,AC256,_xll.ohTrigger(trigger,$X$24))</f>
        <v>4.3618080540623919E-4</v>
      </c>
      <c r="AG256" s="90">
        <f>_xll.qlIndexFixing(TenorBasisIndex6M,$AB256,TRUE,_xll.ohTrigger(trigger,$X$24))</f>
        <v>3.7646580733194948E-4</v>
      </c>
      <c r="AH256" s="43">
        <f>_xll.qlIndexFixing($X$9,$AB256,TRUE,trigger)</f>
        <v>3.7326804576568861E-4</v>
      </c>
      <c r="AI256" s="45">
        <f t="shared" si="17"/>
        <v>3.1977615662608767E-2</v>
      </c>
    </row>
    <row r="257" spans="27:35" x14ac:dyDescent="0.2">
      <c r="AA257" s="39" t="s">
        <v>87</v>
      </c>
      <c r="AB257" s="40">
        <f>_xll.qlInterestRateIndexFixingDate($X$9,AC257)</f>
        <v>42639</v>
      </c>
      <c r="AC257" s="40">
        <f>_xll.qlCalendarAdvance(calendar,$AC256,AA257,,,trigger)</f>
        <v>42641</v>
      </c>
      <c r="AD257" s="40">
        <f>_xll.qlInterestRateIndexMaturity($X$9,AC257,)</f>
        <v>42822</v>
      </c>
      <c r="AE257" s="43">
        <f>_xll.qlTenorBasisValue(TenorBasis6M,AC257,_xll.ohTrigger(trigger,$X$24))</f>
        <v>2.3696723551603232E-3</v>
      </c>
      <c r="AF257" s="90">
        <f>_xll.qlTenorBasisForwardRate(TenorBasis6M,AC257,_xll.ohTrigger(trigger,$X$24))</f>
        <v>4.3870476195232295E-4</v>
      </c>
      <c r="AG257" s="90">
        <f>_xll.qlIndexFixing(TenorBasisIndex6M,$AB257,TRUE,_xll.ohTrigger(trigger,$X$24))</f>
        <v>3.7849396553774951E-4</v>
      </c>
      <c r="AH257" s="43">
        <f>_xll.qlIndexFixing($X$9,$AB257,TRUE,trigger)</f>
        <v>3.7551993564202674E-4</v>
      </c>
      <c r="AI257" s="45">
        <f t="shared" si="17"/>
        <v>2.9740298957227677E-2</v>
      </c>
    </row>
    <row r="258" spans="27:35" x14ac:dyDescent="0.2">
      <c r="AA258" s="39" t="s">
        <v>87</v>
      </c>
      <c r="AB258" s="40">
        <f>_xll.qlInterestRateIndexFixingDate($X$9,AC258)</f>
        <v>42640</v>
      </c>
      <c r="AC258" s="40">
        <f>_xll.qlCalendarAdvance(calendar,$AC257,AA258,,,trigger)</f>
        <v>42642</v>
      </c>
      <c r="AD258" s="40">
        <f>_xll.qlInterestRateIndexMaturity($X$9,AC258,)</f>
        <v>42823</v>
      </c>
      <c r="AE258" s="43">
        <f>_xll.qlTenorBasisValue(TenorBasis6M,AC258,_xll.ohTrigger(trigger,$X$24))</f>
        <v>2.3708241436264485E-3</v>
      </c>
      <c r="AF258" s="90">
        <f>_xll.qlTenorBasisForwardRate(TenorBasis6M,AC258,_xll.ohTrigger(trigger,$X$24))</f>
        <v>4.4123781752888598E-4</v>
      </c>
      <c r="AG258" s="90">
        <f>_xll.qlIndexFixing(TenorBasisIndex6M,$AB258,TRUE,_xll.ohTrigger(trigger,$X$24))</f>
        <v>3.8053122148047803E-4</v>
      </c>
      <c r="AH258" s="43">
        <f>_xll.qlIndexFixing($X$9,$AB258,TRUE,trigger)</f>
        <v>3.7782654042632836E-4</v>
      </c>
      <c r="AI258" s="45">
        <f t="shared" si="17"/>
        <v>2.7046810541496741E-2</v>
      </c>
    </row>
    <row r="259" spans="27:35" x14ac:dyDescent="0.2">
      <c r="AA259" s="39" t="s">
        <v>87</v>
      </c>
      <c r="AB259" s="40">
        <f>_xll.qlInterestRateIndexFixingDate($X$9,AC259)</f>
        <v>42641</v>
      </c>
      <c r="AC259" s="40">
        <f>_xll.qlCalendarAdvance(calendar,$AC258,AA259,,,trigger)</f>
        <v>42643</v>
      </c>
      <c r="AD259" s="40">
        <f>_xll.qlInterestRateIndexMaturity($X$9,AC259,)</f>
        <v>42825</v>
      </c>
      <c r="AE259" s="43">
        <f>_xll.qlTenorBasisValue(TenorBasis6M,AC259,_xll.ohTrigger(trigger,$X$24))</f>
        <v>2.3719740781994593E-3</v>
      </c>
      <c r="AF259" s="90">
        <f>_xll.qlTenorBasisForwardRate(TenorBasis6M,AC259,_xll.ohTrigger(trigger,$X$24))</f>
        <v>4.4515704944522331E-4</v>
      </c>
      <c r="AG259" s="90">
        <f>_xll.qlIndexFixing(TenorBasisIndex6M,$AB259,TRUE,_xll.ohTrigger(trigger,$X$24))</f>
        <v>3.8380689545613171E-4</v>
      </c>
      <c r="AH259" s="43">
        <f>_xll.qlIndexFixing($X$9,$AB259,TRUE,trigger)</f>
        <v>3.8217818158554678E-4</v>
      </c>
      <c r="AI259" s="45">
        <f t="shared" si="17"/>
        <v>1.6287138705849243E-2</v>
      </c>
    </row>
    <row r="260" spans="27:35" x14ac:dyDescent="0.2">
      <c r="AA260" s="39" t="s">
        <v>87</v>
      </c>
      <c r="AB260" s="40">
        <f>_xll.qlInterestRateIndexFixingDate($X$9,AC260)</f>
        <v>42642</v>
      </c>
      <c r="AC260" s="40">
        <f>_xll.qlCalendarAdvance(calendar,$AC259,AA260,,,trigger)</f>
        <v>42646</v>
      </c>
      <c r="AD260" s="40">
        <f>_xll.qlInterestRateIndexMaturity($X$9,AC260,)</f>
        <v>42828</v>
      </c>
      <c r="AE260" s="43">
        <f>_xll.qlTenorBasisValue(TenorBasis6M,AC260,_xll.ohTrigger(trigger,$X$24))</f>
        <v>2.3754127750847567E-3</v>
      </c>
      <c r="AF260" s="90">
        <f>_xll.qlTenorBasisForwardRate(TenorBasis6M,AC260,_xll.ohTrigger(trigger,$X$24))</f>
        <v>4.5282939712328068E-4</v>
      </c>
      <c r="AG260" s="90">
        <f>_xll.qlIndexFixing(TenorBasisIndex6M,$AB260,TRUE,_xll.ohTrigger(trigger,$X$24))</f>
        <v>3.8999999998643603E-4</v>
      </c>
      <c r="AH260" s="43">
        <f>_xll.qlIndexFixing($X$9,$AB260,TRUE,trigger)</f>
        <v>3.8999999937505692E-4</v>
      </c>
      <c r="AI260" s="45">
        <f t="shared" ref="AI260:AI323" si="18">(AG260-AH260)*10000</f>
        <v>6.1137911139957923E-9</v>
      </c>
    </row>
    <row r="261" spans="27:35" x14ac:dyDescent="0.2">
      <c r="AA261" s="39" t="s">
        <v>87</v>
      </c>
      <c r="AB261" s="40">
        <f>_xll.qlInterestRateIndexFixingDate($X$9,AC261)</f>
        <v>42643</v>
      </c>
      <c r="AC261" s="40">
        <f>_xll.qlCalendarAdvance(calendar,$AC260,AA261,,,trigger)</f>
        <v>42647</v>
      </c>
      <c r="AD261" s="40">
        <f>_xll.qlInterestRateIndexMaturity($X$9,AC261,)</f>
        <v>42829</v>
      </c>
      <c r="AE261" s="43">
        <f>_xll.qlTenorBasisValue(TenorBasis6M,AC261,_xll.ohTrigger(trigger,$X$24))</f>
        <v>2.3765553106040757E-3</v>
      </c>
      <c r="AF261" s="90">
        <f>_xll.qlTenorBasisForwardRate(TenorBasis6M,AC261,_xll.ohTrigger(trigger,$X$24))</f>
        <v>4.5540056593696354E-4</v>
      </c>
      <c r="AG261" s="90">
        <f>_xll.qlIndexFixing(TenorBasisIndex6M,$AB261,TRUE,_xll.ohTrigger(trigger,$X$24))</f>
        <v>3.9303861791557831E-4</v>
      </c>
      <c r="AH261" s="43">
        <f>_xll.qlIndexFixing($X$9,$AB261,TRUE,trigger)</f>
        <v>3.9273870994766777E-4</v>
      </c>
      <c r="AI261" s="45">
        <f t="shared" si="18"/>
        <v>2.9990796791053848E-3</v>
      </c>
    </row>
    <row r="262" spans="27:35" x14ac:dyDescent="0.2">
      <c r="AA262" s="39" t="s">
        <v>87</v>
      </c>
      <c r="AB262" s="40">
        <f>_xll.qlInterestRateIndexFixingDate($X$9,AC262)</f>
        <v>42646</v>
      </c>
      <c r="AC262" s="40">
        <f>_xll.qlCalendarAdvance(calendar,$AC261,AA262,,,trigger)</f>
        <v>42648</v>
      </c>
      <c r="AD262" s="40">
        <f>_xll.qlInterestRateIndexMaturity($X$9,AC262,)</f>
        <v>42830</v>
      </c>
      <c r="AE262" s="43">
        <f>_xll.qlTenorBasisValue(TenorBasis6M,AC262,_xll.ohTrigger(trigger,$X$24))</f>
        <v>2.3776960004834808E-3</v>
      </c>
      <c r="AF262" s="90">
        <f>_xll.qlTenorBasisForwardRate(TenorBasis6M,AC262,_xll.ohTrigger(trigger,$X$24))</f>
        <v>4.5797795913736673E-4</v>
      </c>
      <c r="AG262" s="90">
        <f>_xll.qlIndexFixing(TenorBasisIndex6M,$AB262,TRUE,_xll.ohTrigger(trigger,$X$24))</f>
        <v>3.9608346173617136E-4</v>
      </c>
      <c r="AH262" s="43">
        <f>_xll.qlIndexFixing($X$9,$AB262,TRUE,trigger)</f>
        <v>3.9554024034522489E-4</v>
      </c>
      <c r="AI262" s="45">
        <f t="shared" si="18"/>
        <v>5.4322139094646702E-3</v>
      </c>
    </row>
    <row r="263" spans="27:35" x14ac:dyDescent="0.2">
      <c r="AA263" s="39" t="s">
        <v>87</v>
      </c>
      <c r="AB263" s="40">
        <f>_xll.qlInterestRateIndexFixingDate($X$9,AC263)</f>
        <v>42647</v>
      </c>
      <c r="AC263" s="40">
        <f>_xll.qlCalendarAdvance(calendar,$AC262,AA263,,,trigger)</f>
        <v>42649</v>
      </c>
      <c r="AD263" s="40">
        <f>_xll.qlInterestRateIndexMaturity($X$9,AC263,)</f>
        <v>42831</v>
      </c>
      <c r="AE263" s="43">
        <f>_xll.qlTenorBasisValue(TenorBasis6M,AC263,_xll.ohTrigger(trigger,$X$24))</f>
        <v>2.3788348463699054E-3</v>
      </c>
      <c r="AF263" s="90">
        <f>_xll.qlTenorBasisForwardRate(TenorBasis6M,AC263,_xll.ohTrigger(trigger,$X$24))</f>
        <v>4.6056127923805917E-4</v>
      </c>
      <c r="AG263" s="90">
        <f>_xll.qlIndexFixing(TenorBasisIndex6M,$AB263,TRUE,_xll.ohTrigger(trigger,$X$24))</f>
        <v>3.9913423397759559E-4</v>
      </c>
      <c r="AH263" s="43">
        <f>_xll.qlIndexFixing($X$9,$AB263,TRUE,trigger)</f>
        <v>3.9840010545347037E-4</v>
      </c>
      <c r="AI263" s="45">
        <f t="shared" si="18"/>
        <v>7.3412852412521774E-3</v>
      </c>
    </row>
    <row r="264" spans="27:35" x14ac:dyDescent="0.2">
      <c r="AA264" s="39" t="s">
        <v>87</v>
      </c>
      <c r="AB264" s="40">
        <f>_xll.qlInterestRateIndexFixingDate($X$9,AC264)</f>
        <v>42648</v>
      </c>
      <c r="AC264" s="40">
        <f>_xll.qlCalendarAdvance(calendar,$AC263,AA264,,,trigger)</f>
        <v>42650</v>
      </c>
      <c r="AD264" s="40">
        <f>_xll.qlInterestRateIndexMaturity($X$9,AC264,)</f>
        <v>42832</v>
      </c>
      <c r="AE264" s="43">
        <f>_xll.qlTenorBasisValue(TenorBasis6M,AC264,_xll.ohTrigger(trigger,$X$24))</f>
        <v>2.3799718499090496E-3</v>
      </c>
      <c r="AF264" s="90">
        <f>_xll.qlTenorBasisForwardRate(TenorBasis6M,AC264,_xll.ohTrigger(trigger,$X$24))</f>
        <v>4.631502287508529E-4</v>
      </c>
      <c r="AG264" s="90">
        <f>_xll.qlIndexFixing(TenorBasisIndex6M,$AB264,TRUE,_xll.ohTrigger(trigger,$X$24))</f>
        <v>4.0219063716220404E-4</v>
      </c>
      <c r="AH264" s="43">
        <f>_xll.qlIndexFixing($X$9,$AB264,TRUE,trigger)</f>
        <v>4.013138201375033E-4</v>
      </c>
      <c r="AI264" s="45">
        <f t="shared" si="18"/>
        <v>8.7681702470073907E-3</v>
      </c>
    </row>
    <row r="265" spans="27:35" x14ac:dyDescent="0.2">
      <c r="AA265" s="39" t="s">
        <v>87</v>
      </c>
      <c r="AB265" s="40">
        <f>_xll.qlInterestRateIndexFixingDate($X$9,AC265)</f>
        <v>42649</v>
      </c>
      <c r="AC265" s="40">
        <f>_xll.qlCalendarAdvance(calendar,$AC264,AA265,,,trigger)</f>
        <v>42653</v>
      </c>
      <c r="AD265" s="40">
        <f>_xll.qlInterestRateIndexMaturity($X$9,AC265,)</f>
        <v>42835</v>
      </c>
      <c r="AE265" s="43">
        <f>_xll.qlTenorBasisValue(TenorBasis6M,AC265,_xll.ohTrigger(trigger,$X$24))</f>
        <v>2.3833718228813208E-3</v>
      </c>
      <c r="AF265" s="90">
        <f>_xll.qlTenorBasisForwardRate(TenorBasis6M,AC265,_xll.ohTrigger(trigger,$X$24))</f>
        <v>4.7094787883604174E-4</v>
      </c>
      <c r="AG265" s="90">
        <f>_xll.qlIndexFixing(TenorBasisIndex6M,$AB265,TRUE,_xll.ohTrigger(trigger,$X$24))</f>
        <v>4.1139065758856409E-4</v>
      </c>
      <c r="AH265" s="43">
        <f>_xll.qlIndexFixing($X$9,$AB265,TRUE,trigger)</f>
        <v>4.1033320997074308E-4</v>
      </c>
      <c r="AI265" s="45">
        <f t="shared" si="18"/>
        <v>1.0574476178210101E-2</v>
      </c>
    </row>
    <row r="266" spans="27:35" x14ac:dyDescent="0.2">
      <c r="AA266" s="39" t="s">
        <v>87</v>
      </c>
      <c r="AB266" s="40">
        <f>_xll.qlInterestRateIndexFixingDate($X$9,AC266)</f>
        <v>42650</v>
      </c>
      <c r="AC266" s="40">
        <f>_xll.qlCalendarAdvance(calendar,$AC265,AA266,,,trigger)</f>
        <v>42654</v>
      </c>
      <c r="AD266" s="40">
        <f>_xll.qlInterestRateIndexMaturity($X$9,AC266,)</f>
        <v>42836</v>
      </c>
      <c r="AE266" s="43">
        <f>_xll.qlTenorBasisValue(TenorBasis6M,AC266,_xll.ohTrigger(trigger,$X$24))</f>
        <v>2.3845014734637073E-3</v>
      </c>
      <c r="AF266" s="90">
        <f>_xll.qlTenorBasisForwardRate(TenorBasis6M,AC266,_xll.ohTrigger(trigger,$X$24))</f>
        <v>4.7355637105782501E-4</v>
      </c>
      <c r="AG266" s="90">
        <f>_xll.qlIndexFixing(TenorBasisIndex6M,$AB266,TRUE,_xll.ohTrigger(trigger,$X$24))</f>
        <v>4.1446660973957426E-4</v>
      </c>
      <c r="AH266" s="43">
        <f>_xll.qlIndexFixing($X$9,$AB266,TRUE,trigger)</f>
        <v>4.1341747116312031E-4</v>
      </c>
      <c r="AI266" s="45">
        <f t="shared" si="18"/>
        <v>1.0491385764539512E-2</v>
      </c>
    </row>
    <row r="267" spans="27:35" x14ac:dyDescent="0.2">
      <c r="AA267" s="39" t="s">
        <v>87</v>
      </c>
      <c r="AB267" s="40">
        <f>_xll.qlInterestRateIndexFixingDate($X$9,AC267)</f>
        <v>42653</v>
      </c>
      <c r="AC267" s="40">
        <f>_xll.qlCalendarAdvance(calendar,$AC266,AA267,,,trigger)</f>
        <v>42655</v>
      </c>
      <c r="AD267" s="40">
        <f>_xll.qlInterestRateIndexMaturity($X$9,AC267,)</f>
        <v>42837</v>
      </c>
      <c r="AE267" s="43">
        <f>_xll.qlTenorBasisValue(TenorBasis6M,AC267,_xll.ohTrigger(trigger,$X$24))</f>
        <v>2.3856292899088415E-3</v>
      </c>
      <c r="AF267" s="90">
        <f>_xll.qlTenorBasisForwardRate(TenorBasis6M,AC267,_xll.ohTrigger(trigger,$X$24))</f>
        <v>4.7616900520816666E-4</v>
      </c>
      <c r="AG267" s="90">
        <f>_xll.qlIndexFixing(TenorBasisIndex6M,$AB267,TRUE,_xll.ohTrigger(trigger,$X$24))</f>
        <v>4.1754670541478949E-4</v>
      </c>
      <c r="AH267" s="43">
        <f>_xll.qlIndexFixing($X$9,$AB267,TRUE,trigger)</f>
        <v>4.1653315591200164E-4</v>
      </c>
      <c r="AI267" s="45">
        <f t="shared" si="18"/>
        <v>1.0135495027878482E-2</v>
      </c>
    </row>
    <row r="268" spans="27:35" x14ac:dyDescent="0.2">
      <c r="AA268" s="39" t="s">
        <v>87</v>
      </c>
      <c r="AB268" s="40">
        <f>_xll.qlInterestRateIndexFixingDate($X$9,AC268)</f>
        <v>42654</v>
      </c>
      <c r="AC268" s="40">
        <f>_xll.qlCalendarAdvance(calendar,$AC267,AA268,,,trigger)</f>
        <v>42656</v>
      </c>
      <c r="AD268" s="40">
        <f>_xll.qlInterestRateIndexMaturity($X$9,AC268,)</f>
        <v>42838</v>
      </c>
      <c r="AE268" s="43">
        <f>_xll.qlTenorBasisValue(TenorBasis6M,AC268,_xll.ohTrigger(trigger,$X$24))</f>
        <v>2.3867552738550419E-3</v>
      </c>
      <c r="AF268" s="90">
        <f>_xll.qlTenorBasisForwardRate(TenorBasis6M,AC268,_xll.ohTrigger(trigger,$X$24))</f>
        <v>4.7878548378131039E-4</v>
      </c>
      <c r="AG268" s="90">
        <f>_xll.qlIndexFixing(TenorBasisIndex6M,$AB268,TRUE,_xll.ohTrigger(trigger,$X$24))</f>
        <v>4.2063064711943374E-4</v>
      </c>
      <c r="AH268" s="43">
        <f>_xll.qlIndexFixing($X$9,$AB268,TRUE,trigger)</f>
        <v>4.1967577893622964E-4</v>
      </c>
      <c r="AI268" s="45">
        <f t="shared" si="18"/>
        <v>9.5486818320409794E-3</v>
      </c>
    </row>
    <row r="269" spans="27:35" x14ac:dyDescent="0.2">
      <c r="AA269" s="39" t="s">
        <v>87</v>
      </c>
      <c r="AB269" s="40">
        <f>_xll.qlInterestRateIndexFixingDate($X$9,AC269)</f>
        <v>42655</v>
      </c>
      <c r="AC269" s="40">
        <f>_xll.qlCalendarAdvance(calendar,$AC268,AA269,,,trigger)</f>
        <v>42657</v>
      </c>
      <c r="AD269" s="40">
        <f>_xll.qlInterestRateIndexMaturity($X$9,AC269,)</f>
        <v>42843</v>
      </c>
      <c r="AE269" s="43">
        <f>_xll.qlTenorBasisValue(TenorBasis6M,AC269,_xll.ohTrigger(trigger,$X$24))</f>
        <v>2.3878794269393969E-3</v>
      </c>
      <c r="AF269" s="90">
        <f>_xll.qlTenorBasisForwardRate(TenorBasis6M,AC269,_xll.ohTrigger(trigger,$X$24))</f>
        <v>4.8692118999880556E-4</v>
      </c>
      <c r="AG269" s="90">
        <f>_xll.qlIndexFixing(TenorBasisIndex6M,$AB269,TRUE,_xll.ohTrigger(trigger,$X$24))</f>
        <v>4.3448963825121553E-4</v>
      </c>
      <c r="AH269" s="43">
        <f>_xll.qlIndexFixing($X$9,$AB269,TRUE,trigger)</f>
        <v>4.3536462330508933E-4</v>
      </c>
      <c r="AI269" s="45">
        <f t="shared" si="18"/>
        <v>-8.7498505387380264E-3</v>
      </c>
    </row>
    <row r="270" spans="27:35" x14ac:dyDescent="0.2">
      <c r="AA270" s="39" t="s">
        <v>87</v>
      </c>
      <c r="AB270" s="40">
        <f>_xll.qlInterestRateIndexFixingDate($X$9,AC270)</f>
        <v>42656</v>
      </c>
      <c r="AC270" s="40">
        <f>_xll.qlCalendarAdvance(calendar,$AC269,AA270,,,trigger)</f>
        <v>42660</v>
      </c>
      <c r="AD270" s="40">
        <f>_xll.qlInterestRateIndexMaturity($X$9,AC270,)</f>
        <v>42843</v>
      </c>
      <c r="AE270" s="43">
        <f>_xll.qlTenorBasisValue(TenorBasis6M,AC270,_xll.ohTrigger(trigger,$X$24))</f>
        <v>2.3912409173738919E-3</v>
      </c>
      <c r="AF270" s="90">
        <f>_xll.qlTenorBasisForwardRate(TenorBasis6M,AC270,_xll.ohTrigger(trigger,$X$24))</f>
        <v>4.9066479513120635E-4</v>
      </c>
      <c r="AG270" s="90">
        <f>_xll.qlIndexFixing(TenorBasisIndex6M,$AB270,TRUE,_xll.ohTrigger(trigger,$X$24))</f>
        <v>4.3570765990955611E-4</v>
      </c>
      <c r="AH270" s="43">
        <f>_xll.qlIndexFixing($X$9,$AB270,TRUE,trigger)</f>
        <v>4.3554728013801635E-4</v>
      </c>
      <c r="AI270" s="45">
        <f t="shared" si="18"/>
        <v>1.6037977153976219E-3</v>
      </c>
    </row>
    <row r="271" spans="27:35" x14ac:dyDescent="0.2">
      <c r="AA271" s="39" t="s">
        <v>87</v>
      </c>
      <c r="AB271" s="40">
        <f>_xll.qlInterestRateIndexFixingDate($X$9,AC271)</f>
        <v>42657</v>
      </c>
      <c r="AC271" s="40">
        <f>_xll.qlCalendarAdvance(calendar,$AC270,AA271,,,trigger)</f>
        <v>42661</v>
      </c>
      <c r="AD271" s="40">
        <f>_xll.qlInterestRateIndexMaturity($X$9,AC271,)</f>
        <v>42843</v>
      </c>
      <c r="AE271" s="43">
        <f>_xll.qlTenorBasisValue(TenorBasis6M,AC271,_xll.ohTrigger(trigger,$X$24))</f>
        <v>2.392357763357241E-3</v>
      </c>
      <c r="AF271" s="90">
        <f>_xll.qlTenorBasisForwardRate(TenorBasis6M,AC271,_xll.ohTrigger(trigger,$X$24))</f>
        <v>4.9191513013474521E-4</v>
      </c>
      <c r="AG271" s="90">
        <f>_xll.qlIndexFixing(TenorBasisIndex6M,$AB271,TRUE,_xll.ohTrigger(trigger,$X$24))</f>
        <v>4.3754321824542231E-4</v>
      </c>
      <c r="AH271" s="43">
        <f>_xll.qlIndexFixing($X$9,$AB271,TRUE,trigger)</f>
        <v>4.3563598143122765E-4</v>
      </c>
      <c r="AI271" s="45">
        <f t="shared" si="18"/>
        <v>1.9072368141946586E-2</v>
      </c>
    </row>
    <row r="272" spans="27:35" x14ac:dyDescent="0.2">
      <c r="AA272" s="39" t="s">
        <v>87</v>
      </c>
      <c r="AB272" s="40">
        <f>_xll.qlInterestRateIndexFixingDate($X$9,AC272)</f>
        <v>42660</v>
      </c>
      <c r="AC272" s="40">
        <f>_xll.qlCalendarAdvance(calendar,$AC271,AA272,,,trigger)</f>
        <v>42662</v>
      </c>
      <c r="AD272" s="40">
        <f>_xll.qlInterestRateIndexMaturity($X$9,AC272,)</f>
        <v>42844</v>
      </c>
      <c r="AE272" s="43">
        <f>_xll.qlTenorBasisValue(TenorBasis6M,AC272,_xll.ohTrigger(trigger,$X$24))</f>
        <v>2.3934727866458086E-3</v>
      </c>
      <c r="AF272" s="90">
        <f>_xll.qlTenorBasisForwardRate(TenorBasis6M,AC272,_xll.ohTrigger(trigger,$X$24))</f>
        <v>4.9454842748942118E-4</v>
      </c>
      <c r="AG272" s="90">
        <f>_xll.qlIndexFixing(TenorBasisIndex6M,$AB272,TRUE,_xll.ohTrigger(trigger,$X$24))</f>
        <v>4.3919840397587621E-4</v>
      </c>
      <c r="AH272" s="43">
        <f>_xll.qlIndexFixing($X$9,$AB272,TRUE,trigger)</f>
        <v>4.3884604165545573E-4</v>
      </c>
      <c r="AI272" s="45">
        <f t="shared" si="18"/>
        <v>3.5236232042047807E-3</v>
      </c>
    </row>
    <row r="273" spans="27:35" x14ac:dyDescent="0.2">
      <c r="AA273" s="39" t="s">
        <v>87</v>
      </c>
      <c r="AB273" s="40">
        <f>_xll.qlInterestRateIndexFixingDate($X$9,AC273)</f>
        <v>42661</v>
      </c>
      <c r="AC273" s="40">
        <f>_xll.qlCalendarAdvance(calendar,$AC272,AA273,,,trigger)</f>
        <v>42663</v>
      </c>
      <c r="AD273" s="40">
        <f>_xll.qlInterestRateIndexMaturity($X$9,AC273,)</f>
        <v>42845</v>
      </c>
      <c r="AE273" s="43">
        <f>_xll.qlTenorBasisValue(TenorBasis6M,AC273,_xll.ohTrigger(trigger,$X$24))</f>
        <v>2.3945859888693374E-3</v>
      </c>
      <c r="AF273" s="90">
        <f>_xll.qlTenorBasisForwardRate(TenorBasis6M,AC273,_xll.ohTrigger(trigger,$X$24))</f>
        <v>4.9718348665545335E-4</v>
      </c>
      <c r="AG273" s="90">
        <f>_xll.qlIndexFixing(TenorBasisIndex6M,$AB273,TRUE,_xll.ohTrigger(trigger,$X$24))</f>
        <v>4.4377311103827277E-4</v>
      </c>
      <c r="AH273" s="43">
        <f>_xll.qlIndexFixing($X$9,$AB273,TRUE,trigger)</f>
        <v>4.4205164240381829E-4</v>
      </c>
      <c r="AI273" s="45">
        <f t="shared" si="18"/>
        <v>1.7214686344544771E-2</v>
      </c>
    </row>
    <row r="274" spans="27:35" x14ac:dyDescent="0.2">
      <c r="AA274" s="39" t="s">
        <v>87</v>
      </c>
      <c r="AB274" s="40">
        <f>_xll.qlInterestRateIndexFixingDate($X$9,AC274)</f>
        <v>42662</v>
      </c>
      <c r="AC274" s="40">
        <f>_xll.qlCalendarAdvance(calendar,$AC273,AA274,,,trigger)</f>
        <v>42664</v>
      </c>
      <c r="AD274" s="40">
        <f>_xll.qlInterestRateIndexMaturity($X$9,AC274,)</f>
        <v>42846</v>
      </c>
      <c r="AE274" s="43">
        <f>_xll.qlTenorBasisValue(TenorBasis6M,AC274,_xll.ohTrigger(trigger,$X$24))</f>
        <v>2.3956973716563476E-3</v>
      </c>
      <c r="AF274" s="90">
        <f>_xll.qlTenorBasisForwardRate(TenorBasis6M,AC274,_xll.ohTrigger(trigger,$X$24))</f>
        <v>4.9982001010512496E-4</v>
      </c>
      <c r="AG274" s="90">
        <f>_xll.qlIndexFixing(TenorBasisIndex6M,$AB274,TRUE,_xll.ohTrigger(trigger,$X$24))</f>
        <v>4.4540493764529994E-4</v>
      </c>
      <c r="AH274" s="43">
        <f>_xll.qlIndexFixing($X$9,$AB274,TRUE,trigger)</f>
        <v>4.4524829816720835E-4</v>
      </c>
      <c r="AI274" s="45">
        <f t="shared" si="18"/>
        <v>1.5663947809159027E-3</v>
      </c>
    </row>
    <row r="275" spans="27:35" x14ac:dyDescent="0.2">
      <c r="AA275" s="39" t="s">
        <v>87</v>
      </c>
      <c r="AB275" s="40">
        <f>_xll.qlInterestRateIndexFixingDate($X$9,AC275)</f>
        <v>42663</v>
      </c>
      <c r="AC275" s="40">
        <f>_xll.qlCalendarAdvance(calendar,$AC274,AA275,,,trigger)</f>
        <v>42667</v>
      </c>
      <c r="AD275" s="40">
        <f>_xll.qlInterestRateIndexMaturity($X$9,AC275,)</f>
        <v>42849</v>
      </c>
      <c r="AE275" s="43">
        <f>_xll.qlTenorBasisValue(TenorBasis6M,AC275,_xll.ohTrigger(trigger,$X$24))</f>
        <v>2.3990206196651599E-3</v>
      </c>
      <c r="AF275" s="90">
        <f>_xll.qlTenorBasisForwardRate(TenorBasis6M,AC275,_xll.ohTrigger(trigger,$X$24))</f>
        <v>5.0773539084498945E-4</v>
      </c>
      <c r="AG275" s="90">
        <f>_xll.qlIndexFixing(TenorBasisIndex6M,$AB275,TRUE,_xll.ohTrigger(trigger,$X$24))</f>
        <v>4.5472275773135711E-4</v>
      </c>
      <c r="AH275" s="43">
        <f>_xll.qlIndexFixing($X$9,$AB275,TRUE,trigger)</f>
        <v>4.5473974003087979E-4</v>
      </c>
      <c r="AI275" s="45">
        <f t="shared" si="18"/>
        <v>-1.6982299522682286E-4</v>
      </c>
    </row>
    <row r="276" spans="27:35" x14ac:dyDescent="0.2">
      <c r="AA276" s="39" t="s">
        <v>87</v>
      </c>
      <c r="AB276" s="40">
        <f>_xll.qlInterestRateIndexFixingDate($X$9,AC276)</f>
        <v>42664</v>
      </c>
      <c r="AC276" s="40">
        <f>_xll.qlCalendarAdvance(calendar,$AC275,AA276,,,trigger)</f>
        <v>42668</v>
      </c>
      <c r="AD276" s="40">
        <f>_xll.qlInterestRateIndexMaturity($X$9,AC276,)</f>
        <v>42850</v>
      </c>
      <c r="AE276" s="43">
        <f>_xll.qlTenorBasisValue(TenorBasis6M,AC276,_xll.ohTrigger(trigger,$X$24))</f>
        <v>2.4001247409668933E-3</v>
      </c>
      <c r="AF276" s="90">
        <f>_xll.qlTenorBasisForwardRate(TenorBasis6M,AC276,_xll.ohTrigger(trigger,$X$24))</f>
        <v>5.103747961028597E-4</v>
      </c>
      <c r="AG276" s="90">
        <f>_xll.qlIndexFixing(TenorBasisIndex6M,$AB276,TRUE,_xll.ohTrigger(trigger,$X$24))</f>
        <v>4.5782964621015254E-4</v>
      </c>
      <c r="AH276" s="43">
        <f>_xll.qlIndexFixing($X$9,$AB276,TRUE,trigger)</f>
        <v>4.5785576019541244E-4</v>
      </c>
      <c r="AI276" s="45">
        <f t="shared" si="18"/>
        <v>-2.6113985259900059E-4</v>
      </c>
    </row>
    <row r="277" spans="27:35" x14ac:dyDescent="0.2">
      <c r="AA277" s="39" t="s">
        <v>87</v>
      </c>
      <c r="AB277" s="40">
        <f>_xll.qlInterestRateIndexFixingDate($X$9,AC277)</f>
        <v>42667</v>
      </c>
      <c r="AC277" s="40">
        <f>_xll.qlCalendarAdvance(calendar,$AC276,AA277,,,trigger)</f>
        <v>42669</v>
      </c>
      <c r="AD277" s="40">
        <f>_xll.qlInterestRateIndexMaturity($X$9,AC277,)</f>
        <v>42851</v>
      </c>
      <c r="AE277" s="43">
        <f>_xll.qlTenorBasisValue(TenorBasis6M,AC277,_xll.ohTrigger(trigger,$X$24))</f>
        <v>2.4012270509564141E-3</v>
      </c>
      <c r="AF277" s="90">
        <f>_xll.qlTenorBasisForwardRate(TenorBasis6M,AC277,_xll.ohTrigger(trigger,$X$24))</f>
        <v>5.1301417796581765E-4</v>
      </c>
      <c r="AG277" s="90">
        <f>_xll.qlIndexFixing(TenorBasisIndex6M,$AB277,TRUE,_xll.ohTrigger(trigger,$X$24))</f>
        <v>4.6093651302671546E-4</v>
      </c>
      <c r="AH277" s="43">
        <f>_xll.qlIndexFixing($X$9,$AB277,TRUE,trigger)</f>
        <v>4.6094040740428312E-4</v>
      </c>
      <c r="AI277" s="45">
        <f t="shared" si="18"/>
        <v>-3.8943775676589416E-5</v>
      </c>
    </row>
    <row r="278" spans="27:35" x14ac:dyDescent="0.2">
      <c r="AA278" s="39" t="s">
        <v>87</v>
      </c>
      <c r="AB278" s="40">
        <f>_xll.qlInterestRateIndexFixingDate($X$9,AC278)</f>
        <v>42668</v>
      </c>
      <c r="AC278" s="40">
        <f>_xll.qlCalendarAdvance(calendar,$AC277,AA278,,,trigger)</f>
        <v>42670</v>
      </c>
      <c r="AD278" s="40">
        <f>_xll.qlInterestRateIndexMaturity($X$9,AC278,)</f>
        <v>42852</v>
      </c>
      <c r="AE278" s="43">
        <f>_xll.qlTenorBasisValue(TenorBasis6M,AC278,_xll.ohTrigger(trigger,$X$24))</f>
        <v>2.4023275512549294E-3</v>
      </c>
      <c r="AF278" s="90">
        <f>_xll.qlTenorBasisForwardRate(TenorBasis6M,AC278,_xll.ohTrigger(trigger,$X$24))</f>
        <v>5.1565336142923694E-4</v>
      </c>
      <c r="AG278" s="90">
        <f>_xll.qlIndexFixing(TenorBasisIndex6M,$AB278,TRUE,_xll.ohTrigger(trigger,$X$24))</f>
        <v>4.6404318318081186E-4</v>
      </c>
      <c r="AH278" s="43">
        <f>_xll.qlIndexFixing($X$9,$AB278,TRUE,trigger)</f>
        <v>4.6398919598324227E-4</v>
      </c>
      <c r="AI278" s="45">
        <f t="shared" si="18"/>
        <v>5.3987197569588859E-4</v>
      </c>
    </row>
    <row r="279" spans="27:35" x14ac:dyDescent="0.2">
      <c r="AA279" s="39" t="s">
        <v>87</v>
      </c>
      <c r="AB279" s="40">
        <f>_xll.qlInterestRateIndexFixingDate($X$9,AC279)</f>
        <v>42669</v>
      </c>
      <c r="AC279" s="40">
        <f>_xll.qlCalendarAdvance(calendar,$AC278,AA279,,,trigger)</f>
        <v>42671</v>
      </c>
      <c r="AD279" s="40">
        <f>_xll.qlInterestRateIndexMaturity($X$9,AC279,)</f>
        <v>42853</v>
      </c>
      <c r="AE279" s="43">
        <f>_xll.qlTenorBasisValue(TenorBasis6M,AC279,_xll.ohTrigger(trigger,$X$24))</f>
        <v>2.4034262434824332E-3</v>
      </c>
      <c r="AF279" s="90">
        <f>_xll.qlTenorBasisForwardRate(TenorBasis6M,AC279,_xll.ohTrigger(trigger,$X$24))</f>
        <v>5.1829266163311966E-4</v>
      </c>
      <c r="AG279" s="90">
        <f>_xll.qlIndexFixing(TenorBasisIndex6M,$AB279,TRUE,_xll.ohTrigger(trigger,$X$24))</f>
        <v>4.6714997180541639E-4</v>
      </c>
      <c r="AH279" s="43">
        <f>_xll.qlIndexFixing($X$9,$AB279,TRUE,trigger)</f>
        <v>4.6699764022817405E-4</v>
      </c>
      <c r="AI279" s="45">
        <f t="shared" si="18"/>
        <v>1.5233157724234194E-3</v>
      </c>
    </row>
    <row r="280" spans="27:35" x14ac:dyDescent="0.2">
      <c r="AA280" s="39" t="s">
        <v>87</v>
      </c>
      <c r="AB280" s="40">
        <f>_xll.qlInterestRateIndexFixingDate($X$9,AC280)</f>
        <v>42670</v>
      </c>
      <c r="AC280" s="40">
        <f>_xll.qlCalendarAdvance(calendar,$AC279,AA280,,,trigger)</f>
        <v>42674</v>
      </c>
      <c r="AD280" s="40">
        <f>_xll.qlInterestRateIndexMaturity($X$9,AC280,)</f>
        <v>42853</v>
      </c>
      <c r="AE280" s="43">
        <f>_xll.qlTenorBasisValue(TenorBasis6M,AC280,_xll.ohTrigger(trigger,$X$24))</f>
        <v>2.4067114879205674E-3</v>
      </c>
      <c r="AF280" s="90">
        <f>_xll.qlTenorBasisForwardRate(TenorBasis6M,AC280,_xll.ohTrigger(trigger,$X$24))</f>
        <v>5.2202858156169291E-4</v>
      </c>
      <c r="AG280" s="90">
        <f>_xll.qlIndexFixing(TenorBasisIndex6M,$AB280,TRUE,_xll.ohTrigger(trigger,$X$24))</f>
        <v>4.6832545617547794E-4</v>
      </c>
      <c r="AH280" s="43">
        <f>_xll.qlIndexFixing($X$9,$AB280,TRUE,trigger)</f>
        <v>4.7016418488443439E-4</v>
      </c>
      <c r="AI280" s="45">
        <f t="shared" si="18"/>
        <v>-1.8387287089564497E-2</v>
      </c>
    </row>
    <row r="281" spans="27:35" x14ac:dyDescent="0.2">
      <c r="AA281" s="39" t="s">
        <v>87</v>
      </c>
      <c r="AB281" s="40">
        <f>_xll.qlInterestRateIndexFixingDate($X$9,AC281)</f>
        <v>42671</v>
      </c>
      <c r="AC281" s="40">
        <f>_xll.qlCalendarAdvance(calendar,$AC280,AA281,,,trigger)</f>
        <v>42675</v>
      </c>
      <c r="AD281" s="40">
        <f>_xll.qlInterestRateIndexMaturity($X$9,AC281,)</f>
        <v>42857</v>
      </c>
      <c r="AE281" s="43">
        <f>_xll.qlTenorBasisValue(TenorBasis6M,AC281,_xll.ohTrigger(trigger,$X$24))</f>
        <v>2.4078029640396542E-3</v>
      </c>
      <c r="AF281" s="90">
        <f>_xll.qlTenorBasisForwardRate(TenorBasis6M,AC281,_xll.ohTrigger(trigger,$X$24))</f>
        <v>5.2885978344805731E-4</v>
      </c>
      <c r="AG281" s="90">
        <f>_xll.qlIndexFixing(TenorBasisIndex6M,$AB281,TRUE,_xll.ohTrigger(trigger,$X$24))</f>
        <v>4.7958706438013053E-4</v>
      </c>
      <c r="AH281" s="43">
        <f>_xll.qlIndexFixing($X$9,$AB281,TRUE,trigger)</f>
        <v>4.7853825898331432E-4</v>
      </c>
      <c r="AI281" s="45">
        <f t="shared" si="18"/>
        <v>1.0488053968162091E-2</v>
      </c>
    </row>
    <row r="282" spans="27:35" x14ac:dyDescent="0.2">
      <c r="AA282" s="39" t="s">
        <v>87</v>
      </c>
      <c r="AB282" s="40">
        <f>_xll.qlInterestRateIndexFixingDate($X$9,AC282)</f>
        <v>42674</v>
      </c>
      <c r="AC282" s="40">
        <f>_xll.qlCalendarAdvance(calendar,$AC281,AA282,,,trigger)</f>
        <v>42676</v>
      </c>
      <c r="AD282" s="40">
        <f>_xll.qlInterestRateIndexMaturity($X$9,AC282,)</f>
        <v>42857</v>
      </c>
      <c r="AE282" s="43">
        <f>_xll.qlTenorBasisValue(TenorBasis6M,AC282,_xll.ohTrigger(trigger,$X$24))</f>
        <v>2.4088926401694818E-3</v>
      </c>
      <c r="AF282" s="90">
        <f>_xll.qlTenorBasisForwardRate(TenorBasis6M,AC282,_xll.ohTrigger(trigger,$X$24))</f>
        <v>5.3010644109435269E-4</v>
      </c>
      <c r="AG282" s="90">
        <f>_xll.qlIndexFixing(TenorBasisIndex6M,$AB282,TRUE,_xll.ohTrigger(trigger,$X$24))</f>
        <v>4.7999999999996483E-4</v>
      </c>
      <c r="AH282" s="43">
        <f>_xll.qlIndexFixing($X$9,$AB282,TRUE,trigger)</f>
        <v>4.7999999999996483E-4</v>
      </c>
      <c r="AI282" s="45">
        <f t="shared" si="18"/>
        <v>0</v>
      </c>
    </row>
    <row r="283" spans="27:35" x14ac:dyDescent="0.2">
      <c r="AA283" s="39" t="s">
        <v>87</v>
      </c>
      <c r="AB283" s="40">
        <f>_xll.qlInterestRateIndexFixingDate($X$9,AC283)</f>
        <v>42675</v>
      </c>
      <c r="AC283" s="40">
        <f>_xll.qlCalendarAdvance(calendar,$AC282,AA283,,,trigger)</f>
        <v>42677</v>
      </c>
      <c r="AD283" s="40">
        <f>_xll.qlInterestRateIndexMaturity($X$9,AC283,)</f>
        <v>42858</v>
      </c>
      <c r="AE283" s="43">
        <f>_xll.qlTenorBasisValue(TenorBasis6M,AC283,_xll.ohTrigger(trigger,$X$24))</f>
        <v>2.4099805179227649E-3</v>
      </c>
      <c r="AF283" s="90">
        <f>_xll.qlTenorBasisForwardRate(TenorBasis6M,AC283,_xll.ohTrigger(trigger,$X$24))</f>
        <v>5.3275385409831081E-4</v>
      </c>
      <c r="AG283" s="90">
        <f>_xll.qlIndexFixing(TenorBasisIndex6M,$AB283,TRUE,_xll.ohTrigger(trigger,$X$24))</f>
        <v>4.8254944871089166E-4</v>
      </c>
      <c r="AH283" s="43">
        <f>_xll.qlIndexFixing($X$9,$AB283,TRUE,trigger)</f>
        <v>4.8288916657931346E-4</v>
      </c>
      <c r="AI283" s="45">
        <f t="shared" si="18"/>
        <v>-3.3971786842179564E-3</v>
      </c>
    </row>
    <row r="284" spans="27:35" x14ac:dyDescent="0.2">
      <c r="AA284" s="39" t="s">
        <v>87</v>
      </c>
      <c r="AB284" s="40">
        <f>_xll.qlInterestRateIndexFixingDate($X$9,AC284)</f>
        <v>42676</v>
      </c>
      <c r="AC284" s="40">
        <f>_xll.qlCalendarAdvance(calendar,$AC283,AA284,,,trigger)</f>
        <v>42678</v>
      </c>
      <c r="AD284" s="40">
        <f>_xll.qlInterestRateIndexMaturity($X$9,AC284,)</f>
        <v>42859</v>
      </c>
      <c r="AE284" s="43">
        <f>_xll.qlTenorBasisValue(TenorBasis6M,AC284,_xll.ohTrigger(trigger,$X$24))</f>
        <v>2.4110665989110084E-3</v>
      </c>
      <c r="AF284" s="90">
        <f>_xll.qlTenorBasisForwardRate(TenorBasis6M,AC284,_xll.ohTrigger(trigger,$X$24))</f>
        <v>5.3540438743145732E-4</v>
      </c>
      <c r="AG284" s="90">
        <f>_xll.qlIndexFixing(TenorBasisIndex6M,$AB284,TRUE,_xll.ohTrigger(trigger,$X$24))</f>
        <v>4.8510201754741286E-4</v>
      </c>
      <c r="AH284" s="43">
        <f>_xll.qlIndexFixing($X$9,$AB284,TRUE,trigger)</f>
        <v>4.8572605610879075E-4</v>
      </c>
      <c r="AI284" s="45">
        <f t="shared" si="18"/>
        <v>-6.240385613778994E-3</v>
      </c>
    </row>
    <row r="285" spans="27:35" x14ac:dyDescent="0.2">
      <c r="AA285" s="39" t="s">
        <v>87</v>
      </c>
      <c r="AB285" s="40">
        <f>_xll.qlInterestRateIndexFixingDate($X$9,AC285)</f>
        <v>42677</v>
      </c>
      <c r="AC285" s="40">
        <f>_xll.qlCalendarAdvance(calendar,$AC284,AA285,,,trigger)</f>
        <v>42681</v>
      </c>
      <c r="AD285" s="40">
        <f>_xll.qlInterestRateIndexMaturity($X$9,AC285,)</f>
        <v>42863</v>
      </c>
      <c r="AE285" s="43">
        <f>_xll.qlTenorBasisValue(TenorBasis6M,AC285,_xll.ohTrigger(trigger,$X$24))</f>
        <v>2.4143140773824224E-3</v>
      </c>
      <c r="AF285" s="90">
        <f>_xll.qlTenorBasisForwardRate(TenorBasis6M,AC285,_xll.ohTrigger(trigger,$X$24))</f>
        <v>5.4478837434488109E-4</v>
      </c>
      <c r="AG285" s="90">
        <f>_xll.qlIndexFixing(TenorBasisIndex6M,$AB285,TRUE,_xll.ohTrigger(trigger,$X$24))</f>
        <v>4.9481192147561169E-4</v>
      </c>
      <c r="AH285" s="43">
        <f>_xll.qlIndexFixing($X$9,$AB285,TRUE,trigger)</f>
        <v>4.944192831129097E-4</v>
      </c>
      <c r="AI285" s="45">
        <f t="shared" si="18"/>
        <v>3.9263836270199241E-3</v>
      </c>
    </row>
    <row r="286" spans="27:35" x14ac:dyDescent="0.2">
      <c r="AA286" s="39" t="s">
        <v>87</v>
      </c>
      <c r="AB286" s="40">
        <f>_xll.qlInterestRateIndexFixingDate($X$9,AC286)</f>
        <v>42678</v>
      </c>
      <c r="AC286" s="40">
        <f>_xll.qlCalendarAdvance(calendar,$AC285,AA286,,,trigger)</f>
        <v>42682</v>
      </c>
      <c r="AD286" s="40">
        <f>_xll.qlInterestRateIndexMaturity($X$9,AC286,)</f>
        <v>42863</v>
      </c>
      <c r="AE286" s="43">
        <f>_xll.qlTenorBasisValue(TenorBasis6M,AC286,_xll.ohTrigger(trigger,$X$24))</f>
        <v>2.4153929874013895E-3</v>
      </c>
      <c r="AF286" s="90">
        <f>_xll.qlTenorBasisForwardRate(TenorBasis6M,AC286,_xll.ohTrigger(trigger,$X$24))</f>
        <v>5.4604652597997887E-4</v>
      </c>
      <c r="AG286" s="90">
        <f>_xll.qlIndexFixing(TenorBasisIndex6M,$AB286,TRUE,_xll.ohTrigger(trigger,$X$24))</f>
        <v>4.9535229585797452E-4</v>
      </c>
      <c r="AH286" s="43">
        <f>_xll.qlIndexFixing($X$9,$AB286,TRUE,trigger)</f>
        <v>4.966237821713384E-4</v>
      </c>
      <c r="AI286" s="45">
        <f t="shared" si="18"/>
        <v>-1.2714863133638822E-2</v>
      </c>
    </row>
    <row r="287" spans="27:35" x14ac:dyDescent="0.2">
      <c r="AA287" s="39" t="s">
        <v>87</v>
      </c>
      <c r="AB287" s="40">
        <f>_xll.qlInterestRateIndexFixingDate($X$9,AC287)</f>
        <v>42681</v>
      </c>
      <c r="AC287" s="40">
        <f>_xll.qlCalendarAdvance(calendar,$AC286,AA287,,,trigger)</f>
        <v>42683</v>
      </c>
      <c r="AD287" s="40">
        <f>_xll.qlInterestRateIndexMaturity($X$9,AC287,)</f>
        <v>42864</v>
      </c>
      <c r="AE287" s="43">
        <f>_xll.qlTenorBasisValue(TenorBasis6M,AC287,_xll.ohTrigger(trigger,$X$24))</f>
        <v>2.4164701086947229E-3</v>
      </c>
      <c r="AF287" s="90">
        <f>_xll.qlTenorBasisForwardRate(TenorBasis6M,AC287,_xll.ohTrigger(trigger,$X$24))</f>
        <v>5.4871926241524473E-4</v>
      </c>
      <c r="AG287" s="90">
        <f>_xll.qlIndexFixing(TenorBasisIndex6M,$AB287,TRUE,_xll.ohTrigger(trigger,$X$24))</f>
        <v>4.9969023392595641E-4</v>
      </c>
      <c r="AH287" s="43">
        <f>_xll.qlIndexFixing($X$9,$AB287,TRUE,trigger)</f>
        <v>4.9925399048811878E-4</v>
      </c>
      <c r="AI287" s="45">
        <f t="shared" si="18"/>
        <v>4.3624343783763096E-3</v>
      </c>
    </row>
    <row r="288" spans="27:35" x14ac:dyDescent="0.2">
      <c r="AA288" s="39" t="s">
        <v>87</v>
      </c>
      <c r="AB288" s="40">
        <f>_xll.qlInterestRateIndexFixingDate($X$9,AC288)</f>
        <v>42682</v>
      </c>
      <c r="AC288" s="40">
        <f>_xll.qlCalendarAdvance(calendar,$AC287,AA288,,,trigger)</f>
        <v>42684</v>
      </c>
      <c r="AD288" s="40">
        <f>_xll.qlInterestRateIndexMaturity($X$9,AC288,)</f>
        <v>42865</v>
      </c>
      <c r="AE288" s="43">
        <f>_xll.qlTenorBasisValue(TenorBasis6M,AC288,_xll.ohTrigger(trigger,$X$24))</f>
        <v>2.4175454428666848E-3</v>
      </c>
      <c r="AF288" s="90">
        <f>_xll.qlTenorBasisForwardRate(TenorBasis6M,AC288,_xll.ohTrigger(trigger,$X$24))</f>
        <v>5.513977597702076E-4</v>
      </c>
      <c r="AG288" s="90">
        <f>_xll.qlIndexFixing(TenorBasisIndex6M,$AB288,TRUE,_xll.ohTrigger(trigger,$X$24))</f>
        <v>5.0050759801220483E-4</v>
      </c>
      <c r="AH288" s="43">
        <f>_xll.qlIndexFixing($X$9,$AB288,TRUE,trigger)</f>
        <v>5.0185380352788563E-4</v>
      </c>
      <c r="AI288" s="45">
        <f t="shared" si="18"/>
        <v>-1.346205515680805E-2</v>
      </c>
    </row>
    <row r="289" spans="27:35" x14ac:dyDescent="0.2">
      <c r="AA289" s="39" t="s">
        <v>87</v>
      </c>
      <c r="AB289" s="40">
        <f>_xll.qlInterestRateIndexFixingDate($X$9,AC289)</f>
        <v>42683</v>
      </c>
      <c r="AC289" s="40">
        <f>_xll.qlCalendarAdvance(calendar,$AC288,AA289,,,trigger)</f>
        <v>42685</v>
      </c>
      <c r="AD289" s="40">
        <f>_xll.qlInterestRateIndexMaturity($X$9,AC289,)</f>
        <v>42866</v>
      </c>
      <c r="AE289" s="43">
        <f>_xll.qlTenorBasisValue(TenorBasis6M,AC289,_xll.ohTrigger(trigger,$X$24))</f>
        <v>2.418618991520335E-3</v>
      </c>
      <c r="AF289" s="90">
        <f>_xll.qlTenorBasisForwardRate(TenorBasis6M,AC289,_xll.ohTrigger(trigger,$X$24))</f>
        <v>5.5408245814851176E-4</v>
      </c>
      <c r="AG289" s="90">
        <f>_xll.qlIndexFixing(TenorBasisIndex6M,$AB289,TRUE,_xll.ohTrigger(trigger,$X$24))</f>
        <v>5.0309433015074761E-4</v>
      </c>
      <c r="AH289" s="43">
        <f>_xll.qlIndexFixing($X$9,$AB289,TRUE,trigger)</f>
        <v>5.0442686832955299E-4</v>
      </c>
      <c r="AI289" s="45">
        <f t="shared" si="18"/>
        <v>-1.3325381788053875E-2</v>
      </c>
    </row>
    <row r="290" spans="27:35" x14ac:dyDescent="0.2">
      <c r="AA290" s="39" t="s">
        <v>87</v>
      </c>
      <c r="AB290" s="40">
        <f>_xll.qlInterestRateIndexFixingDate($X$9,AC290)</f>
        <v>42684</v>
      </c>
      <c r="AC290" s="40">
        <f>_xll.qlCalendarAdvance(calendar,$AC289,AA290,,,trigger)</f>
        <v>42688</v>
      </c>
      <c r="AD290" s="40">
        <f>_xll.qlInterestRateIndexMaturity($X$9,AC290,)</f>
        <v>42870</v>
      </c>
      <c r="AE290" s="43">
        <f>_xll.qlTenorBasisValue(TenorBasis6M,AC290,_xll.ohTrigger(trigger,$X$24))</f>
        <v>2.4218289403839543E-3</v>
      </c>
      <c r="AF290" s="90">
        <f>_xll.qlTenorBasisForwardRate(TenorBasis6M,AC290,_xll.ohTrigger(trigger,$X$24))</f>
        <v>5.6360274183082329E-4</v>
      </c>
      <c r="AG290" s="90">
        <f>_xll.qlIndexFixing(TenorBasisIndex6M,$AB290,TRUE,_xll.ohTrigger(trigger,$X$24))</f>
        <v>5.1121400059952321E-4</v>
      </c>
      <c r="AH290" s="43">
        <f>_xll.qlIndexFixing($X$9,$AB290,TRUE,trigger)</f>
        <v>5.1188576664319403E-4</v>
      </c>
      <c r="AI290" s="45">
        <f t="shared" si="18"/>
        <v>-6.7176604367081942E-3</v>
      </c>
    </row>
    <row r="291" spans="27:35" x14ac:dyDescent="0.2">
      <c r="AA291" s="39" t="s">
        <v>87</v>
      </c>
      <c r="AB291" s="40">
        <f>_xll.qlInterestRateIndexFixingDate($X$9,AC291)</f>
        <v>42685</v>
      </c>
      <c r="AC291" s="40">
        <f>_xll.qlCalendarAdvance(calendar,$AC290,AA291,,,trigger)</f>
        <v>42689</v>
      </c>
      <c r="AD291" s="40">
        <f>_xll.qlInterestRateIndexMaturity($X$9,AC291,)</f>
        <v>42870</v>
      </c>
      <c r="AE291" s="43">
        <f>_xll.qlTenorBasisValue(TenorBasis6M,AC291,_xll.ohTrigger(trigger,$X$24))</f>
        <v>2.4228953629708899E-3</v>
      </c>
      <c r="AF291" s="90">
        <f>_xll.qlTenorBasisForwardRate(TenorBasis6M,AC291,_xll.ohTrigger(trigger,$X$24))</f>
        <v>5.6489206399982085E-4</v>
      </c>
      <c r="AG291" s="90">
        <f>_xll.qlIndexFixing(TenorBasisIndex6M,$AB291,TRUE,_xll.ohTrigger(trigger,$X$24))</f>
        <v>5.1351206794317066E-4</v>
      </c>
      <c r="AH291" s="43">
        <f>_xll.qlIndexFixing($X$9,$AB291,TRUE,trigger)</f>
        <v>5.1452458660567499E-4</v>
      </c>
      <c r="AI291" s="45">
        <f t="shared" si="18"/>
        <v>-1.0125186625043262E-2</v>
      </c>
    </row>
    <row r="292" spans="27:35" x14ac:dyDescent="0.2">
      <c r="AA292" s="39" t="s">
        <v>87</v>
      </c>
      <c r="AB292" s="40">
        <f>_xll.qlInterestRateIndexFixingDate($X$9,AC292)</f>
        <v>42688</v>
      </c>
      <c r="AC292" s="40">
        <f>_xll.qlCalendarAdvance(calendar,$AC291,AA292,,,trigger)</f>
        <v>42690</v>
      </c>
      <c r="AD292" s="40">
        <f>_xll.qlInterestRateIndexMaturity($X$9,AC292,)</f>
        <v>42871</v>
      </c>
      <c r="AE292" s="43">
        <f>_xll.qlTenorBasisValue(TenorBasis6M,AC292,_xll.ohTrigger(trigger,$X$24))</f>
        <v>2.4239600080367737E-3</v>
      </c>
      <c r="AF292" s="90">
        <f>_xll.qlTenorBasisForwardRate(TenorBasis6M,AC292,_xll.ohTrigger(trigger,$X$24))</f>
        <v>5.6761436908305744E-4</v>
      </c>
      <c r="AG292" s="90">
        <f>_xll.qlIndexFixing(TenorBasisIndex6M,$AB292,TRUE,_xll.ohTrigger(trigger,$X$24))</f>
        <v>5.1613640517600055E-4</v>
      </c>
      <c r="AH292" s="43">
        <f>_xll.qlIndexFixing($X$9,$AB292,TRUE,trigger)</f>
        <v>5.1701861647316489E-4</v>
      </c>
      <c r="AI292" s="45">
        <f t="shared" si="18"/>
        <v>-8.8221129716434515E-3</v>
      </c>
    </row>
    <row r="293" spans="27:35" x14ac:dyDescent="0.2">
      <c r="AA293" s="39" t="s">
        <v>87</v>
      </c>
      <c r="AB293" s="40">
        <f>_xll.qlInterestRateIndexFixingDate($X$9,AC293)</f>
        <v>42689</v>
      </c>
      <c r="AC293" s="40">
        <f>_xll.qlCalendarAdvance(calendar,$AC292,AA293,,,trigger)</f>
        <v>42691</v>
      </c>
      <c r="AD293" s="40">
        <f>_xll.qlInterestRateIndexMaturity($X$9,AC293,)</f>
        <v>42872</v>
      </c>
      <c r="AE293" s="43">
        <f>_xll.qlTenorBasisValue(TenorBasis6M,AC293,_xll.ohTrigger(trigger,$X$24))</f>
        <v>2.4250228771774572E-3</v>
      </c>
      <c r="AF293" s="90">
        <f>_xll.qlTenorBasisForwardRate(TenorBasis6M,AC293,_xll.ohTrigger(trigger,$X$24))</f>
        <v>5.7034551583225689E-4</v>
      </c>
      <c r="AG293" s="90">
        <f>_xll.qlIndexFixing(TenorBasisIndex6M,$AB293,TRUE,_xll.ohTrigger(trigger,$X$24))</f>
        <v>5.1876958371530198E-4</v>
      </c>
      <c r="AH293" s="43">
        <f>_xll.qlIndexFixing($X$9,$AB293,TRUE,trigger)</f>
        <v>5.1950778073836903E-4</v>
      </c>
      <c r="AI293" s="45">
        <f t="shared" si="18"/>
        <v>-7.3819702306704253E-3</v>
      </c>
    </row>
    <row r="294" spans="27:35" x14ac:dyDescent="0.2">
      <c r="AA294" s="39" t="s">
        <v>87</v>
      </c>
      <c r="AB294" s="40">
        <f>_xll.qlInterestRateIndexFixingDate($X$9,AC294)</f>
        <v>42690</v>
      </c>
      <c r="AC294" s="40">
        <f>_xll.qlCalendarAdvance(calendar,$AC293,AA294,,,trigger)</f>
        <v>42692</v>
      </c>
      <c r="AD294" s="40">
        <f>_xll.qlInterestRateIndexMaturity($X$9,AC294,)</f>
        <v>42873</v>
      </c>
      <c r="AE294" s="43">
        <f>_xll.qlTenorBasisValue(TenorBasis6M,AC294,_xll.ohTrigger(trigger,$X$24))</f>
        <v>2.4260839719875945E-3</v>
      </c>
      <c r="AF294" s="90">
        <f>_xll.qlTenorBasisForwardRate(TenorBasis6M,AC294,_xll.ohTrigger(trigger,$X$24))</f>
        <v>5.7308594436254604E-4</v>
      </c>
      <c r="AG294" s="90">
        <f>_xll.qlIndexFixing(TenorBasisIndex6M,$AB294,TRUE,_xll.ohTrigger(trigger,$X$24))</f>
        <v>5.2326225675684726E-4</v>
      </c>
      <c r="AH294" s="43">
        <f>_xll.qlIndexFixing($X$9,$AB294,TRUE,trigger)</f>
        <v>5.2199572657269223E-4</v>
      </c>
      <c r="AI294" s="45">
        <f t="shared" si="18"/>
        <v>1.2665301841550264E-2</v>
      </c>
    </row>
    <row r="295" spans="27:35" x14ac:dyDescent="0.2">
      <c r="AA295" s="39" t="s">
        <v>87</v>
      </c>
      <c r="AB295" s="40">
        <f>_xll.qlInterestRateIndexFixingDate($X$9,AC295)</f>
        <v>42691</v>
      </c>
      <c r="AC295" s="40">
        <f>_xll.qlCalendarAdvance(calendar,$AC294,AA295,,,trigger)</f>
        <v>42695</v>
      </c>
      <c r="AD295" s="40">
        <f>_xll.qlInterestRateIndexMaturity($X$9,AC295,)</f>
        <v>42877</v>
      </c>
      <c r="AE295" s="43">
        <f>_xll.qlTenorBasisValue(TenorBasis6M,AC295,_xll.ohTrigger(trigger,$X$24))</f>
        <v>2.4292566263632996E-3</v>
      </c>
      <c r="AF295" s="90">
        <f>_xll.qlTenorBasisForwardRate(TenorBasis6M,AC295,_xll.ohTrigger(trigger,$X$24))</f>
        <v>5.8280887154382006E-4</v>
      </c>
      <c r="AG295" s="90">
        <f>_xll.qlIndexFixing(TenorBasisIndex6M,$AB295,TRUE,_xll.ohTrigger(trigger,$X$24))</f>
        <v>5.2973810714534693E-4</v>
      </c>
      <c r="AH295" s="43">
        <f>_xll.qlIndexFixing($X$9,$AB295,TRUE,trigger)</f>
        <v>5.293975386708264E-4</v>
      </c>
      <c r="AI295" s="45">
        <f t="shared" si="18"/>
        <v>3.4056847452053601E-3</v>
      </c>
    </row>
    <row r="296" spans="27:35" x14ac:dyDescent="0.2">
      <c r="AA296" s="39" t="s">
        <v>87</v>
      </c>
      <c r="AB296" s="40">
        <f>_xll.qlInterestRateIndexFixingDate($X$9,AC296)</f>
        <v>42692</v>
      </c>
      <c r="AC296" s="40">
        <f>_xll.qlCalendarAdvance(calendar,$AC295,AA296,,,trigger)</f>
        <v>42696</v>
      </c>
      <c r="AD296" s="40">
        <f>_xll.qlInterestRateIndexMaturity($X$9,AC296,)</f>
        <v>42877</v>
      </c>
      <c r="AE296" s="43">
        <f>_xll.qlTenorBasisValue(TenorBasis6M,AC296,_xll.ohTrigger(trigger,$X$24))</f>
        <v>2.430310639773843E-3</v>
      </c>
      <c r="AF296" s="90">
        <f>_xll.qlTenorBasisForwardRate(TenorBasis6M,AC296,_xll.ohTrigger(trigger,$X$24))</f>
        <v>5.8414927855826733E-4</v>
      </c>
      <c r="AG296" s="90">
        <f>_xll.qlIndexFixing(TenorBasisIndex6M,$AB296,TRUE,_xll.ohTrigger(trigger,$X$24))</f>
        <v>5.3208349954456558E-4</v>
      </c>
      <c r="AH296" s="43">
        <f>_xll.qlIndexFixing($X$9,$AB296,TRUE,trigger)</f>
        <v>5.3200826965992334E-4</v>
      </c>
      <c r="AI296" s="45">
        <f t="shared" si="18"/>
        <v>7.5229884642234908E-4</v>
      </c>
    </row>
    <row r="297" spans="27:35" x14ac:dyDescent="0.2">
      <c r="AA297" s="39" t="s">
        <v>87</v>
      </c>
      <c r="AB297" s="40">
        <f>_xll.qlInterestRateIndexFixingDate($X$9,AC297)</f>
        <v>42695</v>
      </c>
      <c r="AC297" s="40">
        <f>_xll.qlCalendarAdvance(calendar,$AC296,AA297,,,trigger)</f>
        <v>42697</v>
      </c>
      <c r="AD297" s="40">
        <f>_xll.qlInterestRateIndexMaturity($X$9,AC297,)</f>
        <v>42878</v>
      </c>
      <c r="AE297" s="43">
        <f>_xll.qlTenorBasisValue(TenorBasis6M,AC297,_xll.ohTrigger(trigger,$X$24))</f>
        <v>2.4313628868091598E-3</v>
      </c>
      <c r="AF297" s="90">
        <f>_xll.qlTenorBasisForwardRate(TenorBasis6M,AC297,_xll.ohTrigger(trigger,$X$24))</f>
        <v>5.8694271771030505E-4</v>
      </c>
      <c r="AG297" s="90">
        <f>_xll.qlIndexFixing(TenorBasisIndex6M,$AB297,TRUE,_xll.ohTrigger(trigger,$X$24))</f>
        <v>5.3477896805638405E-4</v>
      </c>
      <c r="AH297" s="43">
        <f>_xll.qlIndexFixing($X$9,$AB297,TRUE,trigger)</f>
        <v>5.3454483154642489E-4</v>
      </c>
      <c r="AI297" s="45">
        <f t="shared" si="18"/>
        <v>2.3413650995915067E-3</v>
      </c>
    </row>
    <row r="298" spans="27:35" x14ac:dyDescent="0.2">
      <c r="AA298" s="39" t="s">
        <v>87</v>
      </c>
      <c r="AB298" s="40">
        <f>_xll.qlInterestRateIndexFixingDate($X$9,AC298)</f>
        <v>42696</v>
      </c>
      <c r="AC298" s="40">
        <f>_xll.qlCalendarAdvance(calendar,$AC297,AA298,,,trigger)</f>
        <v>42698</v>
      </c>
      <c r="AD298" s="40">
        <f>_xll.qlInterestRateIndexMaturity($X$9,AC298,)</f>
        <v>42879</v>
      </c>
      <c r="AE298" s="43">
        <f>_xll.qlTenorBasisValue(TenorBasis6M,AC298,_xll.ohTrigger(trigger,$X$24))</f>
        <v>2.4324133690567292E-3</v>
      </c>
      <c r="AF298" s="90">
        <f>_xll.qlTenorBasisForwardRate(TenorBasis6M,AC298,_xll.ohTrigger(trigger,$X$24))</f>
        <v>5.8974807934346655E-4</v>
      </c>
      <c r="AG298" s="90">
        <f>_xll.qlIndexFixing(TenorBasisIndex6M,$AB298,TRUE,_xll.ohTrigger(trigger,$X$24))</f>
        <v>5.3748635860018286E-4</v>
      </c>
      <c r="AH298" s="43">
        <f>_xll.qlIndexFixing($X$9,$AB298,TRUE,trigger)</f>
        <v>5.371020584155798E-4</v>
      </c>
      <c r="AI298" s="45">
        <f t="shared" si="18"/>
        <v>3.8430018460306088E-3</v>
      </c>
    </row>
    <row r="299" spans="27:35" x14ac:dyDescent="0.2">
      <c r="AA299" s="39" t="s">
        <v>87</v>
      </c>
      <c r="AB299" s="40">
        <f>_xll.qlInterestRateIndexFixingDate($X$9,AC299)</f>
        <v>42697</v>
      </c>
      <c r="AC299" s="40">
        <f>_xll.qlCalendarAdvance(calendar,$AC298,AA299,,,trigger)</f>
        <v>42699</v>
      </c>
      <c r="AD299" s="40">
        <f>_xll.qlInterestRateIndexMaturity($X$9,AC299,)</f>
        <v>42880</v>
      </c>
      <c r="AE299" s="43">
        <f>_xll.qlTenorBasisValue(TenorBasis6M,AC299,_xll.ohTrigger(trigger,$X$24))</f>
        <v>2.4334620881028396E-3</v>
      </c>
      <c r="AF299" s="90">
        <f>_xll.qlTenorBasisForwardRate(TenorBasis6M,AC299,_xll.ohTrigger(trigger,$X$24))</f>
        <v>5.9256580357817826E-4</v>
      </c>
      <c r="AG299" s="90">
        <f>_xll.qlIndexFixing(TenorBasisIndex6M,$AB299,TRUE,_xll.ohTrigger(trigger,$X$24))</f>
        <v>5.4020611128004789E-4</v>
      </c>
      <c r="AH299" s="43">
        <f>_xll.qlIndexFixing($X$9,$AB299,TRUE,trigger)</f>
        <v>5.3968359756863347E-4</v>
      </c>
      <c r="AI299" s="45">
        <f t="shared" si="18"/>
        <v>5.2251371141442352E-3</v>
      </c>
    </row>
    <row r="300" spans="27:35" x14ac:dyDescent="0.2">
      <c r="AA300" s="39" t="s">
        <v>87</v>
      </c>
      <c r="AB300" s="40">
        <f>_xll.qlInterestRateIndexFixingDate($X$9,AC300)</f>
        <v>42698</v>
      </c>
      <c r="AC300" s="40">
        <f>_xll.qlCalendarAdvance(calendar,$AC299,AA300,,,trigger)</f>
        <v>42702</v>
      </c>
      <c r="AD300" s="40">
        <f>_xll.qlInterestRateIndexMaturity($X$9,AC300,)</f>
        <v>42884</v>
      </c>
      <c r="AE300" s="43">
        <f>_xll.qlTenorBasisValue(TenorBasis6M,AC300,_xll.ohTrigger(trigger,$X$24))</f>
        <v>2.4365976818774243E-3</v>
      </c>
      <c r="AF300" s="90">
        <f>_xll.qlTenorBasisForwardRate(TenorBasis6M,AC300,_xll.ohTrigger(trigger,$X$24))</f>
        <v>6.0255689625206656E-4</v>
      </c>
      <c r="AG300" s="90">
        <f>_xll.qlIndexFixing(TenorBasisIndex6M,$AB300,TRUE,_xll.ohTrigger(trigger,$X$24))</f>
        <v>5.4880408742869966E-4</v>
      </c>
      <c r="AH300" s="43">
        <f>_xll.qlIndexFixing($X$9,$AB300,TRUE,trigger)</f>
        <v>5.4819873072986525E-4</v>
      </c>
      <c r="AI300" s="45">
        <f t="shared" si="18"/>
        <v>6.0535669883440835E-3</v>
      </c>
    </row>
    <row r="301" spans="27:35" x14ac:dyDescent="0.2">
      <c r="AA301" s="39" t="s">
        <v>87</v>
      </c>
      <c r="AB301" s="40">
        <f>_xll.qlInterestRateIndexFixingDate($X$9,AC301)</f>
        <v>42699</v>
      </c>
      <c r="AC301" s="40">
        <f>_xll.qlCalendarAdvance(calendar,$AC300,AA301,,,trigger)</f>
        <v>42703</v>
      </c>
      <c r="AD301" s="40">
        <f>_xll.qlInterestRateIndexMaturity($X$9,AC301,)</f>
        <v>42884</v>
      </c>
      <c r="AE301" s="43">
        <f>_xll.qlTenorBasisValue(TenorBasis6M,AC301,_xll.ohTrigger(trigger,$X$24))</f>
        <v>2.4376393639567546E-3</v>
      </c>
      <c r="AF301" s="90">
        <f>_xll.qlTenorBasisForwardRate(TenorBasis6M,AC301,_xll.ohTrigger(trigger,$X$24))</f>
        <v>6.0396912903158846E-4</v>
      </c>
      <c r="AG301" s="90">
        <f>_xll.qlIndexFixing(TenorBasisIndex6M,$AB301,TRUE,_xll.ohTrigger(trigger,$X$24))</f>
        <v>5.5313430563068671E-4</v>
      </c>
      <c r="AH301" s="43">
        <f>_xll.qlIndexFixing($X$9,$AB301,TRUE,trigger)</f>
        <v>5.5032582374959778E-4</v>
      </c>
      <c r="AI301" s="45">
        <f t="shared" si="18"/>
        <v>2.8084818810889367E-2</v>
      </c>
    </row>
    <row r="302" spans="27:35" x14ac:dyDescent="0.2">
      <c r="AA302" s="39" t="s">
        <v>87</v>
      </c>
      <c r="AB302" s="40">
        <f>_xll.qlInterestRateIndexFixingDate($X$9,AC302)</f>
        <v>42702</v>
      </c>
      <c r="AC302" s="40">
        <f>_xll.qlCalendarAdvance(calendar,$AC301,AA302,,,trigger)</f>
        <v>42704</v>
      </c>
      <c r="AD302" s="40">
        <f>_xll.qlInterestRateIndexMaturity($X$9,AC302,)</f>
        <v>42886</v>
      </c>
      <c r="AE302" s="43">
        <f>_xll.qlTenorBasisValue(TenorBasis6M,AC302,_xll.ohTrigger(trigger,$X$24))</f>
        <v>2.4386792907482055E-3</v>
      </c>
      <c r="AF302" s="90">
        <f>_xll.qlTenorBasisForwardRate(TenorBasis6M,AC302,_xll.ohTrigger(trigger,$X$24))</f>
        <v>6.0831973099158537E-4</v>
      </c>
      <c r="AG302" s="90">
        <f>_xll.qlIndexFixing(TenorBasisIndex6M,$AB302,TRUE,_xll.ohTrigger(trigger,$X$24))</f>
        <v>5.5437204777643008E-4</v>
      </c>
      <c r="AH302" s="43">
        <f>_xll.qlIndexFixing($X$9,$AB302,TRUE,trigger)</f>
        <v>5.5398144347939128E-4</v>
      </c>
      <c r="AI302" s="45">
        <f t="shared" si="18"/>
        <v>3.9060429703880167E-3</v>
      </c>
    </row>
    <row r="303" spans="27:35" x14ac:dyDescent="0.2">
      <c r="AA303" s="39" t="s">
        <v>87</v>
      </c>
      <c r="AB303" s="40">
        <f>_xll.qlInterestRateIndexFixingDate($X$9,AC303)</f>
        <v>42703</v>
      </c>
      <c r="AC303" s="40">
        <f>_xll.qlCalendarAdvance(calendar,$AC302,AA303,,,trigger)</f>
        <v>42705</v>
      </c>
      <c r="AD303" s="40">
        <f>_xll.qlInterestRateIndexMaturity($X$9,AC303,)</f>
        <v>42887</v>
      </c>
      <c r="AE303" s="43">
        <f>_xll.qlTenorBasisValue(TenorBasis6M,AC303,_xll.ohTrigger(trigger,$X$24))</f>
        <v>2.4397174638309273E-3</v>
      </c>
      <c r="AF303" s="90">
        <f>_xll.qlTenorBasisForwardRate(TenorBasis6M,AC303,_xll.ohTrigger(trigger,$X$24))</f>
        <v>6.1122342728818003E-4</v>
      </c>
      <c r="AG303" s="90">
        <f>_xll.qlIndexFixing(TenorBasisIndex6M,$AB303,TRUE,_xll.ohTrigger(trigger,$X$24))</f>
        <v>5.57178306048343E-4</v>
      </c>
      <c r="AH303" s="43">
        <f>_xll.qlIndexFixing($X$9,$AB303,TRUE,trigger)</f>
        <v>5.5695942752600331E-4</v>
      </c>
      <c r="AI303" s="45">
        <f t="shared" si="18"/>
        <v>2.1887852233969107E-3</v>
      </c>
    </row>
    <row r="304" spans="27:35" x14ac:dyDescent="0.2">
      <c r="AA304" s="39" t="s">
        <v>87</v>
      </c>
      <c r="AB304" s="40">
        <f>_xll.qlInterestRateIndexFixingDate($X$9,AC304)</f>
        <v>42704</v>
      </c>
      <c r="AC304" s="40">
        <f>_xll.qlCalendarAdvance(calendar,$AC303,AA304,,,trigger)</f>
        <v>42706</v>
      </c>
      <c r="AD304" s="40">
        <f>_xll.qlInterestRateIndexMaturity($X$9,AC304,)</f>
        <v>42888</v>
      </c>
      <c r="AE304" s="43">
        <f>_xll.qlTenorBasisValue(TenorBasis6M,AC304,_xll.ohTrigger(trigger,$X$24))</f>
        <v>2.4407538847828814E-3</v>
      </c>
      <c r="AF304" s="90">
        <f>_xll.qlTenorBasisForwardRate(TenorBasis6M,AC304,_xll.ohTrigger(trigger,$X$24))</f>
        <v>6.1414255983573347E-4</v>
      </c>
      <c r="AG304" s="90">
        <f>_xll.qlIndexFixing(TenorBasisIndex6M,$AB304,TRUE,_xll.ohTrigger(trigger,$X$24))</f>
        <v>5.6000000000024281E-4</v>
      </c>
      <c r="AH304" s="43">
        <f>_xll.qlIndexFixing($X$9,$AB304,TRUE,trigger)</f>
        <v>5.599999999998036E-4</v>
      </c>
      <c r="AI304" s="45">
        <f t="shared" si="18"/>
        <v>4.3921030007387785E-12</v>
      </c>
    </row>
    <row r="305" spans="27:35" x14ac:dyDescent="0.2">
      <c r="AA305" s="39" t="s">
        <v>87</v>
      </c>
      <c r="AB305" s="40">
        <f>_xll.qlInterestRateIndexFixingDate($X$9,AC305)</f>
        <v>42705</v>
      </c>
      <c r="AC305" s="40">
        <f>_xll.qlCalendarAdvance(calendar,$AC304,AA305,,,trigger)</f>
        <v>42709</v>
      </c>
      <c r="AD305" s="40">
        <f>_xll.qlInterestRateIndexMaturity($X$9,AC305,)</f>
        <v>42891</v>
      </c>
      <c r="AE305" s="43">
        <f>_xll.qlTenorBasisValue(TenorBasis6M,AC305,_xll.ohTrigger(trigger,$X$24))</f>
        <v>2.4438526506159867E-3</v>
      </c>
      <c r="AF305" s="90">
        <f>_xll.qlTenorBasisForwardRate(TenorBasis6M,AC305,_xll.ohTrigger(trigger,$X$24))</f>
        <v>6.2299695225675653E-4</v>
      </c>
      <c r="AG305" s="90">
        <f>_xll.qlIndexFixing(TenorBasisIndex6M,$AB305,TRUE,_xll.ohTrigger(trigger,$X$24))</f>
        <v>5.7027365441051747E-4</v>
      </c>
      <c r="AH305" s="43">
        <f>_xll.qlIndexFixing($X$9,$AB305,TRUE,trigger)</f>
        <v>5.6950467015578284E-4</v>
      </c>
      <c r="AI305" s="45">
        <f t="shared" si="18"/>
        <v>7.6898425473463042E-3</v>
      </c>
    </row>
    <row r="306" spans="27:35" x14ac:dyDescent="0.2">
      <c r="AA306" s="39" t="s">
        <v>87</v>
      </c>
      <c r="AB306" s="40">
        <f>_xll.qlInterestRateIndexFixingDate($X$9,AC306)</f>
        <v>42706</v>
      </c>
      <c r="AC306" s="40">
        <f>_xll.qlCalendarAdvance(calendar,$AC305,AA306,,,trigger)</f>
        <v>42710</v>
      </c>
      <c r="AD306" s="40">
        <f>_xll.qlInterestRateIndexMaturity($X$9,AC306,)</f>
        <v>42892</v>
      </c>
      <c r="AE306" s="43">
        <f>_xll.qlTenorBasisValue(TenorBasis6M,AC306,_xll.ohTrigger(trigger,$X$24))</f>
        <v>2.4448820788007947E-3</v>
      </c>
      <c r="AF306" s="90">
        <f>_xll.qlTenorBasisForwardRate(TenorBasis6M,AC306,_xll.ohTrigger(trigger,$X$24))</f>
        <v>6.2598220709129645E-4</v>
      </c>
      <c r="AG306" s="90">
        <f>_xll.qlIndexFixing(TenorBasisIndex6M,$AB306,TRUE,_xll.ohTrigger(trigger,$X$24))</f>
        <v>5.7373199958909993E-4</v>
      </c>
      <c r="AH306" s="43">
        <f>_xll.qlIndexFixing($X$9,$AB306,TRUE,trigger)</f>
        <v>5.7279233218718892E-4</v>
      </c>
      <c r="AI306" s="45">
        <f t="shared" si="18"/>
        <v>9.3966740191101135E-3</v>
      </c>
    </row>
    <row r="307" spans="27:35" x14ac:dyDescent="0.2">
      <c r="AA307" s="39" t="s">
        <v>87</v>
      </c>
      <c r="AB307" s="40">
        <f>_xll.qlInterestRateIndexFixingDate($X$9,AC307)</f>
        <v>42709</v>
      </c>
      <c r="AC307" s="40">
        <f>_xll.qlCalendarAdvance(calendar,$AC306,AA307,,,trigger)</f>
        <v>42711</v>
      </c>
      <c r="AD307" s="40">
        <f>_xll.qlInterestRateIndexMaturity($X$9,AC307,)</f>
        <v>42893</v>
      </c>
      <c r="AE307" s="43">
        <f>_xll.qlTenorBasisValue(TenorBasis6M,AC307,_xll.ohTrigger(trigger,$X$24))</f>
        <v>2.445909762726876E-3</v>
      </c>
      <c r="AF307" s="90">
        <f>_xll.qlTenorBasisForwardRate(TenorBasis6M,AC307,_xll.ohTrigger(trigger,$X$24))</f>
        <v>6.2898508682781369E-4</v>
      </c>
      <c r="AG307" s="90">
        <f>_xll.qlIndexFixing(TenorBasisIndex6M,$AB307,TRUE,_xll.ohTrigger(trigger,$X$24))</f>
        <v>5.7720797117790388E-4</v>
      </c>
      <c r="AH307" s="43">
        <f>_xll.qlIndexFixing($X$9,$AB307,TRUE,trigger)</f>
        <v>5.7613507306293751E-4</v>
      </c>
      <c r="AI307" s="45">
        <f t="shared" si="18"/>
        <v>1.0728981149663681E-2</v>
      </c>
    </row>
    <row r="308" spans="27:35" x14ac:dyDescent="0.2">
      <c r="AA308" s="39" t="s">
        <v>87</v>
      </c>
      <c r="AB308" s="40">
        <f>_xll.qlInterestRateIndexFixingDate($X$9,AC308)</f>
        <v>42710</v>
      </c>
      <c r="AC308" s="40">
        <f>_xll.qlCalendarAdvance(calendar,$AC307,AA308,,,trigger)</f>
        <v>42712</v>
      </c>
      <c r="AD308" s="40">
        <f>_xll.qlInterestRateIndexMaturity($X$9,AC308,)</f>
        <v>42894</v>
      </c>
      <c r="AE308" s="43">
        <f>_xll.qlTenorBasisValue(TenorBasis6M,AC308,_xll.ohTrigger(trigger,$X$24))</f>
        <v>2.4469357039650897E-3</v>
      </c>
      <c r="AF308" s="90">
        <f>_xll.qlTenorBasisForwardRate(TenorBasis6M,AC308,_xll.ohTrigger(trigger,$X$24))</f>
        <v>6.320060292027489E-4</v>
      </c>
      <c r="AG308" s="90">
        <f>_xll.qlIndexFixing(TenorBasisIndex6M,$AB308,TRUE,_xll.ohTrigger(trigger,$X$24))</f>
        <v>5.8262997842723602E-4</v>
      </c>
      <c r="AH308" s="43">
        <f>_xll.qlIndexFixing($X$9,$AB308,TRUE,trigger)</f>
        <v>5.7953010847529925E-4</v>
      </c>
      <c r="AI308" s="45">
        <f t="shared" si="18"/>
        <v>3.0998699519367741E-2</v>
      </c>
    </row>
    <row r="309" spans="27:35" x14ac:dyDescent="0.2">
      <c r="AA309" s="39" t="s">
        <v>87</v>
      </c>
      <c r="AB309" s="40">
        <f>_xll.qlInterestRateIndexFixingDate($X$9,AC309)</f>
        <v>42711</v>
      </c>
      <c r="AC309" s="40">
        <f>_xll.qlCalendarAdvance(calendar,$AC308,AA309,,,trigger)</f>
        <v>42713</v>
      </c>
      <c r="AD309" s="40">
        <f>_xll.qlInterestRateIndexMaturity($X$9,AC309,)</f>
        <v>42895</v>
      </c>
      <c r="AE309" s="43">
        <f>_xll.qlTenorBasisValue(TenorBasis6M,AC309,_xll.ohTrigger(trigger,$X$24))</f>
        <v>2.4479599040851149E-3</v>
      </c>
      <c r="AF309" s="90">
        <f>_xll.qlTenorBasisForwardRate(TenorBasis6M,AC309,_xll.ohTrigger(trigger,$X$24))</f>
        <v>6.3504547195429941E-4</v>
      </c>
      <c r="AG309" s="90">
        <f>_xll.qlIndexFixing(TenorBasisIndex6M,$AB309,TRUE,_xll.ohTrigger(trigger,$X$24))</f>
        <v>5.8421454454116173E-4</v>
      </c>
      <c r="AH309" s="43">
        <f>_xll.qlIndexFixing($X$9,$AB309,TRUE,trigger)</f>
        <v>5.8297465410248994E-4</v>
      </c>
      <c r="AI309" s="45">
        <f t="shared" si="18"/>
        <v>1.2398904386717912E-2</v>
      </c>
    </row>
    <row r="310" spans="27:35" x14ac:dyDescent="0.2">
      <c r="AA310" s="39" t="s">
        <v>87</v>
      </c>
      <c r="AB310" s="40">
        <f>_xll.qlInterestRateIndexFixingDate($X$9,AC310)</f>
        <v>42712</v>
      </c>
      <c r="AC310" s="40">
        <f>_xll.qlCalendarAdvance(calendar,$AC309,AA310,,,trigger)</f>
        <v>42716</v>
      </c>
      <c r="AD310" s="40">
        <f>_xll.qlInterestRateIndexMaturity($X$9,AC310,)</f>
        <v>42898</v>
      </c>
      <c r="AE310" s="43">
        <f>_xll.qlTenorBasisValue(TenorBasis6M,AC310,_xll.ohTrigger(trigger,$X$24))</f>
        <v>2.4510220734151327E-3</v>
      </c>
      <c r="AF310" s="90">
        <f>_xll.qlTenorBasisForwardRate(TenorBasis6M,AC310,_xll.ohTrigger(trigger,$X$24))</f>
        <v>6.4427917987608992E-4</v>
      </c>
      <c r="AG310" s="90">
        <f>_xll.qlIndexFixing(TenorBasisIndex6M,$AB310,TRUE,_xll.ohTrigger(trigger,$X$24))</f>
        <v>5.9486754617803456E-4</v>
      </c>
      <c r="AH310" s="43">
        <f>_xll.qlIndexFixing($X$9,$AB310,TRUE,trigger)</f>
        <v>5.9357750880396746E-4</v>
      </c>
      <c r="AI310" s="45">
        <f t="shared" si="18"/>
        <v>1.2900373740670941E-2</v>
      </c>
    </row>
    <row r="311" spans="27:35" x14ac:dyDescent="0.2">
      <c r="AA311" s="39" t="s">
        <v>87</v>
      </c>
      <c r="AB311" s="40">
        <f>_xll.qlInterestRateIndexFixingDate($X$9,AC311)</f>
        <v>42713</v>
      </c>
      <c r="AC311" s="40">
        <f>_xll.qlCalendarAdvance(calendar,$AC310,AA311,,,trigger)</f>
        <v>42717</v>
      </c>
      <c r="AD311" s="40">
        <f>_xll.qlInterestRateIndexMaturity($X$9,AC311,)</f>
        <v>42899</v>
      </c>
      <c r="AE311" s="43">
        <f>_xll.qlTenorBasisValue(TenorBasis6M,AC311,_xll.ohTrigger(trigger,$X$24))</f>
        <v>2.4520393247355853E-3</v>
      </c>
      <c r="AF311" s="90">
        <f>_xll.qlTenorBasisForwardRate(TenorBasis6M,AC311,_xll.ohTrigger(trigger,$X$24))</f>
        <v>6.4739700155428618E-4</v>
      </c>
      <c r="AG311" s="90">
        <f>_xll.qlIndexFixing(TenorBasisIndex6M,$AB311,TRUE,_xll.ohTrigger(trigger,$X$24))</f>
        <v>5.9845846880058522E-4</v>
      </c>
      <c r="AH311" s="43">
        <f>_xll.qlIndexFixing($X$9,$AB311,TRUE,trigger)</f>
        <v>5.9719225174103012E-4</v>
      </c>
      <c r="AI311" s="45">
        <f t="shared" si="18"/>
        <v>1.2662170595551013E-2</v>
      </c>
    </row>
    <row r="312" spans="27:35" x14ac:dyDescent="0.2">
      <c r="AA312" s="39" t="s">
        <v>87</v>
      </c>
      <c r="AB312" s="40">
        <f>_xll.qlInterestRateIndexFixingDate($X$9,AC312)</f>
        <v>42716</v>
      </c>
      <c r="AC312" s="40">
        <f>_xll.qlCalendarAdvance(calendar,$AC311,AA312,,,trigger)</f>
        <v>42718</v>
      </c>
      <c r="AD312" s="40">
        <f>_xll.qlInterestRateIndexMaturity($X$9,AC312,)</f>
        <v>42900</v>
      </c>
      <c r="AE312" s="43">
        <f>_xll.qlTenorBasisValue(TenorBasis6M,AC312,_xll.ohTrigger(trigger,$X$24))</f>
        <v>2.4530548427685508E-3</v>
      </c>
      <c r="AF312" s="90">
        <f>_xll.qlTenorBasisForwardRate(TenorBasis6M,AC312,_xll.ohTrigger(trigger,$X$24))</f>
        <v>6.5053551233038964E-4</v>
      </c>
      <c r="AG312" s="90">
        <f>_xll.qlIndexFixing(TenorBasisIndex6M,$AB312,TRUE,_xll.ohTrigger(trigger,$X$24))</f>
        <v>6.020700820490517E-4</v>
      </c>
      <c r="AH312" s="43">
        <f>_xll.qlIndexFixing($X$9,$AB312,TRUE,trigger)</f>
        <v>6.0084258303321283E-4</v>
      </c>
      <c r="AI312" s="45">
        <f t="shared" si="18"/>
        <v>1.227499015838871E-2</v>
      </c>
    </row>
    <row r="313" spans="27:35" x14ac:dyDescent="0.2">
      <c r="AA313" s="39" t="s">
        <v>87</v>
      </c>
      <c r="AB313" s="40">
        <f>_xll.qlInterestRateIndexFixingDate($X$9,AC313)</f>
        <v>42717</v>
      </c>
      <c r="AC313" s="40">
        <f>_xll.qlCalendarAdvance(calendar,$AC312,AA313,,,trigger)</f>
        <v>42719</v>
      </c>
      <c r="AD313" s="40">
        <f>_xll.qlInterestRateIndexMaturity($X$9,AC313,)</f>
        <v>42901</v>
      </c>
      <c r="AE313" s="43">
        <f>_xll.qlTenorBasisValue(TenorBasis6M,AC313,_xll.ohTrigger(trigger,$X$24))</f>
        <v>2.4540686290766361E-3</v>
      </c>
      <c r="AF313" s="90">
        <f>_xll.qlTenorBasisForwardRate(TenorBasis6M,AC313,_xll.ohTrigger(trigger,$X$24))</f>
        <v>6.5369486610766434E-4</v>
      </c>
      <c r="AG313" s="90">
        <f>_xll.qlIndexFixing(TenorBasisIndex6M,$AB313,TRUE,_xll.ohTrigger(trigger,$X$24))</f>
        <v>6.0570253983548194E-4</v>
      </c>
      <c r="AH313" s="43">
        <f>_xll.qlIndexFixing($X$9,$AB313,TRUE,trigger)</f>
        <v>6.0452571825595641E-4</v>
      </c>
      <c r="AI313" s="45">
        <f t="shared" si="18"/>
        <v>1.1768215795255254E-2</v>
      </c>
    </row>
    <row r="314" spans="27:35" x14ac:dyDescent="0.2">
      <c r="AA314" s="39" t="s">
        <v>87</v>
      </c>
      <c r="AB314" s="40">
        <f>_xll.qlInterestRateIndexFixingDate($X$9,AC314)</f>
        <v>42718</v>
      </c>
      <c r="AC314" s="40">
        <f>_xll.qlCalendarAdvance(calendar,$AC313,AA314,,,trigger)</f>
        <v>42720</v>
      </c>
      <c r="AD314" s="40">
        <f>_xll.qlInterestRateIndexMaturity($X$9,AC314,)</f>
        <v>42902</v>
      </c>
      <c r="AE314" s="43">
        <f>_xll.qlTenorBasisValue(TenorBasis6M,AC314,_xll.ohTrigger(trigger,$X$24))</f>
        <v>2.4550806852212752E-3</v>
      </c>
      <c r="AF314" s="90">
        <f>_xll.qlTenorBasisForwardRate(TenorBasis6M,AC314,_xll.ohTrigger(trigger,$X$24))</f>
        <v>6.5687408140220507E-4</v>
      </c>
      <c r="AG314" s="90">
        <f>_xll.qlIndexFixing(TenorBasisIndex6M,$AB314,TRUE,_xll.ohTrigger(trigger,$X$24))</f>
        <v>6.0935486071549984E-4</v>
      </c>
      <c r="AH314" s="43">
        <f>_xll.qlIndexFixing($X$9,$AB314,TRUE,trigger)</f>
        <v>6.0823887296449831E-4</v>
      </c>
      <c r="AI314" s="45">
        <f t="shared" si="18"/>
        <v>1.1159877510015341E-2</v>
      </c>
    </row>
    <row r="315" spans="27:35" x14ac:dyDescent="0.2">
      <c r="AA315" s="39" t="s">
        <v>87</v>
      </c>
      <c r="AB315" s="40">
        <f>_xll.qlInterestRateIndexFixingDate($X$9,AC315)</f>
        <v>42719</v>
      </c>
      <c r="AC315" s="40">
        <f>_xll.qlCalendarAdvance(calendar,$AC314,AA315,,,trigger)</f>
        <v>42723</v>
      </c>
      <c r="AD315" s="40">
        <f>_xll.qlInterestRateIndexMaturity($X$9,AC315,)</f>
        <v>42905</v>
      </c>
      <c r="AE315" s="43">
        <f>_xll.qlTenorBasisValue(TenorBasis6M,AC315,_xll.ohTrigger(trigger,$X$24))</f>
        <v>2.4581064882712275E-3</v>
      </c>
      <c r="AF315" s="90">
        <f>_xll.qlTenorBasisForwardRate(TenorBasis6M,AC315,_xll.ohTrigger(trigger,$X$24))</f>
        <v>6.6651824294365971E-4</v>
      </c>
      <c r="AG315" s="90">
        <f>_xll.qlIndexFixing(TenorBasisIndex6M,$AB315,TRUE,_xll.ohTrigger(trigger,$X$24))</f>
        <v>6.2041834890701002E-4</v>
      </c>
      <c r="AH315" s="43">
        <f>_xll.qlIndexFixing($X$9,$AB315,TRUE,trigger)</f>
        <v>6.1953060927136174E-4</v>
      </c>
      <c r="AI315" s="45">
        <f t="shared" si="18"/>
        <v>8.8773963564828078E-3</v>
      </c>
    </row>
    <row r="316" spans="27:35" x14ac:dyDescent="0.2">
      <c r="AA316" s="39" t="s">
        <v>87</v>
      </c>
      <c r="AB316" s="40">
        <f>_xll.qlInterestRateIndexFixingDate($X$9,AC316)</f>
        <v>42720</v>
      </c>
      <c r="AC316" s="40">
        <f>_xll.qlCalendarAdvance(calendar,$AC315,AA316,,,trigger)</f>
        <v>42724</v>
      </c>
      <c r="AD316" s="40">
        <f>_xll.qlInterestRateIndexMaturity($X$9,AC316,)</f>
        <v>42906</v>
      </c>
      <c r="AE316" s="43">
        <f>_xll.qlTenorBasisValue(TenorBasis6M,AC316,_xll.ohTrigger(trigger,$X$24))</f>
        <v>2.459111639352929E-3</v>
      </c>
      <c r="AF316" s="90">
        <f>_xll.qlTenorBasisForwardRate(TenorBasis6M,AC316,_xll.ohTrigger(trigger,$X$24))</f>
        <v>6.6976425081977586E-4</v>
      </c>
      <c r="AG316" s="90">
        <f>_xll.qlIndexFixing(TenorBasisIndex6M,$AB316,TRUE,_xll.ohTrigger(trigger,$X$24))</f>
        <v>6.2413746910343576E-4</v>
      </c>
      <c r="AH316" s="43">
        <f>_xll.qlIndexFixing($X$9,$AB316,TRUE,trigger)</f>
        <v>6.2333599708808748E-4</v>
      </c>
      <c r="AI316" s="45">
        <f t="shared" si="18"/>
        <v>8.0147201534828353E-3</v>
      </c>
    </row>
    <row r="317" spans="27:35" x14ac:dyDescent="0.2">
      <c r="AA317" s="39" t="s">
        <v>87</v>
      </c>
      <c r="AB317" s="40">
        <f>_xll.qlInterestRateIndexFixingDate($X$9,AC317)</f>
        <v>42723</v>
      </c>
      <c r="AC317" s="40">
        <f>_xll.qlCalendarAdvance(calendar,$AC316,AA317,,,trigger)</f>
        <v>42725</v>
      </c>
      <c r="AD317" s="40">
        <f>_xll.qlInterestRateIndexMaturity($X$9,AC317,)</f>
        <v>42907</v>
      </c>
      <c r="AE317" s="43">
        <f>_xll.qlTenorBasisValue(TenorBasis6M,AC317,_xll.ohTrigger(trigger,$X$24))</f>
        <v>2.4601150680607451E-3</v>
      </c>
      <c r="AF317" s="90">
        <f>_xll.qlTenorBasisForwardRate(TenorBasis6M,AC317,_xll.ohTrigger(trigger,$X$24))</f>
        <v>6.7302379342439489E-4</v>
      </c>
      <c r="AG317" s="90">
        <f>_xll.qlIndexFixing(TenorBasisIndex6M,$AB317,TRUE,_xll.ohTrigger(trigger,$X$24))</f>
        <v>6.2787012581506701E-4</v>
      </c>
      <c r="AH317" s="43">
        <f>_xll.qlIndexFixing($X$9,$AB317,TRUE,trigger)</f>
        <v>6.2715748187121051E-4</v>
      </c>
      <c r="AI317" s="45">
        <f t="shared" si="18"/>
        <v>7.1264394385650576E-3</v>
      </c>
    </row>
    <row r="318" spans="27:35" x14ac:dyDescent="0.2">
      <c r="AA318" s="39" t="s">
        <v>87</v>
      </c>
      <c r="AB318" s="40">
        <f>_xll.qlInterestRateIndexFixingDate($X$9,AC318)</f>
        <v>42724</v>
      </c>
      <c r="AC318" s="40">
        <f>_xll.qlCalendarAdvance(calendar,$AC317,AA318,,,trigger)</f>
        <v>42726</v>
      </c>
      <c r="AD318" s="40">
        <f>_xll.qlInterestRateIndexMaturity($X$9,AC318,)</f>
        <v>42908</v>
      </c>
      <c r="AE318" s="43">
        <f>_xll.qlTenorBasisValue(TenorBasis6M,AC318,_xll.ohTrigger(trigger,$X$24))</f>
        <v>2.4611167759490738E-3</v>
      </c>
      <c r="AF318" s="90">
        <f>_xll.qlTenorBasisForwardRate(TenorBasis6M,AC318,_xll.ohTrigger(trigger,$X$24))</f>
        <v>6.7629560537411427E-4</v>
      </c>
      <c r="AG318" s="90">
        <f>_xll.qlIndexFixing(TenorBasisIndex6M,$AB318,TRUE,_xll.ohTrigger(trigger,$X$24))</f>
        <v>6.3161505369451637E-4</v>
      </c>
      <c r="AH318" s="43">
        <f>_xll.qlIndexFixing($X$9,$AB318,TRUE,trigger)</f>
        <v>6.3099227905430715E-4</v>
      </c>
      <c r="AI318" s="45">
        <f t="shared" si="18"/>
        <v>6.2277464020921852E-3</v>
      </c>
    </row>
    <row r="319" spans="27:35" x14ac:dyDescent="0.2">
      <c r="AA319" s="39" t="s">
        <v>87</v>
      </c>
      <c r="AB319" s="40">
        <f>_xll.qlInterestRateIndexFixingDate($X$9,AC319)</f>
        <v>42725</v>
      </c>
      <c r="AC319" s="40">
        <f>_xll.qlCalendarAdvance(calendar,$AC318,AA319,,,trigger)</f>
        <v>42727</v>
      </c>
      <c r="AD319" s="40">
        <f>_xll.qlInterestRateIndexMaturity($X$9,AC319,)</f>
        <v>42909</v>
      </c>
      <c r="AE319" s="43">
        <f>_xll.qlTenorBasisValue(TenorBasis6M,AC319,_xll.ohTrigger(trigger,$X$24))</f>
        <v>2.4621167645711419E-3</v>
      </c>
      <c r="AF319" s="90">
        <f>_xll.qlTenorBasisForwardRate(TenorBasis6M,AC319,_xll.ohTrigger(trigger,$X$24))</f>
        <v>6.7957842127367286E-4</v>
      </c>
      <c r="AG319" s="90">
        <f>_xll.qlIndexFixing(TenorBasisIndex6M,$AB319,TRUE,_xll.ohTrigger(trigger,$X$24))</f>
        <v>6.3537098738561241E-4</v>
      </c>
      <c r="AH319" s="43">
        <f>_xll.qlIndexFixing($X$9,$AB319,TRUE,trigger)</f>
        <v>6.3483760405031082E-4</v>
      </c>
      <c r="AI319" s="45">
        <f t="shared" si="18"/>
        <v>5.3338333530158783E-3</v>
      </c>
    </row>
    <row r="320" spans="27:35" x14ac:dyDescent="0.2">
      <c r="AA320" s="39" t="s">
        <v>87</v>
      </c>
      <c r="AB320" s="40">
        <f>_xll.qlInterestRateIndexFixingDate($X$9,AC320)</f>
        <v>42726</v>
      </c>
      <c r="AC320" s="40">
        <f>_xll.qlCalendarAdvance(calendar,$AC319,AA320,,,trigger)</f>
        <v>42731</v>
      </c>
      <c r="AD320" s="40">
        <f>_xll.qlInterestRateIndexMaturity($X$9,AC320,)</f>
        <v>42913</v>
      </c>
      <c r="AE320" s="43">
        <f>_xll.qlTenorBasisValue(TenorBasis6M,AC320,_xll.ohTrigger(trigger,$X$24))</f>
        <v>2.4660995574204664E-3</v>
      </c>
      <c r="AF320" s="90">
        <f>_xll.qlTenorBasisForwardRate(TenorBasis6M,AC320,_xll.ohTrigger(trigger,$X$24))</f>
        <v>6.9279441617212513E-4</v>
      </c>
      <c r="AG320" s="90">
        <f>_xll.qlIndexFixing(TenorBasisIndex6M,$AB320,TRUE,_xll.ohTrigger(trigger,$X$24))</f>
        <v>6.5047947275740758E-4</v>
      </c>
      <c r="AH320" s="43">
        <f>_xll.qlIndexFixing($X$9,$AB320,TRUE,trigger)</f>
        <v>6.5026848966179794E-4</v>
      </c>
      <c r="AI320" s="45">
        <f t="shared" si="18"/>
        <v>2.1098309560963879E-3</v>
      </c>
    </row>
    <row r="321" spans="27:35" x14ac:dyDescent="0.2">
      <c r="AA321" s="39" t="s">
        <v>87</v>
      </c>
      <c r="AB321" s="40">
        <f>_xll.qlInterestRateIndexFixingDate($X$9,AC321)</f>
        <v>42727</v>
      </c>
      <c r="AC321" s="40">
        <f>_xll.qlCalendarAdvance(calendar,$AC320,AA321,,,trigger)</f>
        <v>42732</v>
      </c>
      <c r="AD321" s="40">
        <f>_xll.qlInterestRateIndexMaturity($X$9,AC321,)</f>
        <v>42914</v>
      </c>
      <c r="AE321" s="43">
        <f>_xll.qlTenorBasisValue(TenorBasis6M,AC321,_xll.ohTrigger(trigger,$X$24))</f>
        <v>2.4670909729687619E-3</v>
      </c>
      <c r="AF321" s="90">
        <f>_xll.qlTenorBasisForwardRate(TenorBasis6M,AC321,_xll.ohTrigger(trigger,$X$24))</f>
        <v>6.9611327058407776E-4</v>
      </c>
      <c r="AG321" s="90">
        <f>_xll.qlIndexFixing(TenorBasisIndex6M,$AB321,TRUE,_xll.ohTrigger(trigger,$X$24))</f>
        <v>6.5629859630921895E-4</v>
      </c>
      <c r="AH321" s="43">
        <f>_xll.qlIndexFixing($X$9,$AB321,TRUE,trigger)</f>
        <v>6.541246841565094E-4</v>
      </c>
      <c r="AI321" s="45">
        <f t="shared" si="18"/>
        <v>2.1739121527095465E-2</v>
      </c>
    </row>
    <row r="322" spans="27:35" x14ac:dyDescent="0.2">
      <c r="AA322" s="39" t="s">
        <v>87</v>
      </c>
      <c r="AB322" s="40">
        <f>_xll.qlInterestRateIndexFixingDate($X$9,AC322)</f>
        <v>42731</v>
      </c>
      <c r="AC322" s="40">
        <f>_xll.qlCalendarAdvance(calendar,$AC321,AA322,,,trigger)</f>
        <v>42733</v>
      </c>
      <c r="AD322" s="40">
        <f>_xll.qlInterestRateIndexMaturity($X$9,AC322,)</f>
        <v>42915</v>
      </c>
      <c r="AE322" s="43">
        <f>_xll.qlTenorBasisValue(TenorBasis6M,AC322,_xll.ohTrigger(trigger,$X$24))</f>
        <v>2.4680806785456412E-3</v>
      </c>
      <c r="AF322" s="90">
        <f>_xll.qlTenorBasisForwardRate(TenorBasis6M,AC322,_xll.ohTrigger(trigger,$X$24))</f>
        <v>6.9943553638632163E-4</v>
      </c>
      <c r="AG322" s="90">
        <f>_xll.qlIndexFixing(TenorBasisIndex6M,$AB322,TRUE,_xll.ohTrigger(trigger,$X$24))</f>
        <v>6.5806685024985209E-4</v>
      </c>
      <c r="AH322" s="43">
        <f>_xll.qlIndexFixing($X$9,$AB322,TRUE,trigger)</f>
        <v>6.5797469848714798E-4</v>
      </c>
      <c r="AI322" s="45">
        <f t="shared" si="18"/>
        <v>9.2151762704113793E-4</v>
      </c>
    </row>
    <row r="323" spans="27:35" x14ac:dyDescent="0.2">
      <c r="AA323" s="39" t="s">
        <v>87</v>
      </c>
      <c r="AB323" s="40">
        <f>_xll.qlInterestRateIndexFixingDate($X$9,AC323)</f>
        <v>42732</v>
      </c>
      <c r="AC323" s="40">
        <f>_xll.qlCalendarAdvance(calendar,$AC322,AA323,,,trigger)</f>
        <v>42734</v>
      </c>
      <c r="AD323" s="40">
        <f>_xll.qlInterestRateIndexMaturity($X$9,AC323,)</f>
        <v>42916</v>
      </c>
      <c r="AE323" s="43">
        <f>_xll.qlTenorBasisValue(TenorBasis6M,AC323,_xll.ohTrigger(trigger,$X$24))</f>
        <v>2.4690686756961679E-3</v>
      </c>
      <c r="AF323" s="90">
        <f>_xll.qlTenorBasisForwardRate(TenorBasis6M,AC323,_xll.ohTrigger(trigger,$X$24))</f>
        <v>7.0275994811507881E-4</v>
      </c>
      <c r="AG323" s="90">
        <f>_xll.qlIndexFixing(TenorBasisIndex6M,$AB323,TRUE,_xll.ohTrigger(trigger,$X$24))</f>
        <v>6.6186439373260432E-4</v>
      </c>
      <c r="AH323" s="43">
        <f>_xll.qlIndexFixing($X$9,$AB323,TRUE,trigger)</f>
        <v>6.6181574791336346E-4</v>
      </c>
      <c r="AI323" s="45">
        <f t="shared" si="18"/>
        <v>4.8645819240855648E-4</v>
      </c>
    </row>
    <row r="324" spans="27:35" x14ac:dyDescent="0.2">
      <c r="AA324" s="39" t="s">
        <v>87</v>
      </c>
      <c r="AB324" s="40">
        <f>_xll.qlInterestRateIndexFixingDate($X$9,AC324)</f>
        <v>42733</v>
      </c>
      <c r="AC324" s="40">
        <f>_xll.qlCalendarAdvance(calendar,$AC323,AA324,,,trigger)</f>
        <v>42737</v>
      </c>
      <c r="AD324" s="40">
        <f>_xll.qlInterestRateIndexMaturity($X$9,AC324,)</f>
        <v>42919</v>
      </c>
      <c r="AE324" s="43">
        <f>_xll.qlTenorBasisValue(TenorBasis6M,AC324,_xll.ohTrigger(trigger,$X$24))</f>
        <v>2.472022432022802E-3</v>
      </c>
      <c r="AF324" s="90">
        <f>_xll.qlTenorBasisForwardRate(TenorBasis6M,AC324,_xll.ohTrigger(trigger,$X$24))</f>
        <v>6.9947588155001503E-4</v>
      </c>
      <c r="AG324" s="90">
        <f>_xll.qlIndexFixing(TenorBasisIndex6M,$AB324,TRUE,_xll.ohTrigger(trigger,$X$24))</f>
        <v>6.5999999970882395E-4</v>
      </c>
      <c r="AH324" s="43">
        <f>_xll.qlIndexFixing($X$9,$AB324,TRUE,trigger)</f>
        <v>6.600000009847264E-4</v>
      </c>
      <c r="AI324" s="45">
        <f t="shared" ref="AI324:AI387" si="19">(AG324-AH324)*10000</f>
        <v>-1.2759024522676632E-8</v>
      </c>
    </row>
    <row r="325" spans="27:35" x14ac:dyDescent="0.2">
      <c r="AA325" s="39" t="s">
        <v>87</v>
      </c>
      <c r="AB325" s="40">
        <f>_xll.qlInterestRateIndexFixingDate($X$9,AC325)</f>
        <v>42734</v>
      </c>
      <c r="AC325" s="40">
        <f>_xll.qlCalendarAdvance(calendar,$AC324,AA325,,,trigger)</f>
        <v>42738</v>
      </c>
      <c r="AD325" s="40">
        <f>_xll.qlInterestRateIndexMaturity($X$9,AC325,)</f>
        <v>42919</v>
      </c>
      <c r="AE325" s="43">
        <f>_xll.qlTenorBasisValue(TenorBasis6M,AC325,_xll.ohTrigger(trigger,$X$24))</f>
        <v>2.4730036108952785E-3</v>
      </c>
      <c r="AF325" s="90">
        <f>_xll.qlTenorBasisForwardRate(TenorBasis6M,AC325,_xll.ohTrigger(trigger,$X$24))</f>
        <v>7.0117788185564687E-4</v>
      </c>
      <c r="AG325" s="90">
        <f>_xll.qlIndexFixing(TenorBasisIndex6M,$AB325,TRUE,_xll.ohTrigger(trigger,$X$24))</f>
        <v>6.6218501670939627E-4</v>
      </c>
      <c r="AH325" s="43">
        <f>_xll.qlIndexFixing($X$9,$AB325,TRUE,trigger)</f>
        <v>6.6103423373904365E-4</v>
      </c>
      <c r="AI325" s="45">
        <f t="shared" si="19"/>
        <v>1.1507829703526163E-2</v>
      </c>
    </row>
    <row r="326" spans="27:35" x14ac:dyDescent="0.2">
      <c r="AA326" s="39" t="s">
        <v>87</v>
      </c>
      <c r="AB326" s="40">
        <f>_xll.qlInterestRateIndexFixingDate($X$9,AC326)</f>
        <v>42737</v>
      </c>
      <c r="AC326" s="40">
        <f>_xll.qlCalendarAdvance(calendar,$AC325,AA326,,,trigger)</f>
        <v>42739</v>
      </c>
      <c r="AD326" s="40">
        <f>_xll.qlInterestRateIndexMaturity($X$9,AC326,)</f>
        <v>42920</v>
      </c>
      <c r="AE326" s="43">
        <f>_xll.qlTenorBasisValue(TenorBasis6M,AC326,_xll.ohTrigger(trigger,$X$24))</f>
        <v>2.4739830890492774E-3</v>
      </c>
      <c r="AF326" s="90">
        <f>_xll.qlTenorBasisForwardRate(TenorBasis6M,AC326,_xll.ohTrigger(trigger,$X$24))</f>
        <v>7.0449279517849068E-4</v>
      </c>
      <c r="AG326" s="90">
        <f>_xll.qlIndexFixing(TenorBasisIndex6M,$AB326,TRUE,_xll.ohTrigger(trigger,$X$24))</f>
        <v>6.6578750395271771E-4</v>
      </c>
      <c r="AH326" s="43">
        <f>_xll.qlIndexFixing($X$9,$AB326,TRUE,trigger)</f>
        <v>6.6489767057181575E-4</v>
      </c>
      <c r="AI326" s="45">
        <f t="shared" si="19"/>
        <v>8.8983338090195107E-3</v>
      </c>
    </row>
    <row r="327" spans="27:35" x14ac:dyDescent="0.2">
      <c r="AA327" s="39" t="s">
        <v>87</v>
      </c>
      <c r="AB327" s="40">
        <f>_xll.qlInterestRateIndexFixingDate($X$9,AC327)</f>
        <v>42738</v>
      </c>
      <c r="AC327" s="40">
        <f>_xll.qlCalendarAdvance(calendar,$AC326,AA327,,,trigger)</f>
        <v>42740</v>
      </c>
      <c r="AD327" s="40">
        <f>_xll.qlInterestRateIndexMaturity($X$9,AC327,)</f>
        <v>42921</v>
      </c>
      <c r="AE327" s="43">
        <f>_xll.qlTenorBasisValue(TenorBasis6M,AC327,_xll.ohTrigger(trigger,$X$24))</f>
        <v>2.474960868022891E-3</v>
      </c>
      <c r="AF327" s="90">
        <f>_xll.qlTenorBasisForwardRate(TenorBasis6M,AC327,_xll.ohTrigger(trigger,$X$24))</f>
        <v>7.078051020576548E-4</v>
      </c>
      <c r="AG327" s="90">
        <f>_xll.qlIndexFixing(TenorBasisIndex6M,$AB327,TRUE,_xll.ohTrigger(trigger,$X$24))</f>
        <v>6.6938738564313875E-4</v>
      </c>
      <c r="AH327" s="43">
        <f>_xll.qlIndexFixing($X$9,$AB327,TRUE,trigger)</f>
        <v>6.6873861512075142E-4</v>
      </c>
      <c r="AI327" s="45">
        <f t="shared" si="19"/>
        <v>6.4877052238733381E-3</v>
      </c>
    </row>
    <row r="328" spans="27:35" x14ac:dyDescent="0.2">
      <c r="AA328" s="39" t="s">
        <v>87</v>
      </c>
      <c r="AB328" s="40">
        <f>_xll.qlInterestRateIndexFixingDate($X$9,AC328)</f>
        <v>42739</v>
      </c>
      <c r="AC328" s="40">
        <f>_xll.qlCalendarAdvance(calendar,$AC327,AA328,,,trigger)</f>
        <v>42741</v>
      </c>
      <c r="AD328" s="40">
        <f>_xll.qlInterestRateIndexMaturity($X$9,AC328,)</f>
        <v>42922</v>
      </c>
      <c r="AE328" s="43">
        <f>_xll.qlTenorBasisValue(TenorBasis6M,AC328,_xll.ohTrigger(trigger,$X$24))</f>
        <v>2.475936949353056E-3</v>
      </c>
      <c r="AF328" s="90">
        <f>_xll.qlTenorBasisForwardRate(TenorBasis6M,AC328,_xll.ohTrigger(trigger,$X$24))</f>
        <v>7.1111501771280454E-4</v>
      </c>
      <c r="AG328" s="90">
        <f>_xll.qlIndexFixing(TenorBasisIndex6M,$AB328,TRUE,_xll.ohTrigger(trigger,$X$24))</f>
        <v>6.752190021972115E-4</v>
      </c>
      <c r="AH328" s="43">
        <f>_xll.qlIndexFixing($X$9,$AB328,TRUE,trigger)</f>
        <v>6.7255776853018638E-4</v>
      </c>
      <c r="AI328" s="45">
        <f t="shared" si="19"/>
        <v>2.6612336670251216E-2</v>
      </c>
    </row>
    <row r="329" spans="27:35" x14ac:dyDescent="0.2">
      <c r="AA329" s="39" t="s">
        <v>87</v>
      </c>
      <c r="AB329" s="40">
        <f>_xll.qlInterestRateIndexFixingDate($X$9,AC329)</f>
        <v>42740</v>
      </c>
      <c r="AC329" s="40">
        <f>_xll.qlCalendarAdvance(calendar,$AC328,AA329,,,trigger)</f>
        <v>42744</v>
      </c>
      <c r="AD329" s="40">
        <f>_xll.qlInterestRateIndexMaturity($X$9,AC329,)</f>
        <v>42926</v>
      </c>
      <c r="AE329" s="43">
        <f>_xll.qlTenorBasisValue(TenorBasis6M,AC329,_xll.ohTrigger(trigger,$X$24))</f>
        <v>2.4788550228348454E-3</v>
      </c>
      <c r="AF329" s="90">
        <f>_xll.qlTenorBasisForwardRate(TenorBasis6M,AC329,_xll.ohTrigger(trigger,$X$24))</f>
        <v>7.2267058719935611E-4</v>
      </c>
      <c r="AG329" s="90">
        <f>_xll.qlIndexFixing(TenorBasisIndex6M,$AB329,TRUE,_xll.ohTrigger(trigger,$X$24))</f>
        <v>6.8519667261782559E-4</v>
      </c>
      <c r="AH329" s="43">
        <f>_xll.qlIndexFixing($X$9,$AB329,TRUE,trigger)</f>
        <v>6.8606214717138812E-4</v>
      </c>
      <c r="AI329" s="45">
        <f t="shared" si="19"/>
        <v>-8.6547455356252891E-3</v>
      </c>
    </row>
    <row r="330" spans="27:35" x14ac:dyDescent="0.2">
      <c r="AA330" s="39" t="s">
        <v>87</v>
      </c>
      <c r="AB330" s="40">
        <f>_xll.qlInterestRateIndexFixingDate($X$9,AC330)</f>
        <v>42741</v>
      </c>
      <c r="AC330" s="40">
        <f>_xll.qlCalendarAdvance(calendar,$AC329,AA330,,,trigger)</f>
        <v>42745</v>
      </c>
      <c r="AD330" s="40">
        <f>_xll.qlInterestRateIndexMaturity($X$9,AC330,)</f>
        <v>42926</v>
      </c>
      <c r="AE330" s="43">
        <f>_xll.qlTenorBasisValue(TenorBasis6M,AC330,_xll.ohTrigger(trigger,$X$24))</f>
        <v>2.4798243289374231E-3</v>
      </c>
      <c r="AF330" s="90">
        <f>_xll.qlTenorBasisForwardRate(TenorBasis6M,AC330,_xll.ohTrigger(trigger,$X$24))</f>
        <v>7.2433507249848985E-4</v>
      </c>
      <c r="AG330" s="90">
        <f>_xll.qlIndexFixing(TenorBasisIndex6M,$AB330,TRUE,_xll.ohTrigger(trigger,$X$24))</f>
        <v>6.873552432934937E-4</v>
      </c>
      <c r="AH330" s="43">
        <f>_xll.qlIndexFixing($X$9,$AB330,TRUE,trigger)</f>
        <v>6.8763049387427465E-4</v>
      </c>
      <c r="AI330" s="45">
        <f t="shared" si="19"/>
        <v>-2.7525058078094449E-3</v>
      </c>
    </row>
    <row r="331" spans="27:35" x14ac:dyDescent="0.2">
      <c r="AA331" s="39" t="s">
        <v>87</v>
      </c>
      <c r="AB331" s="40">
        <f>_xll.qlInterestRateIndexFixingDate($X$9,AC331)</f>
        <v>42744</v>
      </c>
      <c r="AC331" s="40">
        <f>_xll.qlCalendarAdvance(calendar,$AC330,AA331,,,trigger)</f>
        <v>42746</v>
      </c>
      <c r="AD331" s="40">
        <f>_xll.qlInterestRateIndexMaturity($X$9,AC331,)</f>
        <v>42927</v>
      </c>
      <c r="AE331" s="43">
        <f>_xll.qlTenorBasisValue(TenorBasis6M,AC331,_xll.ohTrigger(trigger,$X$24))</f>
        <v>2.480791945063877E-3</v>
      </c>
      <c r="AF331" s="90">
        <f>_xll.qlTenorBasisForwardRate(TenorBasis6M,AC331,_xll.ohTrigger(trigger,$X$24))</f>
        <v>7.2763626034002963E-4</v>
      </c>
      <c r="AG331" s="90">
        <f>_xll.qlIndexFixing(TenorBasisIndex6M,$AB331,TRUE,_xll.ohTrigger(trigger,$X$24))</f>
        <v>6.9094401117481517E-4</v>
      </c>
      <c r="AH331" s="43">
        <f>_xll.qlIndexFixing($X$9,$AB331,TRUE,trigger)</f>
        <v>6.9135120896411455E-4</v>
      </c>
      <c r="AI331" s="45">
        <f t="shared" si="19"/>
        <v>-4.071977892993817E-3</v>
      </c>
    </row>
    <row r="332" spans="27:35" x14ac:dyDescent="0.2">
      <c r="AA332" s="39" t="s">
        <v>87</v>
      </c>
      <c r="AB332" s="40">
        <f>_xll.qlInterestRateIndexFixingDate($X$9,AC332)</f>
        <v>42745</v>
      </c>
      <c r="AC332" s="40">
        <f>_xll.qlCalendarAdvance(calendar,$AC331,AA332,,,trigger)</f>
        <v>42747</v>
      </c>
      <c r="AD332" s="40">
        <f>_xll.qlInterestRateIndexMaturity($X$9,AC332,)</f>
        <v>42928</v>
      </c>
      <c r="AE332" s="43">
        <f>_xll.qlTenorBasisValue(TenorBasis6M,AC332,_xll.ohTrigger(trigger,$X$24))</f>
        <v>2.4817578727442096E-3</v>
      </c>
      <c r="AF332" s="90">
        <f>_xll.qlTenorBasisForwardRate(TenorBasis6M,AC332,_xll.ohTrigger(trigger,$X$24))</f>
        <v>7.309363482812881E-4</v>
      </c>
      <c r="AG332" s="90">
        <f>_xll.qlIndexFixing(TenorBasisIndex6M,$AB332,TRUE,_xll.ohTrigger(trigger,$X$24))</f>
        <v>6.9453168001130364E-4</v>
      </c>
      <c r="AH332" s="43">
        <f>_xll.qlIndexFixing($X$9,$AB332,TRUE,trigger)</f>
        <v>6.9505433990721909E-4</v>
      </c>
      <c r="AI332" s="45">
        <f t="shared" si="19"/>
        <v>-5.2265989591545117E-3</v>
      </c>
    </row>
    <row r="333" spans="27:35" x14ac:dyDescent="0.2">
      <c r="AA333" s="39" t="s">
        <v>87</v>
      </c>
      <c r="AB333" s="40">
        <f>_xll.qlInterestRateIndexFixingDate($X$9,AC333)</f>
        <v>42746</v>
      </c>
      <c r="AC333" s="40">
        <f>_xll.qlCalendarAdvance(calendar,$AC332,AA333,,,trigger)</f>
        <v>42748</v>
      </c>
      <c r="AD333" s="40">
        <f>_xll.qlInterestRateIndexMaturity($X$9,AC333,)</f>
        <v>42929</v>
      </c>
      <c r="AE333" s="43">
        <f>_xll.qlTenorBasisValue(TenorBasis6M,AC333,_xll.ohTrigger(trigger,$X$24))</f>
        <v>2.482722113507268E-3</v>
      </c>
      <c r="AF333" s="90">
        <f>_xll.qlTenorBasisForwardRate(TenorBasis6M,AC333,_xll.ohTrigger(trigger,$X$24))</f>
        <v>7.3423555154502197E-4</v>
      </c>
      <c r="AG333" s="90">
        <f>_xll.qlIndexFixing(TenorBasisIndex6M,$AB333,TRUE,_xll.ohTrigger(trigger,$X$24))</f>
        <v>6.9811846501953293E-4</v>
      </c>
      <c r="AH333" s="43">
        <f>_xll.qlIndexFixing($X$9,$AB333,TRUE,trigger)</f>
        <v>6.9874058788943786E-4</v>
      </c>
      <c r="AI333" s="45">
        <f t="shared" si="19"/>
        <v>-6.2212286990493294E-3</v>
      </c>
    </row>
    <row r="334" spans="27:35" x14ac:dyDescent="0.2">
      <c r="AA334" s="39" t="s">
        <v>87</v>
      </c>
      <c r="AB334" s="40">
        <f>_xll.qlInterestRateIndexFixingDate($X$9,AC334)</f>
        <v>42747</v>
      </c>
      <c r="AC334" s="40">
        <f>_xll.qlCalendarAdvance(calendar,$AC333,AA334,,,trigger)</f>
        <v>42751</v>
      </c>
      <c r="AD334" s="40">
        <f>_xll.qlInterestRateIndexMaturity($X$9,AC334,)</f>
        <v>42933</v>
      </c>
      <c r="AE334" s="43">
        <f>_xll.qlTenorBasisValue(TenorBasis6M,AC334,_xll.ohTrigger(trigger,$X$24))</f>
        <v>2.4856047295639984E-3</v>
      </c>
      <c r="AF334" s="90">
        <f>_xll.qlTenorBasisForwardRate(TenorBasis6M,AC334,_xll.ohTrigger(trigger,$X$24))</f>
        <v>7.4579582724356092E-4</v>
      </c>
      <c r="AG334" s="90">
        <f>_xll.qlIndexFixing(TenorBasisIndex6M,$AB334,TRUE,_xll.ohTrigger(trigger,$X$24))</f>
        <v>7.1032392228648396E-4</v>
      </c>
      <c r="AH334" s="43">
        <f>_xll.qlIndexFixing($X$9,$AB334,TRUE,trigger)</f>
        <v>7.1137838348044947E-4</v>
      </c>
      <c r="AI334" s="45">
        <f t="shared" si="19"/>
        <v>-1.0544611939655116E-2</v>
      </c>
    </row>
    <row r="335" spans="27:35" x14ac:dyDescent="0.2">
      <c r="AA335" s="39" t="s">
        <v>87</v>
      </c>
      <c r="AB335" s="40">
        <f>_xll.qlInterestRateIndexFixingDate($X$9,AC335)</f>
        <v>42748</v>
      </c>
      <c r="AC335" s="40">
        <f>_xll.qlCalendarAdvance(calendar,$AC334,AA335,,,trigger)</f>
        <v>42752</v>
      </c>
      <c r="AD335" s="40">
        <f>_xll.qlInterestRateIndexMaturity($X$9,AC335,)</f>
        <v>42933</v>
      </c>
      <c r="AE335" s="43">
        <f>_xll.qlTenorBasisValue(TenorBasis6M,AC335,_xll.ohTrigger(trigger,$X$24))</f>
        <v>2.4865622379234079E-3</v>
      </c>
      <c r="AF335" s="90">
        <f>_xll.qlTenorBasisForwardRate(TenorBasis6M,AC335,_xll.ohTrigger(trigger,$X$24))</f>
        <v>7.4742782226880529E-4</v>
      </c>
      <c r="AG335" s="90">
        <f>_xll.qlIndexFixing(TenorBasisIndex6M,$AB335,TRUE,_xll.ohTrigger(trigger,$X$24))</f>
        <v>7.1494945132718622E-4</v>
      </c>
      <c r="AH335" s="43">
        <f>_xll.qlIndexFixing($X$9,$AB335,TRUE,trigger)</f>
        <v>7.1333077411723752E-4</v>
      </c>
      <c r="AI335" s="45">
        <f t="shared" si="19"/>
        <v>1.618677209948706E-2</v>
      </c>
    </row>
    <row r="336" spans="27:35" x14ac:dyDescent="0.2">
      <c r="AA336" s="39" t="s">
        <v>87</v>
      </c>
      <c r="AB336" s="40">
        <f>_xll.qlInterestRateIndexFixingDate($X$9,AC336)</f>
        <v>42751</v>
      </c>
      <c r="AC336" s="40">
        <f>_xll.qlCalendarAdvance(calendar,$AC335,AA336,,,trigger)</f>
        <v>42753</v>
      </c>
      <c r="AD336" s="40">
        <f>_xll.qlInterestRateIndexMaturity($X$9,AC336,)</f>
        <v>42934</v>
      </c>
      <c r="AE336" s="43">
        <f>_xll.qlTenorBasisValue(TenorBasis6M,AC336,_xll.ohTrigger(trigger,$X$24))</f>
        <v>2.4875180669925168E-3</v>
      </c>
      <c r="AF336" s="90">
        <f>_xll.qlTenorBasisForwardRate(TenorBasis6M,AC336,_xll.ohTrigger(trigger,$X$24))</f>
        <v>7.5072583048008427E-4</v>
      </c>
      <c r="AG336" s="90">
        <f>_xll.qlIndexFixing(TenorBasisIndex6M,$AB336,TRUE,_xll.ohTrigger(trigger,$X$24))</f>
        <v>7.160466652976951E-4</v>
      </c>
      <c r="AH336" s="43">
        <f>_xll.qlIndexFixing($X$9,$AB336,TRUE,trigger)</f>
        <v>7.1694312527532695E-4</v>
      </c>
      <c r="AI336" s="45">
        <f t="shared" si="19"/>
        <v>-8.9645997763184316E-3</v>
      </c>
    </row>
    <row r="337" spans="27:35" x14ac:dyDescent="0.2">
      <c r="AA337" s="39" t="s">
        <v>87</v>
      </c>
      <c r="AB337" s="40">
        <f>_xll.qlInterestRateIndexFixingDate($X$9,AC337)</f>
        <v>42752</v>
      </c>
      <c r="AC337" s="40">
        <f>_xll.qlCalendarAdvance(calendar,$AC336,AA337,,,trigger)</f>
        <v>42754</v>
      </c>
      <c r="AD337" s="40">
        <f>_xll.qlInterestRateIndexMaturity($X$9,AC337,)</f>
        <v>42935</v>
      </c>
      <c r="AE337" s="43">
        <f>_xll.qlTenorBasisValue(TenorBasis6M,AC337,_xll.ohTrigger(trigger,$X$24))</f>
        <v>2.4884722182932713E-3</v>
      </c>
      <c r="AF337" s="90">
        <f>_xll.qlTenorBasisForwardRate(TenorBasis6M,AC337,_xll.ohTrigger(trigger,$X$24))</f>
        <v>7.5402424535258737E-4</v>
      </c>
      <c r="AG337" s="90">
        <f>_xll.qlIndexFixing(TenorBasisIndex6M,$AB337,TRUE,_xll.ohTrigger(trigger,$X$24))</f>
        <v>7.1963266693432471E-4</v>
      </c>
      <c r="AH337" s="43">
        <f>_xll.qlIndexFixing($X$9,$AB337,TRUE,trigger)</f>
        <v>7.2054280070333752E-4</v>
      </c>
      <c r="AI337" s="45">
        <f t="shared" si="19"/>
        <v>-9.101337690128105E-3</v>
      </c>
    </row>
    <row r="338" spans="27:35" x14ac:dyDescent="0.2">
      <c r="AA338" s="39" t="s">
        <v>87</v>
      </c>
      <c r="AB338" s="40">
        <f>_xll.qlInterestRateIndexFixingDate($X$9,AC338)</f>
        <v>42753</v>
      </c>
      <c r="AC338" s="40">
        <f>_xll.qlCalendarAdvance(calendar,$AC337,AA338,,,trigger)</f>
        <v>42755</v>
      </c>
      <c r="AD338" s="40">
        <f>_xll.qlInterestRateIndexMaturity($X$9,AC338,)</f>
        <v>42936</v>
      </c>
      <c r="AE338" s="43">
        <f>_xll.qlTenorBasisValue(TenorBasis6M,AC338,_xll.ohTrigger(trigger,$X$24))</f>
        <v>2.4894246933464719E-3</v>
      </c>
      <c r="AF338" s="90">
        <f>_xll.qlTenorBasisForwardRate(TenorBasis6M,AC338,_xll.ohTrigger(trigger,$X$24))</f>
        <v>7.5732328210597981E-4</v>
      </c>
      <c r="AG338" s="90">
        <f>_xll.qlIndexFixing(TenorBasisIndex6M,$AB338,TRUE,_xll.ohTrigger(trigger,$X$24))</f>
        <v>7.2321929127505257E-4</v>
      </c>
      <c r="AH338" s="43">
        <f>_xll.qlIndexFixing($X$9,$AB338,TRUE,trigger)</f>
        <v>7.2413050162598285E-4</v>
      </c>
      <c r="AI338" s="45">
        <f t="shared" si="19"/>
        <v>-9.1121035093028307E-3</v>
      </c>
    </row>
    <row r="339" spans="27:35" x14ac:dyDescent="0.2">
      <c r="AA339" s="39" t="s">
        <v>87</v>
      </c>
      <c r="AB339" s="40">
        <f>_xll.qlInterestRateIndexFixingDate($X$9,AC339)</f>
        <v>42754</v>
      </c>
      <c r="AC339" s="40">
        <f>_xll.qlCalendarAdvance(calendar,$AC338,AA339,,,trigger)</f>
        <v>42758</v>
      </c>
      <c r="AD339" s="40">
        <f>_xll.qlInterestRateIndexMaturity($X$9,AC339,)</f>
        <v>42940</v>
      </c>
      <c r="AE339" s="43">
        <f>_xll.qlTenorBasisValue(TenorBasis6M,AC339,_xll.ohTrigger(trigger,$X$24))</f>
        <v>2.492272076211549E-3</v>
      </c>
      <c r="AF339" s="90">
        <f>_xll.qlTenorBasisForwardRate(TenorBasis6M,AC339,_xll.ohTrigger(trigger,$X$24))</f>
        <v>7.6892502028042421E-4</v>
      </c>
      <c r="AG339" s="90">
        <f>_xll.qlIndexFixing(TenorBasisIndex6M,$AB339,TRUE,_xll.ohTrigger(trigger,$X$24))</f>
        <v>7.3545516585925091E-4</v>
      </c>
      <c r="AH339" s="43">
        <f>_xll.qlIndexFixing($X$9,$AB339,TRUE,trigger)</f>
        <v>7.3618790500553255E-4</v>
      </c>
      <c r="AI339" s="45">
        <f t="shared" si="19"/>
        <v>-7.3273914628164873E-3</v>
      </c>
    </row>
    <row r="340" spans="27:35" x14ac:dyDescent="0.2">
      <c r="AA340" s="39" t="s">
        <v>87</v>
      </c>
      <c r="AB340" s="40">
        <f>_xll.qlInterestRateIndexFixingDate($X$9,AC340)</f>
        <v>42755</v>
      </c>
      <c r="AC340" s="40">
        <f>_xll.qlCalendarAdvance(calendar,$AC339,AA340,,,trigger)</f>
        <v>42759</v>
      </c>
      <c r="AD340" s="40">
        <f>_xll.qlInterestRateIndexMaturity($X$9,AC340,)</f>
        <v>42940</v>
      </c>
      <c r="AE340" s="43">
        <f>_xll.qlTenorBasisValue(TenorBasis6M,AC340,_xll.ohTrigger(trigger,$X$24))</f>
        <v>2.4932178614596083E-3</v>
      </c>
      <c r="AF340" s="90">
        <f>_xll.qlTenorBasisForwardRate(TenorBasis6M,AC340,_xll.ohTrigger(trigger,$X$24))</f>
        <v>7.7052995243613229E-4</v>
      </c>
      <c r="AG340" s="90">
        <f>_xll.qlIndexFixing(TenorBasisIndex6M,$AB340,TRUE,_xll.ohTrigger(trigger,$X$24))</f>
        <v>7.3757632012657324E-4</v>
      </c>
      <c r="AH340" s="43">
        <f>_xll.qlIndexFixing($X$9,$AB340,TRUE,trigger)</f>
        <v>7.383755849214742E-4</v>
      </c>
      <c r="AI340" s="45">
        <f t="shared" si="19"/>
        <v>-7.9926479490096194E-3</v>
      </c>
    </row>
    <row r="341" spans="27:35" x14ac:dyDescent="0.2">
      <c r="AA341" s="39" t="s">
        <v>87</v>
      </c>
      <c r="AB341" s="40">
        <f>_xll.qlInterestRateIndexFixingDate($X$9,AC341)</f>
        <v>42758</v>
      </c>
      <c r="AC341" s="40">
        <f>_xll.qlCalendarAdvance(calendar,$AC340,AA341,,,trigger)</f>
        <v>42760</v>
      </c>
      <c r="AD341" s="40">
        <f>_xll.qlInterestRateIndexMaturity($X$9,AC341,)</f>
        <v>42941</v>
      </c>
      <c r="AE341" s="43">
        <f>_xll.qlTenorBasisValue(TenorBasis6M,AC341,_xll.ohTrigger(trigger,$X$24))</f>
        <v>2.4941619780469285E-3</v>
      </c>
      <c r="AF341" s="90">
        <f>_xll.qlTenorBasisForwardRate(TenorBasis6M,AC341,_xll.ohTrigger(trigger,$X$24))</f>
        <v>7.7383532697109501E-4</v>
      </c>
      <c r="AG341" s="90">
        <f>_xll.qlIndexFixing(TenorBasisIndex6M,$AB341,TRUE,_xll.ohTrigger(trigger,$X$24))</f>
        <v>7.4116928631766095E-4</v>
      </c>
      <c r="AH341" s="43">
        <f>_xll.qlIndexFixing($X$9,$AB341,TRUE,trigger)</f>
        <v>7.4191393185935321E-4</v>
      </c>
      <c r="AI341" s="45">
        <f t="shared" si="19"/>
        <v>-7.4464554169226347E-3</v>
      </c>
    </row>
    <row r="342" spans="27:35" x14ac:dyDescent="0.2">
      <c r="AA342" s="39" t="s">
        <v>87</v>
      </c>
      <c r="AB342" s="40">
        <f>_xll.qlInterestRateIndexFixingDate($X$9,AC342)</f>
        <v>42759</v>
      </c>
      <c r="AC342" s="40">
        <f>_xll.qlCalendarAdvance(calendar,$AC341,AA342,,,trigger)</f>
        <v>42761</v>
      </c>
      <c r="AD342" s="40">
        <f>_xll.qlInterestRateIndexMaturity($X$9,AC342,)</f>
        <v>42942</v>
      </c>
      <c r="AE342" s="43">
        <f>_xll.qlTenorBasisValue(TenorBasis6M,AC342,_xll.ohTrigger(trigger,$X$24))</f>
        <v>2.4951044274874401E-3</v>
      </c>
      <c r="AF342" s="90">
        <f>_xll.qlTenorBasisForwardRate(TenorBasis6M,AC342,_xll.ohTrigger(trigger,$X$24))</f>
        <v>7.7714261473938633E-4</v>
      </c>
      <c r="AG342" s="90">
        <f>_xll.qlIndexFixing(TenorBasisIndex6M,$AB342,TRUE,_xll.ohTrigger(trigger,$X$24))</f>
        <v>7.4745064518186744E-4</v>
      </c>
      <c r="AH342" s="43">
        <f>_xll.qlIndexFixing($X$9,$AB342,TRUE,trigger)</f>
        <v>7.454445117452582E-4</v>
      </c>
      <c r="AI342" s="45">
        <f t="shared" si="19"/>
        <v>2.0061334366092358E-2</v>
      </c>
    </row>
    <row r="343" spans="27:35" x14ac:dyDescent="0.2">
      <c r="AA343" s="39" t="s">
        <v>87</v>
      </c>
      <c r="AB343" s="40">
        <f>_xll.qlInterestRateIndexFixingDate($X$9,AC343)</f>
        <v>42760</v>
      </c>
      <c r="AC343" s="40">
        <f>_xll.qlCalendarAdvance(calendar,$AC342,AA343,,,trigger)</f>
        <v>42762</v>
      </c>
      <c r="AD343" s="40">
        <f>_xll.qlInterestRateIndexMaturity($X$9,AC343,)</f>
        <v>42943</v>
      </c>
      <c r="AE343" s="43">
        <f>_xll.qlTenorBasisValue(TenorBasis6M,AC343,_xll.ohTrigger(trigger,$X$24))</f>
        <v>2.4960452112939347E-3</v>
      </c>
      <c r="AF343" s="90">
        <f>_xll.qlTenorBasisForwardRate(TenorBasis6M,AC343,_xll.ohTrigger(trigger,$X$24))</f>
        <v>7.8045203096464638E-4</v>
      </c>
      <c r="AG343" s="90">
        <f>_xll.qlIndexFixing(TenorBasisIndex6M,$AB343,TRUE,_xll.ohTrigger(trigger,$X$24))</f>
        <v>7.4836117603832607E-4</v>
      </c>
      <c r="AH343" s="43">
        <f>_xll.qlIndexFixing($X$9,$AB343,TRUE,trigger)</f>
        <v>7.4896802584011697E-4</v>
      </c>
      <c r="AI343" s="45">
        <f t="shared" si="19"/>
        <v>-6.0684980179089455E-3</v>
      </c>
    </row>
    <row r="344" spans="27:35" x14ac:dyDescent="0.2">
      <c r="AA344" s="39" t="s">
        <v>87</v>
      </c>
      <c r="AB344" s="40">
        <f>_xll.qlInterestRateIndexFixingDate($X$9,AC344)</f>
        <v>42761</v>
      </c>
      <c r="AC344" s="40">
        <f>_xll.qlCalendarAdvance(calendar,$AC343,AA344,,,trigger)</f>
        <v>42765</v>
      </c>
      <c r="AD344" s="40">
        <f>_xll.qlInterestRateIndexMaturity($X$9,AC344,)</f>
        <v>42947</v>
      </c>
      <c r="AE344" s="43">
        <f>_xll.qlTenorBasisValue(TenorBasis6M,AC344,_xll.ohTrigger(trigger,$X$24))</f>
        <v>2.4988575840201024E-3</v>
      </c>
      <c r="AF344" s="90">
        <f>_xll.qlTenorBasisForwardRate(TenorBasis6M,AC344,_xll.ohTrigger(trigger,$X$24))</f>
        <v>7.9213158561354969E-4</v>
      </c>
      <c r="AG344" s="90">
        <f>_xll.qlIndexFixing(TenorBasisIndex6M,$AB344,TRUE,_xll.ohTrigger(trigger,$X$24))</f>
        <v>7.606638214837317E-4</v>
      </c>
      <c r="AH344" s="43">
        <f>_xll.qlIndexFixing($X$9,$AB344,TRUE,trigger)</f>
        <v>7.6072991937792267E-4</v>
      </c>
      <c r="AI344" s="45">
        <f t="shared" si="19"/>
        <v>-6.6097894190972339E-4</v>
      </c>
    </row>
    <row r="345" spans="27:35" x14ac:dyDescent="0.2">
      <c r="AA345" s="39" t="s">
        <v>87</v>
      </c>
      <c r="AB345" s="40">
        <f>_xll.qlInterestRateIndexFixingDate($X$9,AC345)</f>
        <v>42762</v>
      </c>
      <c r="AC345" s="40">
        <f>_xll.qlCalendarAdvance(calendar,$AC344,AA345,,,trigger)</f>
        <v>42766</v>
      </c>
      <c r="AD345" s="40">
        <f>_xll.qlInterestRateIndexMaturity($X$9,AC345,)</f>
        <v>42947</v>
      </c>
      <c r="AE345" s="43">
        <f>_xll.qlTenorBasisValue(TenorBasis6M,AC345,_xll.ohTrigger(trigger,$X$24))</f>
        <v>2.4997917203956176E-3</v>
      </c>
      <c r="AF345" s="90">
        <f>_xll.qlTenorBasisForwardRate(TenorBasis6M,AC345,_xll.ohTrigger(trigger,$X$24))</f>
        <v>7.9371528497441913E-4</v>
      </c>
      <c r="AG345" s="90">
        <f>_xll.qlIndexFixing(TenorBasisIndex6M,$AB345,TRUE,_xll.ohTrigger(trigger,$X$24))</f>
        <v>7.6277481107963761E-4</v>
      </c>
      <c r="AH345" s="43">
        <f>_xll.qlIndexFixing($X$9,$AB345,TRUE,trigger)</f>
        <v>7.6300544968751821E-4</v>
      </c>
      <c r="AI345" s="45">
        <f t="shared" si="19"/>
        <v>-2.3063860788059571E-3</v>
      </c>
    </row>
    <row r="346" spans="27:35" x14ac:dyDescent="0.2">
      <c r="AA346" s="39" t="s">
        <v>87</v>
      </c>
      <c r="AB346" s="40">
        <f>_xll.qlInterestRateIndexFixingDate($X$9,AC346)</f>
        <v>42765</v>
      </c>
      <c r="AC346" s="40">
        <f>_xll.qlCalendarAdvance(calendar,$AC345,AA346,,,trigger)</f>
        <v>42767</v>
      </c>
      <c r="AD346" s="40">
        <f>_xll.qlInterestRateIndexMaturity($X$9,AC346,)</f>
        <v>42948</v>
      </c>
      <c r="AE346" s="43">
        <f>_xll.qlTenorBasisValue(TenorBasis6M,AC346,_xll.ohTrigger(trigger,$X$24))</f>
        <v>2.5007241986839649E-3</v>
      </c>
      <c r="AF346" s="90">
        <f>_xll.qlTenorBasisForwardRate(TenorBasis6M,AC346,_xll.ohTrigger(trigger,$X$24))</f>
        <v>7.9703857188902758E-4</v>
      </c>
      <c r="AG346" s="90">
        <f>_xll.qlIndexFixing(TenorBasisIndex6M,$AB346,TRUE,_xll.ohTrigger(trigger,$X$24))</f>
        <v>7.6638569523573754E-4</v>
      </c>
      <c r="AH346" s="43">
        <f>_xll.qlIndexFixing($X$9,$AB346,TRUE,trigger)</f>
        <v>7.6650415390579294E-4</v>
      </c>
      <c r="AI346" s="45">
        <f t="shared" si="19"/>
        <v>-1.1845867005540189E-3</v>
      </c>
    </row>
    <row r="347" spans="27:35" x14ac:dyDescent="0.2">
      <c r="AA347" s="39" t="s">
        <v>87</v>
      </c>
      <c r="AB347" s="40">
        <f>_xll.qlInterestRateIndexFixingDate($X$9,AC347)</f>
        <v>42766</v>
      </c>
      <c r="AC347" s="40">
        <f>_xll.qlCalendarAdvance(calendar,$AC346,AA347,,,trigger)</f>
        <v>42768</v>
      </c>
      <c r="AD347" s="40">
        <f>_xll.qlInterestRateIndexMaturity($X$9,AC347,)</f>
        <v>42949</v>
      </c>
      <c r="AE347" s="43">
        <f>_xll.qlTenorBasisValue(TenorBasis6M,AC347,_xll.ohTrigger(trigger,$X$24))</f>
        <v>2.5016550203911005E-3</v>
      </c>
      <c r="AF347" s="90">
        <f>_xll.qlTenorBasisForwardRate(TenorBasis6M,AC347,_xll.ohTrigger(trigger,$X$24))</f>
        <v>8.003652786236434E-4</v>
      </c>
      <c r="AG347" s="90">
        <f>_xll.qlIndexFixing(TenorBasisIndex6M,$AB347,TRUE,_xll.ohTrigger(trigger,$X$24))</f>
        <v>7.7000000000016432E-4</v>
      </c>
      <c r="AH347" s="43">
        <f>_xll.qlIndexFixing($X$9,$AB347,TRUE,trigger)</f>
        <v>7.6999999999972273E-4</v>
      </c>
      <c r="AI347" s="45">
        <f t="shared" si="19"/>
        <v>4.4159554485334596E-12</v>
      </c>
    </row>
    <row r="348" spans="27:35" x14ac:dyDescent="0.2">
      <c r="AA348" s="39" t="s">
        <v>87</v>
      </c>
      <c r="AB348" s="40">
        <f>_xll.qlInterestRateIndexFixingDate($X$9,AC348)</f>
        <v>42767</v>
      </c>
      <c r="AC348" s="40">
        <f>_xll.qlCalendarAdvance(calendar,$AC347,AA348,,,trigger)</f>
        <v>42769</v>
      </c>
      <c r="AD348" s="40">
        <f>_xll.qlInterestRateIndexMaturity($X$9,AC348,)</f>
        <v>42950</v>
      </c>
      <c r="AE348" s="43">
        <f>_xll.qlTenorBasisValue(TenorBasis6M,AC348,_xll.ohTrigger(trigger,$X$24))</f>
        <v>2.5025841870218424E-3</v>
      </c>
      <c r="AF348" s="90">
        <f>_xll.qlTenorBasisForwardRate(TenorBasis6M,AC348,_xll.ohTrigger(trigger,$X$24))</f>
        <v>8.0369562040676459E-4</v>
      </c>
      <c r="AG348" s="90">
        <f>_xll.qlIndexFixing(TenorBasisIndex6M,$AB348,TRUE,_xll.ohTrigger(trigger,$X$24))</f>
        <v>7.7358569720804653E-4</v>
      </c>
      <c r="AH348" s="43">
        <f>_xll.qlIndexFixing($X$9,$AB348,TRUE,trigger)</f>
        <v>7.7349382061199165E-4</v>
      </c>
      <c r="AI348" s="45">
        <f t="shared" si="19"/>
        <v>9.1876596054881951E-4</v>
      </c>
    </row>
    <row r="349" spans="27:35" x14ac:dyDescent="0.2">
      <c r="AA349" s="39" t="s">
        <v>87</v>
      </c>
      <c r="AB349" s="40">
        <f>_xll.qlInterestRateIndexFixingDate($X$9,AC349)</f>
        <v>42768</v>
      </c>
      <c r="AC349" s="40">
        <f>_xll.qlCalendarAdvance(calendar,$AC348,AA349,,,trigger)</f>
        <v>42772</v>
      </c>
      <c r="AD349" s="40">
        <f>_xll.qlInterestRateIndexMaturity($X$9,AC349,)</f>
        <v>42954</v>
      </c>
      <c r="AE349" s="43">
        <f>_xll.qlTenorBasisValue(TenorBasis6M,AC349,_xll.ohTrigger(trigger,$X$24))</f>
        <v>2.5053617714868737E-3</v>
      </c>
      <c r="AF349" s="90">
        <f>_xll.qlTenorBasisForwardRate(TenorBasis6M,AC349,_xll.ohTrigger(trigger,$X$24))</f>
        <v>8.1548894328397335E-4</v>
      </c>
      <c r="AG349" s="90">
        <f>_xll.qlIndexFixing(TenorBasisIndex6M,$AB349,TRUE,_xll.ohTrigger(trigger,$X$24))</f>
        <v>7.8859582452392289E-4</v>
      </c>
      <c r="AH349" s="43">
        <f>_xll.qlIndexFixing($X$9,$AB349,TRUE,trigger)</f>
        <v>7.8521933501878873E-4</v>
      </c>
      <c r="AI349" s="45">
        <f t="shared" si="19"/>
        <v>3.3764895051341566E-2</v>
      </c>
    </row>
    <row r="350" spans="27:35" x14ac:dyDescent="0.2">
      <c r="AA350" s="39" t="s">
        <v>87</v>
      </c>
      <c r="AB350" s="40">
        <f>_xll.qlInterestRateIndexFixingDate($X$9,AC350)</f>
        <v>42769</v>
      </c>
      <c r="AC350" s="40">
        <f>_xll.qlCalendarAdvance(calendar,$AC349,AA350,,,trigger)</f>
        <v>42773</v>
      </c>
      <c r="AD350" s="40">
        <f>_xll.qlInterestRateIndexMaturity($X$9,AC350,)</f>
        <v>42954</v>
      </c>
      <c r="AE350" s="43">
        <f>_xll.qlTenorBasisValue(TenorBasis6M,AC350,_xll.ohTrigger(trigger,$X$24))</f>
        <v>2.506284332837535E-3</v>
      </c>
      <c r="AF350" s="90">
        <f>_xll.qlTenorBasisForwardRate(TenorBasis6M,AC350,_xll.ohTrigger(trigger,$X$24))</f>
        <v>8.1705764259337884E-4</v>
      </c>
      <c r="AG350" s="90">
        <f>_xll.qlIndexFixing(TenorBasisIndex6M,$AB350,TRUE,_xll.ohTrigger(trigger,$X$24))</f>
        <v>7.8796914747224938E-4</v>
      </c>
      <c r="AH350" s="43">
        <f>_xll.qlIndexFixing($X$9,$AB350,TRUE,trigger)</f>
        <v>7.8747732261693216E-4</v>
      </c>
      <c r="AI350" s="45">
        <f t="shared" si="19"/>
        <v>4.9182485531722078E-3</v>
      </c>
    </row>
    <row r="351" spans="27:35" x14ac:dyDescent="0.2">
      <c r="AA351" s="39" t="s">
        <v>87</v>
      </c>
      <c r="AB351" s="40">
        <f>_xll.qlInterestRateIndexFixingDate($X$9,AC351)</f>
        <v>42772</v>
      </c>
      <c r="AC351" s="40">
        <f>_xll.qlCalendarAdvance(calendar,$AC350,AA351,,,trigger)</f>
        <v>42774</v>
      </c>
      <c r="AD351" s="40">
        <f>_xll.qlInterestRateIndexMaturity($X$9,AC351,)</f>
        <v>42955</v>
      </c>
      <c r="AE351" s="43">
        <f>_xll.qlTenorBasisValue(TenorBasis6M,AC351,_xll.ohTrigger(trigger,$X$24))</f>
        <v>2.5072052466188813E-3</v>
      </c>
      <c r="AF351" s="90">
        <f>_xll.qlTenorBasisForwardRate(TenorBasis6M,AC351,_xll.ohTrigger(trigger,$X$24))</f>
        <v>8.2040938805091293E-4</v>
      </c>
      <c r="AG351" s="90">
        <f>_xll.qlIndexFixing(TenorBasisIndex6M,$AB351,TRUE,_xll.ohTrigger(trigger,$X$24))</f>
        <v>7.9157625153564637E-4</v>
      </c>
      <c r="AH351" s="43">
        <f>_xll.qlIndexFixing($X$9,$AB351,TRUE,trigger)</f>
        <v>7.9098270005850679E-4</v>
      </c>
      <c r="AI351" s="45">
        <f t="shared" si="19"/>
        <v>5.935514771395747E-3</v>
      </c>
    </row>
    <row r="352" spans="27:35" x14ac:dyDescent="0.2">
      <c r="AA352" s="39" t="s">
        <v>87</v>
      </c>
      <c r="AB352" s="40">
        <f>_xll.qlInterestRateIndexFixingDate($X$9,AC352)</f>
        <v>42773</v>
      </c>
      <c r="AC352" s="40">
        <f>_xll.qlCalendarAdvance(calendar,$AC351,AA352,,,trigger)</f>
        <v>42775</v>
      </c>
      <c r="AD352" s="40">
        <f>_xll.qlInterestRateIndexMaturity($X$9,AC352,)</f>
        <v>42956</v>
      </c>
      <c r="AE352" s="43">
        <f>_xll.qlTenorBasisValue(TenorBasis6M,AC352,_xll.ohTrigger(trigger,$X$24))</f>
        <v>2.5081245143289306E-3</v>
      </c>
      <c r="AF352" s="90">
        <f>_xll.qlTenorBasisForwardRate(TenorBasis6M,AC352,_xll.ohTrigger(trigger,$X$24))</f>
        <v>8.2376605993323998E-4</v>
      </c>
      <c r="AG352" s="90">
        <f>_xll.qlIndexFixing(TenorBasisIndex6M,$AB352,TRUE,_xll.ohTrigger(trigger,$X$24))</f>
        <v>7.9518828265670019E-4</v>
      </c>
      <c r="AH352" s="43">
        <f>_xll.qlIndexFixing($X$9,$AB352,TRUE,trigger)</f>
        <v>7.9449485713328988E-4</v>
      </c>
      <c r="AI352" s="45">
        <f t="shared" si="19"/>
        <v>6.9342552341030567E-3</v>
      </c>
    </row>
    <row r="353" spans="27:35" x14ac:dyDescent="0.2">
      <c r="AA353" s="39" t="s">
        <v>87</v>
      </c>
      <c r="AB353" s="40">
        <f>_xll.qlInterestRateIndexFixingDate($X$9,AC353)</f>
        <v>42774</v>
      </c>
      <c r="AC353" s="40">
        <f>_xll.qlCalendarAdvance(calendar,$AC352,AA353,,,trigger)</f>
        <v>42776</v>
      </c>
      <c r="AD353" s="40">
        <f>_xll.qlInterestRateIndexMaturity($X$9,AC353,)</f>
        <v>42957</v>
      </c>
      <c r="AE353" s="43">
        <f>_xll.qlTenorBasisValue(TenorBasis6M,AC353,_xll.ohTrigger(trigger,$X$24))</f>
        <v>2.5090421374645679E-3</v>
      </c>
      <c r="AF353" s="90">
        <f>_xll.qlTenorBasisForwardRate(TenorBasis6M,AC353,_xll.ohTrigger(trigger,$X$24))</f>
        <v>8.2712787347106618E-4</v>
      </c>
      <c r="AG353" s="90">
        <f>_xll.qlIndexFixing(TenorBasisIndex6M,$AB353,TRUE,_xll.ohTrigger(trigger,$X$24))</f>
        <v>7.9880545606258405E-4</v>
      </c>
      <c r="AH353" s="43">
        <f>_xll.qlIndexFixing($X$9,$AB353,TRUE,trigger)</f>
        <v>7.9801528328896261E-4</v>
      </c>
      <c r="AI353" s="45">
        <f t="shared" si="19"/>
        <v>7.9017277362144339E-3</v>
      </c>
    </row>
    <row r="354" spans="27:35" x14ac:dyDescent="0.2">
      <c r="AA354" s="39" t="s">
        <v>87</v>
      </c>
      <c r="AB354" s="40">
        <f>_xll.qlInterestRateIndexFixingDate($X$9,AC354)</f>
        <v>42775</v>
      </c>
      <c r="AC354" s="40">
        <f>_xll.qlCalendarAdvance(calendar,$AC353,AA354,,,trigger)</f>
        <v>42779</v>
      </c>
      <c r="AD354" s="40">
        <f>_xll.qlInterestRateIndexMaturity($X$9,AC354,)</f>
        <v>42961</v>
      </c>
      <c r="AE354" s="43">
        <f>_xll.qlTenorBasisValue(TenorBasis6M,AC354,_xll.ohTrigger(trigger,$X$24))</f>
        <v>2.5117851543769334E-3</v>
      </c>
      <c r="AF354" s="90">
        <f>_xll.qlTenorBasisForwardRate(TenorBasis6M,AC354,_xll.ohTrigger(trigger,$X$24))</f>
        <v>8.3907051412374643E-4</v>
      </c>
      <c r="AG354" s="90">
        <f>_xll.qlIndexFixing(TenorBasisIndex6M,$AB354,TRUE,_xll.ohTrigger(trigger,$X$24))</f>
        <v>8.1105463199614321E-4</v>
      </c>
      <c r="AH354" s="43">
        <f>_xll.qlIndexFixing($X$9,$AB354,TRUE,trigger)</f>
        <v>8.099295489755493E-4</v>
      </c>
      <c r="AI354" s="45">
        <f t="shared" si="19"/>
        <v>1.1250830205939127E-2</v>
      </c>
    </row>
    <row r="355" spans="27:35" x14ac:dyDescent="0.2">
      <c r="AA355" s="39" t="s">
        <v>87</v>
      </c>
      <c r="AB355" s="40">
        <f>_xll.qlInterestRateIndexFixingDate($X$9,AC355)</f>
        <v>42776</v>
      </c>
      <c r="AC355" s="40">
        <f>_xll.qlCalendarAdvance(calendar,$AC354,AA355,,,trigger)</f>
        <v>42780</v>
      </c>
      <c r="AD355" s="40">
        <f>_xll.qlInterestRateIndexMaturity($X$9,AC355,)</f>
        <v>42961</v>
      </c>
      <c r="AE355" s="43">
        <f>_xll.qlTenorBasisValue(TenorBasis6M,AC355,_xll.ohTrigger(trigger,$X$24))</f>
        <v>2.5126962141612031E-3</v>
      </c>
      <c r="AF355" s="90">
        <f>_xll.qlTenorBasisForwardRate(TenorBasis6M,AC355,_xll.ohTrigger(trigger,$X$24))</f>
        <v>8.4063084879369427E-4</v>
      </c>
      <c r="AG355" s="90">
        <f>_xll.qlIndexFixing(TenorBasisIndex6M,$AB355,TRUE,_xll.ohTrigger(trigger,$X$24))</f>
        <v>8.1332987715075123E-4</v>
      </c>
      <c r="AH355" s="43">
        <f>_xll.qlIndexFixing($X$9,$AB355,TRUE,trigger)</f>
        <v>8.1220946803587366E-4</v>
      </c>
      <c r="AI355" s="45">
        <f t="shared" si="19"/>
        <v>1.1204091148775712E-2</v>
      </c>
    </row>
    <row r="356" spans="27:35" x14ac:dyDescent="0.2">
      <c r="AA356" s="39" t="s">
        <v>87</v>
      </c>
      <c r="AB356" s="40">
        <f>_xll.qlInterestRateIndexFixingDate($X$9,AC356)</f>
        <v>42779</v>
      </c>
      <c r="AC356" s="40">
        <f>_xll.qlCalendarAdvance(calendar,$AC355,AA356,,,trigger)</f>
        <v>42781</v>
      </c>
      <c r="AD356" s="40">
        <f>_xll.qlInterestRateIndexMaturity($X$9,AC356,)</f>
        <v>42962</v>
      </c>
      <c r="AE356" s="43">
        <f>_xll.qlTenorBasisValue(TenorBasis6M,AC356,_xll.ohTrigger(trigger,$X$24))</f>
        <v>2.5136056368385592E-3</v>
      </c>
      <c r="AF356" s="90">
        <f>_xll.qlTenorBasisForwardRate(TenorBasis6M,AC356,_xll.ohTrigger(trigger,$X$24))</f>
        <v>8.4402159907800013E-4</v>
      </c>
      <c r="AG356" s="90">
        <f>_xll.qlIndexFixing(TenorBasisIndex6M,$AB356,TRUE,_xll.ohTrigger(trigger,$X$24))</f>
        <v>8.2007072911532205E-4</v>
      </c>
      <c r="AH356" s="43">
        <f>_xll.qlIndexFixing($X$9,$AB356,TRUE,trigger)</f>
        <v>8.1579358167732869E-4</v>
      </c>
      <c r="AI356" s="45">
        <f t="shared" si="19"/>
        <v>4.2771474379933595E-2</v>
      </c>
    </row>
    <row r="357" spans="27:35" x14ac:dyDescent="0.2">
      <c r="AA357" s="39" t="s">
        <v>87</v>
      </c>
      <c r="AB357" s="40">
        <f>_xll.qlInterestRateIndexFixingDate($X$9,AC357)</f>
        <v>42780</v>
      </c>
      <c r="AC357" s="40">
        <f>_xll.qlCalendarAdvance(calendar,$AC356,AA357,,,trigger)</f>
        <v>42782</v>
      </c>
      <c r="AD357" s="40">
        <f>_xll.qlInterestRateIndexMaturity($X$9,AC357,)</f>
        <v>42963</v>
      </c>
      <c r="AE357" s="43">
        <f>_xll.qlTenorBasisValue(TenorBasis6M,AC357,_xll.ohTrigger(trigger,$X$24))</f>
        <v>2.5145134238991188E-3</v>
      </c>
      <c r="AF357" s="90">
        <f>_xll.qlTenorBasisForwardRate(TenorBasis6M,AC357,_xll.ohTrigger(trigger,$X$24))</f>
        <v>8.4741878240999168E-4</v>
      </c>
      <c r="AG357" s="90">
        <f>_xll.qlIndexFixing(TenorBasisIndex6M,$AB357,TRUE,_xll.ohTrigger(trigger,$X$24))</f>
        <v>8.2062853741167072E-4</v>
      </c>
      <c r="AH357" s="43">
        <f>_xll.qlIndexFixing($X$9,$AB357,TRUE,trigger)</f>
        <v>8.193949013079034E-4</v>
      </c>
      <c r="AI357" s="45">
        <f t="shared" si="19"/>
        <v>1.2336361037673226E-2</v>
      </c>
    </row>
    <row r="358" spans="27:35" x14ac:dyDescent="0.2">
      <c r="AA358" s="39" t="s">
        <v>87</v>
      </c>
      <c r="AB358" s="40">
        <f>_xll.qlInterestRateIndexFixingDate($X$9,AC358)</f>
        <v>42781</v>
      </c>
      <c r="AC358" s="40">
        <f>_xll.qlCalendarAdvance(calendar,$AC357,AA358,,,trigger)</f>
        <v>42783</v>
      </c>
      <c r="AD358" s="40">
        <f>_xll.qlInterestRateIndexMaturity($X$9,AC358,)</f>
        <v>42964</v>
      </c>
      <c r="AE358" s="43">
        <f>_xll.qlTenorBasisValue(TenorBasis6M,AC358,_xll.ohTrigger(trigger,$X$24))</f>
        <v>2.5154195768318757E-3</v>
      </c>
      <c r="AF358" s="90">
        <f>_xll.qlTenorBasisForwardRate(TenorBasis6M,AC358,_xll.ohTrigger(trigger,$X$24))</f>
        <v>8.5082261402170001E-4</v>
      </c>
      <c r="AG358" s="90">
        <f>_xll.qlIndexFixing(TenorBasisIndex6M,$AB358,TRUE,_xll.ohTrigger(trigger,$X$24))</f>
        <v>8.2428773328571171E-4</v>
      </c>
      <c r="AH358" s="43">
        <f>_xll.qlIndexFixing($X$9,$AB358,TRUE,trigger)</f>
        <v>8.2301491645212356E-4</v>
      </c>
      <c r="AI358" s="45">
        <f t="shared" si="19"/>
        <v>1.272816833588152E-2</v>
      </c>
    </row>
    <row r="359" spans="27:35" x14ac:dyDescent="0.2">
      <c r="AA359" s="39" t="s">
        <v>87</v>
      </c>
      <c r="AB359" s="40">
        <f>_xll.qlInterestRateIndexFixingDate($X$9,AC359)</f>
        <v>42782</v>
      </c>
      <c r="AC359" s="40">
        <f>_xll.qlCalendarAdvance(calendar,$AC358,AA359,,,trigger)</f>
        <v>42786</v>
      </c>
      <c r="AD359" s="40">
        <f>_xll.qlInterestRateIndexMaturity($X$9,AC359,)</f>
        <v>42968</v>
      </c>
      <c r="AE359" s="43">
        <f>_xll.qlTenorBasisValue(TenorBasis6M,AC359,_xll.ohTrigger(trigger,$X$24))</f>
        <v>2.5181282457363845E-3</v>
      </c>
      <c r="AF359" s="90">
        <f>_xll.qlTenorBasisForwardRate(TenorBasis6M,AC359,_xll.ohTrigger(trigger,$X$24))</f>
        <v>8.6294971983718975E-4</v>
      </c>
      <c r="AG359" s="90">
        <f>_xll.qlIndexFixing(TenorBasisIndex6M,$AB359,TRUE,_xll.ohTrigger(trigger,$X$24))</f>
        <v>8.367115626711103E-4</v>
      </c>
      <c r="AH359" s="43">
        <f>_xll.qlIndexFixing($X$9,$AB359,TRUE,trigger)</f>
        <v>8.3535493767459429E-4</v>
      </c>
      <c r="AI359" s="45">
        <f t="shared" si="19"/>
        <v>1.3566249965160128E-2</v>
      </c>
    </row>
    <row r="360" spans="27:35" x14ac:dyDescent="0.2">
      <c r="AA360" s="39" t="s">
        <v>87</v>
      </c>
      <c r="AB360" s="40">
        <f>_xll.qlInterestRateIndexFixingDate($X$9,AC360)</f>
        <v>42783</v>
      </c>
      <c r="AC360" s="40">
        <f>_xll.qlCalendarAdvance(calendar,$AC359,AA360,,,trigger)</f>
        <v>42787</v>
      </c>
      <c r="AD360" s="40">
        <f>_xll.qlInterestRateIndexMaturity($X$9,AC360,)</f>
        <v>42968</v>
      </c>
      <c r="AE360" s="43">
        <f>_xll.qlTenorBasisValue(TenorBasis6M,AC360,_xll.ohTrigger(trigger,$X$24))</f>
        <v>2.5190278770253704E-3</v>
      </c>
      <c r="AF360" s="90">
        <f>_xll.qlTenorBasisForwardRate(TenorBasis6M,AC360,_xll.ohTrigger(trigger,$X$24))</f>
        <v>8.6450872795357822E-4</v>
      </c>
      <c r="AG360" s="90">
        <f>_xll.qlIndexFixing(TenorBasisIndex6M,$AB360,TRUE,_xll.ohTrigger(trigger,$X$24))</f>
        <v>8.3899531051650708E-4</v>
      </c>
      <c r="AH360" s="43">
        <f>_xll.qlIndexFixing($X$9,$AB360,TRUE,trigger)</f>
        <v>8.377117230273912E-4</v>
      </c>
      <c r="AI360" s="45">
        <f t="shared" si="19"/>
        <v>1.2835874891158755E-2</v>
      </c>
    </row>
    <row r="361" spans="27:35" x14ac:dyDescent="0.2">
      <c r="AA361" s="39" t="s">
        <v>87</v>
      </c>
      <c r="AB361" s="40">
        <f>_xll.qlInterestRateIndexFixingDate($X$9,AC361)</f>
        <v>42786</v>
      </c>
      <c r="AC361" s="40">
        <f>_xll.qlCalendarAdvance(calendar,$AC360,AA361,,,trigger)</f>
        <v>42788</v>
      </c>
      <c r="AD361" s="40">
        <f>_xll.qlInterestRateIndexMaturity($X$9,AC361,)</f>
        <v>42969</v>
      </c>
      <c r="AE361" s="43">
        <f>_xll.qlTenorBasisValue(TenorBasis6M,AC361,_xll.ohTrigger(trigger,$X$24))</f>
        <v>2.5199258816146616E-3</v>
      </c>
      <c r="AF361" s="90">
        <f>_xll.qlTenorBasisForwardRate(TenorBasis6M,AC361,_xll.ohTrigger(trigger,$X$24))</f>
        <v>8.6794902948231765E-4</v>
      </c>
      <c r="AG361" s="90">
        <f>_xll.qlIndexFixing(TenorBasisIndex6M,$AB361,TRUE,_xll.ohTrigger(trigger,$X$24))</f>
        <v>8.4269097943435978E-4</v>
      </c>
      <c r="AH361" s="43">
        <f>_xll.qlIndexFixing($X$9,$AB361,TRUE,trigger)</f>
        <v>8.4144755898974105E-4</v>
      </c>
      <c r="AI361" s="45">
        <f t="shared" si="19"/>
        <v>1.2434204446187379E-2</v>
      </c>
    </row>
    <row r="362" spans="27:35" x14ac:dyDescent="0.2">
      <c r="AA362" s="39" t="s">
        <v>87</v>
      </c>
      <c r="AB362" s="40">
        <f>_xll.qlInterestRateIndexFixingDate($X$9,AC362)</f>
        <v>42787</v>
      </c>
      <c r="AC362" s="40">
        <f>_xll.qlCalendarAdvance(calendar,$AC361,AA362,,,trigger)</f>
        <v>42789</v>
      </c>
      <c r="AD362" s="40">
        <f>_xll.qlInterestRateIndexMaturity($X$9,AC362,)</f>
        <v>42970</v>
      </c>
      <c r="AE362" s="43">
        <f>_xll.qlTenorBasisValue(TenorBasis6M,AC362,_xll.ohTrigger(trigger,$X$24))</f>
        <v>2.5208222609865139E-3</v>
      </c>
      <c r="AF362" s="90">
        <f>_xll.qlTenorBasisForwardRate(TenorBasis6M,AC362,_xll.ohTrigger(trigger,$X$24))</f>
        <v>8.7139727070195076E-4</v>
      </c>
      <c r="AG362" s="90">
        <f>_xll.qlIndexFixing(TenorBasisIndex6M,$AB362,TRUE,_xll.ohTrigger(trigger,$X$24))</f>
        <v>8.4639458866757897E-4</v>
      </c>
      <c r="AH362" s="43">
        <f>_xll.qlIndexFixing($X$9,$AB362,TRUE,trigger)</f>
        <v>8.4521102784960794E-4</v>
      </c>
      <c r="AI362" s="45">
        <f t="shared" si="19"/>
        <v>1.183560817971034E-2</v>
      </c>
    </row>
    <row r="363" spans="27:35" x14ac:dyDescent="0.2">
      <c r="AA363" s="39" t="s">
        <v>87</v>
      </c>
      <c r="AB363" s="40">
        <f>_xll.qlInterestRateIndexFixingDate($X$9,AC363)</f>
        <v>42788</v>
      </c>
      <c r="AC363" s="40">
        <f>_xll.qlCalendarAdvance(calendar,$AC362,AA363,,,trigger)</f>
        <v>42790</v>
      </c>
      <c r="AD363" s="40">
        <f>_xll.qlInterestRateIndexMaturity($X$9,AC363,)</f>
        <v>42971</v>
      </c>
      <c r="AE363" s="43">
        <f>_xll.qlTenorBasisValue(TenorBasis6M,AC363,_xll.ohTrigger(trigger,$X$24))</f>
        <v>2.5217170166220628E-3</v>
      </c>
      <c r="AF363" s="90">
        <f>_xll.qlTenorBasisForwardRate(TenorBasis6M,AC363,_xll.ohTrigger(trigger,$X$24))</f>
        <v>8.7485366684671682E-4</v>
      </c>
      <c r="AG363" s="90">
        <f>_xll.qlIndexFixing(TenorBasisIndex6M,$AB363,TRUE,_xll.ohTrigger(trigger,$X$24))</f>
        <v>8.5337044201448155E-4</v>
      </c>
      <c r="AH363" s="43">
        <f>_xll.qlIndexFixing($X$9,$AB363,TRUE,trigger)</f>
        <v>8.490036192123372E-4</v>
      </c>
      <c r="AI363" s="45">
        <f t="shared" si="19"/>
        <v>4.3668228021443489E-2</v>
      </c>
    </row>
    <row r="364" spans="27:35" x14ac:dyDescent="0.2">
      <c r="AA364" s="39" t="s">
        <v>87</v>
      </c>
      <c r="AB364" s="40">
        <f>_xll.qlInterestRateIndexFixingDate($X$9,AC364)</f>
        <v>42789</v>
      </c>
      <c r="AC364" s="40">
        <f>_xll.qlCalendarAdvance(calendar,$AC363,AA364,,,trigger)</f>
        <v>42793</v>
      </c>
      <c r="AD364" s="40">
        <f>_xll.qlInterestRateIndexMaturity($X$9,AC364,)</f>
        <v>42975</v>
      </c>
      <c r="AE364" s="43">
        <f>_xll.qlTenorBasisValue(TenorBasis6M,AC364,_xll.ohTrigger(trigger,$X$24))</f>
        <v>2.5243915559054753E-3</v>
      </c>
      <c r="AF364" s="90">
        <f>_xll.qlTenorBasisForwardRate(TenorBasis6M,AC364,_xll.ohTrigger(trigger,$X$24))</f>
        <v>8.8719998311596621E-4</v>
      </c>
      <c r="AG364" s="90">
        <f>_xll.qlIndexFixing(TenorBasisIndex6M,$AB364,TRUE,_xll.ohTrigger(trigger,$X$24))</f>
        <v>8.6273958155283405E-4</v>
      </c>
      <c r="AH364" s="43">
        <f>_xll.qlIndexFixing($X$9,$AB364,TRUE,trigger)</f>
        <v>8.6200360726516683E-4</v>
      </c>
      <c r="AI364" s="45">
        <f t="shared" si="19"/>
        <v>7.3597428766722546E-3</v>
      </c>
    </row>
    <row r="365" spans="27:35" x14ac:dyDescent="0.2">
      <c r="AA365" s="39" t="s">
        <v>87</v>
      </c>
      <c r="AB365" s="40">
        <f>_xll.qlInterestRateIndexFixingDate($X$9,AC365)</f>
        <v>42790</v>
      </c>
      <c r="AC365" s="40">
        <f>_xll.qlCalendarAdvance(calendar,$AC364,AA365,,,trigger)</f>
        <v>42794</v>
      </c>
      <c r="AD365" s="40">
        <f>_xll.qlInterestRateIndexMaturity($X$9,AC365,)</f>
        <v>42978</v>
      </c>
      <c r="AE365" s="43">
        <f>_xll.qlTenorBasisValue(TenorBasis6M,AC365,_xll.ohTrigger(trigger,$X$24))</f>
        <v>2.5252798313848052E-3</v>
      </c>
      <c r="AF365" s="90">
        <f>_xll.qlTenorBasisForwardRate(TenorBasis6M,AC365,_xll.ohTrigger(trigger,$X$24))</f>
        <v>8.9458366392103849E-4</v>
      </c>
      <c r="AG365" s="90">
        <f>_xll.qlIndexFixing(TenorBasisIndex6M,$AB365,TRUE,_xll.ohTrigger(trigger,$X$24))</f>
        <v>8.6943168651586623E-4</v>
      </c>
      <c r="AH365" s="43">
        <f>_xll.qlIndexFixing($X$9,$AB365,TRUE,trigger)</f>
        <v>8.6888576875530389E-4</v>
      </c>
      <c r="AI365" s="45">
        <f t="shared" si="19"/>
        <v>5.4591776056233266E-3</v>
      </c>
    </row>
    <row r="366" spans="27:35" x14ac:dyDescent="0.2">
      <c r="AA366" s="39" t="s">
        <v>87</v>
      </c>
      <c r="AB366" s="40">
        <f>_xll.qlInterestRateIndexFixingDate($X$9,AC366)</f>
        <v>42793</v>
      </c>
      <c r="AC366" s="40">
        <f>_xll.qlCalendarAdvance(calendar,$AC365,AA366,,,trigger)</f>
        <v>42795</v>
      </c>
      <c r="AD366" s="40">
        <f>_xll.qlInterestRateIndexMaturity($X$9,AC366,)</f>
        <v>42979</v>
      </c>
      <c r="AE366" s="43">
        <f>_xll.qlTenorBasisValue(TenorBasis6M,AC366,_xll.ohTrigger(trigger,$X$24))</f>
        <v>2.5261664905167408E-3</v>
      </c>
      <c r="AF366" s="90">
        <f>_xll.qlTenorBasisForwardRate(TenorBasis6M,AC366,_xll.ohTrigger(trigger,$X$24))</f>
        <v>8.9810746292189232E-4</v>
      </c>
      <c r="AG366" s="90">
        <f>_xll.qlIndexFixing(TenorBasisIndex6M,$AB366,TRUE,_xll.ohTrigger(trigger,$X$24))</f>
        <v>8.7320669234770896E-4</v>
      </c>
      <c r="AH366" s="43">
        <f>_xll.qlIndexFixing($X$9,$AB366,TRUE,trigger)</f>
        <v>8.7288535532376282E-4</v>
      </c>
      <c r="AI366" s="45">
        <f t="shared" si="19"/>
        <v>3.2133702394614421E-3</v>
      </c>
    </row>
    <row r="367" spans="27:35" x14ac:dyDescent="0.2">
      <c r="AA367" s="39" t="s">
        <v>87</v>
      </c>
      <c r="AB367" s="40">
        <f>_xll.qlInterestRateIndexFixingDate($X$9,AC367)</f>
        <v>42794</v>
      </c>
      <c r="AC367" s="40">
        <f>_xll.qlCalendarAdvance(calendar,$AC366,AA367,,,trigger)</f>
        <v>42796</v>
      </c>
      <c r="AD367" s="40">
        <f>_xll.qlInterestRateIndexMaturity($X$9,AC367,)</f>
        <v>42982</v>
      </c>
      <c r="AE367" s="43">
        <f>_xll.qlTenorBasisValue(TenorBasis6M,AC367,_xll.ohTrigger(trigger,$X$24))</f>
        <v>2.5270515347757161E-3</v>
      </c>
      <c r="AF367" s="90">
        <f>_xll.qlTenorBasisForwardRate(TenorBasis6M,AC367,_xll.ohTrigger(trigger,$X$24))</f>
        <v>9.0558019294158102E-4</v>
      </c>
      <c r="AG367" s="90">
        <f>_xll.qlIndexFixing(TenorBasisIndex6M,$AB367,TRUE,_xll.ohTrigger(trigger,$X$24))</f>
        <v>8.8000000000009208E-4</v>
      </c>
      <c r="AH367" s="43">
        <f>_xll.qlIndexFixing($X$9,$AB367,TRUE,trigger)</f>
        <v>8.799999999996623E-4</v>
      </c>
      <c r="AI367" s="45">
        <f t="shared" si="19"/>
        <v>4.2977774117325396E-12</v>
      </c>
    </row>
    <row r="368" spans="27:35" x14ac:dyDescent="0.2">
      <c r="AA368" s="39" t="s">
        <v>87</v>
      </c>
      <c r="AB368" s="40">
        <f>_xll.qlInterestRateIndexFixingDate($X$9,AC368)</f>
        <v>42795</v>
      </c>
      <c r="AC368" s="40">
        <f>_xll.qlCalendarAdvance(calendar,$AC367,AA368,,,trigger)</f>
        <v>42797</v>
      </c>
      <c r="AD368" s="40">
        <f>_xll.qlInterestRateIndexMaturity($X$9,AC368,)</f>
        <v>42982</v>
      </c>
      <c r="AE368" s="43">
        <f>_xll.qlTenorBasisValue(TenorBasis6M,AC368,_xll.ohTrigger(trigger,$X$24))</f>
        <v>2.527934965635048E-3</v>
      </c>
      <c r="AF368" s="90">
        <f>_xll.qlTenorBasisForwardRate(TenorBasis6M,AC368,_xll.ohTrigger(trigger,$X$24))</f>
        <v>9.0715878007301479E-4</v>
      </c>
      <c r="AG368" s="90">
        <f>_xll.qlIndexFixing(TenorBasisIndex6M,$AB368,TRUE,_xll.ohTrigger(trigger,$X$24))</f>
        <v>8.81916555375092E-4</v>
      </c>
      <c r="AH368" s="43">
        <f>_xll.qlIndexFixing($X$9,$AB368,TRUE,trigger)</f>
        <v>8.8254379660096982E-4</v>
      </c>
      <c r="AI368" s="45">
        <f t="shared" si="19"/>
        <v>-6.2724122587782052E-3</v>
      </c>
    </row>
    <row r="369" spans="27:35" x14ac:dyDescent="0.2">
      <c r="AA369" s="39" t="s">
        <v>87</v>
      </c>
      <c r="AB369" s="40">
        <f>_xll.qlInterestRateIndexFixingDate($X$9,AC369)</f>
        <v>42796</v>
      </c>
      <c r="AC369" s="40">
        <f>_xll.qlCalendarAdvance(calendar,$AC368,AA369,,,trigger)</f>
        <v>42800</v>
      </c>
      <c r="AD369" s="40">
        <f>_xll.qlInterestRateIndexMaturity($X$9,AC369,)</f>
        <v>42984</v>
      </c>
      <c r="AE369" s="43">
        <f>_xll.qlTenorBasisValue(TenorBasis6M,AC369,_xll.ohTrigger(trigger,$X$24))</f>
        <v>2.5305755925316658E-3</v>
      </c>
      <c r="AF369" s="90">
        <f>_xll.qlTenorBasisForwardRate(TenorBasis6M,AC369,_xll.ohTrigger(trigger,$X$24))</f>
        <v>9.158747400049512E-4</v>
      </c>
      <c r="AG369" s="90">
        <f>_xll.qlIndexFixing(TenorBasisIndex6M,$AB369,TRUE,_xll.ohTrigger(trigger,$X$24))</f>
        <v>8.9130785683023549E-4</v>
      </c>
      <c r="AH369" s="43">
        <f>_xll.qlIndexFixing($X$9,$AB369,TRUE,trigger)</f>
        <v>8.9343187619801527E-4</v>
      </c>
      <c r="AI369" s="45">
        <f t="shared" si="19"/>
        <v>-2.1240193677797819E-2</v>
      </c>
    </row>
    <row r="370" spans="27:35" x14ac:dyDescent="0.2">
      <c r="AA370" s="39" t="s">
        <v>87</v>
      </c>
      <c r="AB370" s="40">
        <f>_xll.qlInterestRateIndexFixingDate($X$9,AC370)</f>
        <v>42797</v>
      </c>
      <c r="AC370" s="40">
        <f>_xll.qlCalendarAdvance(calendar,$AC369,AA370,,,trigger)</f>
        <v>42801</v>
      </c>
      <c r="AD370" s="40">
        <f>_xll.qlInterestRateIndexMaturity($X$9,AC370,)</f>
        <v>42985</v>
      </c>
      <c r="AE370" s="43">
        <f>_xll.qlTenorBasisValue(TenorBasis6M,AC370,_xll.ohTrigger(trigger,$X$24))</f>
        <v>2.5314525845033429E-3</v>
      </c>
      <c r="AF370" s="90">
        <f>_xll.qlTenorBasisForwardRate(TenorBasis6M,AC370,_xll.ohTrigger(trigger,$X$24))</f>
        <v>9.1945933415037585E-4</v>
      </c>
      <c r="AG370" s="90">
        <f>_xll.qlIndexFixing(TenorBasisIndex6M,$AB370,TRUE,_xll.ohTrigger(trigger,$X$24))</f>
        <v>8.9505930217373538E-4</v>
      </c>
      <c r="AH370" s="43">
        <f>_xll.qlIndexFixing($X$9,$AB370,TRUE,trigger)</f>
        <v>8.9762599904703692E-4</v>
      </c>
      <c r="AI370" s="45">
        <f t="shared" si="19"/>
        <v>-2.566696873301539E-2</v>
      </c>
    </row>
    <row r="371" spans="27:35" x14ac:dyDescent="0.2">
      <c r="AA371" s="39" t="s">
        <v>87</v>
      </c>
      <c r="AB371" s="40">
        <f>_xll.qlInterestRateIndexFixingDate($X$9,AC371)</f>
        <v>42800</v>
      </c>
      <c r="AC371" s="40">
        <f>_xll.qlCalendarAdvance(calendar,$AC370,AA371,,,trigger)</f>
        <v>42802</v>
      </c>
      <c r="AD371" s="40">
        <f>_xll.qlInterestRateIndexMaturity($X$9,AC371,)</f>
        <v>42986</v>
      </c>
      <c r="AE371" s="43">
        <f>_xll.qlTenorBasisValue(TenorBasis6M,AC371,_xll.ohTrigger(trigger,$X$24))</f>
        <v>2.5323279704252766E-3</v>
      </c>
      <c r="AF371" s="90">
        <f>_xll.qlTenorBasisForwardRate(TenorBasis6M,AC371,_xll.ohTrigger(trigger,$X$24))</f>
        <v>9.2305480198036187E-4</v>
      </c>
      <c r="AG371" s="90">
        <f>_xll.qlIndexFixing(TenorBasisIndex6M,$AB371,TRUE,_xll.ohTrigger(trigger,$X$24))</f>
        <v>8.988216216240676E-4</v>
      </c>
      <c r="AH371" s="43">
        <f>_xll.qlIndexFixing($X$9,$AB371,TRUE,trigger)</f>
        <v>9.0183758103932012E-4</v>
      </c>
      <c r="AI371" s="45">
        <f t="shared" si="19"/>
        <v>-3.0159594152525226E-2</v>
      </c>
    </row>
    <row r="372" spans="27:35" x14ac:dyDescent="0.2">
      <c r="AA372" s="39" t="s">
        <v>87</v>
      </c>
      <c r="AB372" s="40">
        <f>_xll.qlInterestRateIndexFixingDate($X$9,AC372)</f>
        <v>42801</v>
      </c>
      <c r="AC372" s="40">
        <f>_xll.qlCalendarAdvance(calendar,$AC371,AA372,,,trigger)</f>
        <v>42803</v>
      </c>
      <c r="AD372" s="40">
        <f>_xll.qlInterestRateIndexMaturity($X$9,AC372,)</f>
        <v>42989</v>
      </c>
      <c r="AE372" s="43">
        <f>_xll.qlTenorBasisValue(TenorBasis6M,AC372,_xll.ohTrigger(trigger,$X$24))</f>
        <v>2.5332017517641129E-3</v>
      </c>
      <c r="AF372" s="90">
        <f>_xll.qlTenorBasisForwardRate(TenorBasis6M,AC372,_xll.ohTrigger(trigger,$X$24))</f>
        <v>9.3071390839196246E-4</v>
      </c>
      <c r="AG372" s="90">
        <f>_xll.qlIndexFixing(TenorBasisIndex6M,$AB372,TRUE,_xll.ohTrigger(trigger,$X$24))</f>
        <v>9.062891079568737E-4</v>
      </c>
      <c r="AH372" s="43">
        <f>_xll.qlIndexFixing($X$9,$AB372,TRUE,trigger)</f>
        <v>9.0933485635144129E-4</v>
      </c>
      <c r="AI372" s="45">
        <f t="shared" si="19"/>
        <v>-3.0457483945675861E-2</v>
      </c>
    </row>
    <row r="373" spans="27:35" x14ac:dyDescent="0.2">
      <c r="AA373" s="39" t="s">
        <v>87</v>
      </c>
      <c r="AB373" s="40">
        <f>_xll.qlInterestRateIndexFixingDate($X$9,AC373)</f>
        <v>42802</v>
      </c>
      <c r="AC373" s="40">
        <f>_xll.qlCalendarAdvance(calendar,$AC372,AA373,,,trigger)</f>
        <v>42804</v>
      </c>
      <c r="AD373" s="40">
        <f>_xll.qlInterestRateIndexMaturity($X$9,AC373,)</f>
        <v>42989</v>
      </c>
      <c r="AE373" s="43">
        <f>_xll.qlTenorBasisValue(TenorBasis6M,AC373,_xll.ohTrigger(trigger,$X$24))</f>
        <v>2.5340739299853899E-3</v>
      </c>
      <c r="AF373" s="90">
        <f>_xll.qlTenorBasisForwardRate(TenorBasis6M,AC373,_xll.ohTrigger(trigger,$X$24))</f>
        <v>9.3231077943238582E-4</v>
      </c>
      <c r="AG373" s="90">
        <f>_xll.qlIndexFixing(TenorBasisIndex6M,$AB373,TRUE,_xll.ohTrigger(trigger,$X$24))</f>
        <v>9.082301977307441E-4</v>
      </c>
      <c r="AH373" s="43">
        <f>_xll.qlIndexFixing($X$9,$AB373,TRUE,trigger)</f>
        <v>9.1193511726342315E-4</v>
      </c>
      <c r="AI373" s="45">
        <f t="shared" si="19"/>
        <v>-3.7049195326790484E-2</v>
      </c>
    </row>
    <row r="374" spans="27:35" x14ac:dyDescent="0.2">
      <c r="AA374" s="39" t="s">
        <v>87</v>
      </c>
      <c r="AB374" s="40">
        <f>_xll.qlInterestRateIndexFixingDate($X$9,AC374)</f>
        <v>42803</v>
      </c>
      <c r="AC374" s="40">
        <f>_xll.qlCalendarAdvance(calendar,$AC373,AA374,,,trigger)</f>
        <v>42807</v>
      </c>
      <c r="AD374" s="40">
        <f>_xll.qlInterestRateIndexMaturity($X$9,AC374,)</f>
        <v>42991</v>
      </c>
      <c r="AE374" s="43">
        <f>_xll.qlTenorBasisValue(TenorBasis6M,AC374,_xll.ohTrigger(trigger,$X$24))</f>
        <v>2.536680860582619E-3</v>
      </c>
      <c r="AF374" s="90">
        <f>_xll.qlTenorBasisForwardRate(TenorBasis6M,AC374,_xll.ohTrigger(trigger,$X$24))</f>
        <v>9.412026580734662E-4</v>
      </c>
      <c r="AG374" s="90">
        <f>_xll.qlIndexFixing(TenorBasisIndex6M,$AB374,TRUE,_xll.ohTrigger(trigger,$X$24))</f>
        <v>9.1780374218337728E-4</v>
      </c>
      <c r="AH374" s="43">
        <f>_xll.qlIndexFixing($X$9,$AB374,TRUE,trigger)</f>
        <v>9.2299241982526817E-4</v>
      </c>
      <c r="AI374" s="45">
        <f t="shared" si="19"/>
        <v>-5.1886776418908889E-2</v>
      </c>
    </row>
    <row r="375" spans="27:35" x14ac:dyDescent="0.2">
      <c r="AA375" s="39" t="s">
        <v>87</v>
      </c>
      <c r="AB375" s="40">
        <f>_xll.qlInterestRateIndexFixingDate($X$9,AC375)</f>
        <v>42804</v>
      </c>
      <c r="AC375" s="40">
        <f>_xll.qlCalendarAdvance(calendar,$AC374,AA375,,,trigger)</f>
        <v>42808</v>
      </c>
      <c r="AD375" s="40">
        <f>_xll.qlInterestRateIndexMaturity($X$9,AC375,)</f>
        <v>42992</v>
      </c>
      <c r="AE375" s="43">
        <f>_xll.qlTenorBasisValue(TenorBasis6M,AC375,_xll.ohTrigger(trigger,$X$24))</f>
        <v>2.5375466409668776E-3</v>
      </c>
      <c r="AF375" s="90">
        <f>_xll.qlTenorBasisForwardRate(TenorBasis6M,AC375,_xll.ohTrigger(trigger,$X$24))</f>
        <v>9.4486781502705459E-4</v>
      </c>
      <c r="AG375" s="90">
        <f>_xll.qlIndexFixing(TenorBasisIndex6M,$AB375,TRUE,_xll.ohTrigger(trigger,$X$24))</f>
        <v>9.2163575330440482E-4</v>
      </c>
      <c r="AH375" s="43">
        <f>_xll.qlIndexFixing($X$9,$AB375,TRUE,trigger)</f>
        <v>9.2720978111068234E-4</v>
      </c>
      <c r="AI375" s="45">
        <f t="shared" si="19"/>
        <v>-5.574027806277515E-2</v>
      </c>
    </row>
    <row r="376" spans="27:35" x14ac:dyDescent="0.2">
      <c r="AA376" s="39" t="s">
        <v>87</v>
      </c>
      <c r="AB376" s="40">
        <f>_xll.qlInterestRateIndexFixingDate($X$9,AC376)</f>
        <v>42807</v>
      </c>
      <c r="AC376" s="40">
        <f>_xll.qlCalendarAdvance(calendar,$AC375,AA376,,,trigger)</f>
        <v>42809</v>
      </c>
      <c r="AD376" s="40">
        <f>_xll.qlInterestRateIndexMaturity($X$9,AC376,)</f>
        <v>42993</v>
      </c>
      <c r="AE376" s="43">
        <f>_xll.qlTenorBasisValue(TenorBasis6M,AC376,_xll.ohTrigger(trigger,$X$24))</f>
        <v>2.5384108255446548E-3</v>
      </c>
      <c r="AF376" s="90">
        <f>_xll.qlTenorBasisForwardRate(TenorBasis6M,AC376,_xll.ohTrigger(trigger,$X$24))</f>
        <v>9.4854532800945171E-4</v>
      </c>
      <c r="AG376" s="90">
        <f>_xll.qlIndexFixing(TenorBasisIndex6M,$AB376,TRUE,_xll.ohTrigger(trigger,$X$24))</f>
        <v>9.25480120880422E-4</v>
      </c>
      <c r="AH376" s="43">
        <f>_xll.qlIndexFixing($X$9,$AB376,TRUE,trigger)</f>
        <v>9.3141160930389276E-4</v>
      </c>
      <c r="AI376" s="45">
        <f t="shared" si="19"/>
        <v>-5.9314884234707571E-2</v>
      </c>
    </row>
    <row r="377" spans="27:35" x14ac:dyDescent="0.2">
      <c r="AA377" s="39" t="s">
        <v>87</v>
      </c>
      <c r="AB377" s="40">
        <f>_xll.qlInterestRateIndexFixingDate($X$9,AC377)</f>
        <v>42808</v>
      </c>
      <c r="AC377" s="40">
        <f>_xll.qlCalendarAdvance(calendar,$AC376,AA377,,,trigger)</f>
        <v>42810</v>
      </c>
      <c r="AD377" s="40">
        <f>_xll.qlInterestRateIndexMaturity($X$9,AC377,)</f>
        <v>42996</v>
      </c>
      <c r="AE377" s="43">
        <f>_xll.qlTenorBasisValue(TenorBasis6M,AC377,_xll.ohTrigger(trigger,$X$24))</f>
        <v>2.5392734157748485E-3</v>
      </c>
      <c r="AF377" s="90">
        <f>_xll.qlTenorBasisForwardRate(TenorBasis6M,AC377,_xll.ohTrigger(trigger,$X$24))</f>
        <v>9.564052874423733E-4</v>
      </c>
      <c r="AG377" s="90">
        <f>_xll.qlIndexFixing(TenorBasisIndex6M,$AB377,TRUE,_xll.ohTrigger(trigger,$X$24))</f>
        <v>9.3313590023689282E-4</v>
      </c>
      <c r="AH377" s="43">
        <f>_xll.qlIndexFixing($X$9,$AB377,TRUE,trigger)</f>
        <v>9.3906347611735319E-4</v>
      </c>
      <c r="AI377" s="45">
        <f t="shared" si="19"/>
        <v>-5.9275758804603694E-2</v>
      </c>
    </row>
    <row r="378" spans="27:35" x14ac:dyDescent="0.2">
      <c r="AA378" s="39" t="s">
        <v>87</v>
      </c>
      <c r="AB378" s="40">
        <f>_xll.qlInterestRateIndexFixingDate($X$9,AC378)</f>
        <v>42809</v>
      </c>
      <c r="AC378" s="40">
        <f>_xll.qlCalendarAdvance(calendar,$AC377,AA378,,,trigger)</f>
        <v>42811</v>
      </c>
      <c r="AD378" s="40">
        <f>_xll.qlInterestRateIndexMaturity($X$9,AC378,)</f>
        <v>42996</v>
      </c>
      <c r="AE378" s="43">
        <f>_xll.qlTenorBasisValue(TenorBasis6M,AC378,_xll.ohTrigger(trigger,$X$24))</f>
        <v>2.5401344131152528E-3</v>
      </c>
      <c r="AF378" s="90">
        <f>_xll.qlTenorBasisForwardRate(TenorBasis6M,AC378,_xll.ohTrigger(trigger,$X$24))</f>
        <v>9.5802872385467865E-4</v>
      </c>
      <c r="AG378" s="90">
        <f>_xll.qlIndexFixing(TenorBasisIndex6M,$AB378,TRUE,_xll.ohTrigger(trigger,$X$24))</f>
        <v>9.3510980591843425E-4</v>
      </c>
      <c r="AH378" s="43">
        <f>_xll.qlIndexFixing($X$9,$AB378,TRUE,trigger)</f>
        <v>9.4149042830866318E-4</v>
      </c>
      <c r="AI378" s="45">
        <f t="shared" si="19"/>
        <v>-6.3806223902289308E-2</v>
      </c>
    </row>
    <row r="379" spans="27:35" x14ac:dyDescent="0.2">
      <c r="AA379" s="39" t="s">
        <v>87</v>
      </c>
      <c r="AB379" s="40">
        <f>_xll.qlInterestRateIndexFixingDate($X$9,AC379)</f>
        <v>42810</v>
      </c>
      <c r="AC379" s="40">
        <f>_xll.qlCalendarAdvance(calendar,$AC378,AA379,,,trigger)</f>
        <v>42814</v>
      </c>
      <c r="AD379" s="40">
        <f>_xll.qlInterestRateIndexMaturity($X$9,AC379,)</f>
        <v>42998</v>
      </c>
      <c r="AE379" s="43">
        <f>_xll.qlTenorBasisValue(TenorBasis6M,AC379,_xll.ohTrigger(trigger,$X$24))</f>
        <v>2.5427078623591419E-3</v>
      </c>
      <c r="AF379" s="90">
        <f>_xll.qlTenorBasisForwardRate(TenorBasis6M,AC379,_xll.ohTrigger(trigger,$X$24))</f>
        <v>9.6712564522598971E-4</v>
      </c>
      <c r="AG379" s="90">
        <f>_xll.qlIndexFixing(TenorBasisIndex6M,$AB379,TRUE,_xll.ohTrigger(trigger,$X$24))</f>
        <v>9.4489471748731408E-4</v>
      </c>
      <c r="AH379" s="43">
        <f>_xll.qlIndexFixing($X$9,$AB379,TRUE,trigger)</f>
        <v>9.5202278565607336E-4</v>
      </c>
      <c r="AI379" s="45">
        <f t="shared" si="19"/>
        <v>-7.1280681687592828E-2</v>
      </c>
    </row>
    <row r="380" spans="27:35" x14ac:dyDescent="0.2">
      <c r="AA380" s="39" t="s">
        <v>87</v>
      </c>
      <c r="AB380" s="40">
        <f>_xll.qlInterestRateIndexFixingDate($X$9,AC380)</f>
        <v>42811</v>
      </c>
      <c r="AC380" s="40">
        <f>_xll.qlCalendarAdvance(calendar,$AC379,AA380,,,trigger)</f>
        <v>42815</v>
      </c>
      <c r="AD380" s="40">
        <f>_xll.qlInterestRateIndexMaturity($X$9,AC380,)</f>
        <v>42999</v>
      </c>
      <c r="AE380" s="43">
        <f>_xll.qlTenorBasisValue(TenorBasis6M,AC380,_xll.ohTrigger(trigger,$X$24))</f>
        <v>2.5435625026962901E-3</v>
      </c>
      <c r="AF380" s="90">
        <f>_xll.qlTenorBasisForwardRate(TenorBasis6M,AC380,_xll.ohTrigger(trigger,$X$24))</f>
        <v>9.7088174151129523E-4</v>
      </c>
      <c r="AG380" s="90">
        <f>_xll.qlIndexFixing(TenorBasisIndex6M,$AB380,TRUE,_xll.ohTrigger(trigger,$X$24))</f>
        <v>9.4881767094113644E-4</v>
      </c>
      <c r="AH380" s="43">
        <f>_xll.qlIndexFixing($X$9,$AB380,TRUE,trigger)</f>
        <v>9.5603243381522332E-4</v>
      </c>
      <c r="AI380" s="45">
        <f t="shared" si="19"/>
        <v>-7.2147628740868885E-2</v>
      </c>
    </row>
    <row r="381" spans="27:35" x14ac:dyDescent="0.2">
      <c r="AA381" s="39" t="s">
        <v>87</v>
      </c>
      <c r="AB381" s="40">
        <f>_xll.qlInterestRateIndexFixingDate($X$9,AC381)</f>
        <v>42814</v>
      </c>
      <c r="AC381" s="40">
        <f>_xll.qlCalendarAdvance(calendar,$AC380,AA381,,,trigger)</f>
        <v>42816</v>
      </c>
      <c r="AD381" s="40">
        <f>_xll.qlInterestRateIndexMaturity($X$9,AC381,)</f>
        <v>43000</v>
      </c>
      <c r="AE381" s="43">
        <f>_xll.qlTenorBasisValue(TenorBasis6M,AC381,_xll.ohTrigger(trigger,$X$24))</f>
        <v>2.5444155574160928E-3</v>
      </c>
      <c r="AF381" s="90">
        <f>_xll.qlTenorBasisForwardRate(TenorBasis6M,AC381,_xll.ohTrigger(trigger,$X$24))</f>
        <v>9.7465167620701832E-4</v>
      </c>
      <c r="AG381" s="90">
        <f>_xll.qlIndexFixing(TenorBasisIndex6M,$AB381,TRUE,_xll.ohTrigger(trigger,$X$24))</f>
        <v>9.5275446323807365E-4</v>
      </c>
      <c r="AH381" s="43">
        <f>_xll.qlIndexFixing($X$9,$AB381,TRUE,trigger)</f>
        <v>9.5999355469956614E-4</v>
      </c>
      <c r="AI381" s="45">
        <f t="shared" si="19"/>
        <v>-7.2390914614924889E-2</v>
      </c>
    </row>
    <row r="382" spans="27:35" x14ac:dyDescent="0.2">
      <c r="AA382" s="39" t="s">
        <v>87</v>
      </c>
      <c r="AB382" s="40">
        <f>_xll.qlInterestRateIndexFixingDate($X$9,AC382)</f>
        <v>42815</v>
      </c>
      <c r="AC382" s="40">
        <f>_xll.qlCalendarAdvance(calendar,$AC381,AA382,,,trigger)</f>
        <v>42817</v>
      </c>
      <c r="AD382" s="40">
        <f>_xll.qlInterestRateIndexMaturity($X$9,AC382,)</f>
        <v>43003</v>
      </c>
      <c r="AE382" s="43">
        <f>_xll.qlTenorBasisValue(TenorBasis6M,AC382,_xll.ohTrigger(trigger,$X$24))</f>
        <v>2.545267027969738E-3</v>
      </c>
      <c r="AF382" s="90">
        <f>_xll.qlTenorBasisForwardRate(TenorBasis6M,AC382,_xll.ohTrigger(trigger,$X$24))</f>
        <v>9.8272619074486604E-4</v>
      </c>
      <c r="AG382" s="90">
        <f>_xll.qlIndexFixing(TenorBasisIndex6M,$AB382,TRUE,_xll.ohTrigger(trigger,$X$24))</f>
        <v>9.6061223766797526E-4</v>
      </c>
      <c r="AH382" s="43">
        <f>_xll.qlIndexFixing($X$9,$AB382,TRUE,trigger)</f>
        <v>9.6758658443517993E-4</v>
      </c>
      <c r="AI382" s="45">
        <f t="shared" si="19"/>
        <v>-6.9743467672046644E-2</v>
      </c>
    </row>
    <row r="383" spans="27:35" x14ac:dyDescent="0.2">
      <c r="AA383" s="39" t="s">
        <v>87</v>
      </c>
      <c r="AB383" s="40">
        <f>_xll.qlInterestRateIndexFixingDate($X$9,AC383)</f>
        <v>42816</v>
      </c>
      <c r="AC383" s="40">
        <f>_xll.qlCalendarAdvance(calendar,$AC382,AA383,,,trigger)</f>
        <v>42818</v>
      </c>
      <c r="AD383" s="40">
        <f>_xll.qlInterestRateIndexMaturity($X$9,AC383,)</f>
        <v>43003</v>
      </c>
      <c r="AE383" s="43">
        <f>_xll.qlTenorBasisValue(TenorBasis6M,AC383,_xll.ohTrigger(trigger,$X$24))</f>
        <v>2.5461169158073147E-3</v>
      </c>
      <c r="AF383" s="90">
        <f>_xll.qlTenorBasisForwardRate(TenorBasis6M,AC383,_xll.ohTrigger(trigger,$X$24))</f>
        <v>9.8438485953853826E-4</v>
      </c>
      <c r="AG383" s="90">
        <f>_xll.qlIndexFixing(TenorBasisIndex6M,$AB383,TRUE,_xll.ohTrigger(trigger,$X$24))</f>
        <v>9.6262762634248067E-4</v>
      </c>
      <c r="AH383" s="43">
        <f>_xll.qlIndexFixing($X$9,$AB383,TRUE,trigger)</f>
        <v>9.6960180203435359E-4</v>
      </c>
      <c r="AI383" s="45">
        <f t="shared" si="19"/>
        <v>-6.9741756918729206E-2</v>
      </c>
    </row>
    <row r="384" spans="27:35" x14ac:dyDescent="0.2">
      <c r="AA384" s="39" t="s">
        <v>87</v>
      </c>
      <c r="AB384" s="40">
        <f>_xll.qlInterestRateIndexFixingDate($X$9,AC384)</f>
        <v>42817</v>
      </c>
      <c r="AC384" s="40">
        <f>_xll.qlCalendarAdvance(calendar,$AC383,AA384,,,trigger)</f>
        <v>42821</v>
      </c>
      <c r="AD384" s="40">
        <f>_xll.qlInterestRateIndexMaturity($X$9,AC384,)</f>
        <v>43005</v>
      </c>
      <c r="AE384" s="43">
        <f>_xll.qlTenorBasisValue(TenorBasis6M,AC384,_xll.ohTrigger(trigger,$X$24))</f>
        <v>2.5486570975080669E-3</v>
      </c>
      <c r="AF384" s="90">
        <f>_xll.qlTenorBasisForwardRate(TenorBasis6M,AC384,_xll.ohTrigger(trigger,$X$24))</f>
        <v>9.9371633791589531E-4</v>
      </c>
      <c r="AG384" s="90">
        <f>_xll.qlIndexFixing(TenorBasisIndex6M,$AB384,TRUE,_xll.ohTrigger(trigger,$X$24))</f>
        <v>9.7265341948345012E-4</v>
      </c>
      <c r="AH384" s="43">
        <f>_xll.qlIndexFixing($X$9,$AB384,TRUE,trigger)</f>
        <v>9.7890627282073137E-4</v>
      </c>
      <c r="AI384" s="45">
        <f t="shared" si="19"/>
        <v>-6.2528533372812556E-2</v>
      </c>
    </row>
    <row r="385" spans="27:35" x14ac:dyDescent="0.2">
      <c r="AA385" s="39" t="s">
        <v>87</v>
      </c>
      <c r="AB385" s="40">
        <f>_xll.qlInterestRateIndexFixingDate($X$9,AC385)</f>
        <v>42818</v>
      </c>
      <c r="AC385" s="40">
        <f>_xll.qlCalendarAdvance(calendar,$AC384,AA385,,,trigger)</f>
        <v>42822</v>
      </c>
      <c r="AD385" s="40">
        <f>_xll.qlInterestRateIndexMaturity($X$9,AC385,)</f>
        <v>43006</v>
      </c>
      <c r="AE385" s="43">
        <f>_xll.qlTenorBasisValue(TenorBasis6M,AC385,_xll.ohTrigger(trigger,$X$24))</f>
        <v>2.54950066896032E-3</v>
      </c>
      <c r="AF385" s="90">
        <f>_xll.qlTenorBasisForwardRate(TenorBasis6M,AC385,_xll.ohTrigger(trigger,$X$24))</f>
        <v>9.9757375032495242E-4</v>
      </c>
      <c r="AG385" s="90">
        <f>_xll.qlIndexFixing(TenorBasisIndex6M,$AB385,TRUE,_xll.ohTrigger(trigger,$X$24))</f>
        <v>9.766776921155372E-4</v>
      </c>
      <c r="AH385" s="43">
        <f>_xll.qlIndexFixing($X$9,$AB385,TRUE,trigger)</f>
        <v>9.8247724330786761E-4</v>
      </c>
      <c r="AI385" s="45">
        <f t="shared" si="19"/>
        <v>-5.7995511923304016E-2</v>
      </c>
    </row>
    <row r="386" spans="27:35" x14ac:dyDescent="0.2">
      <c r="AA386" s="39" t="s">
        <v>87</v>
      </c>
      <c r="AB386" s="40">
        <f>_xll.qlInterestRateIndexFixingDate($X$9,AC386)</f>
        <v>42821</v>
      </c>
      <c r="AC386" s="40">
        <f>_xll.qlCalendarAdvance(calendar,$AC385,AA386,,,trigger)</f>
        <v>42823</v>
      </c>
      <c r="AD386" s="40">
        <f>_xll.qlInterestRateIndexMaturity($X$9,AC386,)</f>
        <v>43007</v>
      </c>
      <c r="AE386" s="43">
        <f>_xll.qlTenorBasisValue(TenorBasis6M,AC386,_xll.ohTrigger(trigger,$X$24))</f>
        <v>2.5503426649305006E-3</v>
      </c>
      <c r="AF386" s="90">
        <f>_xll.qlTenorBasisForwardRate(TenorBasis6M,AC386,_xll.ohTrigger(trigger,$X$24))</f>
        <v>1.0014464835673071E-3</v>
      </c>
      <c r="AG386" s="90">
        <f>_xll.qlIndexFixing(TenorBasisIndex6M,$AB386,TRUE,_xll.ohTrigger(trigger,$X$24))</f>
        <v>9.8071728602404568E-4</v>
      </c>
      <c r="AH386" s="43">
        <f>_xll.qlIndexFixing($X$9,$AB386,TRUE,trigger)</f>
        <v>9.8596669065806699E-4</v>
      </c>
      <c r="AI386" s="45">
        <f t="shared" si="19"/>
        <v>-5.2494046340213069E-2</v>
      </c>
    </row>
    <row r="387" spans="27:35" x14ac:dyDescent="0.2">
      <c r="AA387" s="39" t="s">
        <v>87</v>
      </c>
      <c r="AB387" s="40">
        <f>_xll.qlInterestRateIndexFixingDate($X$9,AC387)</f>
        <v>42822</v>
      </c>
      <c r="AC387" s="40">
        <f>_xll.qlCalendarAdvance(calendar,$AC386,AA387,,,trigger)</f>
        <v>42824</v>
      </c>
      <c r="AD387" s="40">
        <f>_xll.qlInterestRateIndexMaturity($X$9,AC387,)</f>
        <v>43007</v>
      </c>
      <c r="AE387" s="43">
        <f>_xll.qlTenorBasisValue(TenorBasis6M,AC387,_xll.ohTrigger(trigger,$X$24))</f>
        <v>2.5511830868621228E-3</v>
      </c>
      <c r="AF387" s="90">
        <f>_xll.qlTenorBasisForwardRate(TenorBasis6M,AC387,_xll.ohTrigger(trigger,$X$24))</f>
        <v>1.00313708593179E-3</v>
      </c>
      <c r="AG387" s="90">
        <f>_xll.qlIndexFixing(TenorBasisIndex6M,$AB387,TRUE,_xll.ohTrigger(trigger,$X$24))</f>
        <v>9.8277607333605976E-4</v>
      </c>
      <c r="AH387" s="43">
        <f>_xll.qlIndexFixing($X$9,$AB387,TRUE,trigger)</f>
        <v>9.8742742673467833E-4</v>
      </c>
      <c r="AI387" s="45">
        <f t="shared" si="19"/>
        <v>-4.6513533986185761E-2</v>
      </c>
    </row>
    <row r="388" spans="27:35" x14ac:dyDescent="0.2">
      <c r="AA388" s="39" t="s">
        <v>87</v>
      </c>
      <c r="AB388" s="40">
        <f>_xll.qlInterestRateIndexFixingDate($X$9,AC388)</f>
        <v>42823</v>
      </c>
      <c r="AC388" s="40">
        <f>_xll.qlCalendarAdvance(calendar,$AC387,AA388,,,trigger)</f>
        <v>42825</v>
      </c>
      <c r="AD388" s="40">
        <f>_xll.qlInterestRateIndexMaturity($X$9,AC388,)</f>
        <v>43007</v>
      </c>
      <c r="AE388" s="43">
        <f>_xll.qlTenorBasisValue(TenorBasis6M,AC388,_xll.ohTrigger(trigger,$X$24))</f>
        <v>2.552021936197608E-3</v>
      </c>
      <c r="AF388" s="90">
        <f>_xll.qlTenorBasisForwardRate(TenorBasis6M,AC388,_xll.ohTrigger(trigger,$X$24))</f>
        <v>1.0048318289250619E-3</v>
      </c>
      <c r="AG388" s="90">
        <f>_xll.qlIndexFixing(TenorBasisIndex6M,$AB388,TRUE,_xll.ohTrigger(trigger,$X$24))</f>
        <v>9.8484304555194286E-4</v>
      </c>
      <c r="AH388" s="43">
        <f>_xll.qlIndexFixing($X$9,$AB388,TRUE,trigger)</f>
        <v>9.88773943902942E-4</v>
      </c>
      <c r="AI388" s="45">
        <f t="shared" ref="AI388:AI451" si="20">(AG388-AH388)*10000</f>
        <v>-3.9308983509991381E-2</v>
      </c>
    </row>
    <row r="389" spans="27:35" x14ac:dyDescent="0.2">
      <c r="AA389" s="39" t="s">
        <v>87</v>
      </c>
      <c r="AB389" s="40">
        <f>_xll.qlInterestRateIndexFixingDate($X$9,AC389)</f>
        <v>42824</v>
      </c>
      <c r="AC389" s="40">
        <f>_xll.qlCalendarAdvance(calendar,$AC388,AA389,,,trigger)</f>
        <v>42828</v>
      </c>
      <c r="AD389" s="40">
        <f>_xll.qlInterestRateIndexMaturity($X$9,AC389,)</f>
        <v>43011</v>
      </c>
      <c r="AE389" s="43">
        <f>_xll.qlTenorBasisValue(TenorBasis6M,AC389,_xll.ohTrigger(trigger,$X$24))</f>
        <v>2.5545290630350679E-3</v>
      </c>
      <c r="AF389" s="90">
        <f>_xll.qlTenorBasisForwardRate(TenorBasis6M,AC389,_xll.ohTrigger(trigger,$X$24))</f>
        <v>1.0188141183899953E-3</v>
      </c>
      <c r="AG389" s="90">
        <f>_xll.qlIndexFixing(TenorBasisIndex6M,$AB389,TRUE,_xll.ohTrigger(trigger,$X$24))</f>
        <v>1.0000000005682876E-3</v>
      </c>
      <c r="AH389" s="43">
        <f>_xll.qlIndexFixing($X$9,$AB389,TRUE,trigger)</f>
        <v>9.9999999915433685E-4</v>
      </c>
      <c r="AI389" s="45">
        <f t="shared" si="20"/>
        <v>1.4139507707039423E-8</v>
      </c>
    </row>
    <row r="390" spans="27:35" x14ac:dyDescent="0.2">
      <c r="AA390" s="39" t="s">
        <v>87</v>
      </c>
      <c r="AB390" s="40">
        <f>_xll.qlInterestRateIndexFixingDate($X$9,AC390)</f>
        <v>42825</v>
      </c>
      <c r="AC390" s="40">
        <f>_xll.qlCalendarAdvance(calendar,$AC389,AA390,,,trigger)</f>
        <v>42829</v>
      </c>
      <c r="AD390" s="40">
        <f>_xll.qlInterestRateIndexMaturity($X$9,AC390,)</f>
        <v>43012</v>
      </c>
      <c r="AE390" s="43">
        <f>_xll.qlTenorBasisValue(TenorBasis6M,AC390,_xll.ohTrigger(trigger,$X$24))</f>
        <v>2.5553616363883772E-3</v>
      </c>
      <c r="AF390" s="90">
        <f>_xll.qlTenorBasisForwardRate(TenorBasis6M,AC390,_xll.ohTrigger(trigger,$X$24))</f>
        <v>1.0227741755971756E-3</v>
      </c>
      <c r="AG390" s="90">
        <f>_xll.qlIndexFixing(TenorBasisIndex6M,$AB390,TRUE,_xll.ohTrigger(trigger,$X$24))</f>
        <v>1.0035015435058555E-3</v>
      </c>
      <c r="AH390" s="43">
        <f>_xll.qlIndexFixing($X$9,$AB390,TRUE,trigger)</f>
        <v>1.0028815482773653E-3</v>
      </c>
      <c r="AI390" s="45">
        <f t="shared" si="20"/>
        <v>6.1999522849021105E-3</v>
      </c>
    </row>
    <row r="391" spans="27:35" x14ac:dyDescent="0.2">
      <c r="AA391" s="39" t="s">
        <v>87</v>
      </c>
      <c r="AB391" s="40">
        <f>_xll.qlInterestRateIndexFixingDate($X$9,AC391)</f>
        <v>42828</v>
      </c>
      <c r="AC391" s="40">
        <f>_xll.qlCalendarAdvance(calendar,$AC390,AA391,,,trigger)</f>
        <v>42830</v>
      </c>
      <c r="AD391" s="40">
        <f>_xll.qlInterestRateIndexMaturity($X$9,AC391,)</f>
        <v>43013</v>
      </c>
      <c r="AE391" s="43">
        <f>_xll.qlTenorBasisValue(TenorBasis6M,AC391,_xll.ohTrigger(trigger,$X$24))</f>
        <v>2.5561926443412836E-3</v>
      </c>
      <c r="AF391" s="90">
        <f>_xll.qlTenorBasisForwardRate(TenorBasis6M,AC391,_xll.ohTrigger(trigger,$X$24))</f>
        <v>1.0267506925223163E-3</v>
      </c>
      <c r="AG391" s="90">
        <f>_xll.qlIndexFixing(TenorBasisIndex6M,$AB391,TRUE,_xll.ohTrigger(trigger,$X$24))</f>
        <v>1.0070195438873558E-3</v>
      </c>
      <c r="AH391" s="43">
        <f>_xll.qlIndexFixing($X$9,$AB391,TRUE,trigger)</f>
        <v>1.0056641967308821E-3</v>
      </c>
      <c r="AI391" s="45">
        <f t="shared" si="20"/>
        <v>1.3553471564736828E-2</v>
      </c>
    </row>
    <row r="392" spans="27:35" x14ac:dyDescent="0.2">
      <c r="AA392" s="39" t="s">
        <v>87</v>
      </c>
      <c r="AB392" s="40">
        <f>_xll.qlInterestRateIndexFixingDate($X$9,AC392)</f>
        <v>42829</v>
      </c>
      <c r="AC392" s="40">
        <f>_xll.qlCalendarAdvance(calendar,$AC391,AA392,,,trigger)</f>
        <v>42831</v>
      </c>
      <c r="AD392" s="40">
        <f>_xll.qlInterestRateIndexMaturity($X$9,AC392,)</f>
        <v>43014</v>
      </c>
      <c r="AE392" s="43">
        <f>_xll.qlTenorBasisValue(TenorBasis6M,AC392,_xll.ohTrigger(trigger,$X$24))</f>
        <v>2.5570220883296638E-3</v>
      </c>
      <c r="AF392" s="90">
        <f>_xll.qlTenorBasisForwardRate(TenorBasis6M,AC392,_xll.ohTrigger(trigger,$X$24))</f>
        <v>1.0307436240465356E-3</v>
      </c>
      <c r="AG392" s="90">
        <f>_xll.qlIndexFixing(TenorBasisIndex6M,$AB392,TRUE,_xll.ohTrigger(trigger,$X$24))</f>
        <v>1.0105539565869177E-3</v>
      </c>
      <c r="AH392" s="43">
        <f>_xll.qlIndexFixing($X$9,$AB392,TRUE,trigger)</f>
        <v>1.0083595329137612E-3</v>
      </c>
      <c r="AI392" s="45">
        <f t="shared" si="20"/>
        <v>2.194423673156521E-2</v>
      </c>
    </row>
    <row r="393" spans="27:35" x14ac:dyDescent="0.2">
      <c r="AA393" s="39" t="s">
        <v>87</v>
      </c>
      <c r="AB393" s="40">
        <f>_xll.qlInterestRateIndexFixingDate($X$9,AC393)</f>
        <v>42830</v>
      </c>
      <c r="AC393" s="40">
        <f>_xll.qlCalendarAdvance(calendar,$AC392,AA393,,,trigger)</f>
        <v>42832</v>
      </c>
      <c r="AD393" s="40">
        <f>_xll.qlInterestRateIndexMaturity($X$9,AC393,)</f>
        <v>43017</v>
      </c>
      <c r="AE393" s="43">
        <f>_xll.qlTenorBasisValue(TenorBasis6M,AC393,_xll.ohTrigger(trigger,$X$24))</f>
        <v>2.5578499697883092E-3</v>
      </c>
      <c r="AF393" s="90">
        <f>_xll.qlTenorBasisForwardRate(TenorBasis6M,AC393,_xll.ohTrigger(trigger,$X$24))</f>
        <v>1.0392946244412885E-3</v>
      </c>
      <c r="AG393" s="90">
        <f>_xll.qlIndexFixing(TenorBasisIndex6M,$AB393,TRUE,_xll.ohTrigger(trigger,$X$24))</f>
        <v>1.0199817373221286E-3</v>
      </c>
      <c r="AH393" s="43">
        <f>_xll.qlIndexFixing($X$9,$AB393,TRUE,trigger)</f>
        <v>1.0152311409284576E-3</v>
      </c>
      <c r="AI393" s="45">
        <f t="shared" si="20"/>
        <v>4.7505963936709736E-2</v>
      </c>
    </row>
    <row r="394" spans="27:35" x14ac:dyDescent="0.2">
      <c r="AA394" s="39" t="s">
        <v>87</v>
      </c>
      <c r="AB394" s="40">
        <f>_xll.qlInterestRateIndexFixingDate($X$9,AC394)</f>
        <v>42831</v>
      </c>
      <c r="AC394" s="40">
        <f>_xll.qlCalendarAdvance(calendar,$AC393,AA394,,,trigger)</f>
        <v>42835</v>
      </c>
      <c r="AD394" s="40">
        <f>_xll.qlInterestRateIndexMaturity($X$9,AC394,)</f>
        <v>43018</v>
      </c>
      <c r="AE394" s="43">
        <f>_xll.qlTenorBasisValue(TenorBasis6M,AC394,_xll.ohTrigger(trigger,$X$24))</f>
        <v>2.5603242533174266E-3</v>
      </c>
      <c r="AF394" s="90">
        <f>_xll.qlTenorBasisForwardRate(TenorBasis6M,AC394,_xll.ohTrigger(trigger,$X$24))</f>
        <v>1.0468785937574492E-3</v>
      </c>
      <c r="AG394" s="90">
        <f>_xll.qlIndexFixing(TenorBasisIndex6M,$AB394,TRUE,_xll.ohTrigger(trigger,$X$24))</f>
        <v>1.0248548279487883E-3</v>
      </c>
      <c r="AH394" s="43">
        <f>_xll.qlIndexFixing($X$9,$AB394,TRUE,trigger)</f>
        <v>1.018499525490942E-3</v>
      </c>
      <c r="AI394" s="45">
        <f t="shared" si="20"/>
        <v>6.3553024578463013E-2</v>
      </c>
    </row>
    <row r="395" spans="27:35" x14ac:dyDescent="0.2">
      <c r="AA395" s="39" t="s">
        <v>87</v>
      </c>
      <c r="AB395" s="40">
        <f>_xll.qlInterestRateIndexFixingDate($X$9,AC395)</f>
        <v>42832</v>
      </c>
      <c r="AC395" s="40">
        <f>_xll.qlCalendarAdvance(calendar,$AC394,AA395,,,trigger)</f>
        <v>42836</v>
      </c>
      <c r="AD395" s="40">
        <f>_xll.qlInterestRateIndexMaturity($X$9,AC395,)</f>
        <v>43019</v>
      </c>
      <c r="AE395" s="43">
        <f>_xll.qlTenorBasisValue(TenorBasis6M,AC395,_xll.ohTrigger(trigger,$X$24))</f>
        <v>2.5611458989832961E-3</v>
      </c>
      <c r="AF395" s="90">
        <f>_xll.qlTenorBasisForwardRate(TenorBasis6M,AC395,_xll.ohTrigger(trigger,$X$24))</f>
        <v>1.0509529214816125E-3</v>
      </c>
      <c r="AG395" s="90">
        <f>_xll.qlIndexFixing(TenorBasisIndex6M,$AB395,TRUE,_xll.ohTrigger(trigger,$X$24))</f>
        <v>1.0284706252697967E-3</v>
      </c>
      <c r="AH395" s="43">
        <f>_xll.qlIndexFixing($X$9,$AB395,TRUE,trigger)</f>
        <v>1.0209321288188954E-3</v>
      </c>
      <c r="AI395" s="45">
        <f t="shared" si="20"/>
        <v>7.5384964509012969E-2</v>
      </c>
    </row>
    <row r="396" spans="27:35" x14ac:dyDescent="0.2">
      <c r="AA396" s="39" t="s">
        <v>87</v>
      </c>
      <c r="AB396" s="40">
        <f>_xll.qlInterestRateIndexFixingDate($X$9,AC396)</f>
        <v>42835</v>
      </c>
      <c r="AC396" s="40">
        <f>_xll.qlCalendarAdvance(calendar,$AC395,AA396,,,trigger)</f>
        <v>42837</v>
      </c>
      <c r="AD396" s="40">
        <f>_xll.qlInterestRateIndexMaturity($X$9,AC396,)</f>
        <v>43020</v>
      </c>
      <c r="AE396" s="43">
        <f>_xll.qlTenorBasisValue(TenorBasis6M,AC396,_xll.ohTrigger(trigger,$X$24))</f>
        <v>2.5619659892770876E-3</v>
      </c>
      <c r="AF396" s="90">
        <f>_xll.qlTenorBasisForwardRate(TenorBasis6M,AC396,_xll.ohTrigger(trigger,$X$24))</f>
        <v>1.0550433930788996E-3</v>
      </c>
      <c r="AG396" s="90">
        <f>_xll.qlIndexFixing(TenorBasisIndex6M,$AB396,TRUE,_xll.ohTrigger(trigger,$X$24))</f>
        <v>1.0321025641147697E-3</v>
      </c>
      <c r="AH396" s="43">
        <f>_xll.qlIndexFixing($X$9,$AB396,TRUE,trigger)</f>
        <v>1.0233469517262157E-3</v>
      </c>
      <c r="AI396" s="45">
        <f t="shared" si="20"/>
        <v>8.7556123885539766E-2</v>
      </c>
    </row>
    <row r="397" spans="27:35" x14ac:dyDescent="0.2">
      <c r="AA397" s="39" t="s">
        <v>87</v>
      </c>
      <c r="AB397" s="40">
        <f>_xll.qlInterestRateIndexFixingDate($X$9,AC397)</f>
        <v>42836</v>
      </c>
      <c r="AC397" s="40">
        <f>_xll.qlCalendarAdvance(calendar,$AC396,AA397,,,trigger)</f>
        <v>42838</v>
      </c>
      <c r="AD397" s="40">
        <f>_xll.qlInterestRateIndexMaturity($X$9,AC397,)</f>
        <v>43021</v>
      </c>
      <c r="AE397" s="43">
        <f>_xll.qlTenorBasisValue(TenorBasis6M,AC397,_xll.ohTrigger(trigger,$X$24))</f>
        <v>2.5627845256270794E-3</v>
      </c>
      <c r="AF397" s="90">
        <f>_xll.qlTenorBasisForwardRate(TenorBasis6M,AC397,_xll.ohTrigger(trigger,$X$24))</f>
        <v>1.0591499634251872E-3</v>
      </c>
      <c r="AG397" s="90">
        <f>_xll.qlIndexFixing(TenorBasisIndex6M,$AB397,TRUE,_xll.ohTrigger(trigger,$X$24))</f>
        <v>1.0357505993499742E-3</v>
      </c>
      <c r="AH397" s="43">
        <f>_xll.qlIndexFixing($X$9,$AB397,TRUE,trigger)</f>
        <v>1.0257555830686796E-3</v>
      </c>
      <c r="AI397" s="45">
        <f t="shared" si="20"/>
        <v>9.9950162812945109E-2</v>
      </c>
    </row>
    <row r="398" spans="27:35" x14ac:dyDescent="0.2">
      <c r="AA398" s="39" t="s">
        <v>87</v>
      </c>
      <c r="AB398" s="40">
        <f>_xll.qlInterestRateIndexFixingDate($X$9,AC398)</f>
        <v>42837</v>
      </c>
      <c r="AC398" s="40">
        <f>_xll.qlCalendarAdvance(calendar,$AC397,AA398,,,trigger)</f>
        <v>42843</v>
      </c>
      <c r="AD398" s="40">
        <f>_xll.qlInterestRateIndexMaturity($X$9,AC398,)</f>
        <v>43026</v>
      </c>
      <c r="AE398" s="43">
        <f>_xll.qlTenorBasisValue(TenorBasis6M,AC398,_xll.ohTrigger(trigger,$X$24))</f>
        <v>2.5668539481340292E-3</v>
      </c>
      <c r="AF398" s="90">
        <f>_xll.qlTenorBasisForwardRate(TenorBasis6M,AC398,_xll.ohTrigger(trigger,$X$24))</f>
        <v>1.0799227169298261E-3</v>
      </c>
      <c r="AG398" s="90">
        <f>_xll.qlIndexFixing(TenorBasisIndex6M,$AB398,TRUE,_xll.ohTrigger(trigger,$X$24))</f>
        <v>1.0542306415437556E-3</v>
      </c>
      <c r="AH398" s="43">
        <f>_xll.qlIndexFixing($X$9,$AB398,TRUE,trigger)</f>
        <v>1.0381114802409763E-3</v>
      </c>
      <c r="AI398" s="45">
        <f t="shared" si="20"/>
        <v>0.16119161302779278</v>
      </c>
    </row>
    <row r="399" spans="27:35" x14ac:dyDescent="0.2">
      <c r="AA399" s="39" t="s">
        <v>87</v>
      </c>
      <c r="AB399" s="40">
        <f>_xll.qlInterestRateIndexFixingDate($X$9,AC399)</f>
        <v>42838</v>
      </c>
      <c r="AC399" s="40">
        <f>_xll.qlCalendarAdvance(calendar,$AC398,AA399,,,trigger)</f>
        <v>42844</v>
      </c>
      <c r="AD399" s="40">
        <f>_xll.qlInterestRateIndexMaturity($X$9,AC399,)</f>
        <v>43027</v>
      </c>
      <c r="AE399" s="43">
        <f>_xll.qlTenorBasisValue(TenorBasis6M,AC399,_xll.ohTrigger(trigger,$X$24))</f>
        <v>2.5676631907544873E-3</v>
      </c>
      <c r="AF399" s="90">
        <f>_xll.qlTenorBasisForwardRate(TenorBasis6M,AC399,_xll.ohTrigger(trigger,$X$24))</f>
        <v>1.0841249320831608E-3</v>
      </c>
      <c r="AG399" s="90">
        <f>_xll.qlIndexFixing(TenorBasisIndex6M,$AB399,TRUE,_xll.ohTrigger(trigger,$X$24))</f>
        <v>1.057974307208437E-3</v>
      </c>
      <c r="AH399" s="43">
        <f>_xll.qlIndexFixing($X$9,$AB399,TRUE,trigger)</f>
        <v>1.0407263313792156E-3</v>
      </c>
      <c r="AI399" s="45">
        <f t="shared" si="20"/>
        <v>0.17247975829221429</v>
      </c>
    </row>
    <row r="400" spans="27:35" x14ac:dyDescent="0.2">
      <c r="AA400" s="39" t="s">
        <v>87</v>
      </c>
      <c r="AB400" s="40">
        <f>_xll.qlInterestRateIndexFixingDate($X$9,AC400)</f>
        <v>42843</v>
      </c>
      <c r="AC400" s="40">
        <f>_xll.qlCalendarAdvance(calendar,$AC399,AA400,,,trigger)</f>
        <v>42845</v>
      </c>
      <c r="AD400" s="40">
        <f>_xll.qlInterestRateIndexMaturity($X$9,AC400,)</f>
        <v>43028</v>
      </c>
      <c r="AE400" s="43">
        <f>_xll.qlTenorBasisValue(TenorBasis6M,AC400,_xll.ohTrigger(trigger,$X$24))</f>
        <v>2.5684708893988209E-3</v>
      </c>
      <c r="AF400" s="90">
        <f>_xll.qlTenorBasisForwardRate(TenorBasis6M,AC400,_xll.ohTrigger(trigger,$X$24))</f>
        <v>1.0883429300812533E-3</v>
      </c>
      <c r="AG400" s="90">
        <f>_xll.qlIndexFixing(TenorBasisIndex6M,$AB400,TRUE,_xll.ohTrigger(trigger,$X$24))</f>
        <v>1.0617337532857235E-3</v>
      </c>
      <c r="AH400" s="43">
        <f>_xll.qlIndexFixing($X$9,$AB400,TRUE,trigger)</f>
        <v>1.0434161145810689E-3</v>
      </c>
      <c r="AI400" s="45">
        <f t="shared" si="20"/>
        <v>0.18317638704654604</v>
      </c>
    </row>
    <row r="401" spans="27:35" x14ac:dyDescent="0.2">
      <c r="AA401" s="39" t="s">
        <v>87</v>
      </c>
      <c r="AB401" s="40">
        <f>_xll.qlInterestRateIndexFixingDate($X$9,AC401)</f>
        <v>42844</v>
      </c>
      <c r="AC401" s="40">
        <f>_xll.qlCalendarAdvance(calendar,$AC400,AA401,,,trigger)</f>
        <v>42846</v>
      </c>
      <c r="AD401" s="40">
        <f>_xll.qlInterestRateIndexMaturity($X$9,AC401,)</f>
        <v>43031</v>
      </c>
      <c r="AE401" s="43">
        <f>_xll.qlTenorBasisValue(TenorBasis6M,AC401,_xll.ohTrigger(trigger,$X$24))</f>
        <v>2.5692770454866678E-3</v>
      </c>
      <c r="AF401" s="90">
        <f>_xll.qlTenorBasisForwardRate(TenorBasis6M,AC401,_xll.ohTrigger(trigger,$X$24))</f>
        <v>1.097346991204076E-3</v>
      </c>
      <c r="AG401" s="90">
        <f>_xll.qlIndexFixing(TenorBasisIndex6M,$AB401,TRUE,_xll.ohTrigger(trigger,$X$24))</f>
        <v>1.0716839329154753E-3</v>
      </c>
      <c r="AH401" s="43">
        <f>_xll.qlIndexFixing($X$9,$AB401,TRUE,trigger)</f>
        <v>1.0511249443373241E-3</v>
      </c>
      <c r="AI401" s="45">
        <f t="shared" si="20"/>
        <v>0.20558988578151144</v>
      </c>
    </row>
    <row r="402" spans="27:35" x14ac:dyDescent="0.2">
      <c r="AA402" s="39" t="s">
        <v>87</v>
      </c>
      <c r="AB402" s="40">
        <f>_xll.qlInterestRateIndexFixingDate($X$9,AC402)</f>
        <v>42845</v>
      </c>
      <c r="AC402" s="40">
        <f>_xll.qlCalendarAdvance(calendar,$AC401,AA402,,,trigger)</f>
        <v>42849</v>
      </c>
      <c r="AD402" s="40">
        <f>_xll.qlInterestRateIndexMaturity($X$9,AC402,)</f>
        <v>43032</v>
      </c>
      <c r="AE402" s="43">
        <f>_xll.qlTenorBasisValue(TenorBasis6M,AC402,_xll.ohTrigger(trigger,$X$24))</f>
        <v>2.5716862725915246E-3</v>
      </c>
      <c r="AF402" s="90">
        <f>_xll.qlTenorBasisForwardRate(TenorBasis6M,AC402,_xll.ohTrigger(trigger,$X$24))</f>
        <v>1.105371847839557E-3</v>
      </c>
      <c r="AG402" s="90">
        <f>_xll.qlIndexFixing(TenorBasisIndex6M,$AB402,TRUE,_xll.ohTrigger(trigger,$X$24))</f>
        <v>1.0769284388221806E-3</v>
      </c>
      <c r="AH402" s="43">
        <f>_xll.qlIndexFixing($X$9,$AB402,TRUE,trigger)</f>
        <v>1.0551563561560435E-3</v>
      </c>
      <c r="AI402" s="45">
        <f t="shared" si="20"/>
        <v>0.21772082666137155</v>
      </c>
    </row>
    <row r="403" spans="27:35" x14ac:dyDescent="0.2">
      <c r="AA403" s="39" t="s">
        <v>87</v>
      </c>
      <c r="AB403" s="40">
        <f>_xll.qlInterestRateIndexFixingDate($X$9,AC403)</f>
        <v>42846</v>
      </c>
      <c r="AC403" s="40">
        <f>_xll.qlCalendarAdvance(calendar,$AC402,AA403,,,trigger)</f>
        <v>42850</v>
      </c>
      <c r="AD403" s="40">
        <f>_xll.qlInterestRateIndexMaturity($X$9,AC403,)</f>
        <v>43033</v>
      </c>
      <c r="AE403" s="43">
        <f>_xll.qlTenorBasisValue(TenorBasis6M,AC403,_xll.ohTrigger(trigger,$X$24))</f>
        <v>2.5724862726282838E-3</v>
      </c>
      <c r="AF403" s="90">
        <f>_xll.qlTenorBasisForwardRate(TenorBasis6M,AC403,_xll.ohTrigger(trigger,$X$24))</f>
        <v>1.1096680830401586E-3</v>
      </c>
      <c r="AG403" s="90">
        <f>_xll.qlIndexFixing(TenorBasisIndex6M,$AB403,TRUE,_xll.ohTrigger(trigger,$X$24))</f>
        <v>1.0807661097813398E-3</v>
      </c>
      <c r="AH403" s="43">
        <f>_xll.qlIndexFixing($X$9,$AB403,TRUE,trigger)</f>
        <v>1.0583946415008369E-3</v>
      </c>
      <c r="AI403" s="45">
        <f t="shared" si="20"/>
        <v>0.22371468280502896</v>
      </c>
    </row>
    <row r="404" spans="27:35" x14ac:dyDescent="0.2">
      <c r="AA404" s="39" t="s">
        <v>87</v>
      </c>
      <c r="AB404" s="40">
        <f>_xll.qlInterestRateIndexFixingDate($X$9,AC404)</f>
        <v>42849</v>
      </c>
      <c r="AC404" s="40">
        <f>_xll.qlCalendarAdvance(calendar,$AC403,AA404,,,trigger)</f>
        <v>42851</v>
      </c>
      <c r="AD404" s="40">
        <f>_xll.qlInterestRateIndexMaturity($X$9,AC404,)</f>
        <v>43034</v>
      </c>
      <c r="AE404" s="43">
        <f>_xll.qlTenorBasisValue(TenorBasis6M,AC404,_xll.ohTrigger(trigger,$X$24))</f>
        <v>2.5732847371906114E-3</v>
      </c>
      <c r="AF404" s="90">
        <f>_xll.qlTenorBasisForwardRate(TenorBasis6M,AC404,_xll.ohTrigger(trigger,$X$24))</f>
        <v>1.1139798302700166E-3</v>
      </c>
      <c r="AG404" s="90">
        <f>_xll.qlIndexFixing(TenorBasisIndex6M,$AB404,TRUE,_xll.ohTrigger(trigger,$X$24))</f>
        <v>1.0761289972146229E-3</v>
      </c>
      <c r="AH404" s="43">
        <f>_xll.qlIndexFixing($X$9,$AB404,TRUE,trigger)</f>
        <v>1.0617773962560541E-3</v>
      </c>
      <c r="AI404" s="45">
        <f t="shared" si="20"/>
        <v>0.14351600958568836</v>
      </c>
    </row>
    <row r="405" spans="27:35" x14ac:dyDescent="0.2">
      <c r="AA405" s="39" t="s">
        <v>87</v>
      </c>
      <c r="AB405" s="40">
        <f>_xll.qlInterestRateIndexFixingDate($X$9,AC405)</f>
        <v>42850</v>
      </c>
      <c r="AC405" s="40">
        <f>_xll.qlCalendarAdvance(calendar,$AC404,AA405,,,trigger)</f>
        <v>42852</v>
      </c>
      <c r="AD405" s="40">
        <f>_xll.qlInterestRateIndexMaturity($X$9,AC405,)</f>
        <v>43035</v>
      </c>
      <c r="AE405" s="43">
        <f>_xll.qlTenorBasisValue(TenorBasis6M,AC405,_xll.ohTrigger(trigger,$X$24))</f>
        <v>2.5740816676916973E-3</v>
      </c>
      <c r="AF405" s="90">
        <f>_xll.qlTenorBasisForwardRate(TenorBasis6M,AC405,_xll.ohTrigger(trigger,$X$24))</f>
        <v>1.1183070443892833E-3</v>
      </c>
      <c r="AG405" s="90">
        <f>_xll.qlIndexFixing(TenorBasisIndex6M,$AB405,TRUE,_xll.ohTrigger(trigger,$X$24))</f>
        <v>1.08848793515281E-3</v>
      </c>
      <c r="AH405" s="43">
        <f>_xll.qlIndexFixing($X$9,$AB405,TRUE,trigger)</f>
        <v>1.065316210319698E-3</v>
      </c>
      <c r="AI405" s="45">
        <f t="shared" si="20"/>
        <v>0.23171724833111934</v>
      </c>
    </row>
    <row r="406" spans="27:35" x14ac:dyDescent="0.2">
      <c r="AA406" s="39" t="s">
        <v>87</v>
      </c>
      <c r="AB406" s="40">
        <f>_xll.qlInterestRateIndexFixingDate($X$9,AC406)</f>
        <v>42851</v>
      </c>
      <c r="AC406" s="40">
        <f>_xll.qlCalendarAdvance(calendar,$AC405,AA406,,,trigger)</f>
        <v>42853</v>
      </c>
      <c r="AD406" s="40">
        <f>_xll.qlInterestRateIndexMaturity($X$9,AC406,)</f>
        <v>43039</v>
      </c>
      <c r="AE406" s="43">
        <f>_xll.qlTenorBasisValue(TenorBasis6M,AC406,_xll.ohTrigger(trigger,$X$24))</f>
        <v>2.5748770655436579E-3</v>
      </c>
      <c r="AF406" s="90">
        <f>_xll.qlTenorBasisForwardRate(TenorBasis6M,AC406,_xll.ohTrigger(trigger,$X$24))</f>
        <v>1.1299716074512686E-3</v>
      </c>
      <c r="AG406" s="90">
        <f>_xll.qlIndexFixing(TenorBasisIndex6M,$AB406,TRUE,_xll.ohTrigger(trigger,$X$24))</f>
        <v>1.1018413642880436E-3</v>
      </c>
      <c r="AH406" s="43">
        <f>_xll.qlIndexFixing($X$9,$AB406,TRUE,trigger)</f>
        <v>1.0768635716950832E-3</v>
      </c>
      <c r="AI406" s="45">
        <f t="shared" si="20"/>
        <v>0.24977792592960477</v>
      </c>
    </row>
    <row r="407" spans="27:35" x14ac:dyDescent="0.2">
      <c r="AA407" s="39" t="s">
        <v>87</v>
      </c>
      <c r="AB407" s="40">
        <f>_xll.qlInterestRateIndexFixingDate($X$9,AC407)</f>
        <v>42852</v>
      </c>
      <c r="AC407" s="40">
        <f>_xll.qlCalendarAdvance(calendar,$AC406,AA407,,,trigger)</f>
        <v>42857</v>
      </c>
      <c r="AD407" s="40">
        <f>_xll.qlInterestRateIndexMaturity($X$9,AC407,)</f>
        <v>43041</v>
      </c>
      <c r="AE407" s="43">
        <f>_xll.qlTenorBasisValue(TenorBasis6M,AC407,_xll.ohTrigger(trigger,$X$24))</f>
        <v>2.5780433586651014E-3</v>
      </c>
      <c r="AF407" s="90">
        <f>_xll.qlTenorBasisForwardRate(TenorBasis6M,AC407,_xll.ohTrigger(trigger,$X$24))</f>
        <v>1.1426389280425175E-3</v>
      </c>
      <c r="AG407" s="90">
        <f>_xll.qlIndexFixing(TenorBasisIndex6M,$AB407,TRUE,_xll.ohTrigger(trigger,$X$24))</f>
        <v>1.1112604873423891E-3</v>
      </c>
      <c r="AH407" s="43">
        <f>_xll.qlIndexFixing($X$9,$AB407,TRUE,trigger)</f>
        <v>1.0884226086589925E-3</v>
      </c>
      <c r="AI407" s="45">
        <f t="shared" si="20"/>
        <v>0.22837878683396604</v>
      </c>
    </row>
    <row r="408" spans="27:35" x14ac:dyDescent="0.2">
      <c r="AA408" s="39" t="s">
        <v>87</v>
      </c>
      <c r="AB408" s="40">
        <f>_xll.qlInterestRateIndexFixingDate($X$9,AC408)</f>
        <v>42853</v>
      </c>
      <c r="AC408" s="40">
        <f>_xll.qlCalendarAdvance(calendar,$AC407,AA408,,,trigger)</f>
        <v>42858</v>
      </c>
      <c r="AD408" s="40">
        <f>_xll.qlInterestRateIndexMaturity($X$9,AC408,)</f>
        <v>43042</v>
      </c>
      <c r="AE408" s="43">
        <f>_xll.qlTenorBasisValue(TenorBasis6M,AC408,_xll.ohTrigger(trigger,$X$24))</f>
        <v>2.5788311144157158E-3</v>
      </c>
      <c r="AF408" s="90">
        <f>_xll.qlTenorBasisForwardRate(TenorBasis6M,AC408,_xll.ohTrigger(trigger,$X$24))</f>
        <v>1.1470652041229604E-3</v>
      </c>
      <c r="AG408" s="90">
        <f>_xll.qlIndexFixing(TenorBasisIndex6M,$AB408,TRUE,_xll.ohTrigger(trigger,$X$24))</f>
        <v>1.1176195811612999E-3</v>
      </c>
      <c r="AH408" s="43">
        <f>_xll.qlIndexFixing($X$9,$AB408,TRUE,trigger)</f>
        <v>1.0931497170906391E-3</v>
      </c>
      <c r="AI408" s="45">
        <f t="shared" si="20"/>
        <v>0.2446986407066078</v>
      </c>
    </row>
    <row r="409" spans="27:35" x14ac:dyDescent="0.2">
      <c r="AA409" s="39" t="s">
        <v>87</v>
      </c>
      <c r="AB409" s="40">
        <f>_xll.qlInterestRateIndexFixingDate($X$9,AC409)</f>
        <v>42857</v>
      </c>
      <c r="AC409" s="40">
        <f>_xll.qlCalendarAdvance(calendar,$AC408,AA409,,,trigger)</f>
        <v>42859</v>
      </c>
      <c r="AD409" s="40">
        <f>_xll.qlInterestRateIndexMaturity($X$9,AC409,)</f>
        <v>43045</v>
      </c>
      <c r="AE409" s="43">
        <f>_xll.qlTenorBasisValue(TenorBasis6M,AC409,_xll.ohTrigger(trigger,$X$24))</f>
        <v>2.5796173459674328E-3</v>
      </c>
      <c r="AF409" s="90">
        <f>_xll.qlTenorBasisForwardRate(TenorBasis6M,AC409,_xll.ohTrigger(trigger,$X$24))</f>
        <v>1.1564790460695572E-3</v>
      </c>
      <c r="AG409" s="90">
        <f>_xll.qlIndexFixing(TenorBasisIndex6M,$AB409,TRUE,_xll.ohTrigger(trigger,$X$24))</f>
        <v>1.1303681811369868E-3</v>
      </c>
      <c r="AH409" s="43">
        <f>_xll.qlIndexFixing($X$9,$AB409,TRUE,trigger)</f>
        <v>1.1034950020180174E-3</v>
      </c>
      <c r="AI409" s="45">
        <f t="shared" si="20"/>
        <v>0.26873179118969398</v>
      </c>
    </row>
    <row r="410" spans="27:35" x14ac:dyDescent="0.2">
      <c r="AA410" s="39" t="s">
        <v>87</v>
      </c>
      <c r="AB410" s="40">
        <f>_xll.qlInterestRateIndexFixingDate($X$9,AC410)</f>
        <v>42858</v>
      </c>
      <c r="AC410" s="40">
        <f>_xll.qlCalendarAdvance(calendar,$AC409,AA410,,,trigger)</f>
        <v>42860</v>
      </c>
      <c r="AD410" s="40">
        <f>_xll.qlInterestRateIndexMaturity($X$9,AC410,)</f>
        <v>43045</v>
      </c>
      <c r="AE410" s="43">
        <f>_xll.qlTenorBasisValue(TenorBasis6M,AC410,_xll.ohTrigger(trigger,$X$24))</f>
        <v>2.5804020547248838E-3</v>
      </c>
      <c r="AF410" s="90">
        <f>_xll.qlTenorBasisForwardRate(TenorBasis6M,AC410,_xll.ohTrigger(trigger,$X$24))</f>
        <v>1.1584541611085509E-3</v>
      </c>
      <c r="AG410" s="90">
        <f>_xll.qlIndexFixing(TenorBasisIndex6M,$AB410,TRUE,_xll.ohTrigger(trigger,$X$24))</f>
        <v>1.1335685168674657E-3</v>
      </c>
      <c r="AH410" s="43">
        <f>_xll.qlIndexFixing($X$9,$AB410,TRUE,trigger)</f>
        <v>1.1059348075959279E-3</v>
      </c>
      <c r="AI410" s="45">
        <f t="shared" si="20"/>
        <v>0.27633709271537765</v>
      </c>
    </row>
    <row r="411" spans="27:35" x14ac:dyDescent="0.2">
      <c r="AA411" s="39" t="s">
        <v>87</v>
      </c>
      <c r="AB411" s="40">
        <f>_xll.qlInterestRateIndexFixingDate($X$9,AC411)</f>
        <v>42859</v>
      </c>
      <c r="AC411" s="40">
        <f>_xll.qlCalendarAdvance(calendar,$AC410,AA411,,,trigger)</f>
        <v>42863</v>
      </c>
      <c r="AD411" s="40">
        <f>_xll.qlInterestRateIndexMaturity($X$9,AC411,)</f>
        <v>43047</v>
      </c>
      <c r="AE411" s="43">
        <f>_xll.qlTenorBasisValue(TenorBasis6M,AC411,_xll.ohTrigger(trigger,$X$24))</f>
        <v>2.5827470582619784E-3</v>
      </c>
      <c r="AF411" s="90">
        <f>_xll.qlTenorBasisForwardRate(TenorBasis6M,AC411,_xll.ohTrigger(trigger,$X$24))</f>
        <v>1.16942218972057E-3</v>
      </c>
      <c r="AG411" s="90">
        <f>_xll.qlIndexFixing(TenorBasisIndex6M,$AB411,TRUE,_xll.ohTrigger(trigger,$X$24))</f>
        <v>1.1407910782636743E-3</v>
      </c>
      <c r="AH411" s="43">
        <f>_xll.qlIndexFixing($X$9,$AB411,TRUE,trigger)</f>
        <v>1.119700549985515E-3</v>
      </c>
      <c r="AI411" s="45">
        <f t="shared" si="20"/>
        <v>0.21090528278159365</v>
      </c>
    </row>
    <row r="412" spans="27:35" x14ac:dyDescent="0.2">
      <c r="AA412" s="39" t="s">
        <v>87</v>
      </c>
      <c r="AB412" s="40">
        <f>_xll.qlInterestRateIndexFixingDate($X$9,AC412)</f>
        <v>42860</v>
      </c>
      <c r="AC412" s="40">
        <f>_xll.qlCalendarAdvance(calendar,$AC411,AA412,,,trigger)</f>
        <v>42864</v>
      </c>
      <c r="AD412" s="40">
        <f>_xll.qlInterestRateIndexMaturity($X$9,AC412,)</f>
        <v>43048</v>
      </c>
      <c r="AE412" s="43">
        <f>_xll.qlTenorBasisValue(TenorBasis6M,AC412,_xll.ohTrigger(trigger,$X$24))</f>
        <v>2.5835256898673773E-3</v>
      </c>
      <c r="AF412" s="90">
        <f>_xll.qlTenorBasisForwardRate(TenorBasis6M,AC412,_xll.ohTrigger(trigger,$X$24))</f>
        <v>1.1739383935953545E-3</v>
      </c>
      <c r="AG412" s="90">
        <f>_xll.qlIndexFixing(TenorBasisIndex6M,$AB412,TRUE,_xll.ohTrigger(trigger,$X$24))</f>
        <v>1.1560898809257771E-3</v>
      </c>
      <c r="AH412" s="43">
        <f>_xll.qlIndexFixing($X$9,$AB412,TRUE,trigger)</f>
        <v>1.1255036792739257E-3</v>
      </c>
      <c r="AI412" s="45">
        <f t="shared" si="20"/>
        <v>0.30586201651851447</v>
      </c>
    </row>
    <row r="413" spans="27:35" x14ac:dyDescent="0.2">
      <c r="AA413" s="39" t="s">
        <v>87</v>
      </c>
      <c r="AB413" s="40">
        <f>_xll.qlInterestRateIndexFixingDate($X$9,AC413)</f>
        <v>42863</v>
      </c>
      <c r="AC413" s="40">
        <f>_xll.qlCalendarAdvance(calendar,$AC412,AA413,,,trigger)</f>
        <v>42865</v>
      </c>
      <c r="AD413" s="40">
        <f>_xll.qlInterestRateIndexMaturity($X$9,AC413,)</f>
        <v>43049</v>
      </c>
      <c r="AE413" s="43">
        <f>_xll.qlTenorBasisValue(TenorBasis6M,AC413,_xll.ohTrigger(trigger,$X$24))</f>
        <v>2.5843028056856932E-3</v>
      </c>
      <c r="AF413" s="90">
        <f>_xll.qlTenorBasisForwardRate(TenorBasis6M,AC413,_xll.ohTrigger(trigger,$X$24))</f>
        <v>1.1784694282884515E-3</v>
      </c>
      <c r="AG413" s="90">
        <f>_xll.qlIndexFixing(TenorBasisIndex6M,$AB413,TRUE,_xll.ohTrigger(trigger,$X$24))</f>
        <v>1.1625538017309097E-3</v>
      </c>
      <c r="AH413" s="43">
        <f>_xll.qlIndexFixing($X$9,$AB413,TRUE,trigger)</f>
        <v>1.1314410971838636E-3</v>
      </c>
      <c r="AI413" s="45">
        <f t="shared" si="20"/>
        <v>0.31112704547046161</v>
      </c>
    </row>
    <row r="414" spans="27:35" x14ac:dyDescent="0.2">
      <c r="AA414" s="39" t="s">
        <v>87</v>
      </c>
      <c r="AB414" s="40">
        <f>_xll.qlInterestRateIndexFixingDate($X$9,AC414)</f>
        <v>42864</v>
      </c>
      <c r="AC414" s="40">
        <f>_xll.qlCalendarAdvance(calendar,$AC413,AA414,,,trigger)</f>
        <v>42866</v>
      </c>
      <c r="AD414" s="40">
        <f>_xll.qlInterestRateIndexMaturity($X$9,AC414,)</f>
        <v>43052</v>
      </c>
      <c r="AE414" s="43">
        <f>_xll.qlTenorBasisValue(TenorBasis6M,AC414,_xll.ohTrigger(trigger,$X$24))</f>
        <v>2.5850784071151725E-3</v>
      </c>
      <c r="AF414" s="90">
        <f>_xll.qlTenorBasisForwardRate(TenorBasis6M,AC414,_xll.ohTrigger(trigger,$X$24))</f>
        <v>1.1880842214014612E-3</v>
      </c>
      <c r="AG414" s="90">
        <f>_xll.qlIndexFixing(TenorBasisIndex6M,$AB414,TRUE,_xll.ohTrigger(trigger,$X$24))</f>
        <v>1.1753580817355151E-3</v>
      </c>
      <c r="AH414" s="43">
        <f>_xll.qlIndexFixing($X$9,$AB414,TRUE,trigger)</f>
        <v>1.1430133730421805E-3</v>
      </c>
      <c r="AI414" s="45">
        <f t="shared" si="20"/>
        <v>0.32344708693334606</v>
      </c>
    </row>
    <row r="415" spans="27:35" x14ac:dyDescent="0.2">
      <c r="AA415" s="39" t="s">
        <v>87</v>
      </c>
      <c r="AB415" s="40">
        <f>_xll.qlInterestRateIndexFixingDate($X$9,AC415)</f>
        <v>42865</v>
      </c>
      <c r="AC415" s="40">
        <f>_xll.qlCalendarAdvance(calendar,$AC414,AA415,,,trigger)</f>
        <v>42867</v>
      </c>
      <c r="AD415" s="40">
        <f>_xll.qlInterestRateIndexMaturity($X$9,AC415,)</f>
        <v>43052</v>
      </c>
      <c r="AE415" s="43">
        <f>_xll.qlTenorBasisValue(TenorBasis6M,AC415,_xll.ohTrigger(trigger,$X$24))</f>
        <v>2.585852495552998E-3</v>
      </c>
      <c r="AF415" s="90">
        <f>_xll.qlTenorBasisForwardRate(TenorBasis6M,AC415,_xll.ohTrigger(trigger,$X$24))</f>
        <v>1.1901150209083838E-3</v>
      </c>
      <c r="AG415" s="90">
        <f>_xll.qlIndexFixing(TenorBasisIndex6M,$AB415,TRUE,_xll.ohTrigger(trigger,$X$24))</f>
        <v>1.1786864479520639E-3</v>
      </c>
      <c r="AH415" s="43">
        <f>_xll.qlIndexFixing($X$9,$AB415,TRUE,trigger)</f>
        <v>1.1464246574347196E-3</v>
      </c>
      <c r="AI415" s="45">
        <f t="shared" si="20"/>
        <v>0.32261790517344302</v>
      </c>
    </row>
    <row r="416" spans="27:35" x14ac:dyDescent="0.2">
      <c r="AA416" s="39" t="s">
        <v>87</v>
      </c>
      <c r="AB416" s="40">
        <f>_xll.qlInterestRateIndexFixingDate($X$9,AC416)</f>
        <v>42866</v>
      </c>
      <c r="AC416" s="40">
        <f>_xll.qlCalendarAdvance(calendar,$AC415,AA416,,,trigger)</f>
        <v>42870</v>
      </c>
      <c r="AD416" s="40">
        <f>_xll.qlInterestRateIndexMaturity($X$9,AC416,)</f>
        <v>43054</v>
      </c>
      <c r="AE416" s="43">
        <f>_xll.qlTenorBasisValue(TenorBasis6M,AC416,_xll.ohTrigger(trigger,$X$24))</f>
        <v>2.5881656968724841E-3</v>
      </c>
      <c r="AF416" s="90">
        <f>_xll.qlTenorBasisForwardRate(TenorBasis6M,AC416,_xll.ohTrigger(trigger,$X$24))</f>
        <v>1.2013454924114412E-3</v>
      </c>
      <c r="AG416" s="90">
        <f>_xll.qlIndexFixing(TenorBasisIndex6M,$AB416,TRUE,_xll.ohTrigger(trigger,$X$24))</f>
        <v>1.195094446480124E-3</v>
      </c>
      <c r="AH416" s="43">
        <f>_xll.qlIndexFixing($X$9,$AB416,TRUE,trigger)</f>
        <v>1.162692018650993E-3</v>
      </c>
      <c r="AI416" s="45">
        <f t="shared" si="20"/>
        <v>0.32402427829131014</v>
      </c>
    </row>
    <row r="417" spans="27:35" x14ac:dyDescent="0.2">
      <c r="AA417" s="39" t="s">
        <v>87</v>
      </c>
      <c r="AB417" s="40">
        <f>_xll.qlInterestRateIndexFixingDate($X$9,AC417)</f>
        <v>42867</v>
      </c>
      <c r="AC417" s="40">
        <f>_xll.qlCalendarAdvance(calendar,$AC416,AA417,,,trigger)</f>
        <v>42871</v>
      </c>
      <c r="AD417" s="40">
        <f>_xll.qlInterestRateIndexMaturity($X$9,AC417,)</f>
        <v>43055</v>
      </c>
      <c r="AE417" s="43">
        <f>_xll.qlTenorBasisValue(TenorBasis6M,AC417,_xll.ohTrigger(trigger,$X$24))</f>
        <v>2.5889337472943261E-3</v>
      </c>
      <c r="AF417" s="90">
        <f>_xll.qlTenorBasisForwardRate(TenorBasis6M,AC417,_xll.ohTrigger(trigger,$X$24))</f>
        <v>1.2059645690278553E-3</v>
      </c>
      <c r="AG417" s="90">
        <f>_xll.qlIndexFixing(TenorBasisIndex6M,$AB417,TRUE,_xll.ohTrigger(trigger,$X$24))</f>
        <v>1.2016464695416165E-3</v>
      </c>
      <c r="AH417" s="43">
        <f>_xll.qlIndexFixing($X$9,$AB417,TRUE,trigger)</f>
        <v>1.1691648677981043E-3</v>
      </c>
      <c r="AI417" s="45">
        <f t="shared" si="20"/>
        <v>0.32481601743512228</v>
      </c>
    </row>
    <row r="418" spans="27:35" x14ac:dyDescent="0.2">
      <c r="AA418" s="39" t="s">
        <v>87</v>
      </c>
      <c r="AB418" s="40">
        <f>_xll.qlInterestRateIndexFixingDate($X$9,AC418)</f>
        <v>42870</v>
      </c>
      <c r="AC418" s="40">
        <f>_xll.qlCalendarAdvance(calendar,$AC417,AA418,,,trigger)</f>
        <v>42872</v>
      </c>
      <c r="AD418" s="40">
        <f>_xll.qlInterestRateIndexMaturity($X$9,AC418,)</f>
        <v>43056</v>
      </c>
      <c r="AE418" s="43">
        <f>_xll.qlTenorBasisValue(TenorBasis6M,AC418,_xll.ohTrigger(trigger,$X$24))</f>
        <v>2.5897002916945326E-3</v>
      </c>
      <c r="AF418" s="90">
        <f>_xll.qlTenorBasisForwardRate(TenorBasis6M,AC418,_xll.ohTrigger(trigger,$X$24))</f>
        <v>1.2105981621253301E-3</v>
      </c>
      <c r="AG418" s="90">
        <f>_xll.qlIndexFixing(TenorBasisIndex6M,$AB418,TRUE,_xll.ohTrigger(trigger,$X$24))</f>
        <v>1.1990793370615469E-3</v>
      </c>
      <c r="AH418" s="43">
        <f>_xll.qlIndexFixing($X$9,$AB418,TRUE,trigger)</f>
        <v>1.1756819039883707E-3</v>
      </c>
      <c r="AI418" s="45">
        <f t="shared" si="20"/>
        <v>0.23397433073176149</v>
      </c>
    </row>
    <row r="419" spans="27:35" x14ac:dyDescent="0.2">
      <c r="AA419" s="39" t="s">
        <v>87</v>
      </c>
      <c r="AB419" s="40">
        <f>_xll.qlInterestRateIndexFixingDate($X$9,AC419)</f>
        <v>42871</v>
      </c>
      <c r="AC419" s="40">
        <f>_xll.qlCalendarAdvance(calendar,$AC418,AA419,,,trigger)</f>
        <v>42873</v>
      </c>
      <c r="AD419" s="40">
        <f>_xll.qlInterestRateIndexMaturity($X$9,AC419,)</f>
        <v>43059</v>
      </c>
      <c r="AE419" s="43">
        <f>_xll.qlTenorBasisValue(TenorBasis6M,AC419,_xll.ohTrigger(trigger,$X$24))</f>
        <v>2.590465331463932E-3</v>
      </c>
      <c r="AF419" s="90">
        <f>_xll.qlTenorBasisForwardRate(TenorBasis6M,AC419,_xll.ohTrigger(trigger,$X$24))</f>
        <v>1.2204070169413537E-3</v>
      </c>
      <c r="AG419" s="90">
        <f>_xll.qlIndexFixing(TenorBasisIndex6M,$AB419,TRUE,_xll.ohTrigger(trigger,$X$24))</f>
        <v>1.221066093186976E-3</v>
      </c>
      <c r="AH419" s="43">
        <f>_xll.qlIndexFixing($X$9,$AB419,TRUE,trigger)</f>
        <v>1.1877940868055431E-3</v>
      </c>
      <c r="AI419" s="45">
        <f t="shared" si="20"/>
        <v>0.33272006381432917</v>
      </c>
    </row>
    <row r="420" spans="27:35" x14ac:dyDescent="0.2">
      <c r="AA420" s="39" t="s">
        <v>87</v>
      </c>
      <c r="AB420" s="40">
        <f>_xll.qlInterestRateIndexFixingDate($X$9,AC420)</f>
        <v>42872</v>
      </c>
      <c r="AC420" s="40">
        <f>_xll.qlCalendarAdvance(calendar,$AC419,AA420,,,trigger)</f>
        <v>42874</v>
      </c>
      <c r="AD420" s="40">
        <f>_xll.qlInterestRateIndexMaturity($X$9,AC420,)</f>
        <v>43059</v>
      </c>
      <c r="AE420" s="43">
        <f>_xll.qlTenorBasisValue(TenorBasis6M,AC420,_xll.ohTrigger(trigger,$X$24))</f>
        <v>2.5912288679922962E-3</v>
      </c>
      <c r="AF420" s="90">
        <f>_xll.qlTenorBasisForwardRate(TenorBasis6M,AC420,_xll.ohTrigger(trigger,$X$24))</f>
        <v>1.2224936445812025E-3</v>
      </c>
      <c r="AG420" s="90">
        <f>_xll.qlIndexFixing(TenorBasisIndex6M,$AB420,TRUE,_xll.ohTrigger(trigger,$X$24))</f>
        <v>1.2245226351161396E-3</v>
      </c>
      <c r="AH420" s="43">
        <f>_xll.qlIndexFixing($X$9,$AB420,TRUE,trigger)</f>
        <v>1.1915775928456743E-3</v>
      </c>
      <c r="AI420" s="45">
        <f t="shared" si="20"/>
        <v>0.32945042270465275</v>
      </c>
    </row>
    <row r="421" spans="27:35" x14ac:dyDescent="0.2">
      <c r="AA421" s="39" t="s">
        <v>87</v>
      </c>
      <c r="AB421" s="40">
        <f>_xll.qlInterestRateIndexFixingDate($X$9,AC421)</f>
        <v>42873</v>
      </c>
      <c r="AC421" s="40">
        <f>_xll.qlCalendarAdvance(calendar,$AC420,AA421,,,trigger)</f>
        <v>42877</v>
      </c>
      <c r="AD421" s="40">
        <f>_xll.qlInterestRateIndexMaturity($X$9,AC421,)</f>
        <v>43061</v>
      </c>
      <c r="AE421" s="43">
        <f>_xll.qlTenorBasisValue(TenorBasis6M,AC421,_xll.ohTrigger(trigger,$X$24))</f>
        <v>2.5935104720130565E-3</v>
      </c>
      <c r="AF421" s="90">
        <f>_xll.qlTenorBasisForwardRate(TenorBasis6M,AC421,_xll.ohTrigger(trigger,$X$24))</f>
        <v>1.2339823028947269E-3</v>
      </c>
      <c r="AG421" s="90">
        <f>_xll.qlIndexFixing(TenorBasisIndex6M,$AB421,TRUE,_xll.ohTrigger(trigger,$X$24))</f>
        <v>1.2412620979445454E-3</v>
      </c>
      <c r="AH421" s="43">
        <f>_xll.qlIndexFixing($X$9,$AB421,TRUE,trigger)</f>
        <v>1.2084793544481945E-3</v>
      </c>
      <c r="AI421" s="45">
        <f t="shared" si="20"/>
        <v>0.32782743496350936</v>
      </c>
    </row>
    <row r="422" spans="27:35" x14ac:dyDescent="0.2">
      <c r="AA422" s="39" t="s">
        <v>87</v>
      </c>
      <c r="AB422" s="40">
        <f>_xll.qlInterestRateIndexFixingDate($X$9,AC422)</f>
        <v>42874</v>
      </c>
      <c r="AC422" s="40">
        <f>_xll.qlCalendarAdvance(calendar,$AC421,AA422,,,trigger)</f>
        <v>42878</v>
      </c>
      <c r="AD422" s="40">
        <f>_xll.qlInterestRateIndexMaturity($X$9,AC422,)</f>
        <v>43062</v>
      </c>
      <c r="AE422" s="43">
        <f>_xll.qlTenorBasisValue(TenorBasis6M,AC422,_xll.ohTrigger(trigger,$X$24))</f>
        <v>2.5942680094538863E-3</v>
      </c>
      <c r="AF422" s="90">
        <f>_xll.qlTenorBasisForwardRate(TenorBasis6M,AC422,_xll.ohTrigger(trigger,$X$24))</f>
        <v>1.2387020517112823E-3</v>
      </c>
      <c r="AG422" s="90">
        <f>_xll.qlIndexFixing(TenorBasisIndex6M,$AB422,TRUE,_xll.ohTrigger(trigger,$X$24))</f>
        <v>1.2479148655583036E-3</v>
      </c>
      <c r="AH422" s="43">
        <f>_xll.qlIndexFixing($X$9,$AB422,TRUE,trigger)</f>
        <v>1.2149911888081899E-3</v>
      </c>
      <c r="AI422" s="45">
        <f t="shared" si="20"/>
        <v>0.32923676750113656</v>
      </c>
    </row>
    <row r="423" spans="27:35" x14ac:dyDescent="0.2">
      <c r="AA423" s="39" t="s">
        <v>87</v>
      </c>
      <c r="AB423" s="40">
        <f>_xll.qlInterestRateIndexFixingDate($X$9,AC423)</f>
        <v>42877</v>
      </c>
      <c r="AC423" s="40">
        <f>_xll.qlCalendarAdvance(calendar,$AC422,AA423,,,trigger)</f>
        <v>42879</v>
      </c>
      <c r="AD423" s="40">
        <f>_xll.qlInterestRateIndexMaturity($X$9,AC423,)</f>
        <v>43063</v>
      </c>
      <c r="AE423" s="43">
        <f>_xll.qlTenorBasisValue(TenorBasis6M,AC423,_xll.ohTrigger(trigger,$X$24))</f>
        <v>2.5950240505867137E-3</v>
      </c>
      <c r="AF423" s="90">
        <f>_xll.qlTenorBasisForwardRate(TenorBasis6M,AC423,_xll.ohTrigger(trigger,$X$24))</f>
        <v>1.2434360026112603E-3</v>
      </c>
      <c r="AG423" s="90">
        <f>_xll.qlIndexFixing(TenorBasisIndex6M,$AB423,TRUE,_xll.ohTrigger(trigger,$X$24))</f>
        <v>1.2545818457609936E-3</v>
      </c>
      <c r="AH423" s="43">
        <f>_xll.qlIndexFixing($X$9,$AB423,TRUE,trigger)</f>
        <v>1.2214571005789759E-3</v>
      </c>
      <c r="AI423" s="45">
        <f t="shared" si="20"/>
        <v>0.33124745182017701</v>
      </c>
    </row>
    <row r="424" spans="27:35" x14ac:dyDescent="0.2">
      <c r="AA424" s="39" t="s">
        <v>87</v>
      </c>
      <c r="AB424" s="40">
        <f>_xll.qlInterestRateIndexFixingDate($X$9,AC424)</f>
        <v>42878</v>
      </c>
      <c r="AC424" s="40">
        <f>_xll.qlCalendarAdvance(calendar,$AC423,AA424,,,trigger)</f>
        <v>42880</v>
      </c>
      <c r="AD424" s="40">
        <f>_xll.qlInterestRateIndexMaturity($X$9,AC424,)</f>
        <v>43066</v>
      </c>
      <c r="AE424" s="43">
        <f>_xll.qlTenorBasisValue(TenorBasis6M,AC424,_xll.ohTrigger(trigger,$X$24))</f>
        <v>2.5957785967949849E-3</v>
      </c>
      <c r="AF424" s="90">
        <f>_xll.qlTenorBasisForwardRate(TenorBasis6M,AC424,_xll.ohTrigger(trigger,$X$24))</f>
        <v>1.2534322001221988E-3</v>
      </c>
      <c r="AG424" s="90">
        <f>_xll.qlIndexFixing(TenorBasisIndex6M,$AB424,TRUE,_xll.ohTrigger(trigger,$X$24))</f>
        <v>1.2674769976957435E-3</v>
      </c>
      <c r="AH424" s="43">
        <f>_xll.qlIndexFixing($X$9,$AB424,TRUE,trigger)</f>
        <v>1.2334694892107878E-3</v>
      </c>
      <c r="AI424" s="45">
        <f t="shared" si="20"/>
        <v>0.34007508484955706</v>
      </c>
    </row>
    <row r="425" spans="27:35" x14ac:dyDescent="0.2">
      <c r="AA425" s="39" t="s">
        <v>87</v>
      </c>
      <c r="AB425" s="40">
        <f>_xll.qlInterestRateIndexFixingDate($X$9,AC425)</f>
        <v>42879</v>
      </c>
      <c r="AC425" s="40">
        <f>_xll.qlCalendarAdvance(calendar,$AC424,AA425,,,trigger)</f>
        <v>42881</v>
      </c>
      <c r="AD425" s="40">
        <f>_xll.qlInterestRateIndexMaturity($X$9,AC425,)</f>
        <v>43066</v>
      </c>
      <c r="AE425" s="43">
        <f>_xll.qlTenorBasisValue(TenorBasis6M,AC425,_xll.ohTrigger(trigger,$X$24))</f>
        <v>2.596531649461096E-3</v>
      </c>
      <c r="AF425" s="90">
        <f>_xll.qlTenorBasisForwardRate(TenorBasis6M,AC425,_xll.ohTrigger(trigger,$X$24))</f>
        <v>1.2555747142040769E-3</v>
      </c>
      <c r="AG425" s="90">
        <f>_xll.qlIndexFixing(TenorBasisIndex6M,$AB425,TRUE,_xll.ohTrigger(trigger,$X$24))</f>
        <v>1.2710617752011689E-3</v>
      </c>
      <c r="AH425" s="43">
        <f>_xll.qlIndexFixing($X$9,$AB425,TRUE,trigger)</f>
        <v>1.2370023152508366E-3</v>
      </c>
      <c r="AI425" s="45">
        <f t="shared" si="20"/>
        <v>0.34059459950332288</v>
      </c>
    </row>
    <row r="426" spans="27:35" x14ac:dyDescent="0.2">
      <c r="AA426" s="39" t="s">
        <v>87</v>
      </c>
      <c r="AB426" s="40">
        <f>_xll.qlInterestRateIndexFixingDate($X$9,AC426)</f>
        <v>42880</v>
      </c>
      <c r="AC426" s="40">
        <f>_xll.qlCalendarAdvance(calendar,$AC425,AA426,,,trigger)</f>
        <v>42884</v>
      </c>
      <c r="AD426" s="40">
        <f>_xll.qlInterestRateIndexMaturity($X$9,AC426,)</f>
        <v>43068</v>
      </c>
      <c r="AE426" s="43">
        <f>_xll.qlTenorBasisValue(TenorBasis6M,AC426,_xll.ohTrigger(trigger,$X$24))</f>
        <v>2.5987818600146568E-3</v>
      </c>
      <c r="AF426" s="90">
        <f>_xll.qlTenorBasisForwardRate(TenorBasis6M,AC426,_xll.ohTrigger(trigger,$X$24))</f>
        <v>1.2673172161827067E-3</v>
      </c>
      <c r="AG426" s="90">
        <f>_xll.qlIndexFixing(TenorBasisIndex6M,$AB426,TRUE,_xll.ohTrigger(trigger,$X$24))</f>
        <v>1.2881283648792231E-3</v>
      </c>
      <c r="AH426" s="43">
        <f>_xll.qlIndexFixing($X$9,$AB426,TRUE,trigger)</f>
        <v>1.2526472429191563E-3</v>
      </c>
      <c r="AI426" s="45">
        <f t="shared" si="20"/>
        <v>0.35481121960066797</v>
      </c>
    </row>
    <row r="427" spans="27:35" x14ac:dyDescent="0.2">
      <c r="AA427" s="39" t="s">
        <v>87</v>
      </c>
      <c r="AB427" s="40">
        <f>_xll.qlInterestRateIndexFixingDate($X$9,AC427)</f>
        <v>42881</v>
      </c>
      <c r="AC427" s="40">
        <f>_xll.qlCalendarAdvance(calendar,$AC426,AA427,,,trigger)</f>
        <v>42885</v>
      </c>
      <c r="AD427" s="40">
        <f>_xll.qlInterestRateIndexMaturity($X$9,AC427,)</f>
        <v>43069</v>
      </c>
      <c r="AE427" s="43">
        <f>_xll.qlTenorBasisValue(TenorBasis6M,AC427,_xll.ohTrigger(trigger,$X$24))</f>
        <v>2.5995289523150699E-3</v>
      </c>
      <c r="AF427" s="90">
        <f>_xll.qlTenorBasisForwardRate(TenorBasis6M,AC427,_xll.ohTrigger(trigger,$X$24))</f>
        <v>1.2721354362582352E-3</v>
      </c>
      <c r="AG427" s="90">
        <f>_xll.qlIndexFixing(TenorBasisIndex6M,$AB427,TRUE,_xll.ohTrigger(trigger,$X$24))</f>
        <v>1.2948796781615632E-3</v>
      </c>
      <c r="AH427" s="43">
        <f>_xll.qlIndexFixing($X$9,$AB427,TRUE,trigger)</f>
        <v>1.2585672703669805E-3</v>
      </c>
      <c r="AI427" s="45">
        <f t="shared" si="20"/>
        <v>0.36312407794582757</v>
      </c>
    </row>
    <row r="428" spans="27:35" x14ac:dyDescent="0.2">
      <c r="AA428" s="39" t="s">
        <v>87</v>
      </c>
      <c r="AB428" s="40">
        <f>_xll.qlInterestRateIndexFixingDate($X$9,AC428)</f>
        <v>42884</v>
      </c>
      <c r="AC428" s="40">
        <f>_xll.qlCalendarAdvance(calendar,$AC427,AA428,,,trigger)</f>
        <v>42886</v>
      </c>
      <c r="AD428" s="40">
        <f>_xll.qlInterestRateIndexMaturity($X$9,AC428,)</f>
        <v>43069</v>
      </c>
      <c r="AE428" s="43">
        <f>_xll.qlTenorBasisValue(TenorBasis6M,AC428,_xll.ohTrigger(trigger,$X$24))</f>
        <v>2.6002745579695495E-3</v>
      </c>
      <c r="AF428" s="90">
        <f>_xll.qlTenorBasisForwardRate(TenorBasis6M,AC428,_xll.ohTrigger(trigger,$X$24))</f>
        <v>1.2743127518179201E-3</v>
      </c>
      <c r="AG428" s="90">
        <f>_xll.qlIndexFixing(TenorBasisIndex6M,$AB428,TRUE,_xll.ohTrigger(trigger,$X$24))</f>
        <v>1.2985625407371214E-3</v>
      </c>
      <c r="AH428" s="43">
        <f>_xll.qlIndexFixing($X$9,$AB428,TRUE,trigger)</f>
        <v>1.2615280477304015E-3</v>
      </c>
      <c r="AI428" s="45">
        <f t="shared" si="20"/>
        <v>0.37034493006719893</v>
      </c>
    </row>
    <row r="429" spans="27:35" x14ac:dyDescent="0.2">
      <c r="AA429" s="39" t="s">
        <v>87</v>
      </c>
      <c r="AB429" s="40">
        <f>_xll.qlInterestRateIndexFixingDate($X$9,AC429)</f>
        <v>42885</v>
      </c>
      <c r="AC429" s="40">
        <f>_xll.qlCalendarAdvance(calendar,$AC428,AA429,,,trigger)</f>
        <v>42887</v>
      </c>
      <c r="AD429" s="40">
        <f>_xll.qlInterestRateIndexMaturity($X$9,AC429,)</f>
        <v>43070</v>
      </c>
      <c r="AE429" s="43">
        <f>_xll.qlTenorBasisValue(TenorBasis6M,AC429,_xll.ohTrigger(trigger,$X$24))</f>
        <v>2.6010186783541962E-3</v>
      </c>
      <c r="AF429" s="90">
        <f>_xll.qlTenorBasisForwardRate(TenorBasis6M,AC429,_xll.ohTrigger(trigger,$X$24))</f>
        <v>1.279152860306785E-3</v>
      </c>
      <c r="AG429" s="90">
        <f>_xll.qlIndexFixing(TenorBasisIndex6M,$AB429,TRUE,_xll.ohTrigger(trigger,$X$24))</f>
        <v>1.3053463154799423E-3</v>
      </c>
      <c r="AH429" s="43">
        <f>_xll.qlIndexFixing($X$9,$AB429,TRUE,trigger)</f>
        <v>1.267155218603058E-3</v>
      </c>
      <c r="AI429" s="45">
        <f t="shared" si="20"/>
        <v>0.38191096876884256</v>
      </c>
    </row>
    <row r="430" spans="27:35" x14ac:dyDescent="0.2">
      <c r="AA430" s="39" t="s">
        <v>87</v>
      </c>
      <c r="AB430" s="40">
        <f>_xll.qlInterestRateIndexFixingDate($X$9,AC430)</f>
        <v>42886</v>
      </c>
      <c r="AC430" s="40">
        <f>_xll.qlCalendarAdvance(calendar,$AC429,AA430,,,trigger)</f>
        <v>42888</v>
      </c>
      <c r="AD430" s="40">
        <f>_xll.qlInterestRateIndexMaturity($X$9,AC430,)</f>
        <v>43073</v>
      </c>
      <c r="AE430" s="43">
        <f>_xll.qlTenorBasisValue(TenorBasis6M,AC430,_xll.ohTrigger(trigger,$X$24))</f>
        <v>2.6017613148440646E-3</v>
      </c>
      <c r="AF430" s="90">
        <f>_xll.qlTenorBasisForwardRate(TenorBasis6M,AC430,_xll.ohTrigger(trigger,$X$24))</f>
        <v>1.2893429090831043E-3</v>
      </c>
      <c r="AG430" s="90">
        <f>_xll.qlIndexFixing(TenorBasisIndex6M,$AB430,TRUE,_xll.ohTrigger(trigger,$X$24))</f>
        <v>1.3182885618542098E-3</v>
      </c>
      <c r="AH430" s="43">
        <f>_xll.qlIndexFixing($X$9,$AB430,TRUE,trigger)</f>
        <v>1.2783071275171167E-3</v>
      </c>
      <c r="AI430" s="45">
        <f t="shared" si="20"/>
        <v>0.39981434337093114</v>
      </c>
    </row>
    <row r="431" spans="27:35" x14ac:dyDescent="0.2">
      <c r="AA431" s="39" t="s">
        <v>87</v>
      </c>
      <c r="AB431" s="40">
        <f>_xll.qlInterestRateIndexFixingDate($X$9,AC431)</f>
        <v>42887</v>
      </c>
      <c r="AC431" s="40">
        <f>_xll.qlCalendarAdvance(calendar,$AC430,AA431,,,trigger)</f>
        <v>42891</v>
      </c>
      <c r="AD431" s="40">
        <f>_xll.qlInterestRateIndexMaturity($X$9,AC431,)</f>
        <v>43074</v>
      </c>
      <c r="AE431" s="43">
        <f>_xll.qlTenorBasisValue(TenorBasis6M,AC431,_xll.ohTrigger(trigger,$X$24))</f>
        <v>2.6039803346798625E-3</v>
      </c>
      <c r="AF431" s="90">
        <f>_xll.qlTenorBasisForwardRate(TenorBasis6M,AC431,_xll.ohTrigger(trigger,$X$24))</f>
        <v>1.2986512535071474E-3</v>
      </c>
      <c r="AG431" s="90">
        <f>_xll.qlIndexFixing(TenorBasisIndex6M,$AB431,TRUE,_xll.ohTrigger(trigger,$X$24))</f>
        <v>1.31533129911199E-3</v>
      </c>
      <c r="AH431" s="43">
        <f>_xll.qlIndexFixing($X$9,$AB431,TRUE,trigger)</f>
        <v>1.2880096581732588E-3</v>
      </c>
      <c r="AI431" s="45">
        <f t="shared" si="20"/>
        <v>0.27321640938731195</v>
      </c>
    </row>
    <row r="432" spans="27:35" x14ac:dyDescent="0.2">
      <c r="AA432" s="39" t="s">
        <v>87</v>
      </c>
      <c r="AB432" s="40">
        <f>_xll.qlInterestRateIndexFixingDate($X$9,AC432)</f>
        <v>42888</v>
      </c>
      <c r="AC432" s="40">
        <f>_xll.qlCalendarAdvance(calendar,$AC431,AA432,,,trigger)</f>
        <v>42892</v>
      </c>
      <c r="AD432" s="40">
        <f>_xll.qlInterestRateIndexMaturity($X$9,AC432,)</f>
        <v>43075</v>
      </c>
      <c r="AE432" s="43">
        <f>_xll.qlTenorBasisValue(TenorBasis6M,AC432,_xll.ohTrigger(trigger,$X$24))</f>
        <v>2.6047170493202574E-3</v>
      </c>
      <c r="AF432" s="90">
        <f>_xll.qlTenorBasisForwardRate(TenorBasis6M,AC432,_xll.ohTrigger(trigger,$X$24))</f>
        <v>1.3035601157003816E-3</v>
      </c>
      <c r="AG432" s="90">
        <f>_xll.qlIndexFixing(TenorBasisIndex6M,$AB432,TRUE,_xll.ohTrigger(trigger,$X$24))</f>
        <v>1.3294375883883343E-3</v>
      </c>
      <c r="AH432" s="43">
        <f>_xll.qlIndexFixing($X$9,$AB432,TRUE,trigger)</f>
        <v>1.2928337699993318E-3</v>
      </c>
      <c r="AI432" s="45">
        <f t="shared" si="20"/>
        <v>0.36603818389002468</v>
      </c>
    </row>
    <row r="433" spans="27:35" x14ac:dyDescent="0.2">
      <c r="AA433" s="39" t="s">
        <v>87</v>
      </c>
      <c r="AB433" s="40">
        <f>_xll.qlInterestRateIndexFixingDate($X$9,AC433)</f>
        <v>42891</v>
      </c>
      <c r="AC433" s="40">
        <f>_xll.qlCalendarAdvance(calendar,$AC432,AA433,,,trigger)</f>
        <v>42893</v>
      </c>
      <c r="AD433" s="40">
        <f>_xll.qlInterestRateIndexMaturity($X$9,AC433,)</f>
        <v>43076</v>
      </c>
      <c r="AE433" s="43">
        <f>_xll.qlTenorBasisValue(TenorBasis6M,AC433,_xll.ohTrigger(trigger,$X$24))</f>
        <v>2.6054522869254724E-3</v>
      </c>
      <c r="AF433" s="90">
        <f>_xll.qlTenorBasisForwardRate(TenorBasis6M,AC433,_xll.ohTrigger(trigger,$X$24))</f>
        <v>1.3084825930782238E-3</v>
      </c>
      <c r="AG433" s="90">
        <f>_xll.qlIndexFixing(TenorBasisIndex6M,$AB433,TRUE,_xll.ohTrigger(trigger,$X$24))</f>
        <v>1.3337951434832347E-3</v>
      </c>
      <c r="AH433" s="43">
        <f>_xll.qlIndexFixing($X$9,$AB433,TRUE,trigger)</f>
        <v>1.297521153653014E-3</v>
      </c>
      <c r="AI433" s="45">
        <f t="shared" si="20"/>
        <v>0.36273989830220688</v>
      </c>
    </row>
    <row r="434" spans="27:35" x14ac:dyDescent="0.2">
      <c r="AA434" s="39" t="s">
        <v>87</v>
      </c>
      <c r="AB434" s="40">
        <f>_xll.qlInterestRateIndexFixingDate($X$9,AC434)</f>
        <v>42892</v>
      </c>
      <c r="AC434" s="40">
        <f>_xll.qlCalendarAdvance(calendar,$AC433,AA434,,,trigger)</f>
        <v>42894</v>
      </c>
      <c r="AD434" s="40">
        <f>_xll.qlInterestRateIndexMaturity($X$9,AC434,)</f>
        <v>43077</v>
      </c>
      <c r="AE434" s="43">
        <f>_xll.qlTenorBasisValue(TenorBasis6M,AC434,_xll.ohTrigger(trigger,$X$24))</f>
        <v>2.6061860488643005E-3</v>
      </c>
      <c r="AF434" s="90">
        <f>_xll.qlTenorBasisForwardRate(TenorBasis6M,AC434,_xll.ohTrigger(trigger,$X$24))</f>
        <v>1.3134186404549612E-3</v>
      </c>
      <c r="AG434" s="90">
        <f>_xll.qlIndexFixing(TenorBasisIndex6M,$AB434,TRUE,_xll.ohTrigger(trigger,$X$24))</f>
        <v>1.3381662655975552E-3</v>
      </c>
      <c r="AH434" s="43">
        <f>_xll.qlIndexFixing($X$9,$AB434,TRUE,trigger)</f>
        <v>1.3020815337934162E-3</v>
      </c>
      <c r="AI434" s="45">
        <f t="shared" si="20"/>
        <v>0.3608473180413902</v>
      </c>
    </row>
    <row r="435" spans="27:35" x14ac:dyDescent="0.2">
      <c r="AA435" s="39" t="s">
        <v>87</v>
      </c>
      <c r="AB435" s="40">
        <f>_xll.qlInterestRateIndexFixingDate($X$9,AC435)</f>
        <v>42893</v>
      </c>
      <c r="AC435" s="40">
        <f>_xll.qlCalendarAdvance(calendar,$AC434,AA435,,,trigger)</f>
        <v>42895</v>
      </c>
      <c r="AD435" s="40">
        <f>_xll.qlInterestRateIndexMaturity($X$9,AC435,)</f>
        <v>43080</v>
      </c>
      <c r="AE435" s="43">
        <f>_xll.qlTenorBasisValue(TenorBasis6M,AC435,_xll.ohTrigger(trigger,$X$24))</f>
        <v>2.6069183365044894E-3</v>
      </c>
      <c r="AF435" s="90">
        <f>_xll.qlTenorBasisForwardRate(TenorBasis6M,AC435,_xll.ohTrigger(trigger,$X$24))</f>
        <v>1.3237829057028553E-3</v>
      </c>
      <c r="AG435" s="90">
        <f>_xll.qlIndexFixing(TenorBasisIndex6M,$AB435,TRUE,_xll.ohTrigger(trigger,$X$24))</f>
        <v>1.3488168603090107E-3</v>
      </c>
      <c r="AH435" s="43">
        <f>_xll.qlIndexFixing($X$9,$AB435,TRUE,trigger)</f>
        <v>1.3123819199996657E-3</v>
      </c>
      <c r="AI435" s="45">
        <f t="shared" si="20"/>
        <v>0.36434940309345049</v>
      </c>
    </row>
    <row r="436" spans="27:35" x14ac:dyDescent="0.2">
      <c r="AA436" s="39" t="s">
        <v>87</v>
      </c>
      <c r="AB436" s="40">
        <f>_xll.qlInterestRateIndexFixingDate($X$9,AC436)</f>
        <v>42894</v>
      </c>
      <c r="AC436" s="40">
        <f>_xll.qlCalendarAdvance(calendar,$AC435,AA436,,,trigger)</f>
        <v>42898</v>
      </c>
      <c r="AD436" s="40">
        <f>_xll.qlInterestRateIndexMaturity($X$9,AC436,)</f>
        <v>43081</v>
      </c>
      <c r="AE436" s="43">
        <f>_xll.qlTenorBasisValue(TenorBasis6M,AC436,_xll.ohTrigger(trigger,$X$24))</f>
        <v>2.6091063672951074E-3</v>
      </c>
      <c r="AF436" s="90">
        <f>_xll.qlTenorBasisForwardRate(TenorBasis6M,AC436,_xll.ohTrigger(trigger,$X$24))</f>
        <v>1.3332976261300178E-3</v>
      </c>
      <c r="AG436" s="90">
        <f>_xll.qlIndexFixing(TenorBasisIndex6M,$AB436,TRUE,_xll.ohTrigger(trigger,$X$24))</f>
        <v>1.3557855202041167E-3</v>
      </c>
      <c r="AH436" s="43">
        <f>_xll.qlIndexFixing($X$9,$AB436,TRUE,trigger)</f>
        <v>1.3192475163191248E-3</v>
      </c>
      <c r="AI436" s="45">
        <f t="shared" si="20"/>
        <v>0.3653800388499196</v>
      </c>
    </row>
    <row r="437" spans="27:35" x14ac:dyDescent="0.2">
      <c r="AA437" s="39" t="s">
        <v>87</v>
      </c>
      <c r="AB437" s="40">
        <f>_xll.qlInterestRateIndexFixingDate($X$9,AC437)</f>
        <v>42895</v>
      </c>
      <c r="AC437" s="40">
        <f>_xll.qlCalendarAdvance(calendar,$AC436,AA437,,,trigger)</f>
        <v>42899</v>
      </c>
      <c r="AD437" s="40">
        <f>_xll.qlInterestRateIndexMaturity($X$9,AC437,)</f>
        <v>43082</v>
      </c>
      <c r="AE437" s="43">
        <f>_xll.qlTenorBasisValue(TenorBasis6M,AC437,_xll.ohTrigger(trigger,$X$24))</f>
        <v>2.6098327713974293E-3</v>
      </c>
      <c r="AF437" s="90">
        <f>_xll.qlTenorBasisForwardRate(TenorBasis6M,AC437,_xll.ohTrigger(trigger,$X$24))</f>
        <v>1.3383008456312299E-3</v>
      </c>
      <c r="AG437" s="90">
        <f>_xll.qlIndexFixing(TenorBasisIndex6M,$AB437,TRUE,_xll.ohTrigger(trigger,$X$24))</f>
        <v>1.3602237993716893E-3</v>
      </c>
      <c r="AH437" s="43">
        <f>_xll.qlIndexFixing($X$9,$AB437,TRUE,trigger)</f>
        <v>1.3233187526228353E-3</v>
      </c>
      <c r="AI437" s="45">
        <f t="shared" si="20"/>
        <v>0.36905046748853976</v>
      </c>
    </row>
    <row r="438" spans="27:35" x14ac:dyDescent="0.2">
      <c r="AA438" s="39" t="s">
        <v>87</v>
      </c>
      <c r="AB438" s="40">
        <f>_xll.qlInterestRateIndexFixingDate($X$9,AC438)</f>
        <v>42898</v>
      </c>
      <c r="AC438" s="40">
        <f>_xll.qlCalendarAdvance(calendar,$AC437,AA438,,,trigger)</f>
        <v>42900</v>
      </c>
      <c r="AD438" s="40">
        <f>_xll.qlInterestRateIndexMaturity($X$9,AC438,)</f>
        <v>43083</v>
      </c>
      <c r="AE438" s="43">
        <f>_xll.qlTenorBasisValue(TenorBasis6M,AC438,_xll.ohTrigger(trigger,$X$24))</f>
        <v>2.6105577080242611E-3</v>
      </c>
      <c r="AF438" s="90">
        <f>_xll.qlTenorBasisForwardRate(TenorBasis6M,AC438,_xll.ohTrigger(trigger,$X$24))</f>
        <v>1.3433173639759983E-3</v>
      </c>
      <c r="AG438" s="90">
        <f>_xll.qlIndexFixing(TenorBasisIndex6M,$AB438,TRUE,_xll.ohTrigger(trigger,$X$24))</f>
        <v>1.3546198378731275E-3</v>
      </c>
      <c r="AH438" s="43">
        <f>_xll.qlIndexFixing($X$9,$AB438,TRUE,trigger)</f>
        <v>1.3273213356035192E-3</v>
      </c>
      <c r="AI438" s="45">
        <f t="shared" si="20"/>
        <v>0.27298502269608321</v>
      </c>
    </row>
    <row r="439" spans="27:35" x14ac:dyDescent="0.2">
      <c r="AA439" s="39" t="s">
        <v>87</v>
      </c>
      <c r="AB439" s="40">
        <f>_xll.qlInterestRateIndexFixingDate($X$9,AC439)</f>
        <v>42899</v>
      </c>
      <c r="AC439" s="40">
        <f>_xll.qlCalendarAdvance(calendar,$AC438,AA439,,,trigger)</f>
        <v>42901</v>
      </c>
      <c r="AD439" s="40">
        <f>_xll.qlInterestRateIndexMaturity($X$9,AC439,)</f>
        <v>43084</v>
      </c>
      <c r="AE439" s="43">
        <f>_xll.qlTenorBasisValue(TenorBasis6M,AC439,_xll.ohTrigger(trigger,$X$24))</f>
        <v>2.6112811785371191E-3</v>
      </c>
      <c r="AF439" s="90">
        <f>_xll.qlTenorBasisForwardRate(TenorBasis6M,AC439,_xll.ohTrigger(trigger,$X$24))</f>
        <v>1.3483471359690006E-3</v>
      </c>
      <c r="AG439" s="90">
        <f>_xll.qlIndexFixing(TenorBasisIndex6M,$AB439,TRUE,_xll.ohTrigger(trigger,$X$24))</f>
        <v>1.369140199879674E-3</v>
      </c>
      <c r="AH439" s="43">
        <f>_xll.qlIndexFixing($X$9,$AB439,TRUE,trigger)</f>
        <v>1.3312649906218029E-3</v>
      </c>
      <c r="AI439" s="45">
        <f t="shared" si="20"/>
        <v>0.37875209257871162</v>
      </c>
    </row>
    <row r="440" spans="27:35" x14ac:dyDescent="0.2">
      <c r="AA440" s="39" t="s">
        <v>87</v>
      </c>
      <c r="AB440" s="40">
        <f>_xll.qlInterestRateIndexFixingDate($X$9,AC440)</f>
        <v>42900</v>
      </c>
      <c r="AC440" s="40">
        <f>_xll.qlCalendarAdvance(calendar,$AC439,AA440,,,trigger)</f>
        <v>42902</v>
      </c>
      <c r="AD440" s="40">
        <f>_xll.qlInterestRateIndexMaturity($X$9,AC440,)</f>
        <v>43087</v>
      </c>
      <c r="AE440" s="43">
        <f>_xll.qlTenorBasisValue(TenorBasis6M,AC440,_xll.ohTrigger(trigger,$X$24))</f>
        <v>2.6120031842964838E-3</v>
      </c>
      <c r="AF440" s="90">
        <f>_xll.qlTenorBasisForwardRate(TenorBasis6M,AC440,_xll.ohTrigger(trigger,$X$24))</f>
        <v>1.3588793776913744E-3</v>
      </c>
      <c r="AG440" s="90">
        <f>_xll.qlIndexFixing(TenorBasisIndex6M,$AB440,TRUE,_xll.ohTrigger(trigger,$X$24))</f>
        <v>1.3699248712291294E-3</v>
      </c>
      <c r="AH440" s="43">
        <f>_xll.qlIndexFixing($X$9,$AB440,TRUE,trigger)</f>
        <v>1.3412442693032957E-3</v>
      </c>
      <c r="AI440" s="45">
        <f t="shared" si="20"/>
        <v>0.28680601925833726</v>
      </c>
    </row>
    <row r="441" spans="27:35" x14ac:dyDescent="0.2">
      <c r="AA441" s="39" t="s">
        <v>87</v>
      </c>
      <c r="AB441" s="40">
        <f>_xll.qlInterestRateIndexFixingDate($X$9,AC441)</f>
        <v>42901</v>
      </c>
      <c r="AC441" s="40">
        <f>_xll.qlCalendarAdvance(calendar,$AC440,AA441,,,trigger)</f>
        <v>42905</v>
      </c>
      <c r="AD441" s="40">
        <f>_xll.qlInterestRateIndexMaturity($X$9,AC441,)</f>
        <v>43088</v>
      </c>
      <c r="AE441" s="43">
        <f>_xll.qlTenorBasisValue(TenorBasis6M,AC441,_xll.ohTrigger(trigger,$X$24))</f>
        <v>2.6141604266428733E-3</v>
      </c>
      <c r="AF441" s="90">
        <f>_xll.qlTenorBasisForwardRate(TenorBasis6M,AC441,_xll.ohTrigger(trigger,$X$24))</f>
        <v>1.3685978564430656E-3</v>
      </c>
      <c r="AG441" s="90">
        <f>_xll.qlIndexFixing(TenorBasisIndex6M,$AB441,TRUE,_xll.ohTrigger(trigger,$X$24))</f>
        <v>1.3871311037091075E-3</v>
      </c>
      <c r="AH441" s="43">
        <f>_xll.qlIndexFixing($X$9,$AB441,TRUE,trigger)</f>
        <v>1.3466448411554748E-3</v>
      </c>
      <c r="AI441" s="45">
        <f t="shared" si="20"/>
        <v>0.40486262553632646</v>
      </c>
    </row>
    <row r="442" spans="27:35" x14ac:dyDescent="0.2">
      <c r="AA442" s="39" t="s">
        <v>87</v>
      </c>
      <c r="AB442" s="40">
        <f>_xll.qlInterestRateIndexFixingDate($X$9,AC442)</f>
        <v>42902</v>
      </c>
      <c r="AC442" s="40">
        <f>_xll.qlCalendarAdvance(calendar,$AC441,AA442,,,trigger)</f>
        <v>42906</v>
      </c>
      <c r="AD442" s="40">
        <f>_xll.qlInterestRateIndexMaturity($X$9,AC442,)</f>
        <v>43089</v>
      </c>
      <c r="AE442" s="43">
        <f>_xll.qlTenorBasisValue(TenorBasis6M,AC442,_xll.ohTrigger(trigger,$X$24))</f>
        <v>2.6148765869723513E-3</v>
      </c>
      <c r="AF442" s="90">
        <f>_xll.qlTenorBasisForwardRate(TenorBasis6M,AC442,_xll.ohTrigger(trigger,$X$24))</f>
        <v>1.3736932186840546E-3</v>
      </c>
      <c r="AG442" s="90">
        <f>_xll.qlIndexFixing(TenorBasisIndex6M,$AB442,TRUE,_xll.ohTrigger(trigger,$X$24))</f>
        <v>1.3916615040153754E-3</v>
      </c>
      <c r="AH442" s="43">
        <f>_xll.qlIndexFixing($X$9,$AB442,TRUE,trigger)</f>
        <v>1.3504397396165223E-3</v>
      </c>
      <c r="AI442" s="45">
        <f t="shared" si="20"/>
        <v>0.41221764398853167</v>
      </c>
    </row>
    <row r="443" spans="27:35" x14ac:dyDescent="0.2">
      <c r="AA443" s="39" t="s">
        <v>87</v>
      </c>
      <c r="AB443" s="40">
        <f>_xll.qlInterestRateIndexFixingDate($X$9,AC443)</f>
        <v>42905</v>
      </c>
      <c r="AC443" s="40">
        <f>_xll.qlCalendarAdvance(calendar,$AC442,AA443,,,trigger)</f>
        <v>42907</v>
      </c>
      <c r="AD443" s="40">
        <f>_xll.qlInterestRateIndexMaturity($X$9,AC443,)</f>
        <v>43090</v>
      </c>
      <c r="AE443" s="43">
        <f>_xll.qlTenorBasisValue(TenorBasis6M,AC443,_xll.ohTrigger(trigger,$X$24))</f>
        <v>2.6155912893352116E-3</v>
      </c>
      <c r="AF443" s="90">
        <f>_xll.qlTenorBasisForwardRate(TenorBasis6M,AC443,_xll.ohTrigger(trigger,$X$24))</f>
        <v>1.3788015633677056E-3</v>
      </c>
      <c r="AG443" s="90">
        <f>_xll.qlIndexFixing(TenorBasisIndex6M,$AB443,TRUE,_xll.ohTrigger(trigger,$X$24))</f>
        <v>1.396204883630637E-3</v>
      </c>
      <c r="AH443" s="43">
        <f>_xll.qlIndexFixing($X$9,$AB443,TRUE,trigger)</f>
        <v>1.3542340639610775E-3</v>
      </c>
      <c r="AI443" s="45">
        <f t="shared" si="20"/>
        <v>0.41970819669559556</v>
      </c>
    </row>
    <row r="444" spans="27:35" x14ac:dyDescent="0.2">
      <c r="AA444" s="39" t="s">
        <v>87</v>
      </c>
      <c r="AB444" s="40">
        <f>_xll.qlInterestRateIndexFixingDate($X$9,AC444)</f>
        <v>42906</v>
      </c>
      <c r="AC444" s="40">
        <f>_xll.qlCalendarAdvance(calendar,$AC443,AA444,,,trigger)</f>
        <v>42908</v>
      </c>
      <c r="AD444" s="40">
        <f>_xll.qlInterestRateIndexMaturity($X$9,AC444,)</f>
        <v>43091</v>
      </c>
      <c r="AE444" s="43">
        <f>_xll.qlTenorBasisValue(TenorBasis6M,AC444,_xll.ohTrigger(trigger,$X$24))</f>
        <v>2.616304535085729E-3</v>
      </c>
      <c r="AF444" s="90">
        <f>_xll.qlTenorBasisForwardRate(TenorBasis6M,AC444,_xll.ohTrigger(trigger,$X$24))</f>
        <v>1.3839228452899592E-3</v>
      </c>
      <c r="AG444" s="90">
        <f>_xll.qlIndexFixing(TenorBasisIndex6M,$AB444,TRUE,_xll.ohTrigger(trigger,$X$24))</f>
        <v>1.4007611973416603E-3</v>
      </c>
      <c r="AH444" s="43">
        <f>_xll.qlIndexFixing($X$9,$AB444,TRUE,trigger)</f>
        <v>1.3580375400970887E-3</v>
      </c>
      <c r="AI444" s="45">
        <f t="shared" si="20"/>
        <v>0.42723657244571639</v>
      </c>
    </row>
    <row r="445" spans="27:35" x14ac:dyDescent="0.2">
      <c r="AA445" s="39" t="s">
        <v>87</v>
      </c>
      <c r="AB445" s="40">
        <f>_xll.qlInterestRateIndexFixingDate($X$9,AC445)</f>
        <v>42907</v>
      </c>
      <c r="AC445" s="40">
        <f>_xll.qlCalendarAdvance(calendar,$AC444,AA445,,,trigger)</f>
        <v>42909</v>
      </c>
      <c r="AD445" s="40">
        <f>_xll.qlInterestRateIndexMaturity($X$9,AC445,)</f>
        <v>43096</v>
      </c>
      <c r="AE445" s="43">
        <f>_xll.qlTenorBasisValue(TenorBasis6M,AC445,_xll.ohTrigger(trigger,$X$24))</f>
        <v>2.6170163255771501E-3</v>
      </c>
      <c r="AF445" s="90">
        <f>_xll.qlTenorBasisForwardRate(TenorBasis6M,AC445,_xll.ohTrigger(trigger,$X$24))</f>
        <v>1.4001876972183907E-3</v>
      </c>
      <c r="AG445" s="90">
        <f>_xll.qlIndexFixing(TenorBasisIndex6M,$AB445,TRUE,_xll.ohTrigger(trigger,$X$24))</f>
        <v>1.4080550171912043E-3</v>
      </c>
      <c r="AH445" s="43">
        <f>_xll.qlIndexFixing($X$9,$AB445,TRUE,trigger)</f>
        <v>1.3745447377645807E-3</v>
      </c>
      <c r="AI445" s="45">
        <f t="shared" si="20"/>
        <v>0.33510279426623601</v>
      </c>
    </row>
    <row r="446" spans="27:35" x14ac:dyDescent="0.2">
      <c r="AA446" s="39" t="s">
        <v>87</v>
      </c>
      <c r="AB446" s="40">
        <f>_xll.qlInterestRateIndexFixingDate($X$9,AC446)</f>
        <v>42908</v>
      </c>
      <c r="AC446" s="40">
        <f>_xll.qlCalendarAdvance(calendar,$AC445,AA446,,,trigger)</f>
        <v>42912</v>
      </c>
      <c r="AD446" s="40">
        <f>_xll.qlInterestRateIndexMaturity($X$9,AC446,)</f>
        <v>43096</v>
      </c>
      <c r="AE446" s="43">
        <f>_xll.qlTenorBasisValue(TenorBasis6M,AC446,_xll.ohTrigger(trigger,$X$24))</f>
        <v>2.6191429790138206E-3</v>
      </c>
      <c r="AF446" s="90">
        <f>_xll.qlTenorBasisForwardRate(TenorBasis6M,AC446,_xll.ohTrigger(trigger,$X$24))</f>
        <v>1.4073296989765103E-3</v>
      </c>
      <c r="AG446" s="90">
        <f>_xll.qlIndexFixing(TenorBasisIndex6M,$AB446,TRUE,_xll.ohTrigger(trigger,$X$24))</f>
        <v>1.411961574783762E-3</v>
      </c>
      <c r="AH446" s="43">
        <f>_xll.qlIndexFixing($X$9,$AB446,TRUE,trigger)</f>
        <v>1.3767548739186735E-3</v>
      </c>
      <c r="AI446" s="45">
        <f t="shared" si="20"/>
        <v>0.35206700865088486</v>
      </c>
    </row>
    <row r="447" spans="27:35" x14ac:dyDescent="0.2">
      <c r="AA447" s="39" t="s">
        <v>87</v>
      </c>
      <c r="AB447" s="40">
        <f>_xll.qlInterestRateIndexFixingDate($X$9,AC447)</f>
        <v>42909</v>
      </c>
      <c r="AC447" s="40">
        <f>_xll.qlCalendarAdvance(calendar,$AC446,AA447,,,trigger)</f>
        <v>42913</v>
      </c>
      <c r="AD447" s="40">
        <f>_xll.qlInterestRateIndexMaturity($X$9,AC447,)</f>
        <v>43096</v>
      </c>
      <c r="AE447" s="43">
        <f>_xll.qlTenorBasisValue(TenorBasis6M,AC447,_xll.ohTrigger(trigger,$X$24))</f>
        <v>2.6198489619806979E-3</v>
      </c>
      <c r="AF447" s="90">
        <f>_xll.qlTenorBasisForwardRate(TenorBasis6M,AC447,_xll.ohTrigger(trigger,$X$24))</f>
        <v>1.4097217312102177E-3</v>
      </c>
      <c r="AG447" s="90">
        <f>_xll.qlIndexFixing(TenorBasisIndex6M,$AB447,TRUE,_xll.ohTrigger(trigger,$X$24))</f>
        <v>1.4132515642363086E-3</v>
      </c>
      <c r="AH447" s="43">
        <f>_xll.qlIndexFixing($X$9,$AB447,TRUE,trigger)</f>
        <v>1.377532609750549E-3</v>
      </c>
      <c r="AI447" s="45">
        <f t="shared" si="20"/>
        <v>0.35718954485759646</v>
      </c>
    </row>
    <row r="448" spans="27:35" x14ac:dyDescent="0.2">
      <c r="AA448" s="39" t="s">
        <v>87</v>
      </c>
      <c r="AB448" s="40">
        <f>_xll.qlInterestRateIndexFixingDate($X$9,AC448)</f>
        <v>42912</v>
      </c>
      <c r="AC448" s="40">
        <f>_xll.qlCalendarAdvance(calendar,$AC447,AA448,,,trigger)</f>
        <v>42914</v>
      </c>
      <c r="AD448" s="40">
        <f>_xll.qlInterestRateIndexMaturity($X$9,AC448,)</f>
        <v>43097</v>
      </c>
      <c r="AE448" s="43">
        <f>_xll.qlTenorBasisValue(TenorBasis6M,AC448,_xll.ohTrigger(trigger,$X$24))</f>
        <v>2.6205534964392559E-3</v>
      </c>
      <c r="AF448" s="90">
        <f>_xll.qlTenorBasisForwardRate(TenorBasis6M,AC448,_xll.ohTrigger(trigger,$X$24))</f>
        <v>1.414919687186681E-3</v>
      </c>
      <c r="AG448" s="90">
        <f>_xll.qlIndexFixing(TenorBasisIndex6M,$AB448,TRUE,_xll.ohTrigger(trigger,$X$24))</f>
        <v>1.4283681632881648E-3</v>
      </c>
      <c r="AH448" s="43">
        <f>_xll.qlIndexFixing($X$9,$AB448,TRUE,trigger)</f>
        <v>1.3815952449942859E-3</v>
      </c>
      <c r="AI448" s="45">
        <f t="shared" si="20"/>
        <v>0.46772918293878918</v>
      </c>
    </row>
    <row r="449" spans="27:35" x14ac:dyDescent="0.2">
      <c r="AA449" s="39" t="s">
        <v>87</v>
      </c>
      <c r="AB449" s="40">
        <f>_xll.qlInterestRateIndexFixingDate($X$9,AC449)</f>
        <v>42913</v>
      </c>
      <c r="AC449" s="40">
        <f>_xll.qlCalendarAdvance(calendar,$AC448,AA449,,,trigger)</f>
        <v>42915</v>
      </c>
      <c r="AD449" s="40">
        <f>_xll.qlInterestRateIndexMaturity($X$9,AC449,)</f>
        <v>43098</v>
      </c>
      <c r="AE449" s="43">
        <f>_xll.qlTenorBasisValue(TenorBasis6M,AC449,_xll.ohTrigger(trigger,$X$24))</f>
        <v>2.6212565837365671E-3</v>
      </c>
      <c r="AF449" s="90">
        <f>_xll.qlTenorBasisForwardRate(TenorBasis6M,AC449,_xll.ohTrigger(trigger,$X$24))</f>
        <v>1.4201302639300895E-3</v>
      </c>
      <c r="AG449" s="90">
        <f>_xll.qlIndexFixing(TenorBasisIndex6M,$AB449,TRUE,_xll.ohTrigger(trigger,$X$24))</f>
        <v>1.4330137494880429E-3</v>
      </c>
      <c r="AH449" s="43">
        <f>_xll.qlIndexFixing($X$9,$AB449,TRUE,trigger)</f>
        <v>1.3857351155647909E-3</v>
      </c>
      <c r="AI449" s="45">
        <f t="shared" si="20"/>
        <v>0.47278633923251989</v>
      </c>
    </row>
    <row r="450" spans="27:35" x14ac:dyDescent="0.2">
      <c r="AA450" s="39" t="s">
        <v>87</v>
      </c>
      <c r="AB450" s="40">
        <f>_xll.qlInterestRateIndexFixingDate($X$9,AC450)</f>
        <v>42914</v>
      </c>
      <c r="AC450" s="40">
        <f>_xll.qlCalendarAdvance(calendar,$AC449,AA450,,,trigger)</f>
        <v>42916</v>
      </c>
      <c r="AD450" s="40">
        <f>_xll.qlInterestRateIndexMaturity($X$9,AC450,)</f>
        <v>43098</v>
      </c>
      <c r="AE450" s="43">
        <f>_xll.qlTenorBasisValue(TenorBasis6M,AC450,_xll.ohTrigger(trigger,$X$24))</f>
        <v>2.6219582252186764E-3</v>
      </c>
      <c r="AF450" s="90">
        <f>_xll.qlTenorBasisForwardRate(TenorBasis6M,AC450,_xll.ohTrigger(trigger,$X$24))</f>
        <v>1.4225437512195892E-3</v>
      </c>
      <c r="AG450" s="90">
        <f>_xll.qlIndexFixing(TenorBasisIndex6M,$AB450,TRUE,_xll.ohTrigger(trigger,$X$24))</f>
        <v>1.4343644450732274E-3</v>
      </c>
      <c r="AH450" s="43">
        <f>_xll.qlIndexFixing($X$9,$AB450,TRUE,trigger)</f>
        <v>1.3866821524648417E-3</v>
      </c>
      <c r="AI450" s="45">
        <f t="shared" si="20"/>
        <v>0.47682292608385718</v>
      </c>
    </row>
    <row r="451" spans="27:35" x14ac:dyDescent="0.2">
      <c r="AA451" s="39" t="s">
        <v>87</v>
      </c>
      <c r="AB451" s="40">
        <f>_xll.qlInterestRateIndexFixingDate($X$9,AC451)</f>
        <v>42915</v>
      </c>
      <c r="AC451" s="40">
        <f>_xll.qlCalendarAdvance(calendar,$AC450,AA451,,,trigger)</f>
        <v>42919</v>
      </c>
      <c r="AD451" s="40">
        <f>_xll.qlInterestRateIndexMaturity($X$9,AC451,)</f>
        <v>43103</v>
      </c>
      <c r="AE451" s="43">
        <f>_xll.qlTenorBasisValue(TenorBasis6M,AC451,_xll.ohTrigger(trigger,$X$24))</f>
        <v>2.6240544882188644E-3</v>
      </c>
      <c r="AF451" s="90">
        <f>_xll.qlTenorBasisForwardRate(TenorBasis6M,AC451,_xll.ohTrigger(trigger,$X$24))</f>
        <v>1.4439239522554355E-3</v>
      </c>
      <c r="AG451" s="90">
        <f>_xll.qlIndexFixing(TenorBasisIndex6M,$AB451,TRUE,_xll.ohTrigger(trigger,$X$24))</f>
        <v>1.4550490447140037E-3</v>
      </c>
      <c r="AH451" s="43">
        <f>_xll.qlIndexFixing($X$9,$AB451,TRUE,trigger)</f>
        <v>1.4065882404919003E-3</v>
      </c>
      <c r="AI451" s="45">
        <f t="shared" si="20"/>
        <v>0.4846080422210336</v>
      </c>
    </row>
    <row r="452" spans="27:35" x14ac:dyDescent="0.2">
      <c r="AA452" s="39" t="s">
        <v>87</v>
      </c>
      <c r="AB452" s="40">
        <f>_xll.qlInterestRateIndexFixingDate($X$9,AC452)</f>
        <v>42916</v>
      </c>
      <c r="AC452" s="40">
        <f>_xll.qlCalendarAdvance(calendar,$AC451,AA452,,,trigger)</f>
        <v>42920</v>
      </c>
      <c r="AD452" s="40">
        <f>_xll.qlInterestRateIndexMaturity($X$9,AC452,)</f>
        <v>43104</v>
      </c>
      <c r="AE452" s="43">
        <f>_xll.qlTenorBasisValue(TenorBasis6M,AC452,_xll.ohTrigger(trigger,$X$24))</f>
        <v>2.6247503598801161E-3</v>
      </c>
      <c r="AF452" s="90">
        <f>_xll.qlTenorBasisForwardRate(TenorBasis6M,AC452,_xll.ohTrigger(trigger,$X$24))</f>
        <v>1.4492014958962338E-3</v>
      </c>
      <c r="AG452" s="90">
        <f>_xll.qlIndexFixing(TenorBasisIndex6M,$AB452,TRUE,_xll.ohTrigger(trigger,$X$24))</f>
        <v>1.4612927618733839E-3</v>
      </c>
      <c r="AH452" s="43">
        <f>_xll.qlIndexFixing($X$9,$AB452,TRUE,trigger)</f>
        <v>1.4112713171448891E-3</v>
      </c>
      <c r="AI452" s="45">
        <f t="shared" ref="AI452:AI515" si="21">(AG452-AH452)*10000</f>
        <v>0.50021444728494835</v>
      </c>
    </row>
    <row r="453" spans="27:35" x14ac:dyDescent="0.2">
      <c r="AA453" s="39" t="s">
        <v>87</v>
      </c>
      <c r="AB453" s="40">
        <f>_xll.qlInterestRateIndexFixingDate($X$9,AC453)</f>
        <v>42919</v>
      </c>
      <c r="AC453" s="40">
        <f>_xll.qlCalendarAdvance(calendar,$AC452,AA453,,,trigger)</f>
        <v>42921</v>
      </c>
      <c r="AD453" s="40">
        <f>_xll.qlInterestRateIndexMaturity($X$9,AC453,)</f>
        <v>43105</v>
      </c>
      <c r="AE453" s="43">
        <f>_xll.qlTenorBasisValue(TenorBasis6M,AC453,_xll.ohTrigger(trigger,$X$24))</f>
        <v>2.6254447924410214E-3</v>
      </c>
      <c r="AF453" s="90">
        <f>_xll.qlTenorBasisForwardRate(TenorBasis6M,AC453,_xll.ohTrigger(trigger,$X$24))</f>
        <v>1.4544913279195175E-3</v>
      </c>
      <c r="AG453" s="90">
        <f>_xll.qlIndexFixing(TenorBasisIndex6M,$AB453,TRUE,_xll.ohTrigger(trigger,$X$24))</f>
        <v>1.4568241313933881E-3</v>
      </c>
      <c r="AH453" s="43">
        <f>_xll.qlIndexFixing($X$9,$AB453,TRUE,trigger)</f>
        <v>1.4160759743374271E-3</v>
      </c>
      <c r="AI453" s="45">
        <f t="shared" si="21"/>
        <v>0.40748157055961076</v>
      </c>
    </row>
    <row r="454" spans="27:35" x14ac:dyDescent="0.2">
      <c r="AA454" s="39" t="s">
        <v>87</v>
      </c>
      <c r="AB454" s="40">
        <f>_xll.qlInterestRateIndexFixingDate($X$9,AC454)</f>
        <v>42920</v>
      </c>
      <c r="AC454" s="40">
        <f>_xll.qlCalendarAdvance(calendar,$AC453,AA454,,,trigger)</f>
        <v>42922</v>
      </c>
      <c r="AD454" s="40">
        <f>_xll.qlInterestRateIndexMaturity($X$9,AC454,)</f>
        <v>43108</v>
      </c>
      <c r="AE454" s="43">
        <f>_xll.qlTenorBasisValue(TenorBasis6M,AC454,_xll.ohTrigger(trigger,$X$24))</f>
        <v>2.6261377872414831E-3</v>
      </c>
      <c r="AF454" s="90">
        <f>_xll.qlTenorBasisForwardRate(TenorBasis6M,AC454,_xll.ohTrigger(trigger,$X$24))</f>
        <v>1.4654799453903042E-3</v>
      </c>
      <c r="AG454" s="90">
        <f>_xll.qlIndexFixing(TenorBasisIndex6M,$AB454,TRUE,_xll.ohTrigger(trigger,$X$24))</f>
        <v>1.4804594953262444E-3</v>
      </c>
      <c r="AH454" s="43">
        <f>_xll.qlIndexFixing($X$9,$AB454,TRUE,trigger)</f>
        <v>1.4277349468562862E-3</v>
      </c>
      <c r="AI454" s="45">
        <f t="shared" si="21"/>
        <v>0.52724548469958121</v>
      </c>
    </row>
    <row r="455" spans="27:35" x14ac:dyDescent="0.2">
      <c r="AA455" s="39" t="s">
        <v>87</v>
      </c>
      <c r="AB455" s="40">
        <f>_xll.qlInterestRateIndexFixingDate($X$9,AC455)</f>
        <v>42921</v>
      </c>
      <c r="AC455" s="40">
        <f>_xll.qlCalendarAdvance(calendar,$AC454,AA455,,,trigger)</f>
        <v>42923</v>
      </c>
      <c r="AD455" s="40">
        <f>_xll.qlInterestRateIndexMaturity($X$9,AC455,)</f>
        <v>43108</v>
      </c>
      <c r="AE455" s="43">
        <f>_xll.qlTenorBasisValue(TenorBasis6M,AC455,_xll.ohTrigger(trigger,$X$24))</f>
        <v>2.6268293456203815E-3</v>
      </c>
      <c r="AF455" s="90">
        <f>_xll.qlTenorBasisForwardRate(TenorBasis6M,AC455,_xll.ohTrigger(trigger,$X$24))</f>
        <v>1.467954061529916E-3</v>
      </c>
      <c r="AG455" s="90">
        <f>_xll.qlIndexFixing(TenorBasisIndex6M,$AB455,TRUE,_xll.ohTrigger(trigger,$X$24))</f>
        <v>1.4834192079366494E-3</v>
      </c>
      <c r="AH455" s="43">
        <f>_xll.qlIndexFixing($X$9,$AB455,TRUE,trigger)</f>
        <v>1.4294139939290589E-3</v>
      </c>
      <c r="AI455" s="45">
        <f t="shared" si="21"/>
        <v>0.54005214007590496</v>
      </c>
    </row>
    <row r="456" spans="27:35" x14ac:dyDescent="0.2">
      <c r="AA456" s="39" t="s">
        <v>87</v>
      </c>
      <c r="AB456" s="40">
        <f>_xll.qlInterestRateIndexFixingDate($X$9,AC456)</f>
        <v>42922</v>
      </c>
      <c r="AC456" s="40">
        <f>_xll.qlCalendarAdvance(calendar,$AC455,AA456,,,trigger)</f>
        <v>42926</v>
      </c>
      <c r="AD456" s="40">
        <f>_xll.qlInterestRateIndexMaturity($X$9,AC456,)</f>
        <v>43110</v>
      </c>
      <c r="AE456" s="43">
        <f>_xll.qlTenorBasisValue(TenorBasis6M,AC456,_xll.ohTrigger(trigger,$X$24))</f>
        <v>2.6288954156011963E-3</v>
      </c>
      <c r="AF456" s="90">
        <f>_xll.qlTenorBasisForwardRate(TenorBasis6M,AC456,_xll.ohTrigger(trigger,$X$24))</f>
        <v>1.4811223263668505E-3</v>
      </c>
      <c r="AG456" s="90">
        <f>_xll.qlIndexFixing(TenorBasisIndex6M,$AB456,TRUE,_xll.ohTrigger(trigger,$X$24))</f>
        <v>1.4990107567564269E-3</v>
      </c>
      <c r="AH456" s="43">
        <f>_xll.qlIndexFixing($X$9,$AB456,TRUE,trigger)</f>
        <v>1.4417965151007326E-3</v>
      </c>
      <c r="AI456" s="45">
        <f t="shared" si="21"/>
        <v>0.57214241655694242</v>
      </c>
    </row>
    <row r="457" spans="27:35" x14ac:dyDescent="0.2">
      <c r="AA457" s="39" t="s">
        <v>87</v>
      </c>
      <c r="AB457" s="40">
        <f>_xll.qlInterestRateIndexFixingDate($X$9,AC457)</f>
        <v>42923</v>
      </c>
      <c r="AC457" s="40">
        <f>_xll.qlCalendarAdvance(calendar,$AC456,AA457,,,trigger)</f>
        <v>42927</v>
      </c>
      <c r="AD457" s="40">
        <f>_xll.qlInterestRateIndexMaturity($X$9,AC457,)</f>
        <v>43111</v>
      </c>
      <c r="AE457" s="43">
        <f>_xll.qlTenorBasisValue(TenorBasis6M,AC457,_xll.ohTrigger(trigger,$X$24))</f>
        <v>2.6295812416622451E-3</v>
      </c>
      <c r="AF457" s="90">
        <f>_xll.qlTenorBasisForwardRate(TenorBasis6M,AC457,_xll.ohTrigger(trigger,$X$24))</f>
        <v>1.4864843962162898E-3</v>
      </c>
      <c r="AG457" s="90">
        <f>_xll.qlIndexFixing(TenorBasisIndex6M,$AB457,TRUE,_xll.ohTrigger(trigger,$X$24))</f>
        <v>1.5053390413862248E-3</v>
      </c>
      <c r="AH457" s="43">
        <f>_xll.qlIndexFixing($X$9,$AB457,TRUE,trigger)</f>
        <v>1.4472547833024995E-3</v>
      </c>
      <c r="AI457" s="45">
        <f t="shared" si="21"/>
        <v>0.58084258083725315</v>
      </c>
    </row>
    <row r="458" spans="27:35" x14ac:dyDescent="0.2">
      <c r="AA458" s="39" t="s">
        <v>87</v>
      </c>
      <c r="AB458" s="40">
        <f>_xll.qlInterestRateIndexFixingDate($X$9,AC458)</f>
        <v>42926</v>
      </c>
      <c r="AC458" s="40">
        <f>_xll.qlCalendarAdvance(calendar,$AC457,AA458,,,trigger)</f>
        <v>42928</v>
      </c>
      <c r="AD458" s="40">
        <f>_xll.qlInterestRateIndexMaturity($X$9,AC458,)</f>
        <v>43112</v>
      </c>
      <c r="AE458" s="43">
        <f>_xll.qlTenorBasisValue(TenorBasis6M,AC458,_xll.ohTrigger(trigger,$X$24))</f>
        <v>2.6302656379808371E-3</v>
      </c>
      <c r="AF458" s="90">
        <f>_xll.qlTenorBasisForwardRate(TenorBasis6M,AC458,_xll.ohTrigger(trigger,$X$24))</f>
        <v>1.4918582569422652E-3</v>
      </c>
      <c r="AG458" s="90">
        <f>_xll.qlIndexFixing(TenorBasisIndex6M,$AB458,TRUE,_xll.ohTrigger(trigger,$X$24))</f>
        <v>1.5116791228560493E-3</v>
      </c>
      <c r="AH458" s="43">
        <f>_xll.qlIndexFixing($X$9,$AB458,TRUE,trigger)</f>
        <v>1.4528093411162023E-3</v>
      </c>
      <c r="AI458" s="45">
        <f t="shared" si="21"/>
        <v>0.58869781739846927</v>
      </c>
    </row>
    <row r="459" spans="27:35" x14ac:dyDescent="0.2">
      <c r="AA459" s="39" t="s">
        <v>87</v>
      </c>
      <c r="AB459" s="40">
        <f>_xll.qlInterestRateIndexFixingDate($X$9,AC459)</f>
        <v>42927</v>
      </c>
      <c r="AC459" s="40">
        <f>_xll.qlCalendarAdvance(calendar,$AC458,AA459,,,trigger)</f>
        <v>42929</v>
      </c>
      <c r="AD459" s="40">
        <f>_xll.qlInterestRateIndexMaturity($X$9,AC459,)</f>
        <v>43115</v>
      </c>
      <c r="AE459" s="43">
        <f>_xll.qlTenorBasisValue(TenorBasis6M,AC459,_xll.ohTrigger(trigger,$X$24))</f>
        <v>2.6309486058897413E-3</v>
      </c>
      <c r="AF459" s="90">
        <f>_xll.qlTenorBasisForwardRate(TenorBasis6M,AC459,_xll.ohTrigger(trigger,$X$24))</f>
        <v>1.5029909053916825E-3</v>
      </c>
      <c r="AG459" s="90">
        <f>_xll.qlIndexFixing(TenorBasisIndex6M,$AB459,TRUE,_xll.ohTrigger(trigger,$X$24))</f>
        <v>1.524661298249911E-3</v>
      </c>
      <c r="AH459" s="43">
        <f>_xll.qlIndexFixing($X$9,$AB459,TRUE,trigger)</f>
        <v>1.4653274698316736E-3</v>
      </c>
      <c r="AI459" s="45">
        <f t="shared" si="21"/>
        <v>0.59333828418237389</v>
      </c>
    </row>
    <row r="460" spans="27:35" x14ac:dyDescent="0.2">
      <c r="AA460" s="39" t="s">
        <v>87</v>
      </c>
      <c r="AB460" s="40">
        <f>_xll.qlInterestRateIndexFixingDate($X$9,AC460)</f>
        <v>42928</v>
      </c>
      <c r="AC460" s="40">
        <f>_xll.qlCalendarAdvance(calendar,$AC459,AA460,,,trigger)</f>
        <v>42930</v>
      </c>
      <c r="AD460" s="40">
        <f>_xll.qlInterestRateIndexMaturity($X$9,AC460,)</f>
        <v>43115</v>
      </c>
      <c r="AE460" s="43">
        <f>_xll.qlTenorBasisValue(TenorBasis6M,AC460,_xll.ohTrigger(trigger,$X$24))</f>
        <v>2.6316301467207066E-3</v>
      </c>
      <c r="AF460" s="90">
        <f>_xll.qlTenorBasisForwardRate(TenorBasis6M,AC460,_xll.ohTrigger(trigger,$X$24))</f>
        <v>1.5055176312817056E-3</v>
      </c>
      <c r="AG460" s="90">
        <f>_xll.qlIndexFixing(TenorBasisIndex6M,$AB460,TRUE,_xll.ohTrigger(trigger,$X$24))</f>
        <v>1.5277097754481355E-3</v>
      </c>
      <c r="AH460" s="43">
        <f>_xll.qlIndexFixing($X$9,$AB460,TRUE,trigger)</f>
        <v>1.467635175336789E-3</v>
      </c>
      <c r="AI460" s="45">
        <f t="shared" si="21"/>
        <v>0.60074600111346488</v>
      </c>
    </row>
    <row r="461" spans="27:35" x14ac:dyDescent="0.2">
      <c r="AA461" s="39" t="s">
        <v>87</v>
      </c>
      <c r="AB461" s="40">
        <f>_xll.qlInterestRateIndexFixingDate($X$9,AC461)</f>
        <v>42929</v>
      </c>
      <c r="AC461" s="40">
        <f>_xll.qlCalendarAdvance(calendar,$AC460,AA461,,,trigger)</f>
        <v>42933</v>
      </c>
      <c r="AD461" s="40">
        <f>_xll.qlInterestRateIndexMaturity($X$9,AC461,)</f>
        <v>43117</v>
      </c>
      <c r="AE461" s="43">
        <f>_xll.qlTenorBasisValue(TenorBasis6M,AC461,_xll.ohTrigger(trigger,$X$24))</f>
        <v>2.6336662200482515E-3</v>
      </c>
      <c r="AF461" s="90">
        <f>_xll.qlTenorBasisForwardRate(TenorBasis6M,AC461,_xll.ohTrigger(trigger,$X$24))</f>
        <v>1.5189019359236914E-3</v>
      </c>
      <c r="AG461" s="90">
        <f>_xll.qlIndexFixing(TenorBasisIndex6M,$AB461,TRUE,_xll.ohTrigger(trigger,$X$24))</f>
        <v>1.5435539955816649E-3</v>
      </c>
      <c r="AH461" s="43">
        <f>_xll.qlIndexFixing($X$9,$AB461,TRUE,trigger)</f>
        <v>1.4819000155333933E-3</v>
      </c>
      <c r="AI461" s="45">
        <f t="shared" si="21"/>
        <v>0.61653980048271539</v>
      </c>
    </row>
    <row r="462" spans="27:35" x14ac:dyDescent="0.2">
      <c r="AA462" s="39" t="s">
        <v>87</v>
      </c>
      <c r="AB462" s="40">
        <f>_xll.qlInterestRateIndexFixingDate($X$9,AC462)</f>
        <v>42930</v>
      </c>
      <c r="AC462" s="40">
        <f>_xll.qlCalendarAdvance(calendar,$AC461,AA462,,,trigger)</f>
        <v>42934</v>
      </c>
      <c r="AD462" s="40">
        <f>_xll.qlInterestRateIndexMaturity($X$9,AC462,)</f>
        <v>43118</v>
      </c>
      <c r="AE462" s="43">
        <f>_xll.qlTenorBasisValue(TenorBasis6M,AC462,_xll.ohTrigger(trigger,$X$24))</f>
        <v>2.6343420658646696E-3</v>
      </c>
      <c r="AF462" s="90">
        <f>_xll.qlTenorBasisForwardRate(TenorBasis6M,AC462,_xll.ohTrigger(trigger,$X$24))</f>
        <v>1.5243450492072681E-3</v>
      </c>
      <c r="AG462" s="90">
        <f>_xll.qlIndexFixing(TenorBasisIndex6M,$AB462,TRUE,_xll.ohTrigger(trigger,$X$24))</f>
        <v>1.549963365734107E-3</v>
      </c>
      <c r="AH462" s="43">
        <f>_xll.qlIndexFixing($X$9,$AB462,TRUE,trigger)</f>
        <v>1.4879564352886655E-3</v>
      </c>
      <c r="AI462" s="45">
        <f t="shared" si="21"/>
        <v>0.62006930445441477</v>
      </c>
    </row>
    <row r="463" spans="27:35" x14ac:dyDescent="0.2">
      <c r="AA463" s="39" t="s">
        <v>87</v>
      </c>
      <c r="AB463" s="40">
        <f>_xll.qlInterestRateIndexFixingDate($X$9,AC463)</f>
        <v>42933</v>
      </c>
      <c r="AC463" s="40">
        <f>_xll.qlCalendarAdvance(calendar,$AC462,AA463,,,trigger)</f>
        <v>42935</v>
      </c>
      <c r="AD463" s="40">
        <f>_xll.qlInterestRateIndexMaturity($X$9,AC463,)</f>
        <v>43119</v>
      </c>
      <c r="AE463" s="43">
        <f>_xll.qlTenorBasisValue(TenorBasis6M,AC463,_xll.ohTrigger(trigger,$X$24))</f>
        <v>2.6350164912466818E-3</v>
      </c>
      <c r="AF463" s="90">
        <f>_xll.qlTenorBasisForwardRate(TenorBasis6M,AC463,_xll.ohTrigger(trigger,$X$24))</f>
        <v>1.5297994557832333E-3</v>
      </c>
      <c r="AG463" s="90">
        <f>_xll.qlIndexFixing(TenorBasisIndex6M,$AB463,TRUE,_xll.ohTrigger(trigger,$X$24))</f>
        <v>1.556384035254512E-3</v>
      </c>
      <c r="AH463" s="43">
        <f>_xll.qlIndexFixing($X$9,$AB463,TRUE,trigger)</f>
        <v>1.4940838524458084E-3</v>
      </c>
      <c r="AI463" s="45">
        <f t="shared" si="21"/>
        <v>0.62300182808703664</v>
      </c>
    </row>
    <row r="464" spans="27:35" x14ac:dyDescent="0.2">
      <c r="AA464" s="39" t="s">
        <v>87</v>
      </c>
      <c r="AB464" s="40">
        <f>_xll.qlInterestRateIndexFixingDate($X$9,AC464)</f>
        <v>42934</v>
      </c>
      <c r="AC464" s="40">
        <f>_xll.qlCalendarAdvance(calendar,$AC463,AA464,,,trigger)</f>
        <v>42936</v>
      </c>
      <c r="AD464" s="40">
        <f>_xll.qlInterestRateIndexMaturity($X$9,AC464,)</f>
        <v>43122</v>
      </c>
      <c r="AE464" s="43">
        <f>_xll.qlTenorBasisValue(TenorBasis6M,AC464,_xll.ohTrigger(trigger,$X$24))</f>
        <v>2.635689497519955E-3</v>
      </c>
      <c r="AF464" s="90">
        <f>_xll.qlTenorBasisForwardRate(TenorBasis6M,AC464,_xll.ohTrigger(trigger,$X$24))</f>
        <v>1.541069637997906E-3</v>
      </c>
      <c r="AG464" s="90">
        <f>_xll.qlIndexFixing(TenorBasisIndex6M,$AB464,TRUE,_xll.ohTrigger(trigger,$X$24))</f>
        <v>1.5694311679800752E-3</v>
      </c>
      <c r="AH464" s="43">
        <f>_xll.qlIndexFixing($X$9,$AB464,TRUE,trigger)</f>
        <v>1.5072379743333755E-3</v>
      </c>
      <c r="AI464" s="45">
        <f t="shared" si="21"/>
        <v>0.62193193646699685</v>
      </c>
    </row>
    <row r="465" spans="27:35" x14ac:dyDescent="0.2">
      <c r="AA465" s="39" t="s">
        <v>87</v>
      </c>
      <c r="AB465" s="40">
        <f>_xll.qlInterestRateIndexFixingDate($X$9,AC465)</f>
        <v>42935</v>
      </c>
      <c r="AC465" s="40">
        <f>_xll.qlCalendarAdvance(calendar,$AC464,AA465,,,trigger)</f>
        <v>42937</v>
      </c>
      <c r="AD465" s="40">
        <f>_xll.qlInterestRateIndexMaturity($X$9,AC465,)</f>
        <v>43122</v>
      </c>
      <c r="AE465" s="43">
        <f>_xll.qlTenorBasisValue(TenorBasis6M,AC465,_xll.ohTrigger(trigger,$X$24))</f>
        <v>2.6363610860091458E-3</v>
      </c>
      <c r="AF465" s="90">
        <f>_xll.qlTenorBasisForwardRate(TenorBasis6M,AC465,_xll.ohTrigger(trigger,$X$24))</f>
        <v>1.5436470085921385E-3</v>
      </c>
      <c r="AG465" s="90">
        <f>_xll.qlIndexFixing(TenorBasisIndex6M,$AB465,TRUE,_xll.ohTrigger(trigger,$X$24))</f>
        <v>1.5725664453168291E-3</v>
      </c>
      <c r="AH465" s="43">
        <f>_xll.qlIndexFixing($X$9,$AB465,TRUE,trigger)</f>
        <v>1.510021185856591E-3</v>
      </c>
      <c r="AI465" s="45">
        <f t="shared" si="21"/>
        <v>0.62545259460238023</v>
      </c>
    </row>
    <row r="466" spans="27:35" x14ac:dyDescent="0.2">
      <c r="AA466" s="39" t="s">
        <v>87</v>
      </c>
      <c r="AB466" s="40">
        <f>_xll.qlInterestRateIndexFixingDate($X$9,AC466)</f>
        <v>42936</v>
      </c>
      <c r="AC466" s="40">
        <f>_xll.qlCalendarAdvance(calendar,$AC465,AA466,,,trigger)</f>
        <v>42940</v>
      </c>
      <c r="AD466" s="40">
        <f>_xll.qlInterestRateIndexMaturity($X$9,AC466,)</f>
        <v>43124</v>
      </c>
      <c r="AE466" s="43">
        <f>_xll.qlTenorBasisValue(TenorBasis6M,AC466,_xll.ohTrigger(trigger,$X$24))</f>
        <v>2.6383673580036163E-3</v>
      </c>
      <c r="AF466" s="90">
        <f>_xll.qlTenorBasisForwardRate(TenorBasis6M,AC466,_xll.ohTrigger(trigger,$X$24))</f>
        <v>1.557238399874867E-3</v>
      </c>
      <c r="AG466" s="90">
        <f>_xll.qlIndexFixing(TenorBasisIndex6M,$AB466,TRUE,_xll.ohTrigger(trigger,$X$24))</f>
        <v>1.5886543857728157E-3</v>
      </c>
      <c r="AH466" s="43">
        <f>_xll.qlIndexFixing($X$9,$AB466,TRUE,trigger)</f>
        <v>1.5256594320129067E-3</v>
      </c>
      <c r="AI466" s="45">
        <f t="shared" si="21"/>
        <v>0.62994953759908967</v>
      </c>
    </row>
    <row r="467" spans="27:35" x14ac:dyDescent="0.2">
      <c r="AA467" s="39" t="s">
        <v>87</v>
      </c>
      <c r="AB467" s="40">
        <f>_xll.qlInterestRateIndexFixingDate($X$9,AC467)</f>
        <v>42937</v>
      </c>
      <c r="AC467" s="40">
        <f>_xll.qlCalendarAdvance(calendar,$AC466,AA467,,,trigger)</f>
        <v>42941</v>
      </c>
      <c r="AD467" s="40">
        <f>_xll.qlInterestRateIndexMaturity($X$9,AC467,)</f>
        <v>43125</v>
      </c>
      <c r="AE467" s="43">
        <f>_xll.qlTenorBasisValue(TenorBasis6M,AC467,_xll.ohTrigger(trigger,$X$24))</f>
        <v>2.639033288582825E-3</v>
      </c>
      <c r="AF467" s="90">
        <f>_xll.qlTenorBasisForwardRate(TenorBasis6M,AC467,_xll.ohTrigger(trigger,$X$24))</f>
        <v>1.5627590732741651E-3</v>
      </c>
      <c r="AG467" s="90">
        <f>_xll.qlIndexFixing(TenorBasisIndex6M,$AB467,TRUE,_xll.ohTrigger(trigger,$X$24))</f>
        <v>1.5951413589045177E-3</v>
      </c>
      <c r="AH467" s="43">
        <f>_xll.qlIndexFixing($X$9,$AB467,TRUE,trigger)</f>
        <v>1.5321369526697191E-3</v>
      </c>
      <c r="AI467" s="45">
        <f t="shared" si="21"/>
        <v>0.63004406234798593</v>
      </c>
    </row>
    <row r="468" spans="27:35" x14ac:dyDescent="0.2">
      <c r="AA468" s="39" t="s">
        <v>87</v>
      </c>
      <c r="AB468" s="40">
        <f>_xll.qlInterestRateIndexFixingDate($X$9,AC468)</f>
        <v>42940</v>
      </c>
      <c r="AC468" s="40">
        <f>_xll.qlCalendarAdvance(calendar,$AC467,AA468,,,trigger)</f>
        <v>42942</v>
      </c>
      <c r="AD468" s="40">
        <f>_xll.qlInterestRateIndexMaturity($X$9,AC468,)</f>
        <v>43126</v>
      </c>
      <c r="AE468" s="43">
        <f>_xll.qlTenorBasisValue(TenorBasis6M,AC468,_xll.ohTrigger(trigger,$X$24))</f>
        <v>2.6396978079860798E-3</v>
      </c>
      <c r="AF468" s="90">
        <f>_xll.qlTenorBasisForwardRate(TenorBasis6M,AC468,_xll.ohTrigger(trigger,$X$24))</f>
        <v>1.5682905423039398E-3</v>
      </c>
      <c r="AG468" s="90">
        <f>_xll.qlIndexFixing(TenorBasisIndex6M,$AB468,TRUE,_xll.ohTrigger(trigger,$X$24))</f>
        <v>1.6016391338517487E-3</v>
      </c>
      <c r="AH468" s="43">
        <f>_xll.qlIndexFixing($X$9,$AB468,TRUE,trigger)</f>
        <v>1.5386601767054388E-3</v>
      </c>
      <c r="AI468" s="45">
        <f t="shared" si="21"/>
        <v>0.629789571463099</v>
      </c>
    </row>
    <row r="469" spans="27:35" x14ac:dyDescent="0.2">
      <c r="AA469" s="39" t="s">
        <v>87</v>
      </c>
      <c r="AB469" s="40">
        <f>_xll.qlInterestRateIndexFixingDate($X$9,AC469)</f>
        <v>42941</v>
      </c>
      <c r="AC469" s="40">
        <f>_xll.qlCalendarAdvance(calendar,$AC468,AA469,,,trigger)</f>
        <v>42943</v>
      </c>
      <c r="AD469" s="40">
        <f>_xll.qlInterestRateIndexMaturity($X$9,AC469,)</f>
        <v>43129</v>
      </c>
      <c r="AE469" s="43">
        <f>_xll.qlTenorBasisValue(TenorBasis6M,AC469,_xll.ohTrigger(trigger,$X$24))</f>
        <v>2.6403609175319836E-3</v>
      </c>
      <c r="AF469" s="90">
        <f>_xll.qlTenorBasisForwardRate(TenorBasis6M,AC469,_xll.ohTrigger(trigger,$X$24))</f>
        <v>1.5796920275154467E-3</v>
      </c>
      <c r="AG469" s="90">
        <f>_xll.qlIndexFixing(TenorBasisIndex6M,$AB469,TRUE,_xll.ohTrigger(trigger,$X$24))</f>
        <v>1.614744994273473E-3</v>
      </c>
      <c r="AH469" s="43">
        <f>_xll.qlIndexFixing($X$9,$AB469,TRUE,trigger)</f>
        <v>1.5522404320064238E-3</v>
      </c>
      <c r="AI469" s="45">
        <f t="shared" si="21"/>
        <v>0.62504562267049224</v>
      </c>
    </row>
    <row r="470" spans="27:35" x14ac:dyDescent="0.2">
      <c r="AA470" s="39" t="s">
        <v>87</v>
      </c>
      <c r="AB470" s="40">
        <f>_xll.qlInterestRateIndexFixingDate($X$9,AC470)</f>
        <v>42942</v>
      </c>
      <c r="AC470" s="40">
        <f>_xll.qlCalendarAdvance(calendar,$AC469,AA470,,,trigger)</f>
        <v>42944</v>
      </c>
      <c r="AD470" s="40">
        <f>_xll.qlInterestRateIndexMaturity($X$9,AC470,)</f>
        <v>43129</v>
      </c>
      <c r="AE470" s="43">
        <f>_xll.qlTenorBasisValue(TenorBasis6M,AC470,_xll.ohTrigger(trigger,$X$24))</f>
        <v>2.6410226185381298E-3</v>
      </c>
      <c r="AF470" s="90">
        <f>_xll.qlTenorBasisForwardRate(TenorBasis6M,AC470,_xll.ohTrigger(trigger,$X$24))</f>
        <v>1.5823179444471749E-3</v>
      </c>
      <c r="AG470" s="90">
        <f>_xll.qlIndexFixing(TenorBasisIndex6M,$AB470,TRUE,_xll.ohTrigger(trigger,$X$24))</f>
        <v>1.6179649739513793E-3</v>
      </c>
      <c r="AH470" s="43">
        <f>_xll.qlIndexFixing($X$9,$AB470,TRUE,trigger)</f>
        <v>1.55533936344338E-3</v>
      </c>
      <c r="AI470" s="45">
        <f t="shared" si="21"/>
        <v>0.62625610507999374</v>
      </c>
    </row>
    <row r="471" spans="27:35" x14ac:dyDescent="0.2">
      <c r="AA471" s="39" t="s">
        <v>87</v>
      </c>
      <c r="AB471" s="40">
        <f>_xll.qlInterestRateIndexFixingDate($X$9,AC471)</f>
        <v>42943</v>
      </c>
      <c r="AC471" s="40">
        <f>_xll.qlCalendarAdvance(calendar,$AC470,AA471,,,trigger)</f>
        <v>42947</v>
      </c>
      <c r="AD471" s="40">
        <f>_xll.qlInterestRateIndexMaturity($X$9,AC471,)</f>
        <v>43131</v>
      </c>
      <c r="AE471" s="43">
        <f>_xll.qlTenorBasisValue(TenorBasis6M,AC471,_xll.ohTrigger(trigger,$X$24))</f>
        <v>2.6429992834788888E-3</v>
      </c>
      <c r="AF471" s="90">
        <f>_xll.qlTenorBasisForwardRate(TenorBasis6M,AC471,_xll.ohTrigger(trigger,$X$24))</f>
        <v>1.5961073333432166E-3</v>
      </c>
      <c r="AG471" s="90">
        <f>_xll.qlIndexFixing(TenorBasisIndex6M,$AB471,TRUE,_xll.ohTrigger(trigger,$X$24))</f>
        <v>1.6342875477493508E-3</v>
      </c>
      <c r="AH471" s="43">
        <f>_xll.qlIndexFixing($X$9,$AB471,TRUE,trigger)</f>
        <v>1.5718353698437038E-3</v>
      </c>
      <c r="AI471" s="45">
        <f t="shared" si="21"/>
        <v>0.62452177905646977</v>
      </c>
    </row>
    <row r="472" spans="27:35" x14ac:dyDescent="0.2">
      <c r="AA472" s="39" t="s">
        <v>87</v>
      </c>
      <c r="AB472" s="40">
        <f>_xll.qlInterestRateIndexFixingDate($X$9,AC472)</f>
        <v>42944</v>
      </c>
      <c r="AC472" s="40">
        <f>_xll.qlCalendarAdvance(calendar,$AC471,AA472,,,trigger)</f>
        <v>42948</v>
      </c>
      <c r="AD472" s="40">
        <f>_xll.qlInterestRateIndexMaturity($X$9,AC472,)</f>
        <v>43132</v>
      </c>
      <c r="AE472" s="43">
        <f>_xll.qlTenorBasisValue(TenorBasis6M,AC472,_xll.ohTrigger(trigger,$X$24))</f>
        <v>2.6436553634818461E-3</v>
      </c>
      <c r="AF472" s="90">
        <f>_xll.qlTenorBasisForwardRate(TenorBasis6M,AC472,_xll.ohTrigger(trigger,$X$24))</f>
        <v>1.6017020829876525E-3</v>
      </c>
      <c r="AG472" s="90">
        <f>_xll.qlIndexFixing(TenorBasisIndex6M,$AB472,TRUE,_xll.ohTrigger(trigger,$X$24))</f>
        <v>1.6292143070739675E-3</v>
      </c>
      <c r="AH472" s="43">
        <f>_xll.qlIndexFixing($X$9,$AB472,TRUE,trigger)</f>
        <v>1.5785569268651103E-3</v>
      </c>
      <c r="AI472" s="45">
        <f t="shared" si="21"/>
        <v>0.50657380208857195</v>
      </c>
    </row>
    <row r="473" spans="27:35" x14ac:dyDescent="0.2">
      <c r="AA473" s="39" t="s">
        <v>87</v>
      </c>
      <c r="AB473" s="40">
        <f>_xll.qlInterestRateIndexFixingDate($X$9,AC473)</f>
        <v>42947</v>
      </c>
      <c r="AC473" s="40">
        <f>_xll.qlCalendarAdvance(calendar,$AC472,AA473,,,trigger)</f>
        <v>42949</v>
      </c>
      <c r="AD473" s="40">
        <f>_xll.qlInterestRateIndexMaturity($X$9,AC473,)</f>
        <v>43133</v>
      </c>
      <c r="AE473" s="43">
        <f>_xll.qlTenorBasisValue(TenorBasis6M,AC473,_xll.ohTrigger(trigger,$X$24))</f>
        <v>2.6443100415179457E-3</v>
      </c>
      <c r="AF473" s="90">
        <f>_xll.qlTenorBasisForwardRate(TenorBasis6M,AC473,_xll.ohTrigger(trigger,$X$24))</f>
        <v>1.6073071305224551E-3</v>
      </c>
      <c r="AG473" s="90">
        <f>_xll.qlIndexFixing(TenorBasisIndex6M,$AB473,TRUE,_xll.ohTrigger(trigger,$X$24))</f>
        <v>1.6474200378651493E-3</v>
      </c>
      <c r="AH473" s="43">
        <f>_xll.qlIndexFixing($X$9,$AB473,TRUE,trigger)</f>
        <v>1.5852988910615973E-3</v>
      </c>
      <c r="AI473" s="45">
        <f t="shared" si="21"/>
        <v>0.62121146803552008</v>
      </c>
    </row>
    <row r="474" spans="27:35" x14ac:dyDescent="0.2">
      <c r="AA474" s="39" t="s">
        <v>87</v>
      </c>
      <c r="AB474" s="40">
        <f>_xll.qlInterestRateIndexFixingDate($X$9,AC474)</f>
        <v>42948</v>
      </c>
      <c r="AC474" s="40">
        <f>_xll.qlCalendarAdvance(calendar,$AC473,AA474,,,trigger)</f>
        <v>42950</v>
      </c>
      <c r="AD474" s="40">
        <f>_xll.qlInterestRateIndexMaturity($X$9,AC474,)</f>
        <v>43136</v>
      </c>
      <c r="AE474" s="43">
        <f>_xll.qlTenorBasisValue(TenorBasis6M,AC474,_xll.ohTrigger(trigger,$X$24))</f>
        <v>2.6449633188987574E-3</v>
      </c>
      <c r="AF474" s="90">
        <f>_xll.qlTenorBasisForwardRate(TenorBasis6M,AC474,_xll.ohTrigger(trigger,$X$24))</f>
        <v>1.6188339543983742E-3</v>
      </c>
      <c r="AG474" s="90">
        <f>_xll.qlIndexFixing(TenorBasisIndex6M,$AB474,TRUE,_xll.ohTrigger(trigger,$X$24))</f>
        <v>1.6491295296459884E-3</v>
      </c>
      <c r="AH474" s="43">
        <f>_xll.qlIndexFixing($X$9,$AB474,TRUE,trigger)</f>
        <v>1.5991092443348102E-3</v>
      </c>
      <c r="AI474" s="45">
        <f t="shared" si="21"/>
        <v>0.50020285311178125</v>
      </c>
    </row>
    <row r="475" spans="27:35" x14ac:dyDescent="0.2">
      <c r="AA475" s="39" t="s">
        <v>87</v>
      </c>
      <c r="AB475" s="40">
        <f>_xll.qlInterestRateIndexFixingDate($X$9,AC475)</f>
        <v>42949</v>
      </c>
      <c r="AC475" s="40">
        <f>_xll.qlCalendarAdvance(calendar,$AC474,AA475,,,trigger)</f>
        <v>42951</v>
      </c>
      <c r="AD475" s="40">
        <f>_xll.qlInterestRateIndexMaturity($X$9,AC475,)</f>
        <v>43136</v>
      </c>
      <c r="AE475" s="43">
        <f>_xll.qlTenorBasisValue(TenorBasis6M,AC475,_xll.ohTrigger(trigger,$X$24))</f>
        <v>2.6456151969348487E-3</v>
      </c>
      <c r="AF475" s="90">
        <f>_xll.qlTenorBasisForwardRate(TenorBasis6M,AC475,_xll.ohTrigger(trigger,$X$24))</f>
        <v>1.6215061859751042E-3</v>
      </c>
      <c r="AG475" s="90">
        <f>_xll.qlIndexFixing(TenorBasisIndex6M,$AB475,TRUE,_xll.ohTrigger(trigger,$X$24))</f>
        <v>1.6525666531320917E-3</v>
      </c>
      <c r="AH475" s="43">
        <f>_xll.qlIndexFixing($X$9,$AB475,TRUE,trigger)</f>
        <v>1.6023611661137682E-3</v>
      </c>
      <c r="AI475" s="45">
        <f t="shared" si="21"/>
        <v>0.50205487018323458</v>
      </c>
    </row>
    <row r="476" spans="27:35" x14ac:dyDescent="0.2">
      <c r="AA476" s="39" t="s">
        <v>87</v>
      </c>
      <c r="AB476" s="40">
        <f>_xll.qlInterestRateIndexFixingDate($X$9,AC476)</f>
        <v>42950</v>
      </c>
      <c r="AC476" s="40">
        <f>_xll.qlCalendarAdvance(calendar,$AC475,AA476,,,trigger)</f>
        <v>42954</v>
      </c>
      <c r="AD476" s="40">
        <f>_xll.qlInterestRateIndexMaturity($X$9,AC476,)</f>
        <v>43138</v>
      </c>
      <c r="AE476" s="43">
        <f>_xll.qlTenorBasisValue(TenorBasis6M,AC476,_xll.ohTrigger(trigger,$X$24))</f>
        <v>2.6475624480654745E-3</v>
      </c>
      <c r="AF476" s="90">
        <f>_xll.qlTenorBasisForwardRate(TenorBasis6M,AC476,_xll.ohTrigger(trigger,$X$24))</f>
        <v>1.6354843475685982E-3</v>
      </c>
      <c r="AG476" s="90">
        <f>_xll.qlIndexFixing(TenorBasisIndex6M,$AB476,TRUE,_xll.ohTrigger(trigger,$X$24))</f>
        <v>1.6814170788779516E-3</v>
      </c>
      <c r="AH476" s="43">
        <f>_xll.qlIndexFixing($X$9,$AB476,TRUE,trigger)</f>
        <v>1.6192545805165696E-3</v>
      </c>
      <c r="AI476" s="45">
        <f t="shared" si="21"/>
        <v>0.62162498361382046</v>
      </c>
    </row>
    <row r="477" spans="27:35" x14ac:dyDescent="0.2">
      <c r="AA477" s="39" t="s">
        <v>87</v>
      </c>
      <c r="AB477" s="40">
        <f>_xll.qlInterestRateIndexFixingDate($X$9,AC477)</f>
        <v>42951</v>
      </c>
      <c r="AC477" s="40">
        <f>_xll.qlCalendarAdvance(calendar,$AC476,AA477,,,trigger)</f>
        <v>42955</v>
      </c>
      <c r="AD477" s="40">
        <f>_xll.qlInterestRateIndexMaturity($X$9,AC477,)</f>
        <v>43139</v>
      </c>
      <c r="AE477" s="43">
        <f>_xll.qlTenorBasisValue(TenorBasis6M,AC477,_xll.ohTrigger(trigger,$X$24))</f>
        <v>2.6482087418083591E-3</v>
      </c>
      <c r="AF477" s="90">
        <f>_xll.qlTenorBasisForwardRate(TenorBasis6M,AC477,_xll.ohTrigger(trigger,$X$24))</f>
        <v>1.641149689030643E-3</v>
      </c>
      <c r="AG477" s="90">
        <f>_xll.qlIndexFixing(TenorBasisIndex6M,$AB477,TRUE,_xll.ohTrigger(trigger,$X$24))</f>
        <v>1.6882464079441249E-3</v>
      </c>
      <c r="AH477" s="43">
        <f>_xll.qlIndexFixing($X$9,$AB477,TRUE,trigger)</f>
        <v>1.6260913240157236E-3</v>
      </c>
      <c r="AI477" s="45">
        <f t="shared" si="21"/>
        <v>0.62155083928401278</v>
      </c>
    </row>
    <row r="478" spans="27:35" x14ac:dyDescent="0.2">
      <c r="AA478" s="39" t="s">
        <v>87</v>
      </c>
      <c r="AB478" s="40">
        <f>_xll.qlInterestRateIndexFixingDate($X$9,AC478)</f>
        <v>42954</v>
      </c>
      <c r="AC478" s="40">
        <f>_xll.qlCalendarAdvance(calendar,$AC477,AA478,,,trigger)</f>
        <v>42956</v>
      </c>
      <c r="AD478" s="40">
        <f>_xll.qlInterestRateIndexMaturity($X$9,AC478,)</f>
        <v>43140</v>
      </c>
      <c r="AE478" s="43">
        <f>_xll.qlTenorBasisValue(TenorBasis6M,AC478,_xll.ohTrigger(trigger,$X$24))</f>
        <v>2.6488536427443626E-3</v>
      </c>
      <c r="AF478" s="90">
        <f>_xll.qlTenorBasisForwardRate(TenorBasis6M,AC478,_xll.ohTrigger(trigger,$X$24))</f>
        <v>1.6468248305608361E-3</v>
      </c>
      <c r="AG478" s="90">
        <f>_xll.qlIndexFixing(TenorBasisIndex6M,$AB478,TRUE,_xll.ohTrigger(trigger,$X$24))</f>
        <v>1.6950855447184223E-3</v>
      </c>
      <c r="AH478" s="43">
        <f>_xll.qlIndexFixing($X$9,$AB478,TRUE,trigger)</f>
        <v>1.6329422566590849E-3</v>
      </c>
      <c r="AI478" s="45">
        <f t="shared" si="21"/>
        <v>0.6214328805933742</v>
      </c>
    </row>
    <row r="479" spans="27:35" x14ac:dyDescent="0.2">
      <c r="AA479" s="39" t="s">
        <v>87</v>
      </c>
      <c r="AB479" s="40">
        <f>_xll.qlInterestRateIndexFixingDate($X$9,AC479)</f>
        <v>42955</v>
      </c>
      <c r="AC479" s="40">
        <f>_xll.qlCalendarAdvance(calendar,$AC478,AA479,,,trigger)</f>
        <v>42957</v>
      </c>
      <c r="AD479" s="40">
        <f>_xll.qlInterestRateIndexMaturity($X$9,AC479,)</f>
        <v>43143</v>
      </c>
      <c r="AE479" s="43">
        <f>_xll.qlTenorBasisValue(TenorBasis6M,AC479,_xll.ohTrigger(trigger,$X$24))</f>
        <v>2.6494971521780581E-3</v>
      </c>
      <c r="AF479" s="90">
        <f>_xll.qlTenorBasisForwardRate(TenorBasis6M,AC479,_xll.ohTrigger(trigger,$X$24))</f>
        <v>1.6584712951959249E-3</v>
      </c>
      <c r="AG479" s="90">
        <f>_xll.qlIndexFixing(TenorBasisIndex6M,$AB479,TRUE,_xll.ohTrigger(trigger,$X$24))</f>
        <v>1.7084718619233478E-3</v>
      </c>
      <c r="AH479" s="43">
        <f>_xll.qlIndexFixing($X$9,$AB479,TRUE,trigger)</f>
        <v>1.6468850551481164E-3</v>
      </c>
      <c r="AI479" s="45">
        <f t="shared" si="21"/>
        <v>0.61586806775231451</v>
      </c>
    </row>
    <row r="480" spans="27:35" x14ac:dyDescent="0.2">
      <c r="AA480" s="39" t="s">
        <v>87</v>
      </c>
      <c r="AB480" s="40">
        <f>_xll.qlInterestRateIndexFixingDate($X$9,AC480)</f>
        <v>42956</v>
      </c>
      <c r="AC480" s="40">
        <f>_xll.qlCalendarAdvance(calendar,$AC479,AA480,,,trigger)</f>
        <v>42958</v>
      </c>
      <c r="AD480" s="40">
        <f>_xll.qlInterestRateIndexMaturity($X$9,AC480,)</f>
        <v>43143</v>
      </c>
      <c r="AE480" s="43">
        <f>_xll.qlTenorBasisValue(TenorBasis6M,AC480,_xll.ohTrigger(trigger,$X$24))</f>
        <v>2.650139271413022E-3</v>
      </c>
      <c r="AF480" s="90">
        <f>_xll.qlTenorBasisForwardRate(TenorBasis6M,AC480,_xll.ohTrigger(trigger,$X$24))</f>
        <v>1.6611874763899405E-3</v>
      </c>
      <c r="AG480" s="90">
        <f>_xll.qlIndexFixing(TenorBasisIndex6M,$AB480,TRUE,_xll.ohTrigger(trigger,$X$24))</f>
        <v>1.7120593993369766E-3</v>
      </c>
      <c r="AH480" s="43">
        <f>_xll.qlIndexFixing($X$9,$AB480,TRUE,trigger)</f>
        <v>1.6502253630937076E-3</v>
      </c>
      <c r="AI480" s="45">
        <f t="shared" si="21"/>
        <v>0.61834036243268997</v>
      </c>
    </row>
    <row r="481" spans="27:35" x14ac:dyDescent="0.2">
      <c r="AA481" s="39" t="s">
        <v>87</v>
      </c>
      <c r="AB481" s="40">
        <f>_xll.qlInterestRateIndexFixingDate($X$9,AC481)</f>
        <v>42957</v>
      </c>
      <c r="AC481" s="40">
        <f>_xll.qlCalendarAdvance(calendar,$AC480,AA481,,,trigger)</f>
        <v>42961</v>
      </c>
      <c r="AD481" s="40">
        <f>_xll.qlInterestRateIndexMaturity($X$9,AC481,)</f>
        <v>43145</v>
      </c>
      <c r="AE481" s="43">
        <f>_xll.qlTenorBasisValue(TenorBasis6M,AC481,_xll.ohTrigger(trigger,$X$24))</f>
        <v>2.6520573009463414E-3</v>
      </c>
      <c r="AF481" s="90">
        <f>_xll.qlTenorBasisForwardRate(TenorBasis6M,AC481,_xll.ohTrigger(trigger,$X$24))</f>
        <v>1.675345049854888E-3</v>
      </c>
      <c r="AG481" s="90">
        <f>_xll.qlIndexFixing(TenorBasisIndex6M,$AB481,TRUE,_xll.ohTrigger(trigger,$X$24))</f>
        <v>1.717345099466991E-3</v>
      </c>
      <c r="AH481" s="43">
        <f>_xll.qlIndexFixing($X$9,$AB481,TRUE,trigger)</f>
        <v>1.6673945655630996E-3</v>
      </c>
      <c r="AI481" s="45">
        <f t="shared" si="21"/>
        <v>0.49950533903891359</v>
      </c>
    </row>
    <row r="482" spans="27:35" x14ac:dyDescent="0.2">
      <c r="AA482" s="39" t="s">
        <v>87</v>
      </c>
      <c r="AB482" s="40">
        <f>_xll.qlInterestRateIndexFixingDate($X$9,AC482)</f>
        <v>42958</v>
      </c>
      <c r="AC482" s="40">
        <f>_xll.qlCalendarAdvance(calendar,$AC481,AA482,,,trigger)</f>
        <v>42962</v>
      </c>
      <c r="AD482" s="40">
        <f>_xll.qlInterestRateIndexMaturity($X$9,AC482,)</f>
        <v>43146</v>
      </c>
      <c r="AE482" s="43">
        <f>_xll.qlTenorBasisValue(TenorBasis6M,AC482,_xll.ohTrigger(trigger,$X$24))</f>
        <v>2.6526938724022223E-3</v>
      </c>
      <c r="AF482" s="90">
        <f>_xll.qlTenorBasisForwardRate(TenorBasis6M,AC482,_xll.ohTrigger(trigger,$X$24))</f>
        <v>1.6810774981387713E-3</v>
      </c>
      <c r="AG482" s="90">
        <f>_xll.qlIndexFixing(TenorBasisIndex6M,$AB482,TRUE,_xll.ohTrigger(trigger,$X$24))</f>
        <v>1.7363223450919314E-3</v>
      </c>
      <c r="AH482" s="43">
        <f>_xll.qlIndexFixing($X$9,$AB482,TRUE,trigger)</f>
        <v>1.6743215181042291E-3</v>
      </c>
      <c r="AI482" s="45">
        <f t="shared" si="21"/>
        <v>0.62000826987702262</v>
      </c>
    </row>
    <row r="483" spans="27:35" x14ac:dyDescent="0.2">
      <c r="AA483" s="39" t="s">
        <v>87</v>
      </c>
      <c r="AB483" s="40">
        <f>_xll.qlInterestRateIndexFixingDate($X$9,AC483)</f>
        <v>42961</v>
      </c>
      <c r="AC483" s="40">
        <f>_xll.qlCalendarAdvance(calendar,$AC482,AA483,,,trigger)</f>
        <v>42963</v>
      </c>
      <c r="AD483" s="40">
        <f>_xll.qlInterestRateIndexMaturity($X$9,AC483,)</f>
        <v>43147</v>
      </c>
      <c r="AE483" s="43">
        <f>_xll.qlTenorBasisValue(TenorBasis6M,AC483,_xll.ohTrigger(trigger,$X$24))</f>
        <v>2.6533290601623207E-3</v>
      </c>
      <c r="AF483" s="90">
        <f>_xll.qlTenorBasisForwardRate(TenorBasis6M,AC483,_xll.ohTrigger(trigger,$X$24))</f>
        <v>1.6868192485882142E-3</v>
      </c>
      <c r="AG483" s="90">
        <f>_xll.qlIndexFixing(TenorBasisIndex6M,$AB483,TRUE,_xll.ohTrigger(trigger,$X$24))</f>
        <v>1.7432281447032183E-3</v>
      </c>
      <c r="AH483" s="43">
        <f>_xll.qlIndexFixing($X$9,$AB483,TRUE,trigger)</f>
        <v>1.6812596214117557E-3</v>
      </c>
      <c r="AI483" s="45">
        <f t="shared" si="21"/>
        <v>0.61968523291462596</v>
      </c>
    </row>
    <row r="484" spans="27:35" x14ac:dyDescent="0.2">
      <c r="AA484" s="39" t="s">
        <v>87</v>
      </c>
      <c r="AB484" s="40">
        <f>_xll.qlInterestRateIndexFixingDate($X$9,AC484)</f>
        <v>42962</v>
      </c>
      <c r="AC484" s="40">
        <f>_xll.qlCalendarAdvance(calendar,$AC483,AA484,,,trigger)</f>
        <v>42964</v>
      </c>
      <c r="AD484" s="40">
        <f>_xll.qlInterestRateIndexMaturity($X$9,AC484,)</f>
        <v>43150</v>
      </c>
      <c r="AE484" s="43">
        <f>_xll.qlTenorBasisValue(TenorBasis6M,AC484,_xll.ohTrigger(trigger,$X$24))</f>
        <v>2.6539628655242475E-3</v>
      </c>
      <c r="AF484" s="90">
        <f>_xll.qlTenorBasisForwardRate(TenorBasis6M,AC484,_xll.ohTrigger(trigger,$X$24))</f>
        <v>1.6985799224987809E-3</v>
      </c>
      <c r="AG484" s="90">
        <f>_xll.qlIndexFixing(TenorBasisIndex6M,$AB484,TRUE,_xll.ohTrigger(trigger,$X$24))</f>
        <v>1.7566412523047303E-3</v>
      </c>
      <c r="AH484" s="43">
        <f>_xll.qlIndexFixing($X$9,$AB484,TRUE,trigger)</f>
        <v>1.6953073466888682E-3</v>
      </c>
      <c r="AI484" s="45">
        <f t="shared" si="21"/>
        <v>0.61333905615862039</v>
      </c>
    </row>
    <row r="485" spans="27:35" x14ac:dyDescent="0.2">
      <c r="AA485" s="39" t="s">
        <v>87</v>
      </c>
      <c r="AB485" s="40">
        <f>_xll.qlInterestRateIndexFixingDate($X$9,AC485)</f>
        <v>42963</v>
      </c>
      <c r="AC485" s="40">
        <f>_xll.qlCalendarAdvance(calendar,$AC484,AA485,,,trigger)</f>
        <v>42965</v>
      </c>
      <c r="AD485" s="40">
        <f>_xll.qlInterestRateIndexMaturity($X$9,AC485,)</f>
        <v>43150</v>
      </c>
      <c r="AE485" s="43">
        <f>_xll.qlTenorBasisValue(TenorBasis6M,AC485,_xll.ohTrigger(trigger,$X$24))</f>
        <v>2.6545952897846182E-3</v>
      </c>
      <c r="AF485" s="90">
        <f>_xll.qlTenorBasisForwardRate(TenorBasis6M,AC485,_xll.ohTrigger(trigger,$X$24))</f>
        <v>1.7013375549382781E-3</v>
      </c>
      <c r="AG485" s="90">
        <f>_xll.qlIndexFixing(TenorBasisIndex6M,$AB485,TRUE,_xll.ohTrigger(trigger,$X$24))</f>
        <v>1.7603137950006583E-3</v>
      </c>
      <c r="AH485" s="43">
        <f>_xll.qlIndexFixing($X$9,$AB485,TRUE,trigger)</f>
        <v>1.698717995548549E-3</v>
      </c>
      <c r="AI485" s="45">
        <f t="shared" si="21"/>
        <v>0.61595799452109334</v>
      </c>
    </row>
    <row r="486" spans="27:35" x14ac:dyDescent="0.2">
      <c r="AA486" s="39" t="s">
        <v>87</v>
      </c>
      <c r="AB486" s="40">
        <f>_xll.qlInterestRateIndexFixingDate($X$9,AC486)</f>
        <v>42964</v>
      </c>
      <c r="AC486" s="40">
        <f>_xll.qlCalendarAdvance(calendar,$AC485,AA486,,,trigger)</f>
        <v>42968</v>
      </c>
      <c r="AD486" s="40">
        <f>_xll.qlInterestRateIndexMaturity($X$9,AC486,)</f>
        <v>43152</v>
      </c>
      <c r="AE486" s="43">
        <f>_xll.qlTenorBasisValue(TenorBasis6M,AC486,_xll.ohTrigger(trigger,$X$24))</f>
        <v>2.6564842889077065E-3</v>
      </c>
      <c r="AF486" s="90">
        <f>_xll.qlTenorBasisForwardRate(TenorBasis6M,AC486,_xll.ohTrigger(trigger,$X$24))</f>
        <v>1.7156650435191513E-3</v>
      </c>
      <c r="AG486" s="90">
        <f>_xll.qlIndexFixing(TenorBasisIndex6M,$AB486,TRUE,_xll.ohTrigger(trigger,$X$24))</f>
        <v>1.7778943021491509E-3</v>
      </c>
      <c r="AH486" s="43">
        <f>_xll.qlIndexFixing($X$9,$AB486,TRUE,trigger)</f>
        <v>1.7161022065271187E-3</v>
      </c>
      <c r="AI486" s="45">
        <f t="shared" si="21"/>
        <v>0.61792095622032173</v>
      </c>
    </row>
    <row r="487" spans="27:35" x14ac:dyDescent="0.2">
      <c r="AA487" s="39" t="s">
        <v>87</v>
      </c>
      <c r="AB487" s="40">
        <f>_xll.qlInterestRateIndexFixingDate($X$9,AC487)</f>
        <v>42965</v>
      </c>
      <c r="AC487" s="40">
        <f>_xll.qlCalendarAdvance(calendar,$AC486,AA487,,,trigger)</f>
        <v>42969</v>
      </c>
      <c r="AD487" s="40">
        <f>_xll.qlInterestRateIndexMaturity($X$9,AC487,)</f>
        <v>43153</v>
      </c>
      <c r="AE487" s="43">
        <f>_xll.qlTenorBasisValue(TenorBasis6M,AC487,_xll.ohTrigger(trigger,$X$24))</f>
        <v>2.6571112017082128E-3</v>
      </c>
      <c r="AF487" s="90">
        <f>_xll.qlTenorBasisForwardRate(TenorBasis6M,AC487,_xll.ohTrigger(trigger,$X$24))</f>
        <v>1.7214611130565174E-3</v>
      </c>
      <c r="AG487" s="90">
        <f>_xll.qlIndexFixing(TenorBasisIndex6M,$AB487,TRUE,_xll.ohTrigger(trigger,$X$24))</f>
        <v>1.7848544676292012E-3</v>
      </c>
      <c r="AH487" s="43">
        <f>_xll.qlIndexFixing($X$9,$AB487,TRUE,trigger)</f>
        <v>1.7230980985962474E-3</v>
      </c>
      <c r="AI487" s="45">
        <f t="shared" si="21"/>
        <v>0.61756369032953773</v>
      </c>
    </row>
    <row r="488" spans="27:35" x14ac:dyDescent="0.2">
      <c r="AA488" s="39" t="s">
        <v>87</v>
      </c>
      <c r="AB488" s="40">
        <f>_xll.qlInterestRateIndexFixingDate($X$9,AC488)</f>
        <v>42968</v>
      </c>
      <c r="AC488" s="40">
        <f>_xll.qlCalendarAdvance(calendar,$AC487,AA488,,,trigger)</f>
        <v>42970</v>
      </c>
      <c r="AD488" s="40">
        <f>_xll.qlInterestRateIndexMaturity($X$9,AC488,)</f>
        <v>43154</v>
      </c>
      <c r="AE488" s="43">
        <f>_xll.qlTenorBasisValue(TenorBasis6M,AC488,_xll.ohTrigger(trigger,$X$24))</f>
        <v>2.657736739875394E-3</v>
      </c>
      <c r="AF488" s="90">
        <f>_xll.qlTenorBasisForwardRate(TenorBasis6M,AC488,_xll.ohTrigger(trigger,$X$24))</f>
        <v>1.7272659867734429E-3</v>
      </c>
      <c r="AG488" s="90">
        <f>_xll.qlIndexFixing(TenorBasisIndex6M,$AB488,TRUE,_xll.ohTrigger(trigger,$X$24))</f>
        <v>1.7794304133556466E-3</v>
      </c>
      <c r="AH488" s="43">
        <f>_xll.qlIndexFixing($X$9,$AB488,TRUE,trigger)</f>
        <v>1.7301021027628916E-3</v>
      </c>
      <c r="AI488" s="45">
        <f t="shared" si="21"/>
        <v>0.49328310592755031</v>
      </c>
    </row>
    <row r="489" spans="27:35" x14ac:dyDescent="0.2">
      <c r="AA489" s="39" t="s">
        <v>87</v>
      </c>
      <c r="AB489" s="40">
        <f>_xll.qlInterestRateIndexFixingDate($X$9,AC489)</f>
        <v>42969</v>
      </c>
      <c r="AC489" s="40">
        <f>_xll.qlCalendarAdvance(calendar,$AC488,AA489,,,trigger)</f>
        <v>42971</v>
      </c>
      <c r="AD489" s="40">
        <f>_xll.qlInterestRateIndexMaturity($X$9,AC489,)</f>
        <v>43157</v>
      </c>
      <c r="AE489" s="43">
        <f>_xll.qlTenorBasisValue(TenorBasis6M,AC489,_xll.ohTrigger(trigger,$X$24))</f>
        <v>2.6583609046999302E-3</v>
      </c>
      <c r="AF489" s="90">
        <f>_xll.qlTenorBasisForwardRate(TenorBasis6M,AC489,_xll.ohTrigger(trigger,$X$24))</f>
        <v>1.739135704890507E-3</v>
      </c>
      <c r="AG489" s="90">
        <f>_xll.qlIndexFixing(TenorBasisIndex6M,$AB489,TRUE,_xll.ohTrigger(trigger,$X$24))</f>
        <v>1.8052581790179772E-3</v>
      </c>
      <c r="AH489" s="43">
        <f>_xll.qlIndexFixing($X$9,$AB489,TRUE,trigger)</f>
        <v>1.7442288339195658E-3</v>
      </c>
      <c r="AI489" s="45">
        <f t="shared" si="21"/>
        <v>0.61029345098411425</v>
      </c>
    </row>
    <row r="490" spans="27:35" x14ac:dyDescent="0.2">
      <c r="AA490" s="39" t="s">
        <v>87</v>
      </c>
      <c r="AB490" s="40">
        <f>_xll.qlInterestRateIndexFixingDate($X$9,AC490)</f>
        <v>42970</v>
      </c>
      <c r="AC490" s="40">
        <f>_xll.qlCalendarAdvance(calendar,$AC489,AA490,,,trigger)</f>
        <v>42972</v>
      </c>
      <c r="AD490" s="40">
        <f>_xll.qlInterestRateIndexMaturity($X$9,AC490,)</f>
        <v>43157</v>
      </c>
      <c r="AE490" s="43">
        <f>_xll.qlTenorBasisValue(TenorBasis6M,AC490,_xll.ohTrigger(trigger,$X$24))</f>
        <v>2.6589836974715135E-3</v>
      </c>
      <c r="AF490" s="90">
        <f>_xll.qlTenorBasisForwardRate(TenorBasis6M,AC490,_xll.ohTrigger(trigger,$X$24))</f>
        <v>1.7419321568565131E-3</v>
      </c>
      <c r="AG490" s="90">
        <f>_xll.qlIndexFixing(TenorBasisIndex6M,$AB490,TRUE,_xll.ohTrigger(trigger,$X$24))</f>
        <v>1.8090130958429843E-3</v>
      </c>
      <c r="AH490" s="43">
        <f>_xll.qlIndexFixing($X$9,$AB490,TRUE,trigger)</f>
        <v>1.7476909809590723E-3</v>
      </c>
      <c r="AI490" s="45">
        <f t="shared" si="21"/>
        <v>0.61322114883912004</v>
      </c>
    </row>
    <row r="491" spans="27:35" x14ac:dyDescent="0.2">
      <c r="AA491" s="39" t="s">
        <v>87</v>
      </c>
      <c r="AB491" s="40">
        <f>_xll.qlInterestRateIndexFixingDate($X$9,AC491)</f>
        <v>42971</v>
      </c>
      <c r="AC491" s="40">
        <f>_xll.qlCalendarAdvance(calendar,$AC490,AA491,,,trigger)</f>
        <v>42975</v>
      </c>
      <c r="AD491" s="40">
        <f>_xll.qlInterestRateIndexMaturity($X$9,AC491,)</f>
        <v>43159</v>
      </c>
      <c r="AE491" s="43">
        <f>_xll.qlTenorBasisValue(TenorBasis6M,AC491,_xll.ohTrigger(trigger,$X$24))</f>
        <v>2.6608438563506791E-3</v>
      </c>
      <c r="AF491" s="90">
        <f>_xll.qlTenorBasisForwardRate(TenorBasis6M,AC491,_xll.ohTrigger(trigger,$X$24))</f>
        <v>1.7564199278442888E-3</v>
      </c>
      <c r="AG491" s="90">
        <f>_xll.qlIndexFixing(TenorBasisIndex6M,$AB491,TRUE,_xll.ohTrigger(trigger,$X$24))</f>
        <v>1.8267980232830969E-3</v>
      </c>
      <c r="AH491" s="43">
        <f>_xll.qlIndexFixing($X$9,$AB491,TRUE,trigger)</f>
        <v>1.7652286106444219E-3</v>
      </c>
      <c r="AI491" s="45">
        <f t="shared" si="21"/>
        <v>0.61569412638675003</v>
      </c>
    </row>
    <row r="492" spans="27:35" x14ac:dyDescent="0.2">
      <c r="AA492" s="39" t="s">
        <v>87</v>
      </c>
      <c r="AB492" s="40">
        <f>_xll.qlInterestRateIndexFixingDate($X$9,AC492)</f>
        <v>42972</v>
      </c>
      <c r="AC492" s="40">
        <f>_xll.qlCalendarAdvance(calendar,$AC491,AA492,,,trigger)</f>
        <v>42976</v>
      </c>
      <c r="AD492" s="40">
        <f>_xll.qlInterestRateIndexMaturity($X$9,AC492,)</f>
        <v>43159</v>
      </c>
      <c r="AE492" s="43">
        <f>_xll.qlTenorBasisValue(TenorBasis6M,AC492,_xll.ohTrigger(trigger,$X$24))</f>
        <v>2.6614611737876574E-3</v>
      </c>
      <c r="AF492" s="90">
        <f>_xll.qlTenorBasisForwardRate(TenorBasis6M,AC492,_xll.ohTrigger(trigger,$X$24))</f>
        <v>1.759234973293184E-3</v>
      </c>
      <c r="AG492" s="90">
        <f>_xll.qlIndexFixing(TenorBasisIndex6M,$AB492,TRUE,_xll.ohTrigger(trigger,$X$24))</f>
        <v>1.8306052473060861E-3</v>
      </c>
      <c r="AH492" s="43">
        <f>_xll.qlIndexFixing($X$9,$AB492,TRUE,trigger)</f>
        <v>1.7687106424111711E-3</v>
      </c>
      <c r="AI492" s="45">
        <f t="shared" si="21"/>
        <v>0.61894604894915028</v>
      </c>
    </row>
    <row r="493" spans="27:35" x14ac:dyDescent="0.2">
      <c r="AA493" s="39" t="s">
        <v>87</v>
      </c>
      <c r="AB493" s="40">
        <f>_xll.qlInterestRateIndexFixingDate($X$9,AC493)</f>
        <v>42975</v>
      </c>
      <c r="AC493" s="40">
        <f>_xll.qlCalendarAdvance(calendar,$AC492,AA493,,,trigger)</f>
        <v>42977</v>
      </c>
      <c r="AD493" s="40">
        <f>_xll.qlInterestRateIndexMaturity($X$9,AC493,)</f>
        <v>43159</v>
      </c>
      <c r="AE493" s="43">
        <f>_xll.qlTenorBasisValue(TenorBasis6M,AC493,_xll.ohTrigger(trigger,$X$24))</f>
        <v>2.6620771256053622E-3</v>
      </c>
      <c r="AF493" s="90">
        <f>_xll.qlTenorBasisForwardRate(TenorBasis6M,AC493,_xll.ohTrigger(trigger,$X$24))</f>
        <v>1.7620539632243163E-3</v>
      </c>
      <c r="AG493" s="90">
        <f>_xll.qlIndexFixing(TenorBasisIndex6M,$AB493,TRUE,_xll.ohTrigger(trigger,$X$24))</f>
        <v>1.8344273136758442E-3</v>
      </c>
      <c r="AH493" s="43">
        <f>_xll.qlIndexFixing($X$9,$AB493,TRUE,trigger)</f>
        <v>1.7721964840330311E-3</v>
      </c>
      <c r="AI493" s="45">
        <f t="shared" si="21"/>
        <v>0.62230829642813146</v>
      </c>
    </row>
    <row r="494" spans="27:35" x14ac:dyDescent="0.2">
      <c r="AA494" s="39" t="s">
        <v>87</v>
      </c>
      <c r="AB494" s="40">
        <f>_xll.qlInterestRateIndexFixingDate($X$9,AC494)</f>
        <v>42976</v>
      </c>
      <c r="AC494" s="40">
        <f>_xll.qlCalendarAdvance(calendar,$AC493,AA494,,,trigger)</f>
        <v>42978</v>
      </c>
      <c r="AD494" s="40">
        <f>_xll.qlInterestRateIndexMaturity($X$9,AC494,)</f>
        <v>43159</v>
      </c>
      <c r="AE494" s="43">
        <f>_xll.qlTenorBasisValue(TenorBasis6M,AC494,_xll.ohTrigger(trigger,$X$24))</f>
        <v>2.6626917130875773E-3</v>
      </c>
      <c r="AF494" s="90">
        <f>_xll.qlTenorBasisForwardRate(TenorBasis6M,AC494,_xll.ohTrigger(trigger,$X$24))</f>
        <v>1.7648768580779074E-3</v>
      </c>
      <c r="AG494" s="90">
        <f>_xll.qlIndexFixing(TenorBasisIndex6M,$AB494,TRUE,_xll.ohTrigger(trigger,$X$24))</f>
        <v>1.8382643634288253E-3</v>
      </c>
      <c r="AH494" s="43">
        <f>_xll.qlIndexFixing($X$9,$AB494,TRUE,trigger)</f>
        <v>1.7756857498886771E-3</v>
      </c>
      <c r="AI494" s="45">
        <f t="shared" si="21"/>
        <v>0.62578613540148142</v>
      </c>
    </row>
    <row r="495" spans="27:35" x14ac:dyDescent="0.2">
      <c r="AA495" s="39" t="s">
        <v>87</v>
      </c>
      <c r="AB495" s="40">
        <f>_xll.qlInterestRateIndexFixingDate($X$9,AC495)</f>
        <v>42977</v>
      </c>
      <c r="AC495" s="40">
        <f>_xll.qlCalendarAdvance(calendar,$AC494,AA495,,,trigger)</f>
        <v>42979</v>
      </c>
      <c r="AD495" s="40">
        <f>_xll.qlInterestRateIndexMaturity($X$9,AC495,)</f>
        <v>43160</v>
      </c>
      <c r="AE495" s="43">
        <f>_xll.qlTenorBasisValue(TenorBasis6M,AC495,_xll.ohTrigger(trigger,$X$24))</f>
        <v>2.6633049375171035E-3</v>
      </c>
      <c r="AF495" s="90">
        <f>_xll.qlTenorBasisForwardRate(TenorBasis6M,AC495,_xll.ohTrigger(trigger,$X$24))</f>
        <v>1.7707482610183202E-3</v>
      </c>
      <c r="AG495" s="90">
        <f>_xll.qlIndexFixing(TenorBasisIndex6M,$AB495,TRUE,_xll.ohTrigger(trigger,$X$24))</f>
        <v>1.8453192035217114E-3</v>
      </c>
      <c r="AH495" s="43">
        <f>_xll.qlIndexFixing($X$9,$AB495,TRUE,trigger)</f>
        <v>1.782740646754713E-3</v>
      </c>
      <c r="AI495" s="45">
        <f t="shared" si="21"/>
        <v>0.62578556766998372</v>
      </c>
    </row>
    <row r="496" spans="27:35" x14ac:dyDescent="0.2">
      <c r="AA496" s="39" t="s">
        <v>87</v>
      </c>
      <c r="AB496" s="40">
        <f>_xll.qlInterestRateIndexFixingDate($X$9,AC496)</f>
        <v>42978</v>
      </c>
      <c r="AC496" s="40">
        <f>_xll.qlCalendarAdvance(calendar,$AC495,AA496,,,trigger)</f>
        <v>42982</v>
      </c>
      <c r="AD496" s="40">
        <f>_xll.qlInterestRateIndexMaturity($X$9,AC496,)</f>
        <v>43164</v>
      </c>
      <c r="AE496" s="43">
        <f>_xll.qlTenorBasisValue(TenorBasis6M,AC496,_xll.ohTrigger(trigger,$X$24))</f>
        <v>2.6651364453028469E-3</v>
      </c>
      <c r="AF496" s="90">
        <f>_xll.qlTenorBasisForwardRate(TenorBasis6M,AC496,_xll.ohTrigger(trigger,$X$24))</f>
        <v>1.7914670493079689E-3</v>
      </c>
      <c r="AG496" s="90">
        <f>_xll.qlIndexFixing(TenorBasisIndex6M,$AB496,TRUE,_xll.ohTrigger(trigger,$X$24))</f>
        <v>1.869725168780149E-3</v>
      </c>
      <c r="AH496" s="43">
        <f>_xll.qlIndexFixing($X$9,$AB496,TRUE,trigger)</f>
        <v>1.8074920600329582E-3</v>
      </c>
      <c r="AI496" s="45">
        <f t="shared" si="21"/>
        <v>0.62233108747190802</v>
      </c>
    </row>
    <row r="497" spans="27:35" x14ac:dyDescent="0.2">
      <c r="AA497" s="39" t="s">
        <v>87</v>
      </c>
      <c r="AB497" s="40">
        <f>_xll.qlInterestRateIndexFixingDate($X$9,AC497)</f>
        <v>42979</v>
      </c>
      <c r="AC497" s="40">
        <f>_xll.qlCalendarAdvance(calendar,$AC496,AA497,,,trigger)</f>
        <v>42983</v>
      </c>
      <c r="AD497" s="40">
        <f>_xll.qlInterestRateIndexMaturity($X$9,AC497,)</f>
        <v>43164</v>
      </c>
      <c r="AE497" s="43">
        <f>_xll.qlTenorBasisValue(TenorBasis6M,AC497,_xll.ohTrigger(trigger,$X$24))</f>
        <v>2.6657442303300114E-3</v>
      </c>
      <c r="AF497" s="90">
        <f>_xll.qlTenorBasisForwardRate(TenorBasis6M,AC497,_xll.ohTrigger(trigger,$X$24))</f>
        <v>1.7943144243498061E-3</v>
      </c>
      <c r="AG497" s="90">
        <f>_xll.qlIndexFixing(TenorBasisIndex6M,$AB497,TRUE,_xll.ohTrigger(trigger,$X$24))</f>
        <v>1.8733218426662146E-3</v>
      </c>
      <c r="AH497" s="43">
        <f>_xll.qlIndexFixing($X$9,$AB497,TRUE,trigger)</f>
        <v>1.8109939788506968E-3</v>
      </c>
      <c r="AI497" s="45">
        <f t="shared" si="21"/>
        <v>0.62327863815517859</v>
      </c>
    </row>
    <row r="498" spans="27:35" x14ac:dyDescent="0.2">
      <c r="AA498" s="39" t="s">
        <v>87</v>
      </c>
      <c r="AB498" s="40">
        <f>_xll.qlInterestRateIndexFixingDate($X$9,AC498)</f>
        <v>42982</v>
      </c>
      <c r="AC498" s="40">
        <f>_xll.qlCalendarAdvance(calendar,$AC497,AA498,,,trigger)</f>
        <v>42984</v>
      </c>
      <c r="AD498" s="40">
        <f>_xll.qlInterestRateIndexMaturity($X$9,AC498,)</f>
        <v>43165</v>
      </c>
      <c r="AE498" s="43">
        <f>_xll.qlTenorBasisValue(TenorBasis6M,AC498,_xll.ohTrigger(trigger,$X$24))</f>
        <v>2.6663506587037838E-3</v>
      </c>
      <c r="AF498" s="90">
        <f>_xll.qlTenorBasisForwardRate(TenorBasis6M,AC498,_xll.ohTrigger(trigger,$X$24))</f>
        <v>1.8002257412390503E-3</v>
      </c>
      <c r="AG498" s="90">
        <f>_xll.qlIndexFixing(TenorBasisIndex6M,$AB498,TRUE,_xll.ohTrigger(trigger,$X$24))</f>
        <v>1.8801192821526361E-3</v>
      </c>
      <c r="AH498" s="43">
        <f>_xll.qlIndexFixing($X$9,$AB498,TRUE,trigger)</f>
        <v>1.8180639780149292E-3</v>
      </c>
      <c r="AI498" s="45">
        <f t="shared" si="21"/>
        <v>0.62055304137706868</v>
      </c>
    </row>
    <row r="499" spans="27:35" x14ac:dyDescent="0.2">
      <c r="AA499" s="39" t="s">
        <v>87</v>
      </c>
      <c r="AB499" s="40">
        <f>_xll.qlInterestRateIndexFixingDate($X$9,AC499)</f>
        <v>42983</v>
      </c>
      <c r="AC499" s="40">
        <f>_xll.qlCalendarAdvance(calendar,$AC498,AA499,,,trigger)</f>
        <v>42985</v>
      </c>
      <c r="AD499" s="40">
        <f>_xll.qlInterestRateIndexMaturity($X$9,AC499,)</f>
        <v>43166</v>
      </c>
      <c r="AE499" s="43">
        <f>_xll.qlTenorBasisValue(TenorBasis6M,AC499,_xll.ohTrigger(trigger,$X$24))</f>
        <v>2.6669557317010846E-3</v>
      </c>
      <c r="AF499" s="90">
        <f>_xll.qlTenorBasisForwardRate(TenorBasis6M,AC499,_xll.ohTrigger(trigger,$X$24))</f>
        <v>1.8061448238107559E-3</v>
      </c>
      <c r="AG499" s="90">
        <f>_xll.qlIndexFixing(TenorBasisIndex6M,$AB499,TRUE,_xll.ohTrigger(trigger,$X$24))</f>
        <v>1.8869244934028426E-3</v>
      </c>
      <c r="AH499" s="43">
        <f>_xll.qlIndexFixing($X$9,$AB499,TRUE,trigger)</f>
        <v>1.8251363859339044E-3</v>
      </c>
      <c r="AI499" s="45">
        <f t="shared" si="21"/>
        <v>0.61788107468938169</v>
      </c>
    </row>
    <row r="500" spans="27:35" x14ac:dyDescent="0.2">
      <c r="AA500" s="39" t="s">
        <v>87</v>
      </c>
      <c r="AB500" s="40">
        <f>_xll.qlInterestRateIndexFixingDate($X$9,AC500)</f>
        <v>42984</v>
      </c>
      <c r="AC500" s="40">
        <f>_xll.qlCalendarAdvance(calendar,$AC499,AA500,,,trigger)</f>
        <v>42986</v>
      </c>
      <c r="AD500" s="40">
        <f>_xll.qlInterestRateIndexMaturity($X$9,AC500,)</f>
        <v>43167</v>
      </c>
      <c r="AE500" s="43">
        <f>_xll.qlTenorBasisValue(TenorBasis6M,AC500,_xll.ohTrigger(trigger,$X$24))</f>
        <v>2.6675594505978584E-3</v>
      </c>
      <c r="AF500" s="90">
        <f>_xll.qlTenorBasisForwardRate(TenorBasis6M,AC500,_xll.ohTrigger(trigger,$X$24))</f>
        <v>1.8120715996923183E-3</v>
      </c>
      <c r="AG500" s="90">
        <f>_xll.qlIndexFixing(TenorBasisIndex6M,$AB500,TRUE,_xll.ohTrigger(trigger,$X$24))</f>
        <v>1.8937374040526201E-3</v>
      </c>
      <c r="AH500" s="43">
        <f>_xll.qlIndexFixing($X$9,$AB500,TRUE,trigger)</f>
        <v>1.8322111644918132E-3</v>
      </c>
      <c r="AI500" s="45">
        <f t="shared" si="21"/>
        <v>0.6152623956080685</v>
      </c>
    </row>
    <row r="501" spans="27:35" x14ac:dyDescent="0.2">
      <c r="AA501" s="39" t="s">
        <v>87</v>
      </c>
      <c r="AB501" s="40">
        <f>_xll.qlInterestRateIndexFixingDate($X$9,AC501)</f>
        <v>42985</v>
      </c>
      <c r="AC501" s="40">
        <f>_xll.qlCalendarAdvance(calendar,$AC500,AA501,,,trigger)</f>
        <v>42989</v>
      </c>
      <c r="AD501" s="40">
        <f>_xll.qlInterestRateIndexMaturity($X$9,AC501,)</f>
        <v>43171</v>
      </c>
      <c r="AE501" s="43">
        <f>_xll.qlTenorBasisValue(TenorBasis6M,AC501,_xll.ohTrigger(trigger,$X$24))</f>
        <v>2.6693624954298072E-3</v>
      </c>
      <c r="AF501" s="90">
        <f>_xll.qlTenorBasisForwardRate(TenorBasis6M,AC501,_xll.ohTrigger(trigger,$X$24))</f>
        <v>1.8329751490705763E-3</v>
      </c>
      <c r="AG501" s="90">
        <f>_xll.qlIndexFixing(TenorBasisIndex6M,$AB501,TRUE,_xll.ohTrigger(trigger,$X$24))</f>
        <v>1.9174021953688265E-3</v>
      </c>
      <c r="AH501" s="43">
        <f>_xll.qlIndexFixing($X$9,$AB501,TRUE,trigger)</f>
        <v>1.857020632039281E-3</v>
      </c>
      <c r="AI501" s="45">
        <f t="shared" si="21"/>
        <v>0.60381563329545529</v>
      </c>
    </row>
    <row r="502" spans="27:35" x14ac:dyDescent="0.2">
      <c r="AA502" s="39" t="s">
        <v>87</v>
      </c>
      <c r="AB502" s="40">
        <f>_xll.qlInterestRateIndexFixingDate($X$9,AC502)</f>
        <v>42986</v>
      </c>
      <c r="AC502" s="40">
        <f>_xll.qlCalendarAdvance(calendar,$AC501,AA502,,,trigger)</f>
        <v>42990</v>
      </c>
      <c r="AD502" s="40">
        <f>_xll.qlInterestRateIndexMaturity($X$9,AC502,)</f>
        <v>43171</v>
      </c>
      <c r="AE502" s="43">
        <f>_xll.qlTenorBasisValue(TenorBasis6M,AC502,_xll.ohTrigger(trigger,$X$24))</f>
        <v>2.669960810664384E-3</v>
      </c>
      <c r="AF502" s="90">
        <f>_xll.qlTenorBasisForwardRate(TenorBasis6M,AC502,_xll.ohTrigger(trigger,$X$24))</f>
        <v>1.8358541887780284E-3</v>
      </c>
      <c r="AG502" s="90">
        <f>_xll.qlIndexFixing(TenorBasisIndex6M,$AB502,TRUE,_xll.ohTrigger(trigger,$X$24))</f>
        <v>1.9210645932523076E-3</v>
      </c>
      <c r="AH502" s="43">
        <f>_xll.qlIndexFixing($X$9,$AB502,TRUE,trigger)</f>
        <v>1.8605332227484711E-3</v>
      </c>
      <c r="AI502" s="45">
        <f t="shared" si="21"/>
        <v>0.60531370503836546</v>
      </c>
    </row>
    <row r="503" spans="27:35" x14ac:dyDescent="0.2">
      <c r="AA503" s="39" t="s">
        <v>87</v>
      </c>
      <c r="AB503" s="40">
        <f>_xll.qlInterestRateIndexFixingDate($X$9,AC503)</f>
        <v>42989</v>
      </c>
      <c r="AC503" s="40">
        <f>_xll.qlCalendarAdvance(calendar,$AC502,AA503,,,trigger)</f>
        <v>42991</v>
      </c>
      <c r="AD503" s="40">
        <f>_xll.qlInterestRateIndexMaturity($X$9,AC503,)</f>
        <v>43172</v>
      </c>
      <c r="AE503" s="43">
        <f>_xll.qlTenorBasisValue(TenorBasis6M,AC503,_xll.ohTrigger(trigger,$X$24))</f>
        <v>2.6705577781635128E-3</v>
      </c>
      <c r="AF503" s="90">
        <f>_xll.qlTenorBasisForwardRate(TenorBasis6M,AC503,_xll.ohTrigger(trigger,$X$24))</f>
        <v>1.8418183455438351E-3</v>
      </c>
      <c r="AG503" s="90">
        <f>_xll.qlIndexFixing(TenorBasisIndex6M,$AB503,TRUE,_xll.ohTrigger(trigger,$X$24))</f>
        <v>1.9146736801104072E-3</v>
      </c>
      <c r="AH503" s="43">
        <f>_xll.qlIndexFixing($X$9,$AB503,TRUE,trigger)</f>
        <v>1.8676192827268186E-3</v>
      </c>
      <c r="AI503" s="45">
        <f t="shared" si="21"/>
        <v>0.47054397383588642</v>
      </c>
    </row>
    <row r="504" spans="27:35" x14ac:dyDescent="0.2">
      <c r="AA504" s="39" t="s">
        <v>87</v>
      </c>
      <c r="AB504" s="40">
        <f>_xll.qlInterestRateIndexFixingDate($X$9,AC504)</f>
        <v>42990</v>
      </c>
      <c r="AC504" s="40">
        <f>_xll.qlCalendarAdvance(calendar,$AC503,AA504,,,trigger)</f>
        <v>42992</v>
      </c>
      <c r="AD504" s="40">
        <f>_xll.qlInterestRateIndexMaturity($X$9,AC504,)</f>
        <v>43173</v>
      </c>
      <c r="AE504" s="43">
        <f>_xll.qlTenorBasisValue(TenorBasis6M,AC504,_xll.ohTrigger(trigger,$X$24))</f>
        <v>2.6711533991972867E-3</v>
      </c>
      <c r="AF504" s="90">
        <f>_xll.qlTenorBasisForwardRate(TenorBasis6M,AC504,_xll.ohTrigger(trigger,$X$24))</f>
        <v>1.8477897613414704E-3</v>
      </c>
      <c r="AG504" s="90">
        <f>_xll.qlIndexFixing(TenorBasisIndex6M,$AB504,TRUE,_xll.ohTrigger(trigger,$X$24))</f>
        <v>1.9347725025938619E-3</v>
      </c>
      <c r="AH504" s="43">
        <f>_xll.qlIndexFixing($X$9,$AB504,TRUE,trigger)</f>
        <v>1.8747074846311397E-3</v>
      </c>
      <c r="AI504" s="45">
        <f t="shared" si="21"/>
        <v>0.60065017962722222</v>
      </c>
    </row>
    <row r="505" spans="27:35" x14ac:dyDescent="0.2">
      <c r="AA505" s="39" t="s">
        <v>87</v>
      </c>
      <c r="AB505" s="40">
        <f>_xll.qlInterestRateIndexFixingDate($X$9,AC505)</f>
        <v>42991</v>
      </c>
      <c r="AC505" s="40">
        <f>_xll.qlCalendarAdvance(calendar,$AC504,AA505,,,trigger)</f>
        <v>42993</v>
      </c>
      <c r="AD505" s="40">
        <f>_xll.qlInterestRateIndexMaturity($X$9,AC505,)</f>
        <v>43174</v>
      </c>
      <c r="AE505" s="43">
        <f>_xll.qlTenorBasisValue(TenorBasis6M,AC505,_xll.ohTrigger(trigger,$X$24))</f>
        <v>2.6717476750348253E-3</v>
      </c>
      <c r="AF505" s="90">
        <f>_xll.qlTenorBasisForwardRate(TenorBasis6M,AC505,_xll.ohTrigger(trigger,$X$24))</f>
        <v>1.8537683637872885E-3</v>
      </c>
      <c r="AG505" s="90">
        <f>_xll.qlIndexFixing(TenorBasisIndex6M,$AB505,TRUE,_xll.ohTrigger(trigger,$X$24))</f>
        <v>1.9416372826324233E-3</v>
      </c>
      <c r="AH505" s="43">
        <f>_xll.qlIndexFixing($X$9,$AB505,TRUE,trigger)</f>
        <v>1.881797790341651E-3</v>
      </c>
      <c r="AI505" s="45">
        <f t="shared" si="21"/>
        <v>0.59839492290772278</v>
      </c>
    </row>
    <row r="506" spans="27:35" x14ac:dyDescent="0.2">
      <c r="AA506" s="39" t="s">
        <v>87</v>
      </c>
      <c r="AB506" s="40">
        <f>_xll.qlInterestRateIndexFixingDate($X$9,AC506)</f>
        <v>42992</v>
      </c>
      <c r="AC506" s="40">
        <f>_xll.qlCalendarAdvance(calendar,$AC505,AA506,,,trigger)</f>
        <v>42996</v>
      </c>
      <c r="AD506" s="40">
        <f>_xll.qlInterestRateIndexMaturity($X$9,AC506,)</f>
        <v>43178</v>
      </c>
      <c r="AE506" s="43">
        <f>_xll.qlTenorBasisValue(TenorBasis6M,AC506,_xll.ohTrigger(trigger,$X$24))</f>
        <v>2.6735224440466482E-3</v>
      </c>
      <c r="AF506" s="90">
        <f>_xll.qlTenorBasisForwardRate(TenorBasis6M,AC506,_xll.ohTrigger(trigger,$X$24))</f>
        <v>1.8748456561189033E-3</v>
      </c>
      <c r="AG506" s="90">
        <f>_xll.qlIndexFixing(TenorBasisIndex6M,$AB506,TRUE,_xll.ohTrigger(trigger,$X$24))</f>
        <v>1.9654419290864506E-3</v>
      </c>
      <c r="AH506" s="43">
        <f>_xll.qlIndexFixing($X$9,$AB506,TRUE,trigger)</f>
        <v>1.9066576862481655E-3</v>
      </c>
      <c r="AI506" s="45">
        <f t="shared" si="21"/>
        <v>0.58784242838285161</v>
      </c>
    </row>
    <row r="507" spans="27:35" x14ac:dyDescent="0.2">
      <c r="AA507" s="39" t="s">
        <v>87</v>
      </c>
      <c r="AB507" s="40">
        <f>_xll.qlInterestRateIndexFixingDate($X$9,AC507)</f>
        <v>42993</v>
      </c>
      <c r="AC507" s="40">
        <f>_xll.qlCalendarAdvance(calendar,$AC506,AA507,,,trigger)</f>
        <v>42997</v>
      </c>
      <c r="AD507" s="40">
        <f>_xll.qlInterestRateIndexMaturity($X$9,AC507,)</f>
        <v>43178</v>
      </c>
      <c r="AE507" s="43">
        <f>_xll.qlTenorBasisValue(TenorBasis6M,AC507,_xll.ohTrigger(trigger,$X$24))</f>
        <v>2.6741113517710089E-3</v>
      </c>
      <c r="AF507" s="90">
        <f>_xll.qlTenorBasisForwardRate(TenorBasis6M,AC507,_xll.ohTrigger(trigger,$X$24))</f>
        <v>1.8777531922699404E-3</v>
      </c>
      <c r="AG507" s="90">
        <f>_xll.qlIndexFixing(TenorBasisIndex6M,$AB507,TRUE,_xll.ohTrigger(trigger,$X$24))</f>
        <v>1.969166882990884E-3</v>
      </c>
      <c r="AH507" s="43">
        <f>_xll.qlIndexFixing($X$9,$AB507,TRUE,trigger)</f>
        <v>1.9101792888145937E-3</v>
      </c>
      <c r="AI507" s="45">
        <f t="shared" si="21"/>
        <v>0.58987594176290348</v>
      </c>
    </row>
    <row r="508" spans="27:35" x14ac:dyDescent="0.2">
      <c r="AA508" s="39" t="s">
        <v>87</v>
      </c>
      <c r="AB508" s="40">
        <f>_xll.qlInterestRateIndexFixingDate($X$9,AC508)</f>
        <v>42996</v>
      </c>
      <c r="AC508" s="40">
        <f>_xll.qlCalendarAdvance(calendar,$AC507,AA508,,,trigger)</f>
        <v>42998</v>
      </c>
      <c r="AD508" s="40">
        <f>_xll.qlInterestRateIndexMaturity($X$9,AC508,)</f>
        <v>43179</v>
      </c>
      <c r="AE508" s="43">
        <f>_xll.qlTenorBasisValue(TenorBasis6M,AC508,_xll.ohTrigger(trigger,$X$24))</f>
        <v>2.6746989206301651E-3</v>
      </c>
      <c r="AF508" s="90">
        <f>_xll.qlTenorBasisForwardRate(TenorBasis6M,AC508,_xll.ohTrigger(trigger,$X$24))</f>
        <v>1.883766642107471E-3</v>
      </c>
      <c r="AG508" s="90">
        <f>_xll.qlIndexFixing(TenorBasisIndex6M,$AB508,TRUE,_xll.ohTrigger(trigger,$X$24))</f>
        <v>1.9760665412044899E-3</v>
      </c>
      <c r="AH508" s="43">
        <f>_xll.qlIndexFixing($X$9,$AB508,TRUE,trigger)</f>
        <v>1.917279541728387E-3</v>
      </c>
      <c r="AI508" s="45">
        <f t="shared" si="21"/>
        <v>0.58786999476102919</v>
      </c>
    </row>
    <row r="509" spans="27:35" x14ac:dyDescent="0.2">
      <c r="AA509" s="39" t="s">
        <v>87</v>
      </c>
      <c r="AB509" s="40">
        <f>_xll.qlInterestRateIndexFixingDate($X$9,AC509)</f>
        <v>42997</v>
      </c>
      <c r="AC509" s="40">
        <f>_xll.qlCalendarAdvance(calendar,$AC508,AA509,,,trigger)</f>
        <v>42999</v>
      </c>
      <c r="AD509" s="40">
        <f>_xll.qlInterestRateIndexMaturity($X$9,AC509,)</f>
        <v>43180</v>
      </c>
      <c r="AE509" s="43">
        <f>_xll.qlTenorBasisValue(TenorBasis6M,AC509,_xll.ohTrigger(trigger,$X$24))</f>
        <v>2.6752851518874114E-3</v>
      </c>
      <c r="AF509" s="90">
        <f>_xll.qlTenorBasisForwardRate(TenorBasis6M,AC509,_xll.ohTrigger(trigger,$X$24))</f>
        <v>1.8897868442427281E-3</v>
      </c>
      <c r="AG509" s="90">
        <f>_xll.qlIndexFixing(TenorBasisIndex6M,$AB509,TRUE,_xll.ohTrigger(trigger,$X$24))</f>
        <v>1.9829729578890059E-3</v>
      </c>
      <c r="AH509" s="43">
        <f>_xll.qlIndexFixing($X$9,$AB509,TRUE,trigger)</f>
        <v>1.9243816697142116E-3</v>
      </c>
      <c r="AI509" s="45">
        <f t="shared" si="21"/>
        <v>0.58591288174794343</v>
      </c>
    </row>
    <row r="510" spans="27:35" x14ac:dyDescent="0.2">
      <c r="AA510" s="39" t="s">
        <v>87</v>
      </c>
      <c r="AB510" s="40">
        <f>_xll.qlInterestRateIndexFixingDate($X$9,AC510)</f>
        <v>42998</v>
      </c>
      <c r="AC510" s="40">
        <f>_xll.qlCalendarAdvance(calendar,$AC509,AA510,,,trigger)</f>
        <v>43000</v>
      </c>
      <c r="AD510" s="40">
        <f>_xll.qlInterestRateIndexMaturity($X$9,AC510,)</f>
        <v>43181</v>
      </c>
      <c r="AE510" s="43">
        <f>_xll.qlTenorBasisValue(TenorBasis6M,AC510,_xll.ohTrigger(trigger,$X$24))</f>
        <v>2.6758700468050779E-3</v>
      </c>
      <c r="AF510" s="90">
        <f>_xll.qlTenorBasisForwardRate(TenorBasis6M,AC510,_xll.ohTrigger(trigger,$X$24))</f>
        <v>1.8958137262774916E-3</v>
      </c>
      <c r="AG510" s="90">
        <f>_xll.qlIndexFixing(TenorBasisIndex6M,$AB510,TRUE,_xll.ohTrigger(trigger,$X$24))</f>
        <v>1.9763193501672041E-3</v>
      </c>
      <c r="AH510" s="43">
        <f>_xll.qlIndexFixing($X$9,$AB510,TRUE,trigger)</f>
        <v>1.9314856346478676E-3</v>
      </c>
      <c r="AI510" s="45">
        <f t="shared" si="21"/>
        <v>0.4483371551933647</v>
      </c>
    </row>
    <row r="511" spans="27:35" x14ac:dyDescent="0.2">
      <c r="AA511" s="39" t="s">
        <v>87</v>
      </c>
      <c r="AB511" s="40">
        <f>_xll.qlInterestRateIndexFixingDate($X$9,AC511)</f>
        <v>42999</v>
      </c>
      <c r="AC511" s="40">
        <f>_xll.qlCalendarAdvance(calendar,$AC510,AA511,,,trigger)</f>
        <v>43003</v>
      </c>
      <c r="AD511" s="40">
        <f>_xll.qlInterestRateIndexMaturity($X$9,AC511,)</f>
        <v>43185</v>
      </c>
      <c r="AE511" s="43">
        <f>_xll.qlTenorBasisValue(TenorBasis6M,AC511,_xll.ohTrigger(trigger,$X$24))</f>
        <v>2.6776167261293752E-3</v>
      </c>
      <c r="AF511" s="90">
        <f>_xll.qlTenorBasisForwardRate(TenorBasis6M,AC511,_xll.ohTrigger(trigger,$X$24))</f>
        <v>1.9170538803199349E-3</v>
      </c>
      <c r="AG511" s="90">
        <f>_xll.qlIndexFixing(TenorBasisIndex6M,$AB511,TRUE,_xll.ohTrigger(trigger,$X$24))</f>
        <v>2.0001827436078646E-3</v>
      </c>
      <c r="AH511" s="43">
        <f>_xll.qlIndexFixing($X$9,$AB511,TRUE,trigger)</f>
        <v>1.9563902189709361E-3</v>
      </c>
      <c r="AI511" s="45">
        <f t="shared" si="21"/>
        <v>0.43792524636928482</v>
      </c>
    </row>
    <row r="512" spans="27:35" x14ac:dyDescent="0.2">
      <c r="AA512" s="39" t="s">
        <v>87</v>
      </c>
      <c r="AB512" s="40">
        <f>_xll.qlInterestRateIndexFixingDate($X$9,AC512)</f>
        <v>43000</v>
      </c>
      <c r="AC512" s="40">
        <f>_xll.qlCalendarAdvance(calendar,$AC511,AA512,,,trigger)</f>
        <v>43004</v>
      </c>
      <c r="AD512" s="40">
        <f>_xll.qlInterestRateIndexMaturity($X$9,AC512,)</f>
        <v>43185</v>
      </c>
      <c r="AE512" s="43">
        <f>_xll.qlTenorBasisValue(TenorBasis6M,AC512,_xll.ohTrigger(trigger,$X$24))</f>
        <v>2.6781962882926687E-3</v>
      </c>
      <c r="AF512" s="90">
        <f>_xll.qlTenorBasisForwardRate(TenorBasis6M,AC512,_xll.ohTrigger(trigger,$X$24))</f>
        <v>1.9199866053942135E-3</v>
      </c>
      <c r="AG512" s="90">
        <f>_xll.qlIndexFixing(TenorBasisIndex6M,$AB512,TRUE,_xll.ohTrigger(trigger,$X$24))</f>
        <v>2.0038916545825299E-3</v>
      </c>
      <c r="AH512" s="43">
        <f>_xll.qlIndexFixing($X$9,$AB512,TRUE,trigger)</f>
        <v>1.9599191013520757E-3</v>
      </c>
      <c r="AI512" s="45">
        <f t="shared" si="21"/>
        <v>0.43972553230454264</v>
      </c>
    </row>
    <row r="513" spans="27:35" x14ac:dyDescent="0.2">
      <c r="AA513" s="39" t="s">
        <v>87</v>
      </c>
      <c r="AB513" s="40">
        <f>_xll.qlInterestRateIndexFixingDate($X$9,AC513)</f>
        <v>43003</v>
      </c>
      <c r="AC513" s="40">
        <f>_xll.qlCalendarAdvance(calendar,$AC512,AA513,,,trigger)</f>
        <v>43005</v>
      </c>
      <c r="AD513" s="40">
        <f>_xll.qlInterestRateIndexMaturity($X$9,AC513,)</f>
        <v>43186</v>
      </c>
      <c r="AE513" s="43">
        <f>_xll.qlTenorBasisValue(TenorBasis6M,AC513,_xll.ohTrigger(trigger,$X$24))</f>
        <v>2.6787745204135275E-3</v>
      </c>
      <c r="AF513" s="90">
        <f>_xll.qlTenorBasisForwardRate(TenorBasis6M,AC513,_xll.ohTrigger(trigger,$X$24))</f>
        <v>1.926045800897563E-3</v>
      </c>
      <c r="AG513" s="90">
        <f>_xll.qlIndexFixing(TenorBasisIndex6M,$AB513,TRUE,_xll.ohTrigger(trigger,$X$24))</f>
        <v>2.0245493318048241E-3</v>
      </c>
      <c r="AH513" s="43">
        <f>_xll.qlIndexFixing($X$9,$AB513,TRUE,trigger)</f>
        <v>1.9670316791398079E-3</v>
      </c>
      <c r="AI513" s="45">
        <f t="shared" si="21"/>
        <v>0.57517652665016206</v>
      </c>
    </row>
    <row r="514" spans="27:35" x14ac:dyDescent="0.2">
      <c r="AA514" s="39" t="s">
        <v>87</v>
      </c>
      <c r="AB514" s="40">
        <f>_xll.qlInterestRateIndexFixingDate($X$9,AC514)</f>
        <v>43004</v>
      </c>
      <c r="AC514" s="40">
        <f>_xll.qlCalendarAdvance(calendar,$AC513,AA514,,,trigger)</f>
        <v>43006</v>
      </c>
      <c r="AD514" s="40">
        <f>_xll.qlInterestRateIndexMaturity($X$9,AC514,)</f>
        <v>43187</v>
      </c>
      <c r="AE514" s="43">
        <f>_xll.qlTenorBasisValue(TenorBasis6M,AC514,_xll.ohTrigger(trigger,$X$24))</f>
        <v>2.679351423748485E-3</v>
      </c>
      <c r="AF514" s="90">
        <f>_xll.qlTenorBasisForwardRate(TenorBasis6M,AC514,_xll.ohTrigger(trigger,$X$24))</f>
        <v>1.9321112418766513E-3</v>
      </c>
      <c r="AG514" s="90">
        <f>_xll.qlIndexFixing(TenorBasisIndex6M,$AB514,TRUE,_xll.ohTrigger(trigger,$X$24))</f>
        <v>2.031501030702678E-3</v>
      </c>
      <c r="AH514" s="43">
        <f>_xll.qlIndexFixing($X$9,$AB514,TRUE,trigger)</f>
        <v>1.9741458651186894E-3</v>
      </c>
      <c r="AI514" s="45">
        <f t="shared" si="21"/>
        <v>0.5735516558398861</v>
      </c>
    </row>
    <row r="515" spans="27:35" x14ac:dyDescent="0.2">
      <c r="AA515" s="39" t="s">
        <v>87</v>
      </c>
      <c r="AB515" s="40">
        <f>_xll.qlInterestRateIndexFixingDate($X$9,AC515)</f>
        <v>43005</v>
      </c>
      <c r="AC515" s="40">
        <f>_xll.qlCalendarAdvance(calendar,$AC514,AA515,,,trigger)</f>
        <v>43007</v>
      </c>
      <c r="AD515" s="40">
        <f>_xll.qlInterestRateIndexMaturity($X$9,AC515,)</f>
        <v>43188</v>
      </c>
      <c r="AE515" s="43">
        <f>_xll.qlTenorBasisValue(TenorBasis6M,AC515,_xll.ohTrigger(trigger,$X$24))</f>
        <v>2.679926999553113E-3</v>
      </c>
      <c r="AF515" s="90">
        <f>_xll.qlTenorBasisForwardRate(TenorBasis6M,AC515,_xll.ohTrigger(trigger,$X$24))</f>
        <v>1.9381828559217758E-3</v>
      </c>
      <c r="AG515" s="90">
        <f>_xll.qlIndexFixing(TenorBasisIndex6M,$AB515,TRUE,_xll.ohTrigger(trigger,$X$24))</f>
        <v>2.0384589088825902E-3</v>
      </c>
      <c r="AH515" s="43">
        <f>_xll.qlIndexFixing($X$9,$AB515,TRUE,trigger)</f>
        <v>1.9812616211601045E-3</v>
      </c>
      <c r="AI515" s="45">
        <f t="shared" si="21"/>
        <v>0.57197287722485746</v>
      </c>
    </row>
    <row r="516" spans="27:35" x14ac:dyDescent="0.2">
      <c r="AA516" s="39" t="s">
        <v>87</v>
      </c>
      <c r="AB516" s="40">
        <f>_xll.qlInterestRateIndexFixingDate($X$9,AC516)</f>
        <v>43006</v>
      </c>
      <c r="AC516" s="40">
        <f>_xll.qlCalendarAdvance(calendar,$AC515,AA516,,,trigger)</f>
        <v>43010</v>
      </c>
      <c r="AD516" s="40">
        <f>_xll.qlInterestRateIndexMaturity($X$9,AC516,)</f>
        <v>43193</v>
      </c>
      <c r="AE516" s="43">
        <f>_xll.qlTenorBasisValue(TenorBasis6M,AC516,_xll.ohTrigger(trigger,$X$24))</f>
        <v>2.6816457743262852E-3</v>
      </c>
      <c r="AF516" s="90">
        <f>_xll.qlTenorBasisForwardRate(TenorBasis6M,AC516,_xll.ohTrigger(trigger,$X$24))</f>
        <v>1.9627182552397811E-3</v>
      </c>
      <c r="AG516" s="90">
        <f>_xll.qlIndexFixing(TenorBasisIndex6M,$AB516,TRUE,_xll.ohTrigger(trigger,$X$24))</f>
        <v>2.0656546429568034E-3</v>
      </c>
      <c r="AH516" s="43">
        <f>_xll.qlIndexFixing($X$9,$AB516,TRUE,trigger)</f>
        <v>2.0097930325112551E-3</v>
      </c>
      <c r="AI516" s="45">
        <f t="shared" ref="AI516:AI579" si="22">(AG516-AH516)*10000</f>
        <v>0.55861610445548204</v>
      </c>
    </row>
    <row r="517" spans="27:35" x14ac:dyDescent="0.2">
      <c r="AA517" s="39" t="s">
        <v>87</v>
      </c>
      <c r="AB517" s="40">
        <f>_xll.qlInterestRateIndexFixingDate($X$9,AC517)</f>
        <v>43007</v>
      </c>
      <c r="AC517" s="40">
        <f>_xll.qlCalendarAdvance(calendar,$AC516,AA517,,,trigger)</f>
        <v>43011</v>
      </c>
      <c r="AD517" s="40">
        <f>_xll.qlInterestRateIndexMaturity($X$9,AC517,)</f>
        <v>43193</v>
      </c>
      <c r="AE517" s="43">
        <f>_xll.qlTenorBasisValue(TenorBasis6M,AC517,_xll.ohTrigger(trigger,$X$24))</f>
        <v>2.682216052546055E-3</v>
      </c>
      <c r="AF517" s="90">
        <f>_xll.qlTenorBasisForwardRate(TenorBasis6M,AC517,_xll.ohTrigger(trigger,$X$24))</f>
        <v>1.9656737161643334E-3</v>
      </c>
      <c r="AG517" s="90">
        <f>_xll.qlIndexFixing(TenorBasisIndex6M,$AB517,TRUE,_xll.ohTrigger(trigger,$X$24))</f>
        <v>2.0686096968815558E-3</v>
      </c>
      <c r="AH517" s="43">
        <f>_xll.qlIndexFixing($X$9,$AB517,TRUE,trigger)</f>
        <v>2.0133276351786953E-3</v>
      </c>
      <c r="AI517" s="45">
        <f t="shared" si="22"/>
        <v>0.55282061702860519</v>
      </c>
    </row>
    <row r="518" spans="27:35" x14ac:dyDescent="0.2">
      <c r="AA518" s="39" t="s">
        <v>87</v>
      </c>
      <c r="AB518" s="40">
        <f>_xll.qlInterestRateIndexFixingDate($X$9,AC518)</f>
        <v>43010</v>
      </c>
      <c r="AC518" s="40">
        <f>_xll.qlCalendarAdvance(calendar,$AC517,AA518,,,trigger)</f>
        <v>43012</v>
      </c>
      <c r="AD518" s="40">
        <f>_xll.qlInterestRateIndexMaturity($X$9,AC518,)</f>
        <v>43194</v>
      </c>
      <c r="AE518" s="43">
        <f>_xll.qlTenorBasisValue(TenorBasis6M,AC518,_xll.ohTrigger(trigger,$X$24))</f>
        <v>2.6827850094989199E-3</v>
      </c>
      <c r="AF518" s="90">
        <f>_xll.qlTenorBasisForwardRate(TenorBasis6M,AC518,_xll.ohTrigger(trigger,$X$24))</f>
        <v>1.9717781904850925E-3</v>
      </c>
      <c r="AG518" s="90">
        <f>_xll.qlIndexFixing(TenorBasisIndex6M,$AB518,TRUE,_xll.ohTrigger(trigger,$X$24))</f>
        <v>2.0607500331353474E-3</v>
      </c>
      <c r="AH518" s="43">
        <f>_xll.qlIndexFixing($X$9,$AB518,TRUE,trigger)</f>
        <v>2.0204514628484375E-3</v>
      </c>
      <c r="AI518" s="45">
        <f t="shared" si="22"/>
        <v>0.40298570286909952</v>
      </c>
    </row>
    <row r="519" spans="27:35" x14ac:dyDescent="0.2">
      <c r="AA519" s="39" t="s">
        <v>87</v>
      </c>
      <c r="AB519" s="40">
        <f>_xll.qlInterestRateIndexFixingDate($X$9,AC519)</f>
        <v>43011</v>
      </c>
      <c r="AC519" s="40">
        <f>_xll.qlCalendarAdvance(calendar,$AC518,AA519,,,trigger)</f>
        <v>43013</v>
      </c>
      <c r="AD519" s="40">
        <f>_xll.qlInterestRateIndexMaturity($X$9,AC519,)</f>
        <v>43195</v>
      </c>
      <c r="AE519" s="43">
        <f>_xll.qlTenorBasisValue(TenorBasis6M,AC519,_xll.ohTrigger(trigger,$X$24))</f>
        <v>2.6833526464346848E-3</v>
      </c>
      <c r="AF519" s="90">
        <f>_xll.qlTenorBasisForwardRate(TenorBasis6M,AC519,_xll.ohTrigger(trigger,$X$24))</f>
        <v>1.9778885515619894E-3</v>
      </c>
      <c r="AG519" s="90">
        <f>_xll.qlIndexFixing(TenorBasisIndex6M,$AB519,TRUE,_xll.ohTrigger(trigger,$X$24))</f>
        <v>2.0808252261140915E-3</v>
      </c>
      <c r="AH519" s="43">
        <f>_xll.qlIndexFixing($X$9,$AB519,TRUE,trigger)</f>
        <v>2.0275767082500451E-3</v>
      </c>
      <c r="AI519" s="45">
        <f t="shared" si="22"/>
        <v>0.53248517864046452</v>
      </c>
    </row>
    <row r="520" spans="27:35" x14ac:dyDescent="0.2">
      <c r="AA520" s="39" t="s">
        <v>87</v>
      </c>
      <c r="AB520" s="40">
        <f>_xll.qlInterestRateIndexFixingDate($X$9,AC520)</f>
        <v>43012</v>
      </c>
      <c r="AC520" s="40">
        <f>_xll.qlCalendarAdvance(calendar,$AC519,AA520,,,trigger)</f>
        <v>43014</v>
      </c>
      <c r="AD520" s="40">
        <f>_xll.qlInterestRateIndexMaturity($X$9,AC520,)</f>
        <v>43196</v>
      </c>
      <c r="AE520" s="43">
        <f>_xll.qlTenorBasisValue(TenorBasis6M,AC520,_xll.ohTrigger(trigger,$X$24))</f>
        <v>2.6839189646021963E-3</v>
      </c>
      <c r="AF520" s="90">
        <f>_xll.qlTenorBasisForwardRate(TenorBasis6M,AC520,_xll.ohTrigger(trigger,$X$24))</f>
        <v>1.98400480068542E-3</v>
      </c>
      <c r="AG520" s="90">
        <f>_xll.qlIndexFixing(TenorBasisIndex6M,$AB520,TRUE,_xll.ohTrigger(trigger,$X$24))</f>
        <v>2.0869418226141549E-3</v>
      </c>
      <c r="AH520" s="43">
        <f>_xll.qlIndexFixing($X$9,$AB520,TRUE,trigger)</f>
        <v>2.0347033713980127E-3</v>
      </c>
      <c r="AI520" s="45">
        <f t="shared" si="22"/>
        <v>0.52238451216142168</v>
      </c>
    </row>
    <row r="521" spans="27:35" x14ac:dyDescent="0.2">
      <c r="AA521" s="122" t="s">
        <v>88</v>
      </c>
      <c r="AB521" s="40">
        <f>_xll.qlInterestRateIndexFixingDate($X$9,AC521)</f>
        <v>43019</v>
      </c>
      <c r="AC521" s="40">
        <f>_xll.qlCalendarAdvance(calendar,$AC520,AA521,,,trigger)</f>
        <v>43021</v>
      </c>
      <c r="AD521" s="40">
        <f>_xll.qlInterestRateIndexMaturity($X$9,AC521,)</f>
        <v>43203</v>
      </c>
      <c r="AE521" s="43">
        <f>_xll.qlTenorBasisValue(TenorBasis6M,AC521,_xll.ohTrigger(trigger,$X$24))</f>
        <v>2.6878463709656517E-3</v>
      </c>
      <c r="AF521" s="90">
        <f>_xll.qlTenorBasisForwardRate(TenorBasis6M,AC521,_xll.ohTrigger(trigger,$X$24))</f>
        <v>2.0269835180168482E-3</v>
      </c>
      <c r="AG521" s="90">
        <f>_xll.qlIndexFixing(TenorBasisIndex6M,$AB521,TRUE,_xll.ohTrigger(trigger,$X$24))</f>
        <v>2.1156283094814089E-3</v>
      </c>
      <c r="AH521" s="43">
        <f>_xll.qlIndexFixing($X$9,$AB521,TRUE,trigger)</f>
        <v>2.084629711610401E-3</v>
      </c>
      <c r="AI521" s="45">
        <f t="shared" si="22"/>
        <v>0.30998597871007871</v>
      </c>
    </row>
    <row r="522" spans="27:35" x14ac:dyDescent="0.2">
      <c r="AA522" s="122" t="s">
        <v>88</v>
      </c>
      <c r="AB522" s="40">
        <f>_xll.qlInterestRateIndexFixingDate($X$9,AC522)</f>
        <v>43026</v>
      </c>
      <c r="AC522" s="40">
        <f>_xll.qlCalendarAdvance(calendar,$AC521,AA522,,,trigger)</f>
        <v>43028</v>
      </c>
      <c r="AD522" s="40">
        <f>_xll.qlInterestRateIndexMaturity($X$9,AC522,)</f>
        <v>43210</v>
      </c>
      <c r="AE522" s="43">
        <f>_xll.qlTenorBasisValue(TenorBasis6M,AC522,_xll.ohTrigger(trigger,$X$24))</f>
        <v>2.6917096453581068E-3</v>
      </c>
      <c r="AF522" s="90">
        <f>_xll.qlTenorBasisForwardRate(TenorBasis6M,AC522,_xll.ohTrigger(trigger,$X$24))</f>
        <v>2.0702512535589589E-3</v>
      </c>
      <c r="AG522" s="90">
        <f>_xll.qlIndexFixing(TenorBasisIndex6M,$AB522,TRUE,_xll.ohTrigger(trigger,$X$24))</f>
        <v>2.1731931709629278E-3</v>
      </c>
      <c r="AH522" s="43">
        <f>_xll.qlIndexFixing($X$9,$AB522,TRUE,trigger)</f>
        <v>2.1346255273404354E-3</v>
      </c>
      <c r="AI522" s="45">
        <f t="shared" si="22"/>
        <v>0.38567643622492309</v>
      </c>
    </row>
    <row r="523" spans="27:35" x14ac:dyDescent="0.2">
      <c r="AA523" s="122" t="s">
        <v>88</v>
      </c>
      <c r="AB523" s="40">
        <f>_xll.qlInterestRateIndexFixingDate($X$9,AC523)</f>
        <v>43033</v>
      </c>
      <c r="AC523" s="40">
        <f>_xll.qlCalendarAdvance(calendar,$AC522,AA523,,,trigger)</f>
        <v>43035</v>
      </c>
      <c r="AD523" s="40">
        <f>_xll.qlInterestRateIndexMaturity($X$9,AC523,)</f>
        <v>43217</v>
      </c>
      <c r="AE523" s="43">
        <f>_xll.qlTenorBasisValue(TenorBasis6M,AC523,_xll.ohTrigger(trigger,$X$24))</f>
        <v>2.6955092122066763E-3</v>
      </c>
      <c r="AF523" s="90">
        <f>_xll.qlTenorBasisForwardRate(TenorBasis6M,AC523,_xll.ohTrigger(trigger,$X$24))</f>
        <v>2.1138084461510467E-3</v>
      </c>
      <c r="AG523" s="90">
        <f>_xll.qlIndexFixing(TenorBasisIndex6M,$AB523,TRUE,_xll.ohTrigger(trigger,$X$24))</f>
        <v>2.2167528338695184E-3</v>
      </c>
      <c r="AH523" s="43">
        <f>_xll.qlIndexFixing($X$9,$AB523,TRUE,trigger)</f>
        <v>2.1846908237865958E-3</v>
      </c>
      <c r="AI523" s="45">
        <f t="shared" si="22"/>
        <v>0.32062010082922582</v>
      </c>
    </row>
    <row r="524" spans="27:35" x14ac:dyDescent="0.2">
      <c r="AA524" s="122" t="s">
        <v>88</v>
      </c>
      <c r="AB524" s="40">
        <f>_xll.qlInterestRateIndexFixingDate($X$9,AC524)</f>
        <v>43040</v>
      </c>
      <c r="AC524" s="40">
        <f>_xll.qlCalendarAdvance(calendar,$AC523,AA524,,,trigger)</f>
        <v>43042</v>
      </c>
      <c r="AD524" s="40">
        <f>_xll.qlInterestRateIndexMaturity($X$9,AC524,)</f>
        <v>43223</v>
      </c>
      <c r="AE524" s="43">
        <f>_xll.qlTenorBasisValue(TenorBasis6M,AC524,_xll.ohTrigger(trigger,$X$24))</f>
        <v>2.6992454936621002E-3</v>
      </c>
      <c r="AF524" s="90">
        <f>_xll.qlTenorBasisForwardRate(TenorBasis6M,AC524,_xll.ohTrigger(trigger,$X$24))</f>
        <v>2.1544182168532116E-3</v>
      </c>
      <c r="AG524" s="90">
        <f>_xll.qlIndexFixing(TenorBasisIndex6M,$AB524,TRUE,_xll.ohTrigger(trigger,$X$24))</f>
        <v>2.2573642768418736E-3</v>
      </c>
      <c r="AH524" s="43">
        <f>_xll.qlIndexFixing($X$9,$AB524,TRUE,trigger)</f>
        <v>2.2312142763250722E-3</v>
      </c>
      <c r="AI524" s="45">
        <f t="shared" si="22"/>
        <v>0.26150000516801403</v>
      </c>
    </row>
    <row r="525" spans="27:35" x14ac:dyDescent="0.2">
      <c r="AA525" s="122" t="s">
        <v>88</v>
      </c>
      <c r="AB525" s="40">
        <f>_xll.qlInterestRateIndexFixingDate($X$9,AC525)</f>
        <v>43047</v>
      </c>
      <c r="AC525" s="40">
        <f>_xll.qlCalendarAdvance(calendar,$AC524,AA525,,,trigger)</f>
        <v>43049</v>
      </c>
      <c r="AD525" s="40">
        <f>_xll.qlInterestRateIndexMaturity($X$9,AC525,)</f>
        <v>43230</v>
      </c>
      <c r="AE525" s="43">
        <f>_xll.qlTenorBasisValue(TenorBasis6M,AC525,_xll.ohTrigger(trigger,$X$24))</f>
        <v>2.7029189096098331E-3</v>
      </c>
      <c r="AF525" s="90">
        <f>_xll.qlTenorBasisForwardRate(TenorBasis6M,AC525,_xll.ohTrigger(trigger,$X$24))</f>
        <v>2.1985344834952241E-3</v>
      </c>
      <c r="AG525" s="90">
        <f>_xll.qlIndexFixing(TenorBasisIndex6M,$AB525,TRUE,_xll.ohTrigger(trigger,$X$24))</f>
        <v>2.3014830302791858E-3</v>
      </c>
      <c r="AH525" s="43">
        <f>_xll.qlIndexFixing($X$9,$AB525,TRUE,trigger)</f>
        <v>2.2814132710240196E-3</v>
      </c>
      <c r="AI525" s="45">
        <f t="shared" si="22"/>
        <v>0.20069759255166281</v>
      </c>
    </row>
    <row r="526" spans="27:35" x14ac:dyDescent="0.2">
      <c r="AA526" s="122" t="s">
        <v>88</v>
      </c>
      <c r="AB526" s="40">
        <f>_xll.qlInterestRateIndexFixingDate($X$9,AC526)</f>
        <v>43054</v>
      </c>
      <c r="AC526" s="40">
        <f>_xll.qlCalendarAdvance(calendar,$AC525,AA526,,,trigger)</f>
        <v>43056</v>
      </c>
      <c r="AD526" s="40">
        <f>_xll.qlInterestRateIndexMaturity($X$9,AC526,)</f>
        <v>43237</v>
      </c>
      <c r="AE526" s="43">
        <f>_xll.qlTenorBasisValue(TenorBasis6M,AC526,_xll.ohTrigger(trigger,$X$24))</f>
        <v>2.7065298776810746E-3</v>
      </c>
      <c r="AF526" s="90">
        <f>_xll.qlTenorBasisForwardRate(TenorBasis6M,AC526,_xll.ohTrigger(trigger,$X$24))</f>
        <v>2.2429414738621093E-3</v>
      </c>
      <c r="AG526" s="90">
        <f>_xll.qlIndexFixing(TenorBasisIndex6M,$AB526,TRUE,_xll.ohTrigger(trigger,$X$24))</f>
        <v>2.3551828494071552E-3</v>
      </c>
      <c r="AH526" s="43">
        <f>_xll.qlIndexFixing($X$9,$AB526,TRUE,trigger)</f>
        <v>2.3316817542647383E-3</v>
      </c>
      <c r="AI526" s="45">
        <f t="shared" si="22"/>
        <v>0.23501095142416939</v>
      </c>
    </row>
    <row r="527" spans="27:35" x14ac:dyDescent="0.2">
      <c r="AA527" s="122" t="s">
        <v>88</v>
      </c>
      <c r="AB527" s="40">
        <f>_xll.qlInterestRateIndexFixingDate($X$9,AC527)</f>
        <v>43061</v>
      </c>
      <c r="AC527" s="40">
        <f>_xll.qlCalendarAdvance(calendar,$AC526,AA527,,,trigger)</f>
        <v>43063</v>
      </c>
      <c r="AD527" s="40">
        <f>_xll.qlInterestRateIndexMaturity($X$9,AC527,)</f>
        <v>43244</v>
      </c>
      <c r="AE527" s="43">
        <f>_xll.qlTenorBasisValue(TenorBasis6M,AC527,_xll.ohTrigger(trigger,$X$24))</f>
        <v>2.7100788132637548E-3</v>
      </c>
      <c r="AF527" s="90">
        <f>_xll.qlTenorBasisForwardRate(TenorBasis6M,AC527,_xll.ohTrigger(trigger,$X$24))</f>
        <v>2.2876396185455626E-3</v>
      </c>
      <c r="AG527" s="90">
        <f>_xll.qlIndexFixing(TenorBasisIndex6M,$AB527,TRUE,_xll.ohTrigger(trigger,$X$24))</f>
        <v>2.390593184065007E-3</v>
      </c>
      <c r="AH527" s="43">
        <f>_xll.qlIndexFixing($X$9,$AB527,TRUE,trigger)</f>
        <v>2.3820197312457224E-3</v>
      </c>
      <c r="AI527" s="45">
        <f t="shared" si="22"/>
        <v>8.5734528192846743E-2</v>
      </c>
    </row>
    <row r="528" spans="27:35" x14ac:dyDescent="0.2">
      <c r="AA528" s="122" t="s">
        <v>88</v>
      </c>
      <c r="AB528" s="40">
        <f>_xll.qlInterestRateIndexFixingDate($X$9,AC528)</f>
        <v>43068</v>
      </c>
      <c r="AC528" s="40">
        <f>_xll.qlCalendarAdvance(calendar,$AC527,AA528,,,trigger)</f>
        <v>43070</v>
      </c>
      <c r="AD528" s="40">
        <f>_xll.qlInterestRateIndexMaturity($X$9,AC528,)</f>
        <v>43252</v>
      </c>
      <c r="AE528" s="43">
        <f>_xll.qlTenorBasisValue(TenorBasis6M,AC528,_xll.ohTrigger(trigger,$X$24))</f>
        <v>2.7135661295134669E-3</v>
      </c>
      <c r="AF528" s="90">
        <f>_xll.qlTenorBasisForwardRate(TenorBasis6M,AC528,_xll.ohTrigger(trigger,$X$24))</f>
        <v>2.3359514789113864E-3</v>
      </c>
      <c r="AG528" s="90">
        <f>_xll.qlIndexFixing(TenorBasisIndex6M,$AB528,TRUE,_xll.ohTrigger(trigger,$X$24))</f>
        <v>2.4227688282486546E-3</v>
      </c>
      <c r="AH528" s="43">
        <f>_xll.qlIndexFixing($X$9,$AB528,TRUE,trigger)</f>
        <v>2.4360596992396861E-3</v>
      </c>
      <c r="AI528" s="45">
        <f t="shared" si="22"/>
        <v>-0.13290870991031473</v>
      </c>
    </row>
    <row r="529" spans="27:35" x14ac:dyDescent="0.2">
      <c r="AA529" s="122" t="s">
        <v>88</v>
      </c>
      <c r="AB529" s="40">
        <f>_xll.qlInterestRateIndexFixingDate($X$9,AC529)</f>
        <v>43075</v>
      </c>
      <c r="AC529" s="40">
        <f>_xll.qlCalendarAdvance(calendar,$AC528,AA529,,,trigger)</f>
        <v>43077</v>
      </c>
      <c r="AD529" s="40">
        <f>_xll.qlInterestRateIndexMaturity($X$9,AC529,)</f>
        <v>43259</v>
      </c>
      <c r="AE529" s="43">
        <f>_xll.qlTenorBasisValue(TenorBasis6M,AC529,_xll.ohTrigger(trigger,$X$24))</f>
        <v>2.7169922373643527E-3</v>
      </c>
      <c r="AF529" s="90">
        <f>_xll.qlTenorBasisForwardRate(TenorBasis6M,AC529,_xll.ohTrigger(trigger,$X$24))</f>
        <v>2.3812545134008975E-3</v>
      </c>
      <c r="AG529" s="90">
        <f>_xll.qlIndexFixing(TenorBasisIndex6M,$AB529,TRUE,_xll.ohTrigger(trigger,$X$24))</f>
        <v>2.4842140404939578E-3</v>
      </c>
      <c r="AH529" s="43">
        <f>_xll.qlIndexFixing($X$9,$AB529,TRUE,trigger)</f>
        <v>2.4865419895723001E-3</v>
      </c>
      <c r="AI529" s="45">
        <f t="shared" si="22"/>
        <v>-2.3279490783422764E-2</v>
      </c>
    </row>
    <row r="530" spans="27:35" x14ac:dyDescent="0.2">
      <c r="AA530" s="122" t="s">
        <v>88</v>
      </c>
      <c r="AB530" s="40">
        <f>_xll.qlInterestRateIndexFixingDate($X$9,AC530)</f>
        <v>43082</v>
      </c>
      <c r="AC530" s="40">
        <f>_xll.qlCalendarAdvance(calendar,$AC529,AA530,,,trigger)</f>
        <v>43084</v>
      </c>
      <c r="AD530" s="40">
        <f>_xll.qlInterestRateIndexMaturity($X$9,AC530,)</f>
        <v>43266</v>
      </c>
      <c r="AE530" s="43">
        <f>_xll.qlTenorBasisValue(TenorBasis6M,AC530,_xll.ohTrigger(trigger,$X$24))</f>
        <v>2.720357545539931E-3</v>
      </c>
      <c r="AF530" s="90">
        <f>_xll.qlTenorBasisForwardRate(TenorBasis6M,AC530,_xll.ohTrigger(trigger,$X$24))</f>
        <v>2.4268500190146509E-3</v>
      </c>
      <c r="AG530" s="90">
        <f>_xll.qlIndexFixing(TenorBasisIndex6M,$AB530,TRUE,_xll.ohTrigger(trigger,$X$24))</f>
        <v>2.5298121224622255E-3</v>
      </c>
      <c r="AH530" s="43">
        <f>_xll.qlIndexFixing($X$9,$AB530,TRUE,trigger)</f>
        <v>2.5370937972185774E-3</v>
      </c>
      <c r="AI530" s="45">
        <f t="shared" si="22"/>
        <v>-7.2816747563519621E-2</v>
      </c>
    </row>
    <row r="531" spans="27:35" x14ac:dyDescent="0.2">
      <c r="AA531" s="122" t="s">
        <v>88</v>
      </c>
      <c r="AB531" s="40">
        <f>_xll.qlInterestRateIndexFixingDate($X$9,AC531)</f>
        <v>43089</v>
      </c>
      <c r="AC531" s="40">
        <f>_xll.qlCalendarAdvance(calendar,$AC530,AA531,,,trigger)</f>
        <v>43091</v>
      </c>
      <c r="AD531" s="40">
        <f>_xll.qlInterestRateIndexMaturity($X$9,AC531,)</f>
        <v>43273</v>
      </c>
      <c r="AE531" s="43">
        <f>_xll.qlTenorBasisValue(TenorBasis6M,AC531,_xll.ohTrigger(trigger,$X$24))</f>
        <v>2.7236624605638834E-3</v>
      </c>
      <c r="AF531" s="90">
        <f>_xll.qlTenorBasisForwardRate(TenorBasis6M,AC531,_xll.ohTrigger(trigger,$X$24))</f>
        <v>2.4727384182076841E-3</v>
      </c>
      <c r="AG531" s="90">
        <f>_xll.qlIndexFixing(TenorBasisIndex6M,$AB531,TRUE,_xll.ohTrigger(trigger,$X$24))</f>
        <v>2.5757031132459373E-3</v>
      </c>
      <c r="AH531" s="43">
        <f>_xll.qlIndexFixing($X$9,$AB531,TRUE,trigger)</f>
        <v>2.5877151274362915E-3</v>
      </c>
      <c r="AI531" s="45">
        <f t="shared" si="22"/>
        <v>-0.12012014190354234</v>
      </c>
    </row>
    <row r="532" spans="27:35" x14ac:dyDescent="0.2">
      <c r="AA532" s="122" t="s">
        <v>88</v>
      </c>
      <c r="AB532" s="40">
        <f>_xll.qlInterestRateIndexFixingDate($X$9,AC532)</f>
        <v>43096</v>
      </c>
      <c r="AC532" s="40">
        <f>_xll.qlCalendarAdvance(calendar,$AC531,AA532,,,trigger)</f>
        <v>43098</v>
      </c>
      <c r="AD532" s="40">
        <f>_xll.qlInterestRateIndexMaturity($X$9,AC532,)</f>
        <v>43280</v>
      </c>
      <c r="AE532" s="43">
        <f>_xll.qlTenorBasisValue(TenorBasis6M,AC532,_xll.ohTrigger(trigger,$X$24))</f>
        <v>2.7269073867707875E-3</v>
      </c>
      <c r="AF532" s="90">
        <f>_xll.qlTenorBasisForwardRate(TenorBasis6M,AC532,_xll.ohTrigger(trigger,$X$24))</f>
        <v>2.5189201314331205E-3</v>
      </c>
      <c r="AG532" s="90">
        <f>_xll.qlIndexFixing(TenorBasisIndex6M,$AB532,TRUE,_xll.ohTrigger(trigger,$X$24))</f>
        <v>2.6218874333232508E-3</v>
      </c>
      <c r="AH532" s="43">
        <f>_xll.qlIndexFixing($X$9,$AB532,TRUE,trigger)</f>
        <v>2.6384059854906799E-3</v>
      </c>
      <c r="AI532" s="45">
        <f t="shared" si="22"/>
        <v>-0.16518552167429057</v>
      </c>
    </row>
    <row r="533" spans="27:35" x14ac:dyDescent="0.2">
      <c r="AA533" s="122" t="s">
        <v>88</v>
      </c>
      <c r="AB533" s="40">
        <f>_xll.qlInterestRateIndexFixingDate($X$9,AC533)</f>
        <v>43103</v>
      </c>
      <c r="AC533" s="40">
        <f>_xll.qlCalendarAdvance(calendar,$AC532,AA533,,,trigger)</f>
        <v>43105</v>
      </c>
      <c r="AD533" s="40">
        <f>_xll.qlInterestRateIndexMaturity($X$9,AC533,)</f>
        <v>43286</v>
      </c>
      <c r="AE533" s="43">
        <f>_xll.qlTenorBasisValue(TenorBasis6M,AC533,_xll.ohTrigger(trigger,$X$24))</f>
        <v>2.7300927263167979E-3</v>
      </c>
      <c r="AF533" s="90">
        <f>_xll.qlTenorBasisForwardRate(TenorBasis6M,AC533,_xll.ohTrigger(trigger,$X$24))</f>
        <v>2.5619665842208064E-3</v>
      </c>
      <c r="AG533" s="90">
        <f>_xll.qlIndexFixing(TenorBasisIndex6M,$AB533,TRUE,_xll.ohTrigger(trigger,$X$24))</f>
        <v>2.6758444521306772E-3</v>
      </c>
      <c r="AH533" s="43">
        <f>_xll.qlIndexFixing($X$9,$AB533,TRUE,trigger)</f>
        <v>2.6855072537268917E-3</v>
      </c>
      <c r="AI533" s="45">
        <f t="shared" si="22"/>
        <v>-9.6628015962144445E-2</v>
      </c>
    </row>
    <row r="534" spans="27:35" x14ac:dyDescent="0.2">
      <c r="AA534" s="122" t="s">
        <v>88</v>
      </c>
      <c r="AB534" s="40">
        <f>_xll.qlInterestRateIndexFixingDate($X$9,AC534)</f>
        <v>43110</v>
      </c>
      <c r="AC534" s="40">
        <f>_xll.qlCalendarAdvance(calendar,$AC533,AA534,,,trigger)</f>
        <v>43112</v>
      </c>
      <c r="AD534" s="40">
        <f>_xll.qlInterestRateIndexMaturity($X$9,AC534,)</f>
        <v>43293</v>
      </c>
      <c r="AE534" s="43">
        <f>_xll.qlTenorBasisValue(TenorBasis6M,AC534,_xll.ohTrigger(trigger,$X$24))</f>
        <v>2.7332188791902826E-3</v>
      </c>
      <c r="AF534" s="90">
        <f>_xll.qlTenorBasisForwardRate(TenorBasis6M,AC534,_xll.ohTrigger(trigger,$X$24))</f>
        <v>2.6087146953408611E-3</v>
      </c>
      <c r="AG534" s="90">
        <f>_xll.qlIndexFixing(TenorBasisIndex6M,$AB534,TRUE,_xll.ohTrigger(trigger,$X$24))</f>
        <v>2.7116863027968692E-3</v>
      </c>
      <c r="AH534" s="43">
        <f>_xll.qlIndexFixing($X$9,$AB534,TRUE,trigger)</f>
        <v>2.7363318330676078E-3</v>
      </c>
      <c r="AI534" s="45">
        <f t="shared" si="22"/>
        <v>-0.24645530270738567</v>
      </c>
    </row>
    <row r="535" spans="27:35" x14ac:dyDescent="0.2">
      <c r="AA535" s="122" t="s">
        <v>88</v>
      </c>
      <c r="AB535" s="40">
        <f>_xll.qlInterestRateIndexFixingDate($X$9,AC535)</f>
        <v>43117</v>
      </c>
      <c r="AC535" s="40">
        <f>_xll.qlCalendarAdvance(calendar,$AC534,AA535,,,trigger)</f>
        <v>43119</v>
      </c>
      <c r="AD535" s="40">
        <f>_xll.qlInterestRateIndexMaturity($X$9,AC535,)</f>
        <v>43300</v>
      </c>
      <c r="AE535" s="43">
        <f>_xll.qlTenorBasisValue(TenorBasis6M,AC535,_xll.ohTrigger(trigger,$X$24))</f>
        <v>2.7362862432224093E-3</v>
      </c>
      <c r="AF535" s="90">
        <f>_xll.qlTenorBasisForwardRate(TenorBasis6M,AC535,_xll.ohTrigger(trigger,$X$24))</f>
        <v>2.6557573328315006E-3</v>
      </c>
      <c r="AG535" s="90">
        <f>_xll.qlIndexFixing(TenorBasisIndex6M,$AB535,TRUE,_xll.ohTrigger(trigger,$X$24))</f>
        <v>2.7587315784883266E-3</v>
      </c>
      <c r="AH535" s="43">
        <f>_xll.qlIndexFixing($X$9,$AB535,TRUE,trigger)</f>
        <v>2.7872259479993105E-3</v>
      </c>
      <c r="AI535" s="45">
        <f t="shared" si="22"/>
        <v>-0.2849436951098388</v>
      </c>
    </row>
    <row r="536" spans="27:35" x14ac:dyDescent="0.2">
      <c r="AA536" s="122" t="s">
        <v>88</v>
      </c>
      <c r="AB536" s="40">
        <f>_xll.qlInterestRateIndexFixingDate($X$9,AC536)</f>
        <v>43124</v>
      </c>
      <c r="AC536" s="40">
        <f>_xll.qlCalendarAdvance(calendar,$AC535,AA536,,,trigger)</f>
        <v>43126</v>
      </c>
      <c r="AD536" s="40">
        <f>_xll.qlInterestRateIndexMaturity($X$9,AC536,)</f>
        <v>43307</v>
      </c>
      <c r="AE536" s="43">
        <f>_xll.qlTenorBasisValue(TenorBasis6M,AC536,_xll.ohTrigger(trigger,$X$24))</f>
        <v>2.7392952140976776E-3</v>
      </c>
      <c r="AF536" s="90">
        <f>_xll.qlTenorBasisForwardRate(TenorBasis6M,AC536,_xll.ohTrigger(trigger,$X$24))</f>
        <v>2.7030949092807003E-3</v>
      </c>
      <c r="AG536" s="90">
        <f>_xll.qlIndexFixing(TenorBasisIndex6M,$AB536,TRUE,_xll.ohTrigger(trigger,$X$24))</f>
        <v>2.8060718083977405E-3</v>
      </c>
      <c r="AH536" s="43">
        <f>_xll.qlIndexFixing($X$9,$AB536,TRUE,trigger)</f>
        <v>2.8381896037889473E-3</v>
      </c>
      <c r="AI536" s="45">
        <f t="shared" si="22"/>
        <v>-0.32117795391206799</v>
      </c>
    </row>
    <row r="537" spans="27:35" x14ac:dyDescent="0.2">
      <c r="AA537" s="122" t="s">
        <v>88</v>
      </c>
      <c r="AB537" s="40">
        <f>_xll.qlInterestRateIndexFixingDate($X$9,AC537)</f>
        <v>43131</v>
      </c>
      <c r="AC537" s="40">
        <f>_xll.qlCalendarAdvance(calendar,$AC536,AA537,,,trigger)</f>
        <v>43133</v>
      </c>
      <c r="AD537" s="40">
        <f>_xll.qlInterestRateIndexMaturity($X$9,AC537,)</f>
        <v>43314</v>
      </c>
      <c r="AE537" s="43">
        <f>_xll.qlTenorBasisValue(TenorBasis6M,AC537,_xll.ohTrigger(trigger,$X$24))</f>
        <v>2.7422461853644094E-3</v>
      </c>
      <c r="AF537" s="90">
        <f>_xll.qlTenorBasisForwardRate(TenorBasis6M,AC537,_xll.ohTrigger(trigger,$X$24))</f>
        <v>2.7507278353266131E-3</v>
      </c>
      <c r="AG537" s="90">
        <f>_xll.qlIndexFixing(TenorBasisIndex6M,$AB537,TRUE,_xll.ohTrigger(trigger,$X$24))</f>
        <v>2.8537074031875533E-3</v>
      </c>
      <c r="AH537" s="43">
        <f>_xll.qlIndexFixing($X$9,$AB537,TRUE,trigger)</f>
        <v>2.8892228057065565E-3</v>
      </c>
      <c r="AI537" s="45">
        <f t="shared" si="22"/>
        <v>-0.35515402519003225</v>
      </c>
    </row>
    <row r="538" spans="27:35" x14ac:dyDescent="0.2">
      <c r="AA538" s="122" t="s">
        <v>88</v>
      </c>
      <c r="AB538" s="40">
        <f>_xll.qlInterestRateIndexFixingDate($X$9,AC538)</f>
        <v>43138</v>
      </c>
      <c r="AC538" s="40">
        <f>_xll.qlCalendarAdvance(calendar,$AC537,AA538,,,trigger)</f>
        <v>43140</v>
      </c>
      <c r="AD538" s="40">
        <f>_xll.qlInterestRateIndexMaturity($X$9,AC538,)</f>
        <v>43321</v>
      </c>
      <c r="AE538" s="43">
        <f>_xll.qlTenorBasisValue(TenorBasis6M,AC538,_xll.ohTrigger(trigger,$X$24))</f>
        <v>2.7451395484451909E-3</v>
      </c>
      <c r="AF538" s="90">
        <f>_xll.qlTenorBasisForwardRate(TenorBasis6M,AC538,_xll.ohTrigger(trigger,$X$24))</f>
        <v>2.7986565196725867E-3</v>
      </c>
      <c r="AG538" s="90">
        <f>_xll.qlIndexFixing(TenorBasisIndex6M,$AB538,TRUE,_xll.ohTrigger(trigger,$X$24))</f>
        <v>2.9016387715792196E-3</v>
      </c>
      <c r="AH538" s="43">
        <f>_xll.qlIndexFixing($X$9,$AB538,TRUE,trigger)</f>
        <v>2.9403255590305681E-3</v>
      </c>
      <c r="AI538" s="45">
        <f t="shared" si="22"/>
        <v>-0.38686787451348503</v>
      </c>
    </row>
    <row r="539" spans="27:35" x14ac:dyDescent="0.2">
      <c r="AA539" s="122" t="s">
        <v>88</v>
      </c>
      <c r="AB539" s="40">
        <f>_xll.qlInterestRateIndexFixingDate($X$9,AC539)</f>
        <v>43145</v>
      </c>
      <c r="AC539" s="40">
        <f>_xll.qlCalendarAdvance(calendar,$AC538,AA539,,,trigger)</f>
        <v>43147</v>
      </c>
      <c r="AD539" s="40">
        <f>_xll.qlInterestRateIndexMaturity($X$9,AC539,)</f>
        <v>43328</v>
      </c>
      <c r="AE539" s="43">
        <f>_xll.qlTenorBasisValue(TenorBasis6M,AC539,_xll.ohTrigger(trigger,$X$24))</f>
        <v>2.7479756926472587E-3</v>
      </c>
      <c r="AF539" s="90">
        <f>_xll.qlTenorBasisForwardRate(TenorBasis6M,AC539,_xll.ohTrigger(trigger,$X$24))</f>
        <v>2.8468813690986448E-3</v>
      </c>
      <c r="AG539" s="90">
        <f>_xll.qlIndexFixing(TenorBasisIndex6M,$AB539,TRUE,_xll.ohTrigger(trigger,$X$24))</f>
        <v>2.9498663203739619E-3</v>
      </c>
      <c r="AH539" s="43">
        <f>_xll.qlIndexFixing($X$9,$AB539,TRUE,trigger)</f>
        <v>2.991497869048244E-3</v>
      </c>
      <c r="AI539" s="45">
        <f t="shared" si="22"/>
        <v>-0.41631548674282098</v>
      </c>
    </row>
    <row r="540" spans="27:35" x14ac:dyDescent="0.2">
      <c r="AA540" s="122" t="s">
        <v>88</v>
      </c>
      <c r="AB540" s="40">
        <f>_xll.qlInterestRateIndexFixingDate($X$9,AC540)</f>
        <v>43152</v>
      </c>
      <c r="AC540" s="40">
        <f>_xll.qlCalendarAdvance(calendar,$AC539,AA540,,,trigger)</f>
        <v>43154</v>
      </c>
      <c r="AD540" s="40">
        <f>_xll.qlInterestRateIndexMaturity($X$9,AC540,)</f>
        <v>43335</v>
      </c>
      <c r="AE540" s="43">
        <f>_xll.qlTenorBasisValue(TenorBasis6M,AC540,_xll.ohTrigger(trigger,$X$24))</f>
        <v>2.7507550051728449E-3</v>
      </c>
      <c r="AF540" s="90">
        <f>_xll.qlTenorBasisForwardRate(TenorBasis6M,AC540,_xll.ohTrigger(trigger,$X$24))</f>
        <v>2.8954027884667876E-3</v>
      </c>
      <c r="AG540" s="90">
        <f>_xll.qlIndexFixing(TenorBasisIndex6M,$AB540,TRUE,_xll.ohTrigger(trigger,$X$24))</f>
        <v>3.010996423094753E-3</v>
      </c>
      <c r="AH540" s="43">
        <f>_xll.qlIndexFixing($X$9,$AB540,TRUE,trigger)</f>
        <v>3.0427397410521463E-3</v>
      </c>
      <c r="AI540" s="45">
        <f t="shared" si="22"/>
        <v>-0.31743317957393363</v>
      </c>
    </row>
    <row r="541" spans="27:35" x14ac:dyDescent="0.2">
      <c r="AA541" s="122" t="s">
        <v>88</v>
      </c>
      <c r="AB541" s="40">
        <f>_xll.qlInterestRateIndexFixingDate($X$9,AC541)</f>
        <v>43159</v>
      </c>
      <c r="AC541" s="40">
        <f>_xll.qlCalendarAdvance(calendar,$AC540,AA541,,,trigger)</f>
        <v>43161</v>
      </c>
      <c r="AD541" s="40">
        <f>_xll.qlInterestRateIndexMaturity($X$9,AC541,)</f>
        <v>43346</v>
      </c>
      <c r="AE541" s="43">
        <f>_xll.qlTenorBasisValue(TenorBasis6M,AC541,_xll.ohTrigger(trigger,$X$24))</f>
        <v>2.7534778711294752E-3</v>
      </c>
      <c r="AF541" s="90">
        <f>_xll.qlTenorBasisForwardRate(TenorBasis6M,AC541,_xll.ohTrigger(trigger,$X$24))</f>
        <v>2.9586413671789983E-3</v>
      </c>
      <c r="AG541" s="90">
        <f>_xll.qlIndexFixing(TenorBasisIndex6M,$AB541,TRUE,_xll.ohTrigger(trigger,$X$24))</f>
        <v>3.0616360072072829E-3</v>
      </c>
      <c r="AH541" s="43">
        <f>_xll.qlIndexFixing($X$9,$AB541,TRUE,trigger)</f>
        <v>3.1088629992030935E-3</v>
      </c>
      <c r="AI541" s="45">
        <f t="shared" si="22"/>
        <v>-0.47226991995810619</v>
      </c>
    </row>
    <row r="542" spans="27:35" x14ac:dyDescent="0.2">
      <c r="AA542" s="122" t="s">
        <v>88</v>
      </c>
      <c r="AB542" s="40">
        <f>_xll.qlInterestRateIndexFixingDate($X$9,AC542)</f>
        <v>43166</v>
      </c>
      <c r="AC542" s="40">
        <f>_xll.qlCalendarAdvance(calendar,$AC541,AA542,,,trigger)</f>
        <v>43168</v>
      </c>
      <c r="AD542" s="40">
        <f>_xll.qlInterestRateIndexMaturity($X$9,AC542,)</f>
        <v>43353</v>
      </c>
      <c r="AE542" s="43">
        <f>_xll.qlTenorBasisValue(TenorBasis6M,AC542,_xll.ohTrigger(trigger,$X$24))</f>
        <v>2.7561446735402122E-3</v>
      </c>
      <c r="AF542" s="90">
        <f>_xll.qlTenorBasisForwardRate(TenorBasis6M,AC542,_xll.ohTrigger(trigger,$X$24))</f>
        <v>3.0078442783432013E-3</v>
      </c>
      <c r="AG542" s="90">
        <f>_xll.qlIndexFixing(TenorBasisIndex6M,$AB542,TRUE,_xll.ohTrigger(trigger,$X$24))</f>
        <v>3.1108417245769163E-3</v>
      </c>
      <c r="AH542" s="43">
        <f>_xll.qlIndexFixing($X$9,$AB542,TRUE,trigger)</f>
        <v>3.1602656809487707E-3</v>
      </c>
      <c r="AI542" s="45">
        <f t="shared" si="22"/>
        <v>-0.49423956371854366</v>
      </c>
    </row>
    <row r="543" spans="27:35" x14ac:dyDescent="0.2">
      <c r="AA543" s="122" t="s">
        <v>88</v>
      </c>
      <c r="AB543" s="40">
        <f>_xll.qlInterestRateIndexFixingDate($X$9,AC543)</f>
        <v>43173</v>
      </c>
      <c r="AC543" s="40">
        <f>_xll.qlCalendarAdvance(calendar,$AC542,AA543,,,trigger)</f>
        <v>43175</v>
      </c>
      <c r="AD543" s="40">
        <f>_xll.qlInterestRateIndexMaturity($X$9,AC543,)</f>
        <v>43360</v>
      </c>
      <c r="AE543" s="43">
        <f>_xll.qlTenorBasisValue(TenorBasis6M,AC543,_xll.ohTrigger(trigger,$X$24))</f>
        <v>2.7587557933538591E-3</v>
      </c>
      <c r="AF543" s="90">
        <f>_xll.qlTenorBasisForwardRate(TenorBasis6M,AC543,_xll.ohTrigger(trigger,$X$24))</f>
        <v>3.0573451108749801E-3</v>
      </c>
      <c r="AG543" s="90">
        <f>_xll.qlIndexFixing(TenorBasisIndex6M,$AB543,TRUE,_xll.ohTrigger(trigger,$X$24))</f>
        <v>3.1603453790706023E-3</v>
      </c>
      <c r="AH543" s="43">
        <f>_xll.qlIndexFixing($X$9,$AB543,TRUE,trigger)</f>
        <v>3.2117379739193402E-3</v>
      </c>
      <c r="AI543" s="45">
        <f t="shared" si="22"/>
        <v>-0.51392594848737905</v>
      </c>
    </row>
    <row r="544" spans="27:35" x14ac:dyDescent="0.2">
      <c r="AA544" s="122" t="s">
        <v>88</v>
      </c>
      <c r="AB544" s="40">
        <f>_xll.qlInterestRateIndexFixingDate($X$9,AC544)</f>
        <v>43180</v>
      </c>
      <c r="AC544" s="40">
        <f>_xll.qlCalendarAdvance(calendar,$AC543,AA544,,,trigger)</f>
        <v>43182</v>
      </c>
      <c r="AD544" s="40">
        <f>_xll.qlInterestRateIndexMaturity($X$9,AC544,)</f>
        <v>43367</v>
      </c>
      <c r="AE544" s="43">
        <f>_xll.qlTenorBasisValue(TenorBasis6M,AC544,_xll.ohTrigger(trigger,$X$24))</f>
        <v>2.761311609455112E-3</v>
      </c>
      <c r="AF544" s="90">
        <f>_xll.qlTenorBasisForwardRate(TenorBasis6M,AC544,_xll.ohTrigger(trigger,$X$24))</f>
        <v>3.107144262067344E-3</v>
      </c>
      <c r="AG544" s="90">
        <f>_xll.qlIndexFixing(TenorBasisIndex6M,$AB544,TRUE,_xll.ohTrigger(trigger,$X$24))</f>
        <v>3.2101473680003628E-3</v>
      </c>
      <c r="AH544" s="43">
        <f>_xll.qlIndexFixing($X$9,$AB544,TRUE,trigger)</f>
        <v>3.2632798835573675E-3</v>
      </c>
      <c r="AI544" s="45">
        <f t="shared" si="22"/>
        <v>-0.53132515557004645</v>
      </c>
    </row>
    <row r="545" spans="27:35" x14ac:dyDescent="0.2">
      <c r="AA545" s="122" t="s">
        <v>88</v>
      </c>
      <c r="AB545" s="40">
        <f>_xll.qlInterestRateIndexFixingDate($X$9,AC545)</f>
        <v>43187</v>
      </c>
      <c r="AC545" s="40">
        <f>_xll.qlCalendarAdvance(calendar,$AC544,AA545,,,trigger)</f>
        <v>43193</v>
      </c>
      <c r="AD545" s="40">
        <f>_xll.qlInterestRateIndexMaturity($X$9,AC545,)</f>
        <v>43376</v>
      </c>
      <c r="AE545" s="43">
        <f>_xll.qlTenorBasisValue(TenorBasis6M,AC545,_xll.ohTrigger(trigger,$X$24))</f>
        <v>2.7652170614965599E-3</v>
      </c>
      <c r="AF545" s="90">
        <f>_xll.qlTenorBasisForwardRate(TenorBasis6M,AC545,_xll.ohTrigger(trigger,$X$24))</f>
        <v>3.178589621878209E-3</v>
      </c>
      <c r="AG545" s="90">
        <f>_xll.qlIndexFixing(TenorBasisIndex6M,$AB545,TRUE,_xll.ohTrigger(trigger,$X$24))</f>
        <v>3.2822051518445541E-3</v>
      </c>
      <c r="AH545" s="43">
        <f>_xll.qlIndexFixing($X$9,$AB545,TRUE,trigger)</f>
        <v>3.3369583234909945E-3</v>
      </c>
      <c r="AI545" s="45">
        <f t="shared" si="22"/>
        <v>-0.54753171646440379</v>
      </c>
    </row>
    <row r="546" spans="27:35" x14ac:dyDescent="0.2">
      <c r="AA546" s="122" t="s">
        <v>88</v>
      </c>
      <c r="AB546" s="40">
        <f>_xll.qlInterestRateIndexFixingDate($X$9,AC546)</f>
        <v>43196</v>
      </c>
      <c r="AC546" s="40">
        <f>_xll.qlCalendarAdvance(calendar,$AC545,AA546,,,trigger)</f>
        <v>43200</v>
      </c>
      <c r="AD546" s="40">
        <f>_xll.qlInterestRateIndexMaturity($X$9,AC546,)</f>
        <v>43383</v>
      </c>
      <c r="AE546" s="43">
        <f>_xll.qlTenorBasisValue(TenorBasis6M,AC546,_xll.ohTrigger(trigger,$X$24))</f>
        <v>2.7676323934839498E-3</v>
      </c>
      <c r="AF546" s="90">
        <f>_xll.qlTenorBasisForwardRate(TenorBasis6M,AC546,_xll.ohTrigger(trigger,$X$24))</f>
        <v>3.2291098081901576E-3</v>
      </c>
      <c r="AG546" s="90">
        <f>_xll.qlIndexFixing(TenorBasisIndex6M,$AB546,TRUE,_xll.ohTrigger(trigger,$X$24))</f>
        <v>3.3369997271404652E-3</v>
      </c>
      <c r="AH546" s="43">
        <f>_xll.qlIndexFixing($X$9,$AB546,TRUE,trigger)</f>
        <v>3.388668683024123E-3</v>
      </c>
      <c r="AI546" s="45">
        <f t="shared" si="22"/>
        <v>-0.51668955883657752</v>
      </c>
    </row>
    <row r="547" spans="27:35" x14ac:dyDescent="0.2">
      <c r="AA547" s="122" t="s">
        <v>88</v>
      </c>
      <c r="AB547" s="40">
        <f>_xll.qlInterestRateIndexFixingDate($X$9,AC547)</f>
        <v>43203</v>
      </c>
      <c r="AC547" s="40">
        <f>_xll.qlCalendarAdvance(calendar,$AC546,AA547,,,trigger)</f>
        <v>43207</v>
      </c>
      <c r="AD547" s="40">
        <f>_xll.qlInterestRateIndexMaturity($X$9,AC547,)</f>
        <v>43390</v>
      </c>
      <c r="AE547" s="43">
        <f>_xll.qlTenorBasisValue(TenorBasis6M,AC547,_xll.ohTrigger(trigger,$X$24))</f>
        <v>2.7699937582214857E-3</v>
      </c>
      <c r="AF547" s="90">
        <f>_xll.qlTenorBasisForwardRate(TenorBasis6M,AC547,_xll.ohTrigger(trigger,$X$24))</f>
        <v>3.2799114051053416E-3</v>
      </c>
      <c r="AG547" s="90">
        <f>_xll.qlIndexFixing(TenorBasisIndex6M,$AB547,TRUE,_xll.ohTrigger(trigger,$X$24))</f>
        <v>3.3920759837074719E-3</v>
      </c>
      <c r="AH547" s="43">
        <f>_xll.qlIndexFixing($X$9,$AB547,TRUE,trigger)</f>
        <v>3.4404501554987973E-3</v>
      </c>
      <c r="AI547" s="45">
        <f t="shared" si="22"/>
        <v>-0.48374171791325421</v>
      </c>
    </row>
    <row r="548" spans="27:35" x14ac:dyDescent="0.2">
      <c r="AA548" s="122" t="s">
        <v>88</v>
      </c>
      <c r="AB548" s="40">
        <f>_xll.qlInterestRateIndexFixingDate($X$9,AC548)</f>
        <v>43210</v>
      </c>
      <c r="AC548" s="40">
        <f>_xll.qlCalendarAdvance(calendar,$AC547,AA548,,,trigger)</f>
        <v>43214</v>
      </c>
      <c r="AD548" s="40">
        <f>_xll.qlInterestRateIndexMaturity($X$9,AC548,)</f>
        <v>43397</v>
      </c>
      <c r="AE548" s="43">
        <f>_xll.qlTenorBasisValue(TenorBasis6M,AC548,_xll.ohTrigger(trigger,$X$24))</f>
        <v>2.7723015252859463E-3</v>
      </c>
      <c r="AF548" s="90">
        <f>_xll.qlTenorBasisForwardRate(TenorBasis6M,AC548,_xll.ohTrigger(trigger,$X$24))</f>
        <v>3.3309788418013154E-3</v>
      </c>
      <c r="AG548" s="90">
        <f>_xll.qlIndexFixing(TenorBasisIndex6M,$AB548,TRUE,_xll.ohTrigger(trigger,$X$24))</f>
        <v>3.4474183516391161E-3</v>
      </c>
      <c r="AH548" s="43">
        <f>_xll.qlIndexFixing($X$9,$AB548,TRUE,trigger)</f>
        <v>3.4923040534698916E-3</v>
      </c>
      <c r="AI548" s="45">
        <f t="shared" si="22"/>
        <v>-0.44885701830775504</v>
      </c>
    </row>
    <row r="549" spans="27:35" x14ac:dyDescent="0.2">
      <c r="AA549" s="122" t="s">
        <v>88</v>
      </c>
      <c r="AB549" s="40">
        <f>_xll.qlInterestRateIndexFixingDate($X$9,AC549)</f>
        <v>43217</v>
      </c>
      <c r="AC549" s="40">
        <f>_xll.qlCalendarAdvance(calendar,$AC548,AA549,,,trigger)</f>
        <v>43222</v>
      </c>
      <c r="AD549" s="40">
        <f>_xll.qlInterestRateIndexMaturity($X$9,AC549,)</f>
        <v>43406</v>
      </c>
      <c r="AE549" s="43">
        <f>_xll.qlTenorBasisValue(TenorBasis6M,AC549,_xll.ohTrigger(trigger,$X$24))</f>
        <v>2.7748738149805056E-3</v>
      </c>
      <c r="AF549" s="90">
        <f>_xll.qlTenorBasisForwardRate(TenorBasis6M,AC549,_xll.ohTrigger(trigger,$X$24))</f>
        <v>3.3934239850301655E-3</v>
      </c>
      <c r="AG549" s="90">
        <f>_xll.qlIndexFixing(TenorBasisIndex6M,$AB549,TRUE,_xll.ohTrigger(trigger,$X$24))</f>
        <v>3.515258347316412E-3</v>
      </c>
      <c r="AH549" s="43">
        <f>_xll.qlIndexFixing($X$9,$AB549,TRUE,trigger)</f>
        <v>3.5554084081467837E-3</v>
      </c>
      <c r="AI549" s="45">
        <f t="shared" si="22"/>
        <v>-0.40150060830371637</v>
      </c>
    </row>
    <row r="550" spans="27:35" x14ac:dyDescent="0.2">
      <c r="AA550" s="122" t="s">
        <v>88</v>
      </c>
      <c r="AB550" s="40">
        <f>_xll.qlInterestRateIndexFixingDate($X$9,AC550)</f>
        <v>43227</v>
      </c>
      <c r="AC550" s="40">
        <f>_xll.qlCalendarAdvance(calendar,$AC549,AA550,,,trigger)</f>
        <v>43229</v>
      </c>
      <c r="AD550" s="40">
        <f>_xll.qlInterestRateIndexMaturity($X$9,AC550,)</f>
        <v>43413</v>
      </c>
      <c r="AE550" s="43">
        <f>_xll.qlTenorBasisValue(TenorBasis6M,AC550,_xll.ohTrigger(trigger,$X$24))</f>
        <v>2.7770679650553727E-3</v>
      </c>
      <c r="AF550" s="90">
        <f>_xll.qlTenorBasisForwardRate(TenorBasis6M,AC550,_xll.ohTrigger(trigger,$X$24))</f>
        <v>3.4450207214209924E-3</v>
      </c>
      <c r="AG550" s="90">
        <f>_xll.qlIndexFixing(TenorBasisIndex6M,$AB550,TRUE,_xll.ohTrigger(trigger,$X$24))</f>
        <v>3.5711074677312752E-3</v>
      </c>
      <c r="AH550" s="43">
        <f>_xll.qlIndexFixing($X$9,$AB550,TRUE,trigger)</f>
        <v>3.6074282364065412E-3</v>
      </c>
      <c r="AI550" s="45">
        <f t="shared" si="22"/>
        <v>-0.36320768675266074</v>
      </c>
    </row>
    <row r="551" spans="27:35" x14ac:dyDescent="0.2">
      <c r="AA551" s="122" t="s">
        <v>88</v>
      </c>
      <c r="AB551" s="40">
        <f>_xll.qlInterestRateIndexFixingDate($X$9,AC551)</f>
        <v>43234</v>
      </c>
      <c r="AC551" s="40">
        <f>_xll.qlCalendarAdvance(calendar,$AC550,AA551,,,trigger)</f>
        <v>43236</v>
      </c>
      <c r="AD551" s="40">
        <f>_xll.qlInterestRateIndexMaturity($X$9,AC551,)</f>
        <v>43420</v>
      </c>
      <c r="AE551" s="43">
        <f>_xll.qlTenorBasisValue(TenorBasis6M,AC551,_xll.ohTrigger(trigger,$X$24))</f>
        <v>2.7792096659548793E-3</v>
      </c>
      <c r="AF551" s="90">
        <f>_xll.qlTenorBasisForwardRate(TenorBasis6M,AC551,_xll.ohTrigger(trigger,$X$24))</f>
        <v>3.4968325643348476E-3</v>
      </c>
      <c r="AG551" s="90">
        <f>_xll.qlIndexFixing(TenorBasisIndex6M,$AB551,TRUE,_xll.ohTrigger(trigger,$X$24))</f>
        <v>3.6271719681121744E-3</v>
      </c>
      <c r="AH551" s="43">
        <f>_xll.qlIndexFixing($X$9,$AB551,TRUE,trigger)</f>
        <v>3.659524773181491E-3</v>
      </c>
      <c r="AI551" s="45">
        <f t="shared" si="22"/>
        <v>-0.32352805069316581</v>
      </c>
    </row>
    <row r="552" spans="27:35" x14ac:dyDescent="0.2">
      <c r="AA552" s="122" t="s">
        <v>88</v>
      </c>
      <c r="AB552" s="40">
        <f>_xll.qlInterestRateIndexFixingDate($X$9,AC552)</f>
        <v>43241</v>
      </c>
      <c r="AC552" s="40">
        <f>_xll.qlCalendarAdvance(calendar,$AC551,AA552,,,trigger)</f>
        <v>43243</v>
      </c>
      <c r="AD552" s="40">
        <f>_xll.qlInterestRateIndexMaturity($X$9,AC552,)</f>
        <v>43427</v>
      </c>
      <c r="AE552" s="43">
        <f>_xll.qlTenorBasisValue(TenorBasis6M,AC552,_xll.ohTrigger(trigger,$X$24))</f>
        <v>2.7812992789992292E-3</v>
      </c>
      <c r="AF552" s="90">
        <f>_xll.qlTenorBasisForwardRate(TenorBasis6M,AC552,_xll.ohTrigger(trigger,$X$24))</f>
        <v>3.5488440147896337E-3</v>
      </c>
      <c r="AG552" s="90">
        <f>_xll.qlIndexFixing(TenorBasisIndex6M,$AB552,TRUE,_xll.ohTrigger(trigger,$X$24))</f>
        <v>3.6990701272945543E-3</v>
      </c>
      <c r="AH552" s="43">
        <f>_xll.qlIndexFixing($X$9,$AB552,TRUE,trigger)</f>
        <v>3.7116993245890208E-3</v>
      </c>
      <c r="AI552" s="45">
        <f t="shared" si="22"/>
        <v>-0.12629197294466465</v>
      </c>
    </row>
    <row r="553" spans="27:35" x14ac:dyDescent="0.2">
      <c r="AA553" s="122" t="s">
        <v>88</v>
      </c>
      <c r="AB553" s="40">
        <f>_xll.qlInterestRateIndexFixingDate($X$9,AC553)</f>
        <v>43248</v>
      </c>
      <c r="AC553" s="40">
        <f>_xll.qlCalendarAdvance(calendar,$AC552,AA553,,,trigger)</f>
        <v>43250</v>
      </c>
      <c r="AD553" s="40">
        <f>_xll.qlInterestRateIndexMaturity($X$9,AC553,)</f>
        <v>43434</v>
      </c>
      <c r="AE553" s="43">
        <f>_xll.qlTenorBasisValue(TenorBasis6M,AC553,_xll.ohTrigger(trigger,$X$24))</f>
        <v>2.7833371635407464E-3</v>
      </c>
      <c r="AF553" s="90">
        <f>_xll.qlTenorBasisForwardRate(TenorBasis6M,AC553,_xll.ohTrigger(trigger,$X$24))</f>
        <v>3.6010395702773777E-3</v>
      </c>
      <c r="AG553" s="90">
        <f>_xll.qlIndexFixing(TenorBasisIndex6M,$AB553,TRUE,_xll.ohTrigger(trigger,$X$24))</f>
        <v>3.7398851105381425E-3</v>
      </c>
      <c r="AH553" s="43">
        <f>_xll.qlIndexFixing($X$9,$AB553,TRUE,trigger)</f>
        <v>3.7639531968955303E-3</v>
      </c>
      <c r="AI553" s="45">
        <f t="shared" si="22"/>
        <v>-0.24068086357387741</v>
      </c>
    </row>
    <row r="554" spans="27:35" x14ac:dyDescent="0.2">
      <c r="AA554" s="122" t="s">
        <v>88</v>
      </c>
      <c r="AB554" s="40">
        <f>_xll.qlInterestRateIndexFixingDate($X$9,AC554)</f>
        <v>43255</v>
      </c>
      <c r="AC554" s="40">
        <f>_xll.qlCalendarAdvance(calendar,$AC553,AA554,,,trigger)</f>
        <v>43257</v>
      </c>
      <c r="AD554" s="40">
        <f>_xll.qlInterestRateIndexMaturity($X$9,AC554,)</f>
        <v>43440</v>
      </c>
      <c r="AE554" s="43">
        <f>_xll.qlTenorBasisValue(TenorBasis6M,AC554,_xll.ohTrigger(trigger,$X$24))</f>
        <v>2.7853236769735308E-3</v>
      </c>
      <c r="AF554" s="90">
        <f>_xll.qlTenorBasisForwardRate(TenorBasis6M,AC554,_xll.ohTrigger(trigger,$X$24))</f>
        <v>3.6495833195904761E-3</v>
      </c>
      <c r="AG554" s="90">
        <f>_xll.qlIndexFixing(TenorBasisIndex6M,$AB554,TRUE,_xll.ohTrigger(trigger,$X$24))</f>
        <v>3.7922891154662701E-3</v>
      </c>
      <c r="AH554" s="43">
        <f>_xll.qlIndexFixing($X$9,$AB554,TRUE,trigger)</f>
        <v>3.8125022477432996E-3</v>
      </c>
      <c r="AI554" s="45">
        <f t="shared" si="22"/>
        <v>-0.20213132277029436</v>
      </c>
    </row>
    <row r="555" spans="27:35" x14ac:dyDescent="0.2">
      <c r="AA555" s="122" t="s">
        <v>88</v>
      </c>
      <c r="AB555" s="40">
        <f>_xll.qlInterestRateIndexFixingDate($X$9,AC555)</f>
        <v>43262</v>
      </c>
      <c r="AC555" s="40">
        <f>_xll.qlCalendarAdvance(calendar,$AC554,AA555,,,trigger)</f>
        <v>43264</v>
      </c>
      <c r="AD555" s="40">
        <f>_xll.qlInterestRateIndexMaturity($X$9,AC555,)</f>
        <v>43447</v>
      </c>
      <c r="AE555" s="43">
        <f>_xll.qlTenorBasisValue(TenorBasis6M,AC555,_xll.ohTrigger(trigger,$X$24))</f>
        <v>2.7872591747430744E-3</v>
      </c>
      <c r="AF555" s="90">
        <f>_xll.qlTenorBasisForwardRate(TenorBasis6M,AC555,_xll.ohTrigger(trigger,$X$24))</f>
        <v>3.7020964760803845E-3</v>
      </c>
      <c r="AG555" s="90">
        <f>_xll.qlIndexFixing(TenorBasisIndex6M,$AB555,TRUE,_xll.ohTrigger(trigger,$X$24))</f>
        <v>3.8490791576376348E-3</v>
      </c>
      <c r="AH555" s="43">
        <f>_xll.qlIndexFixing($X$9,$AB555,TRUE,trigger)</f>
        <v>3.8649116548883549E-3</v>
      </c>
      <c r="AI555" s="45">
        <f t="shared" si="22"/>
        <v>-0.15832497250720112</v>
      </c>
    </row>
    <row r="556" spans="27:35" x14ac:dyDescent="0.2">
      <c r="AA556" s="122" t="s">
        <v>88</v>
      </c>
      <c r="AB556" s="40">
        <f>_xll.qlInterestRateIndexFixingDate($X$9,AC556)</f>
        <v>43269</v>
      </c>
      <c r="AC556" s="40">
        <f>_xll.qlCalendarAdvance(calendar,$AC555,AA556,,,trigger)</f>
        <v>43271</v>
      </c>
      <c r="AD556" s="40">
        <f>_xll.qlInterestRateIndexMaturity($X$9,AC556,)</f>
        <v>43454</v>
      </c>
      <c r="AE556" s="43">
        <f>_xll.qlTenorBasisValue(TenorBasis6M,AC556,_xll.ohTrigger(trigger,$X$24))</f>
        <v>2.7891440103558389E-3</v>
      </c>
      <c r="AF556" s="90">
        <f>_xll.qlTenorBasisForwardRate(TenorBasis6M,AC556,_xll.ohTrigger(trigger,$X$24))</f>
        <v>3.7547485505682724E-3</v>
      </c>
      <c r="AG556" s="90">
        <f>_xll.qlIndexFixing(TenorBasisIndex6M,$AB556,TRUE,_xll.ohTrigger(trigger,$X$24))</f>
        <v>3.9060083917906558E-3</v>
      </c>
      <c r="AH556" s="43">
        <f>_xll.qlIndexFixing($X$9,$AB556,TRUE,trigger)</f>
        <v>3.9174041809357726E-3</v>
      </c>
      <c r="AI556" s="45">
        <f t="shared" si="22"/>
        <v>-0.11395789145116855</v>
      </c>
    </row>
    <row r="557" spans="27:35" x14ac:dyDescent="0.2">
      <c r="AA557" s="122" t="s">
        <v>88</v>
      </c>
      <c r="AB557" s="40">
        <f>_xll.qlInterestRateIndexFixingDate($X$9,AC557)</f>
        <v>43276</v>
      </c>
      <c r="AC557" s="40">
        <f>_xll.qlCalendarAdvance(calendar,$AC556,AA557,,,trigger)</f>
        <v>43278</v>
      </c>
      <c r="AD557" s="40">
        <f>_xll.qlInterestRateIndexMaturity($X$9,AC557,)</f>
        <v>43461</v>
      </c>
      <c r="AE557" s="43">
        <f>_xll.qlTenorBasisValue(TenorBasis6M,AC557,_xll.ohTrigger(trigger,$X$24))</f>
        <v>2.7909785353887793E-3</v>
      </c>
      <c r="AF557" s="90">
        <f>_xll.qlTenorBasisForwardRate(TenorBasis6M,AC557,_xll.ohTrigger(trigger,$X$24))</f>
        <v>3.8075239400047951E-3</v>
      </c>
      <c r="AG557" s="90">
        <f>_xll.qlIndexFixing(TenorBasisIndex6M,$AB557,TRUE,_xll.ohTrigger(trigger,$X$24))</f>
        <v>3.963061214550566E-3</v>
      </c>
      <c r="AH557" s="43">
        <f>_xll.qlIndexFixing($X$9,$AB557,TRUE,trigger)</f>
        <v>3.969981139788855E-3</v>
      </c>
      <c r="AI557" s="45">
        <f t="shared" si="22"/>
        <v>-6.9199252382889584E-2</v>
      </c>
    </row>
    <row r="558" spans="27:35" x14ac:dyDescent="0.2">
      <c r="AA558" s="122" t="s">
        <v>88</v>
      </c>
      <c r="AB558" s="40">
        <f>_xll.qlInterestRateIndexFixingDate($X$9,AC558)</f>
        <v>43283</v>
      </c>
      <c r="AC558" s="40">
        <f>_xll.qlCalendarAdvance(calendar,$AC557,AA558,,,trigger)</f>
        <v>43285</v>
      </c>
      <c r="AD558" s="40">
        <f>_xll.qlInterestRateIndexMaturity($X$9,AC558,)</f>
        <v>43469</v>
      </c>
      <c r="AE558" s="43">
        <f>_xll.qlTenorBasisValue(TenorBasis6M,AC558,_xll.ohTrigger(trigger,$X$24))</f>
        <v>2.7927630994988273E-3</v>
      </c>
      <c r="AF558" s="90">
        <f>_xll.qlTenorBasisForwardRate(TenorBasis6M,AC558,_xll.ohTrigger(trigger,$X$24))</f>
        <v>3.8642360876591742E-3</v>
      </c>
      <c r="AG558" s="90">
        <f>_xll.qlIndexFixing(TenorBasisIndex6M,$AB558,TRUE,_xll.ohTrigger(trigger,$X$24))</f>
        <v>4.0243517615539031E-3</v>
      </c>
      <c r="AH558" s="43">
        <f>_xll.qlIndexFixing($X$9,$AB558,TRUE,trigger)</f>
        <v>4.0264581016019362E-3</v>
      </c>
      <c r="AI558" s="45">
        <f t="shared" si="22"/>
        <v>-2.1063400480331174E-2</v>
      </c>
    </row>
    <row r="559" spans="27:35" x14ac:dyDescent="0.2">
      <c r="AA559" s="122" t="s">
        <v>88</v>
      </c>
      <c r="AB559" s="40">
        <f>_xll.qlInterestRateIndexFixingDate($X$9,AC559)</f>
        <v>43290</v>
      </c>
      <c r="AC559" s="40">
        <f>_xll.qlCalendarAdvance(calendar,$AC558,AA559,,,trigger)</f>
        <v>43292</v>
      </c>
      <c r="AD559" s="40">
        <f>_xll.qlInterestRateIndexMaturity($X$9,AC559,)</f>
        <v>43476</v>
      </c>
      <c r="AE559" s="43">
        <f>_xll.qlTenorBasisValue(TenorBasis6M,AC559,_xll.ohTrigger(trigger,$X$24))</f>
        <v>2.7944980504323331E-3</v>
      </c>
      <c r="AF559" s="90">
        <f>_xll.qlTenorBasisForwardRate(TenorBasis6M,AC559,_xll.ohTrigger(trigger,$X$24))</f>
        <v>3.917210522395841E-3</v>
      </c>
      <c r="AG559" s="90">
        <f>_xll.qlIndexFixing(TenorBasisIndex6M,$AB559,TRUE,_xll.ohTrigger(trigger,$X$24))</f>
        <v>4.0991066457897523E-3</v>
      </c>
      <c r="AH559" s="43">
        <f>_xll.qlIndexFixing($X$9,$AB559,TRUE,trigger)</f>
        <v>4.0792153392104945E-3</v>
      </c>
      <c r="AI559" s="45">
        <f t="shared" si="22"/>
        <v>0.1989130657925782</v>
      </c>
    </row>
    <row r="560" spans="27:35" x14ac:dyDescent="0.2">
      <c r="AA560" s="122" t="s">
        <v>88</v>
      </c>
      <c r="AB560" s="40">
        <f>_xll.qlInterestRateIndexFixingDate($X$9,AC560)</f>
        <v>43297</v>
      </c>
      <c r="AC560" s="40">
        <f>_xll.qlCalendarAdvance(calendar,$AC559,AA560,,,trigger)</f>
        <v>43299</v>
      </c>
      <c r="AD560" s="40">
        <f>_xll.qlInterestRateIndexMaturity($X$9,AC560,)</f>
        <v>43483</v>
      </c>
      <c r="AE560" s="43">
        <f>_xll.qlTenorBasisValue(TenorBasis6M,AC560,_xll.ohTrigger(trigger,$X$24))</f>
        <v>2.7961837340344628E-3</v>
      </c>
      <c r="AF560" s="90">
        <f>_xll.qlTenorBasisForwardRate(TenorBasis6M,AC560,_xll.ohTrigger(trigger,$X$24))</f>
        <v>3.970260445425082E-3</v>
      </c>
      <c r="AG560" s="90">
        <f>_xll.qlIndexFixing(TenorBasisIndex6M,$AB560,TRUE,_xll.ohTrigger(trigger,$X$24))</f>
        <v>4.1388860826955306E-3</v>
      </c>
      <c r="AH560" s="43">
        <f>_xll.qlIndexFixing($X$9,$AB560,TRUE,trigger)</f>
        <v>4.1320610457551421E-3</v>
      </c>
      <c r="AI560" s="45">
        <f t="shared" si="22"/>
        <v>6.825036940388482E-2</v>
      </c>
    </row>
    <row r="561" spans="27:35" x14ac:dyDescent="0.2">
      <c r="AA561" s="122" t="s">
        <v>88</v>
      </c>
      <c r="AB561" s="40">
        <f>_xll.qlInterestRateIndexFixingDate($X$9,AC561)</f>
        <v>43304</v>
      </c>
      <c r="AC561" s="40">
        <f>_xll.qlCalendarAdvance(calendar,$AC560,AA561,,,trigger)</f>
        <v>43306</v>
      </c>
      <c r="AD561" s="40">
        <f>_xll.qlInterestRateIndexMaturity($X$9,AC561,)</f>
        <v>43490</v>
      </c>
      <c r="AE561" s="43">
        <f>_xll.qlTenorBasisValue(TenorBasis6M,AC561,_xll.ohTrigger(trigger,$X$24))</f>
        <v>2.797820494258545E-3</v>
      </c>
      <c r="AF561" s="90">
        <f>_xll.qlTenorBasisForwardRate(TenorBasis6M,AC561,_xll.ohTrigger(trigger,$X$24))</f>
        <v>4.023370325891164E-3</v>
      </c>
      <c r="AG561" s="90">
        <f>_xll.qlIndexFixing(TenorBasisIndex6M,$AB561,TRUE,_xll.ohTrigger(trigger,$X$24))</f>
        <v>4.1962513514268527E-3</v>
      </c>
      <c r="AH561" s="43">
        <f>_xll.qlIndexFixing($X$9,$AB561,TRUE,trigger)</f>
        <v>4.1849965287021895E-3</v>
      </c>
      <c r="AI561" s="45">
        <f t="shared" si="22"/>
        <v>0.11254822724663174</v>
      </c>
    </row>
    <row r="562" spans="27:35" x14ac:dyDescent="0.2">
      <c r="AA562" s="122" t="s">
        <v>88</v>
      </c>
      <c r="AB562" s="40">
        <f>_xll.qlInterestRateIndexFixingDate($X$9,AC562)</f>
        <v>43311</v>
      </c>
      <c r="AC562" s="40">
        <f>_xll.qlCalendarAdvance(calendar,$AC561,AA562,,,trigger)</f>
        <v>43313</v>
      </c>
      <c r="AD562" s="40">
        <f>_xll.qlInterestRateIndexMaturity($X$9,AC562,)</f>
        <v>43497</v>
      </c>
      <c r="AE562" s="43">
        <f>_xll.qlTenorBasisValue(TenorBasis6M,AC562,_xll.ohTrigger(trigger,$X$24))</f>
        <v>2.7994086731753885E-3</v>
      </c>
      <c r="AF562" s="90">
        <f>_xll.qlTenorBasisForwardRate(TenorBasis6M,AC562,_xll.ohTrigger(trigger,$X$24))</f>
        <v>4.0765246293937999E-3</v>
      </c>
      <c r="AG562" s="90">
        <f>_xll.qlIndexFixing(TenorBasisIndex6M,$AB562,TRUE,_xll.ohTrigger(trigger,$X$24))</f>
        <v>4.2536613129459068E-3</v>
      </c>
      <c r="AH562" s="43">
        <f>_xll.qlIndexFixing($X$9,$AB562,TRUE,trigger)</f>
        <v>4.238023095669563E-3</v>
      </c>
      <c r="AI562" s="45">
        <f t="shared" si="22"/>
        <v>0.1563821727634373</v>
      </c>
    </row>
    <row r="563" spans="27:35" x14ac:dyDescent="0.2">
      <c r="AA563" s="122" t="s">
        <v>88</v>
      </c>
      <c r="AB563" s="40">
        <f>_xll.qlInterestRateIndexFixingDate($X$9,AC563)</f>
        <v>43318</v>
      </c>
      <c r="AC563" s="40">
        <f>_xll.qlCalendarAdvance(calendar,$AC562,AA563,,,trigger)</f>
        <v>43320</v>
      </c>
      <c r="AD563" s="40">
        <f>_xll.qlInterestRateIndexMaturity($X$9,AC563,)</f>
        <v>43504</v>
      </c>
      <c r="AE563" s="43">
        <f>_xll.qlTenorBasisValue(TenorBasis6M,AC563,_xll.ohTrigger(trigger,$X$24))</f>
        <v>2.800948610982539E-3</v>
      </c>
      <c r="AF563" s="90">
        <f>_xll.qlTenorBasisForwardRate(TenorBasis6M,AC563,_xll.ohTrigger(trigger,$X$24))</f>
        <v>4.1297078180007442E-3</v>
      </c>
      <c r="AG563" s="90">
        <f>_xll.qlIndexFixing(TenorBasisIndex6M,$AB563,TRUE,_xll.ohTrigger(trigger,$X$24))</f>
        <v>4.3111004281731037E-3</v>
      </c>
      <c r="AH563" s="43">
        <f>_xll.qlIndexFixing($X$9,$AB563,TRUE,trigger)</f>
        <v>4.2911420544302836E-3</v>
      </c>
      <c r="AI563" s="45">
        <f t="shared" si="22"/>
        <v>0.19958373742820154</v>
      </c>
    </row>
    <row r="564" spans="27:35" x14ac:dyDescent="0.2">
      <c r="AA564" s="122" t="s">
        <v>88</v>
      </c>
      <c r="AB564" s="40">
        <f>_xll.qlInterestRateIndexFixingDate($X$9,AC564)</f>
        <v>43325</v>
      </c>
      <c r="AC564" s="40">
        <f>_xll.qlCalendarAdvance(calendar,$AC563,AA564,,,trigger)</f>
        <v>43327</v>
      </c>
      <c r="AD564" s="40">
        <f>_xll.qlInterestRateIndexMaturity($X$9,AC564,)</f>
        <v>43511</v>
      </c>
      <c r="AE564" s="43">
        <f>_xll.qlTenorBasisValue(TenorBasis6M,AC564,_xll.ohTrigger(trigger,$X$24))</f>
        <v>2.802440646013512E-3</v>
      </c>
      <c r="AF564" s="90">
        <f>_xll.qlTenorBasisForwardRate(TenorBasis6M,AC564,_xll.ohTrigger(trigger,$X$24))</f>
        <v>4.1829043502495319E-3</v>
      </c>
      <c r="AG564" s="90">
        <f>_xll.qlIndexFixing(TenorBasisIndex6M,$AB564,TRUE,_xll.ohTrigger(trigger,$X$24))</f>
        <v>4.3685531543670025E-3</v>
      </c>
      <c r="AH564" s="43">
        <f>_xll.qlIndexFixing($X$9,$AB564,TRUE,trigger)</f>
        <v>4.3443547129094224E-3</v>
      </c>
      <c r="AI564" s="45">
        <f t="shared" si="22"/>
        <v>0.24198441457580142</v>
      </c>
    </row>
    <row r="565" spans="27:35" x14ac:dyDescent="0.2">
      <c r="AA565" s="122" t="s">
        <v>88</v>
      </c>
      <c r="AB565" s="40">
        <f>_xll.qlInterestRateIndexFixingDate($X$9,AC565)</f>
        <v>43332</v>
      </c>
      <c r="AC565" s="40">
        <f>_xll.qlCalendarAdvance(calendar,$AC564,AA565,,,trigger)</f>
        <v>43334</v>
      </c>
      <c r="AD565" s="40">
        <f>_xll.qlInterestRateIndexMaturity($X$9,AC565,)</f>
        <v>43518</v>
      </c>
      <c r="AE565" s="43">
        <f>_xll.qlTenorBasisValue(TenorBasis6M,AC565,_xll.ohTrigger(trigger,$X$24))</f>
        <v>2.803885114746964E-3</v>
      </c>
      <c r="AF565" s="90">
        <f>_xll.qlTenorBasisForwardRate(TenorBasis6M,AC565,_xll.ohTrigger(trigger,$X$24))</f>
        <v>4.2360986811566022E-3</v>
      </c>
      <c r="AG565" s="90">
        <f>_xll.qlIndexFixing(TenorBasisIndex6M,$AB565,TRUE,_xll.ohTrigger(trigger,$X$24))</f>
        <v>4.426003945128652E-3</v>
      </c>
      <c r="AH565" s="43">
        <f>_xll.qlIndexFixing($X$9,$AB565,TRUE,trigger)</f>
        <v>4.3976623791880153E-3</v>
      </c>
      <c r="AI565" s="45">
        <f t="shared" si="22"/>
        <v>0.2834156594063667</v>
      </c>
    </row>
    <row r="566" spans="27:35" x14ac:dyDescent="0.2">
      <c r="AA566" s="122" t="s">
        <v>88</v>
      </c>
      <c r="AB566" s="40">
        <f>_xll.qlInterestRateIndexFixingDate($X$9,AC566)</f>
        <v>43339</v>
      </c>
      <c r="AC566" s="40">
        <f>_xll.qlCalendarAdvance(calendar,$AC565,AA566,,,trigger)</f>
        <v>43341</v>
      </c>
      <c r="AD566" s="40">
        <f>_xll.qlInterestRateIndexMaturity($X$9,AC566,)</f>
        <v>43524</v>
      </c>
      <c r="AE566" s="43">
        <f>_xll.qlTenorBasisValue(TenorBasis6M,AC566,_xll.ohTrigger(trigger,$X$24))</f>
        <v>2.8052823518158365E-3</v>
      </c>
      <c r="AF566" s="90">
        <f>_xll.qlTenorBasisForwardRate(TenorBasis6M,AC566,_xll.ohTrigger(trigger,$X$24))</f>
        <v>4.2854753593041346E-3</v>
      </c>
      <c r="AG566" s="90">
        <f>_xll.qlIndexFixing(TenorBasisIndex6M,$AB566,TRUE,_xll.ohTrigger(trigger,$X$24))</f>
        <v>4.4795217277115995E-3</v>
      </c>
      <c r="AH566" s="43">
        <f>_xll.qlIndexFixing($X$9,$AB566,TRUE,trigger)</f>
        <v>4.4471901146290582E-3</v>
      </c>
      <c r="AI566" s="45">
        <f t="shared" si="22"/>
        <v>0.32331613082541355</v>
      </c>
    </row>
    <row r="567" spans="27:35" x14ac:dyDescent="0.2">
      <c r="AA567" s="122" t="s">
        <v>88</v>
      </c>
      <c r="AB567" s="40">
        <f>_xll.qlInterestRateIndexFixingDate($X$9,AC567)</f>
        <v>43346</v>
      </c>
      <c r="AC567" s="40">
        <f>_xll.qlCalendarAdvance(calendar,$AC566,AA567,,,trigger)</f>
        <v>43348</v>
      </c>
      <c r="AD567" s="40">
        <f>_xll.qlInterestRateIndexMaturity($X$9,AC567,)</f>
        <v>43529</v>
      </c>
      <c r="AE567" s="43">
        <f>_xll.qlTenorBasisValue(TenorBasis6M,AC567,_xll.ohTrigger(trigger,$X$24))</f>
        <v>2.8066326900164488E-3</v>
      </c>
      <c r="AF567" s="90">
        <f>_xll.qlTenorBasisForwardRate(TenorBasis6M,AC567,_xll.ohTrigger(trigger,$X$24))</f>
        <v>4.3310358578630354E-3</v>
      </c>
      <c r="AG567" s="90">
        <f>_xll.qlIndexFixing(TenorBasisIndex6M,$AB567,TRUE,_xll.ohTrigger(trigger,$X$24))</f>
        <v>4.5291744297759921E-3</v>
      </c>
      <c r="AH567" s="43">
        <f>_xll.qlIndexFixing($X$9,$AB567,TRUE,trigger)</f>
        <v>4.4929175635903913E-3</v>
      </c>
      <c r="AI567" s="45">
        <f t="shared" si="22"/>
        <v>0.36256866185600811</v>
      </c>
    </row>
    <row r="568" spans="27:35" x14ac:dyDescent="0.2">
      <c r="AA568" s="122" t="s">
        <v>88</v>
      </c>
      <c r="AB568" s="40">
        <f>_xll.qlInterestRateIndexFixingDate($X$9,AC568)</f>
        <v>43353</v>
      </c>
      <c r="AC568" s="40">
        <f>_xll.qlCalendarAdvance(calendar,$AC567,AA568,,,trigger)</f>
        <v>43355</v>
      </c>
      <c r="AD568" s="40">
        <f>_xll.qlInterestRateIndexMaturity($X$9,AC568,)</f>
        <v>43536</v>
      </c>
      <c r="AE568" s="43">
        <f>_xll.qlTenorBasisValue(TenorBasis6M,AC568,_xll.ohTrigger(trigger,$X$24))</f>
        <v>2.8079364603175506E-3</v>
      </c>
      <c r="AF568" s="90">
        <f>_xll.qlTenorBasisForwardRate(TenorBasis6M,AC568,_xll.ohTrigger(trigger,$X$24))</f>
        <v>4.3841501251634264E-3</v>
      </c>
      <c r="AG568" s="90">
        <f>_xll.qlIndexFixing(TenorBasisIndex6M,$AB568,TRUE,_xll.ohTrigger(trigger,$X$24))</f>
        <v>4.5866161198417042E-3</v>
      </c>
      <c r="AH568" s="43">
        <f>_xll.qlIndexFixing($X$9,$AB568,TRUE,trigger)</f>
        <v>4.5464939318599854E-3</v>
      </c>
      <c r="AI568" s="45">
        <f t="shared" si="22"/>
        <v>0.40122187981718804</v>
      </c>
    </row>
    <row r="569" spans="27:35" x14ac:dyDescent="0.2">
      <c r="AA569" s="122" t="s">
        <v>88</v>
      </c>
      <c r="AB569" s="40">
        <f>_xll.qlInterestRateIndexFixingDate($X$9,AC569)</f>
        <v>43360</v>
      </c>
      <c r="AC569" s="40">
        <f>_xll.qlCalendarAdvance(calendar,$AC568,AA569,,,trigger)</f>
        <v>43362</v>
      </c>
      <c r="AD569" s="40">
        <f>_xll.qlInterestRateIndexMaturity($X$9,AC569,)</f>
        <v>43543</v>
      </c>
      <c r="AE569" s="43">
        <f>_xll.qlTenorBasisValue(TenorBasis6M,AC569,_xll.ohTrigger(trigger,$X$24))</f>
        <v>2.8091939918693351E-3</v>
      </c>
      <c r="AF569" s="90">
        <f>_xll.qlTenorBasisForwardRate(TenorBasis6M,AC569,_xll.ohTrigger(trigger,$X$24))</f>
        <v>4.4372006406573324E-3</v>
      </c>
      <c r="AG569" s="90">
        <f>_xll.qlIndexFixing(TenorBasisIndex6M,$AB569,TRUE,_xll.ohTrigger(trigger,$X$24))</f>
        <v>4.643994317848954E-3</v>
      </c>
      <c r="AH569" s="43">
        <f>_xll.qlIndexFixing($X$9,$AB569,TRUE,trigger)</f>
        <v>4.6001704507245781E-3</v>
      </c>
      <c r="AI569" s="45">
        <f t="shared" si="22"/>
        <v>0.43823867124375904</v>
      </c>
    </row>
    <row r="570" spans="27:35" x14ac:dyDescent="0.2">
      <c r="AA570" s="122" t="s">
        <v>88</v>
      </c>
      <c r="AB570" s="40">
        <f>_xll.qlInterestRateIndexFixingDate($X$9,AC570)</f>
        <v>43367</v>
      </c>
      <c r="AC570" s="40">
        <f>_xll.qlCalendarAdvance(calendar,$AC569,AA570,,,trigger)</f>
        <v>43369</v>
      </c>
      <c r="AD570" s="40">
        <f>_xll.qlInterestRateIndexMaturity($X$9,AC570,)</f>
        <v>43550</v>
      </c>
      <c r="AE570" s="43">
        <f>_xll.qlTenorBasisValue(TenorBasis6M,AC570,_xll.ohTrigger(trigger,$X$24))</f>
        <v>2.8104056120124058E-3</v>
      </c>
      <c r="AF570" s="90">
        <f>_xll.qlTenorBasisForwardRate(TenorBasis6M,AC570,_xll.ohTrigger(trigger,$X$24))</f>
        <v>4.4901715798702033E-3</v>
      </c>
      <c r="AG570" s="90">
        <f>_xll.qlIndexFixing(TenorBasisIndex6M,$AB570,TRUE,_xll.ohTrigger(trigger,$X$24))</f>
        <v>4.7012931972395568E-3</v>
      </c>
      <c r="AH570" s="43">
        <f>_xll.qlIndexFixing($X$9,$AB570,TRUE,trigger)</f>
        <v>4.6539484504040836E-3</v>
      </c>
      <c r="AI570" s="45">
        <f t="shared" si="22"/>
        <v>0.47344746835473184</v>
      </c>
    </row>
    <row r="571" spans="27:35" x14ac:dyDescent="0.2">
      <c r="AA571" s="122" t="s">
        <v>88</v>
      </c>
      <c r="AB571" s="40">
        <f>_xll.qlInterestRateIndexFixingDate($X$9,AC571)</f>
        <v>43374</v>
      </c>
      <c r="AC571" s="40">
        <f>_xll.qlCalendarAdvance(calendar,$AC570,AA571,,,trigger)</f>
        <v>43376</v>
      </c>
      <c r="AD571" s="40">
        <f>_xll.qlInterestRateIndexMaturity($X$9,AC571,)</f>
        <v>43558</v>
      </c>
      <c r="AE571" s="43">
        <f>_xll.qlTenorBasisValue(TenorBasis6M,AC571,_xll.ohTrigger(trigger,$X$24))</f>
        <v>2.8115716462867087E-3</v>
      </c>
      <c r="AF571" s="90">
        <f>_xll.qlTenorBasisForwardRate(TenorBasis6M,AC571,_xll.ohTrigger(trigger,$X$24))</f>
        <v>4.5468145449514127E-3</v>
      </c>
      <c r="AG571" s="90">
        <f>_xll.qlIndexFixing(TenorBasisIndex6M,$AB571,TRUE,_xll.ohTrigger(trigger,$X$24))</f>
        <v>4.761650211047898E-3</v>
      </c>
      <c r="AH571" s="43">
        <f>_xll.qlIndexFixing($X$9,$AB571,TRUE,trigger)</f>
        <v>4.7117443043861859E-3</v>
      </c>
      <c r="AI571" s="45">
        <f t="shared" si="22"/>
        <v>0.49905906661712118</v>
      </c>
    </row>
    <row r="572" spans="27:35" x14ac:dyDescent="0.2">
      <c r="AA572" s="122" t="s">
        <v>88</v>
      </c>
      <c r="AB572" s="40">
        <f>_xll.qlInterestRateIndexFixingDate($X$9,AC572)</f>
        <v>43381</v>
      </c>
      <c r="AC572" s="40">
        <f>_xll.qlCalendarAdvance(calendar,$AC571,AA572,,,trigger)</f>
        <v>43383</v>
      </c>
      <c r="AD572" s="40">
        <f>_xll.qlInterestRateIndexMaturity($X$9,AC572,)</f>
        <v>43565</v>
      </c>
      <c r="AE572" s="43">
        <f>_xll.qlTenorBasisValue(TenorBasis6M,AC572,_xll.ohTrigger(trigger,$X$24))</f>
        <v>2.8126924184404098E-3</v>
      </c>
      <c r="AF572" s="90">
        <f>_xll.qlTenorBasisForwardRate(TenorBasis6M,AC572,_xll.ohTrigger(trigger,$X$24))</f>
        <v>4.5995758512937827E-3</v>
      </c>
      <c r="AG572" s="90">
        <f>_xll.qlIndexFixing(TenorBasisIndex6M,$AB572,TRUE,_xll.ohTrigger(trigger,$X$24))</f>
        <v>4.8144181301406153E-3</v>
      </c>
      <c r="AH572" s="43">
        <f>_xll.qlIndexFixing($X$9,$AB572,TRUE,trigger)</f>
        <v>4.7657370649054282E-3</v>
      </c>
      <c r="AI572" s="45">
        <f t="shared" si="22"/>
        <v>0.48681065235187115</v>
      </c>
    </row>
    <row r="573" spans="27:35" x14ac:dyDescent="0.2">
      <c r="AA573" s="122" t="s">
        <v>88</v>
      </c>
      <c r="AB573" s="40">
        <f>_xll.qlInterestRateIndexFixingDate($X$9,AC573)</f>
        <v>43388</v>
      </c>
      <c r="AC573" s="40">
        <f>_xll.qlCalendarAdvance(calendar,$AC572,AA573,,,trigger)</f>
        <v>43390</v>
      </c>
      <c r="AD573" s="40">
        <f>_xll.qlInterestRateIndexMaturity($X$9,AC573,)</f>
        <v>43572</v>
      </c>
      <c r="AE573" s="43">
        <f>_xll.qlTenorBasisValue(TenorBasis6M,AC573,_xll.ohTrigger(trigger,$X$24))</f>
        <v>2.8137682504387521E-3</v>
      </c>
      <c r="AF573" s="90">
        <f>_xll.qlTenorBasisForwardRate(TenorBasis6M,AC573,_xll.ohTrigger(trigger,$X$24))</f>
        <v>4.6522285667723786E-3</v>
      </c>
      <c r="AG573" s="90">
        <f>_xll.qlIndexFixing(TenorBasisIndex6M,$AB573,TRUE,_xll.ohTrigger(trigger,$X$24))</f>
        <v>4.8670774466580474E-3</v>
      </c>
      <c r="AH573" s="43">
        <f>_xll.qlIndexFixing($X$9,$AB573,TRUE,trigger)</f>
        <v>4.8198337966830866E-3</v>
      </c>
      <c r="AI573" s="45">
        <f t="shared" si="22"/>
        <v>0.47243649974960772</v>
      </c>
    </row>
    <row r="574" spans="27:35" x14ac:dyDescent="0.2">
      <c r="AA574" s="122" t="s">
        <v>88</v>
      </c>
      <c r="AB574" s="40">
        <f>_xll.qlInterestRateIndexFixingDate($X$9,AC574)</f>
        <v>43395</v>
      </c>
      <c r="AC574" s="40">
        <f>_xll.qlCalendarAdvance(calendar,$AC573,AA574,,,trigger)</f>
        <v>43397</v>
      </c>
      <c r="AD574" s="40">
        <f>_xll.qlInterestRateIndexMaturity($X$9,AC574,)</f>
        <v>43579</v>
      </c>
      <c r="AE574" s="43">
        <f>_xll.qlTenorBasisValue(TenorBasis6M,AC574,_xll.ohTrigger(trigger,$X$24))</f>
        <v>2.814799462472848E-3</v>
      </c>
      <c r="AF574" s="90">
        <f>_xll.qlTenorBasisForwardRate(TenorBasis6M,AC574,_xll.ohTrigger(trigger,$X$24))</f>
        <v>4.7047729998977812E-3</v>
      </c>
      <c r="AG574" s="90">
        <f>_xll.qlIndexFixing(TenorBasisIndex6M,$AB574,TRUE,_xll.ohTrigger(trigger,$X$24))</f>
        <v>4.9196284691432769E-3</v>
      </c>
      <c r="AH574" s="43">
        <f>_xll.qlIndexFixing($X$9,$AB574,TRUE,trigger)</f>
        <v>4.8740345081489016E-3</v>
      </c>
      <c r="AI574" s="45">
        <f t="shared" si="22"/>
        <v>0.45593960994375243</v>
      </c>
    </row>
    <row r="575" spans="27:35" x14ac:dyDescent="0.2">
      <c r="AA575" s="122" t="s">
        <v>88</v>
      </c>
      <c r="AB575" s="40">
        <f>_xll.qlInterestRateIndexFixingDate($X$9,AC575)</f>
        <v>43402</v>
      </c>
      <c r="AC575" s="40">
        <f>_xll.qlCalendarAdvance(calendar,$AC574,AA575,,,trigger)</f>
        <v>43404</v>
      </c>
      <c r="AD575" s="40">
        <f>_xll.qlInterestRateIndexMaturity($X$9,AC575,)</f>
        <v>43585</v>
      </c>
      <c r="AE575" s="43">
        <f>_xll.qlTenorBasisValue(TenorBasis6M,AC575,_xll.ohTrigger(trigger,$X$24))</f>
        <v>2.8157863729684485E-3</v>
      </c>
      <c r="AF575" s="90">
        <f>_xll.qlTenorBasisForwardRate(TenorBasis6M,AC575,_xll.ohTrigger(trigger,$X$24))</f>
        <v>4.7534698756551853E-3</v>
      </c>
      <c r="AG575" s="90">
        <f>_xll.qlIndexFixing(TenorBasisIndex6M,$AB575,TRUE,_xll.ohTrigger(trigger,$X$24))</f>
        <v>4.9683285591992843E-3</v>
      </c>
      <c r="AH575" s="43">
        <f>_xll.qlIndexFixing($X$9,$AB575,TRUE,trigger)</f>
        <v>4.9243915584358776E-3</v>
      </c>
      <c r="AI575" s="45">
        <f t="shared" si="22"/>
        <v>0.43937000763406669</v>
      </c>
    </row>
    <row r="576" spans="27:35" x14ac:dyDescent="0.2">
      <c r="AA576" s="122" t="s">
        <v>88</v>
      </c>
      <c r="AB576" s="40">
        <f>_xll.qlInterestRateIndexFixingDate($X$9,AC576)</f>
        <v>43409</v>
      </c>
      <c r="AC576" s="40">
        <f>_xll.qlCalendarAdvance(calendar,$AC575,AA576,,,trigger)</f>
        <v>43411</v>
      </c>
      <c r="AD576" s="40">
        <f>_xll.qlInterestRateIndexMaturity($X$9,AC576,)</f>
        <v>43592</v>
      </c>
      <c r="AE576" s="43">
        <f>_xll.qlTenorBasisValue(TenorBasis6M,AC576,_xll.ohTrigger(trigger,$X$24))</f>
        <v>2.8167292985946664E-3</v>
      </c>
      <c r="AF576" s="90">
        <f>_xll.qlTenorBasisForwardRate(TenorBasis6M,AC576,_xll.ohTrigger(trigger,$X$24))</f>
        <v>4.8058055540358309E-3</v>
      </c>
      <c r="AG576" s="90">
        <f>_xll.qlIndexFixing(TenorBasisIndex6M,$AB576,TRUE,_xll.ohTrigger(trigger,$X$24))</f>
        <v>5.0206707732491735E-3</v>
      </c>
      <c r="AH576" s="43">
        <f>_xll.qlIndexFixing($X$9,$AB576,TRUE,trigger)</f>
        <v>4.9787920778315998E-3</v>
      </c>
      <c r="AI576" s="45">
        <f t="shared" si="22"/>
        <v>0.41878695417573752</v>
      </c>
    </row>
    <row r="577" spans="27:35" x14ac:dyDescent="0.2">
      <c r="AA577" s="122" t="s">
        <v>88</v>
      </c>
      <c r="AB577" s="40">
        <f>_xll.qlInterestRateIndexFixingDate($X$9,AC577)</f>
        <v>43416</v>
      </c>
      <c r="AC577" s="40">
        <f>_xll.qlCalendarAdvance(calendar,$AC576,AA577,,,trigger)</f>
        <v>43418</v>
      </c>
      <c r="AD577" s="40">
        <f>_xll.qlInterestRateIndexMaturity($X$9,AC577,)</f>
        <v>43599</v>
      </c>
      <c r="AE577" s="43">
        <f>_xll.qlTenorBasisValue(TenorBasis6M,AC577,_xll.ohTrigger(trigger,$X$24))</f>
        <v>2.8176285542726529E-3</v>
      </c>
      <c r="AF577" s="90">
        <f>_xll.qlTenorBasisForwardRate(TenorBasis6M,AC577,_xll.ohTrigger(trigger,$X$24))</f>
        <v>4.8580338382115673E-3</v>
      </c>
      <c r="AG577" s="90">
        <f>_xll.qlIndexFixing(TenorBasisIndex6M,$AB577,TRUE,_xll.ohTrigger(trigger,$X$24))</f>
        <v>5.0729055815740857E-3</v>
      </c>
      <c r="AH577" s="43">
        <f>_xll.qlIndexFixing($X$9,$AB577,TRUE,trigger)</f>
        <v>5.0332965920422915E-3</v>
      </c>
      <c r="AI577" s="45">
        <f t="shared" si="22"/>
        <v>0.39608989531794181</v>
      </c>
    </row>
    <row r="578" spans="27:35" x14ac:dyDescent="0.2">
      <c r="AA578" s="122" t="s">
        <v>88</v>
      </c>
      <c r="AB578" s="40">
        <f>_xll.qlInterestRateIndexFixingDate($X$9,AC578)</f>
        <v>43423</v>
      </c>
      <c r="AC578" s="40">
        <f>_xll.qlCalendarAdvance(calendar,$AC577,AA578,,,trigger)</f>
        <v>43425</v>
      </c>
      <c r="AD578" s="40">
        <f>_xll.qlInterestRateIndexMaturity($X$9,AC578,)</f>
        <v>43606</v>
      </c>
      <c r="AE578" s="43">
        <f>_xll.qlTenorBasisValue(TenorBasis6M,AC578,_xll.ohTrigger(trigger,$X$24))</f>
        <v>2.8184844531842427E-3</v>
      </c>
      <c r="AF578" s="90">
        <f>_xll.qlTenorBasisForwardRate(TenorBasis6M,AC578,_xll.ohTrigger(trigger,$X$24))</f>
        <v>4.9101550301128066E-3</v>
      </c>
      <c r="AG578" s="90">
        <f>_xll.qlIndexFixing(TenorBasisIndex6M,$AB578,TRUE,_xll.ohTrigger(trigger,$X$24))</f>
        <v>5.1250332861384421E-3</v>
      </c>
      <c r="AH578" s="43">
        <f>_xll.qlIndexFixing($X$9,$AB578,TRUE,trigger)</f>
        <v>5.0879051095151185E-3</v>
      </c>
      <c r="AI578" s="45">
        <f t="shared" si="22"/>
        <v>0.37128176623323594</v>
      </c>
    </row>
    <row r="579" spans="27:35" x14ac:dyDescent="0.2">
      <c r="AA579" s="122" t="s">
        <v>88</v>
      </c>
      <c r="AB579" s="40">
        <f>_xll.qlInterestRateIndexFixingDate($X$9,AC579)</f>
        <v>43430</v>
      </c>
      <c r="AC579" s="40">
        <f>_xll.qlCalendarAdvance(calendar,$AC578,AA579,,,trigger)</f>
        <v>43432</v>
      </c>
      <c r="AD579" s="40">
        <f>_xll.qlInterestRateIndexMaturity($X$9,AC579,)</f>
        <v>43613</v>
      </c>
      <c r="AE579" s="43">
        <f>_xll.qlTenorBasisValue(TenorBasis6M,AC579,_xll.ohTrigger(trigger,$X$24))</f>
        <v>2.8192973067805551E-3</v>
      </c>
      <c r="AF579" s="90">
        <f>_xll.qlTenorBasisForwardRate(TenorBasis6M,AC579,_xll.ohTrigger(trigger,$X$24))</f>
        <v>4.9621694300049993E-3</v>
      </c>
      <c r="AG579" s="90">
        <f>_xll.qlIndexFixing(TenorBasisIndex6M,$AB579,TRUE,_xll.ohTrigger(trigger,$X$24))</f>
        <v>5.177054187238162E-3</v>
      </c>
      <c r="AH579" s="43">
        <f>_xll.qlIndexFixing($X$9,$AB579,TRUE,trigger)</f>
        <v>5.1426176387131452E-3</v>
      </c>
      <c r="AI579" s="45">
        <f t="shared" si="22"/>
        <v>0.34436548525016741</v>
      </c>
    </row>
    <row r="580" spans="27:35" x14ac:dyDescent="0.2">
      <c r="AA580" s="122" t="s">
        <v>88</v>
      </c>
      <c r="AB580" s="40">
        <f>_xll.qlInterestRateIndexFixingDate($X$9,AC580)</f>
        <v>43437</v>
      </c>
      <c r="AC580" s="40">
        <f>_xll.qlCalendarAdvance(calendar,$AC579,AA580,,,trigger)</f>
        <v>43439</v>
      </c>
      <c r="AD580" s="40">
        <f>_xll.qlInterestRateIndexMaturity($X$9,AC580,)</f>
        <v>43621</v>
      </c>
      <c r="AE580" s="43">
        <f>_xll.qlTenorBasisValue(TenorBasis6M,AC580,_xll.ohTrigger(trigger,$X$24))</f>
        <v>2.8200674247905537E-3</v>
      </c>
      <c r="AF580" s="90">
        <f>_xll.qlTenorBasisForwardRate(TenorBasis6M,AC580,_xll.ohTrigger(trigger,$X$24))</f>
        <v>5.0177827330797247E-3</v>
      </c>
      <c r="AG580" s="90">
        <f>_xll.qlIndexFixing(TenorBasisIndex6M,$AB580,TRUE,_xll.ohTrigger(trigger,$X$24))</f>
        <v>5.232677495067028E-3</v>
      </c>
      <c r="AH580" s="43">
        <f>_xll.qlIndexFixing($X$9,$AB580,TRUE,trigger)</f>
        <v>5.2014228245147185E-3</v>
      </c>
      <c r="AI580" s="45">
        <f t="shared" ref="AI580:AI643" si="23">(AG580-AH580)*10000</f>
        <v>0.31254670552309516</v>
      </c>
    </row>
    <row r="581" spans="27:35" x14ac:dyDescent="0.2">
      <c r="AA581" s="122" t="s">
        <v>88</v>
      </c>
      <c r="AB581" s="40">
        <f>_xll.qlInterestRateIndexFixingDate($X$9,AC581)</f>
        <v>43444</v>
      </c>
      <c r="AC581" s="40">
        <f>_xll.qlCalendarAdvance(calendar,$AC580,AA581,,,trigger)</f>
        <v>43446</v>
      </c>
      <c r="AD581" s="40">
        <f>_xll.qlInterestRateIndexMaturity($X$9,AC581,)</f>
        <v>43628</v>
      </c>
      <c r="AE581" s="43">
        <f>_xll.qlTenorBasisValue(TenorBasis6M,AC581,_xll.ohTrigger(trigger,$X$24))</f>
        <v>2.8207951152295677E-3</v>
      </c>
      <c r="AF581" s="90">
        <f>_xll.qlTenorBasisForwardRate(TenorBasis6M,AC581,_xll.ohTrigger(trigger,$X$24))</f>
        <v>5.0695776865219769E-3</v>
      </c>
      <c r="AG581" s="90">
        <f>_xll.qlIndexFixing(TenorBasisIndex6M,$AB581,TRUE,_xll.ohTrigger(trigger,$X$24))</f>
        <v>5.2844789570335483E-3</v>
      </c>
      <c r="AH581" s="43">
        <f>_xll.qlIndexFixing($X$9,$AB581,TRUE,trigger)</f>
        <v>5.2563516312020102E-3</v>
      </c>
      <c r="AI581" s="45">
        <f t="shared" si="23"/>
        <v>0.28127325831538152</v>
      </c>
    </row>
    <row r="582" spans="27:35" x14ac:dyDescent="0.2">
      <c r="AA582" s="122" t="s">
        <v>88</v>
      </c>
      <c r="AB582" s="40">
        <f>_xll.qlInterestRateIndexFixingDate($X$9,AC582)</f>
        <v>43451</v>
      </c>
      <c r="AC582" s="40">
        <f>_xll.qlCalendarAdvance(calendar,$AC581,AA582,,,trigger)</f>
        <v>43453</v>
      </c>
      <c r="AD582" s="40">
        <f>_xll.qlInterestRateIndexMaturity($X$9,AC582,)</f>
        <v>43635</v>
      </c>
      <c r="AE582" s="43">
        <f>_xll.qlTenorBasisValue(TenorBasis6M,AC582,_xll.ohTrigger(trigger,$X$24))</f>
        <v>2.8214806844077756E-3</v>
      </c>
      <c r="AF582" s="90">
        <f>_xll.qlTenorBasisForwardRate(TenorBasis6M,AC582,_xll.ohTrigger(trigger,$X$24))</f>
        <v>5.1212667652877301E-3</v>
      </c>
      <c r="AG582" s="90">
        <f>_xll.qlIndexFixing(TenorBasisIndex6M,$AB582,TRUE,_xll.ohTrigger(trigger,$X$24))</f>
        <v>5.3361745329050126E-3</v>
      </c>
      <c r="AH582" s="43">
        <f>_xll.qlIndexFixing($X$9,$AB582,TRUE,trigger)</f>
        <v>5.3113844856034825E-3</v>
      </c>
      <c r="AI582" s="45">
        <f t="shared" si="23"/>
        <v>0.2479004730153011</v>
      </c>
    </row>
    <row r="583" spans="27:35" x14ac:dyDescent="0.2">
      <c r="AA583" s="122" t="s">
        <v>88</v>
      </c>
      <c r="AB583" s="40">
        <f>_xll.qlInterestRateIndexFixingDate($X$9,AC583)</f>
        <v>43455</v>
      </c>
      <c r="AC583" s="40">
        <f>_xll.qlCalendarAdvance(calendar,$AC582,AA583,,,trigger)</f>
        <v>43461</v>
      </c>
      <c r="AD583" s="40">
        <f>_xll.qlInterestRateIndexMaturity($X$9,AC583,)</f>
        <v>43643</v>
      </c>
      <c r="AE583" s="43">
        <f>_xll.qlTenorBasisValue(TenorBasis6M,AC583,_xll.ohTrigger(trigger,$X$24))</f>
        <v>2.8222130056663533E-3</v>
      </c>
      <c r="AF583" s="90">
        <f>_xll.qlTenorBasisForwardRate(TenorBasis6M,AC583,_xll.ohTrigger(trigger,$X$24))</f>
        <v>5.180210732166163E-3</v>
      </c>
      <c r="AG583" s="90">
        <f>_xll.qlIndexFixing(TenorBasisIndex6M,$AB583,TRUE,_xll.ohTrigger(trigger,$X$24))</f>
        <v>5.3951259111046732E-3</v>
      </c>
      <c r="AH583" s="43">
        <f>_xll.qlIndexFixing($X$9,$AB583,TRUE,trigger)</f>
        <v>5.3744065927166552E-3</v>
      </c>
      <c r="AI583" s="45">
        <f t="shared" si="23"/>
        <v>0.20719318388017979</v>
      </c>
    </row>
    <row r="584" spans="27:35" x14ac:dyDescent="0.2">
      <c r="AA584" s="122" t="s">
        <v>88</v>
      </c>
      <c r="AB584" s="40">
        <f>_xll.qlInterestRateIndexFixingDate($X$9,AC584)</f>
        <v>43465</v>
      </c>
      <c r="AC584" s="40">
        <f>_xll.qlCalendarAdvance(calendar,$AC583,AA584,,,trigger)</f>
        <v>43468</v>
      </c>
      <c r="AD584" s="40">
        <f>_xll.qlInterestRateIndexMaturity($X$9,AC584,)</f>
        <v>43649</v>
      </c>
      <c r="AE584" s="43">
        <f>_xll.qlTenorBasisValue(TenorBasis6M,AC584,_xll.ohTrigger(trigger,$X$24))</f>
        <v>2.8228093385738342E-3</v>
      </c>
      <c r="AF584" s="90">
        <f>_xll.qlTenorBasisForwardRate(TenorBasis6M,AC584,_xll.ohTrigger(trigger,$X$24))</f>
        <v>5.2279963465697047E-3</v>
      </c>
      <c r="AG584" s="90">
        <f>_xll.qlIndexFixing(TenorBasisIndex6M,$AB584,TRUE,_xll.ohTrigger(trigger,$X$24))</f>
        <v>5.4429143588453441E-3</v>
      </c>
      <c r="AH584" s="43">
        <f>_xll.qlIndexFixing($X$9,$AB584,TRUE,trigger)</f>
        <v>5.4256396405671864E-3</v>
      </c>
      <c r="AI584" s="45">
        <f t="shared" si="23"/>
        <v>0.17274718278157719</v>
      </c>
    </row>
    <row r="585" spans="27:35" x14ac:dyDescent="0.2">
      <c r="AA585" s="122" t="s">
        <v>88</v>
      </c>
      <c r="AB585" s="40">
        <f>_xll.qlInterestRateIndexFixingDate($X$9,AC585)</f>
        <v>43473</v>
      </c>
      <c r="AC585" s="40">
        <f>_xll.qlCalendarAdvance(calendar,$AC584,AA585,,,trigger)</f>
        <v>43475</v>
      </c>
      <c r="AD585" s="40">
        <f>_xll.qlInterestRateIndexMaturity($X$9,AC585,)</f>
        <v>43656</v>
      </c>
      <c r="AE585" s="43">
        <f>_xll.qlTenorBasisValue(TenorBasis6M,AC585,_xll.ohTrigger(trigger,$X$24))</f>
        <v>2.8233645019027373E-3</v>
      </c>
      <c r="AF585" s="90">
        <f>_xll.qlTenorBasisForwardRate(TenorBasis6M,AC585,_xll.ohTrigger(trigger,$X$24))</f>
        <v>5.279361227786588E-3</v>
      </c>
      <c r="AG585" s="90">
        <f>_xll.qlIndexFixing(TenorBasisIndex6M,$AB585,TRUE,_xll.ohTrigger(trigger,$X$24))</f>
        <v>5.4942856716012865E-3</v>
      </c>
      <c r="AH585" s="43">
        <f>_xll.qlIndexFixing($X$9,$AB585,TRUE,trigger)</f>
        <v>5.4809912855765365E-3</v>
      </c>
      <c r="AI585" s="45">
        <f t="shared" si="23"/>
        <v>0.13294386024749993</v>
      </c>
    </row>
    <row r="586" spans="27:35" x14ac:dyDescent="0.2">
      <c r="AA586" s="122" t="s">
        <v>88</v>
      </c>
      <c r="AB586" s="40">
        <f>_xll.qlInterestRateIndexFixingDate($X$9,AC586)</f>
        <v>43480</v>
      </c>
      <c r="AC586" s="40">
        <f>_xll.qlCalendarAdvance(calendar,$AC585,AA586,,,trigger)</f>
        <v>43482</v>
      </c>
      <c r="AD586" s="40">
        <f>_xll.qlInterestRateIndexMaturity($X$9,AC586,)</f>
        <v>43663</v>
      </c>
      <c r="AE586" s="43">
        <f>_xll.qlTenorBasisValue(TenorBasis6M,AC586,_xll.ohTrigger(trigger,$X$24))</f>
        <v>2.8238787949885387E-3</v>
      </c>
      <c r="AF586" s="90">
        <f>_xll.qlTenorBasisForwardRate(TenorBasis6M,AC586,_xll.ohTrigger(trigger,$X$24))</f>
        <v>5.3306214140268057E-3</v>
      </c>
      <c r="AG586" s="90">
        <f>_xll.qlIndexFixing(TenorBasisIndex6M,$AB586,TRUE,_xll.ohTrigger(trigger,$X$24))</f>
        <v>5.5455522781506505E-3</v>
      </c>
      <c r="AH586" s="43">
        <f>_xll.qlIndexFixing($X$9,$AB586,TRUE,trigger)</f>
        <v>5.5364470032360528E-3</v>
      </c>
      <c r="AI586" s="45">
        <f t="shared" si="23"/>
        <v>9.1052749145977344E-2</v>
      </c>
    </row>
    <row r="587" spans="27:35" x14ac:dyDescent="0.2">
      <c r="AA587" s="122" t="s">
        <v>88</v>
      </c>
      <c r="AB587" s="40">
        <f>_xll.qlInterestRateIndexFixingDate($X$9,AC587)</f>
        <v>43487</v>
      </c>
      <c r="AC587" s="40">
        <f>_xll.qlCalendarAdvance(calendar,$AC586,AA587,,,trigger)</f>
        <v>43489</v>
      </c>
      <c r="AD587" s="40">
        <f>_xll.qlInterestRateIndexMaturity($X$9,AC587,)</f>
        <v>43670</v>
      </c>
      <c r="AE587" s="43">
        <f>_xll.qlTenorBasisValue(TenorBasis6M,AC587,_xll.ohTrigger(trigger,$X$24))</f>
        <v>2.8243525155045635E-3</v>
      </c>
      <c r="AF587" s="90">
        <f>_xll.qlTenorBasisForwardRate(TenorBasis6M,AC587,_xll.ohTrigger(trigger,$X$24))</f>
        <v>5.3817771922930442E-3</v>
      </c>
      <c r="AG587" s="90">
        <f>_xll.qlIndexFixing(TenorBasisIndex6M,$AB587,TRUE,_xll.ohTrigger(trigger,$X$24))</f>
        <v>5.5967144655274794E-3</v>
      </c>
      <c r="AH587" s="43">
        <f>_xll.qlIndexFixing($X$9,$AB587,TRUE,trigger)</f>
        <v>5.5920068021412909E-3</v>
      </c>
      <c r="AI587" s="45">
        <f t="shared" si="23"/>
        <v>4.7076633861884917E-2</v>
      </c>
    </row>
    <row r="588" spans="27:35" x14ac:dyDescent="0.2">
      <c r="AA588" s="122" t="s">
        <v>88</v>
      </c>
      <c r="AB588" s="40">
        <f>_xll.qlInterestRateIndexFixingDate($X$9,AC588)</f>
        <v>43494</v>
      </c>
      <c r="AC588" s="40">
        <f>_xll.qlCalendarAdvance(calendar,$AC587,AA588,,,trigger)</f>
        <v>43496</v>
      </c>
      <c r="AD588" s="40">
        <f>_xll.qlInterestRateIndexMaturity($X$9,AC588,)</f>
        <v>43677</v>
      </c>
      <c r="AE588" s="43">
        <f>_xll.qlTenorBasisValue(TenorBasis6M,AC588,_xll.ohTrigger(trigger,$X$24))</f>
        <v>2.8247859594702292E-3</v>
      </c>
      <c r="AF588" s="90">
        <f>_xll.qlTenorBasisForwardRate(TenorBasis6M,AC588,_xll.ohTrigger(trigger,$X$24))</f>
        <v>5.4328288479941278E-3</v>
      </c>
      <c r="AG588" s="90">
        <f>_xll.qlIndexFixing(TenorBasisIndex6M,$AB588,TRUE,_xll.ohTrigger(trigger,$X$24))</f>
        <v>5.6477725191706281E-3</v>
      </c>
      <c r="AH588" s="43">
        <f>_xll.qlIndexFixing($X$9,$AB588,TRUE,trigger)</f>
        <v>5.647670690905029E-3</v>
      </c>
      <c r="AI588" s="45">
        <f t="shared" si="23"/>
        <v>1.0182826559908265E-3</v>
      </c>
    </row>
    <row r="589" spans="27:35" x14ac:dyDescent="0.2">
      <c r="AA589" s="122" t="s">
        <v>88</v>
      </c>
      <c r="AB589" s="40">
        <f>_xll.qlInterestRateIndexFixingDate($X$9,AC589)</f>
        <v>43501</v>
      </c>
      <c r="AC589" s="40">
        <f>_xll.qlCalendarAdvance(calendar,$AC588,AA589,,,trigger)</f>
        <v>43503</v>
      </c>
      <c r="AD589" s="40">
        <f>_xll.qlInterestRateIndexMaturity($X$9,AC589,)</f>
        <v>43684</v>
      </c>
      <c r="AE589" s="43">
        <f>_xll.qlTenorBasisValue(TenorBasis6M,AC589,_xll.ohTrigger(trigger,$X$24))</f>
        <v>2.8251794212592451E-3</v>
      </c>
      <c r="AF589" s="90">
        <f>_xll.qlTenorBasisForwardRate(TenorBasis6M,AC589,_xll.ohTrigger(trigger,$X$24))</f>
        <v>5.483776664955615E-3</v>
      </c>
      <c r="AG589" s="90">
        <f>_xll.qlIndexFixing(TenorBasisIndex6M,$AB589,TRUE,_xll.ohTrigger(trigger,$X$24))</f>
        <v>5.6987267229365703E-3</v>
      </c>
      <c r="AH589" s="43">
        <f>_xll.qlIndexFixing($X$9,$AB589,TRUE,trigger)</f>
        <v>5.7034386781550624E-3</v>
      </c>
      <c r="AI589" s="45">
        <f t="shared" si="23"/>
        <v>-4.7119552184921032E-2</v>
      </c>
    </row>
    <row r="590" spans="27:35" x14ac:dyDescent="0.2">
      <c r="AA590" s="122" t="s">
        <v>88</v>
      </c>
      <c r="AB590" s="40">
        <f>_xll.qlInterestRateIndexFixingDate($X$9,AC590)</f>
        <v>43508</v>
      </c>
      <c r="AC590" s="40">
        <f>_xll.qlCalendarAdvance(calendar,$AC589,AA590,,,trigger)</f>
        <v>43510</v>
      </c>
      <c r="AD590" s="40">
        <f>_xll.qlInterestRateIndexMaturity($X$9,AC590,)</f>
        <v>43691</v>
      </c>
      <c r="AE590" s="43">
        <f>_xll.qlTenorBasisValue(TenorBasis6M,AC590,_xll.ohTrigger(trigger,$X$24))</f>
        <v>2.8255331936077837E-3</v>
      </c>
      <c r="AF590" s="90">
        <f>_xll.qlTenorBasisForwardRate(TenorBasis6M,AC590,_xll.ohTrigger(trigger,$X$24))</f>
        <v>5.5346209254237763E-3</v>
      </c>
      <c r="AG590" s="90">
        <f>_xll.qlIndexFixing(TenorBasisIndex6M,$AB590,TRUE,_xll.ohTrigger(trigger,$X$24))</f>
        <v>5.7495773591011668E-3</v>
      </c>
      <c r="AH590" s="43">
        <f>_xll.qlIndexFixing($X$9,$AB590,TRUE,trigger)</f>
        <v>5.7593107725359676E-3</v>
      </c>
      <c r="AI590" s="45">
        <f t="shared" si="23"/>
        <v>-9.7334134348007681E-2</v>
      </c>
    </row>
    <row r="591" spans="27:35" x14ac:dyDescent="0.2">
      <c r="AA591" s="122" t="s">
        <v>88</v>
      </c>
      <c r="AB591" s="40">
        <f>_xll.qlInterestRateIndexFixingDate($X$9,AC591)</f>
        <v>43515</v>
      </c>
      <c r="AC591" s="40">
        <f>_xll.qlCalendarAdvance(calendar,$AC590,AA591,,,trigger)</f>
        <v>43517</v>
      </c>
      <c r="AD591" s="40">
        <f>_xll.qlInterestRateIndexMaturity($X$9,AC591,)</f>
        <v>43698</v>
      </c>
      <c r="AE591" s="43">
        <f>_xll.qlTenorBasisValue(TenorBasis6M,AC591,_xll.ohTrigger(trigger,$X$24))</f>
        <v>2.8258475676226033E-3</v>
      </c>
      <c r="AF591" s="90">
        <f>_xll.qlTenorBasisForwardRate(TenorBasis6M,AC591,_xll.ohTrigger(trigger,$X$24))</f>
        <v>5.5853619100770776E-3</v>
      </c>
      <c r="AG591" s="90">
        <f>_xll.qlIndexFixing(TenorBasisIndex6M,$AB591,TRUE,_xll.ohTrigger(trigger,$X$24))</f>
        <v>5.8003247083733547E-3</v>
      </c>
      <c r="AH591" s="43">
        <f>_xll.qlIndexFixing($X$9,$AB591,TRUE,trigger)</f>
        <v>5.8152869827095451E-3</v>
      </c>
      <c r="AI591" s="45">
        <f t="shared" si="23"/>
        <v>-0.14962274336190357</v>
      </c>
    </row>
    <row r="592" spans="27:35" x14ac:dyDescent="0.2">
      <c r="AA592" s="122" t="s">
        <v>88</v>
      </c>
      <c r="AB592" s="40">
        <f>_xll.qlInterestRateIndexFixingDate($X$9,AC592)</f>
        <v>43522</v>
      </c>
      <c r="AC592" s="40">
        <f>_xll.qlCalendarAdvance(calendar,$AC591,AA592,,,trigger)</f>
        <v>43524</v>
      </c>
      <c r="AD592" s="40">
        <f>_xll.qlInterestRateIndexMaturity($X$9,AC592,)</f>
        <v>43707</v>
      </c>
      <c r="AE592" s="43">
        <f>_xll.qlTenorBasisValue(TenorBasis6M,AC592,_xll.ohTrigger(trigger,$X$24))</f>
        <v>2.8261228327891414E-3</v>
      </c>
      <c r="AF592" s="90">
        <f>_xll.qlTenorBasisForwardRate(TenorBasis6M,AC592,_xll.ohTrigger(trigger,$X$24))</f>
        <v>5.6432495346141953E-3</v>
      </c>
      <c r="AG592" s="90">
        <f>_xll.qlIndexFixing(TenorBasisIndex6M,$AB592,TRUE,_xll.ohTrigger(trigger,$X$24))</f>
        <v>5.8582264443746606E-3</v>
      </c>
      <c r="AH592" s="43">
        <f>_xll.qlIndexFixing($X$9,$AB592,TRUE,trigger)</f>
        <v>5.8795467086683552E-3</v>
      </c>
      <c r="AI592" s="45">
        <f t="shared" si="23"/>
        <v>-0.21320264293694588</v>
      </c>
    </row>
    <row r="593" spans="27:35" x14ac:dyDescent="0.2">
      <c r="AA593" s="122" t="s">
        <v>88</v>
      </c>
      <c r="AB593" s="40">
        <f>_xll.qlInterestRateIndexFixingDate($X$9,AC593)</f>
        <v>43529</v>
      </c>
      <c r="AC593" s="40">
        <f>_xll.qlCalendarAdvance(calendar,$AC592,AA593,,,trigger)</f>
        <v>43531</v>
      </c>
      <c r="AD593" s="40">
        <f>_xll.qlInterestRateIndexMaturity($X$9,AC593,)</f>
        <v>43717</v>
      </c>
      <c r="AE593" s="43">
        <f>_xll.qlTenorBasisValue(TenorBasis6M,AC593,_xll.ohTrigger(trigger,$X$24))</f>
        <v>2.8263592769795626E-3</v>
      </c>
      <c r="AF593" s="90">
        <f>_xll.qlTenorBasisForwardRate(TenorBasis6M,AC593,_xll.ohTrigger(trigger,$X$24))</f>
        <v>5.7046227388432829E-3</v>
      </c>
      <c r="AG593" s="90">
        <f>_xll.qlIndexFixing(TenorBasisIndex6M,$AB593,TRUE,_xll.ohTrigger(trigger,$X$24))</f>
        <v>5.9196178069178462E-3</v>
      </c>
      <c r="AH593" s="43">
        <f>_xll.qlIndexFixing($X$9,$AB593,TRUE,trigger)</f>
        <v>5.9480483641114893E-3</v>
      </c>
      <c r="AI593" s="45">
        <f t="shared" si="23"/>
        <v>-0.2843055719364308</v>
      </c>
    </row>
    <row r="594" spans="27:35" x14ac:dyDescent="0.2">
      <c r="AA594" s="122" t="s">
        <v>88</v>
      </c>
      <c r="AB594" s="40">
        <f>_xll.qlInterestRateIndexFixingDate($X$9,AC594)</f>
        <v>43536</v>
      </c>
      <c r="AC594" s="40">
        <f>_xll.qlCalendarAdvance(calendar,$AC593,AA594,,,trigger)</f>
        <v>43538</v>
      </c>
      <c r="AD594" s="40">
        <f>_xll.qlInterestRateIndexMaturity($X$9,AC594,)</f>
        <v>43724</v>
      </c>
      <c r="AE594" s="43">
        <f>_xll.qlTenorBasisValue(TenorBasis6M,AC594,_xll.ohTrigger(trigger,$X$24))</f>
        <v>2.8265571864607782E-3</v>
      </c>
      <c r="AF594" s="90">
        <f>_xll.qlTenorBasisForwardRate(TenorBasis6M,AC594,_xll.ohTrigger(trigger,$X$24))</f>
        <v>5.7550234845664535E-3</v>
      </c>
      <c r="AG594" s="90">
        <f>_xll.qlIndexFixing(TenorBasisIndex6M,$AB594,TRUE,_xll.ohTrigger(trigger,$X$24))</f>
        <v>5.9700250309062527E-3</v>
      </c>
      <c r="AH594" s="43">
        <f>_xll.qlIndexFixing($X$9,$AB594,TRUE,trigger)</f>
        <v>6.0043788421480018E-3</v>
      </c>
      <c r="AI594" s="45">
        <f t="shared" si="23"/>
        <v>-0.3435381124174911</v>
      </c>
    </row>
    <row r="595" spans="27:35" x14ac:dyDescent="0.2">
      <c r="AA595" s="122" t="s">
        <v>88</v>
      </c>
      <c r="AB595" s="40">
        <f>_xll.qlInterestRateIndexFixingDate($X$9,AC595)</f>
        <v>43543</v>
      </c>
      <c r="AC595" s="40">
        <f>_xll.qlCalendarAdvance(calendar,$AC594,AA595,,,trigger)</f>
        <v>43545</v>
      </c>
      <c r="AD595" s="40">
        <f>_xll.qlInterestRateIndexMaturity($X$9,AC595,)</f>
        <v>43731</v>
      </c>
      <c r="AE595" s="43">
        <f>_xll.qlTenorBasisValue(TenorBasis6M,AC595,_xll.ohTrigger(trigger,$X$24))</f>
        <v>2.8267168459024179E-3</v>
      </c>
      <c r="AF595" s="90">
        <f>_xll.qlTenorBasisForwardRate(TenorBasis6M,AC595,_xll.ohTrigger(trigger,$X$24))</f>
        <v>5.8053221838327475E-3</v>
      </c>
      <c r="AG595" s="90">
        <f>_xll.qlIndexFixing(TenorBasisIndex6M,$AB595,TRUE,_xll.ohTrigger(trigger,$X$24))</f>
        <v>6.0203301971895763E-3</v>
      </c>
      <c r="AH595" s="43">
        <f>_xll.qlIndexFixing($X$9,$AB595,TRUE,trigger)</f>
        <v>6.0608135266013424E-3</v>
      </c>
      <c r="AI595" s="45">
        <f t="shared" si="23"/>
        <v>-0.40483329411766106</v>
      </c>
    </row>
    <row r="596" spans="27:35" x14ac:dyDescent="0.2">
      <c r="AA596" s="122" t="s">
        <v>88</v>
      </c>
      <c r="AB596" s="40">
        <f>_xll.qlInterestRateIndexFixingDate($X$9,AC596)</f>
        <v>43550</v>
      </c>
      <c r="AC596" s="40">
        <f>_xll.qlCalendarAdvance(calendar,$AC595,AA596,,,trigger)</f>
        <v>43552</v>
      </c>
      <c r="AD596" s="40">
        <f>_xll.qlInterestRateIndexMaturity($X$9,AC596,)</f>
        <v>43738</v>
      </c>
      <c r="AE596" s="43">
        <f>_xll.qlTenorBasisValue(TenorBasis6M,AC596,_xll.ohTrigger(trigger,$X$24))</f>
        <v>2.8268385383847703E-3</v>
      </c>
      <c r="AF596" s="90">
        <f>_xll.qlTenorBasisForwardRate(TenorBasis6M,AC596,_xll.ohTrigger(trigger,$X$24))</f>
        <v>5.8555191088622621E-3</v>
      </c>
      <c r="AG596" s="90">
        <f>_xll.qlIndexFixing(TenorBasisIndex6M,$AB596,TRUE,_xll.ohTrigger(trigger,$X$24))</f>
        <v>6.0705335780197158E-3</v>
      </c>
      <c r="AH596" s="43">
        <f>_xll.qlIndexFixing($X$9,$AB596,TRUE,trigger)</f>
        <v>6.1173524264638889E-3</v>
      </c>
      <c r="AI596" s="45">
        <f t="shared" si="23"/>
        <v>-0.46818848444173111</v>
      </c>
    </row>
    <row r="597" spans="27:35" x14ac:dyDescent="0.2">
      <c r="AA597" s="122" t="s">
        <v>88</v>
      </c>
      <c r="AB597" s="40">
        <f>_xll.qlInterestRateIndexFixingDate($X$9,AC597)</f>
        <v>43557</v>
      </c>
      <c r="AC597" s="40">
        <f>_xll.qlCalendarAdvance(calendar,$AC596,AA597,,,trigger)</f>
        <v>43559</v>
      </c>
      <c r="AD597" s="40">
        <f>_xll.qlInterestRateIndexMaturity($X$9,AC597,)</f>
        <v>43742</v>
      </c>
      <c r="AE597" s="43">
        <f>_xll.qlTenorBasisValue(TenorBasis6M,AC597,_xll.ohTrigger(trigger,$X$24))</f>
        <v>2.8269225454066915E-3</v>
      </c>
      <c r="AF597" s="90">
        <f>_xll.qlTenorBasisForwardRate(TenorBasis6M,AC597,_xll.ohTrigger(trigger,$X$24))</f>
        <v>5.8948403087486908E-3</v>
      </c>
      <c r="AG597" s="90">
        <f>_xll.qlIndexFixing(TenorBasisIndex6M,$AB597,TRUE,_xll.ohTrigger(trigger,$X$24))</f>
        <v>6.1114894377430591E-3</v>
      </c>
      <c r="AH597" s="43">
        <f>_xll.qlIndexFixing($X$9,$AB597,TRUE,trigger)</f>
        <v>6.1615943515169018E-3</v>
      </c>
      <c r="AI597" s="45">
        <f t="shared" si="23"/>
        <v>-0.50104913773842652</v>
      </c>
    </row>
    <row r="598" spans="27:35" x14ac:dyDescent="0.2">
      <c r="AA598" s="122" t="s">
        <v>88</v>
      </c>
      <c r="AB598" s="40">
        <f>_xll.qlInterestRateIndexFixingDate($X$9,AC598)</f>
        <v>43564</v>
      </c>
      <c r="AC598" s="40">
        <f>_xll.qlCalendarAdvance(calendar,$AC597,AA598,,,trigger)</f>
        <v>43566</v>
      </c>
      <c r="AD598" s="40">
        <f>_xll.qlInterestRateIndexMaturity($X$9,AC598,)</f>
        <v>43749</v>
      </c>
      <c r="AE598" s="43">
        <f>_xll.qlTenorBasisValue(TenorBasis6M,AC598,_xll.ohTrigger(trigger,$X$24))</f>
        <v>2.8269691468934643E-3</v>
      </c>
      <c r="AF598" s="90">
        <f>_xll.qlTenorBasisForwardRate(TenorBasis6M,AC598,_xll.ohTrigger(trigger,$X$24))</f>
        <v>5.9448606311045104E-3</v>
      </c>
      <c r="AG598" s="90">
        <f>_xll.qlIndexFixing(TenorBasisIndex6M,$AB598,TRUE,_xll.ohTrigger(trigger,$X$24))</f>
        <v>6.1672574773007386E-3</v>
      </c>
      <c r="AH598" s="43">
        <f>_xll.qlIndexFixing($X$9,$AB598,TRUE,trigger)</f>
        <v>6.2183139838402597E-3</v>
      </c>
      <c r="AI598" s="45">
        <f t="shared" si="23"/>
        <v>-0.51056506539521107</v>
      </c>
    </row>
    <row r="599" spans="27:35" x14ac:dyDescent="0.2">
      <c r="AA599" s="122" t="s">
        <v>88</v>
      </c>
      <c r="AB599" s="40">
        <f>_xll.qlInterestRateIndexFixingDate($X$9,AC599)</f>
        <v>43571</v>
      </c>
      <c r="AC599" s="40">
        <f>_xll.qlCalendarAdvance(calendar,$AC598,AA599,,,trigger)</f>
        <v>43573</v>
      </c>
      <c r="AD599" s="40">
        <f>_xll.qlInterestRateIndexMaturity($X$9,AC599,)</f>
        <v>43756</v>
      </c>
      <c r="AE599" s="43">
        <f>_xll.qlTenorBasisValue(TenorBasis6M,AC599,_xll.ohTrigger(trigger,$X$24))</f>
        <v>2.8269786212046276E-3</v>
      </c>
      <c r="AF599" s="90">
        <f>_xll.qlTenorBasisForwardRate(TenorBasis6M,AC599,_xll.ohTrigger(trigger,$X$24))</f>
        <v>5.9948062862178872E-3</v>
      </c>
      <c r="AG599" s="90">
        <f>_xll.qlIndexFixing(TenorBasisIndex6M,$AB599,TRUE,_xll.ohTrigger(trigger,$X$24))</f>
        <v>6.2229512134019151E-3</v>
      </c>
      <c r="AH599" s="43">
        <f>_xll.qlIndexFixing($X$9,$AB599,TRUE,trigger)</f>
        <v>6.2751287789064398E-3</v>
      </c>
      <c r="AI599" s="45">
        <f t="shared" si="23"/>
        <v>-0.52177565504524759</v>
      </c>
    </row>
    <row r="600" spans="27:35" x14ac:dyDescent="0.2">
      <c r="AA600" s="122" t="s">
        <v>88</v>
      </c>
      <c r="AB600" s="40">
        <f>_xll.qlInterestRateIndexFixingDate($X$9,AC600)</f>
        <v>43578</v>
      </c>
      <c r="AC600" s="40">
        <f>_xll.qlCalendarAdvance(calendar,$AC599,AA600,,,trigger)</f>
        <v>43580</v>
      </c>
      <c r="AD600" s="40">
        <f>_xll.qlInterestRateIndexMaturity($X$9,AC600,)</f>
        <v>43763</v>
      </c>
      <c r="AE600" s="43">
        <f>_xll.qlTenorBasisValue(TenorBasis6M,AC600,_xll.ohTrigger(trigger,$X$24))</f>
        <v>2.8269512451417748E-3</v>
      </c>
      <c r="AF600" s="90">
        <f>_xll.qlTenorBasisForwardRate(TenorBasis6M,AC600,_xll.ohTrigger(trigger,$X$24))</f>
        <v>6.0446980536810737E-3</v>
      </c>
      <c r="AG600" s="90">
        <f>_xll.qlIndexFixing(TenorBasisIndex6M,$AB600,TRUE,_xll.ohTrigger(trigger,$X$24))</f>
        <v>6.2785914274612114E-3</v>
      </c>
      <c r="AH600" s="43">
        <f>_xll.qlIndexFixing($X$9,$AB600,TRUE,trigger)</f>
        <v>6.3320317092596667E-3</v>
      </c>
      <c r="AI600" s="45">
        <f t="shared" si="23"/>
        <v>-0.53440281798455314</v>
      </c>
    </row>
    <row r="601" spans="27:35" x14ac:dyDescent="0.2">
      <c r="AA601" s="122" t="s">
        <v>88</v>
      </c>
      <c r="AB601" s="40">
        <f>_xll.qlInterestRateIndexFixingDate($X$9,AC601)</f>
        <v>43584</v>
      </c>
      <c r="AC601" s="40">
        <f>_xll.qlCalendarAdvance(calendar,$AC600,AA601,,,trigger)</f>
        <v>43587</v>
      </c>
      <c r="AD601" s="40">
        <f>_xll.qlInterestRateIndexMaturity($X$9,AC601,)</f>
        <v>43773</v>
      </c>
      <c r="AE601" s="43">
        <f>_xll.qlTenorBasisValue(TenorBasis6M,AC601,_xll.ohTrigger(trigger,$X$24))</f>
        <v>2.8268872939563056E-3</v>
      </c>
      <c r="AF601" s="90">
        <f>_xll.qlTenorBasisForwardRate(TenorBasis6M,AC601,_xll.ohTrigger(trigger,$X$24))</f>
        <v>6.1053389588741347E-3</v>
      </c>
      <c r="AG601" s="90">
        <f>_xll.qlIndexFixing(TenorBasisIndex6M,$AB601,TRUE,_xll.ohTrigger(trigger,$X$24))</f>
        <v>6.3470194466514803E-3</v>
      </c>
      <c r="AH601" s="43">
        <f>_xll.qlIndexFixing($X$9,$AB601,TRUE,trigger)</f>
        <v>6.4014895876465892E-3</v>
      </c>
      <c r="AI601" s="45">
        <f t="shared" si="23"/>
        <v>-0.54470140995108851</v>
      </c>
    </row>
    <row r="602" spans="27:35" x14ac:dyDescent="0.2">
      <c r="AA602" s="122" t="s">
        <v>88</v>
      </c>
      <c r="AB602" s="40">
        <f>_xll.qlInterestRateIndexFixingDate($X$9,AC602)</f>
        <v>43592</v>
      </c>
      <c r="AC602" s="40">
        <f>_xll.qlCalendarAdvance(calendar,$AC601,AA602,,,trigger)</f>
        <v>43594</v>
      </c>
      <c r="AD602" s="40">
        <f>_xll.qlInterestRateIndexMaturity($X$9,AC602,)</f>
        <v>43780</v>
      </c>
      <c r="AE602" s="43">
        <f>_xll.qlTenorBasisValue(TenorBasis6M,AC602,_xll.ohTrigger(trigger,$X$24))</f>
        <v>2.8267870413571446E-3</v>
      </c>
      <c r="AF602" s="90">
        <f>_xll.qlTenorBasisForwardRate(TenorBasis6M,AC602,_xll.ohTrigger(trigger,$X$24))</f>
        <v>6.1552060867880107E-3</v>
      </c>
      <c r="AG602" s="90">
        <f>_xll.qlIndexFixing(TenorBasisIndex6M,$AB602,TRUE,_xll.ohTrigger(trigger,$X$24))</f>
        <v>6.3658635395741165E-3</v>
      </c>
      <c r="AH602" s="43">
        <f>_xll.qlIndexFixing($X$9,$AB602,TRUE,trigger)</f>
        <v>6.45855956486714E-3</v>
      </c>
      <c r="AI602" s="45">
        <f t="shared" si="23"/>
        <v>-0.92696025293023498</v>
      </c>
    </row>
    <row r="603" spans="27:35" x14ac:dyDescent="0.2">
      <c r="AA603" s="122" t="s">
        <v>88</v>
      </c>
      <c r="AB603" s="40">
        <f>_xll.qlInterestRateIndexFixingDate($X$9,AC603)</f>
        <v>43599</v>
      </c>
      <c r="AC603" s="40">
        <f>_xll.qlCalendarAdvance(calendar,$AC602,AA603,,,trigger)</f>
        <v>43601</v>
      </c>
      <c r="AD603" s="40">
        <f>_xll.qlInterestRateIndexMaturity($X$9,AC603,)</f>
        <v>43787</v>
      </c>
      <c r="AE603" s="43">
        <f>_xll.qlTenorBasisValue(TenorBasis6M,AC603,_xll.ohTrigger(trigger,$X$24))</f>
        <v>2.8266507595184303E-3</v>
      </c>
      <c r="AF603" s="90">
        <f>_xll.qlTenorBasisForwardRate(TenorBasis6M,AC603,_xll.ohTrigger(trigger,$X$24))</f>
        <v>6.2050886484507888E-3</v>
      </c>
      <c r="AG603" s="90">
        <f>_xll.qlIndexFixing(TenorBasisIndex6M,$AB603,TRUE,_xll.ohTrigger(trigger,$X$24))</f>
        <v>6.4580836796924324E-3</v>
      </c>
      <c r="AH603" s="43">
        <f>_xll.qlIndexFixing($X$9,$AB603,TRUE,trigger)</f>
        <v>6.5156942546369884E-3</v>
      </c>
      <c r="AI603" s="45">
        <f t="shared" si="23"/>
        <v>-0.57610574944555981</v>
      </c>
    </row>
    <row r="604" spans="27:35" x14ac:dyDescent="0.2">
      <c r="AA604" s="122" t="s">
        <v>88</v>
      </c>
      <c r="AB604" s="40">
        <f>_xll.qlInterestRateIndexFixingDate($X$9,AC604)</f>
        <v>43606</v>
      </c>
      <c r="AC604" s="40">
        <f>_xll.qlCalendarAdvance(calendar,$AC603,AA604,,,trigger)</f>
        <v>43608</v>
      </c>
      <c r="AD604" s="40">
        <f>_xll.qlInterestRateIndexMaturity($X$9,AC604,)</f>
        <v>43794</v>
      </c>
      <c r="AE604" s="43">
        <f>_xll.qlTenorBasisValue(TenorBasis6M,AC604,_xll.ohTrigger(trigger,$X$24))</f>
        <v>2.8264787190871595E-3</v>
      </c>
      <c r="AF604" s="90">
        <f>_xll.qlTenorBasisForwardRate(TenorBasis6M,AC604,_xll.ohTrigger(trigger,$X$24))</f>
        <v>6.255007096319402E-3</v>
      </c>
      <c r="AG604" s="90">
        <f>_xll.qlIndexFixing(TenorBasisIndex6M,$AB604,TRUE,_xll.ohTrigger(trigger,$X$24))</f>
        <v>6.5136599605648687E-3</v>
      </c>
      <c r="AH604" s="43">
        <f>_xll.qlIndexFixing($X$9,$AB604,TRUE,trigger)</f>
        <v>6.5728867392424208E-3</v>
      </c>
      <c r="AI604" s="45">
        <f t="shared" si="23"/>
        <v>-0.59226778677552017</v>
      </c>
    </row>
    <row r="605" spans="27:35" x14ac:dyDescent="0.2">
      <c r="AA605" s="122" t="s">
        <v>88</v>
      </c>
      <c r="AB605" s="40">
        <f>_xll.qlInterestRateIndexFixingDate($X$9,AC605)</f>
        <v>43613</v>
      </c>
      <c r="AC605" s="40">
        <f>_xll.qlCalendarAdvance(calendar,$AC604,AA605,,,trigger)</f>
        <v>43615</v>
      </c>
      <c r="AD605" s="40">
        <f>_xll.qlInterestRateIndexMaturity($X$9,AC605,)</f>
        <v>43798</v>
      </c>
      <c r="AE605" s="43">
        <f>_xll.qlTenorBasisValue(TenorBasis6M,AC605,_xll.ohTrigger(trigger,$X$24))</f>
        <v>2.8262711891908002E-3</v>
      </c>
      <c r="AF605" s="90">
        <f>_xll.qlTenorBasisForwardRate(TenorBasis6M,AC605,_xll.ohTrigger(trigger,$X$24))</f>
        <v>6.2940759023438495E-3</v>
      </c>
      <c r="AG605" s="90">
        <f>_xll.qlIndexFixing(TenorBasisIndex6M,$AB605,TRUE,_xll.ohTrigger(trigger,$X$24))</f>
        <v>6.5187065927770965E-3</v>
      </c>
      <c r="AH605" s="43">
        <f>_xll.qlIndexFixing($X$9,$AB605,TRUE,trigger)</f>
        <v>6.617622373278652E-3</v>
      </c>
      <c r="AI605" s="45">
        <f t="shared" si="23"/>
        <v>-0.98915780501555517</v>
      </c>
    </row>
    <row r="606" spans="27:35" x14ac:dyDescent="0.2">
      <c r="AA606" s="122" t="s">
        <v>88</v>
      </c>
      <c r="AB606" s="40">
        <f>_xll.qlInterestRateIndexFixingDate($X$9,AC606)</f>
        <v>43620</v>
      </c>
      <c r="AC606" s="40">
        <f>_xll.qlCalendarAdvance(calendar,$AC605,AA606,,,trigger)</f>
        <v>43622</v>
      </c>
      <c r="AD606" s="40">
        <f>_xll.qlInterestRateIndexMaturity($X$9,AC606,)</f>
        <v>43805</v>
      </c>
      <c r="AE606" s="43">
        <f>_xll.qlTenorBasisValue(TenorBasis6M,AC606,_xll.ohTrigger(trigger,$X$24))</f>
        <v>2.8260284374448694E-3</v>
      </c>
      <c r="AF606" s="90">
        <f>_xll.qlTenorBasisForwardRate(TenorBasis6M,AC606,_xll.ohTrigger(trigger,$X$24))</f>
        <v>6.3440807477553535E-3</v>
      </c>
      <c r="AG606" s="90">
        <f>_xll.qlIndexFixing(TenorBasisIndex6M,$AB606,TRUE,_xll.ohTrigger(trigger,$X$24))</f>
        <v>6.6124726112083221E-3</v>
      </c>
      <c r="AH606" s="43">
        <f>_xll.qlIndexFixing($X$9,$AB606,TRUE,trigger)</f>
        <v>6.6749064938360896E-3</v>
      </c>
      <c r="AI606" s="45">
        <f t="shared" si="23"/>
        <v>-0.62433882627767512</v>
      </c>
    </row>
    <row r="607" spans="27:35" x14ac:dyDescent="0.2">
      <c r="AA607" s="122" t="s">
        <v>88</v>
      </c>
      <c r="AB607" s="40">
        <f>_xll.qlInterestRateIndexFixingDate($X$9,AC607)</f>
        <v>43627</v>
      </c>
      <c r="AC607" s="40">
        <f>_xll.qlCalendarAdvance(calendar,$AC606,AA607,,,trigger)</f>
        <v>43629</v>
      </c>
      <c r="AD607" s="40">
        <f>_xll.qlInterestRateIndexMaturity($X$9,AC607,)</f>
        <v>43812</v>
      </c>
      <c r="AE607" s="43">
        <f>_xll.qlTenorBasisValue(TenorBasis6M,AC607,_xll.ohTrigger(trigger,$X$24))</f>
        <v>2.825750729960475E-3</v>
      </c>
      <c r="AF607" s="90">
        <f>_xll.qlTenorBasisForwardRate(TenorBasis6M,AC607,_xll.ohTrigger(trigger,$X$24))</f>
        <v>6.3941771790056601E-3</v>
      </c>
      <c r="AG607" s="90">
        <f>_xll.qlIndexFixing(TenorBasisIndex6M,$AB607,TRUE,_xll.ohTrigger(trigger,$X$24))</f>
        <v>6.6683201195621355E-3</v>
      </c>
      <c r="AH607" s="43">
        <f>_xll.qlIndexFixing($X$9,$AB607,TRUE,trigger)</f>
        <v>6.7322295349643369E-3</v>
      </c>
      <c r="AI607" s="45">
        <f t="shared" si="23"/>
        <v>-0.63909415402201364</v>
      </c>
    </row>
    <row r="608" spans="27:35" x14ac:dyDescent="0.2">
      <c r="AA608" s="122" t="s">
        <v>88</v>
      </c>
      <c r="AB608" s="40">
        <f>_xll.qlInterestRateIndexFixingDate($X$9,AC608)</f>
        <v>43634</v>
      </c>
      <c r="AC608" s="40">
        <f>_xll.qlCalendarAdvance(calendar,$AC607,AA608,,,trigger)</f>
        <v>43636</v>
      </c>
      <c r="AD608" s="40">
        <f>_xll.qlInterestRateIndexMaturity($X$9,AC608,)</f>
        <v>43819</v>
      </c>
      <c r="AE608" s="43">
        <f>_xll.qlTenorBasisValue(TenorBasis6M,AC608,_xll.ohTrigger(trigger,$X$24))</f>
        <v>2.8254383313518197E-3</v>
      </c>
      <c r="AF608" s="90">
        <f>_xll.qlTenorBasisForwardRate(TenorBasis6M,AC608,_xll.ohTrigger(trigger,$X$24))</f>
        <v>6.4443859804679008E-3</v>
      </c>
      <c r="AG608" s="90">
        <f>_xll.qlIndexFixing(TenorBasisIndex6M,$AB608,TRUE,_xll.ohTrigger(trigger,$X$24))</f>
        <v>6.7242803869980204E-3</v>
      </c>
      <c r="AH608" s="43">
        <f>_xll.qlIndexFixing($X$9,$AB608,TRUE,trigger)</f>
        <v>6.7895844627463382E-3</v>
      </c>
      <c r="AI608" s="45">
        <f t="shared" si="23"/>
        <v>-0.65304075748317747</v>
      </c>
    </row>
    <row r="609" spans="27:35" x14ac:dyDescent="0.2">
      <c r="AA609" s="122" t="s">
        <v>88</v>
      </c>
      <c r="AB609" s="40">
        <f>_xll.qlInterestRateIndexFixingDate($X$9,AC609)</f>
        <v>43641</v>
      </c>
      <c r="AC609" s="40">
        <f>_xll.qlCalendarAdvance(calendar,$AC608,AA609,,,trigger)</f>
        <v>43643</v>
      </c>
      <c r="AD609" s="40">
        <f>_xll.qlInterestRateIndexMaturity($X$9,AC609,)</f>
        <v>43826</v>
      </c>
      <c r="AE609" s="43">
        <f>_xll.qlTenorBasisValue(TenorBasis6M,AC609,_xll.ohTrigger(trigger,$X$24))</f>
        <v>2.8250915047436727E-3</v>
      </c>
      <c r="AF609" s="90">
        <f>_xll.qlTenorBasisForwardRate(TenorBasis6M,AC609,_xll.ohTrigger(trigger,$X$24))</f>
        <v>6.4947279371643024E-3</v>
      </c>
      <c r="AG609" s="90">
        <f>_xll.qlIndexFixing(TenorBasisIndex6M,$AB609,TRUE,_xll.ohTrigger(trigger,$X$24))</f>
        <v>6.7803742025367543E-3</v>
      </c>
      <c r="AH609" s="43">
        <f>_xll.qlIndexFixing($X$9,$AB609,TRUE,trigger)</f>
        <v>6.846964242446023E-3</v>
      </c>
      <c r="AI609" s="45">
        <f t="shared" si="23"/>
        <v>-0.6659003990926865</v>
      </c>
    </row>
    <row r="610" spans="27:35" x14ac:dyDescent="0.2">
      <c r="AA610" s="122" t="s">
        <v>88</v>
      </c>
      <c r="AB610" s="40">
        <f>_xll.qlInterestRateIndexFixingDate($X$9,AC610)</f>
        <v>43648</v>
      </c>
      <c r="AC610" s="40">
        <f>_xll.qlCalendarAdvance(calendar,$AC609,AA610,,,trigger)</f>
        <v>43650</v>
      </c>
      <c r="AD610" s="40">
        <f>_xll.qlInterestRateIndexMaturity($X$9,AC610,)</f>
        <v>43836</v>
      </c>
      <c r="AE610" s="43">
        <f>_xll.qlTenorBasisValue(TenorBasis6M,AC610,_xll.ohTrigger(trigger,$X$24))</f>
        <v>2.8247105117788092E-3</v>
      </c>
      <c r="AF610" s="90">
        <f>_xll.qlTenorBasisForwardRate(TenorBasis6M,AC610,_xll.ohTrigger(trigger,$X$24))</f>
        <v>6.5564168088272359E-3</v>
      </c>
      <c r="AG610" s="90">
        <f>_xll.qlIndexFixing(TenorBasisIndex6M,$AB610,TRUE,_xll.ohTrigger(trigger,$X$24))</f>
        <v>6.8490247395198486E-3</v>
      </c>
      <c r="AH610" s="43">
        <f>_xll.qlIndexFixing($X$9,$AB610,TRUE,trigger)</f>
        <v>6.9168678441537809E-3</v>
      </c>
      <c r="AI610" s="45">
        <f t="shared" si="23"/>
        <v>-0.67843104633932316</v>
      </c>
    </row>
    <row r="611" spans="27:35" x14ac:dyDescent="0.2">
      <c r="AA611" s="122" t="s">
        <v>88</v>
      </c>
      <c r="AB611" s="40">
        <f>_xll.qlInterestRateIndexFixingDate($X$9,AC611)</f>
        <v>43655</v>
      </c>
      <c r="AC611" s="40">
        <f>_xll.qlCalendarAdvance(calendar,$AC610,AA611,,,trigger)</f>
        <v>43657</v>
      </c>
      <c r="AD611" s="40">
        <f>_xll.qlInterestRateIndexMaturity($X$9,AC611,)</f>
        <v>43843</v>
      </c>
      <c r="AE611" s="43">
        <f>_xll.qlTenorBasisValue(TenorBasis6M,AC611,_xll.ohTrigger(trigger,$X$24))</f>
        <v>2.8242956126254075E-3</v>
      </c>
      <c r="AF611" s="90">
        <f>_xll.qlTenorBasisForwardRate(TenorBasis6M,AC611,_xll.ohTrigger(trigger,$X$24))</f>
        <v>6.6071591811677237E-3</v>
      </c>
      <c r="AG611" s="90">
        <f>_xll.qlIndexFixing(TenorBasisIndex6M,$AB611,TRUE,_xll.ohTrigger(trigger,$X$24))</f>
        <v>6.9054276711044684E-3</v>
      </c>
      <c r="AH611" s="43">
        <f>_xll.qlIndexFixing($X$9,$AB611,TRUE,trigger)</f>
        <v>6.9742711283653711E-3</v>
      </c>
      <c r="AI611" s="45">
        <f t="shared" si="23"/>
        <v>-0.68843457260902607</v>
      </c>
    </row>
    <row r="612" spans="27:35" x14ac:dyDescent="0.2">
      <c r="AA612" s="122" t="s">
        <v>88</v>
      </c>
      <c r="AB612" s="40">
        <f>_xll.qlInterestRateIndexFixingDate($X$9,AC612)</f>
        <v>43662</v>
      </c>
      <c r="AC612" s="40">
        <f>_xll.qlCalendarAdvance(calendar,$AC611,AA612,,,trigger)</f>
        <v>43664</v>
      </c>
      <c r="AD612" s="40">
        <f>_xll.qlInterestRateIndexMaturity($X$9,AC612,)</f>
        <v>43850</v>
      </c>
      <c r="AE612" s="43">
        <f>_xll.qlTenorBasisValue(TenorBasis6M,AC612,_xll.ohTrigger(trigger,$X$24))</f>
        <v>2.8238470659844167E-3</v>
      </c>
      <c r="AF612" s="90">
        <f>_xll.qlTenorBasisForwardRate(TenorBasis6M,AC612,_xll.ohTrigger(trigger,$X$24))</f>
        <v>6.6581010822703264E-3</v>
      </c>
      <c r="AG612" s="90">
        <f>_xll.qlIndexFixing(TenorBasisIndex6M,$AB612,TRUE,_xll.ohTrigger(trigger,$X$24))</f>
        <v>6.9620305380996813E-3</v>
      </c>
      <c r="AH612" s="43">
        <f>_xll.qlIndexFixing($X$9,$AB612,TRUE,trigger)</f>
        <v>7.0316768364101388E-3</v>
      </c>
      <c r="AI612" s="45">
        <f t="shared" si="23"/>
        <v>-0.69646298310457533</v>
      </c>
    </row>
    <row r="613" spans="27:35" x14ac:dyDescent="0.2">
      <c r="AA613" s="122" t="s">
        <v>88</v>
      </c>
      <c r="AB613" s="40">
        <f>_xll.qlInterestRateIndexFixingDate($X$9,AC613)</f>
        <v>43669</v>
      </c>
      <c r="AC613" s="40">
        <f>_xll.qlCalendarAdvance(calendar,$AC612,AA613,,,trigger)</f>
        <v>43671</v>
      </c>
      <c r="AD613" s="40">
        <f>_xll.qlInterestRateIndexMaturity($X$9,AC613,)</f>
        <v>43857</v>
      </c>
      <c r="AE613" s="43">
        <f>_xll.qlTenorBasisValue(TenorBasis6M,AC613,_xll.ohTrigger(trigger,$X$24))</f>
        <v>2.8233651290968916E-3</v>
      </c>
      <c r="AF613" s="90">
        <f>_xll.qlTenorBasisForwardRate(TenorBasis6M,AC613,_xll.ohTrigger(trigger,$X$24))</f>
        <v>6.7092629706090989E-3</v>
      </c>
      <c r="AG613" s="90">
        <f>_xll.qlIndexFixing(TenorBasisIndex6M,$AB613,TRUE,_xll.ohTrigger(trigger,$X$24))</f>
        <v>7.0188538039918768E-3</v>
      </c>
      <c r="AH613" s="43">
        <f>_xll.qlIndexFixing($X$9,$AB613,TRUE,trigger)</f>
        <v>7.0890780432361538E-3</v>
      </c>
      <c r="AI613" s="45">
        <f t="shared" si="23"/>
        <v>-0.70224239244276976</v>
      </c>
    </row>
    <row r="614" spans="27:35" x14ac:dyDescent="0.2">
      <c r="AA614" s="122" t="s">
        <v>88</v>
      </c>
      <c r="AB614" s="40">
        <f>_xll.qlInterestRateIndexFixingDate($X$9,AC614)</f>
        <v>43676</v>
      </c>
      <c r="AC614" s="40">
        <f>_xll.qlCalendarAdvance(calendar,$AC613,AA614,,,trigger)</f>
        <v>43678</v>
      </c>
      <c r="AD614" s="40">
        <f>_xll.qlInterestRateIndexMaturity($X$9,AC614,)</f>
        <v>43864</v>
      </c>
      <c r="AE614" s="43">
        <f>_xll.qlTenorBasisValue(TenorBasis6M,AC614,_xll.ohTrigger(trigger,$X$24))</f>
        <v>2.8228500577512868E-3</v>
      </c>
      <c r="AF614" s="90">
        <f>_xll.qlTenorBasisForwardRate(TenorBasis6M,AC614,_xll.ohTrigger(trigger,$X$24))</f>
        <v>6.7606653054445619E-3</v>
      </c>
      <c r="AG614" s="90">
        <f>_xll.qlIndexFixing(TenorBasisIndex6M,$AB614,TRUE,_xll.ohTrigger(trigger,$X$24))</f>
        <v>7.0759179332911407E-3</v>
      </c>
      <c r="AH614" s="43">
        <f>_xll.qlIndexFixing($X$9,$AB614,TRUE,trigger)</f>
        <v>7.1464678229719268E-3</v>
      </c>
      <c r="AI614" s="45">
        <f t="shared" si="23"/>
        <v>-0.70549889680786115</v>
      </c>
    </row>
    <row r="615" spans="27:35" x14ac:dyDescent="0.2">
      <c r="AA615" s="122" t="s">
        <v>88</v>
      </c>
      <c r="AB615" s="40">
        <f>_xll.qlInterestRateIndexFixingDate($X$9,AC615)</f>
        <v>43683</v>
      </c>
      <c r="AC615" s="40">
        <f>_xll.qlCalendarAdvance(calendar,$AC614,AA615,,,trigger)</f>
        <v>43685</v>
      </c>
      <c r="AD615" s="40">
        <f>_xll.qlInterestRateIndexMaturity($X$9,AC615,)</f>
        <v>43871</v>
      </c>
      <c r="AE615" s="43">
        <f>_xll.qlTenorBasisValue(TenorBasis6M,AC615,_xll.ohTrigger(trigger,$X$24))</f>
        <v>2.8223021062907237E-3</v>
      </c>
      <c r="AF615" s="90">
        <f>_xll.qlTenorBasisForwardRate(TenorBasis6M,AC615,_xll.ohTrigger(trigger,$X$24))</f>
        <v>6.8123285468546504E-3</v>
      </c>
      <c r="AG615" s="90">
        <f>_xll.qlIndexFixing(TenorBasisIndex6M,$AB615,TRUE,_xll.ohTrigger(trigger,$X$24))</f>
        <v>7.1332433915634891E-3</v>
      </c>
      <c r="AH615" s="43">
        <f>_xll.qlIndexFixing($X$9,$AB615,TRUE,trigger)</f>
        <v>7.2038392489276988E-3</v>
      </c>
      <c r="AI615" s="45">
        <f t="shared" si="23"/>
        <v>-0.70595857364209691</v>
      </c>
    </row>
    <row r="616" spans="27:35" x14ac:dyDescent="0.2">
      <c r="AA616" s="122" t="s">
        <v>88</v>
      </c>
      <c r="AB616" s="40">
        <f>_xll.qlInterestRateIndexFixingDate($X$9,AC616)</f>
        <v>43690</v>
      </c>
      <c r="AC616" s="40">
        <f>_xll.qlCalendarAdvance(calendar,$AC615,AA616,,,trigger)</f>
        <v>43692</v>
      </c>
      <c r="AD616" s="40">
        <f>_xll.qlInterestRateIndexMaturity($X$9,AC616,)</f>
        <v>43878</v>
      </c>
      <c r="AE616" s="43">
        <f>_xll.qlTenorBasisValue(TenorBasis6M,AC616,_xll.ohTrigger(trigger,$X$24))</f>
        <v>2.8217215276202193E-3</v>
      </c>
      <c r="AF616" s="90">
        <f>_xll.qlTenorBasisForwardRate(TenorBasis6M,AC616,_xll.ohTrigger(trigger,$X$24))</f>
        <v>6.8642731557669399E-3</v>
      </c>
      <c r="AG616" s="90">
        <f>_xll.qlIndexFixing(TenorBasisIndex6M,$AB616,TRUE,_xll.ohTrigger(trigger,$X$24))</f>
        <v>7.1500645899903416E-3</v>
      </c>
      <c r="AH616" s="43">
        <f>_xll.qlIndexFixing($X$9,$AB616,TRUE,trigger)</f>
        <v>7.2611853935967297E-3</v>
      </c>
      <c r="AI616" s="45">
        <f t="shared" si="23"/>
        <v>-1.1112080360638816</v>
      </c>
    </row>
    <row r="617" spans="27:35" x14ac:dyDescent="0.2">
      <c r="AA617" s="122" t="s">
        <v>88</v>
      </c>
      <c r="AB617" s="40">
        <f>_xll.qlInterestRateIndexFixingDate($X$9,AC617)</f>
        <v>43697</v>
      </c>
      <c r="AC617" s="40">
        <f>_xll.qlCalendarAdvance(calendar,$AC616,AA617,,,trigger)</f>
        <v>43699</v>
      </c>
      <c r="AD617" s="40">
        <f>_xll.qlInterestRateIndexMaturity($X$9,AC617,)</f>
        <v>43885</v>
      </c>
      <c r="AE617" s="43">
        <f>_xll.qlTenorBasisValue(TenorBasis6M,AC617,_xll.ohTrigger(trigger,$X$24))</f>
        <v>2.8211085732138806E-3</v>
      </c>
      <c r="AF617" s="90">
        <f>_xll.qlTenorBasisForwardRate(TenorBasis6M,AC617,_xll.ohTrigger(trigger,$X$24))</f>
        <v>6.9165195939973265E-3</v>
      </c>
      <c r="AG617" s="90">
        <f>_xll.qlIndexFixing(TenorBasisIndex6M,$AB617,TRUE,_xll.ohTrigger(trigger,$X$24))</f>
        <v>7.2487601627722834E-3</v>
      </c>
      <c r="AH617" s="43">
        <f>_xll.qlIndexFixing($X$9,$AB617,TRUE,trigger)</f>
        <v>7.3184993286557268E-3</v>
      </c>
      <c r="AI617" s="45">
        <f t="shared" si="23"/>
        <v>-0.69739165883443355</v>
      </c>
    </row>
    <row r="618" spans="27:35" x14ac:dyDescent="0.2">
      <c r="AA618" s="122" t="s">
        <v>88</v>
      </c>
      <c r="AB618" s="40">
        <f>_xll.qlInterestRateIndexFixingDate($X$9,AC618)</f>
        <v>43704</v>
      </c>
      <c r="AC618" s="40">
        <f>_xll.qlCalendarAdvance(calendar,$AC617,AA618,,,trigger)</f>
        <v>43706</v>
      </c>
      <c r="AD618" s="40">
        <f>_xll.qlInterestRateIndexMaturity($X$9,AC618,)</f>
        <v>43889</v>
      </c>
      <c r="AE618" s="43">
        <f>_xll.qlTenorBasisValue(TenorBasis6M,AC618,_xll.ohTrigger(trigger,$X$24))</f>
        <v>2.8204634931220697E-3</v>
      </c>
      <c r="AF618" s="90">
        <f>_xll.qlTenorBasisForwardRate(TenorBasis6M,AC618,_xll.ohTrigger(trigger,$X$24))</f>
        <v>6.9572274161077714E-3</v>
      </c>
      <c r="AG618" s="90">
        <f>_xll.qlIndexFixing(TenorBasisIndex6M,$AB618,TRUE,_xll.ohTrigger(trigger,$X$24))</f>
        <v>7.2946588695418611E-3</v>
      </c>
      <c r="AH618" s="43">
        <f>_xll.qlIndexFixing($X$9,$AB618,TRUE,trigger)</f>
        <v>7.3633394600834071E-3</v>
      </c>
      <c r="AI618" s="45">
        <f t="shared" si="23"/>
        <v>-0.68680590541546005</v>
      </c>
    </row>
    <row r="619" spans="27:35" x14ac:dyDescent="0.2">
      <c r="AA619" s="122" t="s">
        <v>88</v>
      </c>
      <c r="AB619" s="40">
        <f>_xll.qlInterestRateIndexFixingDate($X$9,AC619)</f>
        <v>43711</v>
      </c>
      <c r="AC619" s="40">
        <f>_xll.qlCalendarAdvance(calendar,$AC618,AA619,,,trigger)</f>
        <v>43713</v>
      </c>
      <c r="AD619" s="40">
        <f>_xll.qlInterestRateIndexMaturity($X$9,AC619,)</f>
        <v>43895</v>
      </c>
      <c r="AE619" s="43">
        <f>_xll.qlTenorBasisValue(TenorBasis6M,AC619,_xll.ohTrigger(trigger,$X$24))</f>
        <v>2.8197865359785306E-3</v>
      </c>
      <c r="AF619" s="90">
        <f>_xll.qlTenorBasisForwardRate(TenorBasis6M,AC619,_xll.ohTrigger(trigger,$X$24))</f>
        <v>7.0060653814478253E-3</v>
      </c>
      <c r="AG619" s="90">
        <f>_xll.qlIndexFixing(TenorBasisIndex6M,$AB619,TRUE,_xll.ohTrigger(trigger,$X$24))</f>
        <v>7.3066673694744946E-3</v>
      </c>
      <c r="AH619" s="43">
        <f>_xll.qlIndexFixing($X$9,$AB619,TRUE,trigger)</f>
        <v>7.4164391947146788E-3</v>
      </c>
      <c r="AI619" s="45">
        <f t="shared" si="23"/>
        <v>-1.0977182524018418</v>
      </c>
    </row>
    <row r="620" spans="27:35" x14ac:dyDescent="0.2">
      <c r="AA620" s="122" t="s">
        <v>88</v>
      </c>
      <c r="AB620" s="40">
        <f>_xll.qlInterestRateIndexFixingDate($X$9,AC620)</f>
        <v>43718</v>
      </c>
      <c r="AC620" s="40">
        <f>_xll.qlCalendarAdvance(calendar,$AC619,AA620,,,trigger)</f>
        <v>43720</v>
      </c>
      <c r="AD620" s="40">
        <f>_xll.qlInterestRateIndexMaturity($X$9,AC620,)</f>
        <v>43902</v>
      </c>
      <c r="AE620" s="43">
        <f>_xll.qlTenorBasisValue(TenorBasis6M,AC620,_xll.ohTrigger(trigger,$X$24))</f>
        <v>2.8190779490074843E-3</v>
      </c>
      <c r="AF620" s="90">
        <f>_xll.qlTenorBasisForwardRate(TenorBasis6M,AC620,_xll.ohTrigger(trigger,$X$24))</f>
        <v>7.0592120851183122E-3</v>
      </c>
      <c r="AG620" s="90">
        <f>_xll.qlIndexFixing(TenorBasisIndex6M,$AB620,TRUE,_xll.ohTrigger(trigger,$X$24))</f>
        <v>7.4080580491437146E-3</v>
      </c>
      <c r="AH620" s="43">
        <f>_xll.qlIndexFixing($X$9,$AB620,TRUE,trigger)</f>
        <v>7.4736321152746189E-3</v>
      </c>
      <c r="AI620" s="45">
        <f t="shared" si="23"/>
        <v>-0.65574066130904241</v>
      </c>
    </row>
    <row r="621" spans="27:35" x14ac:dyDescent="0.2">
      <c r="AA621" s="122" t="s">
        <v>88</v>
      </c>
      <c r="AB621" s="40">
        <f>_xll.qlInterestRateIndexFixingDate($X$9,AC621)</f>
        <v>43725</v>
      </c>
      <c r="AC621" s="40">
        <f>_xll.qlCalendarAdvance(calendar,$AC620,AA621,,,trigger)</f>
        <v>43727</v>
      </c>
      <c r="AD621" s="40">
        <f>_xll.qlInterestRateIndexMaturity($X$9,AC621,)</f>
        <v>43909</v>
      </c>
      <c r="AE621" s="43">
        <f>_xll.qlTenorBasisValue(TenorBasis6M,AC621,_xll.ohTrigger(trigger,$X$24))</f>
        <v>2.8183379780306926E-3</v>
      </c>
      <c r="AF621" s="90">
        <f>_xll.qlTenorBasisForwardRate(TenorBasis6M,AC621,_xll.ohTrigger(trigger,$X$24))</f>
        <v>7.1127410680089462E-3</v>
      </c>
      <c r="AG621" s="90">
        <f>_xll.qlIndexFixing(TenorBasisIndex6M,$AB621,TRUE,_xll.ohTrigger(trigger,$X$24))</f>
        <v>7.4673753794234432E-3</v>
      </c>
      <c r="AH621" s="43">
        <f>_xll.qlIndexFixing($X$9,$AB621,TRUE,trigger)</f>
        <v>7.5307655103234459E-3</v>
      </c>
      <c r="AI621" s="45">
        <f t="shared" si="23"/>
        <v>-0.63390130900002617</v>
      </c>
    </row>
    <row r="622" spans="27:35" x14ac:dyDescent="0.2">
      <c r="AA622" s="122" t="s">
        <v>88</v>
      </c>
      <c r="AB622" s="40">
        <f>_xll.qlInterestRateIndexFixingDate($X$9,AC622)</f>
        <v>43732</v>
      </c>
      <c r="AC622" s="40">
        <f>_xll.qlCalendarAdvance(calendar,$AC621,AA622,,,trigger)</f>
        <v>43734</v>
      </c>
      <c r="AD622" s="40">
        <f>_xll.qlInterestRateIndexMaturity($X$9,AC622,)</f>
        <v>43916</v>
      </c>
      <c r="AE622" s="43">
        <f>_xll.qlTenorBasisValue(TenorBasis6M,AC622,_xll.ohTrigger(trigger,$X$24))</f>
        <v>2.817566867474486E-3</v>
      </c>
      <c r="AF622" s="90">
        <f>_xll.qlTenorBasisForwardRate(TenorBasis6M,AC622,_xll.ohTrigger(trigger,$X$24))</f>
        <v>7.1666732384624765E-3</v>
      </c>
      <c r="AG622" s="90">
        <f>_xll.qlIndexFixing(TenorBasisIndex6M,$AB622,TRUE,_xll.ohTrigger(trigger,$X$24))</f>
        <v>7.5270963639433143E-3</v>
      </c>
      <c r="AH622" s="43">
        <f>_xll.qlIndexFixing($X$9,$AB622,TRUE,trigger)</f>
        <v>7.5878322960348859E-3</v>
      </c>
      <c r="AI622" s="45">
        <f t="shared" si="23"/>
        <v>-0.60735932091571587</v>
      </c>
    </row>
    <row r="623" spans="27:35" x14ac:dyDescent="0.2">
      <c r="AA623" s="122" t="s">
        <v>88</v>
      </c>
      <c r="AB623" s="40">
        <f>_xll.qlInterestRateIndexFixingDate($X$9,AC623)</f>
        <v>43739</v>
      </c>
      <c r="AC623" s="40">
        <f>_xll.qlCalendarAdvance(calendar,$AC622,AA623,,,trigger)</f>
        <v>43741</v>
      </c>
      <c r="AD623" s="40">
        <f>_xll.qlInterestRateIndexMaturity($X$9,AC623,)</f>
        <v>43924</v>
      </c>
      <c r="AE623" s="43">
        <f>_xll.qlTenorBasisValue(TenorBasis6M,AC623,_xll.ohTrigger(trigger,$X$24))</f>
        <v>2.8167648603767588E-3</v>
      </c>
      <c r="AF623" s="90">
        <f>_xll.qlTenorBasisForwardRate(TenorBasis6M,AC623,_xll.ohTrigger(trigger,$X$24))</f>
        <v>7.2251380064034575E-3</v>
      </c>
      <c r="AG623" s="90">
        <f>_xll.qlIndexFixing(TenorBasisIndex6M,$AB623,TRUE,_xll.ohTrigger(trigger,$X$24))</f>
        <v>7.5905335854389083E-3</v>
      </c>
      <c r="AH623" s="43">
        <f>_xll.qlIndexFixing($X$9,$AB623,TRUE,trigger)</f>
        <v>7.6489492155988629E-3</v>
      </c>
      <c r="AI623" s="45">
        <f t="shared" si="23"/>
        <v>-0.58415630159954635</v>
      </c>
    </row>
    <row r="624" spans="27:35" x14ac:dyDescent="0.2">
      <c r="AA624" s="122" t="s">
        <v>88</v>
      </c>
      <c r="AB624" s="40">
        <f>_xll.qlInterestRateIndexFixingDate($X$9,AC624)</f>
        <v>43746</v>
      </c>
      <c r="AC624" s="40">
        <f>_xll.qlCalendarAdvance(calendar,$AC623,AA624,,,trigger)</f>
        <v>43748</v>
      </c>
      <c r="AD624" s="40">
        <f>_xll.qlInterestRateIndexMaturity($X$9,AC624,)</f>
        <v>43935</v>
      </c>
      <c r="AE624" s="43">
        <f>_xll.qlTenorBasisValue(TenorBasis6M,AC624,_xll.ohTrigger(trigger,$X$24))</f>
        <v>2.8159321983939356E-3</v>
      </c>
      <c r="AF624" s="90">
        <f>_xll.qlTenorBasisForwardRate(TenorBasis6M,AC624,_xll.ohTrigger(trigger,$X$24))</f>
        <v>7.2965638674845268E-3</v>
      </c>
      <c r="AG624" s="90">
        <f>_xll.qlIndexFixing(TenorBasisIndex6M,$AB624,TRUE,_xll.ohTrigger(trigger,$X$24))</f>
        <v>7.6620062452798926E-3</v>
      </c>
      <c r="AH624" s="43">
        <f>_xll.qlIndexFixing($X$9,$AB624,TRUE,trigger)</f>
        <v>7.7223324282923089E-3</v>
      </c>
      <c r="AI624" s="45">
        <f t="shared" si="23"/>
        <v>-0.6032618301241629</v>
      </c>
    </row>
    <row r="625" spans="27:35" x14ac:dyDescent="0.2">
      <c r="AA625" s="122" t="s">
        <v>88</v>
      </c>
      <c r="AB625" s="40">
        <f>_xll.qlInterestRateIndexFixingDate($X$9,AC625)</f>
        <v>43753</v>
      </c>
      <c r="AC625" s="40">
        <f>_xll.qlCalendarAdvance(calendar,$AC624,AA625,,,trigger)</f>
        <v>43755</v>
      </c>
      <c r="AD625" s="40">
        <f>_xll.qlInterestRateIndexMaturity($X$9,AC625,)</f>
        <v>43938</v>
      </c>
      <c r="AE625" s="43">
        <f>_xll.qlTenorBasisValue(TenorBasis6M,AC625,_xll.ohTrigger(trigger,$X$24))</f>
        <v>2.815069121807897E-3</v>
      </c>
      <c r="AF625" s="90">
        <f>_xll.qlTenorBasisForwardRate(TenorBasis6M,AC625,_xll.ohTrigger(trigger,$X$24))</f>
        <v>7.3352382127796377E-3</v>
      </c>
      <c r="AG625" s="90">
        <f>_xll.qlIndexFixing(TenorBasisIndex6M,$AB625,TRUE,_xll.ohTrigger(trigger,$X$24))</f>
        <v>7.7006593408664881E-3</v>
      </c>
      <c r="AH625" s="43">
        <f>_xll.qlIndexFixing($X$9,$AB625,TRUE,trigger)</f>
        <v>7.7626886125628288E-3</v>
      </c>
      <c r="AI625" s="45">
        <f t="shared" si="23"/>
        <v>-0.62029271696340671</v>
      </c>
    </row>
    <row r="626" spans="27:35" x14ac:dyDescent="0.2">
      <c r="AA626" s="122" t="s">
        <v>88</v>
      </c>
      <c r="AB626" s="40">
        <f>_xll.qlInterestRateIndexFixingDate($X$9,AC626)</f>
        <v>43760</v>
      </c>
      <c r="AC626" s="40">
        <f>_xll.qlCalendarAdvance(calendar,$AC625,AA626,,,trigger)</f>
        <v>43762</v>
      </c>
      <c r="AD626" s="40">
        <f>_xll.qlInterestRateIndexMaturity($X$9,AC626,)</f>
        <v>43945</v>
      </c>
      <c r="AE626" s="43">
        <f>_xll.qlTenorBasisValue(TenorBasis6M,AC626,_xll.ohTrigger(trigger,$X$24))</f>
        <v>2.8141758695328818E-3</v>
      </c>
      <c r="AF626" s="90">
        <f>_xll.qlTenorBasisForwardRate(TenorBasis6M,AC626,_xll.ohTrigger(trigger,$X$24))</f>
        <v>7.3909521464734836E-3</v>
      </c>
      <c r="AG626" s="90">
        <f>_xll.qlIndexFixing(TenorBasisIndex6M,$AB626,TRUE,_xll.ohTrigger(trigger,$X$24))</f>
        <v>7.7929791721132813E-3</v>
      </c>
      <c r="AH626" s="43">
        <f>_xll.qlIndexFixing($X$9,$AB626,TRUE,trigger)</f>
        <v>7.8194386516422069E-3</v>
      </c>
      <c r="AI626" s="45">
        <f t="shared" si="23"/>
        <v>-0.26459479528925628</v>
      </c>
    </row>
    <row r="627" spans="27:35" x14ac:dyDescent="0.2">
      <c r="AA627" s="122" t="s">
        <v>88</v>
      </c>
      <c r="AB627" s="40">
        <f>_xll.qlInterestRateIndexFixingDate($X$9,AC627)</f>
        <v>43767</v>
      </c>
      <c r="AC627" s="40">
        <f>_xll.qlCalendarAdvance(calendar,$AC626,AA627,,,trigger)</f>
        <v>43769</v>
      </c>
      <c r="AD627" s="40">
        <f>_xll.qlInterestRateIndexMaturity($X$9,AC627,)</f>
        <v>43951</v>
      </c>
      <c r="AE627" s="43">
        <f>_xll.qlTenorBasisValue(TenorBasis6M,AC627,_xll.ohTrigger(trigger,$X$24))</f>
        <v>2.8132526791223513E-3</v>
      </c>
      <c r="AF627" s="90">
        <f>_xll.qlTenorBasisForwardRate(TenorBasis6M,AC627,_xll.ohTrigger(trigger,$X$24))</f>
        <v>7.4428692021105266E-3</v>
      </c>
      <c r="AG627" s="90">
        <f>_xll.qlIndexFixing(TenorBasisIndex6M,$AB627,TRUE,_xll.ohTrigger(trigger,$X$24))</f>
        <v>7.8083075264392251E-3</v>
      </c>
      <c r="AH627" s="43">
        <f>_xll.qlIndexFixing($X$9,$AB627,TRUE,trigger)</f>
        <v>7.8720029934578155E-3</v>
      </c>
      <c r="AI627" s="45">
        <f t="shared" si="23"/>
        <v>-0.63695467018590368</v>
      </c>
    </row>
    <row r="628" spans="27:35" x14ac:dyDescent="0.2">
      <c r="AA628" s="122" t="s">
        <v>88</v>
      </c>
      <c r="AB628" s="40">
        <f>_xll.qlInterestRateIndexFixingDate($X$9,AC628)</f>
        <v>43774</v>
      </c>
      <c r="AC628" s="40">
        <f>_xll.qlCalendarAdvance(calendar,$AC627,AA628,,,trigger)</f>
        <v>43776</v>
      </c>
      <c r="AD628" s="40">
        <f>_xll.qlInterestRateIndexMaturity($X$9,AC628,)</f>
        <v>43958</v>
      </c>
      <c r="AE628" s="43">
        <f>_xll.qlTenorBasisValue(TenorBasis6M,AC628,_xll.ohTrigger(trigger,$X$24))</f>
        <v>2.8122997867758223E-3</v>
      </c>
      <c r="AF628" s="90">
        <f>_xll.qlTenorBasisForwardRate(TenorBasis6M,AC628,_xll.ohTrigger(trigger,$X$24))</f>
        <v>7.4994363303909324E-3</v>
      </c>
      <c r="AG628" s="90">
        <f>_xll.qlIndexFixing(TenorBasisIndex6M,$AB628,TRUE,_xll.ohTrigger(trigger,$X$24))</f>
        <v>7.819427542808479E-3</v>
      </c>
      <c r="AH628" s="43">
        <f>_xll.qlIndexFixing($X$9,$AB628,TRUE,trigger)</f>
        <v>7.9285979217620425E-3</v>
      </c>
      <c r="AI628" s="45">
        <f t="shared" si="23"/>
        <v>-1.0917037895356343</v>
      </c>
    </row>
    <row r="629" spans="27:35" x14ac:dyDescent="0.2">
      <c r="AA629" s="122" t="s">
        <v>88</v>
      </c>
      <c r="AB629" s="40">
        <f>_xll.qlInterestRateIndexFixingDate($X$9,AC629)</f>
        <v>43781</v>
      </c>
      <c r="AC629" s="40">
        <f>_xll.qlCalendarAdvance(calendar,$AC628,AA629,,,trigger)</f>
        <v>43783</v>
      </c>
      <c r="AD629" s="40">
        <f>_xll.qlInterestRateIndexMaturity($X$9,AC629,)</f>
        <v>43965</v>
      </c>
      <c r="AE629" s="43">
        <f>_xll.qlTenorBasisValue(TenorBasis6M,AC629,_xll.ohTrigger(trigger,$X$24))</f>
        <v>2.8113174273456695E-3</v>
      </c>
      <c r="AF629" s="90">
        <f>_xll.qlTenorBasisForwardRate(TenorBasis6M,AC629,_xll.ohTrigger(trigger,$X$24))</f>
        <v>7.5564468825377552E-3</v>
      </c>
      <c r="AG629" s="90">
        <f>_xll.qlIndexFixing(TenorBasisIndex6M,$AB629,TRUE,_xll.ohTrigger(trigger,$X$24))</f>
        <v>7.9219112859354682E-3</v>
      </c>
      <c r="AH629" s="43">
        <f>_xll.qlIndexFixing($X$9,$AB629,TRUE,trigger)</f>
        <v>7.9851130473207587E-3</v>
      </c>
      <c r="AI629" s="45">
        <f t="shared" si="23"/>
        <v>-0.63201761385290456</v>
      </c>
    </row>
    <row r="630" spans="27:35" x14ac:dyDescent="0.2">
      <c r="AA630" s="122" t="s">
        <v>88</v>
      </c>
      <c r="AB630" s="40">
        <f>_xll.qlInterestRateIndexFixingDate($X$9,AC630)</f>
        <v>43788</v>
      </c>
      <c r="AC630" s="40">
        <f>_xll.qlCalendarAdvance(calendar,$AC629,AA630,,,trigger)</f>
        <v>43790</v>
      </c>
      <c r="AD630" s="40">
        <f>_xll.qlInterestRateIndexMaturity($X$9,AC630,)</f>
        <v>43972</v>
      </c>
      <c r="AE630" s="43">
        <f>_xll.qlTenorBasisValue(TenorBasis6M,AC630,_xll.ohTrigger(trigger,$X$24))</f>
        <v>2.8103058343438951E-3</v>
      </c>
      <c r="AF630" s="90">
        <f>_xll.qlTenorBasisForwardRate(TenorBasis6M,AC630,_xll.ohTrigger(trigger,$X$24))</f>
        <v>7.6139011283690074E-3</v>
      </c>
      <c r="AG630" s="90">
        <f>_xll.qlIndexFixing(TenorBasisIndex6M,$AB630,TRUE,_xll.ohTrigger(trigger,$X$24))</f>
        <v>7.9793786940533656E-3</v>
      </c>
      <c r="AH630" s="43">
        <f>_xll.qlIndexFixing($X$9,$AB630,TRUE,trigger)</f>
        <v>8.0415483632291593E-3</v>
      </c>
      <c r="AI630" s="45">
        <f t="shared" si="23"/>
        <v>-0.62169669175793707</v>
      </c>
    </row>
    <row r="631" spans="27:35" x14ac:dyDescent="0.2">
      <c r="AA631" s="122" t="s">
        <v>88</v>
      </c>
      <c r="AB631" s="40">
        <f>_xll.qlInterestRateIndexFixingDate($X$9,AC631)</f>
        <v>43795</v>
      </c>
      <c r="AC631" s="40">
        <f>_xll.qlCalendarAdvance(calendar,$AC630,AA631,,,trigger)</f>
        <v>43797</v>
      </c>
      <c r="AD631" s="40">
        <f>_xll.qlInterestRateIndexMaturity($X$9,AC631,)</f>
        <v>43979</v>
      </c>
      <c r="AE631" s="43">
        <f>_xll.qlTenorBasisValue(TenorBasis6M,AC631,_xll.ohTrigger(trigger,$X$24))</f>
        <v>2.8092652399488646E-3</v>
      </c>
      <c r="AF631" s="90">
        <f>_xll.qlTenorBasisForwardRate(TenorBasis6M,AC631,_xll.ohTrigger(trigger,$X$24))</f>
        <v>7.6717993367043831E-3</v>
      </c>
      <c r="AG631" s="90">
        <f>_xll.qlIndexFixing(TenorBasisIndex6M,$AB631,TRUE,_xll.ohTrigger(trigger,$X$24))</f>
        <v>8.0754969086264203E-3</v>
      </c>
      <c r="AH631" s="43">
        <f>_xll.qlIndexFixing($X$9,$AB631,TRUE,trigger)</f>
        <v>8.0979038625916579E-3</v>
      </c>
      <c r="AI631" s="45">
        <f t="shared" si="23"/>
        <v>-0.22406953965237522</v>
      </c>
    </row>
    <row r="632" spans="27:35" x14ac:dyDescent="0.2">
      <c r="AA632" s="122" t="s">
        <v>88</v>
      </c>
      <c r="AB632" s="40">
        <f>_xll.qlInterestRateIndexFixingDate($X$9,AC632)</f>
        <v>43802</v>
      </c>
      <c r="AC632" s="40">
        <f>_xll.qlCalendarAdvance(calendar,$AC631,AA632,,,trigger)</f>
        <v>43804</v>
      </c>
      <c r="AD632" s="40">
        <f>_xll.qlInterestRateIndexMaturity($X$9,AC632,)</f>
        <v>43987</v>
      </c>
      <c r="AE632" s="43">
        <f>_xll.qlTenorBasisValue(TenorBasis6M,AC632,_xll.ohTrigger(trigger,$X$24))</f>
        <v>2.8081958750120158E-3</v>
      </c>
      <c r="AF632" s="90">
        <f>_xll.qlTenorBasisForwardRate(TenorBasis6M,AC632,_xll.ohTrigger(trigger,$X$24))</f>
        <v>7.7345465108257811E-3</v>
      </c>
      <c r="AG632" s="90">
        <f>_xll.qlIndexFixing(TenorBasisIndex6M,$AB632,TRUE,_xll.ohTrigger(trigger,$X$24))</f>
        <v>8.1000596494831597E-3</v>
      </c>
      <c r="AH632" s="43">
        <f>_xll.qlIndexFixing($X$9,$AB632,TRUE,trigger)</f>
        <v>8.1582632159265828E-3</v>
      </c>
      <c r="AI632" s="45">
        <f t="shared" si="23"/>
        <v>-0.58203566443423149</v>
      </c>
    </row>
    <row r="633" spans="27:35" x14ac:dyDescent="0.2">
      <c r="AA633" s="122" t="s">
        <v>88</v>
      </c>
      <c r="AB633" s="40">
        <f>_xll.qlInterestRateIndexFixingDate($X$9,AC633)</f>
        <v>43809</v>
      </c>
      <c r="AC633" s="40">
        <f>_xll.qlCalendarAdvance(calendar,$AC632,AA633,,,trigger)</f>
        <v>43811</v>
      </c>
      <c r="AD633" s="40">
        <f>_xll.qlInterestRateIndexMaturity($X$9,AC633,)</f>
        <v>43994</v>
      </c>
      <c r="AE633" s="43">
        <f>_xll.qlTenorBasisValue(TenorBasis6M,AC633,_xll.ohTrigger(trigger,$X$24))</f>
        <v>2.8070979690645302E-3</v>
      </c>
      <c r="AF633" s="90">
        <f>_xll.qlTenorBasisForwardRate(TenorBasis6M,AC633,_xll.ohTrigger(trigger,$X$24))</f>
        <v>7.7933665470004219E-3</v>
      </c>
      <c r="AG633" s="90">
        <f>_xll.qlIndexFixing(TenorBasisIndex6M,$AB633,TRUE,_xll.ohTrigger(trigger,$X$24))</f>
        <v>8.1118841730733818E-3</v>
      </c>
      <c r="AH633" s="43">
        <f>_xll.qlIndexFixing($X$9,$AB633,TRUE,trigger)</f>
        <v>8.2144546335303249E-3</v>
      </c>
      <c r="AI633" s="45">
        <f t="shared" si="23"/>
        <v>-1.0257046045694316</v>
      </c>
    </row>
    <row r="634" spans="27:35" x14ac:dyDescent="0.2">
      <c r="AA634" s="122" t="s">
        <v>88</v>
      </c>
      <c r="AB634" s="40">
        <f>_xll.qlInterestRateIndexFixingDate($X$9,AC634)</f>
        <v>43816</v>
      </c>
      <c r="AC634" s="40">
        <f>_xll.qlCalendarAdvance(calendar,$AC633,AA634,,,trigger)</f>
        <v>43818</v>
      </c>
      <c r="AD634" s="40">
        <f>_xll.qlInterestRateIndexMaturity($X$9,AC634,)</f>
        <v>44001</v>
      </c>
      <c r="AE634" s="43">
        <f>_xll.qlTenorBasisValue(TenorBasis6M,AC634,_xll.ohTrigger(trigger,$X$24))</f>
        <v>2.80597175032398E-3</v>
      </c>
      <c r="AF634" s="90">
        <f>_xll.qlTenorBasisForwardRate(TenorBasis6M,AC634,_xll.ohTrigger(trigger,$X$24))</f>
        <v>7.8526313840549082E-3</v>
      </c>
      <c r="AG634" s="90">
        <f>_xll.qlIndexFixing(TenorBasisIndex6M,$AB634,TRUE,_xll.ohTrigger(trigger,$X$24))</f>
        <v>8.2181715528377476E-3</v>
      </c>
      <c r="AH634" s="43">
        <f>_xll.qlIndexFixing($X$9,$AB634,TRUE,trigger)</f>
        <v>8.270566220376108E-3</v>
      </c>
      <c r="AI634" s="45">
        <f t="shared" si="23"/>
        <v>-0.52394667538360407</v>
      </c>
    </row>
    <row r="635" spans="27:35" x14ac:dyDescent="0.2">
      <c r="AA635" s="122" t="s">
        <v>88</v>
      </c>
      <c r="AB635" s="40">
        <f>_xll.qlInterestRateIndexFixingDate($X$9,AC635)</f>
        <v>43822</v>
      </c>
      <c r="AC635" s="40">
        <f>_xll.qlCalendarAdvance(calendar,$AC634,AA635,,,trigger)</f>
        <v>43826</v>
      </c>
      <c r="AD635" s="40">
        <f>_xll.qlInterestRateIndexMaturity($X$9,AC635,)</f>
        <v>44011</v>
      </c>
      <c r="AE635" s="43">
        <f>_xll.qlTenorBasisValue(TenorBasis6M,AC635,_xll.ohTrigger(trigger,$X$24))</f>
        <v>2.8046502654867091E-3</v>
      </c>
      <c r="AF635" s="90">
        <f>_xll.qlTenorBasisForwardRate(TenorBasis6M,AC635,_xll.ohTrigger(trigger,$X$24))</f>
        <v>7.9299351043029612E-3</v>
      </c>
      <c r="AG635" s="90">
        <f>_xll.qlIndexFixing(TenorBasisIndex6M,$AB635,TRUE,_xll.ohTrigger(trigger,$X$24))</f>
        <v>8.2481449918999378E-3</v>
      </c>
      <c r="AH635" s="43">
        <f>_xll.qlIndexFixing($X$9,$AB635,TRUE,trigger)</f>
        <v>8.3427344694491212E-3</v>
      </c>
      <c r="AI635" s="45">
        <f t="shared" si="23"/>
        <v>-0.94589477549183321</v>
      </c>
    </row>
    <row r="636" spans="27:35" x14ac:dyDescent="0.2">
      <c r="AA636" s="122" t="s">
        <v>88</v>
      </c>
      <c r="AB636" s="40">
        <f>_xll.qlInterestRateIndexFixingDate($X$9,AC636)</f>
        <v>43830</v>
      </c>
      <c r="AC636" s="40">
        <f>_xll.qlCalendarAdvance(calendar,$AC635,AA636,,,trigger)</f>
        <v>43833</v>
      </c>
      <c r="AD636" s="40">
        <f>_xll.qlInterestRateIndexMaturity($X$9,AC636,)</f>
        <v>44015</v>
      </c>
      <c r="AE636" s="43">
        <f>_xll.qlTenorBasisValue(TenorBasis6M,AC636,_xll.ohTrigger(trigger,$X$24))</f>
        <v>2.8034641388940502E-3</v>
      </c>
      <c r="AF636" s="90">
        <f>_xll.qlTenorBasisForwardRate(TenorBasis6M,AC636,_xll.ohTrigger(trigger,$X$24))</f>
        <v>7.9765843811070609E-3</v>
      </c>
      <c r="AG636" s="90">
        <f>_xll.qlIndexFixing(TenorBasisIndex6M,$AB636,TRUE,_xll.ohTrigger(trigger,$X$24))</f>
        <v>8.3818689751485338E-3</v>
      </c>
      <c r="AH636" s="43">
        <f>_xll.qlIndexFixing($X$9,$AB636,TRUE,trigger)</f>
        <v>8.3864711108136147E-3</v>
      </c>
      <c r="AI636" s="45">
        <f t="shared" si="23"/>
        <v>-4.6021356650809836E-2</v>
      </c>
    </row>
    <row r="637" spans="27:35" x14ac:dyDescent="0.2">
      <c r="AA637" s="122" t="s">
        <v>88</v>
      </c>
      <c r="AB637" s="40">
        <f>_xll.qlInterestRateIndexFixingDate($X$9,AC637)</f>
        <v>43838</v>
      </c>
      <c r="AC637" s="40">
        <f>_xll.qlCalendarAdvance(calendar,$AC636,AA637,,,trigger)</f>
        <v>43840</v>
      </c>
      <c r="AD637" s="40">
        <f>_xll.qlInterestRateIndexMaturity($X$9,AC637,)</f>
        <v>44022</v>
      </c>
      <c r="AE637" s="43">
        <f>_xll.qlTenorBasisValue(TenorBasis6M,AC637,_xll.ohTrigger(trigger,$X$24))</f>
        <v>2.8022504082852802E-3</v>
      </c>
      <c r="AF637" s="90">
        <f>_xll.qlTenorBasisForwardRate(TenorBasis6M,AC637,_xll.ohTrigger(trigger,$X$24))</f>
        <v>8.0372156267241989E-3</v>
      </c>
      <c r="AG637" s="90">
        <f>_xll.qlIndexFixing(TenorBasisIndex6M,$AB637,TRUE,_xll.ohTrigger(trigger,$X$24))</f>
        <v>8.4027895936410486E-3</v>
      </c>
      <c r="AH637" s="43">
        <f>_xll.qlIndexFixing($X$9,$AB637,TRUE,trigger)</f>
        <v>8.4423361578450599E-3</v>
      </c>
      <c r="AI637" s="45">
        <f t="shared" si="23"/>
        <v>-0.39546564204011314</v>
      </c>
    </row>
    <row r="638" spans="27:35" x14ac:dyDescent="0.2">
      <c r="AA638" s="122" t="s">
        <v>88</v>
      </c>
      <c r="AB638" s="40">
        <f>_xll.qlInterestRateIndexFixingDate($X$9,AC638)</f>
        <v>43845</v>
      </c>
      <c r="AC638" s="40">
        <f>_xll.qlCalendarAdvance(calendar,$AC637,AA638,,,trigger)</f>
        <v>43847</v>
      </c>
      <c r="AD638" s="40">
        <f>_xll.qlInterestRateIndexMaturity($X$9,AC638,)</f>
        <v>44029</v>
      </c>
      <c r="AE638" s="43">
        <f>_xll.qlTenorBasisValue(TenorBasis6M,AC638,_xll.ohTrigger(trigger,$X$24))</f>
        <v>2.8010092965059588E-3</v>
      </c>
      <c r="AF638" s="90">
        <f>_xll.qlTenorBasisForwardRate(TenorBasis6M,AC638,_xll.ohTrigger(trigger,$X$24))</f>
        <v>8.0982927265546654E-3</v>
      </c>
      <c r="AG638" s="90">
        <f>_xll.qlIndexFixing(TenorBasisIndex6M,$AB638,TRUE,_xll.ohTrigger(trigger,$X$24))</f>
        <v>8.4147952599645543E-3</v>
      </c>
      <c r="AH638" s="43">
        <f>_xll.qlIndexFixing($X$9,$AB638,TRUE,trigger)</f>
        <v>8.498121339360544E-3</v>
      </c>
      <c r="AI638" s="45">
        <f t="shared" si="23"/>
        <v>-0.83326079395989672</v>
      </c>
    </row>
    <row r="639" spans="27:35" x14ac:dyDescent="0.2">
      <c r="AA639" s="122" t="s">
        <v>88</v>
      </c>
      <c r="AB639" s="40">
        <f>_xll.qlInterestRateIndexFixingDate($X$9,AC639)</f>
        <v>43852</v>
      </c>
      <c r="AC639" s="40">
        <f>_xll.qlCalendarAdvance(calendar,$AC638,AA639,,,trigger)</f>
        <v>43854</v>
      </c>
      <c r="AD639" s="40">
        <f>_xll.qlInterestRateIndexMaturity($X$9,AC639,)</f>
        <v>44036</v>
      </c>
      <c r="AE639" s="43">
        <f>_xll.qlTenorBasisValue(TenorBasis6M,AC639,_xll.ohTrigger(trigger,$X$24))</f>
        <v>2.7997410251217091E-3</v>
      </c>
      <c r="AF639" s="90">
        <f>_xll.qlTenorBasisForwardRate(TenorBasis6M,AC639,_xll.ohTrigger(trigger,$X$24))</f>
        <v>8.1598159415404992E-3</v>
      </c>
      <c r="AG639" s="90">
        <f>_xll.qlIndexFixing(TenorBasisIndex6M,$AB639,TRUE,_xll.ohTrigger(trigger,$X$24))</f>
        <v>8.5254176521389873E-3</v>
      </c>
      <c r="AH639" s="43">
        <f>_xll.qlIndexFixing($X$9,$AB639,TRUE,trigger)</f>
        <v>8.5538266485435457E-3</v>
      </c>
      <c r="AI639" s="45">
        <f t="shared" si="23"/>
        <v>-0.28408996404558418</v>
      </c>
    </row>
    <row r="640" spans="27:35" x14ac:dyDescent="0.2">
      <c r="AA640" s="122" t="s">
        <v>88</v>
      </c>
      <c r="AB640" s="40">
        <f>_xll.qlInterestRateIndexFixingDate($X$9,AC640)</f>
        <v>43859</v>
      </c>
      <c r="AC640" s="40">
        <f>_xll.qlCalendarAdvance(calendar,$AC639,AA640,,,trigger)</f>
        <v>43861</v>
      </c>
      <c r="AD640" s="40">
        <f>_xll.qlInterestRateIndexMaturity($X$9,AC640,)</f>
        <v>44043</v>
      </c>
      <c r="AE640" s="43">
        <f>_xll.qlTenorBasisValue(TenorBasis6M,AC640,_xll.ohTrigger(trigger,$X$24))</f>
        <v>2.7984458144246732E-3</v>
      </c>
      <c r="AF640" s="90">
        <f>_xll.qlTenorBasisForwardRate(TenorBasis6M,AC640,_xll.ohTrigger(trigger,$X$24))</f>
        <v>8.2217855316908568E-3</v>
      </c>
      <c r="AG640" s="90">
        <f>_xll.qlIndexFixing(TenorBasisIndex6M,$AB640,TRUE,_xll.ohTrigger(trigger,$X$24))</f>
        <v>8.5874012376506974E-3</v>
      </c>
      <c r="AH640" s="43">
        <f>_xll.qlIndexFixing($X$9,$AB640,TRUE,trigger)</f>
        <v>8.6094520785867604E-3</v>
      </c>
      <c r="AI640" s="45">
        <f t="shared" si="23"/>
        <v>-0.22050840936062993</v>
      </c>
    </row>
    <row r="641" spans="27:35" x14ac:dyDescent="0.2">
      <c r="AA641" s="122" t="s">
        <v>88</v>
      </c>
      <c r="AB641" s="40">
        <f>_xll.qlInterestRateIndexFixingDate($X$9,AC641)</f>
        <v>43866</v>
      </c>
      <c r="AC641" s="40">
        <f>_xll.qlCalendarAdvance(calendar,$AC640,AA641,,,trigger)</f>
        <v>43868</v>
      </c>
      <c r="AD641" s="40">
        <f>_xll.qlInterestRateIndexMaturity($X$9,AC641,)</f>
        <v>44050</v>
      </c>
      <c r="AE641" s="43">
        <f>_xll.qlTenorBasisValue(TenorBasis6M,AC641,_xll.ohTrigger(trigger,$X$24))</f>
        <v>2.7971238834399339E-3</v>
      </c>
      <c r="AF641" s="90">
        <f>_xll.qlTenorBasisForwardRate(TenorBasis6M,AC641,_xll.ohTrigger(trigger,$X$24))</f>
        <v>8.2842017560842106E-3</v>
      </c>
      <c r="AG641" s="90">
        <f>_xll.qlIndexFixing(TenorBasisIndex6M,$AB641,TRUE,_xll.ohTrigger(trigger,$X$24))</f>
        <v>8.6498315398172831E-3</v>
      </c>
      <c r="AH641" s="43">
        <f>_xll.qlIndexFixing($X$9,$AB641,TRUE,trigger)</f>
        <v>8.664997622693427E-3</v>
      </c>
      <c r="AI641" s="45">
        <f t="shared" si="23"/>
        <v>-0.15166082876143933</v>
      </c>
    </row>
    <row r="642" spans="27:35" x14ac:dyDescent="0.2">
      <c r="AA642" s="122" t="s">
        <v>88</v>
      </c>
      <c r="AB642" s="40">
        <f>_xll.qlInterestRateIndexFixingDate($X$9,AC642)</f>
        <v>43873</v>
      </c>
      <c r="AC642" s="40">
        <f>_xll.qlCalendarAdvance(calendar,$AC641,AA642,,,trigger)</f>
        <v>43875</v>
      </c>
      <c r="AD642" s="40">
        <f>_xll.qlInterestRateIndexMaturity($X$9,AC642,)</f>
        <v>44057</v>
      </c>
      <c r="AE642" s="43">
        <f>_xll.qlTenorBasisValue(TenorBasis6M,AC642,_xll.ohTrigger(trigger,$X$24))</f>
        <v>2.7957754499319089E-3</v>
      </c>
      <c r="AF642" s="90">
        <f>_xll.qlTenorBasisForwardRate(TenorBasis6M,AC642,_xll.ohTrigger(trigger,$X$24))</f>
        <v>8.3470648728758163E-3</v>
      </c>
      <c r="AG642" s="90">
        <f>_xll.qlIndexFixing(TenorBasisIndex6M,$AB642,TRUE,_xll.ohTrigger(trigger,$X$24))</f>
        <v>8.7127088168453895E-3</v>
      </c>
      <c r="AH642" s="43">
        <f>_xll.qlIndexFixing($X$9,$AB642,TRUE,trigger)</f>
        <v>8.720463274074693E-3</v>
      </c>
      <c r="AI642" s="45">
        <f t="shared" si="23"/>
        <v>-7.7544572293034714E-2</v>
      </c>
    </row>
    <row r="643" spans="27:35" x14ac:dyDescent="0.2">
      <c r="AA643" s="122" t="s">
        <v>88</v>
      </c>
      <c r="AB643" s="40">
        <f>_xll.qlInterestRateIndexFixingDate($X$9,AC643)</f>
        <v>43880</v>
      </c>
      <c r="AC643" s="40">
        <f>_xll.qlCalendarAdvance(calendar,$AC642,AA643,,,trigger)</f>
        <v>43882</v>
      </c>
      <c r="AD643" s="40">
        <f>_xll.qlInterestRateIndexMaturity($X$9,AC643,)</f>
        <v>44064</v>
      </c>
      <c r="AE643" s="43">
        <f>_xll.qlTenorBasisValue(TenorBasis6M,AC643,_xll.ohTrigger(trigger,$X$24))</f>
        <v>2.7944007304107109E-3</v>
      </c>
      <c r="AF643" s="90">
        <f>_xll.qlTenorBasisForwardRate(TenorBasis6M,AC643,_xll.ohTrigger(trigger,$X$24))</f>
        <v>8.4103751393069335E-3</v>
      </c>
      <c r="AG643" s="90">
        <f>_xll.qlIndexFixing(TenorBasisIndex6M,$AB643,TRUE,_xll.ohTrigger(trigger,$X$24))</f>
        <v>8.7250668515460091E-3</v>
      </c>
      <c r="AH643" s="43">
        <f>_xll.qlIndexFixing($X$9,$AB643,TRUE,trigger)</f>
        <v>8.7758490259531204E-3</v>
      </c>
      <c r="AI643" s="45">
        <f t="shared" si="23"/>
        <v>-0.50782174407111236</v>
      </c>
    </row>
    <row r="644" spans="27:35" x14ac:dyDescent="0.2">
      <c r="AA644" s="122" t="s">
        <v>88</v>
      </c>
      <c r="AB644" s="40">
        <f>_xll.qlInterestRateIndexFixingDate($X$9,AC644)</f>
        <v>43887</v>
      </c>
      <c r="AC644" s="40">
        <f>_xll.qlCalendarAdvance(calendar,$AC643,AA644,,,trigger)</f>
        <v>43889</v>
      </c>
      <c r="AD644" s="40">
        <f>_xll.qlInterestRateIndexMaturity($X$9,AC644,)</f>
        <v>44074</v>
      </c>
      <c r="AE644" s="43">
        <f>_xll.qlTenorBasisValue(TenorBasis6M,AC644,_xll.ohTrigger(trigger,$X$24))</f>
        <v>2.7929999401384862E-3</v>
      </c>
      <c r="AF644" s="90">
        <f>_xll.qlTenorBasisForwardRate(TenorBasis6M,AC644,_xll.ohTrigger(trigger,$X$24))</f>
        <v>8.4885704333332156E-3</v>
      </c>
      <c r="AG644" s="90">
        <f>_xll.qlIndexFixing(TenorBasisIndex6M,$AB644,TRUE,_xll.ohTrigger(trigger,$X$24))</f>
        <v>8.8035890384063308E-3</v>
      </c>
      <c r="AH644" s="43">
        <f>_xll.qlIndexFixing($X$9,$AB644,TRUE,trigger)</f>
        <v>8.8432448166488997E-3</v>
      </c>
      <c r="AI644" s="45">
        <f t="shared" ref="AI644:AI694" si="24">(AG644-AH644)*10000</f>
        <v>-0.39655778242568895</v>
      </c>
    </row>
    <row r="645" spans="27:35" x14ac:dyDescent="0.2">
      <c r="AA645" s="122" t="s">
        <v>88</v>
      </c>
      <c r="AB645" s="40">
        <f>_xll.qlInterestRateIndexFixingDate($X$9,AC645)</f>
        <v>43894</v>
      </c>
      <c r="AC645" s="40">
        <f>_xll.qlCalendarAdvance(calendar,$AC644,AA645,,,trigger)</f>
        <v>43896</v>
      </c>
      <c r="AD645" s="40">
        <f>_xll.qlInterestRateIndexMaturity($X$9,AC645,)</f>
        <v>44081</v>
      </c>
      <c r="AE645" s="43">
        <f>_xll.qlTenorBasisValue(TenorBasis6M,AC645,_xll.ohTrigger(trigger,$X$24))</f>
        <v>2.7915732931357131E-3</v>
      </c>
      <c r="AF645" s="90">
        <f>_xll.qlTenorBasisForwardRate(TenorBasis6M,AC645,_xll.ohTrigger(trigger,$X$24))</f>
        <v>8.5528764946856371E-3</v>
      </c>
      <c r="AG645" s="90">
        <f>_xll.qlIndexFixing(TenorBasisIndex6M,$AB645,TRUE,_xll.ohTrigger(trigger,$X$24))</f>
        <v>8.9604430183415143E-3</v>
      </c>
      <c r="AH645" s="43">
        <f>_xll.qlIndexFixing($X$9,$AB645,TRUE,trigger)</f>
        <v>8.8984576941253946E-3</v>
      </c>
      <c r="AI645" s="45">
        <f t="shared" si="24"/>
        <v>0.61985324216119742</v>
      </c>
    </row>
    <row r="646" spans="27:35" x14ac:dyDescent="0.2">
      <c r="AA646" s="122" t="s">
        <v>88</v>
      </c>
      <c r="AB646" s="40">
        <f>_xll.qlInterestRateIndexFixingDate($X$9,AC646)</f>
        <v>43901</v>
      </c>
      <c r="AC646" s="40">
        <f>_xll.qlCalendarAdvance(calendar,$AC645,AA646,,,trigger)</f>
        <v>43903</v>
      </c>
      <c r="AD646" s="40">
        <f>_xll.qlInterestRateIndexMaturity($X$9,AC646,)</f>
        <v>44088</v>
      </c>
      <c r="AE646" s="43">
        <f>_xll.qlTenorBasisValue(TenorBasis6M,AC646,_xll.ohTrigger(trigger,$X$24))</f>
        <v>2.7901210021874772E-3</v>
      </c>
      <c r="AF646" s="90">
        <f>_xll.qlTenorBasisForwardRate(TenorBasis6M,AC646,_xll.ohTrigger(trigger,$X$24))</f>
        <v>8.6176305917698183E-3</v>
      </c>
      <c r="AG646" s="90">
        <f>_xll.qlIndexFixing(TenorBasisIndex6M,$AB646,TRUE,_xll.ohTrigger(trigger,$X$24))</f>
        <v>8.9833619554334637E-3</v>
      </c>
      <c r="AH646" s="43">
        <f>_xll.qlIndexFixing($X$9,$AB646,TRUE,trigger)</f>
        <v>8.9535906697195879E-3</v>
      </c>
      <c r="AI646" s="45">
        <f t="shared" si="24"/>
        <v>0.29771285713875784</v>
      </c>
    </row>
    <row r="647" spans="27:35" x14ac:dyDescent="0.2">
      <c r="AA647" s="122" t="s">
        <v>88</v>
      </c>
      <c r="AB647" s="40">
        <f>_xll.qlInterestRateIndexFixingDate($X$9,AC647)</f>
        <v>43908</v>
      </c>
      <c r="AC647" s="40">
        <f>_xll.qlCalendarAdvance(calendar,$AC646,AA647,,,trigger)</f>
        <v>43910</v>
      </c>
      <c r="AD647" s="40">
        <f>_xll.qlInterestRateIndexMaturity($X$9,AC647,)</f>
        <v>44095</v>
      </c>
      <c r="AE647" s="43">
        <f>_xll.qlTenorBasisValue(TenorBasis6M,AC647,_xll.ohTrigger(trigger,$X$24))</f>
        <v>2.7886432788497167E-3</v>
      </c>
      <c r="AF647" s="90">
        <f>_xll.qlTenorBasisForwardRate(TenorBasis6M,AC647,_xll.ohTrigger(trigger,$X$24))</f>
        <v>8.6828329787854448E-3</v>
      </c>
      <c r="AG647" s="90">
        <f>_xll.qlIndexFixing(TenorBasisIndex6M,$AB647,TRUE,_xll.ohTrigger(trigger,$X$24))</f>
        <v>9.048579132415099E-3</v>
      </c>
      <c r="AH647" s="43">
        <f>_xll.qlIndexFixing($X$9,$AB647,TRUE,trigger)</f>
        <v>9.0086437365820421E-3</v>
      </c>
      <c r="AI647" s="45">
        <f t="shared" si="24"/>
        <v>0.3993539583305693</v>
      </c>
    </row>
    <row r="648" spans="27:35" x14ac:dyDescent="0.2">
      <c r="AA648" s="122" t="s">
        <v>88</v>
      </c>
      <c r="AB648" s="40">
        <f>_xll.qlInterestRateIndexFixingDate($X$9,AC648)</f>
        <v>43915</v>
      </c>
      <c r="AC648" s="40">
        <f>_xll.qlCalendarAdvance(calendar,$AC647,AA648,,,trigger)</f>
        <v>43917</v>
      </c>
      <c r="AD648" s="40">
        <f>_xll.qlInterestRateIndexMaturity($X$9,AC648,)</f>
        <v>44102</v>
      </c>
      <c r="AE648" s="43">
        <f>_xll.qlTenorBasisValue(TenorBasis6M,AC648,_xll.ohTrigger(trigger,$X$24))</f>
        <v>2.7871403334554339E-3</v>
      </c>
      <c r="AF648" s="90">
        <f>_xll.qlTenorBasisForwardRate(TenorBasis6M,AC648,_xll.ohTrigger(trigger,$X$24))</f>
        <v>8.7484839090511812E-3</v>
      </c>
      <c r="AG648" s="90">
        <f>_xll.qlIndexFixing(TenorBasisIndex6M,$AB648,TRUE,_xll.ohTrigger(trigger,$X$24))</f>
        <v>9.1142449367888345E-3</v>
      </c>
      <c r="AH648" s="43">
        <f>_xll.qlIndexFixing($X$9,$AB648,TRUE,trigger)</f>
        <v>9.06361688787455E-3</v>
      </c>
      <c r="AI648" s="45">
        <f t="shared" si="24"/>
        <v>0.50628048914284562</v>
      </c>
    </row>
    <row r="649" spans="27:35" x14ac:dyDescent="0.2">
      <c r="AA649" s="122" t="s">
        <v>88</v>
      </c>
      <c r="AB649" s="40">
        <f>_xll.qlInterestRateIndexFixingDate($X$9,AC649)</f>
        <v>43922</v>
      </c>
      <c r="AC649" s="40">
        <f>_xll.qlCalendarAdvance(calendar,$AC648,AA649,,,trigger)</f>
        <v>43924</v>
      </c>
      <c r="AD649" s="40">
        <f>_xll.qlInterestRateIndexMaturity($X$9,AC649,)</f>
        <v>44109</v>
      </c>
      <c r="AE649" s="43">
        <f>_xll.qlTenorBasisValue(TenorBasis6M,AC649,_xll.ohTrigger(trigger,$X$24))</f>
        <v>2.7856123751208843E-3</v>
      </c>
      <c r="AF649" s="90">
        <f>_xll.qlTenorBasisForwardRate(TenorBasis6M,AC649,_xll.ohTrigger(trigger,$X$24))</f>
        <v>8.814583230164829E-3</v>
      </c>
      <c r="AG649" s="90">
        <f>_xll.qlIndexFixing(TenorBasisIndex6M,$AB649,TRUE,_xll.ohTrigger(trigger,$X$24))</f>
        <v>9.1194792865588892E-3</v>
      </c>
      <c r="AH649" s="43">
        <f>_xll.qlIndexFixing($X$9,$AB649,TRUE,trigger)</f>
        <v>9.1185101985563968E-3</v>
      </c>
      <c r="AI649" s="45">
        <f t="shared" si="24"/>
        <v>9.6908800249241589E-3</v>
      </c>
    </row>
    <row r="650" spans="27:35" x14ac:dyDescent="0.2">
      <c r="AA650" s="122" t="s">
        <v>88</v>
      </c>
      <c r="AB650" s="40">
        <f>_xll.qlInterestRateIndexFixingDate($X$9,AC650)</f>
        <v>43929</v>
      </c>
      <c r="AC650" s="40">
        <f>_xll.qlCalendarAdvance(calendar,$AC649,AA650,,,trigger)</f>
        <v>43935</v>
      </c>
      <c r="AD650" s="40">
        <f>_xll.qlInterestRateIndexMaturity($X$9,AC650,)</f>
        <v>44118</v>
      </c>
      <c r="AE650" s="43">
        <f>_xll.qlTenorBasisValue(TenorBasis6M,AC650,_xll.ohTrigger(trigger,$X$24))</f>
        <v>2.7831612610399168E-3</v>
      </c>
      <c r="AF650" s="90">
        <f>_xll.qlTenorBasisForwardRate(TenorBasis6M,AC650,_xll.ohTrigger(trigger,$X$24))</f>
        <v>8.909264650384564E-3</v>
      </c>
      <c r="AG650" s="90">
        <f>_xll.qlIndexFixing(TenorBasisIndex6M,$AB650,TRUE,_xll.ohTrigger(trigger,$X$24))</f>
        <v>9.1879236325127771E-3</v>
      </c>
      <c r="AH650" s="43">
        <f>_xll.qlIndexFixing($X$9,$AB650,TRUE,trigger)</f>
        <v>9.1966120649068679E-3</v>
      </c>
      <c r="AI650" s="45">
        <f t="shared" si="24"/>
        <v>-8.6884323940907698E-2</v>
      </c>
    </row>
    <row r="651" spans="27:35" x14ac:dyDescent="0.2">
      <c r="AA651" s="122" t="s">
        <v>88</v>
      </c>
      <c r="AB651" s="40">
        <f>_xll.qlInterestRateIndexFixingDate($X$9,AC651)</f>
        <v>43938</v>
      </c>
      <c r="AC651" s="40">
        <f>_xll.qlCalendarAdvance(calendar,$AC650,AA651,,,trigger)</f>
        <v>43942</v>
      </c>
      <c r="AD651" s="40">
        <f>_xll.qlInterestRateIndexMaturity($X$9,AC651,)</f>
        <v>44125</v>
      </c>
      <c r="AE651" s="43">
        <f>_xll.qlTenorBasisValue(TenorBasis6M,AC651,_xll.ohTrigger(trigger,$X$24))</f>
        <v>2.7815699354900277E-3</v>
      </c>
      <c r="AF651" s="90">
        <f>_xll.qlTenorBasisForwardRate(TenorBasis6M,AC651,_xll.ohTrigger(trigger,$X$24))</f>
        <v>8.9763741052424784E-3</v>
      </c>
      <c r="AG651" s="90">
        <f>_xll.qlIndexFixing(TenorBasisIndex6M,$AB651,TRUE,_xll.ohTrigger(trigger,$X$24))</f>
        <v>9.2892368345438292E-3</v>
      </c>
      <c r="AH651" s="43">
        <f>_xll.qlIndexFixing($X$9,$AB651,TRUE,trigger)</f>
        <v>9.2513240863277852E-3</v>
      </c>
      <c r="AI651" s="45">
        <f t="shared" si="24"/>
        <v>0.37912748216044001</v>
      </c>
    </row>
    <row r="652" spans="27:35" x14ac:dyDescent="0.2">
      <c r="AA652" s="122" t="s">
        <v>88</v>
      </c>
      <c r="AB652" s="40">
        <f>_xll.qlInterestRateIndexFixingDate($X$9,AC652)</f>
        <v>43945</v>
      </c>
      <c r="AC652" s="40">
        <f>_xll.qlCalendarAdvance(calendar,$AC651,AA652,,,trigger)</f>
        <v>43949</v>
      </c>
      <c r="AD652" s="40">
        <f>_xll.qlInterestRateIndexMaturity($X$9,AC652,)</f>
        <v>44132</v>
      </c>
      <c r="AE652" s="43">
        <f>_xll.qlTenorBasisValue(TenorBasis6M,AC652,_xll.ohTrigger(trigger,$X$24))</f>
        <v>2.7799543340040465E-3</v>
      </c>
      <c r="AF652" s="90">
        <f>_xll.qlTenorBasisForwardRate(TenorBasis6M,AC652,_xll.ohTrigger(trigger,$X$24))</f>
        <v>9.0438484814346388E-3</v>
      </c>
      <c r="AG652" s="90">
        <f>_xll.qlIndexFixing(TenorBasisIndex6M,$AB652,TRUE,_xll.ohTrigger(trigger,$X$24))</f>
        <v>9.3820328121750184E-3</v>
      </c>
      <c r="AH652" s="43">
        <f>_xll.qlIndexFixing($X$9,$AB652,TRUE,trigger)</f>
        <v>9.305973257271968E-3</v>
      </c>
      <c r="AI652" s="45">
        <f t="shared" si="24"/>
        <v>0.76059554903050441</v>
      </c>
    </row>
    <row r="653" spans="27:35" x14ac:dyDescent="0.2">
      <c r="AA653" s="122" t="s">
        <v>88</v>
      </c>
      <c r="AB653" s="40">
        <f>_xll.qlInterestRateIndexFixingDate($X$9,AC653)</f>
        <v>43951</v>
      </c>
      <c r="AC653" s="40">
        <f>_xll.qlCalendarAdvance(calendar,$AC652,AA653,,,trigger)</f>
        <v>43956</v>
      </c>
      <c r="AD653" s="40">
        <f>_xll.qlInterestRateIndexMaturity($X$9,AC653,)</f>
        <v>44140</v>
      </c>
      <c r="AE653" s="43">
        <f>_xll.qlTenorBasisValue(TenorBasis6M,AC653,_xll.ohTrigger(trigger,$X$24))</f>
        <v>2.7783146602139075E-3</v>
      </c>
      <c r="AF653" s="90">
        <f>_xll.qlTenorBasisForwardRate(TenorBasis6M,AC653,_xll.ohTrigger(trigger,$X$24))</f>
        <v>9.116744563668332E-3</v>
      </c>
      <c r="AG653" s="90">
        <f>_xll.qlIndexFixing(TenorBasisIndex6M,$AB653,TRUE,_xll.ohTrigger(trigger,$X$24))</f>
        <v>9.3883663638680646E-3</v>
      </c>
      <c r="AH653" s="43">
        <f>_xll.qlIndexFixing($X$9,$AB653,TRUE,trigger)</f>
        <v>9.3645641064656129E-3</v>
      </c>
      <c r="AI653" s="45">
        <f t="shared" si="24"/>
        <v>0.23802257402451635</v>
      </c>
    </row>
    <row r="654" spans="27:35" x14ac:dyDescent="0.2">
      <c r="AA654" s="122" t="s">
        <v>88</v>
      </c>
      <c r="AB654" s="40">
        <f>_xll.qlInterestRateIndexFixingDate($X$9,AC654)</f>
        <v>43959</v>
      </c>
      <c r="AC654" s="40">
        <f>_xll.qlCalendarAdvance(calendar,$AC653,AA654,,,trigger)</f>
        <v>43963</v>
      </c>
      <c r="AD654" s="40">
        <f>_xll.qlInterestRateIndexMaturity($X$9,AC654,)</f>
        <v>44147</v>
      </c>
      <c r="AE654" s="43">
        <f>_xll.qlTenorBasisValue(TenorBasis6M,AC654,_xll.ohTrigger(trigger,$X$24))</f>
        <v>2.7766511165687284E-3</v>
      </c>
      <c r="AF654" s="90">
        <f>_xll.qlTenorBasisForwardRate(TenorBasis6M,AC654,_xll.ohTrigger(trigger,$X$24))</f>
        <v>9.1848687294850684E-3</v>
      </c>
      <c r="AG654" s="90">
        <f>_xll.qlIndexFixing(TenorBasisIndex6M,$AB654,TRUE,_xll.ohTrigger(trigger,$X$24))</f>
        <v>9.4371053887636249E-3</v>
      </c>
      <c r="AH654" s="43">
        <f>_xll.qlIndexFixing($X$9,$AB654,TRUE,trigger)</f>
        <v>9.4191064423898574E-3</v>
      </c>
      <c r="AI654" s="45">
        <f t="shared" si="24"/>
        <v>0.17998946373767519</v>
      </c>
    </row>
    <row r="655" spans="27:35" x14ac:dyDescent="0.2">
      <c r="AA655" s="122" t="s">
        <v>88</v>
      </c>
      <c r="AB655" s="40">
        <f>_xll.qlInterestRateIndexFixingDate($X$9,AC655)</f>
        <v>43966</v>
      </c>
      <c r="AC655" s="40">
        <f>_xll.qlCalendarAdvance(calendar,$AC654,AA655,,,trigger)</f>
        <v>43970</v>
      </c>
      <c r="AD655" s="40">
        <f>_xll.qlInterestRateIndexMaturity($X$9,AC655,)</f>
        <v>44154</v>
      </c>
      <c r="AE655" s="43">
        <f>_xll.qlTenorBasisValue(TenorBasis6M,AC655,_xll.ohTrigger(trigger,$X$24))</f>
        <v>2.7749639043408067E-3</v>
      </c>
      <c r="AF655" s="90">
        <f>_xll.qlTenorBasisForwardRate(TenorBasis6M,AC655,_xll.ohTrigger(trigger,$X$24))</f>
        <v>9.2532614915700733E-3</v>
      </c>
      <c r="AG655" s="90">
        <f>_xll.qlIndexFixing(TenorBasisIndex6M,$AB655,TRUE,_xll.ohTrigger(trigger,$X$24))</f>
        <v>9.4307335733196558E-3</v>
      </c>
      <c r="AH655" s="43">
        <f>_xll.qlIndexFixing($X$9,$AB655,TRUE,trigger)</f>
        <v>9.4736055288144692E-3</v>
      </c>
      <c r="AI655" s="45">
        <f t="shared" si="24"/>
        <v>-0.42871955494813363</v>
      </c>
    </row>
    <row r="656" spans="27:35" x14ac:dyDescent="0.2">
      <c r="AA656" s="122" t="s">
        <v>88</v>
      </c>
      <c r="AB656" s="40">
        <f>_xll.qlInterestRateIndexFixingDate($X$9,AC656)</f>
        <v>43973</v>
      </c>
      <c r="AC656" s="40">
        <f>_xll.qlCalendarAdvance(calendar,$AC655,AA656,,,trigger)</f>
        <v>43977</v>
      </c>
      <c r="AD656" s="40">
        <f>_xll.qlInterestRateIndexMaturity($X$9,AC656,)</f>
        <v>44161</v>
      </c>
      <c r="AE656" s="43">
        <f>_xll.qlTenorBasisValue(TenorBasis6M,AC656,_xll.ohTrigger(trigger,$X$24))</f>
        <v>2.7732532236315849E-3</v>
      </c>
      <c r="AF656" s="90">
        <f>_xll.qlTenorBasisForwardRate(TenorBasis6M,AC656,_xll.ohTrigger(trigger,$X$24))</f>
        <v>9.3218920424280993E-3</v>
      </c>
      <c r="AG656" s="90">
        <f>_xll.qlIndexFixing(TenorBasisIndex6M,$AB656,TRUE,_xll.ohTrigger(trigger,$X$24))</f>
        <v>9.5353547953709906E-3</v>
      </c>
      <c r="AH656" s="43">
        <f>_xll.qlIndexFixing($X$9,$AB656,TRUE,trigger)</f>
        <v>9.5280676311845659E-3</v>
      </c>
      <c r="AI656" s="45">
        <f t="shared" si="24"/>
        <v>7.287164186424791E-2</v>
      </c>
    </row>
    <row r="657" spans="27:35" x14ac:dyDescent="0.2">
      <c r="AA657" s="122" t="s">
        <v>88</v>
      </c>
      <c r="AB657" s="40">
        <f>_xll.qlInterestRateIndexFixingDate($X$9,AC657)</f>
        <v>43980</v>
      </c>
      <c r="AC657" s="40">
        <f>_xll.qlCalendarAdvance(calendar,$AC656,AA657,,,trigger)</f>
        <v>43984</v>
      </c>
      <c r="AD657" s="40">
        <f>_xll.qlInterestRateIndexMaturity($X$9,AC657,)</f>
        <v>44167</v>
      </c>
      <c r="AE657" s="43">
        <f>_xll.qlTenorBasisValue(TenorBasis6M,AC657,_xll.ohTrigger(trigger,$X$24))</f>
        <v>2.7715192733775941E-3</v>
      </c>
      <c r="AF657" s="90">
        <f>_xll.qlTenorBasisForwardRate(TenorBasis6M,AC657,_xll.ohTrigger(trigger,$X$24))</f>
        <v>9.3856103961675701E-3</v>
      </c>
      <c r="AG657" s="90">
        <f>_xll.qlIndexFixing(TenorBasisIndex6M,$AB657,TRUE,_xll.ohTrigger(trigger,$X$24))</f>
        <v>9.6280660640363138E-3</v>
      </c>
      <c r="AH657" s="43">
        <f>_xll.qlIndexFixing($X$9,$AB657,TRUE,trigger)</f>
        <v>9.5784967879287142E-3</v>
      </c>
      <c r="AI657" s="45">
        <f t="shared" si="24"/>
        <v>0.49569276107599636</v>
      </c>
    </row>
    <row r="658" spans="27:35" x14ac:dyDescent="0.2">
      <c r="AA658" s="122" t="s">
        <v>88</v>
      </c>
      <c r="AB658" s="40">
        <f>_xll.qlInterestRateIndexFixingDate($X$9,AC658)</f>
        <v>43987</v>
      </c>
      <c r="AC658" s="40">
        <f>_xll.qlCalendarAdvance(calendar,$AC657,AA658,,,trigger)</f>
        <v>43991</v>
      </c>
      <c r="AD658" s="40">
        <f>_xll.qlInterestRateIndexMaturity($X$9,AC658,)</f>
        <v>44174</v>
      </c>
      <c r="AE658" s="43">
        <f>_xll.qlTenorBasisValue(TenorBasis6M,AC658,_xll.ohTrigger(trigger,$X$24))</f>
        <v>2.7697622513563626E-3</v>
      </c>
      <c r="AF658" s="90">
        <f>_xll.qlTenorBasisForwardRate(TenorBasis6M,AC658,_xll.ohTrigger(trigger,$X$24))</f>
        <v>9.4546239542420054E-3</v>
      </c>
      <c r="AG658" s="90">
        <f>_xll.qlIndexFixing(TenorBasisIndex6M,$AB658,TRUE,_xll.ohTrigger(trigger,$X$24))</f>
        <v>9.6310441740991327E-3</v>
      </c>
      <c r="AH658" s="43">
        <f>_xll.qlIndexFixing($X$9,$AB658,TRUE,trigger)</f>
        <v>9.6329011256499116E-3</v>
      </c>
      <c r="AI658" s="45">
        <f t="shared" si="24"/>
        <v>-1.8569515507788764E-2</v>
      </c>
    </row>
    <row r="659" spans="27:35" x14ac:dyDescent="0.2">
      <c r="AA659" s="122" t="s">
        <v>88</v>
      </c>
      <c r="AB659" s="40">
        <f>_xll.qlInterestRateIndexFixingDate($X$9,AC659)</f>
        <v>43994</v>
      </c>
      <c r="AC659" s="40">
        <f>_xll.qlCalendarAdvance(calendar,$AC658,AA659,,,trigger)</f>
        <v>43998</v>
      </c>
      <c r="AD659" s="40">
        <f>_xll.qlInterestRateIndexMaturity($X$9,AC659,)</f>
        <v>44181</v>
      </c>
      <c r="AE659" s="43">
        <f>_xll.qlTenorBasisValue(TenorBasis6M,AC659,_xll.ohTrigger(trigger,$X$24))</f>
        <v>2.7679823541923018E-3</v>
      </c>
      <c r="AF659" s="90">
        <f>_xll.qlTenorBasisForwardRate(TenorBasis6M,AC659,_xll.ohTrigger(trigger,$X$24))</f>
        <v>9.5237856017338918E-3</v>
      </c>
      <c r="AG659" s="90">
        <f>_xll.qlIndexFixing(TenorBasisIndex6M,$AB659,TRUE,_xll.ohTrigger(trigger,$X$24))</f>
        <v>9.6807091432152235E-3</v>
      </c>
      <c r="AH659" s="43">
        <f>_xll.qlIndexFixing($X$9,$AB659,TRUE,trigger)</f>
        <v>9.6872867092864853E-3</v>
      </c>
      <c r="AI659" s="45">
        <f t="shared" si="24"/>
        <v>-6.5775660712617118E-2</v>
      </c>
    </row>
    <row r="660" spans="27:35" x14ac:dyDescent="0.2">
      <c r="AA660" s="122" t="s">
        <v>88</v>
      </c>
      <c r="AB660" s="40">
        <f>_xll.qlInterestRateIndexFixingDate($X$9,AC660)</f>
        <v>44001</v>
      </c>
      <c r="AC660" s="40">
        <f>_xll.qlCalendarAdvance(calendar,$AC659,AA660,,,trigger)</f>
        <v>44005</v>
      </c>
      <c r="AD660" s="40">
        <f>_xll.qlInterestRateIndexMaturity($X$9,AC660,)</f>
        <v>44188</v>
      </c>
      <c r="AE660" s="43">
        <f>_xll.qlTenorBasisValue(TenorBasis6M,AC660,_xll.ohTrigger(trigger,$X$24))</f>
        <v>2.7661797773625607E-3</v>
      </c>
      <c r="AF660" s="90">
        <f>_xll.qlTenorBasisForwardRate(TenorBasis6M,AC660,_xll.ohTrigger(trigger,$X$24))</f>
        <v>9.5930643411012081E-3</v>
      </c>
      <c r="AG660" s="90">
        <f>_xll.qlIndexFixing(TenorBasisIndex6M,$AB660,TRUE,_xll.ohTrigger(trigger,$X$24))</f>
        <v>9.7304899562943685E-3</v>
      </c>
      <c r="AH660" s="43">
        <f>_xll.qlIndexFixing($X$9,$AB660,TRUE,trigger)</f>
        <v>9.7416598411077422E-3</v>
      </c>
      <c r="AI660" s="45">
        <f t="shared" si="24"/>
        <v>-0.11169884813373721</v>
      </c>
    </row>
    <row r="661" spans="27:35" x14ac:dyDescent="0.2">
      <c r="AA661" s="122" t="s">
        <v>88</v>
      </c>
      <c r="AB661" s="40">
        <f>_xll.qlInterestRateIndexFixingDate($X$9,AC661)</f>
        <v>44008</v>
      </c>
      <c r="AC661" s="40">
        <f>_xll.qlCalendarAdvance(calendar,$AC660,AA661,,,trigger)</f>
        <v>44012</v>
      </c>
      <c r="AD661" s="40">
        <f>_xll.qlInterestRateIndexMaturity($X$9,AC661,)</f>
        <v>44196</v>
      </c>
      <c r="AE661" s="43">
        <f>_xll.qlTenorBasisValue(TenorBasis6M,AC661,_xll.ohTrigger(trigger,$X$24))</f>
        <v>2.7643547152028558E-3</v>
      </c>
      <c r="AF661" s="90">
        <f>_xll.qlTenorBasisForwardRate(TenorBasis6M,AC661,_xll.ohTrigger(trigger,$X$24))</f>
        <v>9.6675329886594073E-3</v>
      </c>
      <c r="AG661" s="90">
        <f>_xll.qlIndexFixing(TenorBasisIndex6M,$AB661,TRUE,_xll.ohTrigger(trigger,$X$24))</f>
        <v>9.7840393913212927E-3</v>
      </c>
      <c r="AH661" s="43">
        <f>_xll.qlIndexFixing($X$9,$AB661,TRUE,trigger)</f>
        <v>9.800042721592692E-3</v>
      </c>
      <c r="AI661" s="45">
        <f t="shared" si="24"/>
        <v>-0.16003330271399316</v>
      </c>
    </row>
    <row r="662" spans="27:35" x14ac:dyDescent="0.2">
      <c r="AA662" s="122" t="s">
        <v>88</v>
      </c>
      <c r="AB662" s="40">
        <f>_xll.qlInterestRateIndexFixingDate($X$9,AC662)</f>
        <v>44015</v>
      </c>
      <c r="AC662" s="40">
        <f>_xll.qlCalendarAdvance(calendar,$AC661,AA662,,,trigger)</f>
        <v>44019</v>
      </c>
      <c r="AD662" s="40">
        <f>_xll.qlInterestRateIndexMaturity($X$9,AC662,)</f>
        <v>44203</v>
      </c>
      <c r="AE662" s="43">
        <f>_xll.qlTenorBasisValue(TenorBasis6M,AC662,_xll.ohTrigger(trigger,$X$24))</f>
        <v>2.7625073609132689E-3</v>
      </c>
      <c r="AF662" s="90">
        <f>_xll.qlTenorBasisForwardRate(TenorBasis6M,AC662,_xll.ohTrigger(trigger,$X$24))</f>
        <v>9.7369430123411104E-3</v>
      </c>
      <c r="AG662" s="90">
        <f>_xll.qlIndexFixing(TenorBasisIndex6M,$AB662,TRUE,_xll.ohTrigger(trigger,$X$24))</f>
        <v>9.8340543909505515E-3</v>
      </c>
      <c r="AH662" s="43">
        <f>_xll.qlIndexFixing($X$9,$AB662,TRUE,trigger)</f>
        <v>9.8544145329837463E-3</v>
      </c>
      <c r="AI662" s="45">
        <f t="shared" si="24"/>
        <v>-0.2036014203319475</v>
      </c>
    </row>
    <row r="663" spans="27:35" x14ac:dyDescent="0.2">
      <c r="AA663" s="122" t="s">
        <v>88</v>
      </c>
      <c r="AB663" s="40">
        <f>_xll.qlInterestRateIndexFixingDate($X$9,AC663)</f>
        <v>44022</v>
      </c>
      <c r="AC663" s="40">
        <f>_xll.qlCalendarAdvance(calendar,$AC662,AA663,,,trigger)</f>
        <v>44026</v>
      </c>
      <c r="AD663" s="40">
        <f>_xll.qlInterestRateIndexMaturity($X$9,AC663,)</f>
        <v>44210</v>
      </c>
      <c r="AE663" s="43">
        <f>_xll.qlTenorBasisValue(TenorBasis6M,AC663,_xll.ohTrigger(trigger,$X$24))</f>
        <v>2.7606379065640242E-3</v>
      </c>
      <c r="AF663" s="90">
        <f>_xll.qlTenorBasisForwardRate(TenorBasis6M,AC663,_xll.ohTrigger(trigger,$X$24))</f>
        <v>9.8063750207194843E-3</v>
      </c>
      <c r="AG663" s="90">
        <f>_xll.qlIndexFixing(TenorBasisIndex6M,$AB663,TRUE,_xll.ohTrigger(trigger,$X$24))</f>
        <v>9.8840901146357574E-3</v>
      </c>
      <c r="AH663" s="43">
        <f>_xll.qlIndexFixing($X$9,$AB663,TRUE,trigger)</f>
        <v>9.9087932379161928E-3</v>
      </c>
      <c r="AI663" s="45">
        <f t="shared" si="24"/>
        <v>-0.24703123280435391</v>
      </c>
    </row>
    <row r="664" spans="27:35" x14ac:dyDescent="0.2">
      <c r="AA664" s="122" t="s">
        <v>88</v>
      </c>
      <c r="AB664" s="40">
        <f>_xll.qlInterestRateIndexFixingDate($X$9,AC664)</f>
        <v>44029</v>
      </c>
      <c r="AC664" s="40">
        <f>_xll.qlCalendarAdvance(calendar,$AC663,AA664,,,trigger)</f>
        <v>44033</v>
      </c>
      <c r="AD664" s="40">
        <f>_xll.qlInterestRateIndexMaturity($X$9,AC664,)</f>
        <v>44217</v>
      </c>
      <c r="AE664" s="43">
        <f>_xll.qlTenorBasisValue(TenorBasis6M,AC664,_xll.ohTrigger(trigger,$X$24))</f>
        <v>2.7587465431012327E-3</v>
      </c>
      <c r="AF664" s="90">
        <f>_xll.qlTenorBasisForwardRate(TenorBasis6M,AC664,_xll.ohTrigger(trigger,$X$24))</f>
        <v>9.8757981628062458E-3</v>
      </c>
      <c r="AG664" s="90">
        <f>_xll.qlIndexFixing(TenorBasisIndex6M,$AB664,TRUE,_xll.ohTrigger(trigger,$X$24))</f>
        <v>9.9341157098346549E-3</v>
      </c>
      <c r="AH664" s="43">
        <f>_xll.qlIndexFixing($X$9,$AB664,TRUE,trigger)</f>
        <v>9.9631851073920061E-3</v>
      </c>
      <c r="AI664" s="45">
        <f t="shared" si="24"/>
        <v>-0.29069397557351245</v>
      </c>
    </row>
    <row r="665" spans="27:35" x14ac:dyDescent="0.2">
      <c r="AA665" s="122" t="s">
        <v>88</v>
      </c>
      <c r="AB665" s="40">
        <f>_xll.qlInterestRateIndexFixingDate($X$9,AC665)</f>
        <v>44036</v>
      </c>
      <c r="AC665" s="40">
        <f>_xll.qlCalendarAdvance(calendar,$AC664,AA665,,,trigger)</f>
        <v>44040</v>
      </c>
      <c r="AD665" s="40">
        <f>_xll.qlInterestRateIndexMaturity($X$9,AC665,)</f>
        <v>44224</v>
      </c>
      <c r="AE665" s="43">
        <f>_xll.qlTenorBasisValue(TenorBasis6M,AC665,_xll.ohTrigger(trigger,$X$24))</f>
        <v>2.7568334603526108E-3</v>
      </c>
      <c r="AF665" s="90">
        <f>_xll.qlTenorBasisForwardRate(TenorBasis6M,AC665,_xll.ohTrigger(trigger,$X$24))</f>
        <v>9.9451815821466113E-3</v>
      </c>
      <c r="AG665" s="90">
        <f>_xll.qlIndexFixing(TenorBasisIndex6M,$AB665,TRUE,_xll.ohTrigger(trigger,$X$24))</f>
        <v>9.9841003197531641E-3</v>
      </c>
      <c r="AH665" s="43">
        <f>_xll.qlIndexFixing($X$9,$AB665,TRUE,trigger)</f>
        <v>1.0017596413110437E-2</v>
      </c>
      <c r="AI665" s="45">
        <f t="shared" si="24"/>
        <v>-0.33496093357272483</v>
      </c>
    </row>
    <row r="666" spans="27:35" x14ac:dyDescent="0.2">
      <c r="AA666" s="122" t="s">
        <v>88</v>
      </c>
      <c r="AB666" s="40">
        <f>_xll.qlInterestRateIndexFixingDate($X$9,AC666)</f>
        <v>44043</v>
      </c>
      <c r="AC666" s="40">
        <f>_xll.qlCalendarAdvance(calendar,$AC665,AA666,,,trigger)</f>
        <v>44047</v>
      </c>
      <c r="AD666" s="40">
        <f>_xll.qlInterestRateIndexMaturity($X$9,AC666,)</f>
        <v>44231</v>
      </c>
      <c r="AE666" s="43">
        <f>_xll.qlTenorBasisValue(TenorBasis6M,AC666,_xll.ohTrigger(trigger,$X$24))</f>
        <v>2.7548988470331728E-3</v>
      </c>
      <c r="AF666" s="90">
        <f>_xll.qlTenorBasisForwardRate(TenorBasis6M,AC666,_xll.ohTrigger(trigger,$X$24))</f>
        <v>1.0014494416827988E-2</v>
      </c>
      <c r="AG666" s="90">
        <f>_xll.qlIndexFixing(TenorBasisIndex6M,$AB666,TRUE,_xll.ohTrigger(trigger,$X$24))</f>
        <v>1.0083553225419203E-2</v>
      </c>
      <c r="AH666" s="43">
        <f>_xll.qlIndexFixing($X$9,$AB666,TRUE,trigger)</f>
        <v>1.0072033427461914E-2</v>
      </c>
      <c r="AI666" s="45">
        <f t="shared" si="24"/>
        <v>0.11519797957288552</v>
      </c>
    </row>
    <row r="667" spans="27:35" x14ac:dyDescent="0.2">
      <c r="AA667" s="122" t="s">
        <v>88</v>
      </c>
      <c r="AB667" s="40">
        <f>_xll.qlInterestRateIndexFixingDate($X$9,AC667)</f>
        <v>44050</v>
      </c>
      <c r="AC667" s="40">
        <f>_xll.qlCalendarAdvance(calendar,$AC666,AA667,,,trigger)</f>
        <v>44054</v>
      </c>
      <c r="AD667" s="40">
        <f>_xll.qlInterestRateIndexMaturity($X$9,AC667,)</f>
        <v>44238</v>
      </c>
      <c r="AE667" s="43">
        <f>_xll.qlTenorBasisValue(TenorBasis6M,AC667,_xll.ohTrigger(trigger,$X$24))</f>
        <v>2.7529428907508945E-3</v>
      </c>
      <c r="AF667" s="90">
        <f>_xll.qlTenorBasisForwardRate(TenorBasis6M,AC667,_xll.ohTrigger(trigger,$X$24))</f>
        <v>1.008370579949475E-2</v>
      </c>
      <c r="AG667" s="90">
        <f>_xll.qlIndexFixing(TenorBasisIndex6M,$AB667,TRUE,_xll.ohTrigger(trigger,$X$24))</f>
        <v>1.008382313539922E-2</v>
      </c>
      <c r="AH667" s="43">
        <f>_xll.qlIndexFixing($X$9,$AB667,TRUE,trigger)</f>
        <v>1.0126502423533707E-2</v>
      </c>
      <c r="AI667" s="45">
        <f t="shared" si="24"/>
        <v>-0.42679288134487081</v>
      </c>
    </row>
    <row r="668" spans="27:35" x14ac:dyDescent="0.2">
      <c r="AA668" s="122" t="s">
        <v>88</v>
      </c>
      <c r="AB668" s="40">
        <f>_xll.qlInterestRateIndexFixingDate($X$9,AC668)</f>
        <v>44057</v>
      </c>
      <c r="AC668" s="40">
        <f>_xll.qlCalendarAdvance(calendar,$AC667,AA668,,,trigger)</f>
        <v>44061</v>
      </c>
      <c r="AD668" s="40">
        <f>_xll.qlInterestRateIndexMaturity($X$9,AC668,)</f>
        <v>44245</v>
      </c>
      <c r="AE668" s="43">
        <f>_xll.qlTenorBasisValue(TenorBasis6M,AC668,_xll.ohTrigger(trigger,$X$24))</f>
        <v>2.7509657780123539E-3</v>
      </c>
      <c r="AF668" s="90">
        <f>_xll.qlTenorBasisForwardRate(TenorBasis6M,AC668,_xll.ohTrigger(trigger,$X$24))</f>
        <v>1.0152784857367347E-2</v>
      </c>
      <c r="AG668" s="90">
        <f>_xll.qlIndexFixing(TenorBasisIndex6M,$AB668,TRUE,_xll.ohTrigger(trigger,$X$24))</f>
        <v>1.0133499606404216E-2</v>
      </c>
      <c r="AH668" s="43">
        <f>_xll.qlIndexFixing($X$9,$AB668,TRUE,trigger)</f>
        <v>1.0181009675109048E-2</v>
      </c>
      <c r="AI668" s="45">
        <f t="shared" si="24"/>
        <v>-0.47510068704832364</v>
      </c>
    </row>
    <row r="669" spans="27:35" x14ac:dyDescent="0.2">
      <c r="AA669" s="122" t="s">
        <v>88</v>
      </c>
      <c r="AB669" s="40">
        <f>_xll.qlInterestRateIndexFixingDate($X$9,AC669)</f>
        <v>44064</v>
      </c>
      <c r="AC669" s="40">
        <f>_xll.qlCalendarAdvance(calendar,$AC668,AA669,,,trigger)</f>
        <v>44068</v>
      </c>
      <c r="AD669" s="40">
        <f>_xll.qlInterestRateIndexMaturity($X$9,AC669,)</f>
        <v>44252</v>
      </c>
      <c r="AE669" s="43">
        <f>_xll.qlTenorBasisValue(TenorBasis6M,AC669,_xll.ohTrigger(trigger,$X$24))</f>
        <v>2.7489676942283408E-3</v>
      </c>
      <c r="AF669" s="90">
        <f>_xll.qlTenorBasisForwardRate(TenorBasis6M,AC669,_xll.ohTrigger(trigger,$X$24))</f>
        <v>1.0221700712263158E-2</v>
      </c>
      <c r="AG669" s="90">
        <f>_xll.qlIndexFixing(TenorBasisIndex6M,$AB669,TRUE,_xll.ohTrigger(trigger,$X$24))</f>
        <v>1.0122511253396714E-2</v>
      </c>
      <c r="AH669" s="43">
        <f>_xll.qlIndexFixing($X$9,$AB669,TRUE,trigger)</f>
        <v>1.0235561456668438E-2</v>
      </c>
      <c r="AI669" s="45">
        <f t="shared" si="24"/>
        <v>-1.1305020327172406</v>
      </c>
    </row>
    <row r="670" spans="27:35" x14ac:dyDescent="0.2">
      <c r="AA670" s="122" t="s">
        <v>88</v>
      </c>
      <c r="AB670" s="40">
        <f>_xll.qlInterestRateIndexFixingDate($X$9,AC670)</f>
        <v>44071</v>
      </c>
      <c r="AC670" s="40">
        <f>_xll.qlCalendarAdvance(calendar,$AC669,AA670,,,trigger)</f>
        <v>44075</v>
      </c>
      <c r="AD670" s="40">
        <f>_xll.qlInterestRateIndexMaturity($X$9,AC670,)</f>
        <v>44256</v>
      </c>
      <c r="AE670" s="43">
        <f>_xll.qlTenorBasisValue(TenorBasis6M,AC670,_xll.ohTrigger(trigger,$X$24))</f>
        <v>2.7469488237194415E-3</v>
      </c>
      <c r="AF670" s="90">
        <f>_xll.qlTenorBasisForwardRate(TenorBasis6M,AC670,_xll.ohTrigger(trigger,$X$24))</f>
        <v>1.0275553832276192E-2</v>
      </c>
      <c r="AG670" s="90">
        <f>_xll.qlIndexFixing(TenorBasisIndex6M,$AB670,TRUE,_xll.ohTrigger(trigger,$X$24))</f>
        <v>1.0218889121788616E-2</v>
      </c>
      <c r="AH670" s="43">
        <f>_xll.qlIndexFixing($X$9,$AB670,TRUE,trigger)</f>
        <v>1.0277954214509505E-2</v>
      </c>
      <c r="AI670" s="45">
        <f t="shared" si="24"/>
        <v>-0.59065092720888768</v>
      </c>
    </row>
    <row r="671" spans="27:35" x14ac:dyDescent="0.2">
      <c r="AA671" s="122" t="s">
        <v>88</v>
      </c>
      <c r="AB671" s="40">
        <f>_xll.qlInterestRateIndexFixingDate($X$9,AC671)</f>
        <v>44078</v>
      </c>
      <c r="AC671" s="40">
        <f>_xll.qlCalendarAdvance(calendar,$AC670,AA671,,,trigger)</f>
        <v>44082</v>
      </c>
      <c r="AD671" s="40">
        <f>_xll.qlInterestRateIndexMaturity($X$9,AC671,)</f>
        <v>44263</v>
      </c>
      <c r="AE671" s="43">
        <f>_xll.qlTenorBasisValue(TenorBasis6M,AC671,_xll.ohTrigger(trigger,$X$24))</f>
        <v>2.7449093497215996E-3</v>
      </c>
      <c r="AF671" s="90">
        <f>_xll.qlTenorBasisForwardRate(TenorBasis6M,AC671,_xll.ohTrigger(trigger,$X$24))</f>
        <v>1.0344118259365034E-2</v>
      </c>
      <c r="AG671" s="90">
        <f>_xll.qlIndexFixing(TenorBasisIndex6M,$AB671,TRUE,_xll.ohTrigger(trigger,$X$24))</f>
        <v>1.0320007588734187E-2</v>
      </c>
      <c r="AH671" s="43">
        <f>_xll.qlIndexFixing($X$9,$AB671,TRUE,trigger)</f>
        <v>1.0332591822997454E-2</v>
      </c>
      <c r="AI671" s="45">
        <f t="shared" si="24"/>
        <v>-0.12584234263266283</v>
      </c>
    </row>
    <row r="672" spans="27:35" x14ac:dyDescent="0.2">
      <c r="AA672" s="122" t="s">
        <v>88</v>
      </c>
      <c r="AB672" s="40">
        <f>_xll.qlInterestRateIndexFixingDate($X$9,AC672)</f>
        <v>44085</v>
      </c>
      <c r="AC672" s="40">
        <f>_xll.qlCalendarAdvance(calendar,$AC671,AA672,,,trigger)</f>
        <v>44089</v>
      </c>
      <c r="AD672" s="40">
        <f>_xll.qlInterestRateIndexMaturity($X$9,AC672,)</f>
        <v>44270</v>
      </c>
      <c r="AE672" s="43">
        <f>_xll.qlTenorBasisValue(TenorBasis6M,AC672,_xll.ohTrigger(trigger,$X$24))</f>
        <v>2.7428494543916457E-3</v>
      </c>
      <c r="AF672" s="90">
        <f>_xll.qlTenorBasisForwardRate(TenorBasis6M,AC672,_xll.ohTrigger(trigger,$X$24))</f>
        <v>1.0412428533748805E-2</v>
      </c>
      <c r="AG672" s="90">
        <f>_xll.qlIndexFixing(TenorBasisIndex6M,$AB672,TRUE,_xll.ohTrigger(trigger,$X$24))</f>
        <v>1.0253898502383589E-2</v>
      </c>
      <c r="AH672" s="43">
        <f>_xll.qlIndexFixing($X$9,$AB672,TRUE,trigger)</f>
        <v>1.0387292401179391E-2</v>
      </c>
      <c r="AI672" s="45">
        <f t="shared" si="24"/>
        <v>-1.3339389879580241</v>
      </c>
    </row>
    <row r="673" spans="27:35" x14ac:dyDescent="0.2">
      <c r="AA673" s="122" t="s">
        <v>88</v>
      </c>
      <c r="AB673" s="40">
        <f>_xll.qlInterestRateIndexFixingDate($X$9,AC673)</f>
        <v>44092</v>
      </c>
      <c r="AC673" s="40">
        <f>_xll.qlCalendarAdvance(calendar,$AC672,AA673,,,trigger)</f>
        <v>44096</v>
      </c>
      <c r="AD673" s="40">
        <f>_xll.qlInterestRateIndexMaturity($X$9,AC673,)</f>
        <v>44277</v>
      </c>
      <c r="AE673" s="43">
        <f>_xll.qlTenorBasisValue(TenorBasis6M,AC673,_xll.ohTrigger(trigger,$X$24))</f>
        <v>2.7407693188128027E-3</v>
      </c>
      <c r="AF673" s="90">
        <f>_xll.qlTenorBasisForwardRate(TenorBasis6M,AC673,_xll.ohTrigger(trigger,$X$24))</f>
        <v>1.0480453245062813E-2</v>
      </c>
      <c r="AG673" s="90">
        <f>_xll.qlIndexFixing(TenorBasisIndex6M,$AB673,TRUE,_xll.ohTrigger(trigger,$X$24))</f>
        <v>1.0364606695132002E-2</v>
      </c>
      <c r="AH673" s="43">
        <f>_xll.qlIndexFixing($X$9,$AB673,TRUE,trigger)</f>
        <v>1.0442062329589873E-2</v>
      </c>
      <c r="AI673" s="45">
        <f t="shared" si="24"/>
        <v>-0.77455634457870504</v>
      </c>
    </row>
    <row r="674" spans="27:35" x14ac:dyDescent="0.2">
      <c r="AA674" s="122" t="s">
        <v>88</v>
      </c>
      <c r="AB674" s="40">
        <f>_xll.qlInterestRateIndexFixingDate($X$9,AC674)</f>
        <v>44099</v>
      </c>
      <c r="AC674" s="40">
        <f>_xll.qlCalendarAdvance(calendar,$AC673,AA674,,,trigger)</f>
        <v>44103</v>
      </c>
      <c r="AD674" s="40">
        <f>_xll.qlInterestRateIndexMaturity($X$9,AC674,)</f>
        <v>44284</v>
      </c>
      <c r="AE674" s="43">
        <f>_xll.qlTenorBasisValue(TenorBasis6M,AC674,_xll.ohTrigger(trigger,$X$24))</f>
        <v>2.7386691230001699E-3</v>
      </c>
      <c r="AF674" s="90">
        <f>_xll.qlTenorBasisForwardRate(TenorBasis6M,AC674,_xll.ohTrigger(trigger,$X$24))</f>
        <v>1.0548160977725315E-2</v>
      </c>
      <c r="AG674" s="90">
        <f>_xll.qlIndexFixing(TenorBasisIndex6M,$AB674,TRUE,_xll.ohTrigger(trigger,$X$24))</f>
        <v>1.0412584712695707E-2</v>
      </c>
      <c r="AH674" s="43">
        <f>_xll.qlIndexFixing($X$9,$AB674,TRUE,trigger)</f>
        <v>1.0496907989465652E-2</v>
      </c>
      <c r="AI674" s="45">
        <f t="shared" si="24"/>
        <v>-0.843232767699445</v>
      </c>
    </row>
    <row r="675" spans="27:35" x14ac:dyDescent="0.2">
      <c r="AA675" s="122" t="s">
        <v>88</v>
      </c>
      <c r="AB675" s="40">
        <f>_xll.qlInterestRateIndexFixingDate($X$9,AC675)</f>
        <v>44106</v>
      </c>
      <c r="AC675" s="40">
        <f>_xll.qlCalendarAdvance(calendar,$AC674,AA675,,,trigger)</f>
        <v>44110</v>
      </c>
      <c r="AD675" s="40">
        <f>_xll.qlInterestRateIndexMaturity($X$9,AC675,)</f>
        <v>44292</v>
      </c>
      <c r="AE675" s="43">
        <f>_xll.qlTenorBasisValue(TenorBasis6M,AC675,_xll.ohTrigger(trigger,$X$24))</f>
        <v>2.7365490459061725E-3</v>
      </c>
      <c r="AF675" s="90">
        <f>_xll.qlTenorBasisForwardRate(TenorBasis6M,AC675,_xll.ohTrigger(trigger,$X$24))</f>
        <v>1.0620362938875352E-2</v>
      </c>
      <c r="AG675" s="90">
        <f>_xll.qlIndexFixing(TenorBasisIndex6M,$AB675,TRUE,_xll.ohTrigger(trigger,$X$24))</f>
        <v>1.047632365564443E-2</v>
      </c>
      <c r="AH675" s="43">
        <f>_xll.qlIndexFixing($X$9,$AB675,TRUE,trigger)</f>
        <v>1.0555942413811073E-2</v>
      </c>
      <c r="AI675" s="45">
        <f t="shared" si="24"/>
        <v>-0.79618758166642367</v>
      </c>
    </row>
    <row r="676" spans="27:35" x14ac:dyDescent="0.2">
      <c r="AA676" s="122" t="s">
        <v>88</v>
      </c>
      <c r="AB676" s="40">
        <f>_xll.qlInterestRateIndexFixingDate($X$9,AC676)</f>
        <v>44113</v>
      </c>
      <c r="AC676" s="40">
        <f>_xll.qlCalendarAdvance(calendar,$AC675,AA676,,,trigger)</f>
        <v>44117</v>
      </c>
      <c r="AD676" s="40">
        <f>_xll.qlInterestRateIndexMaturity($X$9,AC676,)</f>
        <v>44299</v>
      </c>
      <c r="AE676" s="43">
        <f>_xll.qlTenorBasisValue(TenorBasis6M,AC676,_xll.ohTrigger(trigger,$X$24))</f>
        <v>2.7344092654259925E-3</v>
      </c>
      <c r="AF676" s="90">
        <f>_xll.qlTenorBasisForwardRate(TenorBasis6M,AC676,_xll.ohTrigger(trigger,$X$24))</f>
        <v>1.0687338071873177E-2</v>
      </c>
      <c r="AG676" s="90">
        <f>_xll.qlIndexFixing(TenorBasisIndex6M,$AB676,TRUE,_xll.ohTrigger(trigger,$X$24))</f>
        <v>1.0543294338846557E-2</v>
      </c>
      <c r="AH676" s="43">
        <f>_xll.qlIndexFixing($X$9,$AB676,TRUE,trigger)</f>
        <v>1.0610962432863935E-2</v>
      </c>
      <c r="AI676" s="45">
        <f t="shared" si="24"/>
        <v>-0.67668094017378844</v>
      </c>
    </row>
    <row r="677" spans="27:35" x14ac:dyDescent="0.2">
      <c r="AA677" s="122" t="s">
        <v>88</v>
      </c>
      <c r="AB677" s="40">
        <f>_xll.qlInterestRateIndexFixingDate($X$9,AC677)</f>
        <v>44120</v>
      </c>
      <c r="AC677" s="40">
        <f>_xll.qlCalendarAdvance(calendar,$AC676,AA677,,,trigger)</f>
        <v>44124</v>
      </c>
      <c r="AD677" s="40">
        <f>_xll.qlInterestRateIndexMaturity($X$9,AC677,)</f>
        <v>44306</v>
      </c>
      <c r="AE677" s="43">
        <f>_xll.qlTenorBasisValue(TenorBasis6M,AC677,_xll.ohTrigger(trigger,$X$24))</f>
        <v>2.7322499584029698E-3</v>
      </c>
      <c r="AF677" s="90">
        <f>_xll.qlTenorBasisForwardRate(TenorBasis6M,AC677,_xll.ohTrigger(trigger,$X$24))</f>
        <v>1.075395156877235E-2</v>
      </c>
      <c r="AG677" s="90">
        <f>_xll.qlIndexFixing(TenorBasisIndex6M,$AB677,TRUE,_xll.ohTrigger(trigger,$X$24))</f>
        <v>1.0609903412168184E-2</v>
      </c>
      <c r="AH677" s="43">
        <f>_xll.qlIndexFixing($X$9,$AB677,TRUE,trigger)</f>
        <v>1.0666067322845986E-2</v>
      </c>
      <c r="AI677" s="45">
        <f t="shared" si="24"/>
        <v>-0.56163910677801965</v>
      </c>
    </row>
    <row r="678" spans="27:35" x14ac:dyDescent="0.2">
      <c r="AA678" s="122" t="s">
        <v>88</v>
      </c>
      <c r="AB678" s="40">
        <f>_xll.qlInterestRateIndexFixingDate($X$9,AC678)</f>
        <v>44127</v>
      </c>
      <c r="AC678" s="40">
        <f>_xll.qlCalendarAdvance(calendar,$AC677,AA678,,,trigger)</f>
        <v>44131</v>
      </c>
      <c r="AD678" s="40">
        <f>_xll.qlInterestRateIndexMaturity($X$9,AC678,)</f>
        <v>44313</v>
      </c>
      <c r="AE678" s="43">
        <f>_xll.qlTenorBasisValue(TenorBasis6M,AC678,_xll.ohTrigger(trigger,$X$24))</f>
        <v>2.7300713006339788E-3</v>
      </c>
      <c r="AF678" s="90">
        <f>_xll.qlTenorBasisForwardRate(TenorBasis6M,AC678,_xll.ohTrigger(trigger,$X$24))</f>
        <v>1.0820203567821408E-2</v>
      </c>
      <c r="AG678" s="90">
        <f>_xll.qlIndexFixing(TenorBasisIndex6M,$AB678,TRUE,_xll.ohTrigger(trigger,$X$24))</f>
        <v>1.067615101384818E-2</v>
      </c>
      <c r="AH678" s="43">
        <f>_xll.qlIndexFixing($X$9,$AB678,TRUE,trigger)</f>
        <v>1.072125709072703E-2</v>
      </c>
      <c r="AI678" s="45">
        <f t="shared" si="24"/>
        <v>-0.45106076878850127</v>
      </c>
    </row>
    <row r="679" spans="27:35" x14ac:dyDescent="0.2">
      <c r="AA679" s="122" t="s">
        <v>88</v>
      </c>
      <c r="AB679" s="40">
        <f>_xll.qlInterestRateIndexFixingDate($X$9,AC679)</f>
        <v>44134</v>
      </c>
      <c r="AC679" s="40">
        <f>_xll.qlCalendarAdvance(calendar,$AC678,AA679,,,trigger)</f>
        <v>44138</v>
      </c>
      <c r="AD679" s="40">
        <f>_xll.qlInterestRateIndexMaturity($X$9,AC679,)</f>
        <v>44319</v>
      </c>
      <c r="AE679" s="43">
        <f>_xll.qlTenorBasisValue(TenorBasis6M,AC679,_xll.ohTrigger(trigger,$X$24))</f>
        <v>2.7278734668747793E-3</v>
      </c>
      <c r="AF679" s="90">
        <f>_xll.qlTenorBasisForwardRate(TenorBasis6M,AC679,_xll.ohTrigger(trigger,$X$24))</f>
        <v>1.0881347731283566E-2</v>
      </c>
      <c r="AG679" s="90">
        <f>_xll.qlIndexFixing(TenorBasisIndex6M,$AB679,TRUE,_xll.ohTrigger(trigger,$X$24))</f>
        <v>1.0737295423026226E-2</v>
      </c>
      <c r="AH679" s="43">
        <f>_xll.qlIndexFixing($X$9,$AB679,TRUE,trigger)</f>
        <v>1.0772394125615861E-2</v>
      </c>
      <c r="AI679" s="45">
        <f t="shared" si="24"/>
        <v>-0.35098702589634811</v>
      </c>
    </row>
    <row r="680" spans="27:35" x14ac:dyDescent="0.2">
      <c r="AA680" s="122" t="s">
        <v>88</v>
      </c>
      <c r="AB680" s="40">
        <f>_xll.qlInterestRateIndexFixingDate($X$9,AC680)</f>
        <v>44141</v>
      </c>
      <c r="AC680" s="40">
        <f>_xll.qlCalendarAdvance(calendar,$AC679,AA680,,,trigger)</f>
        <v>44145</v>
      </c>
      <c r="AD680" s="40">
        <f>_xll.qlInterestRateIndexMaturity($X$9,AC680,)</f>
        <v>44326</v>
      </c>
      <c r="AE680" s="43">
        <f>_xll.qlTenorBasisValue(TenorBasis6M,AC680,_xll.ohTrigger(trigger,$X$24))</f>
        <v>2.7256566308453455E-3</v>
      </c>
      <c r="AF680" s="90">
        <f>_xll.qlTenorBasisForwardRate(TenorBasis6M,AC680,_xll.ohTrigger(trigger,$X$24))</f>
        <v>1.0946900912047851E-2</v>
      </c>
      <c r="AG680" s="90">
        <f>_xll.qlIndexFixing(TenorBasisIndex6M,$AB680,TRUE,_xll.ohTrigger(trigger,$X$24))</f>
        <v>1.0858678345765194E-2</v>
      </c>
      <c r="AH680" s="43">
        <f>_xll.qlIndexFixing($X$9,$AB680,TRUE,trigger)</f>
        <v>1.0827745949500469E-2</v>
      </c>
      <c r="AI680" s="45">
        <f t="shared" si="24"/>
        <v>0.30932396264725037</v>
      </c>
    </row>
    <row r="681" spans="27:35" x14ac:dyDescent="0.2">
      <c r="AA681" s="122" t="s">
        <v>88</v>
      </c>
      <c r="AB681" s="40">
        <f>_xll.qlInterestRateIndexFixingDate($X$9,AC681)</f>
        <v>44148</v>
      </c>
      <c r="AC681" s="40">
        <f>_xll.qlCalendarAdvance(calendar,$AC680,AA681,,,trigger)</f>
        <v>44152</v>
      </c>
      <c r="AD681" s="40">
        <f>_xll.qlInterestRateIndexMaturity($X$9,AC681,)</f>
        <v>44333</v>
      </c>
      <c r="AE681" s="43">
        <f>_xll.qlTenorBasisValue(TenorBasis6M,AC681,_xll.ohTrigger(trigger,$X$24))</f>
        <v>2.7234209652351612E-3</v>
      </c>
      <c r="AF681" s="90">
        <f>_xll.qlTenorBasisForwardRate(TenorBasis6M,AC681,_xll.ohTrigger(trigger,$X$24))</f>
        <v>1.101209299460533E-2</v>
      </c>
      <c r="AG681" s="90">
        <f>_xll.qlIndexFixing(TenorBasisIndex6M,$AB681,TRUE,_xll.ohTrigger(trigger,$X$24))</f>
        <v>1.0868032071119239E-2</v>
      </c>
      <c r="AH681" s="43">
        <f>_xll.qlIndexFixing($X$9,$AB681,TRUE,trigger)</f>
        <v>1.0883182660736589E-2</v>
      </c>
      <c r="AI681" s="45">
        <f t="shared" si="24"/>
        <v>-0.15150589617349969</v>
      </c>
    </row>
    <row r="682" spans="27:35" x14ac:dyDescent="0.2">
      <c r="AA682" s="122" t="s">
        <v>88</v>
      </c>
      <c r="AB682" s="40">
        <f>_xll.qlInterestRateIndexFixingDate($X$9,AC682)</f>
        <v>44155</v>
      </c>
      <c r="AC682" s="40">
        <f>_xll.qlCalendarAdvance(calendar,$AC681,AA682,,,trigger)</f>
        <v>44159</v>
      </c>
      <c r="AD682" s="40">
        <f>_xll.qlInterestRateIndexMaturity($X$9,AC682,)</f>
        <v>44340</v>
      </c>
      <c r="AE682" s="43">
        <f>_xll.qlTenorBasisValue(TenorBasis6M,AC682,_xll.ohTrigger(trigger,$X$24))</f>
        <v>2.7211666417085016E-3</v>
      </c>
      <c r="AF682" s="90">
        <f>_xll.qlTenorBasisForwardRate(TenorBasis6M,AC682,_xll.ohTrigger(trigger,$X$24))</f>
        <v>1.1076924114225478E-2</v>
      </c>
      <c r="AG682" s="90">
        <f>_xll.qlIndexFixing(TenorBasisIndex6M,$AB682,TRUE,_xll.ohTrigger(trigger,$X$24))</f>
        <v>1.0932858922167152E-2</v>
      </c>
      <c r="AH682" s="43">
        <f>_xll.qlIndexFixing($X$9,$AB682,TRUE,trigger)</f>
        <v>1.0938704266298973E-2</v>
      </c>
      <c r="AI682" s="45">
        <f t="shared" ref="AI682:AI745" si="25">(AG682-AH682)*10000</f>
        <v>-5.8453441318211119E-2</v>
      </c>
    </row>
    <row r="683" spans="27:35" x14ac:dyDescent="0.2">
      <c r="AA683" s="122" t="s">
        <v>88</v>
      </c>
      <c r="AB683" s="40">
        <f>_xll.qlInterestRateIndexFixingDate($X$9,AC683)</f>
        <v>44162</v>
      </c>
      <c r="AC683" s="40">
        <f>_xll.qlCalendarAdvance(calendar,$AC682,AA683,,,trigger)</f>
        <v>44166</v>
      </c>
      <c r="AD683" s="40">
        <f>_xll.qlInterestRateIndexMaturity($X$9,AC683,)</f>
        <v>44348</v>
      </c>
      <c r="AE683" s="43">
        <f>_xll.qlTenorBasisValue(TenorBasis6M,AC683,_xll.ohTrigger(trigger,$X$24))</f>
        <v>2.7188938309096774E-3</v>
      </c>
      <c r="AF683" s="90">
        <f>_xll.qlTenorBasisForwardRate(TenorBasis6M,AC683,_xll.ohTrigger(trigger,$X$24))</f>
        <v>1.1146045877340728E-2</v>
      </c>
      <c r="AG683" s="90">
        <f>_xll.qlIndexFixing(TenorBasisIndex6M,$AB683,TRUE,_xll.ohTrigger(trigger,$X$24))</f>
        <v>1.1001971729288886E-2</v>
      </c>
      <c r="AH683" s="43">
        <f>_xll.qlIndexFixing($X$9,$AB683,TRUE,trigger)</f>
        <v>1.0998479343366013E-2</v>
      </c>
      <c r="AI683" s="45">
        <f t="shared" si="25"/>
        <v>3.4923859228725568E-2</v>
      </c>
    </row>
    <row r="684" spans="27:35" x14ac:dyDescent="0.2">
      <c r="AA684" s="122" t="s">
        <v>88</v>
      </c>
      <c r="AB684" s="40">
        <f>_xll.qlInterestRateIndexFixingDate($X$9,AC684)</f>
        <v>44169</v>
      </c>
      <c r="AC684" s="40">
        <f>_xll.qlCalendarAdvance(calendar,$AC683,AA684,,,trigger)</f>
        <v>44173</v>
      </c>
      <c r="AD684" s="40">
        <f>_xll.qlInterestRateIndexMaturity($X$9,AC684,)</f>
        <v>44355</v>
      </c>
      <c r="AE684" s="43">
        <f>_xll.qlTenorBasisValue(TenorBasis6M,AC684,_xll.ohTrigger(trigger,$X$24))</f>
        <v>2.7166027024682661E-3</v>
      </c>
      <c r="AF684" s="90">
        <f>_xll.qlTenorBasisForwardRate(TenorBasis6M,AC684,_xll.ohTrigger(trigger,$X$24))</f>
        <v>1.1210131747279858E-2</v>
      </c>
      <c r="AG684" s="90">
        <f>_xll.qlIndexFixing(TenorBasisIndex6M,$AB684,TRUE,_xll.ohTrigger(trigger,$X$24))</f>
        <v>1.1066053358895536E-2</v>
      </c>
      <c r="AH684" s="43">
        <f>_xll.qlIndexFixing($X$9,$AB684,TRUE,trigger)</f>
        <v>1.1054178525640803E-2</v>
      </c>
      <c r="AI684" s="45">
        <f t="shared" si="25"/>
        <v>0.11874833254732833</v>
      </c>
    </row>
    <row r="685" spans="27:35" x14ac:dyDescent="0.2">
      <c r="AA685" s="122" t="s">
        <v>88</v>
      </c>
      <c r="AB685" s="40">
        <f>_xll.qlInterestRateIndexFixingDate($X$9,AC685)</f>
        <v>44176</v>
      </c>
      <c r="AC685" s="40">
        <f>_xll.qlCalendarAdvance(calendar,$AC684,AA685,,,trigger)</f>
        <v>44180</v>
      </c>
      <c r="AD685" s="40">
        <f>_xll.qlInterestRateIndexMaturity($X$9,AC685,)</f>
        <v>44362</v>
      </c>
      <c r="AE685" s="43">
        <f>_xll.qlTenorBasisValue(TenorBasis6M,AC685,_xll.ohTrigger(trigger,$X$24))</f>
        <v>2.7142934250043074E-3</v>
      </c>
      <c r="AF685" s="90">
        <f>_xll.qlTenorBasisForwardRate(TenorBasis6M,AC685,_xll.ohTrigger(trigger,$X$24))</f>
        <v>1.1273857064590796E-2</v>
      </c>
      <c r="AG685" s="90">
        <f>_xll.qlIndexFixing(TenorBasisIndex6M,$AB685,TRUE,_xll.ohTrigger(trigger,$X$24))</f>
        <v>1.1187213676360146E-2</v>
      </c>
      <c r="AH685" s="43">
        <f>_xll.qlIndexFixing($X$9,$AB685,TRUE,trigger)</f>
        <v>1.110996263491597E-2</v>
      </c>
      <c r="AI685" s="45">
        <f t="shared" si="25"/>
        <v>0.77251041444176616</v>
      </c>
    </row>
    <row r="686" spans="27:35" x14ac:dyDescent="0.2">
      <c r="AA686" s="122" t="s">
        <v>88</v>
      </c>
      <c r="AB686" s="40">
        <f>_xll.qlInterestRateIndexFixingDate($X$9,AC686)</f>
        <v>44183</v>
      </c>
      <c r="AC686" s="40">
        <f>_xll.qlCalendarAdvance(calendar,$AC685,AA686,,,trigger)</f>
        <v>44187</v>
      </c>
      <c r="AD686" s="40">
        <f>_xll.qlInterestRateIndexMaturity($X$9,AC686,)</f>
        <v>44369</v>
      </c>
      <c r="AE686" s="43">
        <f>_xll.qlTenorBasisValue(TenorBasis6M,AC686,_xll.ohTrigger(trigger,$X$24))</f>
        <v>2.7119661661334825E-3</v>
      </c>
      <c r="AF686" s="90">
        <f>_xll.qlTenorBasisForwardRate(TenorBasis6M,AC686,_xll.ohTrigger(trigger,$X$24))</f>
        <v>1.1337221961143441E-2</v>
      </c>
      <c r="AG686" s="90">
        <f>_xll.qlIndexFixing(TenorBasisIndex6M,$AB686,TRUE,_xll.ohTrigger(trigger,$X$24))</f>
        <v>1.1193135170498691E-2</v>
      </c>
      <c r="AH686" s="43">
        <f>_xll.qlIndexFixing($X$9,$AB686,TRUE,trigger)</f>
        <v>1.1165831678248287E-2</v>
      </c>
      <c r="AI686" s="45">
        <f t="shared" si="25"/>
        <v>0.27303492250404726</v>
      </c>
    </row>
    <row r="687" spans="27:35" x14ac:dyDescent="0.2">
      <c r="AA687" s="122" t="s">
        <v>88</v>
      </c>
      <c r="AB687" s="40">
        <f>_xll.qlInterestRateIndexFixingDate($X$9,AC687)</f>
        <v>44189</v>
      </c>
      <c r="AC687" s="40">
        <f>_xll.qlCalendarAdvance(calendar,$AC686,AA687,,,trigger)</f>
        <v>44194</v>
      </c>
      <c r="AD687" s="40">
        <f>_xll.qlInterestRateIndexMaturity($X$9,AC687,)</f>
        <v>44376</v>
      </c>
      <c r="AE687" s="43">
        <f>_xll.qlTenorBasisValue(TenorBasis6M,AC687,_xll.ohTrigger(trigger,$X$24))</f>
        <v>2.7096210924722653E-3</v>
      </c>
      <c r="AF687" s="90">
        <f>_xll.qlTenorBasisForwardRate(TenorBasis6M,AC687,_xll.ohTrigger(trigger,$X$24))</f>
        <v>1.1400226568033803E-2</v>
      </c>
      <c r="AG687" s="90">
        <f>_xll.qlIndexFixing(TenorBasisIndex6M,$AB687,TRUE,_xll.ohTrigger(trigger,$X$24))</f>
        <v>1.1256135615441344E-2</v>
      </c>
      <c r="AH687" s="43">
        <f>_xll.qlIndexFixing($X$9,$AB687,TRUE,trigger)</f>
        <v>1.1221785662706823E-2</v>
      </c>
      <c r="AI687" s="45">
        <f t="shared" si="25"/>
        <v>0.34349952734520972</v>
      </c>
    </row>
    <row r="688" spans="27:35" x14ac:dyDescent="0.2">
      <c r="AA688" s="122" t="s">
        <v>88</v>
      </c>
      <c r="AB688" s="40">
        <f>_xll.qlInterestRateIndexFixingDate($X$9,AC688)</f>
        <v>44196</v>
      </c>
      <c r="AC688" s="40">
        <f>_xll.qlCalendarAdvance(calendar,$AC687,AA688,,,trigger)</f>
        <v>44201</v>
      </c>
      <c r="AD688" s="40">
        <f>_xll.qlInterestRateIndexMaturity($X$9,AC688,)</f>
        <v>44382</v>
      </c>
      <c r="AE688" s="43">
        <f>_xll.qlTenorBasisValue(TenorBasis6M,AC688,_xll.ohTrigger(trigger,$X$24))</f>
        <v>2.7072583696430481E-3</v>
      </c>
      <c r="AF688" s="90">
        <f>_xll.qlTenorBasisForwardRate(TenorBasis6M,AC688,_xll.ohTrigger(trigger,$X$24))</f>
        <v>1.1458338085546475E-2</v>
      </c>
      <c r="AG688" s="90">
        <f>_xll.qlIndexFixing(TenorBasisIndex6M,$AB688,TRUE,_xll.ohTrigger(trigger,$X$24))</f>
        <v>1.1314247828023306E-2</v>
      </c>
      <c r="AH688" s="43">
        <f>_xll.qlIndexFixing($X$9,$AB688,TRUE,trigger)</f>
        <v>1.1273617072458844E-2</v>
      </c>
      <c r="AI688" s="45">
        <f t="shared" si="25"/>
        <v>0.40630755564461524</v>
      </c>
    </row>
    <row r="689" spans="27:35" x14ac:dyDescent="0.2">
      <c r="AA689" s="122" t="s">
        <v>88</v>
      </c>
      <c r="AB689" s="40">
        <f>_xll.qlInterestRateIndexFixingDate($X$9,AC689)</f>
        <v>44204</v>
      </c>
      <c r="AC689" s="40">
        <f>_xll.qlCalendarAdvance(calendar,$AC688,AA689,,,trigger)</f>
        <v>44208</v>
      </c>
      <c r="AD689" s="40">
        <f>_xll.qlInterestRateIndexMaturity($X$9,AC689,)</f>
        <v>44389</v>
      </c>
      <c r="AE689" s="43">
        <f>_xll.qlTenorBasisValue(TenorBasis6M,AC689,_xll.ohTrigger(trigger,$X$24))</f>
        <v>2.704878162279246E-3</v>
      </c>
      <c r="AF689" s="90">
        <f>_xll.qlTenorBasisForwardRate(TenorBasis6M,AC689,_xll.ohTrigger(trigger,$X$24))</f>
        <v>1.1520646185825328E-2</v>
      </c>
      <c r="AG689" s="90">
        <f>_xll.qlIndexFixing(TenorBasisIndex6M,$AB689,TRUE,_xll.ohTrigger(trigger,$X$24))</f>
        <v>1.137655184162862E-2</v>
      </c>
      <c r="AH689" s="43">
        <f>_xll.qlIndexFixing($X$9,$AB689,TRUE,trigger)</f>
        <v>1.1329733134500409E-2</v>
      </c>
      <c r="AI689" s="45">
        <f t="shared" si="25"/>
        <v>0.46818707128210707</v>
      </c>
    </row>
    <row r="690" spans="27:35" x14ac:dyDescent="0.2">
      <c r="AA690" s="122" t="s">
        <v>88</v>
      </c>
      <c r="AB690" s="40">
        <f>_xll.qlInterestRateIndexFixingDate($X$9,AC690)</f>
        <v>44211</v>
      </c>
      <c r="AC690" s="40">
        <f>_xll.qlCalendarAdvance(calendar,$AC689,AA690,,,trigger)</f>
        <v>44215</v>
      </c>
      <c r="AD690" s="40">
        <f>_xll.qlInterestRateIndexMaturity($X$9,AC690,)</f>
        <v>44396</v>
      </c>
      <c r="AE690" s="43">
        <f>_xll.qlTenorBasisValue(TenorBasis6M,AC690,_xll.ohTrigger(trigger,$X$24))</f>
        <v>2.7024806340303726E-3</v>
      </c>
      <c r="AF690" s="90">
        <f>_xll.qlTenorBasisForwardRate(TenorBasis6M,AC690,_xll.ohTrigger(trigger,$X$24))</f>
        <v>1.1582594377044279E-2</v>
      </c>
      <c r="AG690" s="90">
        <f>_xll.qlIndexFixing(TenorBasisIndex6M,$AB690,TRUE,_xll.ohTrigger(trigger,$X$24))</f>
        <v>1.1438495972120126E-2</v>
      </c>
      <c r="AH690" s="43">
        <f>_xll.qlIndexFixing($X$9,$AB690,TRUE,trigger)</f>
        <v>1.1385934147054013E-2</v>
      </c>
      <c r="AI690" s="45">
        <f t="shared" si="25"/>
        <v>0.52561825066112233</v>
      </c>
    </row>
    <row r="691" spans="27:35" x14ac:dyDescent="0.2">
      <c r="AA691" s="122" t="s">
        <v>88</v>
      </c>
      <c r="AB691" s="40">
        <f>_xll.qlInterestRateIndexFixingDate($X$9,AC691)</f>
        <v>44218</v>
      </c>
      <c r="AC691" s="40">
        <f>_xll.qlCalendarAdvance(calendar,$AC690,AA691,,,trigger)</f>
        <v>44222</v>
      </c>
      <c r="AD691" s="40">
        <f>_xll.qlInterestRateIndexMaturity($X$9,AC691,)</f>
        <v>44403</v>
      </c>
      <c r="AE691" s="43">
        <f>_xll.qlTenorBasisValue(TenorBasis6M,AC691,_xll.ohTrigger(trigger,$X$24))</f>
        <v>2.7000659475670962E-3</v>
      </c>
      <c r="AF691" s="90">
        <f>_xll.qlTenorBasisForwardRate(TenorBasis6M,AC691,_xll.ohTrigger(trigger,$X$24))</f>
        <v>1.1644182787472436E-2</v>
      </c>
      <c r="AG691" s="90">
        <f>_xll.qlIndexFixing(TenorBasisIndex6M,$AB691,TRUE,_xll.ohTrigger(trigger,$X$24))</f>
        <v>1.1500080347759425E-2</v>
      </c>
      <c r="AH691" s="43">
        <f>_xll.qlIndexFixing($X$9,$AB691,TRUE,trigger)</f>
        <v>1.1442220117191126E-2</v>
      </c>
      <c r="AI691" s="45">
        <f t="shared" si="25"/>
        <v>0.57860230568298687</v>
      </c>
    </row>
    <row r="692" spans="27:35" x14ac:dyDescent="0.2">
      <c r="AA692" s="122" t="s">
        <v>88</v>
      </c>
      <c r="AB692" s="40">
        <f>_xll.qlInterestRateIndexFixingDate($X$9,AC692)</f>
        <v>44225</v>
      </c>
      <c r="AC692" s="40">
        <f>_xll.qlCalendarAdvance(calendar,$AC691,AA692,,,trigger)</f>
        <v>44229</v>
      </c>
      <c r="AD692" s="40">
        <f>_xll.qlInterestRateIndexMaturity($X$9,AC692,)</f>
        <v>44410</v>
      </c>
      <c r="AE692" s="43">
        <f>_xll.qlTenorBasisValue(TenorBasis6M,AC692,_xll.ohTrigger(trigger,$X$24))</f>
        <v>2.6976342645862691E-3</v>
      </c>
      <c r="AF692" s="90">
        <f>_xll.qlTenorBasisForwardRate(TenorBasis6M,AC692,_xll.ohTrigger(trigger,$X$24))</f>
        <v>1.1705411544627684E-2</v>
      </c>
      <c r="AG692" s="90">
        <f>_xll.qlIndexFixing(TenorBasisIndex6M,$AB692,TRUE,_xll.ohTrigger(trigger,$X$24))</f>
        <v>1.1561305096054247E-2</v>
      </c>
      <c r="AH692" s="43">
        <f>_xll.qlIndexFixing($X$9,$AB692,TRUE,trigger)</f>
        <v>1.1498591051995143E-2</v>
      </c>
      <c r="AI692" s="45">
        <f t="shared" si="25"/>
        <v>0.62714044059103757</v>
      </c>
    </row>
    <row r="693" spans="27:35" x14ac:dyDescent="0.2">
      <c r="AA693" s="122" t="s">
        <v>88</v>
      </c>
      <c r="AB693" s="40">
        <f>_xll.qlInterestRateIndexFixingDate($X$9,AC693)</f>
        <v>44232</v>
      </c>
      <c r="AC693" s="40">
        <f>_xll.qlCalendarAdvance(calendar,$AC692,AA693,,,trigger)</f>
        <v>44236</v>
      </c>
      <c r="AD693" s="40">
        <f>_xll.qlInterestRateIndexMaturity($X$9,AC693,)</f>
        <v>44417</v>
      </c>
      <c r="AE693" s="43">
        <f>_xll.qlTenorBasisValue(TenorBasis6M,AC693,_xll.ohTrigger(trigger,$X$24))</f>
        <v>2.6951857458159343E-3</v>
      </c>
      <c r="AF693" s="90">
        <f>_xll.qlTenorBasisForwardRate(TenorBasis6M,AC693,_xll.ohTrigger(trigger,$X$24))</f>
        <v>1.1766280775276243E-2</v>
      </c>
      <c r="AG693" s="90">
        <f>_xll.qlIndexFixing(TenorBasisIndex6M,$AB693,TRUE,_xll.ohTrigger(trigger,$X$24))</f>
        <v>1.1622170343760212E-2</v>
      </c>
      <c r="AH693" s="43">
        <f>_xll.qlIndexFixing($X$9,$AB693,TRUE,trigger)</f>
        <v>1.1555046958559618E-2</v>
      </c>
      <c r="AI693" s="45">
        <f t="shared" si="25"/>
        <v>0.67123385200594177</v>
      </c>
    </row>
    <row r="694" spans="27:35" x14ac:dyDescent="0.2">
      <c r="AA694" s="122" t="s">
        <v>88</v>
      </c>
      <c r="AB694" s="40">
        <f>_xll.qlInterestRateIndexFixingDate($X$9,AC694)</f>
        <v>44239</v>
      </c>
      <c r="AC694" s="40">
        <f>_xll.qlCalendarAdvance(calendar,$AC693,AA694,,,trigger)</f>
        <v>44243</v>
      </c>
      <c r="AD694" s="40">
        <f>_xll.qlInterestRateIndexMaturity($X$9,AC694,)</f>
        <v>44424</v>
      </c>
      <c r="AE694" s="43">
        <f>_xll.qlTenorBasisValue(TenorBasis6M,AC694,_xll.ohTrigger(trigger,$X$24))</f>
        <v>2.6927205510203084E-3</v>
      </c>
      <c r="AF694" s="90">
        <f>_xll.qlTenorBasisForwardRate(TenorBasis6M,AC694,_xll.ohTrigger(trigger,$X$24))</f>
        <v>1.1826790605438856E-2</v>
      </c>
      <c r="AG694" s="90">
        <f>_xll.qlIndexFixing(TenorBasisIndex6M,$AB694,TRUE,_xll.ohTrigger(trigger,$X$24))</f>
        <v>1.1743761909118824E-2</v>
      </c>
      <c r="AH694" s="43">
        <f>_xll.qlIndexFixing($X$9,$AB694,TRUE,trigger)</f>
        <v>1.1611587843988701E-2</v>
      </c>
      <c r="AI694" s="45">
        <f t="shared" si="25"/>
        <v>1.3217406513012231</v>
      </c>
    </row>
    <row r="695" spans="27:35" x14ac:dyDescent="0.2">
      <c r="AA695" s="122" t="s">
        <v>88</v>
      </c>
      <c r="AB695" s="40">
        <f>_xll.qlInterestRateIndexFixingDate($X$9,AC695)</f>
        <v>44246</v>
      </c>
      <c r="AC695" s="40">
        <f>_xll.qlCalendarAdvance(calendar,$AC694,AA695,,,trigger)</f>
        <v>44250</v>
      </c>
      <c r="AD695" s="40">
        <f>_xll.qlInterestRateIndexMaturity($X$9,AC695,)</f>
        <v>44431</v>
      </c>
      <c r="AE695" s="43">
        <f>_xll.qlTenorBasisValue(TenorBasis6M,AC695,_xll.ohTrigger(trigger,$X$24))</f>
        <v>2.6902388390047378E-3</v>
      </c>
      <c r="AF695" s="90">
        <f>_xll.qlTenorBasisForwardRate(TenorBasis6M,AC695,_xll.ohTrigger(trigger,$X$24))</f>
        <v>1.1886941160397849E-2</v>
      </c>
      <c r="AG695" s="90">
        <f>_xll.qlIndexFixing(TenorBasisIndex6M,$AB695,TRUE,_xll.ohTrigger(trigger,$X$24))</f>
        <v>1.1742822840717442E-2</v>
      </c>
      <c r="AH695" s="43">
        <f>_xll.qlIndexFixing($X$9,$AB695,TRUE,trigger)</f>
        <v>1.1668213715397583E-2</v>
      </c>
      <c r="AI695" s="45">
        <f t="shared" si="25"/>
        <v>0.74609125319858438</v>
      </c>
    </row>
    <row r="696" spans="27:35" x14ac:dyDescent="0.2">
      <c r="AA696" s="122" t="s">
        <v>88</v>
      </c>
      <c r="AB696" s="40">
        <f>_xll.qlInterestRateIndexFixingDate($X$9,AC696)</f>
        <v>44253</v>
      </c>
      <c r="AC696" s="40">
        <f>_xll.qlCalendarAdvance(calendar,$AC695,AA696,,,trigger)</f>
        <v>44257</v>
      </c>
      <c r="AD696" s="40">
        <f>_xll.qlInterestRateIndexMaturity($X$9,AC696,)</f>
        <v>44441</v>
      </c>
      <c r="AE696" s="43">
        <f>_xll.qlTenorBasisValue(TenorBasis6M,AC696,_xll.ohTrigger(trigger,$X$24))</f>
        <v>2.6877407676206377E-3</v>
      </c>
      <c r="AF696" s="90">
        <f>_xll.qlTenorBasisForwardRate(TenorBasis6M,AC696,_xll.ohTrigger(trigger,$X$24))</f>
        <v>1.1959757133067676E-2</v>
      </c>
      <c r="AG696" s="90">
        <f>_xll.qlIndexFixing(TenorBasisIndex6M,$AB696,TRUE,_xll.ohTrigger(trigger,$X$24))</f>
        <v>1.1815619863952676E-2</v>
      </c>
      <c r="AH696" s="43">
        <f>_xll.qlIndexFixing($X$9,$AB696,TRUE,trigger)</f>
        <v>1.1737738510803499E-2</v>
      </c>
      <c r="AI696" s="45">
        <f t="shared" si="25"/>
        <v>0.77881353149176702</v>
      </c>
    </row>
    <row r="697" spans="27:35" x14ac:dyDescent="0.2">
      <c r="AA697" s="122" t="s">
        <v>88</v>
      </c>
      <c r="AB697" s="40">
        <f>_xll.qlInterestRateIndexFixingDate($X$9,AC697)</f>
        <v>44260</v>
      </c>
      <c r="AC697" s="40">
        <f>_xll.qlCalendarAdvance(calendar,$AC696,AA697,,,trigger)</f>
        <v>44264</v>
      </c>
      <c r="AD697" s="40">
        <f>_xll.qlInterestRateIndexMaturity($X$9,AC697,)</f>
        <v>44448</v>
      </c>
      <c r="AE697" s="43">
        <f>_xll.qlTenorBasisValue(TenorBasis6M,AC697,_xll.ohTrigger(trigger,$X$24))</f>
        <v>2.6852264937703998E-3</v>
      </c>
      <c r="AF697" s="90">
        <f>_xll.qlTenorBasisForwardRate(TenorBasis6M,AC697,_xll.ohTrigger(trigger,$X$24))</f>
        <v>1.2019118639059275E-2</v>
      </c>
      <c r="AG697" s="90">
        <f>_xll.qlIndexFixing(TenorBasisIndex6M,$AB697,TRUE,_xll.ohTrigger(trigger,$X$24))</f>
        <v>1.1874977424867834E-2</v>
      </c>
      <c r="AH697" s="43">
        <f>_xll.qlIndexFixing($X$9,$AB697,TRUE,trigger)</f>
        <v>1.1794558147311941E-2</v>
      </c>
      <c r="AI697" s="45">
        <f t="shared" si="25"/>
        <v>0.80419277555893176</v>
      </c>
    </row>
    <row r="698" spans="27:35" x14ac:dyDescent="0.2">
      <c r="AA698" s="122" t="s">
        <v>88</v>
      </c>
      <c r="AB698" s="40">
        <f>_xll.qlInterestRateIndexFixingDate($X$9,AC698)</f>
        <v>44267</v>
      </c>
      <c r="AC698" s="40">
        <f>_xll.qlCalendarAdvance(calendar,$AC697,AA698,,,trigger)</f>
        <v>44271</v>
      </c>
      <c r="AD698" s="40">
        <f>_xll.qlInterestRateIndexMaturity($X$9,AC698,)</f>
        <v>44455</v>
      </c>
      <c r="AE698" s="43">
        <f>_xll.qlTenorBasisValue(TenorBasis6M,AC698,_xll.ohTrigger(trigger,$X$24))</f>
        <v>2.6826961734122824E-3</v>
      </c>
      <c r="AF698" s="90">
        <f>_xll.qlTenorBasisForwardRate(TenorBasis6M,AC698,_xll.ohTrigger(trigger,$X$24))</f>
        <v>1.2078121259943588E-2</v>
      </c>
      <c r="AG698" s="90">
        <f>_xll.qlIndexFixing(TenorBasisIndex6M,$AB698,TRUE,_xll.ohTrigger(trigger,$X$24))</f>
        <v>1.1933976126975976E-2</v>
      </c>
      <c r="AH698" s="43">
        <f>_xll.qlIndexFixing($X$9,$AB698,TRUE,trigger)</f>
        <v>1.1851462827860886E-2</v>
      </c>
      <c r="AI698" s="45">
        <f t="shared" si="25"/>
        <v>0.82513299115089667</v>
      </c>
    </row>
    <row r="699" spans="27:35" x14ac:dyDescent="0.2">
      <c r="AA699" s="122" t="s">
        <v>88</v>
      </c>
      <c r="AB699" s="40">
        <f>_xll.qlInterestRateIndexFixingDate($X$9,AC699)</f>
        <v>44274</v>
      </c>
      <c r="AC699" s="40">
        <f>_xll.qlCalendarAdvance(calendar,$AC698,AA699,,,trigger)</f>
        <v>44278</v>
      </c>
      <c r="AD699" s="40">
        <f>_xll.qlInterestRateIndexMaturity($X$9,AC699,)</f>
        <v>44462</v>
      </c>
      <c r="AE699" s="43">
        <f>_xll.qlTenorBasisValue(TenorBasis6M,AC699,_xll.ohTrigger(trigger,$X$24))</f>
        <v>2.6801499615652772E-3</v>
      </c>
      <c r="AF699" s="90">
        <f>_xll.qlTenorBasisForwardRate(TenorBasis6M,AC699,_xll.ohTrigger(trigger,$X$24))</f>
        <v>1.2136765117420225E-2</v>
      </c>
      <c r="AG699" s="90">
        <f>_xll.qlIndexFixing(TenorBasisIndex6M,$AB699,TRUE,_xll.ohTrigger(trigger,$X$24))</f>
        <v>1.2054464028013637E-2</v>
      </c>
      <c r="AH699" s="43">
        <f>_xll.qlIndexFixing($X$9,$AB699,TRUE,trigger)</f>
        <v>1.1908452559731469E-2</v>
      </c>
      <c r="AI699" s="45">
        <f t="shared" si="25"/>
        <v>1.4601146828216796</v>
      </c>
    </row>
    <row r="700" spans="27:35" x14ac:dyDescent="0.2">
      <c r="AA700" s="122" t="s">
        <v>88</v>
      </c>
      <c r="AB700" s="40">
        <f>_xll.qlInterestRateIndexFixingDate($X$9,AC700)</f>
        <v>44281</v>
      </c>
      <c r="AC700" s="40">
        <f>_xll.qlCalendarAdvance(calendar,$AC699,AA700,,,trigger)</f>
        <v>44285</v>
      </c>
      <c r="AD700" s="40">
        <f>_xll.qlInterestRateIndexMaturity($X$9,AC700,)</f>
        <v>44469</v>
      </c>
      <c r="AE700" s="43">
        <f>_xll.qlTenorBasisValue(TenorBasis6M,AC700,_xll.ohTrigger(trigger,$X$24))</f>
        <v>2.6775880123139461E-3</v>
      </c>
      <c r="AF700" s="90">
        <f>_xll.qlTenorBasisForwardRate(TenorBasis6M,AC700,_xll.ohTrigger(trigger,$X$24))</f>
        <v>1.2195050332473277E-2</v>
      </c>
      <c r="AG700" s="90">
        <f>_xll.qlIndexFixing(TenorBasisIndex6M,$AB700,TRUE,_xll.ohTrigger(trigger,$X$24))</f>
        <v>1.2050897440818491E-2</v>
      </c>
      <c r="AH700" s="43">
        <f>_xll.qlIndexFixing($X$9,$AB700,TRUE,trigger)</f>
        <v>1.1965527350215249E-2</v>
      </c>
      <c r="AI700" s="45">
        <f t="shared" si="25"/>
        <v>0.85370090603241466</v>
      </c>
    </row>
    <row r="701" spans="27:35" x14ac:dyDescent="0.2">
      <c r="AA701" s="122" t="s">
        <v>88</v>
      </c>
      <c r="AB701" s="40">
        <f>_xll.qlInterestRateIndexFixingDate($X$9,AC701)</f>
        <v>44286</v>
      </c>
      <c r="AC701" s="40">
        <f>_xll.qlCalendarAdvance(calendar,$AC700,AA701,,,trigger)</f>
        <v>44292</v>
      </c>
      <c r="AD701" s="40">
        <f>_xll.qlInterestRateIndexMaturity($X$9,AC701,)</f>
        <v>44475</v>
      </c>
      <c r="AE701" s="43">
        <f>_xll.qlTenorBasisValue(TenorBasis6M,AC701,_xll.ohTrigger(trigger,$X$24))</f>
        <v>2.6750104788132458E-3</v>
      </c>
      <c r="AF701" s="90">
        <f>_xll.qlTenorBasisForwardRate(TenorBasis6M,AC701,_xll.ohTrigger(trigger,$X$24))</f>
        <v>1.2248755739532215E-2</v>
      </c>
      <c r="AG701" s="90">
        <f>_xll.qlIndexFixing(TenorBasisIndex6M,$AB701,TRUE,_xll.ohTrigger(trigger,$X$24))</f>
        <v>1.2104868931845671E-2</v>
      </c>
      <c r="AH701" s="43">
        <f>_xll.qlIndexFixing($X$9,$AB701,TRUE,trigger)</f>
        <v>1.2018375242225723E-2</v>
      </c>
      <c r="AI701" s="45">
        <f t="shared" si="25"/>
        <v>0.86493689619947944</v>
      </c>
    </row>
    <row r="702" spans="27:35" x14ac:dyDescent="0.2">
      <c r="AA702" s="122" t="s">
        <v>88</v>
      </c>
      <c r="AB702" s="40">
        <f>_xll.qlInterestRateIndexFixingDate($X$9,AC702)</f>
        <v>44295</v>
      </c>
      <c r="AC702" s="40">
        <f>_xll.qlCalendarAdvance(calendar,$AC701,AA702,,,trigger)</f>
        <v>44299</v>
      </c>
      <c r="AD702" s="40">
        <f>_xll.qlInterestRateIndexMaturity($X$9,AC702,)</f>
        <v>44482</v>
      </c>
      <c r="AE702" s="43">
        <f>_xll.qlTenorBasisValue(TenorBasis6M,AC702,_xll.ohTrigger(trigger,$X$24))</f>
        <v>2.6724175132933187E-3</v>
      </c>
      <c r="AF702" s="90">
        <f>_xll.qlTenorBasisForwardRate(TenorBasis6M,AC702,_xll.ohTrigger(trigger,$X$24))</f>
        <v>1.2306349431318633E-2</v>
      </c>
      <c r="AG702" s="90">
        <f>_xll.qlIndexFixing(TenorBasisIndex6M,$AB702,TRUE,_xll.ohTrigger(trigger,$X$24))</f>
        <v>1.2163385655446128E-2</v>
      </c>
      <c r="AH702" s="43">
        <f>_xll.qlIndexFixing($X$9,$AB702,TRUE,trigger)</f>
        <v>1.2075606961868077E-2</v>
      </c>
      <c r="AI702" s="45">
        <f t="shared" si="25"/>
        <v>0.87778693578051059</v>
      </c>
    </row>
    <row r="703" spans="27:35" x14ac:dyDescent="0.2">
      <c r="AA703" s="122" t="s">
        <v>88</v>
      </c>
      <c r="AB703" s="40">
        <f>_xll.qlInterestRateIndexFixingDate($X$9,AC703)</f>
        <v>44302</v>
      </c>
      <c r="AC703" s="40">
        <f>_xll.qlCalendarAdvance(calendar,$AC702,AA703,,,trigger)</f>
        <v>44306</v>
      </c>
      <c r="AD703" s="40">
        <f>_xll.qlInterestRateIndexMaturity($X$9,AC703,)</f>
        <v>44489</v>
      </c>
      <c r="AE703" s="43">
        <f>_xll.qlTenorBasisValue(TenorBasis6M,AC703,_xll.ohTrigger(trigger,$X$24))</f>
        <v>2.6698092670642678E-3</v>
      </c>
      <c r="AF703" s="90">
        <f>_xll.qlTenorBasisForwardRate(TenorBasis6M,AC703,_xll.ohTrigger(trigger,$X$24))</f>
        <v>1.2363591465896778E-2</v>
      </c>
      <c r="AG703" s="90">
        <f>_xll.qlIndexFixing(TenorBasisIndex6M,$AB703,TRUE,_xll.ohTrigger(trigger,$X$24))</f>
        <v>1.2221550796725735E-2</v>
      </c>
      <c r="AH703" s="43">
        <f>_xll.qlIndexFixing($X$9,$AB703,TRUE,trigger)</f>
        <v>1.2132904581731233E-2</v>
      </c>
      <c r="AI703" s="45">
        <f t="shared" si="25"/>
        <v>0.88646214994502626</v>
      </c>
    </row>
    <row r="704" spans="27:35" x14ac:dyDescent="0.2">
      <c r="AA704" s="122" t="s">
        <v>88</v>
      </c>
      <c r="AB704" s="40">
        <f>_xll.qlInterestRateIndexFixingDate($X$9,AC704)</f>
        <v>44309</v>
      </c>
      <c r="AC704" s="40">
        <f>_xll.qlCalendarAdvance(calendar,$AC703,AA704,,,trigger)</f>
        <v>44313</v>
      </c>
      <c r="AD704" s="40">
        <f>_xll.qlInterestRateIndexMaturity($X$9,AC704,)</f>
        <v>44496</v>
      </c>
      <c r="AE704" s="43">
        <f>_xll.qlTenorBasisValue(TenorBasis6M,AC704,_xll.ohTrigger(trigger,$X$24))</f>
        <v>2.6671858905209069E-3</v>
      </c>
      <c r="AF704" s="90">
        <f>_xll.qlTenorBasisForwardRate(TenorBasis6M,AC704,_xll.ohTrigger(trigger,$X$24))</f>
        <v>1.2420487120200953E-2</v>
      </c>
      <c r="AG704" s="90">
        <f>_xll.qlIndexFixing(TenorBasisIndex6M,$AB704,TRUE,_xll.ohTrigger(trigger,$X$24))</f>
        <v>1.2279369631750412E-2</v>
      </c>
      <c r="AH704" s="43">
        <f>_xll.qlIndexFixing($X$9,$AB704,TRUE,trigger)</f>
        <v>1.2190253198873355E-2</v>
      </c>
      <c r="AI704" s="45">
        <f t="shared" si="25"/>
        <v>0.89116432877057306</v>
      </c>
    </row>
    <row r="705" spans="27:35" x14ac:dyDescent="0.2">
      <c r="AA705" s="122" t="s">
        <v>88</v>
      </c>
      <c r="AB705" s="40">
        <f>_xll.qlInterestRateIndexFixingDate($X$9,AC705)</f>
        <v>44316</v>
      </c>
      <c r="AC705" s="40">
        <f>_xll.qlCalendarAdvance(calendar,$AC704,AA705,,,trigger)</f>
        <v>44320</v>
      </c>
      <c r="AD705" s="40">
        <f>_xll.qlInterestRateIndexMaturity($X$9,AC705,)</f>
        <v>44504</v>
      </c>
      <c r="AE705" s="43">
        <f>_xll.qlTenorBasisValue(TenorBasis6M,AC705,_xll.ohTrigger(trigger,$X$24))</f>
        <v>2.6645475331474894E-3</v>
      </c>
      <c r="AF705" s="90">
        <f>_xll.qlTenorBasisForwardRate(TenorBasis6M,AC705,_xll.ohTrigger(trigger,$X$24))</f>
        <v>1.2481175220799546E-2</v>
      </c>
      <c r="AG705" s="90">
        <f>_xll.qlIndexFixing(TenorBasisIndex6M,$AB705,TRUE,_xll.ohTrigger(trigger,$X$24))</f>
        <v>1.2341086026301362E-2</v>
      </c>
      <c r="AH705" s="43">
        <f>_xll.qlIndexFixing($X$9,$AB705,TRUE,trigger)</f>
        <v>1.2251962784720724E-2</v>
      </c>
      <c r="AI705" s="45">
        <f t="shared" si="25"/>
        <v>0.89123241580637425</v>
      </c>
    </row>
    <row r="706" spans="27:35" x14ac:dyDescent="0.2">
      <c r="AA706" s="122" t="s">
        <v>88</v>
      </c>
      <c r="AB706" s="40">
        <f>_xll.qlInterestRateIndexFixingDate($X$9,AC706)</f>
        <v>44323</v>
      </c>
      <c r="AC706" s="40">
        <f>_xll.qlCalendarAdvance(calendar,$AC705,AA706,,,trigger)</f>
        <v>44327</v>
      </c>
      <c r="AD706" s="40">
        <f>_xll.qlInterestRateIndexMaturity($X$9,AC706,)</f>
        <v>44511</v>
      </c>
      <c r="AE706" s="43">
        <f>_xll.qlTenorBasisValue(TenorBasis6M,AC706,_xll.ohTrigger(trigger,$X$24))</f>
        <v>2.6618943435224086E-3</v>
      </c>
      <c r="AF706" s="90">
        <f>_xll.qlTenorBasisForwardRate(TenorBasis6M,AC706,_xll.ohTrigger(trigger,$X$24))</f>
        <v>1.2537373609539973E-2</v>
      </c>
      <c r="AG706" s="90">
        <f>_xll.qlIndexFixing(TenorBasisIndex6M,$AB706,TRUE,_xll.ohTrigger(trigger,$X$24))</f>
        <v>1.239820271938653E-2</v>
      </c>
      <c r="AH706" s="43">
        <f>_xll.qlIndexFixing($X$9,$AB706,TRUE,trigger)</f>
        <v>1.2309367352946141E-2</v>
      </c>
      <c r="AI706" s="45">
        <f t="shared" si="25"/>
        <v>0.88835366440389096</v>
      </c>
    </row>
    <row r="707" spans="27:35" x14ac:dyDescent="0.2">
      <c r="AA707" s="122" t="s">
        <v>88</v>
      </c>
      <c r="AB707" s="40">
        <f>_xll.qlInterestRateIndexFixingDate($X$9,AC707)</f>
        <v>44330</v>
      </c>
      <c r="AC707" s="40">
        <f>_xll.qlCalendarAdvance(calendar,$AC706,AA707,,,trigger)</f>
        <v>44334</v>
      </c>
      <c r="AD707" s="40">
        <f>_xll.qlInterestRateIndexMaturity($X$9,AC707,)</f>
        <v>44518</v>
      </c>
      <c r="AE707" s="43">
        <f>_xll.qlTenorBasisValue(TenorBasis6M,AC707,_xll.ohTrigger(trigger,$X$24))</f>
        <v>2.6592264693228859E-3</v>
      </c>
      <c r="AF707" s="90">
        <f>_xll.qlTenorBasisForwardRate(TenorBasis6M,AC707,_xll.ohTrigger(trigger,$X$24))</f>
        <v>1.2593242038321047E-2</v>
      </c>
      <c r="AG707" s="90">
        <f>_xll.qlIndexFixing(TenorBasisIndex6M,$AB707,TRUE,_xll.ohTrigger(trigger,$X$24))</f>
        <v>1.2454989524052074E-2</v>
      </c>
      <c r="AH707" s="43">
        <f>_xll.qlIndexFixing($X$9,$AB707,TRUE,trigger)</f>
        <v>1.2366776518249058E-2</v>
      </c>
      <c r="AI707" s="45">
        <f t="shared" si="25"/>
        <v>0.88213005803016231</v>
      </c>
    </row>
    <row r="708" spans="27:35" x14ac:dyDescent="0.2">
      <c r="AA708" s="122" t="s">
        <v>88</v>
      </c>
      <c r="AB708" s="40">
        <f>_xll.qlInterestRateIndexFixingDate($X$9,AC708)</f>
        <v>44337</v>
      </c>
      <c r="AC708" s="40">
        <f>_xll.qlCalendarAdvance(calendar,$AC707,AA708,,,trigger)</f>
        <v>44341</v>
      </c>
      <c r="AD708" s="40">
        <f>_xll.qlInterestRateIndexMaturity($X$9,AC708,)</f>
        <v>44525</v>
      </c>
      <c r="AE708" s="43">
        <f>_xll.qlTenorBasisValue(TenorBasis6M,AC708,_xll.ohTrigger(trigger,$X$24))</f>
        <v>2.656544057329627E-3</v>
      </c>
      <c r="AF708" s="90">
        <f>_xll.qlTenorBasisForwardRate(TenorBasis6M,AC708,_xll.ohTrigger(trigger,$X$24))</f>
        <v>1.2648785755610513E-2</v>
      </c>
      <c r="AG708" s="90">
        <f>_xll.qlIndexFixing(TenorBasisIndex6M,$AB708,TRUE,_xll.ohTrigger(trigger,$X$24))</f>
        <v>1.2511451687933797E-2</v>
      </c>
      <c r="AH708" s="43">
        <f>_xll.qlIndexFixing($X$9,$AB708,TRUE,trigger)</f>
        <v>1.2424175451128372E-2</v>
      </c>
      <c r="AI708" s="45">
        <f t="shared" si="25"/>
        <v>0.87276236805424945</v>
      </c>
    </row>
    <row r="709" spans="27:35" x14ac:dyDescent="0.2">
      <c r="AA709" s="122" t="s">
        <v>88</v>
      </c>
      <c r="AB709" s="40">
        <f>_xll.qlInterestRateIndexFixingDate($X$9,AC709)</f>
        <v>44344</v>
      </c>
      <c r="AC709" s="40">
        <f>_xll.qlCalendarAdvance(calendar,$AC708,AA709,,,trigger)</f>
        <v>44348</v>
      </c>
      <c r="AD709" s="40">
        <f>_xll.qlInterestRateIndexMaturity($X$9,AC709,)</f>
        <v>44531</v>
      </c>
      <c r="AE709" s="43">
        <f>_xll.qlTenorBasisValue(TenorBasis6M,AC709,_xll.ohTrigger(trigger,$X$24))</f>
        <v>2.6538472534314603E-3</v>
      </c>
      <c r="AF709" s="90">
        <f>_xll.qlTenorBasisForwardRate(TenorBasis6M,AC709,_xll.ohTrigger(trigger,$X$24))</f>
        <v>1.269995437224661E-2</v>
      </c>
      <c r="AG709" s="90">
        <f>_xll.qlIndexFixing(TenorBasisIndex6M,$AB709,TRUE,_xll.ohTrigger(trigger,$X$24))</f>
        <v>1.2563453867902577E-2</v>
      </c>
      <c r="AH709" s="43">
        <f>_xll.qlIndexFixing($X$9,$AB709,TRUE,trigger)</f>
        <v>1.2477239520056822E-2</v>
      </c>
      <c r="AI709" s="45">
        <f t="shared" si="25"/>
        <v>0.86214347845755057</v>
      </c>
    </row>
    <row r="710" spans="27:35" x14ac:dyDescent="0.2">
      <c r="AA710" s="122" t="s">
        <v>88</v>
      </c>
      <c r="AB710" s="40">
        <f>_xll.qlInterestRateIndexFixingDate($X$9,AC710)</f>
        <v>44351</v>
      </c>
      <c r="AC710" s="40">
        <f>_xll.qlCalendarAdvance(calendar,$AC709,AA710,,,trigger)</f>
        <v>44355</v>
      </c>
      <c r="AD710" s="40">
        <f>_xll.qlInterestRateIndexMaturity($X$9,AC710,)</f>
        <v>44538</v>
      </c>
      <c r="AE710" s="43">
        <f>_xll.qlTenorBasisValue(TenorBasis6M,AC710,_xll.ohTrigger(trigger,$X$24))</f>
        <v>2.6511362026299559E-3</v>
      </c>
      <c r="AF710" s="90">
        <f>_xll.qlTenorBasisForwardRate(TenorBasis6M,AC710,_xll.ohTrigger(trigger,$X$24))</f>
        <v>1.2754882553965495E-2</v>
      </c>
      <c r="AG710" s="90">
        <f>_xll.qlIndexFixing(TenorBasisIndex6M,$AB710,TRUE,_xll.ohTrigger(trigger,$X$24))</f>
        <v>1.2619305656725702E-2</v>
      </c>
      <c r="AH710" s="43">
        <f>_xll.qlIndexFixing($X$9,$AB710,TRUE,trigger)</f>
        <v>1.2534581062448542E-2</v>
      </c>
      <c r="AI710" s="45">
        <f t="shared" si="25"/>
        <v>0.84724594277160037</v>
      </c>
    </row>
    <row r="711" spans="27:35" x14ac:dyDescent="0.2">
      <c r="AA711" s="122" t="s">
        <v>88</v>
      </c>
      <c r="AB711" s="40">
        <f>_xll.qlInterestRateIndexFixingDate($X$9,AC711)</f>
        <v>44358</v>
      </c>
      <c r="AC711" s="40">
        <f>_xll.qlCalendarAdvance(calendar,$AC710,AA711,,,trigger)</f>
        <v>44362</v>
      </c>
      <c r="AD711" s="40">
        <f>_xll.qlInterestRateIndexMaturity($X$9,AC711,)</f>
        <v>44545</v>
      </c>
      <c r="AE711" s="43">
        <f>_xll.qlTenorBasisValue(TenorBasis6M,AC711,_xll.ohTrigger(trigger,$X$24))</f>
        <v>2.6484110490440135E-3</v>
      </c>
      <c r="AF711" s="90">
        <f>_xll.qlTenorBasisForwardRate(TenorBasis6M,AC711,_xll.ohTrigger(trigger,$X$24))</f>
        <v>1.2809501290578775E-2</v>
      </c>
      <c r="AG711" s="90">
        <f>_xll.qlIndexFixing(TenorBasisIndex6M,$AB711,TRUE,_xll.ohTrigger(trigger,$X$24))</f>
        <v>1.2674848068643968E-2</v>
      </c>
      <c r="AH711" s="43">
        <f>_xll.qlIndexFixing($X$9,$AB711,TRUE,trigger)</f>
        <v>1.2591869233180819E-2</v>
      </c>
      <c r="AI711" s="45">
        <f t="shared" si="25"/>
        <v>0.82978835463149225</v>
      </c>
    </row>
    <row r="712" spans="27:35" x14ac:dyDescent="0.2">
      <c r="AA712" s="122" t="s">
        <v>88</v>
      </c>
      <c r="AB712" s="40">
        <f>_xll.qlInterestRateIndexFixingDate($X$9,AC712)</f>
        <v>44365</v>
      </c>
      <c r="AC712" s="40">
        <f>_xll.qlCalendarAdvance(calendar,$AC711,AA712,,,trigger)</f>
        <v>44369</v>
      </c>
      <c r="AD712" s="40">
        <f>_xll.qlInterestRateIndexMaturity($X$9,AC712,)</f>
        <v>44552</v>
      </c>
      <c r="AE712" s="43">
        <f>_xll.qlTenorBasisValue(TenorBasis6M,AC712,_xll.ohTrigger(trigger,$X$24))</f>
        <v>2.6456719359144402E-3</v>
      </c>
      <c r="AF712" s="90">
        <f>_xll.qlTenorBasisForwardRate(TenorBasis6M,AC712,_xll.ohTrigger(trigger,$X$24))</f>
        <v>1.2863815858005169E-2</v>
      </c>
      <c r="AG712" s="90">
        <f>_xll.qlIndexFixing(TenorBasisIndex6M,$AB712,TRUE,_xll.ohTrigger(trigger,$X$24))</f>
        <v>1.2730086378785468E-2</v>
      </c>
      <c r="AH712" s="43">
        <f>_xll.qlIndexFixing($X$9,$AB712,TRUE,trigger)</f>
        <v>1.2649089115499921E-2</v>
      </c>
      <c r="AI712" s="45">
        <f t="shared" si="25"/>
        <v>0.80997263285547194</v>
      </c>
    </row>
    <row r="713" spans="27:35" x14ac:dyDescent="0.2">
      <c r="AA713" s="122" t="s">
        <v>88</v>
      </c>
      <c r="AB713" s="40">
        <f>_xll.qlInterestRateIndexFixingDate($X$9,AC713)</f>
        <v>44372</v>
      </c>
      <c r="AC713" s="40">
        <f>_xll.qlCalendarAdvance(calendar,$AC712,AA713,,,trigger)</f>
        <v>44376</v>
      </c>
      <c r="AD713" s="40">
        <f>_xll.qlInterestRateIndexMaturity($X$9,AC713,)</f>
        <v>44559</v>
      </c>
      <c r="AE713" s="43">
        <f>_xll.qlTenorBasisValue(TenorBasis6M,AC713,_xll.ohTrigger(trigger,$X$24))</f>
        <v>2.6429190056084951E-3</v>
      </c>
      <c r="AF713" s="90">
        <f>_xll.qlTenorBasisForwardRate(TenorBasis6M,AC713,_xll.ohTrigger(trigger,$X$24))</f>
        <v>1.291783153202012E-2</v>
      </c>
      <c r="AG713" s="90">
        <f>_xll.qlIndexFixing(TenorBasisIndex6M,$AB713,TRUE,_xll.ohTrigger(trigger,$X$24))</f>
        <v>1.2785025862143759E-2</v>
      </c>
      <c r="AH713" s="43">
        <f>_xll.qlIndexFixing($X$9,$AB713,TRUE,trigger)</f>
        <v>1.270622579093327E-2</v>
      </c>
      <c r="AI713" s="45">
        <f t="shared" si="25"/>
        <v>0.78800071210489286</v>
      </c>
    </row>
    <row r="714" spans="27:35" x14ac:dyDescent="0.2">
      <c r="AA714" s="122" t="s">
        <v>88</v>
      </c>
      <c r="AB714" s="40">
        <f>_xll.qlInterestRateIndexFixingDate($X$9,AC714)</f>
        <v>44379</v>
      </c>
      <c r="AC714" s="40">
        <f>_xll.qlCalendarAdvance(calendar,$AC713,AA714,,,trigger)</f>
        <v>44383</v>
      </c>
      <c r="AD714" s="40">
        <f>_xll.qlInterestRateIndexMaturity($X$9,AC714,)</f>
        <v>44567</v>
      </c>
      <c r="AE714" s="43">
        <f>_xll.qlTenorBasisValue(TenorBasis6M,AC714,_xll.ohTrigger(trigger,$X$24))</f>
        <v>2.6401523996244219E-3</v>
      </c>
      <c r="AF714" s="90">
        <f>_xll.qlTenorBasisForwardRate(TenorBasis6M,AC714,_xll.ohTrigger(trigger,$X$24))</f>
        <v>1.2975523015356096E-2</v>
      </c>
      <c r="AG714" s="90">
        <f>_xll.qlIndexFixing(TenorBasisIndex6M,$AB714,TRUE,_xll.ohTrigger(trigger,$X$24))</f>
        <v>1.2843701066867859E-2</v>
      </c>
      <c r="AH714" s="43">
        <f>_xll.qlIndexFixing($X$9,$AB714,TRUE,trigger)</f>
        <v>1.2767523497879397E-2</v>
      </c>
      <c r="AI714" s="45">
        <f t="shared" si="25"/>
        <v>0.76177568988462441</v>
      </c>
    </row>
    <row r="715" spans="27:35" x14ac:dyDescent="0.2">
      <c r="AA715" s="122" t="s">
        <v>88</v>
      </c>
      <c r="AB715" s="40">
        <f>_xll.qlInterestRateIndexFixingDate($X$9,AC715)</f>
        <v>44386</v>
      </c>
      <c r="AC715" s="40">
        <f>_xll.qlCalendarAdvance(calendar,$AC714,AA715,,,trigger)</f>
        <v>44390</v>
      </c>
      <c r="AD715" s="40">
        <f>_xll.qlInterestRateIndexMaturity($X$9,AC715,)</f>
        <v>44574</v>
      </c>
      <c r="AE715" s="43">
        <f>_xll.qlTenorBasisValue(TenorBasis6M,AC715,_xll.ohTrigger(trigger,$X$24))</f>
        <v>2.6373722585959535E-3</v>
      </c>
      <c r="AF715" s="90">
        <f>_xll.qlTenorBasisForwardRate(TenorBasis6M,AC715,_xll.ohTrigger(trigger,$X$24))</f>
        <v>1.3028940697919031E-2</v>
      </c>
      <c r="AG715" s="90">
        <f>_xll.qlIndexFixing(TenorBasisIndex6M,$AB715,TRUE,_xll.ohTrigger(trigger,$X$24))</f>
        <v>1.2898037668568535E-2</v>
      </c>
      <c r="AH715" s="43">
        <f>_xll.qlIndexFixing($X$9,$AB715,TRUE,trigger)</f>
        <v>1.2824435432843237E-2</v>
      </c>
      <c r="AI715" s="45">
        <f t="shared" si="25"/>
        <v>0.7360223572529766</v>
      </c>
    </row>
    <row r="716" spans="27:35" x14ac:dyDescent="0.2">
      <c r="AA716" s="122" t="s">
        <v>88</v>
      </c>
      <c r="AB716" s="40">
        <f>_xll.qlInterestRateIndexFixingDate($X$9,AC716)</f>
        <v>44393</v>
      </c>
      <c r="AC716" s="40">
        <f>_xll.qlCalendarAdvance(calendar,$AC715,AA716,,,trigger)</f>
        <v>44397</v>
      </c>
      <c r="AD716" s="40">
        <f>_xll.qlInterestRateIndexMaturity($X$9,AC716,)</f>
        <v>44581</v>
      </c>
      <c r="AE716" s="43">
        <f>_xll.qlTenorBasisValue(TenorBasis6M,AC716,_xll.ohTrigger(trigger,$X$24))</f>
        <v>2.6345787222967947E-3</v>
      </c>
      <c r="AF716" s="90">
        <f>_xll.qlTenorBasisForwardRate(TenorBasis6M,AC716,_xll.ohTrigger(trigger,$X$24))</f>
        <v>1.308207565174763E-2</v>
      </c>
      <c r="AG716" s="90">
        <f>_xll.qlIndexFixing(TenorBasisIndex6M,$AB716,TRUE,_xll.ohTrigger(trigger,$X$24))</f>
        <v>1.2952091605956385E-2</v>
      </c>
      <c r="AH716" s="43">
        <f>_xll.qlIndexFixing($X$9,$AB716,TRUE,trigger)</f>
        <v>1.2881218437383348E-2</v>
      </c>
      <c r="AI716" s="45">
        <f t="shared" si="25"/>
        <v>0.70873168573036549</v>
      </c>
    </row>
    <row r="717" spans="27:35" x14ac:dyDescent="0.2">
      <c r="AA717" s="122" t="s">
        <v>88</v>
      </c>
      <c r="AB717" s="40">
        <f>_xll.qlInterestRateIndexFixingDate($X$9,AC717)</f>
        <v>44400</v>
      </c>
      <c r="AC717" s="40">
        <f>_xll.qlCalendarAdvance(calendar,$AC716,AA717,,,trigger)</f>
        <v>44404</v>
      </c>
      <c r="AD717" s="40">
        <f>_xll.qlInterestRateIndexMaturity($X$9,AC717,)</f>
        <v>44588</v>
      </c>
      <c r="AE717" s="43">
        <f>_xll.qlTenorBasisValue(TenorBasis6M,AC717,_xll.ohTrigger(trigger,$X$24))</f>
        <v>2.6317719296450903E-3</v>
      </c>
      <c r="AF717" s="90">
        <f>_xll.qlTenorBasisForwardRate(TenorBasis6M,AC717,_xll.ohTrigger(trigger,$X$24))</f>
        <v>1.313493312400894E-2</v>
      </c>
      <c r="AG717" s="90">
        <f>_xll.qlIndexFixing(TenorBasisIndex6M,$AB717,TRUE,_xll.ohTrigger(trigger,$X$24))</f>
        <v>1.3005868125459048E-2</v>
      </c>
      <c r="AH717" s="43">
        <f>_xll.qlIndexFixing($X$9,$AB717,TRUE,trigger)</f>
        <v>1.2937857666577918E-2</v>
      </c>
      <c r="AI717" s="45">
        <f t="shared" si="25"/>
        <v>0.68010458881129565</v>
      </c>
    </row>
    <row r="718" spans="27:35" x14ac:dyDescent="0.2">
      <c r="AA718" s="122" t="s">
        <v>88</v>
      </c>
      <c r="AB718" s="40">
        <f>_xll.qlInterestRateIndexFixingDate($X$9,AC718)</f>
        <v>44407</v>
      </c>
      <c r="AC718" s="40">
        <f>_xll.qlCalendarAdvance(calendar,$AC717,AA718,,,trigger)</f>
        <v>44411</v>
      </c>
      <c r="AD718" s="40">
        <f>_xll.qlInterestRateIndexMaturity($X$9,AC718,)</f>
        <v>44595</v>
      </c>
      <c r="AE718" s="43">
        <f>_xll.qlTenorBasisValue(TenorBasis6M,AC718,_xll.ohTrigger(trigger,$X$24))</f>
        <v>2.6289520187078646E-3</v>
      </c>
      <c r="AF718" s="90">
        <f>_xll.qlTenorBasisForwardRate(TenorBasis6M,AC718,_xll.ohTrigger(trigger,$X$24))</f>
        <v>1.3187518361710573E-2</v>
      </c>
      <c r="AG718" s="90">
        <f>_xll.qlIndexFixing(TenorBasisIndex6M,$AB718,TRUE,_xll.ohTrigger(trigger,$X$24))</f>
        <v>1.305937247335081E-2</v>
      </c>
      <c r="AH718" s="43">
        <f>_xll.qlIndexFixing($X$9,$AB718,TRUE,trigger)</f>
        <v>1.2994338273829951E-2</v>
      </c>
      <c r="AI718" s="45">
        <f t="shared" si="25"/>
        <v>0.65034199520858438</v>
      </c>
    </row>
    <row r="719" spans="27:35" x14ac:dyDescent="0.2">
      <c r="AA719" s="122" t="s">
        <v>88</v>
      </c>
      <c r="AB719" s="40">
        <f>_xll.qlInterestRateIndexFixingDate($X$9,AC719)</f>
        <v>44414</v>
      </c>
      <c r="AC719" s="40">
        <f>_xll.qlCalendarAdvance(calendar,$AC718,AA719,,,trigger)</f>
        <v>44418</v>
      </c>
      <c r="AD719" s="40">
        <f>_xll.qlInterestRateIndexMaturity($X$9,AC719,)</f>
        <v>44602</v>
      </c>
      <c r="AE719" s="43">
        <f>_xll.qlTenorBasisValue(TenorBasis6M,AC719,_xll.ohTrigger(trigger,$X$24))</f>
        <v>2.6261191267054414E-3</v>
      </c>
      <c r="AF719" s="90">
        <f>_xll.qlTenorBasisForwardRate(TenorBasis6M,AC719,_xll.ohTrigger(trigger,$X$24))</f>
        <v>1.3239836611692446E-2</v>
      </c>
      <c r="AG719" s="90">
        <f>_xll.qlIndexFixing(TenorBasisIndex6M,$AB719,TRUE,_xll.ohTrigger(trigger,$X$24))</f>
        <v>1.3112609895750863E-2</v>
      </c>
      <c r="AH719" s="43">
        <f>_xll.qlIndexFixing($X$9,$AB719,TRUE,trigger)</f>
        <v>1.3050645410875089E-2</v>
      </c>
      <c r="AI719" s="45">
        <f t="shared" si="25"/>
        <v>0.61964484875774373</v>
      </c>
    </row>
    <row r="720" spans="27:35" x14ac:dyDescent="0.2">
      <c r="AA720" s="122" t="s">
        <v>88</v>
      </c>
      <c r="AB720" s="40">
        <f>_xll.qlInterestRateIndexFixingDate($X$9,AC720)</f>
        <v>44421</v>
      </c>
      <c r="AC720" s="40">
        <f>_xll.qlCalendarAdvance(calendar,$AC719,AA720,,,trigger)</f>
        <v>44425</v>
      </c>
      <c r="AD720" s="40">
        <f>_xll.qlInterestRateIndexMaturity($X$9,AC720,)</f>
        <v>44609</v>
      </c>
      <c r="AE720" s="43">
        <f>_xll.qlTenorBasisValue(TenorBasis6M,AC720,_xll.ohTrigger(trigger,$X$24))</f>
        <v>2.6232733900158471E-3</v>
      </c>
      <c r="AF720" s="90">
        <f>_xll.qlTenorBasisForwardRate(TenorBasis6M,AC720,_xll.ohTrigger(trigger,$X$24))</f>
        <v>1.3291893120628961E-2</v>
      </c>
      <c r="AG720" s="90">
        <f>_xll.qlIndexFixing(TenorBasisIndex6M,$AB720,TRUE,_xll.ohTrigger(trigger,$X$24))</f>
        <v>1.3165585638622001E-2</v>
      </c>
      <c r="AH720" s="43">
        <f>_xll.qlIndexFixing($X$9,$AB720,TRUE,trigger)</f>
        <v>1.3106764227796384E-2</v>
      </c>
      <c r="AI720" s="45">
        <f t="shared" si="25"/>
        <v>0.58821410825617149</v>
      </c>
    </row>
    <row r="721" spans="27:35" x14ac:dyDescent="0.2">
      <c r="AA721" s="122" t="s">
        <v>88</v>
      </c>
      <c r="AB721" s="40">
        <f>_xll.qlInterestRateIndexFixingDate($X$9,AC721)</f>
        <v>44428</v>
      </c>
      <c r="AC721" s="40">
        <f>_xll.qlCalendarAdvance(calendar,$AC720,AA721,,,trigger)</f>
        <v>44432</v>
      </c>
      <c r="AD721" s="40">
        <f>_xll.qlInterestRateIndexMaturity($X$9,AC721,)</f>
        <v>44616</v>
      </c>
      <c r="AE721" s="43">
        <f>_xll.qlTenorBasisValue(TenorBasis6M,AC721,_xll.ohTrigger(trigger,$X$24))</f>
        <v>2.6204149441791851E-3</v>
      </c>
      <c r="AF721" s="90">
        <f>_xll.qlTenorBasisForwardRate(TenorBasis6M,AC721,_xll.ohTrigger(trigger,$X$24))</f>
        <v>1.3343693135023349E-2</v>
      </c>
      <c r="AG721" s="90">
        <f>_xll.qlIndexFixing(TenorBasisIndex6M,$AB721,TRUE,_xll.ohTrigger(trigger,$X$24))</f>
        <v>1.3218304947764105E-2</v>
      </c>
      <c r="AH721" s="43">
        <f>_xll.qlIndexFixing($X$9,$AB721,TRUE,trigger)</f>
        <v>1.3162679873038633E-2</v>
      </c>
      <c r="AI721" s="45">
        <f t="shared" si="25"/>
        <v>0.55625074725472456</v>
      </c>
    </row>
    <row r="722" spans="27:35" x14ac:dyDescent="0.2">
      <c r="AA722" s="122" t="s">
        <v>88</v>
      </c>
      <c r="AB722" s="40">
        <f>_xll.qlInterestRateIndexFixingDate($X$9,AC722)</f>
        <v>44435</v>
      </c>
      <c r="AC722" s="40">
        <f>_xll.qlCalendarAdvance(calendar,$AC721,AA722,,,trigger)</f>
        <v>44439</v>
      </c>
      <c r="AD722" s="40">
        <f>_xll.qlInterestRateIndexMaturity($X$9,AC722,)</f>
        <v>44620</v>
      </c>
      <c r="AE722" s="43">
        <f>_xll.qlTenorBasisValue(TenorBasis6M,AC722,_xll.ohTrigger(trigger,$X$24))</f>
        <v>2.6175439239019974E-3</v>
      </c>
      <c r="AF722" s="90">
        <f>_xll.qlTenorBasisForwardRate(TenorBasis6M,AC722,_xll.ohTrigger(trigger,$X$24))</f>
        <v>1.3383690960612407E-2</v>
      </c>
      <c r="AG722" s="90">
        <f>_xll.qlIndexFixing(TenorBasisIndex6M,$AB722,TRUE,_xll.ohTrigger(trigger,$X$24))</f>
        <v>1.3259162277215511E-2</v>
      </c>
      <c r="AH722" s="43">
        <f>_xll.qlIndexFixing($X$9,$AB722,TRUE,trigger)</f>
        <v>1.3205987216813295E-2</v>
      </c>
      <c r="AI722" s="45">
        <f t="shared" si="25"/>
        <v>0.53175060402215268</v>
      </c>
    </row>
    <row r="723" spans="27:35" x14ac:dyDescent="0.2">
      <c r="AA723" s="122" t="s">
        <v>88</v>
      </c>
      <c r="AB723" s="40">
        <f>_xll.qlInterestRateIndexFixingDate($X$9,AC723)</f>
        <v>44442</v>
      </c>
      <c r="AC723" s="40">
        <f>_xll.qlCalendarAdvance(calendar,$AC722,AA723,,,trigger)</f>
        <v>44446</v>
      </c>
      <c r="AD723" s="40">
        <f>_xll.qlInterestRateIndexMaturity($X$9,AC723,)</f>
        <v>44627</v>
      </c>
      <c r="AE723" s="43">
        <f>_xll.qlTenorBasisValue(TenorBasis6M,AC723,_xll.ohTrigger(trigger,$X$24))</f>
        <v>2.6146604630615999E-3</v>
      </c>
      <c r="AF723" s="90">
        <f>_xll.qlTenorBasisForwardRate(TenorBasis6M,AC723,_xll.ohTrigger(trigger,$X$24))</f>
        <v>1.3435036062517842E-2</v>
      </c>
      <c r="AG723" s="90">
        <f>_xll.qlIndexFixing(TenorBasisIndex6M,$AB723,TRUE,_xll.ohTrigger(trigger,$X$24))</f>
        <v>1.3311442020929754E-2</v>
      </c>
      <c r="AH723" s="43">
        <f>_xll.qlIndexFixing($X$9,$AB723,TRUE,trigger)</f>
        <v>1.3261508863235372E-2</v>
      </c>
      <c r="AI723" s="45">
        <f t="shared" si="25"/>
        <v>0.49933157694382124</v>
      </c>
    </row>
    <row r="724" spans="27:35" x14ac:dyDescent="0.2">
      <c r="AA724" s="122" t="s">
        <v>88</v>
      </c>
      <c r="AB724" s="40">
        <f>_xll.qlInterestRateIndexFixingDate($X$9,AC724)</f>
        <v>44449</v>
      </c>
      <c r="AC724" s="40">
        <f>_xll.qlCalendarAdvance(calendar,$AC723,AA724,,,trigger)</f>
        <v>44453</v>
      </c>
      <c r="AD724" s="40">
        <f>_xll.qlInterestRateIndexMaturity($X$9,AC724,)</f>
        <v>44634</v>
      </c>
      <c r="AE724" s="43">
        <f>_xll.qlTenorBasisValue(TenorBasis6M,AC724,_xll.ohTrigger(trigger,$X$24))</f>
        <v>2.6117646947103981E-3</v>
      </c>
      <c r="AF724" s="90">
        <f>_xll.qlTenorBasisForwardRate(TenorBasis6M,AC724,_xll.ohTrigger(trigger,$X$24))</f>
        <v>1.3486140061672695E-2</v>
      </c>
      <c r="AG724" s="90">
        <f>_xll.qlIndexFixing(TenorBasisIndex6M,$AB724,TRUE,_xll.ohTrigger(trigger,$X$24))</f>
        <v>1.3363480720413677E-2</v>
      </c>
      <c r="AH724" s="43">
        <f>_xll.qlIndexFixing($X$9,$AB724,TRUE,trigger)</f>
        <v>1.3316783728928116E-2</v>
      </c>
      <c r="AI724" s="45">
        <f t="shared" si="25"/>
        <v>0.46696991485560901</v>
      </c>
    </row>
    <row r="725" spans="27:35" x14ac:dyDescent="0.2">
      <c r="AA725" s="122" t="s">
        <v>88</v>
      </c>
      <c r="AB725" s="40">
        <f>_xll.qlInterestRateIndexFixingDate($X$9,AC725)</f>
        <v>44456</v>
      </c>
      <c r="AC725" s="40">
        <f>_xll.qlCalendarAdvance(calendar,$AC724,AA725,,,trigger)</f>
        <v>44460</v>
      </c>
      <c r="AD725" s="40">
        <f>_xll.qlInterestRateIndexMaturity($X$9,AC725,)</f>
        <v>44641</v>
      </c>
      <c r="AE725" s="43">
        <f>_xll.qlTenorBasisValue(TenorBasis6M,AC725,_xll.ohTrigger(trigger,$X$24))</f>
        <v>2.608856751080183E-3</v>
      </c>
      <c r="AF725" s="90">
        <f>_xll.qlTenorBasisForwardRate(TenorBasis6M,AC725,_xll.ohTrigger(trigger,$X$24))</f>
        <v>1.3537008288752978E-2</v>
      </c>
      <c r="AG725" s="90">
        <f>_xll.qlIndexFixing(TenorBasisIndex6M,$AB725,TRUE,_xll.ohTrigger(trigger,$X$24))</f>
        <v>1.3415283705677303E-2</v>
      </c>
      <c r="AH725" s="43">
        <f>_xll.qlIndexFixing($X$9,$AB725,TRUE,trigger)</f>
        <v>1.3371796712179822E-2</v>
      </c>
      <c r="AI725" s="45">
        <f t="shared" si="25"/>
        <v>0.4348699349748103</v>
      </c>
    </row>
    <row r="726" spans="27:35" x14ac:dyDescent="0.2">
      <c r="AA726" s="122" t="s">
        <v>88</v>
      </c>
      <c r="AB726" s="40">
        <f>_xll.qlInterestRateIndexFixingDate($X$9,AC726)</f>
        <v>44463</v>
      </c>
      <c r="AC726" s="40">
        <f>_xll.qlCalendarAdvance(calendar,$AC725,AA726,,,trigger)</f>
        <v>44467</v>
      </c>
      <c r="AD726" s="40">
        <f>_xll.qlInterestRateIndexMaturity($X$9,AC726,)</f>
        <v>44648</v>
      </c>
      <c r="AE726" s="43">
        <f>_xll.qlTenorBasisValue(TenorBasis6M,AC726,_xll.ohTrigger(trigger,$X$24))</f>
        <v>2.6059367635864069E-3</v>
      </c>
      <c r="AF726" s="90">
        <f>_xll.qlTenorBasisForwardRate(TenorBasis6M,AC726,_xll.ohTrigger(trigger,$X$24))</f>
        <v>1.3587646074252746E-2</v>
      </c>
      <c r="AG726" s="90">
        <f>_xll.qlIndexFixing(TenorBasisIndex6M,$AB726,TRUE,_xll.ohTrigger(trigger,$X$24))</f>
        <v>1.3466856306561952E-2</v>
      </c>
      <c r="AH726" s="43">
        <f>_xll.qlIndexFixing($X$9,$AB726,TRUE,trigger)</f>
        <v>1.3426532709719816E-2</v>
      </c>
      <c r="AI726" s="45">
        <f t="shared" si="25"/>
        <v>0.40323596842136572</v>
      </c>
    </row>
    <row r="727" spans="27:35" x14ac:dyDescent="0.2">
      <c r="AA727" s="122" t="s">
        <v>88</v>
      </c>
      <c r="AB727" s="40">
        <f>_xll.qlInterestRateIndexFixingDate($X$9,AC727)</f>
        <v>44470</v>
      </c>
      <c r="AC727" s="40">
        <f>_xll.qlCalendarAdvance(calendar,$AC726,AA727,,,trigger)</f>
        <v>44474</v>
      </c>
      <c r="AD727" s="40">
        <f>_xll.qlInterestRateIndexMaturity($X$9,AC727,)</f>
        <v>44656</v>
      </c>
      <c r="AE727" s="43">
        <f>_xll.qlTenorBasisValue(TenorBasis6M,AC727,_xll.ohTrigger(trigger,$X$24))</f>
        <v>2.6030048628324347E-3</v>
      </c>
      <c r="AF727" s="90">
        <f>_xll.qlTenorBasisForwardRate(TenorBasis6M,AC727,_xll.ohTrigger(trigger,$X$24))</f>
        <v>1.3641840593397368E-2</v>
      </c>
      <c r="AG727" s="90">
        <f>_xll.qlIndexFixing(TenorBasisIndex6M,$AB727,TRUE,_xll.ohTrigger(trigger,$X$24))</f>
        <v>1.3521847047334888E-2</v>
      </c>
      <c r="AH727" s="43">
        <f>_xll.qlIndexFixing($X$9,$AB727,TRUE,trigger)</f>
        <v>1.3485011291036937E-2</v>
      </c>
      <c r="AI727" s="45">
        <f t="shared" si="25"/>
        <v>0.36835756297950301</v>
      </c>
    </row>
    <row r="728" spans="27:35" x14ac:dyDescent="0.2">
      <c r="AA728" s="122" t="s">
        <v>88</v>
      </c>
      <c r="AB728" s="40">
        <f>_xll.qlInterestRateIndexFixingDate($X$9,AC728)</f>
        <v>44477</v>
      </c>
      <c r="AC728" s="40">
        <f>_xll.qlCalendarAdvance(calendar,$AC727,AA728,,,trigger)</f>
        <v>44481</v>
      </c>
      <c r="AD728" s="40">
        <f>_xll.qlInterestRateIndexMaturity($X$9,AC728,)</f>
        <v>44663</v>
      </c>
      <c r="AE728" s="43">
        <f>_xll.qlTenorBasisValue(TenorBasis6M,AC728,_xll.ohTrigger(trigger,$X$24))</f>
        <v>2.6000611786137821E-3</v>
      </c>
      <c r="AF728" s="90">
        <f>_xll.qlTenorBasisForwardRate(TenorBasis6M,AC728,_xll.ohTrigger(trigger,$X$24))</f>
        <v>1.3692018379499798E-2</v>
      </c>
      <c r="AG728" s="90">
        <f>_xll.qlIndexFixing(TenorBasisIndex6M,$AB728,TRUE,_xll.ohTrigger(trigger,$X$24))</f>
        <v>1.3572022088390054E-2</v>
      </c>
      <c r="AH728" s="43">
        <f>_xll.qlIndexFixing($X$9,$AB728,TRUE,trigger)</f>
        <v>1.3539131978326895E-2</v>
      </c>
      <c r="AI728" s="45">
        <f t="shared" si="25"/>
        <v>0.32890110063158939</v>
      </c>
    </row>
    <row r="729" spans="27:35" x14ac:dyDescent="0.2">
      <c r="AA729" s="122" t="s">
        <v>88</v>
      </c>
      <c r="AB729" s="40">
        <f>_xll.qlInterestRateIndexFixingDate($X$9,AC729)</f>
        <v>44484</v>
      </c>
      <c r="AC729" s="40">
        <f>_xll.qlCalendarAdvance(calendar,$AC728,AA729,,,trigger)</f>
        <v>44488</v>
      </c>
      <c r="AD729" s="40">
        <f>_xll.qlInterestRateIndexMaturity($X$9,AC729,)</f>
        <v>44670</v>
      </c>
      <c r="AE729" s="43">
        <f>_xll.qlTenorBasisValue(TenorBasis6M,AC729,_xll.ohTrigger(trigger,$X$24))</f>
        <v>2.5971058399223267E-3</v>
      </c>
      <c r="AF729" s="90">
        <f>_xll.qlTenorBasisForwardRate(TenorBasis6M,AC729,_xll.ohTrigger(trigger,$X$24))</f>
        <v>1.3741975757109016E-2</v>
      </c>
      <c r="AG729" s="90">
        <f>_xll.qlIndexFixing(TenorBasisIndex6M,$AB729,TRUE,_xll.ohTrigger(trigger,$X$24))</f>
        <v>1.3621976734243788E-2</v>
      </c>
      <c r="AH729" s="43">
        <f>_xll.qlIndexFixing($X$9,$AB729,TRUE,trigger)</f>
        <v>1.3592947593513009E-2</v>
      </c>
      <c r="AI729" s="45">
        <f t="shared" si="25"/>
        <v>0.29029140730779324</v>
      </c>
    </row>
    <row r="730" spans="27:35" x14ac:dyDescent="0.2">
      <c r="AA730" s="122" t="s">
        <v>88</v>
      </c>
      <c r="AB730" s="40">
        <f>_xll.qlInterestRateIndexFixingDate($X$9,AC730)</f>
        <v>44491</v>
      </c>
      <c r="AC730" s="40">
        <f>_xll.qlCalendarAdvance(calendar,$AC729,AA730,,,trigger)</f>
        <v>44495</v>
      </c>
      <c r="AD730" s="40">
        <f>_xll.qlInterestRateIndexMaturity($X$9,AC730,)</f>
        <v>44677</v>
      </c>
      <c r="AE730" s="43">
        <f>_xll.qlTenorBasisValue(TenorBasis6M,AC730,_xll.ohTrigger(trigger,$X$24))</f>
        <v>2.5941389749505011E-3</v>
      </c>
      <c r="AF730" s="90">
        <f>_xll.qlTenorBasisForwardRate(TenorBasis6M,AC730,_xll.ohTrigger(trigger,$X$24))</f>
        <v>1.3791712837203936E-2</v>
      </c>
      <c r="AG730" s="90">
        <f>_xll.qlIndexFixing(TenorBasisIndex6M,$AB730,TRUE,_xll.ohTrigger(trigger,$X$24))</f>
        <v>1.3671711095867985E-2</v>
      </c>
      <c r="AH730" s="43">
        <f>_xll.qlIndexFixing($X$9,$AB730,TRUE,trigger)</f>
        <v>1.3646458111784799E-2</v>
      </c>
      <c r="AI730" s="45">
        <f t="shared" si="25"/>
        <v>0.25252984083186381</v>
      </c>
    </row>
    <row r="731" spans="27:35" x14ac:dyDescent="0.2">
      <c r="AA731" s="122" t="s">
        <v>88</v>
      </c>
      <c r="AB731" s="40">
        <f>_xll.qlInterestRateIndexFixingDate($X$9,AC731)</f>
        <v>44498</v>
      </c>
      <c r="AC731" s="40">
        <f>_xll.qlCalendarAdvance(calendar,$AC730,AA731,,,trigger)</f>
        <v>44502</v>
      </c>
      <c r="AD731" s="40">
        <f>_xll.qlInterestRateIndexMaturity($X$9,AC731,)</f>
        <v>44683</v>
      </c>
      <c r="AE731" s="43">
        <f>_xll.qlTenorBasisValue(TenorBasis6M,AC731,_xll.ohTrigger(trigger,$X$24))</f>
        <v>2.5911607110954676E-3</v>
      </c>
      <c r="AF731" s="90">
        <f>_xll.qlTenorBasisForwardRate(TenorBasis6M,AC731,_xll.ohTrigger(trigger,$X$24))</f>
        <v>1.3837503090864284E-2</v>
      </c>
      <c r="AG731" s="90">
        <f>_xll.qlIndexFixing(TenorBasisIndex6M,$AB731,TRUE,_xll.ohTrigger(trigger,$X$24))</f>
        <v>1.3717503409752634E-2</v>
      </c>
      <c r="AH731" s="43">
        <f>_xll.qlIndexFixing($X$9,$AB731,TRUE,trigger)</f>
        <v>1.3695707944267619E-2</v>
      </c>
      <c r="AI731" s="45">
        <f t="shared" si="25"/>
        <v>0.21795465485014917</v>
      </c>
    </row>
    <row r="732" spans="27:35" x14ac:dyDescent="0.2">
      <c r="AA732" s="122" t="s">
        <v>88</v>
      </c>
      <c r="AB732" s="40">
        <f>_xll.qlInterestRateIndexFixingDate($X$9,AC732)</f>
        <v>44505</v>
      </c>
      <c r="AC732" s="40">
        <f>_xll.qlCalendarAdvance(calendar,$AC731,AA732,,,trigger)</f>
        <v>44509</v>
      </c>
      <c r="AD732" s="40">
        <f>_xll.qlInterestRateIndexMaturity($X$9,AC732,)</f>
        <v>44690</v>
      </c>
      <c r="AE732" s="43">
        <f>_xll.qlTenorBasisValue(TenorBasis6M,AC732,_xll.ohTrigger(trigger,$X$24))</f>
        <v>2.5881711749632715E-3</v>
      </c>
      <c r="AF732" s="90">
        <f>_xll.qlTenorBasisForwardRate(TenorBasis6M,AC732,_xll.ohTrigger(trigger,$X$24))</f>
        <v>1.3886813693074818E-2</v>
      </c>
      <c r="AG732" s="90">
        <f>_xll.qlIndexFixing(TenorBasisIndex6M,$AB732,TRUE,_xll.ohTrigger(trigger,$X$24))</f>
        <v>1.3766811335522882E-2</v>
      </c>
      <c r="AH732" s="43">
        <f>_xll.qlIndexFixing($X$9,$AB732,TRUE,trigger)</f>
        <v>1.3748627984045988E-2</v>
      </c>
      <c r="AI732" s="45">
        <f t="shared" si="25"/>
        <v>0.18183351476894205</v>
      </c>
    </row>
    <row r="733" spans="27:35" x14ac:dyDescent="0.2">
      <c r="AA733" s="122" t="s">
        <v>88</v>
      </c>
      <c r="AB733" s="40">
        <f>_xll.qlInterestRateIndexFixingDate($X$9,AC733)</f>
        <v>44512</v>
      </c>
      <c r="AC733" s="40">
        <f>_xll.qlCalendarAdvance(calendar,$AC732,AA733,,,trigger)</f>
        <v>44516</v>
      </c>
      <c r="AD733" s="40">
        <f>_xll.qlInterestRateIndexMaturity($X$9,AC733,)</f>
        <v>44697</v>
      </c>
      <c r="AE733" s="43">
        <f>_xll.qlTenorBasisValue(TenorBasis6M,AC733,_xll.ohTrigger(trigger,$X$24))</f>
        <v>2.585170492372973E-3</v>
      </c>
      <c r="AF733" s="90">
        <f>_xll.qlTenorBasisForwardRate(TenorBasis6M,AC733,_xll.ohTrigger(trigger,$X$24))</f>
        <v>1.3935904320740253E-2</v>
      </c>
      <c r="AG733" s="90">
        <f>_xll.qlIndexFixing(TenorBasisIndex6M,$AB733,TRUE,_xll.ohTrigger(trigger,$X$24))</f>
        <v>1.3815899299940574E-2</v>
      </c>
      <c r="AH733" s="43">
        <f>_xll.qlIndexFixing($X$9,$AB733,TRUE,trigger)</f>
        <v>1.3801242858976713E-2</v>
      </c>
      <c r="AI733" s="45">
        <f t="shared" si="25"/>
        <v>0.14656440963860956</v>
      </c>
    </row>
    <row r="734" spans="27:35" x14ac:dyDescent="0.2">
      <c r="AA734" s="122" t="s">
        <v>88</v>
      </c>
      <c r="AB734" s="40">
        <f>_xll.qlInterestRateIndexFixingDate($X$9,AC734)</f>
        <v>44519</v>
      </c>
      <c r="AC734" s="40">
        <f>_xll.qlCalendarAdvance(calendar,$AC733,AA734,,,trigger)</f>
        <v>44523</v>
      </c>
      <c r="AD734" s="40">
        <f>_xll.qlInterestRateIndexMaturity($X$9,AC734,)</f>
        <v>44704</v>
      </c>
      <c r="AE734" s="43">
        <f>_xll.qlTenorBasisValue(TenorBasis6M,AC734,_xll.ohTrigger(trigger,$X$24))</f>
        <v>2.5821587883607619E-3</v>
      </c>
      <c r="AF734" s="90">
        <f>_xll.qlTenorBasisForwardRate(TenorBasis6M,AC734,_xll.ohTrigger(trigger,$X$24))</f>
        <v>1.3984775082172623E-2</v>
      </c>
      <c r="AG734" s="90">
        <f>_xll.qlIndexFixing(TenorBasisIndex6M,$AB734,TRUE,_xll.ohTrigger(trigger,$X$24))</f>
        <v>1.3864767411311558E-2</v>
      </c>
      <c r="AH734" s="43">
        <f>_xll.qlIndexFixing($X$9,$AB734,TRUE,trigger)</f>
        <v>1.3853552544935442E-2</v>
      </c>
      <c r="AI734" s="45">
        <f t="shared" si="25"/>
        <v>0.11214866376115656</v>
      </c>
    </row>
    <row r="735" spans="27:35" x14ac:dyDescent="0.2">
      <c r="AA735" s="122" t="s">
        <v>88</v>
      </c>
      <c r="AB735" s="40">
        <f>_xll.qlInterestRateIndexFixingDate($X$9,AC735)</f>
        <v>44526</v>
      </c>
      <c r="AC735" s="40">
        <f>_xll.qlCalendarAdvance(calendar,$AC734,AA735,,,trigger)</f>
        <v>44530</v>
      </c>
      <c r="AD735" s="40">
        <f>_xll.qlInterestRateIndexMaturity($X$9,AC735,)</f>
        <v>44712</v>
      </c>
      <c r="AE735" s="43">
        <f>_xll.qlTenorBasisValue(TenorBasis6M,AC735,_xll.ohTrigger(trigger,$X$24))</f>
        <v>2.5791361871840531E-3</v>
      </c>
      <c r="AF735" s="90">
        <f>_xll.qlTenorBasisForwardRate(TenorBasis6M,AC735,_xll.ohTrigger(trigger,$X$24))</f>
        <v>1.4037097609988692E-2</v>
      </c>
      <c r="AG735" s="90">
        <f>_xll.qlIndexFixing(TenorBasisIndex6M,$AB735,TRUE,_xll.ohTrigger(trigger,$X$24))</f>
        <v>1.3917082475341666E-2</v>
      </c>
      <c r="AH735" s="43">
        <f>_xll.qlIndexFixing($X$9,$AB735,TRUE,trigger)</f>
        <v>1.390943339089539E-2</v>
      </c>
      <c r="AI735" s="45">
        <f t="shared" si="25"/>
        <v>7.6490844462765578E-2</v>
      </c>
    </row>
    <row r="736" spans="27:35" x14ac:dyDescent="0.2">
      <c r="AA736" s="122" t="s">
        <v>88</v>
      </c>
      <c r="AB736" s="40">
        <f>_xll.qlInterestRateIndexFixingDate($X$9,AC736)</f>
        <v>44533</v>
      </c>
      <c r="AC736" s="40">
        <f>_xll.qlCalendarAdvance(calendar,$AC735,AA736,,,trigger)</f>
        <v>44537</v>
      </c>
      <c r="AD736" s="40">
        <f>_xll.qlInterestRateIndexMaturity($X$9,AC736,)</f>
        <v>44719</v>
      </c>
      <c r="AE736" s="43">
        <f>_xll.qlTenorBasisValue(TenorBasis6M,AC736,_xll.ohTrigger(trigger,$X$24))</f>
        <v>2.5761028123255552E-3</v>
      </c>
      <c r="AF736" s="90">
        <f>_xll.qlTenorBasisForwardRate(TenorBasis6M,AC736,_xll.ohTrigger(trigger,$X$24))</f>
        <v>1.4085515196279283E-2</v>
      </c>
      <c r="AG736" s="90">
        <f>_xll.qlIndexFixing(TenorBasisIndex6M,$AB736,TRUE,_xll.ohTrigger(trigger,$X$24))</f>
        <v>1.3965497422732169E-2</v>
      </c>
      <c r="AH736" s="43">
        <f>_xll.qlIndexFixing($X$9,$AB736,TRUE,trigger)</f>
        <v>1.3961112814524234E-2</v>
      </c>
      <c r="AI736" s="45">
        <f t="shared" si="25"/>
        <v>4.3846082079350424E-2</v>
      </c>
    </row>
    <row r="737" spans="27:35" x14ac:dyDescent="0.2">
      <c r="AA737" s="122" t="s">
        <v>88</v>
      </c>
      <c r="AB737" s="40">
        <f>_xll.qlInterestRateIndexFixingDate($X$9,AC737)</f>
        <v>44540</v>
      </c>
      <c r="AC737" s="40">
        <f>_xll.qlCalendarAdvance(calendar,$AC736,AA737,,,trigger)</f>
        <v>44544</v>
      </c>
      <c r="AD737" s="40">
        <f>_xll.qlInterestRateIndexMaturity($X$9,AC737,)</f>
        <v>44726</v>
      </c>
      <c r="AE737" s="43">
        <f>_xll.qlTenorBasisValue(TenorBasis6M,AC737,_xll.ohTrigger(trigger,$X$24))</f>
        <v>2.5730587864973313E-3</v>
      </c>
      <c r="AF737" s="90">
        <f>_xll.qlTenorBasisForwardRate(TenorBasis6M,AC737,_xll.ohTrigger(trigger,$X$24))</f>
        <v>1.4133713242357491E-2</v>
      </c>
      <c r="AG737" s="90">
        <f>_xll.qlIndexFixing(TenorBasisIndex6M,$AB737,TRUE,_xll.ohTrigger(trigger,$X$24))</f>
        <v>1.401369284314893E-2</v>
      </c>
      <c r="AH737" s="43">
        <f>_xll.qlIndexFixing($X$9,$AB737,TRUE,trigger)</f>
        <v>1.4012486971494972E-2</v>
      </c>
      <c r="AI737" s="45">
        <f t="shared" si="25"/>
        <v>1.2058716539579961E-2</v>
      </c>
    </row>
    <row r="738" spans="27:35" x14ac:dyDescent="0.2">
      <c r="AA738" s="122" t="s">
        <v>88</v>
      </c>
      <c r="AB738" s="40">
        <f>_xll.qlInterestRateIndexFixingDate($X$9,AC738)</f>
        <v>44547</v>
      </c>
      <c r="AC738" s="40">
        <f>_xll.qlCalendarAdvance(calendar,$AC737,AA738,,,trigger)</f>
        <v>44551</v>
      </c>
      <c r="AD738" s="40">
        <f>_xll.qlInterestRateIndexMaturity($X$9,AC738,)</f>
        <v>44733</v>
      </c>
      <c r="AE738" s="43">
        <f>_xll.qlTenorBasisValue(TenorBasis6M,AC738,_xll.ohTrigger(trigger,$X$24))</f>
        <v>2.5700042316448317E-3</v>
      </c>
      <c r="AF738" s="90">
        <f>_xll.qlTenorBasisForwardRate(TenorBasis6M,AC738,_xll.ohTrigger(trigger,$X$24))</f>
        <v>1.4181691853663367E-2</v>
      </c>
      <c r="AG738" s="90">
        <f>_xll.qlIndexFixing(TenorBasisIndex6M,$AB738,TRUE,_xll.ohTrigger(trigger,$X$24))</f>
        <v>1.4061668842026292E-2</v>
      </c>
      <c r="AH738" s="43">
        <f>_xll.qlIndexFixing($X$9,$AB738,TRUE,trigger)</f>
        <v>1.4063555838120618E-2</v>
      </c>
      <c r="AI738" s="45">
        <f t="shared" si="25"/>
        <v>-1.8869960943263681E-2</v>
      </c>
    </row>
    <row r="739" spans="27:35" x14ac:dyDescent="0.2">
      <c r="AA739" s="122" t="s">
        <v>88</v>
      </c>
      <c r="AB739" s="40">
        <f>_xll.qlInterestRateIndexFixingDate($X$9,AC739)</f>
        <v>44554</v>
      </c>
      <c r="AC739" s="40">
        <f>_xll.qlCalendarAdvance(calendar,$AC738,AA739,,,trigger)</f>
        <v>44558</v>
      </c>
      <c r="AD739" s="40">
        <f>_xll.qlInterestRateIndexMaturity($X$9,AC739,)</f>
        <v>44740</v>
      </c>
      <c r="AE739" s="43">
        <f>_xll.qlTenorBasisValue(TenorBasis6M,AC739,_xll.ohTrigger(trigger,$X$24))</f>
        <v>2.566939268950907E-3</v>
      </c>
      <c r="AF739" s="90">
        <f>_xll.qlTenorBasisForwardRate(TenorBasis6M,AC739,_xll.ohTrigger(trigger,$X$24))</f>
        <v>1.4229451134965414E-2</v>
      </c>
      <c r="AG739" s="90">
        <f>_xll.qlIndexFixing(TenorBasisIndex6M,$AB739,TRUE,_xll.ohTrigger(trigger,$X$24))</f>
        <v>1.4109425524124411E-2</v>
      </c>
      <c r="AH739" s="43">
        <f>_xll.qlIndexFixing($X$9,$AB739,TRUE,trigger)</f>
        <v>1.4114319390853416E-2</v>
      </c>
      <c r="AI739" s="45">
        <f t="shared" si="25"/>
        <v>-4.8938667290051446E-2</v>
      </c>
    </row>
    <row r="740" spans="27:35" x14ac:dyDescent="0.2">
      <c r="AA740" s="122" t="s">
        <v>88</v>
      </c>
      <c r="AB740" s="40">
        <f>_xll.qlInterestRateIndexFixingDate($X$9,AC740)</f>
        <v>44561</v>
      </c>
      <c r="AC740" s="40">
        <f>_xll.qlCalendarAdvance(calendar,$AC739,AA740,,,trigger)</f>
        <v>44565</v>
      </c>
      <c r="AD740" s="40">
        <f>_xll.qlInterestRateIndexMaturity($X$9,AC740,)</f>
        <v>44746</v>
      </c>
      <c r="AE740" s="43">
        <f>_xll.qlTenorBasisValue(TenorBasis6M,AC740,_xll.ohTrigger(trigger,$X$24))</f>
        <v>2.563864018839809E-3</v>
      </c>
      <c r="AF740" s="90">
        <f>_xll.qlTenorBasisForwardRate(TenorBasis6M,AC740,_xll.ohTrigger(trigger,$X$24))</f>
        <v>1.4273388438791047E-2</v>
      </c>
      <c r="AG740" s="90">
        <f>_xll.qlIndexFixing(TenorBasisIndex6M,$AB740,TRUE,_xll.ohTrigger(trigger,$X$24))</f>
        <v>1.4153365144098472E-2</v>
      </c>
      <c r="AH740" s="43">
        <f>_xll.qlIndexFixing($X$9,$AB740,TRUE,trigger)</f>
        <v>1.416100035884312E-2</v>
      </c>
      <c r="AI740" s="45">
        <f t="shared" si="25"/>
        <v>-7.635214744648039E-2</v>
      </c>
    </row>
    <row r="741" spans="27:35" x14ac:dyDescent="0.2">
      <c r="AA741" s="122" t="s">
        <v>88</v>
      </c>
      <c r="AB741" s="40">
        <f>_xll.qlInterestRateIndexFixingDate($X$9,AC741)</f>
        <v>44568</v>
      </c>
      <c r="AC741" s="40">
        <f>_xll.qlCalendarAdvance(calendar,$AC740,AA741,,,trigger)</f>
        <v>44572</v>
      </c>
      <c r="AD741" s="40">
        <f>_xll.qlInterestRateIndexMaturity($X$9,AC741,)</f>
        <v>44753</v>
      </c>
      <c r="AE741" s="43">
        <f>_xll.qlTenorBasisValue(TenorBasis6M,AC741,_xll.ohTrigger(trigger,$X$24))</f>
        <v>2.5607786009811651E-3</v>
      </c>
      <c r="AF741" s="90">
        <f>_xll.qlTenorBasisForwardRate(TenorBasis6M,AC741,_xll.ohTrigger(trigger,$X$24))</f>
        <v>1.4320723111782882E-2</v>
      </c>
      <c r="AG741" s="90">
        <f>_xll.qlIndexFixing(TenorBasisIndex6M,$AB741,TRUE,_xll.ohTrigger(trigger,$X$24))</f>
        <v>1.4200697259149707E-2</v>
      </c>
      <c r="AH741" s="43">
        <f>_xll.qlIndexFixing($X$9,$AB741,TRUE,trigger)</f>
        <v>1.4211173058213723E-2</v>
      </c>
      <c r="AI741" s="45">
        <f t="shared" si="25"/>
        <v>-0.10475799064015717</v>
      </c>
    </row>
    <row r="742" spans="27:35" x14ac:dyDescent="0.2">
      <c r="AA742" s="122" t="s">
        <v>88</v>
      </c>
      <c r="AB742" s="40">
        <f>_xll.qlInterestRateIndexFixingDate($X$9,AC742)</f>
        <v>44575</v>
      </c>
      <c r="AC742" s="40">
        <f>_xll.qlCalendarAdvance(calendar,$AC741,AA742,,,trigger)</f>
        <v>44579</v>
      </c>
      <c r="AD742" s="40">
        <f>_xll.qlInterestRateIndexMaturity($X$9,AC742,)</f>
        <v>44760</v>
      </c>
      <c r="AE742" s="43">
        <f>_xll.qlTenorBasisValue(TenorBasis6M,AC742,_xll.ohTrigger(trigger,$X$24))</f>
        <v>2.5576831342939352E-3</v>
      </c>
      <c r="AF742" s="90">
        <f>_xll.qlTenorBasisForwardRate(TenorBasis6M,AC742,_xll.ohTrigger(trigger,$X$24))</f>
        <v>1.4367838760489159E-2</v>
      </c>
      <c r="AG742" s="90">
        <f>_xll.qlIndexFixing(TenorBasisIndex6M,$AB742,TRUE,_xll.ohTrigger(trigger,$X$24))</f>
        <v>1.4247810363048305E-2</v>
      </c>
      <c r="AH742" s="43">
        <f>_xll.qlIndexFixing($X$9,$AB742,TRUE,trigger)</f>
        <v>1.426104038063496E-2</v>
      </c>
      <c r="AI742" s="45">
        <f t="shared" si="25"/>
        <v>-0.13230017586655582</v>
      </c>
    </row>
    <row r="743" spans="27:35" x14ac:dyDescent="0.2">
      <c r="AA743" s="122" t="s">
        <v>88</v>
      </c>
      <c r="AB743" s="40">
        <f>_xll.qlInterestRateIndexFixingDate($X$9,AC743)</f>
        <v>44582</v>
      </c>
      <c r="AC743" s="40">
        <f>_xll.qlCalendarAdvance(calendar,$AC742,AA743,,,trigger)</f>
        <v>44586</v>
      </c>
      <c r="AD743" s="40">
        <f>_xll.qlInterestRateIndexMaturity($X$9,AC743,)</f>
        <v>44767</v>
      </c>
      <c r="AE743" s="43">
        <f>_xll.qlTenorBasisValue(TenorBasis6M,AC743,_xll.ohTrigger(trigger,$X$24))</f>
        <v>2.5545777369503551E-3</v>
      </c>
      <c r="AF743" s="90">
        <f>_xll.qlTenorBasisForwardRate(TenorBasis6M,AC743,_xll.ohTrigger(trigger,$X$24))</f>
        <v>1.4414735487140144E-2</v>
      </c>
      <c r="AG743" s="90">
        <f>_xll.qlIndexFixing(TenorBasisIndex6M,$AB743,TRUE,_xll.ohTrigger(trigger,$X$24))</f>
        <v>1.4294704558020998E-2</v>
      </c>
      <c r="AH743" s="43">
        <f>_xll.qlIndexFixing($X$9,$AB743,TRUE,trigger)</f>
        <v>1.4310602303238058E-2</v>
      </c>
      <c r="AI743" s="45">
        <f t="shared" si="25"/>
        <v>-0.15897745217060763</v>
      </c>
    </row>
    <row r="744" spans="27:35" x14ac:dyDescent="0.2">
      <c r="AA744" s="122" t="s">
        <v>88</v>
      </c>
      <c r="AB744" s="40">
        <f>_xll.qlInterestRateIndexFixingDate($X$9,AC744)</f>
        <v>44589</v>
      </c>
      <c r="AC744" s="40">
        <f>_xll.qlCalendarAdvance(calendar,$AC743,AA744,,,trigger)</f>
        <v>44593</v>
      </c>
      <c r="AD744" s="40">
        <f>_xll.qlInterestRateIndexMaturity($X$9,AC744,)</f>
        <v>44774</v>
      </c>
      <c r="AE744" s="43">
        <f>_xll.qlTenorBasisValue(TenorBasis6M,AC744,_xll.ohTrigger(trigger,$X$24))</f>
        <v>2.5514625263798516E-3</v>
      </c>
      <c r="AF744" s="90">
        <f>_xll.qlTenorBasisForwardRate(TenorBasis6M,AC744,_xll.ohTrigger(trigger,$X$24))</f>
        <v>1.446141339331072E-2</v>
      </c>
      <c r="AG744" s="90">
        <f>_xll.qlIndexFixing(TenorBasisIndex6M,$AB744,TRUE,_xll.ohTrigger(trigger,$X$24))</f>
        <v>1.4341379945635602E-2</v>
      </c>
      <c r="AH744" s="43">
        <f>_xll.qlIndexFixing($X$9,$AB744,TRUE,trigger)</f>
        <v>1.4359858803294673E-2</v>
      </c>
      <c r="AI744" s="45">
        <f t="shared" si="25"/>
        <v>-0.18478857659071091</v>
      </c>
    </row>
    <row r="745" spans="27:35" x14ac:dyDescent="0.2">
      <c r="AA745" s="122" t="s">
        <v>88</v>
      </c>
      <c r="AB745" s="40">
        <f>_xll.qlInterestRateIndexFixingDate($X$9,AC745)</f>
        <v>44596</v>
      </c>
      <c r="AC745" s="40">
        <f>_xll.qlCalendarAdvance(calendar,$AC744,AA745,,,trigger)</f>
        <v>44600</v>
      </c>
      <c r="AD745" s="40">
        <f>_xll.qlInterestRateIndexMaturity($X$9,AC745,)</f>
        <v>44781</v>
      </c>
      <c r="AE745" s="43">
        <f>_xll.qlTenorBasisValue(TenorBasis6M,AC745,_xll.ohTrigger(trigger,$X$24))</f>
        <v>2.5483376192729453E-3</v>
      </c>
      <c r="AF745" s="90">
        <f>_xll.qlTenorBasisForwardRate(TenorBasis6M,AC745,_xll.ohTrigger(trigger,$X$24))</f>
        <v>1.4507872579922591E-2</v>
      </c>
      <c r="AG745" s="90">
        <f>_xll.qlIndexFixing(TenorBasisIndex6M,$AB745,TRUE,_xll.ohTrigger(trigger,$X$24))</f>
        <v>1.4387836626807638E-2</v>
      </c>
      <c r="AH745" s="43">
        <f>_xll.qlIndexFixing($X$9,$AB745,TRUE,trigger)</f>
        <v>1.4408809858214262E-2</v>
      </c>
      <c r="AI745" s="45">
        <f t="shared" si="25"/>
        <v>-0.20973231406623549</v>
      </c>
    </row>
    <row r="746" spans="27:35" x14ac:dyDescent="0.2">
      <c r="AA746" s="122" t="s">
        <v>88</v>
      </c>
      <c r="AB746" s="40">
        <f>_xll.qlInterestRateIndexFixingDate($X$9,AC746)</f>
        <v>44603</v>
      </c>
      <c r="AC746" s="40">
        <f>_xll.qlCalendarAdvance(calendar,$AC745,AA746,,,trigger)</f>
        <v>44607</v>
      </c>
      <c r="AD746" s="40">
        <f>_xll.qlInterestRateIndexMaturity($X$9,AC746,)</f>
        <v>44788</v>
      </c>
      <c r="AE746" s="43">
        <f>_xll.qlTenorBasisValue(TenorBasis6M,AC746,_xll.ohTrigger(trigger,$X$24))</f>
        <v>2.5452031315851358E-3</v>
      </c>
      <c r="AF746" s="90">
        <f>_xll.qlTenorBasisForwardRate(TenorBasis6M,AC746,_xll.ohTrigger(trigger,$X$24))</f>
        <v>1.4554113147247366E-2</v>
      </c>
      <c r="AG746" s="90">
        <f>_xll.qlIndexFixing(TenorBasisIndex6M,$AB746,TRUE,_xll.ohTrigger(trigger,$X$24))</f>
        <v>1.4434074701801211E-2</v>
      </c>
      <c r="AH746" s="43">
        <f>_xll.qlIndexFixing($X$9,$AB746,TRUE,trigger)</f>
        <v>1.4457455445547154E-2</v>
      </c>
      <c r="AI746" s="45">
        <f t="shared" ref="AI746:AI809" si="26">(AG746-AH746)*10000</f>
        <v>-0.23380743745943233</v>
      </c>
    </row>
    <row r="747" spans="27:35" x14ac:dyDescent="0.2">
      <c r="AA747" s="122" t="s">
        <v>88</v>
      </c>
      <c r="AB747" s="40">
        <f>_xll.qlInterestRateIndexFixingDate($X$9,AC747)</f>
        <v>44610</v>
      </c>
      <c r="AC747" s="40">
        <f>_xll.qlCalendarAdvance(calendar,$AC746,AA747,,,trigger)</f>
        <v>44614</v>
      </c>
      <c r="AD747" s="40">
        <f>_xll.qlInterestRateIndexMaturity($X$9,AC747,)</f>
        <v>44795</v>
      </c>
      <c r="AE747" s="43">
        <f>_xll.qlTenorBasisValue(TenorBasis6M,AC747,_xll.ohTrigger(trigger,$X$24))</f>
        <v>2.5420591785407622E-3</v>
      </c>
      <c r="AF747" s="90">
        <f>_xll.qlTenorBasisForwardRate(TenorBasis6M,AC747,_xll.ohTrigger(trigger,$X$24))</f>
        <v>1.4600135194909224E-2</v>
      </c>
      <c r="AG747" s="90">
        <f>_xll.qlIndexFixing(TenorBasisIndex6M,$AB747,TRUE,_xll.ohTrigger(trigger,$X$24))</f>
        <v>1.4480094270237404E-2</v>
      </c>
      <c r="AH747" s="43">
        <f>_xll.qlIndexFixing($X$9,$AB747,TRUE,trigger)</f>
        <v>1.4505795542983684E-2</v>
      </c>
      <c r="AI747" s="45">
        <f t="shared" si="26"/>
        <v>-0.25701272746279924</v>
      </c>
    </row>
    <row r="748" spans="27:35" x14ac:dyDescent="0.2">
      <c r="AA748" s="122" t="s">
        <v>88</v>
      </c>
      <c r="AB748" s="40">
        <f>_xll.qlInterestRateIndexFixingDate($X$9,AC748)</f>
        <v>44617</v>
      </c>
      <c r="AC748" s="40">
        <f>_xll.qlCalendarAdvance(calendar,$AC747,AA748,,,trigger)</f>
        <v>44621</v>
      </c>
      <c r="AD748" s="40">
        <f>_xll.qlInterestRateIndexMaturity($X$9,AC748,)</f>
        <v>44805</v>
      </c>
      <c r="AE748" s="43">
        <f>_xll.qlTenorBasisValue(TenorBasis6M,AC748,_xll.ohTrigger(trigger,$X$24))</f>
        <v>2.5389058746368466E-3</v>
      </c>
      <c r="AF748" s="90">
        <f>_xll.qlTenorBasisForwardRate(TenorBasis6M,AC748,_xll.ohTrigger(trigger,$X$24))</f>
        <v>1.4656414031759595E-2</v>
      </c>
      <c r="AG748" s="90">
        <f>_xll.qlIndexFixing(TenorBasisIndex6M,$AB748,TRUE,_xll.ohTrigger(trigger,$X$24))</f>
        <v>1.4536355578032688E-2</v>
      </c>
      <c r="AH748" s="43">
        <f>_xll.qlIndexFixing($X$9,$AB748,TRUE,trigger)</f>
        <v>1.4564679601189144E-2</v>
      </c>
      <c r="AI748" s="45">
        <f t="shared" si="26"/>
        <v>-0.2832402315645563</v>
      </c>
    </row>
    <row r="749" spans="27:35" x14ac:dyDescent="0.2">
      <c r="AA749" s="122" t="s">
        <v>88</v>
      </c>
      <c r="AB749" s="40">
        <f>_xll.qlInterestRateIndexFixingDate($X$9,AC749)</f>
        <v>44624</v>
      </c>
      <c r="AC749" s="40">
        <f>_xll.qlCalendarAdvance(calendar,$AC748,AA749,,,trigger)</f>
        <v>44628</v>
      </c>
      <c r="AD749" s="40">
        <f>_xll.qlInterestRateIndexMaturity($X$9,AC749,)</f>
        <v>44812</v>
      </c>
      <c r="AE749" s="43">
        <f>_xll.qlTenorBasisValue(TenorBasis6M,AC749,_xll.ohTrigger(trigger,$X$24))</f>
        <v>2.5357433336469265E-3</v>
      </c>
      <c r="AF749" s="90">
        <f>_xll.qlTenorBasisForwardRate(TenorBasis6M,AC749,_xll.ohTrigger(trigger,$X$24))</f>
        <v>1.4701958215988787E-2</v>
      </c>
      <c r="AG749" s="90">
        <f>_xll.qlIndexFixing(TenorBasisIndex6M,$AB749,TRUE,_xll.ohTrigger(trigger,$X$24))</f>
        <v>1.4581897266499588E-2</v>
      </c>
      <c r="AH749" s="43">
        <f>_xll.qlIndexFixing($X$9,$AB749,TRUE,trigger)</f>
        <v>1.4612348944583067E-2</v>
      </c>
      <c r="AI749" s="45">
        <f t="shared" si="26"/>
        <v>-0.30451678083479039</v>
      </c>
    </row>
    <row r="750" spans="27:35" x14ac:dyDescent="0.2">
      <c r="AA750" s="122" t="s">
        <v>88</v>
      </c>
      <c r="AB750" s="40">
        <f>_xll.qlInterestRateIndexFixingDate($X$9,AC750)</f>
        <v>44631</v>
      </c>
      <c r="AC750" s="40">
        <f>_xll.qlCalendarAdvance(calendar,$AC749,AA750,,,trigger)</f>
        <v>44635</v>
      </c>
      <c r="AD750" s="40">
        <f>_xll.qlInterestRateIndexMaturity($X$9,AC750,)</f>
        <v>44819</v>
      </c>
      <c r="AE750" s="43">
        <f>_xll.qlTenorBasisValue(TenorBasis6M,AC750,_xll.ohTrigger(trigger,$X$24))</f>
        <v>2.5325716686248568E-3</v>
      </c>
      <c r="AF750" s="90">
        <f>_xll.qlTenorBasisForwardRate(TenorBasis6M,AC750,_xll.ohTrigger(trigger,$X$24))</f>
        <v>1.4747284186251951E-2</v>
      </c>
      <c r="AG750" s="90">
        <f>_xll.qlIndexFixing(TenorBasisIndex6M,$AB750,TRUE,_xll.ohTrigger(trigger,$X$24))</f>
        <v>1.4627220754302428E-2</v>
      </c>
      <c r="AH750" s="43">
        <f>_xll.qlIndexFixing($X$9,$AB750,TRUE,trigger)</f>
        <v>1.4659712708964028E-2</v>
      </c>
      <c r="AI750" s="45">
        <f t="shared" si="26"/>
        <v>-0.32491954661600586</v>
      </c>
    </row>
    <row r="751" spans="27:35" x14ac:dyDescent="0.2">
      <c r="AA751" s="122" t="s">
        <v>88</v>
      </c>
      <c r="AB751" s="40">
        <f>_xll.qlInterestRateIndexFixingDate($X$9,AC751)</f>
        <v>44638</v>
      </c>
      <c r="AC751" s="40">
        <f>_xll.qlCalendarAdvance(calendar,$AC750,AA751,,,trigger)</f>
        <v>44642</v>
      </c>
      <c r="AD751" s="40">
        <f>_xll.qlInterestRateIndexMaturity($X$9,AC751,)</f>
        <v>44826</v>
      </c>
      <c r="AE751" s="43">
        <f>_xll.qlTenorBasisValue(TenorBasis6M,AC751,_xll.ohTrigger(trigger,$X$24))</f>
        <v>2.5293909919086033E-3</v>
      </c>
      <c r="AF751" s="90">
        <f>_xll.qlTenorBasisForwardRate(TenorBasis6M,AC751,_xll.ohTrigger(trigger,$X$24))</f>
        <v>1.4792392039262595E-2</v>
      </c>
      <c r="AG751" s="90">
        <f>_xll.qlIndexFixing(TenorBasisIndex6M,$AB751,TRUE,_xll.ohTrigger(trigger,$X$24))</f>
        <v>1.4672326138148199E-2</v>
      </c>
      <c r="AH751" s="43">
        <f>_xll.qlIndexFixing($X$9,$AB751,TRUE,trigger)</f>
        <v>1.470677087224795E-2</v>
      </c>
      <c r="AI751" s="45">
        <f t="shared" si="26"/>
        <v>-0.34444734099751267</v>
      </c>
    </row>
    <row r="752" spans="27:35" x14ac:dyDescent="0.2">
      <c r="AA752" s="122" t="s">
        <v>88</v>
      </c>
      <c r="AB752" s="40">
        <f>_xll.qlInterestRateIndexFixingDate($X$9,AC752)</f>
        <v>44645</v>
      </c>
      <c r="AC752" s="40">
        <f>_xll.qlCalendarAdvance(calendar,$AC751,AA752,,,trigger)</f>
        <v>44649</v>
      </c>
      <c r="AD752" s="40">
        <f>_xll.qlInterestRateIndexMaturity($X$9,AC752,)</f>
        <v>44833</v>
      </c>
      <c r="AE752" s="43">
        <f>_xll.qlTenorBasisValue(TenorBasis6M,AC752,_xll.ohTrigger(trigger,$X$24))</f>
        <v>2.5262014151240125E-3</v>
      </c>
      <c r="AF752" s="90">
        <f>_xll.qlTenorBasisForwardRate(TenorBasis6M,AC752,_xll.ohTrigger(trigger,$X$24))</f>
        <v>1.483728187110603E-2</v>
      </c>
      <c r="AG752" s="90">
        <f>_xll.qlIndexFixing(TenorBasisIndex6M,$AB752,TRUE,_xll.ohTrigger(trigger,$X$24))</f>
        <v>1.471721351411787E-2</v>
      </c>
      <c r="AH752" s="43">
        <f>_xll.qlIndexFixing($X$9,$AB752,TRUE,trigger)</f>
        <v>1.4753523412494996E-2</v>
      </c>
      <c r="AI752" s="45">
        <f t="shared" si="26"/>
        <v>-0.3630989837712616</v>
      </c>
    </row>
    <row r="753" spans="27:35" x14ac:dyDescent="0.2">
      <c r="AA753" s="122" t="s">
        <v>88</v>
      </c>
      <c r="AB753" s="40">
        <f>_xll.qlInterestRateIndexFixingDate($X$9,AC753)</f>
        <v>44652</v>
      </c>
      <c r="AC753" s="40">
        <f>_xll.qlCalendarAdvance(calendar,$AC752,AA753,,,trigger)</f>
        <v>44656</v>
      </c>
      <c r="AD753" s="40">
        <f>_xll.qlInterestRateIndexMaturity($X$9,AC753,)</f>
        <v>44839</v>
      </c>
      <c r="AE753" s="43">
        <f>_xll.qlTenorBasisValue(TenorBasis6M,AC753,_xll.ohTrigger(trigger,$X$24))</f>
        <v>2.5230030491885666E-3</v>
      </c>
      <c r="AF753" s="90">
        <f>_xll.qlTenorBasisForwardRate(TenorBasis6M,AC753,_xll.ohTrigger(trigger,$X$24))</f>
        <v>1.4878531769782625E-2</v>
      </c>
      <c r="AG753" s="90">
        <f>_xll.qlIndexFixing(TenorBasisIndex6M,$AB753,TRUE,_xll.ohTrigger(trigger,$X$24))</f>
        <v>1.4758801948080982E-2</v>
      </c>
      <c r="AH753" s="43">
        <f>_xll.qlIndexFixing($X$9,$AB753,TRUE,trigger)</f>
        <v>1.4796455233497364E-2</v>
      </c>
      <c r="AI753" s="45">
        <f t="shared" si="26"/>
        <v>-0.37653285416381843</v>
      </c>
    </row>
    <row r="754" spans="27:35" x14ac:dyDescent="0.2">
      <c r="AA754" s="122" t="s">
        <v>88</v>
      </c>
      <c r="AB754" s="40">
        <f>_xll.qlInterestRateIndexFixingDate($X$9,AC754)</f>
        <v>44659</v>
      </c>
      <c r="AC754" s="40">
        <f>_xll.qlCalendarAdvance(calendar,$AC753,AA754,,,trigger)</f>
        <v>44663</v>
      </c>
      <c r="AD754" s="40">
        <f>_xll.qlInterestRateIndexMaturity($X$9,AC754,)</f>
        <v>44846</v>
      </c>
      <c r="AE754" s="43">
        <f>_xll.qlTenorBasisValue(TenorBasis6M,AC754,_xll.ohTrigger(trigger,$X$24))</f>
        <v>2.5197960043151146E-3</v>
      </c>
      <c r="AF754" s="90">
        <f>_xll.qlTenorBasisForwardRate(TenorBasis6M,AC754,_xll.ohTrigger(trigger,$X$24))</f>
        <v>1.4923000932901245E-2</v>
      </c>
      <c r="AG754" s="90">
        <f>_xll.qlIndexFixing(TenorBasisIndex6M,$AB754,TRUE,_xll.ohTrigger(trigger,$X$24))</f>
        <v>1.4804444321761307E-2</v>
      </c>
      <c r="AH754" s="43">
        <f>_xll.qlIndexFixing($X$9,$AB754,TRUE,trigger)</f>
        <v>1.4842617805062894E-2</v>
      </c>
      <c r="AI754" s="45">
        <f t="shared" si="26"/>
        <v>-0.38173483301586975</v>
      </c>
    </row>
    <row r="755" spans="27:35" x14ac:dyDescent="0.2">
      <c r="AA755" s="122" t="s">
        <v>88</v>
      </c>
      <c r="AB755" s="40">
        <f>_xll.qlInterestRateIndexFixingDate($X$9,AC755)</f>
        <v>44664</v>
      </c>
      <c r="AC755" s="40">
        <f>_xll.qlCalendarAdvance(calendar,$AC754,AA755,,,trigger)</f>
        <v>44670</v>
      </c>
      <c r="AD755" s="40">
        <f>_xll.qlInterestRateIndexMaturity($X$9,AC755,)</f>
        <v>44853</v>
      </c>
      <c r="AE755" s="43">
        <f>_xll.qlTenorBasisValue(TenorBasis6M,AC755,_xll.ohTrigger(trigger,$X$24))</f>
        <v>2.5165803900155958E-3</v>
      </c>
      <c r="AF755" s="90">
        <f>_xll.qlTenorBasisForwardRate(TenorBasis6M,AC755,_xll.ohTrigger(trigger,$X$24))</f>
        <v>1.4967257486305112E-2</v>
      </c>
      <c r="AG755" s="90">
        <f>_xll.qlIndexFixing(TenorBasisIndex6M,$AB755,TRUE,_xll.ohTrigger(trigger,$X$24))</f>
        <v>1.4849874147025606E-2</v>
      </c>
      <c r="AH755" s="43">
        <f>_xll.qlIndexFixing($X$9,$AB755,TRUE,trigger)</f>
        <v>1.4888479833173819E-2</v>
      </c>
      <c r="AI755" s="45">
        <f t="shared" si="26"/>
        <v>-0.38605686148213481</v>
      </c>
    </row>
    <row r="756" spans="27:35" x14ac:dyDescent="0.2">
      <c r="AA756" s="122" t="s">
        <v>88</v>
      </c>
      <c r="AB756" s="40">
        <f>_xll.qlInterestRateIndexFixingDate($X$9,AC756)</f>
        <v>44673</v>
      </c>
      <c r="AC756" s="40">
        <f>_xll.qlCalendarAdvance(calendar,$AC755,AA756,,,trigger)</f>
        <v>44677</v>
      </c>
      <c r="AD756" s="40">
        <f>_xll.qlInterestRateIndexMaturity($X$9,AC756,)</f>
        <v>44860</v>
      </c>
      <c r="AE756" s="43">
        <f>_xll.qlTenorBasisValue(TenorBasis6M,AC756,_xll.ohTrigger(trigger,$X$24))</f>
        <v>2.5133563151047335E-3</v>
      </c>
      <c r="AF756" s="90">
        <f>_xll.qlTenorBasisForwardRate(TenorBasis6M,AC756,_xll.ohTrigger(trigger,$X$24))</f>
        <v>1.5011305513995125E-2</v>
      </c>
      <c r="AG756" s="90">
        <f>_xll.qlIndexFixing(TenorBasisIndex6M,$AB756,TRUE,_xll.ohTrigger(trigger,$X$24))</f>
        <v>1.4895095507257127E-2</v>
      </c>
      <c r="AH756" s="43">
        <f>_xll.qlIndexFixing($X$9,$AB756,TRUE,trigger)</f>
        <v>1.4934045291873093E-2</v>
      </c>
      <c r="AI756" s="45">
        <f t="shared" si="26"/>
        <v>-0.38949784615965877</v>
      </c>
    </row>
    <row r="757" spans="27:35" x14ac:dyDescent="0.2">
      <c r="AA757" s="122" t="s">
        <v>88</v>
      </c>
      <c r="AB757" s="40">
        <f>_xll.qlInterestRateIndexFixingDate($X$9,AC757)</f>
        <v>44680</v>
      </c>
      <c r="AC757" s="40">
        <f>_xll.qlCalendarAdvance(calendar,$AC756,AA757,,,trigger)</f>
        <v>44684</v>
      </c>
      <c r="AD757" s="40">
        <f>_xll.qlInterestRateIndexMaturity($X$9,AC757,)</f>
        <v>44868</v>
      </c>
      <c r="AE757" s="43">
        <f>_xll.qlTenorBasisValue(TenorBasis6M,AC757,_xll.ohTrigger(trigger,$X$24))</f>
        <v>2.5101238877037173E-3</v>
      </c>
      <c r="AF757" s="90">
        <f>_xll.qlTenorBasisForwardRate(TenorBasis6M,AC757,_xll.ohTrigger(trigger,$X$24))</f>
        <v>1.5058521479277845E-2</v>
      </c>
      <c r="AG757" s="90">
        <f>_xll.qlIndexFixing(TenorBasisIndex6M,$AB757,TRUE,_xll.ohTrigger(trigger,$X$24))</f>
        <v>1.4943619595887319E-2</v>
      </c>
      <c r="AH757" s="43">
        <f>_xll.qlIndexFixing($X$9,$AB757,TRUE,trigger)</f>
        <v>1.4982758529459248E-2</v>
      </c>
      <c r="AI757" s="45">
        <f t="shared" si="26"/>
        <v>-0.39138933571929158</v>
      </c>
    </row>
    <row r="758" spans="27:35" x14ac:dyDescent="0.2">
      <c r="AA758" s="122" t="s">
        <v>88</v>
      </c>
      <c r="AB758" s="40">
        <f>_xll.qlInterestRateIndexFixingDate($X$9,AC758)</f>
        <v>44687</v>
      </c>
      <c r="AC758" s="40">
        <f>_xll.qlCalendarAdvance(calendar,$AC757,AA758,,,trigger)</f>
        <v>44691</v>
      </c>
      <c r="AD758" s="40">
        <f>_xll.qlInterestRateIndexMaturity($X$9,AC758,)</f>
        <v>44875</v>
      </c>
      <c r="AE758" s="43">
        <f>_xll.qlTenorBasisValue(TenorBasis6M,AC758,_xll.ohTrigger(trigger,$X$24))</f>
        <v>2.5068832152438702E-3</v>
      </c>
      <c r="AF758" s="90">
        <f>_xll.qlTenorBasisForwardRate(TenorBasis6M,AC758,_xll.ohTrigger(trigger,$X$24))</f>
        <v>1.5102153534043573E-2</v>
      </c>
      <c r="AG758" s="90">
        <f>_xll.qlIndexFixing(TenorBasisIndex6M,$AB758,TRUE,_xll.ohTrigger(trigger,$X$24))</f>
        <v>1.4988418752645489E-2</v>
      </c>
      <c r="AH758" s="43">
        <f>_xll.qlIndexFixing($X$9,$AB758,TRUE,trigger)</f>
        <v>1.5027725306490731E-2</v>
      </c>
      <c r="AI758" s="45">
        <f t="shared" si="26"/>
        <v>-0.3930655384524161</v>
      </c>
    </row>
    <row r="759" spans="27:35" x14ac:dyDescent="0.2">
      <c r="AA759" s="122" t="s">
        <v>88</v>
      </c>
      <c r="AB759" s="40">
        <f>_xll.qlInterestRateIndexFixingDate($X$9,AC759)</f>
        <v>44694</v>
      </c>
      <c r="AC759" s="40">
        <f>_xll.qlCalendarAdvance(calendar,$AC758,AA759,,,trigger)</f>
        <v>44698</v>
      </c>
      <c r="AD759" s="40">
        <f>_xll.qlInterestRateIndexMaturity($X$9,AC759,)</f>
        <v>44882</v>
      </c>
      <c r="AE759" s="43">
        <f>_xll.qlTenorBasisValue(TenorBasis6M,AC759,_xll.ohTrigger(trigger,$X$24))</f>
        <v>2.5036344044702904E-3</v>
      </c>
      <c r="AF759" s="90">
        <f>_xll.qlTenorBasisForwardRate(TenorBasis6M,AC759,_xll.ohTrigger(trigger,$X$24))</f>
        <v>1.514558976936169E-2</v>
      </c>
      <c r="AG759" s="90">
        <f>_xll.qlIndexFixing(TenorBasisIndex6M,$AB759,TRUE,_xll.ohTrigger(trigger,$X$24))</f>
        <v>1.5033022148869354E-2</v>
      </c>
      <c r="AH759" s="43">
        <f>_xll.qlIndexFixing($X$9,$AB759,TRUE,trigger)</f>
        <v>1.507240788449573E-2</v>
      </c>
      <c r="AI759" s="45">
        <f t="shared" si="26"/>
        <v>-0.39385735626375207</v>
      </c>
    </row>
    <row r="760" spans="27:35" x14ac:dyDescent="0.2">
      <c r="AA760" s="122" t="s">
        <v>88</v>
      </c>
      <c r="AB760" s="40">
        <f>_xll.qlInterestRateIndexFixingDate($X$9,AC760)</f>
        <v>44701</v>
      </c>
      <c r="AC760" s="40">
        <f>_xll.qlCalendarAdvance(calendar,$AC759,AA760,,,trigger)</f>
        <v>44705</v>
      </c>
      <c r="AD760" s="40">
        <f>_xll.qlInterestRateIndexMaturity($X$9,AC760,)</f>
        <v>44889</v>
      </c>
      <c r="AE760" s="43">
        <f>_xll.qlTenorBasisValue(TenorBasis6M,AC760,_xll.ohTrigger(trigger,$X$24))</f>
        <v>2.5003775614454802E-3</v>
      </c>
      <c r="AF760" s="90">
        <f>_xll.qlTenorBasisForwardRate(TenorBasis6M,AC760,_xll.ohTrigger(trigger,$X$24))</f>
        <v>1.5188834246597784E-2</v>
      </c>
      <c r="AG760" s="90">
        <f>_xll.qlIndexFixing(TenorBasisIndex6M,$AB760,TRUE,_xll.ohTrigger(trigger,$X$24))</f>
        <v>1.5077433845349316E-2</v>
      </c>
      <c r="AH760" s="43">
        <f>_xll.qlIndexFixing($X$9,$AB760,TRUE,trigger)</f>
        <v>1.5116810217878871E-2</v>
      </c>
      <c r="AI760" s="45">
        <f t="shared" si="26"/>
        <v>-0.39376372529554771</v>
      </c>
    </row>
    <row r="761" spans="27:35" x14ac:dyDescent="0.2">
      <c r="AA761" s="122" t="s">
        <v>88</v>
      </c>
      <c r="AB761" s="40">
        <f>_xll.qlInterestRateIndexFixingDate($X$9,AC761)</f>
        <v>44708</v>
      </c>
      <c r="AC761" s="40">
        <f>_xll.qlCalendarAdvance(calendar,$AC760,AA761,,,trigger)</f>
        <v>44712</v>
      </c>
      <c r="AD761" s="40">
        <f>_xll.qlInterestRateIndexMaturity($X$9,AC761,)</f>
        <v>44895</v>
      </c>
      <c r="AE761" s="43">
        <f>_xll.qlTenorBasisValue(TenorBasis6M,AC761,_xll.ohTrigger(trigger,$X$24))</f>
        <v>2.4971127915529604E-3</v>
      </c>
      <c r="AF761" s="90">
        <f>_xll.qlTenorBasisForwardRate(TenorBasis6M,AC761,_xll.ohTrigger(trigger,$X$24))</f>
        <v>1.5228560688536792E-2</v>
      </c>
      <c r="AG761" s="90">
        <f>_xll.qlIndexFixing(TenorBasisIndex6M,$AB761,TRUE,_xll.ohTrigger(trigger,$X$24))</f>
        <v>1.5118218233757417E-2</v>
      </c>
      <c r="AH761" s="43">
        <f>_xll.qlIndexFixing($X$9,$AB761,TRUE,trigger)</f>
        <v>1.5157563170456677E-2</v>
      </c>
      <c r="AI761" s="45">
        <f t="shared" si="26"/>
        <v>-0.39344936699260008</v>
      </c>
    </row>
    <row r="762" spans="27:35" x14ac:dyDescent="0.2">
      <c r="AA762" s="122" t="s">
        <v>88</v>
      </c>
      <c r="AB762" s="40">
        <f>_xll.qlInterestRateIndexFixingDate($X$9,AC762)</f>
        <v>44715</v>
      </c>
      <c r="AC762" s="40">
        <f>_xll.qlCalendarAdvance(calendar,$AC761,AA762,,,trigger)</f>
        <v>44719</v>
      </c>
      <c r="AD762" s="40">
        <f>_xll.qlInterestRateIndexMaturity($X$9,AC762,)</f>
        <v>44902</v>
      </c>
      <c r="AE762" s="43">
        <f>_xll.qlTenorBasisValue(TenorBasis6M,AC762,_xll.ohTrigger(trigger,$X$24))</f>
        <v>2.4938401995008574E-3</v>
      </c>
      <c r="AF762" s="90">
        <f>_xll.qlTenorBasisForwardRate(TenorBasis6M,AC762,_xll.ohTrigger(trigger,$X$24))</f>
        <v>1.5271443311368725E-2</v>
      </c>
      <c r="AG762" s="90">
        <f>_xll.qlIndexFixing(TenorBasisIndex6M,$AB762,TRUE,_xll.ohTrigger(trigger,$X$24))</f>
        <v>1.5162274540778313E-2</v>
      </c>
      <c r="AH762" s="43">
        <f>_xll.qlIndexFixing($X$9,$AB762,TRUE,trigger)</f>
        <v>1.5201432695254223E-2</v>
      </c>
      <c r="AI762" s="45">
        <f t="shared" si="26"/>
        <v>-0.39158154475910434</v>
      </c>
    </row>
    <row r="763" spans="27:35" x14ac:dyDescent="0.2">
      <c r="AA763" s="122" t="s">
        <v>88</v>
      </c>
      <c r="AB763" s="40">
        <f>_xll.qlInterestRateIndexFixingDate($X$9,AC763)</f>
        <v>44722</v>
      </c>
      <c r="AC763" s="40">
        <f>_xll.qlCalendarAdvance(calendar,$AC762,AA763,,,trigger)</f>
        <v>44726</v>
      </c>
      <c r="AD763" s="40">
        <f>_xll.qlInterestRateIndexMaturity($X$9,AC763,)</f>
        <v>44909</v>
      </c>
      <c r="AE763" s="43">
        <f>_xll.qlTenorBasisValue(TenorBasis6M,AC763,_xll.ohTrigger(trigger,$X$24))</f>
        <v>2.4905598893254859E-3</v>
      </c>
      <c r="AF763" s="90">
        <f>_xll.qlTenorBasisForwardRate(TenorBasis6M,AC763,_xll.ohTrigger(trigger,$X$24))</f>
        <v>1.5314145989189197E-2</v>
      </c>
      <c r="AG763" s="90">
        <f>_xll.qlIndexFixing(TenorBasisIndex6M,$AB763,TRUE,_xll.ohTrigger(trigger,$X$24))</f>
        <v>1.520615095941218E-2</v>
      </c>
      <c r="AH763" s="43">
        <f>_xll.qlIndexFixing($X$9,$AB763,TRUE,trigger)</f>
        <v>1.524503348265659E-2</v>
      </c>
      <c r="AI763" s="45">
        <f t="shared" si="26"/>
        <v>-0.38882523244410105</v>
      </c>
    </row>
    <row r="764" spans="27:35" x14ac:dyDescent="0.2">
      <c r="AA764" s="122" t="s">
        <v>88</v>
      </c>
      <c r="AB764" s="40">
        <f>_xll.qlInterestRateIndexFixingDate($X$9,AC764)</f>
        <v>44729</v>
      </c>
      <c r="AC764" s="40">
        <f>_xll.qlCalendarAdvance(calendar,$AC763,AA764,,,trigger)</f>
        <v>44733</v>
      </c>
      <c r="AD764" s="40">
        <f>_xll.qlInterestRateIndexMaturity($X$9,AC764,)</f>
        <v>44916</v>
      </c>
      <c r="AE764" s="43">
        <f>_xll.qlTenorBasisValue(TenorBasis6M,AC764,_xll.ohTrigger(trigger,$X$24))</f>
        <v>2.4872719643949013E-3</v>
      </c>
      <c r="AF764" s="90">
        <f>_xll.qlTenorBasisForwardRate(TenorBasis6M,AC764,_xll.ohTrigger(trigger,$X$24))</f>
        <v>1.5356672803905916E-2</v>
      </c>
      <c r="AG764" s="90">
        <f>_xll.qlIndexFixing(TenorBasisIndex6M,$AB764,TRUE,_xll.ohTrigger(trigger,$X$24))</f>
        <v>1.5249851571028579E-2</v>
      </c>
      <c r="AH764" s="43">
        <f>_xll.qlIndexFixing($X$9,$AB764,TRUE,trigger)</f>
        <v>1.5288369510557204E-2</v>
      </c>
      <c r="AI764" s="45">
        <f t="shared" si="26"/>
        <v>-0.385179395286251</v>
      </c>
    </row>
    <row r="765" spans="27:35" x14ac:dyDescent="0.2">
      <c r="AA765" s="122" t="s">
        <v>88</v>
      </c>
      <c r="AB765" s="40">
        <f>_xll.qlInterestRateIndexFixingDate($X$9,AC765)</f>
        <v>44736</v>
      </c>
      <c r="AC765" s="40">
        <f>_xll.qlCalendarAdvance(calendar,$AC764,AA765,,,trigger)</f>
        <v>44740</v>
      </c>
      <c r="AD765" s="40">
        <f>_xll.qlInterestRateIndexMaturity($X$9,AC765,)</f>
        <v>44923</v>
      </c>
      <c r="AE765" s="43">
        <f>_xll.qlTenorBasisValue(TenorBasis6M,AC765,_xll.ohTrigger(trigger,$X$24))</f>
        <v>2.4839765274124455E-3</v>
      </c>
      <c r="AF765" s="90">
        <f>_xll.qlTenorBasisForwardRate(TenorBasis6M,AC765,_xll.ohTrigger(trigger,$X$24))</f>
        <v>1.5399027837165381E-2</v>
      </c>
      <c r="AG765" s="90">
        <f>_xll.qlIndexFixing(TenorBasisIndex6M,$AB765,TRUE,_xll.ohTrigger(trigger,$X$24))</f>
        <v>1.5293380456741534E-2</v>
      </c>
      <c r="AH765" s="43">
        <f>_xll.qlIndexFixing($X$9,$AB765,TRUE,trigger)</f>
        <v>1.5331444757306826E-2</v>
      </c>
      <c r="AI765" s="45">
        <f t="shared" si="26"/>
        <v>-0.38064300565292253</v>
      </c>
    </row>
    <row r="766" spans="27:35" x14ac:dyDescent="0.2">
      <c r="AA766" s="122" t="s">
        <v>88</v>
      </c>
      <c r="AB766" s="40">
        <f>_xll.qlInterestRateIndexFixingDate($X$9,AC766)</f>
        <v>44743</v>
      </c>
      <c r="AC766" s="40">
        <f>_xll.qlCalendarAdvance(calendar,$AC765,AA766,,,trigger)</f>
        <v>44747</v>
      </c>
      <c r="AD766" s="40">
        <f>_xll.qlInterestRateIndexMaturity($X$9,AC766,)</f>
        <v>44931</v>
      </c>
      <c r="AE766" s="43">
        <f>_xll.qlTenorBasisValue(TenorBasis6M,AC766,_xll.ohTrigger(trigger,$X$24))</f>
        <v>2.4806736804202693E-3</v>
      </c>
      <c r="AF766" s="90">
        <f>_xll.qlTenorBasisForwardRate(TenorBasis6M,AC766,_xll.ohTrigger(trigger,$X$24))</f>
        <v>1.5444501593729705E-2</v>
      </c>
      <c r="AG766" s="90">
        <f>_xll.qlIndexFixing(TenorBasisIndex6M,$AB766,TRUE,_xll.ohTrigger(trigger,$X$24))</f>
        <v>1.5340105701866358E-2</v>
      </c>
      <c r="AH766" s="43">
        <f>_xll.qlIndexFixing($X$9,$AB766,TRUE,trigger)</f>
        <v>1.5377560587418123E-2</v>
      </c>
      <c r="AI766" s="45">
        <f t="shared" si="26"/>
        <v>-0.3745488555176486</v>
      </c>
    </row>
    <row r="767" spans="27:35" x14ac:dyDescent="0.2">
      <c r="AA767" s="122" t="s">
        <v>88</v>
      </c>
      <c r="AB767" s="40">
        <f>_xll.qlInterestRateIndexFixingDate($X$9,AC767)</f>
        <v>44750</v>
      </c>
      <c r="AC767" s="40">
        <f>_xll.qlCalendarAdvance(calendar,$AC766,AA767,,,trigger)</f>
        <v>44754</v>
      </c>
      <c r="AD767" s="40">
        <f>_xll.qlInterestRateIndexMaturity($X$9,AC767,)</f>
        <v>44938</v>
      </c>
      <c r="AE767" s="43">
        <f>_xll.qlTenorBasisValue(TenorBasis6M,AC767,_xll.ohTrigger(trigger,$X$24))</f>
        <v>2.4773635248028399E-3</v>
      </c>
      <c r="AF767" s="90">
        <f>_xll.qlTenorBasisForwardRate(TenorBasis6M,AC767,_xll.ohTrigger(trigger,$X$24))</f>
        <v>1.5486517460598443E-2</v>
      </c>
      <c r="AG767" s="90">
        <f>_xll.qlIndexFixing(TenorBasisIndex6M,$AB767,TRUE,_xll.ohTrigger(trigger,$X$24))</f>
        <v>1.5383289180961567E-2</v>
      </c>
      <c r="AH767" s="43">
        <f>_xll.qlIndexFixing($X$9,$AB767,TRUE,trigger)</f>
        <v>1.5420111971302809E-2</v>
      </c>
      <c r="AI767" s="45">
        <f t="shared" si="26"/>
        <v>-0.36822790341242695</v>
      </c>
    </row>
    <row r="768" spans="27:35" x14ac:dyDescent="0.2">
      <c r="AA768" s="122" t="s">
        <v>88</v>
      </c>
      <c r="AB768" s="40">
        <f>_xll.qlInterestRateIndexFixingDate($X$9,AC768)</f>
        <v>44757</v>
      </c>
      <c r="AC768" s="40">
        <f>_xll.qlCalendarAdvance(calendar,$AC767,AA768,,,trigger)</f>
        <v>44761</v>
      </c>
      <c r="AD768" s="40">
        <f>_xll.qlInterestRateIndexMaturity($X$9,AC768,)</f>
        <v>44945</v>
      </c>
      <c r="AE768" s="43">
        <f>_xll.qlTenorBasisValue(TenorBasis6M,AC768,_xll.ohTrigger(trigger,$X$24))</f>
        <v>2.4740461612904295E-3</v>
      </c>
      <c r="AF768" s="90">
        <f>_xll.qlTenorBasisForwardRate(TenorBasis6M,AC768,_xll.ohTrigger(trigger,$X$24))</f>
        <v>1.5528374050862668E-2</v>
      </c>
      <c r="AG768" s="90">
        <f>_xll.qlIndexFixing(TenorBasisIndex6M,$AB768,TRUE,_xll.ohTrigger(trigger,$X$24))</f>
        <v>1.5426313437510322E-2</v>
      </c>
      <c r="AH768" s="43">
        <f>_xll.qlIndexFixing($X$9,$AB768,TRUE,trigger)</f>
        <v>1.5462414762576652E-2</v>
      </c>
      <c r="AI768" s="45">
        <f t="shared" si="26"/>
        <v>-0.36101325066329948</v>
      </c>
    </row>
    <row r="769" spans="27:35" x14ac:dyDescent="0.2">
      <c r="AA769" s="122" t="s">
        <v>88</v>
      </c>
      <c r="AB769" s="40">
        <f>_xll.qlInterestRateIndexFixingDate($X$9,AC769)</f>
        <v>44764</v>
      </c>
      <c r="AC769" s="40">
        <f>_xll.qlCalendarAdvance(calendar,$AC768,AA769,,,trigger)</f>
        <v>44768</v>
      </c>
      <c r="AD769" s="40">
        <f>_xll.qlInterestRateIndexMaturity($X$9,AC769,)</f>
        <v>44952</v>
      </c>
      <c r="AE769" s="43">
        <f>_xll.qlTenorBasisValue(TenorBasis6M,AC769,_xll.ohTrigger(trigger,$X$24))</f>
        <v>2.4707216899625926E-3</v>
      </c>
      <c r="AF769" s="90">
        <f>_xll.qlTenorBasisForwardRate(TenorBasis6M,AC769,_xll.ohTrigger(trigger,$X$24))</f>
        <v>1.5570075423524642E-2</v>
      </c>
      <c r="AG769" s="90">
        <f>_xll.qlIndexFixing(TenorBasisIndex6M,$AB769,TRUE,_xll.ohTrigger(trigger,$X$24))</f>
        <v>1.5469182530025717E-2</v>
      </c>
      <c r="AH769" s="43">
        <f>_xll.qlIndexFixing($X$9,$AB769,TRUE,trigger)</f>
        <v>1.5504472919758814E-2</v>
      </c>
      <c r="AI769" s="45">
        <f t="shared" si="26"/>
        <v>-0.35290389733096811</v>
      </c>
    </row>
    <row r="770" spans="27:35" x14ac:dyDescent="0.2">
      <c r="AA770" s="122" t="s">
        <v>88</v>
      </c>
      <c r="AB770" s="40">
        <f>_xll.qlInterestRateIndexFixingDate($X$9,AC770)</f>
        <v>44771</v>
      </c>
      <c r="AC770" s="40">
        <f>_xll.qlCalendarAdvance(calendar,$AC769,AA770,,,trigger)</f>
        <v>44775</v>
      </c>
      <c r="AD770" s="40">
        <f>_xll.qlInterestRateIndexMaturity($X$9,AC770,)</f>
        <v>44959</v>
      </c>
      <c r="AE770" s="43">
        <f>_xll.qlTenorBasisValue(TenorBasis6M,AC770,_xll.ohTrigger(trigger,$X$24))</f>
        <v>2.4673902102516189E-3</v>
      </c>
      <c r="AF770" s="90">
        <f>_xll.qlTenorBasisForwardRate(TenorBasis6M,AC770,_xll.ohTrigger(trigger,$X$24))</f>
        <v>1.5611625637323363E-2</v>
      </c>
      <c r="AG770" s="90">
        <f>_xll.qlIndexFixing(TenorBasisIndex6M,$AB770,TRUE,_xll.ohTrigger(trigger,$X$24))</f>
        <v>1.5511900516763221E-2</v>
      </c>
      <c r="AH770" s="43">
        <f>_xll.qlIndexFixing($X$9,$AB770,TRUE,trigger)</f>
        <v>1.5546290401796815E-2</v>
      </c>
      <c r="AI770" s="45">
        <f t="shared" si="26"/>
        <v>-0.34389885033594275</v>
      </c>
    </row>
    <row r="771" spans="27:35" x14ac:dyDescent="0.2">
      <c r="AA771" s="122" t="s">
        <v>88</v>
      </c>
      <c r="AB771" s="40">
        <f>_xll.qlInterestRateIndexFixingDate($X$9,AC771)</f>
        <v>44778</v>
      </c>
      <c r="AC771" s="40">
        <f>_xll.qlCalendarAdvance(calendar,$AC770,AA771,,,trigger)</f>
        <v>44782</v>
      </c>
      <c r="AD771" s="40">
        <f>_xll.qlInterestRateIndexMaturity($X$9,AC771,)</f>
        <v>44966</v>
      </c>
      <c r="AE771" s="43">
        <f>_xll.qlTenorBasisValue(TenorBasis6M,AC771,_xll.ohTrigger(trigger,$X$24))</f>
        <v>2.4640518209459736E-3</v>
      </c>
      <c r="AF771" s="90">
        <f>_xll.qlTenorBasisForwardRate(TenorBasis6M,AC771,_xll.ohTrigger(trigger,$X$24))</f>
        <v>1.5653028750734561E-2</v>
      </c>
      <c r="AG771" s="90">
        <f>_xll.qlIndexFixing(TenorBasisIndex6M,$AB771,TRUE,_xll.ohTrigger(trigger,$X$24))</f>
        <v>1.5554471455726334E-2</v>
      </c>
      <c r="AH771" s="43">
        <f>_xll.qlIndexFixing($X$9,$AB771,TRUE,trigger)</f>
        <v>1.5587871168066526E-2</v>
      </c>
      <c r="AI771" s="45">
        <f t="shared" si="26"/>
        <v>-0.33399712340191967</v>
      </c>
    </row>
    <row r="772" spans="27:35" x14ac:dyDescent="0.2">
      <c r="AA772" s="122" t="s">
        <v>88</v>
      </c>
      <c r="AB772" s="40">
        <f>_xll.qlInterestRateIndexFixingDate($X$9,AC772)</f>
        <v>44785</v>
      </c>
      <c r="AC772" s="40">
        <f>_xll.qlCalendarAdvance(calendar,$AC771,AA772,,,trigger)</f>
        <v>44789</v>
      </c>
      <c r="AD772" s="40">
        <f>_xll.qlInterestRateIndexMaturity($X$9,AC772,)</f>
        <v>44973</v>
      </c>
      <c r="AE772" s="43">
        <f>_xll.qlTenorBasisValue(TenorBasis6M,AC772,_xll.ohTrigger(trigger,$X$24))</f>
        <v>2.4607066201937219E-3</v>
      </c>
      <c r="AF772" s="90">
        <f>_xll.qlTenorBasisForwardRate(TenorBasis6M,AC772,_xll.ohTrigger(trigger,$X$24))</f>
        <v>1.5694288821972002E-2</v>
      </c>
      <c r="AG772" s="90">
        <f>_xll.qlIndexFixing(TenorBasisIndex6M,$AB772,TRUE,_xll.ohTrigger(trigger,$X$24))</f>
        <v>1.5596899404668754E-2</v>
      </c>
      <c r="AH772" s="43">
        <f>_xll.qlIndexFixing($X$9,$AB772,TRUE,trigger)</f>
        <v>1.5629219178365215E-2</v>
      </c>
      <c r="AI772" s="45">
        <f t="shared" si="26"/>
        <v>-0.32319773696460469</v>
      </c>
    </row>
    <row r="773" spans="27:35" x14ac:dyDescent="0.2">
      <c r="AA773" s="122" t="s">
        <v>88</v>
      </c>
      <c r="AB773" s="40">
        <f>_xll.qlInterestRateIndexFixingDate($X$9,AC773)</f>
        <v>44792</v>
      </c>
      <c r="AC773" s="40">
        <f>_xll.qlCalendarAdvance(calendar,$AC772,AA773,,,trigger)</f>
        <v>44796</v>
      </c>
      <c r="AD773" s="40">
        <f>_xll.qlInterestRateIndexMaturity($X$9,AC773,)</f>
        <v>44980</v>
      </c>
      <c r="AE773" s="43">
        <f>_xll.qlTenorBasisValue(TenorBasis6M,AC773,_xll.ohTrigger(trigger,$X$24))</f>
        <v>2.4573547055059364E-3</v>
      </c>
      <c r="AF773" s="90">
        <f>_xll.qlTenorBasisForwardRate(TenorBasis6M,AC773,_xll.ohTrigger(trigger,$X$24))</f>
        <v>1.5735409908987918E-2</v>
      </c>
      <c r="AG773" s="90">
        <f>_xll.qlIndexFixing(TenorBasisIndex6M,$AB773,TRUE,_xll.ohTrigger(trigger,$X$24))</f>
        <v>1.5639188421087861E-2</v>
      </c>
      <c r="AH773" s="43">
        <f>_xll.qlIndexFixing($X$9,$AB773,TRUE,trigger)</f>
        <v>1.5670338392905048E-2</v>
      </c>
      <c r="AI773" s="45">
        <f t="shared" si="26"/>
        <v>-0.311499718171869</v>
      </c>
    </row>
    <row r="774" spans="27:35" x14ac:dyDescent="0.2">
      <c r="AA774" s="122" t="s">
        <v>88</v>
      </c>
      <c r="AB774" s="40">
        <f>_xll.qlInterestRateIndexFixingDate($X$9,AC774)</f>
        <v>44799</v>
      </c>
      <c r="AC774" s="40">
        <f>_xll.qlCalendarAdvance(calendar,$AC773,AA774,,,trigger)</f>
        <v>44803</v>
      </c>
      <c r="AD774" s="40">
        <f>_xll.qlInterestRateIndexMaturity($X$9,AC774,)</f>
        <v>44985</v>
      </c>
      <c r="AE774" s="43">
        <f>_xll.qlTenorBasisValue(TenorBasis6M,AC774,_xll.ohTrigger(trigger,$X$24))</f>
        <v>2.4539961737600814E-3</v>
      </c>
      <c r="AF774" s="90">
        <f>_xll.qlTenorBasisForwardRate(TenorBasis6M,AC774,_xll.ohTrigger(trigger,$X$24))</f>
        <v>1.5769936055683401E-2</v>
      </c>
      <c r="AG774" s="90">
        <f>_xll.qlIndexFixing(TenorBasisIndex6M,$AB774,TRUE,_xll.ohTrigger(trigger,$X$24))</f>
        <v>1.567482864058875E-2</v>
      </c>
      <c r="AH774" s="43">
        <f>_xll.qlIndexFixing($X$9,$AB774,TRUE,trigger)</f>
        <v>1.5704853054704114E-2</v>
      </c>
      <c r="AI774" s="45">
        <f t="shared" si="26"/>
        <v>-0.30024414115363551</v>
      </c>
    </row>
    <row r="775" spans="27:35" x14ac:dyDescent="0.2">
      <c r="AA775" s="122" t="s">
        <v>88</v>
      </c>
      <c r="AB775" s="40">
        <f>_xll.qlInterestRateIndexFixingDate($X$9,AC775)</f>
        <v>44806</v>
      </c>
      <c r="AC775" s="40">
        <f>_xll.qlCalendarAdvance(calendar,$AC774,AA775,,,trigger)</f>
        <v>44810</v>
      </c>
      <c r="AD775" s="40">
        <f>_xll.qlInterestRateIndexMaturity($X$9,AC775,)</f>
        <v>44991</v>
      </c>
      <c r="AE775" s="43">
        <f>_xll.qlTenorBasisValue(TenorBasis6M,AC775,_xll.ohTrigger(trigger,$X$24))</f>
        <v>2.4506311212033937E-3</v>
      </c>
      <c r="AF775" s="90">
        <f>_xll.qlTenorBasisForwardRate(TenorBasis6M,AC775,_xll.ohTrigger(trigger,$X$24))</f>
        <v>1.5807579679737505E-2</v>
      </c>
      <c r="AG775" s="90">
        <f>_xll.qlIndexFixing(TenorBasisIndex6M,$AB775,TRUE,_xll.ohTrigger(trigger,$X$24))</f>
        <v>1.5713632085134703E-2</v>
      </c>
      <c r="AH775" s="43">
        <f>_xll.qlIndexFixing($X$9,$AB775,TRUE,trigger)</f>
        <v>1.574237353433941E-2</v>
      </c>
      <c r="AI775" s="45">
        <f t="shared" si="26"/>
        <v>-0.28741449204706948</v>
      </c>
    </row>
    <row r="776" spans="27:35" x14ac:dyDescent="0.2">
      <c r="AA776" s="122" t="s">
        <v>88</v>
      </c>
      <c r="AB776" s="40">
        <f>_xll.qlInterestRateIndexFixingDate($X$9,AC776)</f>
        <v>44813</v>
      </c>
      <c r="AC776" s="40">
        <f>_xll.qlCalendarAdvance(calendar,$AC775,AA776,,,trigger)</f>
        <v>44817</v>
      </c>
      <c r="AD776" s="40">
        <f>_xll.qlInterestRateIndexMaturity($X$9,AC776,)</f>
        <v>44998</v>
      </c>
      <c r="AE776" s="43">
        <f>_xll.qlTenorBasisValue(TenorBasis6M,AC776,_xll.ohTrigger(trigger,$X$24))</f>
        <v>2.4472596434562356E-3</v>
      </c>
      <c r="AF776" s="90">
        <f>_xll.qlTenorBasisForwardRate(TenorBasis6M,AC776,_xll.ohTrigger(trigger,$X$24))</f>
        <v>1.5848326978480608E-2</v>
      </c>
      <c r="AG776" s="90">
        <f>_xll.qlIndexFixing(TenorBasisIndex6M,$AB776,TRUE,_xll.ohTrigger(trigger,$X$24))</f>
        <v>1.5755566724253222E-2</v>
      </c>
      <c r="AH776" s="43">
        <f>_xll.qlIndexFixing($X$9,$AB776,TRUE,trigger)</f>
        <v>1.5782868403272421E-2</v>
      </c>
      <c r="AI776" s="45">
        <f t="shared" si="26"/>
        <v>-0.27301679019198916</v>
      </c>
    </row>
    <row r="777" spans="27:35" x14ac:dyDescent="0.2">
      <c r="AA777" s="122" t="s">
        <v>88</v>
      </c>
      <c r="AB777" s="40">
        <f>_xll.qlInterestRateIndexFixingDate($X$9,AC777)</f>
        <v>44820</v>
      </c>
      <c r="AC777" s="40">
        <f>_xll.qlCalendarAdvance(calendar,$AC776,AA777,,,trigger)</f>
        <v>44824</v>
      </c>
      <c r="AD777" s="40">
        <f>_xll.qlInterestRateIndexMaturity($X$9,AC777,)</f>
        <v>45005</v>
      </c>
      <c r="AE777" s="43">
        <f>_xll.qlTenorBasisValue(TenorBasis6M,AC777,_xll.ohTrigger(trigger,$X$24))</f>
        <v>2.4438818355154361E-3</v>
      </c>
      <c r="AF777" s="90">
        <f>_xll.qlTenorBasisForwardRate(TenorBasis6M,AC777,_xll.ohTrigger(trigger,$X$24))</f>
        <v>1.5888951318568743E-2</v>
      </c>
      <c r="AG777" s="90">
        <f>_xll.qlIndexFixing(TenorBasisIndex6M,$AB777,TRUE,_xll.ohTrigger(trigger,$X$24))</f>
        <v>1.579737845457567E-2</v>
      </c>
      <c r="AH777" s="43">
        <f>_xll.qlIndexFixing($X$9,$AB777,TRUE,trigger)</f>
        <v>1.5823150150264562E-2</v>
      </c>
      <c r="AI777" s="45">
        <f t="shared" si="26"/>
        <v>-0.25771695688892732</v>
      </c>
    </row>
    <row r="778" spans="27:35" x14ac:dyDescent="0.2">
      <c r="AA778" s="122" t="s">
        <v>88</v>
      </c>
      <c r="AB778" s="40">
        <f>_xll.qlInterestRateIndexFixingDate($X$9,AC778)</f>
        <v>44827</v>
      </c>
      <c r="AC778" s="40">
        <f>_xll.qlCalendarAdvance(calendar,$AC777,AA778,,,trigger)</f>
        <v>44831</v>
      </c>
      <c r="AD778" s="40">
        <f>_xll.qlInterestRateIndexMaturity($X$9,AC778,)</f>
        <v>45012</v>
      </c>
      <c r="AE778" s="43">
        <f>_xll.qlTenorBasisValue(TenorBasis6M,AC778,_xll.ohTrigger(trigger,$X$24))</f>
        <v>2.4404977917576172E-3</v>
      </c>
      <c r="AF778" s="90">
        <f>_xll.qlTenorBasisForwardRate(TenorBasis6M,AC778,_xll.ohTrigger(trigger,$X$24))</f>
        <v>1.5929456822129519E-2</v>
      </c>
      <c r="AG778" s="90">
        <f>_xll.qlIndexFixing(TenorBasisIndex6M,$AB778,TRUE,_xll.ohTrigger(trigger,$X$24))</f>
        <v>1.5839071397823794E-2</v>
      </c>
      <c r="AH778" s="43">
        <f>_xll.qlIndexFixing($X$9,$AB778,TRUE,trigger)</f>
        <v>1.5863222803072972E-2</v>
      </c>
      <c r="AI778" s="45">
        <f t="shared" si="26"/>
        <v>-0.24151405249177998</v>
      </c>
    </row>
    <row r="779" spans="27:35" x14ac:dyDescent="0.2">
      <c r="AA779" s="122" t="s">
        <v>88</v>
      </c>
      <c r="AB779" s="40">
        <f>_xll.qlInterestRateIndexFixingDate($X$9,AC779)</f>
        <v>44834</v>
      </c>
      <c r="AC779" s="40">
        <f>_xll.qlCalendarAdvance(calendar,$AC778,AA779,,,trigger)</f>
        <v>44838</v>
      </c>
      <c r="AD779" s="40">
        <f>_xll.qlInterestRateIndexMaturity($X$9,AC779,)</f>
        <v>45020</v>
      </c>
      <c r="AE779" s="43">
        <f>_xll.qlTenorBasisValue(TenorBasis6M,AC779,_xll.ohTrigger(trigger,$X$24))</f>
        <v>2.4371076059425002E-3</v>
      </c>
      <c r="AF779" s="90">
        <f>_xll.qlTenorBasisForwardRate(TenorBasis6M,AC779,_xll.ohTrigger(trigger,$X$24))</f>
        <v>1.597304722201235E-2</v>
      </c>
      <c r="AG779" s="90">
        <f>_xll.qlIndexFixing(TenorBasisIndex6M,$AB779,TRUE,_xll.ohTrigger(trigger,$X$24))</f>
        <v>1.5883675353091525E-2</v>
      </c>
      <c r="AH779" s="43">
        <f>_xll.qlIndexFixing($X$9,$AB779,TRUE,trigger)</f>
        <v>1.5906218307212516E-2</v>
      </c>
      <c r="AI779" s="45">
        <f t="shared" si="26"/>
        <v>-0.22542954120990943</v>
      </c>
    </row>
    <row r="780" spans="27:35" x14ac:dyDescent="0.2">
      <c r="AA780" s="122" t="s">
        <v>88</v>
      </c>
      <c r="AB780" s="40">
        <f>_xll.qlInterestRateIndexFixingDate($X$9,AC780)</f>
        <v>44841</v>
      </c>
      <c r="AC780" s="40">
        <f>_xll.qlCalendarAdvance(calendar,$AC779,AA780,,,trigger)</f>
        <v>44845</v>
      </c>
      <c r="AD780" s="40">
        <f>_xll.qlInterestRateIndexMaturity($X$9,AC780,)</f>
        <v>45027</v>
      </c>
      <c r="AE780" s="43">
        <f>_xll.qlTenorBasisValue(TenorBasis6M,AC780,_xll.ohTrigger(trigger,$X$24))</f>
        <v>2.4337113712162004E-3</v>
      </c>
      <c r="AF780" s="90">
        <f>_xll.qlTenorBasisForwardRate(TenorBasis6M,AC780,_xll.ohTrigger(trigger,$X$24))</f>
        <v>1.60133202880825E-2</v>
      </c>
      <c r="AG780" s="90">
        <f>_xll.qlIndexFixing(TenorBasisIndex6M,$AB780,TRUE,_xll.ohTrigger(trigger,$X$24))</f>
        <v>1.5923946768170244E-2</v>
      </c>
      <c r="AH780" s="43">
        <f>_xll.qlIndexFixing($X$9,$AB780,TRUE,trigger)</f>
        <v>1.5945871197544211E-2</v>
      </c>
      <c r="AI780" s="45">
        <f t="shared" si="26"/>
        <v>-0.21924429373966492</v>
      </c>
    </row>
    <row r="781" spans="27:35" x14ac:dyDescent="0.2">
      <c r="AA781" s="122" t="s">
        <v>88</v>
      </c>
      <c r="AB781" s="40">
        <f>_xll.qlInterestRateIndexFixingDate($X$9,AC781)</f>
        <v>44848</v>
      </c>
      <c r="AC781" s="40">
        <f>_xll.qlCalendarAdvance(calendar,$AC780,AA781,,,trigger)</f>
        <v>44852</v>
      </c>
      <c r="AD781" s="40">
        <f>_xll.qlInterestRateIndexMaturity($X$9,AC781,)</f>
        <v>45034</v>
      </c>
      <c r="AE781" s="43">
        <f>_xll.qlTenorBasisValue(TenorBasis6M,AC781,_xll.ohTrigger(trigger,$X$24))</f>
        <v>2.4303091801145026E-3</v>
      </c>
      <c r="AF781" s="90">
        <f>_xll.qlTenorBasisForwardRate(TenorBasis6M,AC781,_xll.ohTrigger(trigger,$X$24))</f>
        <v>1.6053482275547874E-2</v>
      </c>
      <c r="AG781" s="90">
        <f>_xll.qlIndexFixing(TenorBasisIndex6M,$AB781,TRUE,_xll.ohTrigger(trigger,$X$24))</f>
        <v>1.596410710962877E-2</v>
      </c>
      <c r="AH781" s="43">
        <f>_xll.qlIndexFixing($X$9,$AB781,TRUE,trigger)</f>
        <v>1.5985322455667389E-2</v>
      </c>
      <c r="AI781" s="45">
        <f t="shared" si="26"/>
        <v>-0.21215346038619409</v>
      </c>
    </row>
    <row r="782" spans="27:35" x14ac:dyDescent="0.2">
      <c r="AA782" s="122" t="s">
        <v>88</v>
      </c>
      <c r="AB782" s="40">
        <f>_xll.qlInterestRateIndexFixingDate($X$9,AC782)</f>
        <v>44855</v>
      </c>
      <c r="AC782" s="40">
        <f>_xll.qlCalendarAdvance(calendar,$AC781,AA782,,,trigger)</f>
        <v>44859</v>
      </c>
      <c r="AD782" s="40">
        <f>_xll.qlInterestRateIndexMaturity($X$9,AC782,)</f>
        <v>45041</v>
      </c>
      <c r="AE782" s="43">
        <f>_xll.qlTenorBasisValue(TenorBasis6M,AC782,_xll.ohTrigger(trigger,$X$24))</f>
        <v>2.42690112456612E-3</v>
      </c>
      <c r="AF782" s="90">
        <f>_xll.qlTenorBasisForwardRate(TenorBasis6M,AC782,_xll.ohTrigger(trigger,$X$24))</f>
        <v>1.6093533269305835E-2</v>
      </c>
      <c r="AG782" s="90">
        <f>_xll.qlIndexFixing(TenorBasisIndex6M,$AB782,TRUE,_xll.ohTrigger(trigger,$X$24))</f>
        <v>1.6004156462360076E-2</v>
      </c>
      <c r="AH782" s="43">
        <f>_xll.qlIndexFixing($X$9,$AB782,TRUE,trigger)</f>
        <v>1.6024572069582868E-2</v>
      </c>
      <c r="AI782" s="45">
        <f t="shared" si="26"/>
        <v>-0.20415607222792204</v>
      </c>
    </row>
    <row r="783" spans="27:35" x14ac:dyDescent="0.2">
      <c r="AA783" s="122" t="s">
        <v>88</v>
      </c>
      <c r="AB783" s="40">
        <f>_xll.qlInterestRateIndexFixingDate($X$9,AC783)</f>
        <v>44862</v>
      </c>
      <c r="AC783" s="40">
        <f>_xll.qlCalendarAdvance(calendar,$AC782,AA783,,,trigger)</f>
        <v>44866</v>
      </c>
      <c r="AD783" s="40">
        <f>_xll.qlInterestRateIndexMaturity($X$9,AC783,)</f>
        <v>45048</v>
      </c>
      <c r="AE783" s="43">
        <f>_xll.qlTenorBasisValue(TenorBasis6M,AC783,_xll.ohTrigger(trigger,$X$24))</f>
        <v>2.4234872958959416E-3</v>
      </c>
      <c r="AF783" s="90">
        <f>_xll.qlTenorBasisForwardRate(TenorBasis6M,AC783,_xll.ohTrigger(trigger,$X$24))</f>
        <v>1.6133473353676629E-2</v>
      </c>
      <c r="AG783" s="90">
        <f>_xll.qlIndexFixing(TenorBasisIndex6M,$AB783,TRUE,_xll.ohTrigger(trigger,$X$24))</f>
        <v>1.6044094910680453E-2</v>
      </c>
      <c r="AH783" s="43">
        <f>_xll.qlIndexFixing($X$9,$AB783,TRUE,trigger)</f>
        <v>1.6063620027352496E-2</v>
      </c>
      <c r="AI783" s="45">
        <f t="shared" si="26"/>
        <v>-0.19525116672042958</v>
      </c>
    </row>
    <row r="784" spans="27:35" x14ac:dyDescent="0.2">
      <c r="AA784" s="122" t="s">
        <v>88</v>
      </c>
      <c r="AB784" s="40">
        <f>_xll.qlInterestRateIndexFixingDate($X$9,AC784)</f>
        <v>44869</v>
      </c>
      <c r="AC784" s="40">
        <f>_xll.qlCalendarAdvance(calendar,$AC783,AA784,,,trigger)</f>
        <v>44873</v>
      </c>
      <c r="AD784" s="40">
        <f>_xll.qlInterestRateIndexMaturity($X$9,AC784,)</f>
        <v>45054</v>
      </c>
      <c r="AE784" s="43">
        <f>_xll.qlTenorBasisValue(TenorBasis6M,AC784,_xll.ohTrigger(trigger,$X$24))</f>
        <v>2.4200677848282611E-3</v>
      </c>
      <c r="AF784" s="90">
        <f>_xll.qlTenorBasisForwardRate(TenorBasis6M,AC784,_xll.ohTrigger(trigger,$X$24))</f>
        <v>1.617013358439915E-2</v>
      </c>
      <c r="AG784" s="90">
        <f>_xll.qlIndexFixing(TenorBasisIndex6M,$AB784,TRUE,_xll.ohTrigger(trigger,$X$24))</f>
        <v>1.6080757612481185E-2</v>
      </c>
      <c r="AH784" s="43">
        <f>_xll.qlIndexFixing($X$9,$AB784,TRUE,trigger)</f>
        <v>1.6099401730761794E-2</v>
      </c>
      <c r="AI784" s="45">
        <f t="shared" si="26"/>
        <v>-0.18644118280609218</v>
      </c>
    </row>
    <row r="785" spans="27:35" x14ac:dyDescent="0.2">
      <c r="AA785" s="122" t="s">
        <v>88</v>
      </c>
      <c r="AB785" s="40">
        <f>_xll.qlInterestRateIndexFixingDate($X$9,AC785)</f>
        <v>44876</v>
      </c>
      <c r="AC785" s="40">
        <f>_xll.qlCalendarAdvance(calendar,$AC784,AA785,,,trigger)</f>
        <v>44880</v>
      </c>
      <c r="AD785" s="40">
        <f>_xll.qlInterestRateIndexMaturity($X$9,AC785,)</f>
        <v>45061</v>
      </c>
      <c r="AE785" s="43">
        <f>_xll.qlTenorBasisValue(TenorBasis6M,AC785,_xll.ohTrigger(trigger,$X$24))</f>
        <v>2.4166426814899865E-3</v>
      </c>
      <c r="AF785" s="90">
        <f>_xll.qlTenorBasisForwardRate(TenorBasis6M,AC785,_xll.ohTrigger(trigger,$X$24))</f>
        <v>1.6209858201921664E-2</v>
      </c>
      <c r="AG785" s="90">
        <f>_xll.qlIndexFixing(TenorBasisIndex6M,$AB785,TRUE,_xll.ohTrigger(trigger,$X$24))</f>
        <v>1.6120480613396739E-2</v>
      </c>
      <c r="AH785" s="43">
        <f>_xll.qlIndexFixing($X$9,$AB785,TRUE,trigger)</f>
        <v>1.6138059024061051E-2</v>
      </c>
      <c r="AI785" s="45">
        <f t="shared" si="26"/>
        <v>-0.17578410664312316</v>
      </c>
    </row>
    <row r="786" spans="27:35" x14ac:dyDescent="0.2">
      <c r="AA786" s="122" t="s">
        <v>88</v>
      </c>
      <c r="AB786" s="40">
        <f>_xll.qlInterestRateIndexFixingDate($X$9,AC786)</f>
        <v>44883</v>
      </c>
      <c r="AC786" s="40">
        <f>_xll.qlCalendarAdvance(calendar,$AC785,AA786,,,trigger)</f>
        <v>44887</v>
      </c>
      <c r="AD786" s="40">
        <f>_xll.qlInterestRateIndexMaturity($X$9,AC786,)</f>
        <v>45068</v>
      </c>
      <c r="AE786" s="43">
        <f>_xll.qlTenorBasisValue(TenorBasis6M,AC786,_xll.ohTrigger(trigger,$X$24))</f>
        <v>2.4132120754138428E-3</v>
      </c>
      <c r="AF786" s="90">
        <f>_xll.qlTenorBasisForwardRate(TenorBasis6M,AC786,_xll.ohTrigger(trigger,$X$24))</f>
        <v>1.624947215451988E-2</v>
      </c>
      <c r="AG786" s="90">
        <f>_xll.qlIndexFixing(TenorBasisIndex6M,$AB786,TRUE,_xll.ohTrigger(trigger,$X$24))</f>
        <v>1.6160092954327691E-2</v>
      </c>
      <c r="AH786" s="43">
        <f>_xll.qlIndexFixing($X$9,$AB786,TRUE,trigger)</f>
        <v>1.6176514631506874E-2</v>
      </c>
      <c r="AI786" s="45">
        <f t="shared" si="26"/>
        <v>-0.16421677179183358</v>
      </c>
    </row>
    <row r="787" spans="27:35" x14ac:dyDescent="0.2">
      <c r="AA787" s="122" t="s">
        <v>88</v>
      </c>
      <c r="AB787" s="40">
        <f>_xll.qlInterestRateIndexFixingDate($X$9,AC787)</f>
        <v>44890</v>
      </c>
      <c r="AC787" s="40">
        <f>_xll.qlCalendarAdvance(calendar,$AC786,AA787,,,trigger)</f>
        <v>44894</v>
      </c>
      <c r="AD787" s="40">
        <f>_xll.qlInterestRateIndexMaturity($X$9,AC787,)</f>
        <v>45075</v>
      </c>
      <c r="AE787" s="43">
        <f>_xll.qlTenorBasisValue(TenorBasis6M,AC787,_xll.ohTrigger(trigger,$X$24))</f>
        <v>2.4097760555415499E-3</v>
      </c>
      <c r="AF787" s="90">
        <f>_xll.qlTenorBasisForwardRate(TenorBasis6M,AC787,_xll.ohTrigger(trigger,$X$24))</f>
        <v>1.6288975524315515E-2</v>
      </c>
      <c r="AG787" s="90">
        <f>_xll.qlIndexFixing(TenorBasisIndex6M,$AB787,TRUE,_xll.ohTrigger(trigger,$X$24))</f>
        <v>1.6199594717389573E-2</v>
      </c>
      <c r="AH787" s="43">
        <f>_xll.qlIndexFixing($X$9,$AB787,TRUE,trigger)</f>
        <v>1.6214768541467466E-2</v>
      </c>
      <c r="AI787" s="45">
        <f t="shared" si="26"/>
        <v>-0.15173824077893</v>
      </c>
    </row>
    <row r="788" spans="27:35" x14ac:dyDescent="0.2">
      <c r="AA788" s="122" t="s">
        <v>88</v>
      </c>
      <c r="AB788" s="40">
        <f>_xll.qlInterestRateIndexFixingDate($X$9,AC788)</f>
        <v>44897</v>
      </c>
      <c r="AC788" s="40">
        <f>_xll.qlCalendarAdvance(calendar,$AC787,AA788,,,trigger)</f>
        <v>44901</v>
      </c>
      <c r="AD788" s="40">
        <f>_xll.qlInterestRateIndexMaturity($X$9,AC788,)</f>
        <v>45083</v>
      </c>
      <c r="AE788" s="43">
        <f>_xll.qlTenorBasisValue(TenorBasis6M,AC788,_xll.ohTrigger(trigger,$X$24))</f>
        <v>2.4063347102269914E-3</v>
      </c>
      <c r="AF788" s="90">
        <f>_xll.qlTenorBasisForwardRate(TenorBasis6M,AC788,_xll.ohTrigger(trigger,$X$24))</f>
        <v>1.6331513046052262E-2</v>
      </c>
      <c r="AG788" s="90">
        <f>_xll.qlIndexFixing(TenorBasisIndex6M,$AB788,TRUE,_xll.ohTrigger(trigger,$X$24))</f>
        <v>1.6242126497325055E-2</v>
      </c>
      <c r="AH788" s="43">
        <f>_xll.qlIndexFixing($X$9,$AB788,TRUE,trigger)</f>
        <v>1.6255834560465046E-2</v>
      </c>
      <c r="AI788" s="45">
        <f t="shared" si="26"/>
        <v>-0.13708063139990928</v>
      </c>
    </row>
    <row r="789" spans="27:35" x14ac:dyDescent="0.2">
      <c r="AA789" s="122" t="s">
        <v>88</v>
      </c>
      <c r="AB789" s="40">
        <f>_xll.qlInterestRateIndexFixingDate($X$9,AC789)</f>
        <v>44904</v>
      </c>
      <c r="AC789" s="40">
        <f>_xll.qlCalendarAdvance(calendar,$AC788,AA789,,,trigger)</f>
        <v>44908</v>
      </c>
      <c r="AD789" s="40">
        <f>_xll.qlInterestRateIndexMaturity($X$9,AC789,)</f>
        <v>45090</v>
      </c>
      <c r="AE789" s="43">
        <f>_xll.qlTenorBasisValue(TenorBasis6M,AC789,_xll.ohTrigger(trigger,$X$24))</f>
        <v>2.4028881272393642E-3</v>
      </c>
      <c r="AF789" s="90">
        <f>_xll.qlTenorBasisForwardRate(TenorBasis6M,AC789,_xll.ohTrigger(trigger,$X$24))</f>
        <v>1.6370789412991273E-2</v>
      </c>
      <c r="AG789" s="90">
        <f>_xll.qlIndexFixing(TenorBasisIndex6M,$AB789,TRUE,_xll.ohTrigger(trigger,$X$24))</f>
        <v>1.6281401257994661E-2</v>
      </c>
      <c r="AH789" s="43">
        <f>_xll.qlIndexFixing($X$9,$AB789,TRUE,trigger)</f>
        <v>1.6293672334087496E-2</v>
      </c>
      <c r="AI789" s="45">
        <f t="shared" si="26"/>
        <v>-0.12271076092834621</v>
      </c>
    </row>
    <row r="790" spans="27:35" x14ac:dyDescent="0.2">
      <c r="AA790" s="122" t="s">
        <v>88</v>
      </c>
      <c r="AB790" s="40">
        <f>_xll.qlInterestRateIndexFixingDate($X$9,AC790)</f>
        <v>44911</v>
      </c>
      <c r="AC790" s="40">
        <f>_xll.qlCalendarAdvance(calendar,$AC789,AA790,,,trigger)</f>
        <v>44915</v>
      </c>
      <c r="AD790" s="40">
        <f>_xll.qlInterestRateIndexMaturity($X$9,AC790,)</f>
        <v>45097</v>
      </c>
      <c r="AE790" s="43">
        <f>_xll.qlTenorBasisValue(TenorBasis6M,AC790,_xll.ohTrigger(trigger,$X$24))</f>
        <v>2.3994363937663177E-3</v>
      </c>
      <c r="AF790" s="90">
        <f>_xll.qlTenorBasisForwardRate(TenorBasis6M,AC790,_xll.ohTrigger(trigger,$X$24))</f>
        <v>1.6409955444927609E-2</v>
      </c>
      <c r="AG790" s="90">
        <f>_xll.qlIndexFixing(TenorBasisIndex6M,$AB790,TRUE,_xll.ohTrigger(trigger,$X$24))</f>
        <v>1.6320565688613679E-2</v>
      </c>
      <c r="AH790" s="43">
        <f>_xll.qlIndexFixing($X$9,$AB790,TRUE,trigger)</f>
        <v>1.6331308369711771E-2</v>
      </c>
      <c r="AI790" s="45">
        <f t="shared" si="26"/>
        <v>-0.10742681098092205</v>
      </c>
    </row>
    <row r="791" spans="27:35" x14ac:dyDescent="0.2">
      <c r="AA791" s="122" t="s">
        <v>88</v>
      </c>
      <c r="AB791" s="40">
        <f>_xll.qlInterestRateIndexFixingDate($X$9,AC791)</f>
        <v>44917</v>
      </c>
      <c r="AC791" s="40">
        <f>_xll.qlCalendarAdvance(calendar,$AC790,AA791,,,trigger)</f>
        <v>44922</v>
      </c>
      <c r="AD791" s="40">
        <f>_xll.qlInterestRateIndexMaturity($X$9,AC791,)</f>
        <v>45104</v>
      </c>
      <c r="AE791" s="43">
        <f>_xll.qlTenorBasisValue(TenorBasis6M,AC791,_xll.ohTrigger(trigger,$X$24))</f>
        <v>2.3959795964170693E-3</v>
      </c>
      <c r="AF791" s="90">
        <f>_xll.qlTenorBasisForwardRate(TenorBasis6M,AC791,_xll.ohTrigger(trigger,$X$24))</f>
        <v>1.6449011221688407E-2</v>
      </c>
      <c r="AG791" s="90">
        <f>_xll.qlIndexFixing(TenorBasisIndex6M,$AB791,TRUE,_xll.ohTrigger(trigger,$X$24))</f>
        <v>1.6359619869003968E-2</v>
      </c>
      <c r="AH791" s="43">
        <f>_xll.qlIndexFixing($X$9,$AB791,TRUE,trigger)</f>
        <v>1.6368742655889008E-2</v>
      </c>
      <c r="AI791" s="45">
        <f t="shared" si="26"/>
        <v>-9.1227868850400629E-2</v>
      </c>
    </row>
    <row r="792" spans="27:35" x14ac:dyDescent="0.2">
      <c r="AA792" s="122" t="s">
        <v>88</v>
      </c>
      <c r="AB792" s="40">
        <f>_xll.qlInterestRateIndexFixingDate($X$9,AC792)</f>
        <v>44925</v>
      </c>
      <c r="AC792" s="40">
        <f>_xll.qlCalendarAdvance(calendar,$AC791,AA792,,,trigger)</f>
        <v>44929</v>
      </c>
      <c r="AD792" s="40">
        <f>_xll.qlInterestRateIndexMaturity($X$9,AC792,)</f>
        <v>45110</v>
      </c>
      <c r="AE792" s="43">
        <f>_xll.qlTenorBasisValue(TenorBasis6M,AC792,_xll.ohTrigger(trigger,$X$24))</f>
        <v>2.3925178212255128E-3</v>
      </c>
      <c r="AF792" s="90">
        <f>_xll.qlTenorBasisForwardRate(TenorBasis6M,AC792,_xll.ohTrigger(trigger,$X$24))</f>
        <v>1.6484836466389045E-2</v>
      </c>
      <c r="AG792" s="90">
        <f>_xll.qlIndexFixing(TenorBasisIndex6M,$AB792,TRUE,_xll.ohTrigger(trigger,$X$24))</f>
        <v>1.6395447699690591E-2</v>
      </c>
      <c r="AH792" s="43">
        <f>_xll.qlIndexFixing($X$9,$AB792,TRUE,trigger)</f>
        <v>1.6403012226088132E-2</v>
      </c>
      <c r="AI792" s="45">
        <f t="shared" si="26"/>
        <v>-7.5645263975417099E-2</v>
      </c>
    </row>
    <row r="793" spans="27:35" x14ac:dyDescent="0.2">
      <c r="AA793" s="122" t="s">
        <v>88</v>
      </c>
      <c r="AB793" s="40">
        <f>_xll.qlInterestRateIndexFixingDate($X$9,AC793)</f>
        <v>44932</v>
      </c>
      <c r="AC793" s="40">
        <f>_xll.qlCalendarAdvance(calendar,$AC792,AA793,,,trigger)</f>
        <v>44936</v>
      </c>
      <c r="AD793" s="40">
        <f>_xll.qlInterestRateIndexMaturity($X$9,AC793,)</f>
        <v>45117</v>
      </c>
      <c r="AE793" s="43">
        <f>_xll.qlTenorBasisValue(TenorBasis6M,AC793,_xll.ohTrigger(trigger,$X$24))</f>
        <v>2.3890511536533098E-3</v>
      </c>
      <c r="AF793" s="90">
        <f>_xll.qlTenorBasisForwardRate(TenorBasis6M,AC793,_xll.ohTrigger(trigger,$X$24))</f>
        <v>1.6523678032712985E-2</v>
      </c>
      <c r="AG793" s="90">
        <f>_xll.qlIndexFixing(TenorBasisIndex6M,$AB793,TRUE,_xll.ohTrigger(trigger,$X$24))</f>
        <v>1.6434287688812516E-2</v>
      </c>
      <c r="AH793" s="43">
        <f>_xll.qlIndexFixing($X$9,$AB793,TRUE,trigger)</f>
        <v>1.6440055710250236E-2</v>
      </c>
      <c r="AI793" s="45">
        <f t="shared" si="26"/>
        <v>-5.7680214377194006E-2</v>
      </c>
    </row>
    <row r="794" spans="27:35" x14ac:dyDescent="0.2">
      <c r="AA794" s="122" t="s">
        <v>88</v>
      </c>
      <c r="AB794" s="40">
        <f>_xll.qlInterestRateIndexFixingDate($X$9,AC794)</f>
        <v>44939</v>
      </c>
      <c r="AC794" s="40">
        <f>_xll.qlCalendarAdvance(calendar,$AC793,AA794,,,trigger)</f>
        <v>44943</v>
      </c>
      <c r="AD794" s="40">
        <f>_xll.qlInterestRateIndexMaturity($X$9,AC794,)</f>
        <v>45124</v>
      </c>
      <c r="AE794" s="43">
        <f>_xll.qlTenorBasisValue(TenorBasis6M,AC794,_xll.ohTrigger(trigger,$X$24))</f>
        <v>2.3855796785929614E-3</v>
      </c>
      <c r="AF794" s="90">
        <f>_xll.qlTenorBasisForwardRate(TenorBasis6M,AC794,_xll.ohTrigger(trigger,$X$24))</f>
        <v>1.6562409575547377E-2</v>
      </c>
      <c r="AG794" s="90">
        <f>_xll.qlIndexFixing(TenorBasisIndex6M,$AB794,TRUE,_xll.ohTrigger(trigger,$X$24))</f>
        <v>1.6473017659355001E-2</v>
      </c>
      <c r="AH794" s="43">
        <f>_xll.qlIndexFixing($X$9,$AB794,TRUE,trigger)</f>
        <v>1.6476897417200823E-2</v>
      </c>
      <c r="AI794" s="45">
        <f t="shared" si="26"/>
        <v>-3.8797578458225901E-2</v>
      </c>
    </row>
    <row r="795" spans="27:35" x14ac:dyDescent="0.2">
      <c r="AA795" s="122" t="s">
        <v>88</v>
      </c>
      <c r="AB795" s="40">
        <f>_xll.qlInterestRateIndexFixingDate($X$9,AC795)</f>
        <v>44946</v>
      </c>
      <c r="AC795" s="40">
        <f>_xll.qlCalendarAdvance(calendar,$AC794,AA795,,,trigger)</f>
        <v>44950</v>
      </c>
      <c r="AD795" s="40">
        <f>_xll.qlInterestRateIndexMaturity($X$9,AC795,)</f>
        <v>45131</v>
      </c>
      <c r="AE795" s="43">
        <f>_xll.qlTenorBasisValue(TenorBasis6M,AC795,_xll.ohTrigger(trigger,$X$24))</f>
        <v>2.3821034803708711E-3</v>
      </c>
      <c r="AF795" s="90">
        <f>_xll.qlTenorBasisForwardRate(TenorBasis6M,AC795,_xll.ohTrigger(trigger,$X$24))</f>
        <v>1.6601031172613481E-2</v>
      </c>
      <c r="AG795" s="90">
        <f>_xll.qlIndexFixing(TenorBasisIndex6M,$AB795,TRUE,_xll.ohTrigger(trigger,$X$24))</f>
        <v>1.6511637689034443E-2</v>
      </c>
      <c r="AH795" s="43">
        <f>_xll.qlIndexFixing($X$9,$AB795,TRUE,trigger)</f>
        <v>1.6513537335793454E-2</v>
      </c>
      <c r="AI795" s="45">
        <f t="shared" si="26"/>
        <v>-1.8996467590105814E-2</v>
      </c>
    </row>
    <row r="796" spans="27:35" x14ac:dyDescent="0.2">
      <c r="AA796" s="122" t="s">
        <v>88</v>
      </c>
      <c r="AB796" s="40">
        <f>_xll.qlInterestRateIndexFixingDate($X$9,AC796)</f>
        <v>44953</v>
      </c>
      <c r="AC796" s="40">
        <f>_xll.qlCalendarAdvance(calendar,$AC795,AA796,,,trigger)</f>
        <v>44957</v>
      </c>
      <c r="AD796" s="40">
        <f>_xll.qlInterestRateIndexMaturity($X$9,AC796,)</f>
        <v>45138</v>
      </c>
      <c r="AE796" s="43">
        <f>_xll.qlTenorBasisValue(TenorBasis6M,AC796,_xll.ohTrigger(trigger,$X$24))</f>
        <v>2.3786226427503893E-3</v>
      </c>
      <c r="AF796" s="90">
        <f>_xll.qlTenorBasisForwardRate(TenorBasis6M,AC796,_xll.ohTrigger(trigger,$X$24))</f>
        <v>1.6639542901092871E-2</v>
      </c>
      <c r="AG796" s="90">
        <f>_xll.qlIndexFixing(TenorBasisIndex6M,$AB796,TRUE,_xll.ohTrigger(trigger,$X$24))</f>
        <v>1.6550147855030652E-2</v>
      </c>
      <c r="AH796" s="43">
        <f>_xll.qlIndexFixing($X$9,$AB796,TRUE,trigger)</f>
        <v>1.6549975454943518E-2</v>
      </c>
      <c r="AI796" s="45">
        <f t="shared" si="26"/>
        <v>1.7240008713323429E-3</v>
      </c>
    </row>
    <row r="797" spans="27:35" x14ac:dyDescent="0.2">
      <c r="AA797" s="122" t="s">
        <v>88</v>
      </c>
      <c r="AB797" s="40">
        <f>_xll.qlInterestRateIndexFixingDate($X$9,AC797)</f>
        <v>44960</v>
      </c>
      <c r="AC797" s="40">
        <f>_xll.qlCalendarAdvance(calendar,$AC796,AA797,,,trigger)</f>
        <v>44964</v>
      </c>
      <c r="AD797" s="40">
        <f>_xll.qlInterestRateIndexMaturity($X$9,AC797,)</f>
        <v>45145</v>
      </c>
      <c r="AE797" s="43">
        <f>_xll.qlTenorBasisValue(TenorBasis6M,AC797,_xll.ohTrigger(trigger,$X$24))</f>
        <v>2.3751372489348422E-3</v>
      </c>
      <c r="AF797" s="90">
        <f>_xll.qlTenorBasisForwardRate(TenorBasis6M,AC797,_xll.ohTrigger(trigger,$X$24))</f>
        <v>1.6677944837633185E-2</v>
      </c>
      <c r="AG797" s="90">
        <f>_xll.qlIndexFixing(TenorBasisIndex6M,$AB797,TRUE,_xll.ohTrigger(trigger,$X$24))</f>
        <v>1.658854823398773E-2</v>
      </c>
      <c r="AH797" s="43">
        <f>_xll.qlIndexFixing($X$9,$AB797,TRUE,trigger)</f>
        <v>1.6586211763626898E-2</v>
      </c>
      <c r="AI797" s="45">
        <f t="shared" si="26"/>
        <v>2.3364703608322324E-2</v>
      </c>
    </row>
    <row r="798" spans="27:35" x14ac:dyDescent="0.2">
      <c r="AA798" s="122" t="s">
        <v>88</v>
      </c>
      <c r="AB798" s="40">
        <f>_xll.qlInterestRateIndexFixingDate($X$9,AC798)</f>
        <v>44967</v>
      </c>
      <c r="AC798" s="40">
        <f>_xll.qlCalendarAdvance(calendar,$AC797,AA798,,,trigger)</f>
        <v>44971</v>
      </c>
      <c r="AD798" s="40">
        <f>_xll.qlInterestRateIndexMaturity($X$9,AC798,)</f>
        <v>45152</v>
      </c>
      <c r="AE798" s="43">
        <f>_xll.qlTenorBasisValue(TenorBasis6M,AC798,_xll.ohTrigger(trigger,$X$24))</f>
        <v>2.3716473815705501E-3</v>
      </c>
      <c r="AF798" s="90">
        <f>_xll.qlTenorBasisForwardRate(TenorBasis6M,AC798,_xll.ohTrigger(trigger,$X$24))</f>
        <v>1.6716237058354306E-2</v>
      </c>
      <c r="AG798" s="90">
        <f>_xll.qlIndexFixing(TenorBasisIndex6M,$AB798,TRUE,_xll.ohTrigger(trigger,$X$24))</f>
        <v>1.6626838902019825E-2</v>
      </c>
      <c r="AH798" s="43">
        <f>_xll.qlIndexFixing($X$9,$AB798,TRUE,trigger)</f>
        <v>1.6622246250881316E-2</v>
      </c>
      <c r="AI798" s="45">
        <f t="shared" si="26"/>
        <v>4.5926511385088742E-2</v>
      </c>
    </row>
    <row r="799" spans="27:35" x14ac:dyDescent="0.2">
      <c r="AA799" s="122" t="s">
        <v>88</v>
      </c>
      <c r="AB799" s="40">
        <f>_xll.qlInterestRateIndexFixingDate($X$9,AC799)</f>
        <v>44974</v>
      </c>
      <c r="AC799" s="40">
        <f>_xll.qlCalendarAdvance(calendar,$AC798,AA799,,,trigger)</f>
        <v>44978</v>
      </c>
      <c r="AD799" s="40">
        <f>_xll.qlInterestRateIndexMaturity($X$9,AC799,)</f>
        <v>45159</v>
      </c>
      <c r="AE799" s="43">
        <f>_xll.qlTenorBasisValue(TenorBasis6M,AC799,_xll.ohTrigger(trigger,$X$24))</f>
        <v>2.3681531227498268E-3</v>
      </c>
      <c r="AF799" s="90">
        <f>_xll.qlTenorBasisForwardRate(TenorBasis6M,AC799,_xll.ohTrigger(trigger,$X$24))</f>
        <v>1.6754419638843505E-2</v>
      </c>
      <c r="AG799" s="90">
        <f>_xll.qlIndexFixing(TenorBasisIndex6M,$AB799,TRUE,_xll.ohTrigger(trigger,$X$24))</f>
        <v>1.666501993471288E-2</v>
      </c>
      <c r="AH799" s="43">
        <f>_xll.qlIndexFixing($X$9,$AB799,TRUE,trigger)</f>
        <v>1.665807890580279E-2</v>
      </c>
      <c r="AI799" s="45">
        <f t="shared" si="26"/>
        <v>6.9410289100894917E-2</v>
      </c>
    </row>
    <row r="800" spans="27:35" x14ac:dyDescent="0.2">
      <c r="AA800" s="122" t="s">
        <v>88</v>
      </c>
      <c r="AB800" s="40">
        <f>_xll.qlInterestRateIndexFixingDate($X$9,AC800)</f>
        <v>44981</v>
      </c>
      <c r="AC800" s="40">
        <f>_xll.qlCalendarAdvance(calendar,$AC799,AA800,,,trigger)</f>
        <v>44985</v>
      </c>
      <c r="AD800" s="40">
        <f>_xll.qlInterestRateIndexMaturity($X$9,AC800,)</f>
        <v>45169</v>
      </c>
      <c r="AE800" s="43">
        <f>_xll.qlTenorBasisValue(TenorBasis6M,AC800,_xll.ohTrigger(trigger,$X$24))</f>
        <v>2.3646545540139644E-3</v>
      </c>
      <c r="AF800" s="90">
        <f>_xll.qlTenorBasisForwardRate(TenorBasis6M,AC800,_xll.ohTrigger(trigger,$X$24))</f>
        <v>1.6801707142823776E-2</v>
      </c>
      <c r="AG800" s="90">
        <f>_xll.qlIndexFixing(TenorBasisIndex6M,$AB800,TRUE,_xll.ohTrigger(trigger,$X$24))</f>
        <v>1.6712293138481011E-2</v>
      </c>
      <c r="AH800" s="43">
        <f>_xll.qlIndexFixing($X$9,$AB800,TRUE,trigger)</f>
        <v>1.6702289105872611E-2</v>
      </c>
      <c r="AI800" s="45">
        <f t="shared" si="26"/>
        <v>0.10004032608399577</v>
      </c>
    </row>
    <row r="801" spans="27:35" x14ac:dyDescent="0.2">
      <c r="AA801" s="122" t="s">
        <v>88</v>
      </c>
      <c r="AB801" s="40">
        <f>_xll.qlInterestRateIndexFixingDate($X$9,AC801)</f>
        <v>44988</v>
      </c>
      <c r="AC801" s="40">
        <f>_xll.qlCalendarAdvance(calendar,$AC800,AA801,,,trigger)</f>
        <v>44992</v>
      </c>
      <c r="AD801" s="40">
        <f>_xll.qlInterestRateIndexMaturity($X$9,AC801,)</f>
        <v>45176</v>
      </c>
      <c r="AE801" s="43">
        <f>_xll.qlTenorBasisValue(TenorBasis6M,AC801,_xll.ohTrigger(trigger,$X$24))</f>
        <v>2.3611517563562087E-3</v>
      </c>
      <c r="AF801" s="90">
        <f>_xll.qlTenorBasisForwardRate(TenorBasis6M,AC801,_xll.ohTrigger(trigger,$X$24))</f>
        <v>1.6839652583351312E-2</v>
      </c>
      <c r="AG801" s="90">
        <f>_xll.qlIndexFixing(TenorBasisIndex6M,$AB801,TRUE,_xll.ohTrigger(trigger,$X$24))</f>
        <v>1.6750237013782334E-2</v>
      </c>
      <c r="AH801" s="43">
        <f>_xll.qlIndexFixing($X$9,$AB801,TRUE,trigger)</f>
        <v>1.6737679714322076E-2</v>
      </c>
      <c r="AI801" s="45">
        <f t="shared" si="26"/>
        <v>0.1255729946025852</v>
      </c>
    </row>
    <row r="802" spans="27:35" x14ac:dyDescent="0.2">
      <c r="AA802" s="122" t="s">
        <v>88</v>
      </c>
      <c r="AB802" s="40">
        <f>_xll.qlInterestRateIndexFixingDate($X$9,AC802)</f>
        <v>44995</v>
      </c>
      <c r="AC802" s="40">
        <f>_xll.qlCalendarAdvance(calendar,$AC801,AA802,,,trigger)</f>
        <v>44999</v>
      </c>
      <c r="AD802" s="40">
        <f>_xll.qlInterestRateIndexMaturity($X$9,AC802,)</f>
        <v>45183</v>
      </c>
      <c r="AE802" s="43">
        <f>_xll.qlTenorBasisValue(TenorBasis6M,AC802,_xll.ohTrigger(trigger,$X$24))</f>
        <v>2.3576448102247127E-3</v>
      </c>
      <c r="AF802" s="90">
        <f>_xll.qlTenorBasisForwardRate(TenorBasis6M,AC802,_xll.ohTrigger(trigger,$X$24))</f>
        <v>1.687748861915183E-2</v>
      </c>
      <c r="AG802" s="90">
        <f>_xll.qlIndexFixing(TenorBasisIndex6M,$AB802,TRUE,_xll.ohTrigger(trigger,$X$24))</f>
        <v>1.6788071489319632E-2</v>
      </c>
      <c r="AH802" s="43">
        <f>_xll.qlIndexFixing($X$9,$AB802,TRUE,trigger)</f>
        <v>1.6772868438080839E-2</v>
      </c>
      <c r="AI802" s="45">
        <f t="shared" si="26"/>
        <v>0.15203051238792814</v>
      </c>
    </row>
    <row r="803" spans="27:35" x14ac:dyDescent="0.2">
      <c r="AA803" s="122" t="s">
        <v>88</v>
      </c>
      <c r="AB803" s="40">
        <f>_xll.qlInterestRateIndexFixingDate($X$9,AC803)</f>
        <v>45002</v>
      </c>
      <c r="AC803" s="40">
        <f>_xll.qlCalendarAdvance(calendar,$AC802,AA803,,,trigger)</f>
        <v>45006</v>
      </c>
      <c r="AD803" s="40">
        <f>_xll.qlInterestRateIndexMaturity($X$9,AC803,)</f>
        <v>45190</v>
      </c>
      <c r="AE803" s="43">
        <f>_xll.qlTenorBasisValue(TenorBasis6M,AC803,_xll.ohTrigger(trigger,$X$24))</f>
        <v>2.3541337955254797E-3</v>
      </c>
      <c r="AF803" s="90">
        <f>_xll.qlTenorBasisForwardRate(TenorBasis6M,AC803,_xll.ohTrigger(trigger,$X$24))</f>
        <v>1.691521532353104E-2</v>
      </c>
      <c r="AG803" s="90">
        <f>_xll.qlIndexFixing(TenorBasisIndex6M,$AB803,TRUE,_xll.ohTrigger(trigger,$X$24))</f>
        <v>1.6825796638396433E-2</v>
      </c>
      <c r="AH803" s="43">
        <f>_xll.qlIndexFixing($X$9,$AB803,TRUE,trigger)</f>
        <v>1.6807855266325382E-2</v>
      </c>
      <c r="AI803" s="45">
        <f t="shared" si="26"/>
        <v>0.17941372071051537</v>
      </c>
    </row>
    <row r="804" spans="27:35" x14ac:dyDescent="0.2">
      <c r="AA804" s="122" t="s">
        <v>88</v>
      </c>
      <c r="AB804" s="40">
        <f>_xll.qlInterestRateIndexFixingDate($X$9,AC804)</f>
        <v>45009</v>
      </c>
      <c r="AC804" s="40">
        <f>_xll.qlCalendarAdvance(calendar,$AC803,AA804,,,trigger)</f>
        <v>45013</v>
      </c>
      <c r="AD804" s="40">
        <f>_xll.qlInterestRateIndexMaturity($X$9,AC804,)</f>
        <v>45197</v>
      </c>
      <c r="AE804" s="43">
        <f>_xll.qlTenorBasisValue(TenorBasis6M,AC804,_xll.ohTrigger(trigger,$X$24))</f>
        <v>2.3506187916252962E-3</v>
      </c>
      <c r="AF804" s="90">
        <f>_xll.qlTenorBasisForwardRate(TenorBasis6M,AC804,_xll.ohTrigger(trigger,$X$24))</f>
        <v>1.6952832769282888E-2</v>
      </c>
      <c r="AG804" s="90">
        <f>_xll.qlIndexFixing(TenorBasisIndex6M,$AB804,TRUE,_xll.ohTrigger(trigger,$X$24))</f>
        <v>1.6863412533800168E-2</v>
      </c>
      <c r="AH804" s="43">
        <f>_xll.qlIndexFixing($X$9,$AB804,TRUE,trigger)</f>
        <v>1.6842640188293879E-2</v>
      </c>
      <c r="AI804" s="45">
        <f t="shared" si="26"/>
        <v>0.20772345506289008</v>
      </c>
    </row>
    <row r="805" spans="27:35" x14ac:dyDescent="0.2">
      <c r="AA805" s="122" t="s">
        <v>88</v>
      </c>
      <c r="AB805" s="40">
        <f>_xll.qlInterestRateIndexFixingDate($X$9,AC805)</f>
        <v>45016</v>
      </c>
      <c r="AC805" s="40">
        <f>_xll.qlCalendarAdvance(calendar,$AC804,AA805,,,trigger)</f>
        <v>45020</v>
      </c>
      <c r="AD805" s="40">
        <f>_xll.qlInterestRateIndexMaturity($X$9,AC805,)</f>
        <v>45203</v>
      </c>
      <c r="AE805" s="43">
        <f>_xll.qlTenorBasisValue(TenorBasis6M,AC805,_xll.ohTrigger(trigger,$X$24))</f>
        <v>2.3470998773546382E-3</v>
      </c>
      <c r="AF805" s="90">
        <f>_xll.qlTenorBasisForwardRate(TenorBasis6M,AC805,_xll.ohTrigger(trigger,$X$24))</f>
        <v>1.6987300070223754E-2</v>
      </c>
      <c r="AG805" s="90">
        <f>_xll.qlIndexFixing(TenorBasisIndex6M,$AB805,TRUE,_xll.ohTrigger(trigger,$X$24))</f>
        <v>1.689686495711764E-2</v>
      </c>
      <c r="AH805" s="43">
        <f>_xll.qlIndexFixing($X$9,$AB805,TRUE,trigger)</f>
        <v>1.6874428516082528E-2</v>
      </c>
      <c r="AI805" s="45">
        <f t="shared" si="26"/>
        <v>0.22436441035111887</v>
      </c>
    </row>
    <row r="806" spans="27:35" x14ac:dyDescent="0.2">
      <c r="AA806" s="122" t="s">
        <v>88</v>
      </c>
      <c r="AB806" s="40">
        <f>_xll.qlInterestRateIndexFixingDate($X$9,AC806)</f>
        <v>45021</v>
      </c>
      <c r="AC806" s="40">
        <f>_xll.qlCalendarAdvance(calendar,$AC805,AA806,,,trigger)</f>
        <v>45027</v>
      </c>
      <c r="AD806" s="40">
        <f>_xll.qlInterestRateIndexMaturity($X$9,AC806,)</f>
        <v>45210</v>
      </c>
      <c r="AE806" s="43">
        <f>_xll.qlTenorBasisValue(TenorBasis6M,AC806,_xll.ohTrigger(trigger,$X$24))</f>
        <v>2.3435771310105773E-3</v>
      </c>
      <c r="AF806" s="90">
        <f>_xll.qlTenorBasisForwardRate(TenorBasis6M,AC806,_xll.ohTrigger(trigger,$X$24))</f>
        <v>1.7024701344979489E-2</v>
      </c>
      <c r="AG806" s="90">
        <f>_xll.qlIndexFixing(TenorBasisIndex6M,$AB806,TRUE,_xll.ohTrigger(trigger,$X$24))</f>
        <v>1.6930702921089013E-2</v>
      </c>
      <c r="AH806" s="43">
        <f>_xll.qlIndexFixing($X$9,$AB806,TRUE,trigger)</f>
        <v>1.6908822204372051E-2</v>
      </c>
      <c r="AI806" s="45">
        <f t="shared" si="26"/>
        <v>0.21880716716961984</v>
      </c>
    </row>
    <row r="807" spans="27:35" x14ac:dyDescent="0.2">
      <c r="AA807" s="122" t="s">
        <v>88</v>
      </c>
      <c r="AB807" s="40">
        <f>_xll.qlInterestRateIndexFixingDate($X$9,AC807)</f>
        <v>45030</v>
      </c>
      <c r="AC807" s="40">
        <f>_xll.qlCalendarAdvance(calendar,$AC806,AA807,,,trigger)</f>
        <v>45034</v>
      </c>
      <c r="AD807" s="40">
        <f>_xll.qlInterestRateIndexMaturity($X$9,AC807,)</f>
        <v>45217</v>
      </c>
      <c r="AE807" s="43">
        <f>_xll.qlTenorBasisValue(TenorBasis6M,AC807,_xll.ohTrigger(trigger,$X$24))</f>
        <v>2.3400506303596631E-3</v>
      </c>
      <c r="AF807" s="90">
        <f>_xll.qlTenorBasisForwardRate(TenorBasis6M,AC807,_xll.ohTrigger(trigger,$X$24))</f>
        <v>1.7061979338150502E-2</v>
      </c>
      <c r="AG807" s="90">
        <f>_xll.qlIndexFixing(TenorBasisIndex6M,$AB807,TRUE,_xll.ohTrigger(trigger,$X$24))</f>
        <v>1.6964417500335439E-2</v>
      </c>
      <c r="AH807" s="43">
        <f>_xll.qlIndexFixing($X$9,$AB807,TRUE,trigger)</f>
        <v>1.694301320175096E-2</v>
      </c>
      <c r="AI807" s="45">
        <f t="shared" si="26"/>
        <v>0.21404298584479231</v>
      </c>
    </row>
    <row r="808" spans="27:35" x14ac:dyDescent="0.2">
      <c r="AA808" s="122" t="s">
        <v>88</v>
      </c>
      <c r="AB808" s="40">
        <f>_xll.qlInterestRateIndexFixingDate($X$9,AC808)</f>
        <v>45037</v>
      </c>
      <c r="AC808" s="40">
        <f>_xll.qlCalendarAdvance(calendar,$AC807,AA808,,,trigger)</f>
        <v>45041</v>
      </c>
      <c r="AD808" s="40">
        <f>_xll.qlInterestRateIndexMaturity($X$9,AC808,)</f>
        <v>45224</v>
      </c>
      <c r="AE808" s="43">
        <f>_xll.qlTenorBasisValue(TenorBasis6M,AC808,_xll.ohTrigger(trigger,$X$24))</f>
        <v>2.3365204526407976E-3</v>
      </c>
      <c r="AF808" s="90">
        <f>_xll.qlTenorBasisForwardRate(TenorBasis6M,AC808,_xll.ohTrigger(trigger,$X$24))</f>
        <v>1.7099123048270829E-2</v>
      </c>
      <c r="AG808" s="90">
        <f>_xll.qlIndexFixing(TenorBasisIndex6M,$AB808,TRUE,_xll.ohTrigger(trigger,$X$24))</f>
        <v>1.6997997694619252E-2</v>
      </c>
      <c r="AH808" s="43">
        <f>_xll.qlIndexFixing($X$9,$AB808,TRUE,trigger)</f>
        <v>1.6977000906857238E-2</v>
      </c>
      <c r="AI808" s="45">
        <f t="shared" si="26"/>
        <v>0.20996787762014163</v>
      </c>
    </row>
    <row r="809" spans="27:35" x14ac:dyDescent="0.2">
      <c r="AA809" s="122" t="s">
        <v>88</v>
      </c>
      <c r="AB809" s="40">
        <f>_xll.qlInterestRateIndexFixingDate($X$9,AC809)</f>
        <v>45043</v>
      </c>
      <c r="AC809" s="40">
        <f>_xll.qlCalendarAdvance(calendar,$AC808,AA809,,,trigger)</f>
        <v>45048</v>
      </c>
      <c r="AD809" s="40">
        <f>_xll.qlInterestRateIndexMaturity($X$9,AC809,)</f>
        <v>45232</v>
      </c>
      <c r="AE809" s="43">
        <f>_xll.qlTenorBasisValue(TenorBasis6M,AC809,_xll.ohTrigger(trigger,$X$24))</f>
        <v>2.3329866745680876E-3</v>
      </c>
      <c r="AF809" s="90">
        <f>_xll.qlTenorBasisForwardRate(TenorBasis6M,AC809,_xll.ohTrigger(trigger,$X$24))</f>
        <v>1.7139124223328413E-2</v>
      </c>
      <c r="AG809" s="90">
        <f>_xll.qlIndexFixing(TenorBasisIndex6M,$AB809,TRUE,_xll.ohTrigger(trigger,$X$24))</f>
        <v>1.7034007049897548E-2</v>
      </c>
      <c r="AH809" s="43">
        <f>_xll.qlIndexFixing($X$9,$AB809,TRUE,trigger)</f>
        <v>1.7013527324469861E-2</v>
      </c>
      <c r="AI809" s="45">
        <f t="shared" si="26"/>
        <v>0.20479725427687001</v>
      </c>
    </row>
    <row r="810" spans="27:35" x14ac:dyDescent="0.2">
      <c r="AA810" s="122" t="s">
        <v>88</v>
      </c>
      <c r="AB810" s="40">
        <f>_xll.qlInterestRateIndexFixingDate($X$9,AC810)</f>
        <v>45051</v>
      </c>
      <c r="AC810" s="40">
        <f>_xll.qlCalendarAdvance(calendar,$AC809,AA810,,,trigger)</f>
        <v>45055</v>
      </c>
      <c r="AD810" s="40">
        <f>_xll.qlInterestRateIndexMaturity($X$9,AC810,)</f>
        <v>45239</v>
      </c>
      <c r="AE810" s="43">
        <f>_xll.qlTenorBasisValue(TenorBasis6M,AC810,_xll.ohTrigger(trigger,$X$24))</f>
        <v>2.3294493723336933E-3</v>
      </c>
      <c r="AF810" s="90">
        <f>_xll.qlTenorBasisForwardRate(TenorBasis6M,AC810,_xll.ohTrigger(trigger,$X$24))</f>
        <v>1.7175953407163651E-2</v>
      </c>
      <c r="AG810" s="90">
        <f>_xll.qlIndexFixing(TenorBasisIndex6M,$AB810,TRUE,_xll.ohTrigger(trigger,$X$24))</f>
        <v>1.7067291690073767E-2</v>
      </c>
      <c r="AH810" s="43">
        <f>_xll.qlIndexFixing($X$9,$AB810,TRUE,trigger)</f>
        <v>1.7047093423778168E-2</v>
      </c>
      <c r="AI810" s="45">
        <f t="shared" ref="AI810:AI873" si="27">(AG810-AH810)*10000</f>
        <v>0.20198266295599204</v>
      </c>
    </row>
    <row r="811" spans="27:35" x14ac:dyDescent="0.2">
      <c r="AA811" s="122" t="s">
        <v>88</v>
      </c>
      <c r="AB811" s="40">
        <f>_xll.qlInterestRateIndexFixingDate($X$9,AC811)</f>
        <v>45058</v>
      </c>
      <c r="AC811" s="40">
        <f>_xll.qlCalendarAdvance(calendar,$AC810,AA811,,,trigger)</f>
        <v>45062</v>
      </c>
      <c r="AD811" s="40">
        <f>_xll.qlInterestRateIndexMaturity($X$9,AC811,)</f>
        <v>45246</v>
      </c>
      <c r="AE811" s="43">
        <f>_xll.qlTenorBasisValue(TenorBasis6M,AC811,_xll.ohTrigger(trigger,$X$24))</f>
        <v>2.3259086216106542E-3</v>
      </c>
      <c r="AF811" s="90">
        <f>_xll.qlTenorBasisForwardRate(TenorBasis6M,AC811,_xll.ohTrigger(trigger,$X$24))</f>
        <v>1.721261404075904E-2</v>
      </c>
      <c r="AG811" s="90">
        <f>_xll.qlIndexFixing(TenorBasisIndex6M,$AB811,TRUE,_xll.ohTrigger(trigger,$X$24))</f>
        <v>1.7100407682315241E-2</v>
      </c>
      <c r="AH811" s="43">
        <f>_xll.qlIndexFixing($X$9,$AB811,TRUE,trigger)</f>
        <v>1.7080454352549394E-2</v>
      </c>
      <c r="AI811" s="45">
        <f t="shared" si="27"/>
        <v>0.19953329765846212</v>
      </c>
    </row>
    <row r="812" spans="27:35" x14ac:dyDescent="0.2">
      <c r="AA812" s="122" t="s">
        <v>88</v>
      </c>
      <c r="AB812" s="40">
        <f>_xll.qlInterestRateIndexFixingDate($X$9,AC812)</f>
        <v>45065</v>
      </c>
      <c r="AC812" s="40">
        <f>_xll.qlCalendarAdvance(calendar,$AC811,AA812,,,trigger)</f>
        <v>45069</v>
      </c>
      <c r="AD812" s="40">
        <f>_xll.qlInterestRateIndexMaturity($X$9,AC812,)</f>
        <v>45253</v>
      </c>
      <c r="AE812" s="43">
        <f>_xll.qlTenorBasisValue(TenorBasis6M,AC812,_xll.ohTrigger(trigger,$X$24))</f>
        <v>2.3223644975557075E-3</v>
      </c>
      <c r="AF812" s="90">
        <f>_xll.qlTenorBasisForwardRate(TenorBasis6M,AC812,_xll.ohTrigger(trigger,$X$24))</f>
        <v>1.7249095176920116E-2</v>
      </c>
      <c r="AG812" s="90">
        <f>_xll.qlIndexFixing(TenorBasisIndex6M,$AB812,TRUE,_xll.ohTrigger(trigger,$X$24))</f>
        <v>1.7133344080976706E-2</v>
      </c>
      <c r="AH812" s="43">
        <f>_xll.qlIndexFixing($X$9,$AB812,TRUE,trigger)</f>
        <v>1.7113609512639398E-2</v>
      </c>
      <c r="AI812" s="45">
        <f t="shared" si="27"/>
        <v>0.19734568337308189</v>
      </c>
    </row>
    <row r="813" spans="27:35" x14ac:dyDescent="0.2">
      <c r="AA813" s="122" t="s">
        <v>88</v>
      </c>
      <c r="AB813" s="40">
        <f>_xll.qlInterestRateIndexFixingDate($X$9,AC813)</f>
        <v>45072</v>
      </c>
      <c r="AC813" s="40">
        <f>_xll.qlCalendarAdvance(calendar,$AC812,AA813,,,trigger)</f>
        <v>45076</v>
      </c>
      <c r="AD813" s="40">
        <f>_xll.qlInterestRateIndexMaturity($X$9,AC813,)</f>
        <v>45260</v>
      </c>
      <c r="AE813" s="43">
        <f>_xll.qlTenorBasisValue(TenorBasis6M,AC813,_xll.ohTrigger(trigger,$X$24))</f>
        <v>2.3188170748120861E-3</v>
      </c>
      <c r="AF813" s="90">
        <f>_xll.qlTenorBasisForwardRate(TenorBasis6M,AC813,_xll.ohTrigger(trigger,$X$24))</f>
        <v>1.7285385867179103E-2</v>
      </c>
      <c r="AG813" s="90">
        <f>_xll.qlIndexFixing(TenorBasisIndex6M,$AB813,TRUE,_xll.ohTrigger(trigger,$X$24))</f>
        <v>1.7166089939222116E-2</v>
      </c>
      <c r="AH813" s="43">
        <f>_xll.qlIndexFixing($X$9,$AB813,TRUE,trigger)</f>
        <v>1.7146558305928792E-2</v>
      </c>
      <c r="AI813" s="45">
        <f t="shared" si="27"/>
        <v>0.19531633293323747</v>
      </c>
    </row>
    <row r="814" spans="27:35" x14ac:dyDescent="0.2">
      <c r="AA814" s="122" t="s">
        <v>88</v>
      </c>
      <c r="AB814" s="40">
        <f>_xll.qlInterestRateIndexFixingDate($X$9,AC814)</f>
        <v>45079</v>
      </c>
      <c r="AC814" s="40">
        <f>_xll.qlCalendarAdvance(calendar,$AC813,AA814,,,trigger)</f>
        <v>45083</v>
      </c>
      <c r="AD814" s="40">
        <f>_xll.qlInterestRateIndexMaturity($X$9,AC814,)</f>
        <v>45266</v>
      </c>
      <c r="AE814" s="43">
        <f>_xll.qlTenorBasisValue(TenorBasis6M,AC814,_xll.ohTrigger(trigger,$X$24))</f>
        <v>2.3152664275123127E-3</v>
      </c>
      <c r="AF814" s="90">
        <f>_xll.qlTenorBasisForwardRate(TenorBasis6M,AC814,_xll.ohTrigger(trigger,$X$24))</f>
        <v>1.7318549117882324E-2</v>
      </c>
      <c r="AG814" s="90">
        <f>_xll.qlIndexFixing(TenorBasisIndex6M,$AB814,TRUE,_xll.ohTrigger(trigger,$X$24))</f>
        <v>1.7196040607620561E-2</v>
      </c>
      <c r="AH814" s="43">
        <f>_xll.qlIndexFixing($X$9,$AB814,TRUE,trigger)</f>
        <v>1.7176624326302081E-2</v>
      </c>
      <c r="AI814" s="45">
        <f t="shared" si="27"/>
        <v>0.19416281318480194</v>
      </c>
    </row>
    <row r="815" spans="27:35" x14ac:dyDescent="0.2">
      <c r="AA815" s="122" t="s">
        <v>88</v>
      </c>
      <c r="AB815" s="40">
        <f>_xll.qlInterestRateIndexFixingDate($X$9,AC815)</f>
        <v>45086</v>
      </c>
      <c r="AC815" s="40">
        <f>_xll.qlCalendarAdvance(calendar,$AC814,AA815,,,trigger)</f>
        <v>45090</v>
      </c>
      <c r="AD815" s="40">
        <f>_xll.qlInterestRateIndexMaturity($X$9,AC815,)</f>
        <v>45273</v>
      </c>
      <c r="AE815" s="43">
        <f>_xll.qlTenorBasisValue(TenorBasis6M,AC815,_xll.ohTrigger(trigger,$X$24))</f>
        <v>2.3117126292809677E-3</v>
      </c>
      <c r="AF815" s="90">
        <f>_xll.qlTenorBasisForwardRate(TenorBasis6M,AC815,_xll.ohTrigger(trigger,$X$24))</f>
        <v>1.7354444696107106E-2</v>
      </c>
      <c r="AG815" s="90">
        <f>_xll.qlIndexFixing(TenorBasisIndex6M,$AB815,TRUE,_xll.ohTrigger(trigger,$X$24))</f>
        <v>1.7228371997573173E-2</v>
      </c>
      <c r="AH815" s="43">
        <f>_xll.qlIndexFixing($X$9,$AB815,TRUE,trigger)</f>
        <v>1.7209172149266535E-2</v>
      </c>
      <c r="AI815" s="45">
        <f t="shared" si="27"/>
        <v>0.19199848306637735</v>
      </c>
    </row>
    <row r="816" spans="27:35" x14ac:dyDescent="0.2">
      <c r="AA816" s="122" t="s">
        <v>88</v>
      </c>
      <c r="AB816" s="40">
        <f>_xll.qlInterestRateIndexFixingDate($X$9,AC816)</f>
        <v>45093</v>
      </c>
      <c r="AC816" s="40">
        <f>_xll.qlCalendarAdvance(calendar,$AC815,AA816,,,trigger)</f>
        <v>45097</v>
      </c>
      <c r="AD816" s="40">
        <f>_xll.qlInterestRateIndexMaturity($X$9,AC816,)</f>
        <v>45280</v>
      </c>
      <c r="AE816" s="43">
        <f>_xll.qlTenorBasisValue(TenorBasis6M,AC816,_xll.ohTrigger(trigger,$X$24))</f>
        <v>2.3081557532374552E-3</v>
      </c>
      <c r="AF816" s="90">
        <f>_xll.qlTenorBasisForwardRate(TenorBasis6M,AC816,_xll.ohTrigger(trigger,$X$24))</f>
        <v>1.7390117932983933E-2</v>
      </c>
      <c r="AG816" s="90">
        <f>_xll.qlIndexFixing(TenorBasisIndex6M,$AB816,TRUE,_xll.ohTrigger(trigger,$X$24))</f>
        <v>1.7260480956915458E-2</v>
      </c>
      <c r="AH816" s="43">
        <f>_xll.qlIndexFixing($X$9,$AB816,TRUE,trigger)</f>
        <v>1.7241511869898678E-2</v>
      </c>
      <c r="AI816" s="45">
        <f t="shared" si="27"/>
        <v>0.18969087016779823</v>
      </c>
    </row>
    <row r="817" spans="27:35" x14ac:dyDescent="0.2">
      <c r="AA817" s="122" t="s">
        <v>88</v>
      </c>
      <c r="AB817" s="40">
        <f>_xll.qlInterestRateIndexFixingDate($X$9,AC817)</f>
        <v>45100</v>
      </c>
      <c r="AC817" s="40">
        <f>_xll.qlCalendarAdvance(calendar,$AC816,AA817,,,trigger)</f>
        <v>45104</v>
      </c>
      <c r="AD817" s="40">
        <f>_xll.qlInterestRateIndexMaturity($X$9,AC817,)</f>
        <v>45287</v>
      </c>
      <c r="AE817" s="43">
        <f>_xll.qlTenorBasisValue(TenorBasis6M,AC817,_xll.ohTrigger(trigger,$X$24))</f>
        <v>2.3045958719987462E-3</v>
      </c>
      <c r="AF817" s="90">
        <f>_xll.qlTenorBasisForwardRate(TenorBasis6M,AC817,_xll.ohTrigger(trigger,$X$24))</f>
        <v>1.742555781559239E-2</v>
      </c>
      <c r="AG817" s="90">
        <f>_xll.qlIndexFixing(TenorBasisIndex6M,$AB817,TRUE,_xll.ohTrigger(trigger,$X$24))</f>
        <v>1.7292356474666443E-2</v>
      </c>
      <c r="AH817" s="43">
        <f>_xll.qlIndexFixing($X$9,$AB817,TRUE,trigger)</f>
        <v>1.727364288705403E-2</v>
      </c>
      <c r="AI817" s="45">
        <f t="shared" si="27"/>
        <v>0.18713587612413651</v>
      </c>
    </row>
    <row r="818" spans="27:35" x14ac:dyDescent="0.2">
      <c r="AA818" s="122" t="s">
        <v>88</v>
      </c>
      <c r="AB818" s="40">
        <f>_xll.qlInterestRateIndexFixingDate($X$9,AC818)</f>
        <v>45107</v>
      </c>
      <c r="AC818" s="40">
        <f>_xll.qlCalendarAdvance(calendar,$AC817,AA818,,,trigger)</f>
        <v>45111</v>
      </c>
      <c r="AD818" s="40">
        <f>_xll.qlInterestRateIndexMaturity($X$9,AC818,)</f>
        <v>45295</v>
      </c>
      <c r="AE818" s="43">
        <f>_xll.qlTenorBasisValue(TenorBasis6M,AC818,_xll.ohTrigger(trigger,$X$24))</f>
        <v>2.3010330576821152E-3</v>
      </c>
      <c r="AF818" s="90">
        <f>_xll.qlTenorBasisForwardRate(TenorBasis6M,AC818,_xll.ohTrigger(trigger,$X$24))</f>
        <v>1.7463599346141875E-2</v>
      </c>
      <c r="AG818" s="90">
        <f>_xll.qlIndexFixing(TenorBasisIndex6M,$AB818,TRUE,_xll.ohTrigger(trigger,$X$24))</f>
        <v>1.7326577902924956E-2</v>
      </c>
      <c r="AH818" s="43">
        <f>_xll.qlIndexFixing($X$9,$AB818,TRUE,trigger)</f>
        <v>1.7308185837999999E-2</v>
      </c>
      <c r="AI818" s="45">
        <f t="shared" si="27"/>
        <v>0.18392064924956791</v>
      </c>
    </row>
    <row r="819" spans="27:35" x14ac:dyDescent="0.2">
      <c r="AA819" s="122" t="s">
        <v>88</v>
      </c>
      <c r="AB819" s="40">
        <f>_xll.qlInterestRateIndexFixingDate($X$9,AC819)</f>
        <v>45114</v>
      </c>
      <c r="AC819" s="40">
        <f>_xll.qlCalendarAdvance(calendar,$AC818,AA819,,,trigger)</f>
        <v>45118</v>
      </c>
      <c r="AD819" s="40">
        <f>_xll.qlInterestRateIndexMaturity($X$9,AC819,)</f>
        <v>45302</v>
      </c>
      <c r="AE819" s="43">
        <f>_xll.qlTenorBasisValue(TenorBasis6M,AC819,_xll.ohTrigger(trigger,$X$24))</f>
        <v>2.2974673819078596E-3</v>
      </c>
      <c r="AF819" s="90">
        <f>_xll.qlTenorBasisForwardRate(TenorBasis6M,AC819,_xll.ohTrigger(trigger,$X$24))</f>
        <v>1.7498517373582233E-2</v>
      </c>
      <c r="AG819" s="90">
        <f>_xll.qlIndexFixing(TenorBasisIndex6M,$AB819,TRUE,_xll.ohTrigger(trigger,$X$24))</f>
        <v>1.7357950569883165E-2</v>
      </c>
      <c r="AH819" s="43">
        <f>_xll.qlIndexFixing($X$9,$AB819,TRUE,trigger)</f>
        <v>1.7339883871443269E-2</v>
      </c>
      <c r="AI819" s="45">
        <f t="shared" si="27"/>
        <v>0.18066698439896806</v>
      </c>
    </row>
    <row r="820" spans="27:35" x14ac:dyDescent="0.2">
      <c r="AA820" s="122" t="s">
        <v>88</v>
      </c>
      <c r="AB820" s="40">
        <f>_xll.qlInterestRateIndexFixingDate($X$9,AC820)</f>
        <v>45121</v>
      </c>
      <c r="AC820" s="40">
        <f>_xll.qlCalendarAdvance(calendar,$AC819,AA820,,,trigger)</f>
        <v>45125</v>
      </c>
      <c r="AD820" s="40">
        <f>_xll.qlInterestRateIndexMaturity($X$9,AC820,)</f>
        <v>45309</v>
      </c>
      <c r="AE820" s="43">
        <f>_xll.qlTenorBasisValue(TenorBasis6M,AC820,_xll.ohTrigger(trigger,$X$24))</f>
        <v>2.2938989158020075E-3</v>
      </c>
      <c r="AF820" s="90">
        <f>_xll.qlTenorBasisForwardRate(TenorBasis6M,AC820,_xll.ohTrigger(trigger,$X$24))</f>
        <v>1.753316828136359E-2</v>
      </c>
      <c r="AG820" s="90">
        <f>_xll.qlIndexFixing(TenorBasisIndex6M,$AB820,TRUE,_xll.ohTrigger(trigger,$X$24))</f>
        <v>1.7389056036276655E-2</v>
      </c>
      <c r="AH820" s="43">
        <f>_xll.qlIndexFixing($X$9,$AB820,TRUE,trigger)</f>
        <v>1.7371371351996196E-2</v>
      </c>
      <c r="AI820" s="45">
        <f t="shared" si="27"/>
        <v>0.17684684280459134</v>
      </c>
    </row>
    <row r="821" spans="27:35" x14ac:dyDescent="0.2">
      <c r="AA821" s="122" t="s">
        <v>88</v>
      </c>
      <c r="AB821" s="40">
        <f>_xll.qlInterestRateIndexFixingDate($X$9,AC821)</f>
        <v>45128</v>
      </c>
      <c r="AC821" s="40">
        <f>_xll.qlCalendarAdvance(calendar,$AC820,AA821,,,trigger)</f>
        <v>45132</v>
      </c>
      <c r="AD821" s="40">
        <f>_xll.qlInterestRateIndexMaturity($X$9,AC821,)</f>
        <v>45316</v>
      </c>
      <c r="AE821" s="43">
        <f>_xll.qlTenorBasisValue(TenorBasis6M,AC821,_xll.ohTrigger(trigger,$X$24))</f>
        <v>2.2903277299990109E-3</v>
      </c>
      <c r="AF821" s="90">
        <f>_xll.qlTenorBasisForwardRate(TenorBasis6M,AC821,_xll.ohTrigger(trigger,$X$24))</f>
        <v>1.756754111134981E-2</v>
      </c>
      <c r="AG821" s="90">
        <f>_xll.qlIndexFixing(TenorBasisIndex6M,$AB821,TRUE,_xll.ohTrigger(trigger,$X$24))</f>
        <v>1.7419883346227485E-2</v>
      </c>
      <c r="AH821" s="43">
        <f>_xll.qlIndexFixing($X$9,$AB821,TRUE,trigger)</f>
        <v>1.7402647681758792E-2</v>
      </c>
      <c r="AI821" s="45">
        <f t="shared" si="27"/>
        <v>0.17235664468692735</v>
      </c>
    </row>
    <row r="822" spans="27:35" x14ac:dyDescent="0.2">
      <c r="AA822" s="122" t="s">
        <v>88</v>
      </c>
      <c r="AB822" s="40">
        <f>_xll.qlInterestRateIndexFixingDate($X$9,AC822)</f>
        <v>45135</v>
      </c>
      <c r="AC822" s="40">
        <f>_xll.qlCalendarAdvance(calendar,$AC821,AA822,,,trigger)</f>
        <v>45139</v>
      </c>
      <c r="AD822" s="40">
        <f>_xll.qlInterestRateIndexMaturity($X$9,AC822,)</f>
        <v>45323</v>
      </c>
      <c r="AE822" s="43">
        <f>_xll.qlTenorBasisValue(TenorBasis6M,AC822,_xll.ohTrigger(trigger,$X$24))</f>
        <v>2.2867538946444253E-3</v>
      </c>
      <c r="AF822" s="90">
        <f>_xll.qlTenorBasisForwardRate(TenorBasis6M,AC822,_xll.ohTrigger(trigger,$X$24))</f>
        <v>1.7601624904269576E-2</v>
      </c>
      <c r="AG822" s="90">
        <f>_xll.qlIndexFixing(TenorBasisIndex6M,$AB822,TRUE,_xll.ohTrigger(trigger,$X$24))</f>
        <v>1.7450421542803338E-2</v>
      </c>
      <c r="AH822" s="43">
        <f>_xll.qlIndexFixing($X$9,$AB822,TRUE,trigger)</f>
        <v>1.7433712262862781E-2</v>
      </c>
      <c r="AI822" s="45">
        <f t="shared" si="27"/>
        <v>0.16709279940557015</v>
      </c>
    </row>
    <row r="823" spans="27:35" x14ac:dyDescent="0.2">
      <c r="AA823" s="122" t="s">
        <v>88</v>
      </c>
      <c r="AB823" s="40">
        <f>_xll.qlInterestRateIndexFixingDate($X$9,AC823)</f>
        <v>45142</v>
      </c>
      <c r="AC823" s="40">
        <f>_xll.qlCalendarAdvance(calendar,$AC822,AA823,,,trigger)</f>
        <v>45146</v>
      </c>
      <c r="AD823" s="40">
        <f>_xll.qlInterestRateIndexMaturity($X$9,AC823,)</f>
        <v>45330</v>
      </c>
      <c r="AE823" s="43">
        <f>_xll.qlTenorBasisValue(TenorBasis6M,AC823,_xll.ohTrigger(trigger,$X$24))</f>
        <v>2.2831774793975789E-3</v>
      </c>
      <c r="AF823" s="90">
        <f>_xll.qlTenorBasisForwardRate(TenorBasis6M,AC823,_xll.ohTrigger(trigger,$X$24))</f>
        <v>1.7635408699736808E-2</v>
      </c>
      <c r="AG823" s="90">
        <f>_xll.qlIndexFixing(TenorBasisIndex6M,$AB823,TRUE,_xll.ohTrigger(trigger,$X$24))</f>
        <v>1.7480659668031851E-2</v>
      </c>
      <c r="AH823" s="43">
        <f>_xll.qlIndexFixing($X$9,$AB823,TRUE,trigger)</f>
        <v>1.7464564497471167E-2</v>
      </c>
      <c r="AI823" s="45">
        <f t="shared" si="27"/>
        <v>0.16095170560684324</v>
      </c>
    </row>
    <row r="824" spans="27:35" x14ac:dyDescent="0.2">
      <c r="AA824" s="122" t="s">
        <v>88</v>
      </c>
      <c r="AB824" s="40">
        <f>_xll.qlInterestRateIndexFixingDate($X$9,AC824)</f>
        <v>45149</v>
      </c>
      <c r="AC824" s="40">
        <f>_xll.qlCalendarAdvance(calendar,$AC823,AA824,,,trigger)</f>
        <v>45153</v>
      </c>
      <c r="AD824" s="40">
        <f>_xll.qlInterestRateIndexMaturity($X$9,AC824,)</f>
        <v>45337</v>
      </c>
      <c r="AE824" s="43">
        <f>_xll.qlTenorBasisValue(TenorBasis6M,AC824,_xll.ohTrigger(trigger,$X$24))</f>
        <v>2.2795985534342254E-3</v>
      </c>
      <c r="AF824" s="90">
        <f>_xll.qlTenorBasisForwardRate(TenorBasis6M,AC824,_xll.ohTrigger(trigger,$X$24))</f>
        <v>1.7668881536265443E-2</v>
      </c>
      <c r="AG824" s="90">
        <f>_xll.qlIndexFixing(TenorBasisIndex6M,$AB824,TRUE,_xll.ohTrigger(trigger,$X$24))</f>
        <v>1.7510586762923663E-2</v>
      </c>
      <c r="AH824" s="43">
        <f>_xll.qlIndexFixing($X$9,$AB824,TRUE,trigger)</f>
        <v>1.7495203787777358E-2</v>
      </c>
      <c r="AI824" s="45">
        <f t="shared" si="27"/>
        <v>0.15382975146305267</v>
      </c>
    </row>
    <row r="825" spans="27:35" x14ac:dyDescent="0.2">
      <c r="AA825" s="122" t="s">
        <v>88</v>
      </c>
      <c r="AB825" s="40">
        <f>_xll.qlInterestRateIndexFixingDate($X$9,AC825)</f>
        <v>45156</v>
      </c>
      <c r="AC825" s="40">
        <f>_xll.qlCalendarAdvance(calendar,$AC824,AA825,,,trigger)</f>
        <v>45160</v>
      </c>
      <c r="AD825" s="40">
        <f>_xll.qlInterestRateIndexMaturity($X$9,AC825,)</f>
        <v>45344</v>
      </c>
      <c r="AE825" s="43">
        <f>_xll.qlTenorBasisValue(TenorBasis6M,AC825,_xll.ohTrigger(trigger,$X$24))</f>
        <v>2.2760171854491851E-3</v>
      </c>
      <c r="AF825" s="90">
        <f>_xll.qlTenorBasisForwardRate(TenorBasis6M,AC825,_xll.ohTrigger(trigger,$X$24))</f>
        <v>1.7702032451292014E-2</v>
      </c>
      <c r="AG825" s="90">
        <f>_xll.qlIndexFixing(TenorBasisIndex6M,$AB825,TRUE,_xll.ohTrigger(trigger,$X$24))</f>
        <v>1.7441329561720977E-2</v>
      </c>
      <c r="AH825" s="43">
        <f>_xll.qlIndexFixing($X$9,$AB825,TRUE,trigger)</f>
        <v>1.7525629536008225E-2</v>
      </c>
      <c r="AI825" s="45">
        <f t="shared" si="27"/>
        <v>-0.84299974287247581</v>
      </c>
    </row>
    <row r="826" spans="27:35" x14ac:dyDescent="0.2">
      <c r="AA826" s="122" t="s">
        <v>88</v>
      </c>
      <c r="AB826" s="40">
        <f>_xll.qlInterestRateIndexFixingDate($X$9,AC826)</f>
        <v>45163</v>
      </c>
      <c r="AC826" s="40">
        <f>_xll.qlCalendarAdvance(calendar,$AC825,AA826,,,trigger)</f>
        <v>45167</v>
      </c>
      <c r="AD826" s="40">
        <f>_xll.qlInterestRateIndexMaturity($X$9,AC826,)</f>
        <v>45351</v>
      </c>
      <c r="AE826" s="43">
        <f>_xll.qlTenorBasisValue(TenorBasis6M,AC826,_xll.ohTrigger(trigger,$X$24))</f>
        <v>2.2724334436589754E-3</v>
      </c>
      <c r="AF826" s="90">
        <f>_xll.qlTenorBasisForwardRate(TenorBasis6M,AC826,_xll.ohTrigger(trigger,$X$24))</f>
        <v>1.7734850481196072E-2</v>
      </c>
      <c r="AG826" s="90">
        <f>_xll.qlIndexFixing(TenorBasisIndex6M,$AB826,TRUE,_xll.ohTrigger(trigger,$X$24))</f>
        <v>1.7470449295419674E-2</v>
      </c>
      <c r="AH826" s="43">
        <f>_xll.qlIndexFixing($X$9,$AB826,TRUE,trigger)</f>
        <v>1.7555841144423212E-2</v>
      </c>
      <c r="AI826" s="45">
        <f t="shared" si="27"/>
        <v>-0.85391849003538245</v>
      </c>
    </row>
    <row r="827" spans="27:35" x14ac:dyDescent="0.2">
      <c r="AA827" s="122" t="s">
        <v>88</v>
      </c>
      <c r="AB827" s="40">
        <f>_xll.qlInterestRateIndexFixingDate($X$9,AC827)</f>
        <v>45170</v>
      </c>
      <c r="AC827" s="40">
        <f>_xll.qlCalendarAdvance(calendar,$AC826,AA827,,,trigger)</f>
        <v>45174</v>
      </c>
      <c r="AD827" s="40">
        <f>_xll.qlInterestRateIndexMaturity($X$9,AC827,)</f>
        <v>45356</v>
      </c>
      <c r="AE827" s="43">
        <f>_xll.qlTenorBasisValue(TenorBasis6M,AC827,_xll.ohTrigger(trigger,$X$24))</f>
        <v>2.268847395804424E-3</v>
      </c>
      <c r="AF827" s="90">
        <f>_xll.qlTenorBasisForwardRate(TenorBasis6M,AC827,_xll.ohTrigger(trigger,$X$24))</f>
        <v>1.776206982408492E-2</v>
      </c>
      <c r="AG827" s="90">
        <f>_xll.qlIndexFixing(TenorBasisIndex6M,$AB827,TRUE,_xll.ohTrigger(trigger,$X$24))</f>
        <v>1.7593304416615357E-2</v>
      </c>
      <c r="AH827" s="43">
        <f>_xll.qlIndexFixing($X$9,$AB827,TRUE,trigger)</f>
        <v>1.7580844991646687E-2</v>
      </c>
      <c r="AI827" s="45">
        <f t="shared" si="27"/>
        <v>0.12459424968670751</v>
      </c>
    </row>
    <row r="828" spans="27:35" x14ac:dyDescent="0.2">
      <c r="AA828" s="122" t="s">
        <v>88</v>
      </c>
      <c r="AB828" s="40">
        <f>_xll.qlInterestRateIndexFixingDate($X$9,AC828)</f>
        <v>45177</v>
      </c>
      <c r="AC828" s="40">
        <f>_xll.qlCalendarAdvance(calendar,$AC827,AA828,,,trigger)</f>
        <v>45181</v>
      </c>
      <c r="AD828" s="40">
        <f>_xll.qlInterestRateIndexMaturity($X$9,AC828,)</f>
        <v>45363</v>
      </c>
      <c r="AE828" s="43">
        <f>_xll.qlTenorBasisValue(TenorBasis6M,AC828,_xll.ohTrigger(trigger,$X$24))</f>
        <v>2.2652591091532701E-3</v>
      </c>
      <c r="AF828" s="90">
        <f>_xll.qlTenorBasisForwardRate(TenorBasis6M,AC828,_xll.ohTrigger(trigger,$X$24))</f>
        <v>1.7794242055190923E-2</v>
      </c>
      <c r="AG828" s="90">
        <f>_xll.qlIndexFixing(TenorBasisIndex6M,$AB828,TRUE,_xll.ohTrigger(trigger,$X$24))</f>
        <v>1.7621892087708146E-2</v>
      </c>
      <c r="AH828" s="43">
        <f>_xll.qlIndexFixing($X$9,$AB828,TRUE,trigger)</f>
        <v>1.7610654678129015E-2</v>
      </c>
      <c r="AI828" s="45">
        <f t="shared" si="27"/>
        <v>0.11237409579131774</v>
      </c>
    </row>
    <row r="829" spans="27:35" x14ac:dyDescent="0.2">
      <c r="AA829" s="122" t="s">
        <v>88</v>
      </c>
      <c r="AB829" s="40">
        <f>_xll.qlInterestRateIndexFixingDate($X$9,AC829)</f>
        <v>45184</v>
      </c>
      <c r="AC829" s="40">
        <f>_xll.qlCalendarAdvance(calendar,$AC828,AA829,,,trigger)</f>
        <v>45188</v>
      </c>
      <c r="AD829" s="40">
        <f>_xll.qlInterestRateIndexMaturity($X$9,AC829,)</f>
        <v>45370</v>
      </c>
      <c r="AE829" s="43">
        <f>_xll.qlTenorBasisValue(TenorBasis6M,AC829,_xll.ohTrigger(trigger,$X$24))</f>
        <v>2.2616686505027577E-3</v>
      </c>
      <c r="AF829" s="90">
        <f>_xll.qlTenorBasisForwardRate(TenorBasis6M,AC829,_xll.ohTrigger(trigger,$X$24))</f>
        <v>1.782604887379315E-2</v>
      </c>
      <c r="AG829" s="90">
        <f>_xll.qlIndexFixing(TenorBasisIndex6M,$AB829,TRUE,_xll.ohTrigger(trigger,$X$24))</f>
        <v>1.7650114288236794E-2</v>
      </c>
      <c r="AH829" s="43">
        <f>_xll.qlIndexFixing($X$9,$AB829,TRUE,trigger)</f>
        <v>1.7640248467792677E-2</v>
      </c>
      <c r="AI829" s="45">
        <f t="shared" si="27"/>
        <v>9.8658204441166852E-2</v>
      </c>
    </row>
    <row r="830" spans="27:35" x14ac:dyDescent="0.2">
      <c r="AA830" s="122" t="s">
        <v>88</v>
      </c>
      <c r="AB830" s="40">
        <f>_xll.qlInterestRateIndexFixingDate($X$9,AC830)</f>
        <v>45191</v>
      </c>
      <c r="AC830" s="40">
        <f>_xll.qlCalendarAdvance(calendar,$AC829,AA830,,,trigger)</f>
        <v>45195</v>
      </c>
      <c r="AD830" s="40">
        <f>_xll.qlInterestRateIndexMaturity($X$9,AC830,)</f>
        <v>45377</v>
      </c>
      <c r="AE830" s="43">
        <f>_xll.qlTenorBasisValue(TenorBasis6M,AC830,_xll.ohTrigger(trigger,$X$24))</f>
        <v>2.2580760861822102E-3</v>
      </c>
      <c r="AF830" s="90">
        <f>_xll.qlTenorBasisForwardRate(TenorBasis6M,AC830,_xll.ohTrigger(trigger,$X$24))</f>
        <v>1.7857479192556598E-2</v>
      </c>
      <c r="AG830" s="90">
        <f>_xll.qlIndexFixing(TenorBasisIndex6M,$AB830,TRUE,_xll.ohTrigger(trigger,$X$24))</f>
        <v>1.7677959933832272E-2</v>
      </c>
      <c r="AH830" s="43">
        <f>_xll.qlIndexFixing($X$9,$AB830,TRUE,trigger)</f>
        <v>1.7669625756730423E-2</v>
      </c>
      <c r="AI830" s="45">
        <f t="shared" si="27"/>
        <v>8.3341771018492772E-2</v>
      </c>
    </row>
    <row r="831" spans="27:35" x14ac:dyDescent="0.2">
      <c r="AA831" s="122" t="s">
        <v>88</v>
      </c>
      <c r="AB831" s="40">
        <f>_xll.qlInterestRateIndexFixingDate($X$9,AC831)</f>
        <v>45198</v>
      </c>
      <c r="AC831" s="40">
        <f>_xll.qlCalendarAdvance(calendar,$AC830,AA831,,,trigger)</f>
        <v>45202</v>
      </c>
      <c r="AD831" s="40">
        <f>_xll.qlInterestRateIndexMaturity($X$9,AC831,)</f>
        <v>45385</v>
      </c>
      <c r="AE831" s="43">
        <f>_xll.qlTenorBasisValue(TenorBasis6M,AC831,_xll.ohTrigger(trigger,$X$24))</f>
        <v>2.2544814820555934E-3</v>
      </c>
      <c r="AF831" s="90">
        <f>_xll.qlTenorBasisForwardRate(TenorBasis6M,AC831,_xll.ohTrigger(trigger,$X$24))</f>
        <v>1.7891043984534127E-2</v>
      </c>
      <c r="AG831" s="90">
        <f>_xll.qlIndexFixing(TenorBasisIndex6M,$AB831,TRUE,_xll.ohTrigger(trigger,$X$24))</f>
        <v>1.7708442663598598E-2</v>
      </c>
      <c r="AH831" s="43">
        <f>_xll.qlIndexFixing($X$9,$AB831,TRUE,trigger)</f>
        <v>1.7701226691568855E-2</v>
      </c>
      <c r="AI831" s="45">
        <f t="shared" si="27"/>
        <v>7.2159720297428065E-2</v>
      </c>
    </row>
    <row r="832" spans="27:35" x14ac:dyDescent="0.2">
      <c r="AA832" s="122" t="s">
        <v>88</v>
      </c>
      <c r="AB832" s="40">
        <f>_xll.qlInterestRateIndexFixingDate($X$9,AC832)</f>
        <v>45205</v>
      </c>
      <c r="AC832" s="40">
        <f>_xll.qlCalendarAdvance(calendar,$AC831,AA832,,,trigger)</f>
        <v>45209</v>
      </c>
      <c r="AD832" s="40">
        <f>_xll.qlInterestRateIndexMaturity($X$9,AC832,)</f>
        <v>45392</v>
      </c>
      <c r="AE832" s="43">
        <f>_xll.qlTenorBasisValue(TenorBasis6M,AC832,_xll.ohTrigger(trigger,$X$24))</f>
        <v>2.250884903524071E-3</v>
      </c>
      <c r="AF832" s="90">
        <f>_xll.qlTenorBasisForwardRate(TenorBasis6M,AC832,_xll.ohTrigger(trigger,$X$24))</f>
        <v>1.7921663975762146E-2</v>
      </c>
      <c r="AG832" s="90">
        <f>_xll.qlIndexFixing(TenorBasisIndex6M,$AB832,TRUE,_xll.ohTrigger(trigger,$X$24))</f>
        <v>1.7835120712887845E-2</v>
      </c>
      <c r="AH832" s="43">
        <f>_xll.qlIndexFixing($X$9,$AB832,TRUE,trigger)</f>
        <v>1.7730155186333103E-2</v>
      </c>
      <c r="AI832" s="45">
        <f t="shared" si="27"/>
        <v>1.0496552655474278</v>
      </c>
    </row>
    <row r="833" spans="27:35" x14ac:dyDescent="0.2">
      <c r="AA833" s="122" t="s">
        <v>88</v>
      </c>
      <c r="AB833" s="40">
        <f>_xll.qlInterestRateIndexFixingDate($X$9,AC833)</f>
        <v>45212</v>
      </c>
      <c r="AC833" s="40">
        <f>_xll.qlCalendarAdvance(calendar,$AC832,AA833,,,trigger)</f>
        <v>45216</v>
      </c>
      <c r="AD833" s="40">
        <f>_xll.qlInterestRateIndexMaturity($X$9,AC833,)</f>
        <v>45399</v>
      </c>
      <c r="AE833" s="43">
        <f>_xll.qlTenorBasisValue(TenorBasis6M,AC833,_xll.ohTrigger(trigger,$X$24))</f>
        <v>2.2472864155285376E-3</v>
      </c>
      <c r="AF833" s="90">
        <f>_xll.qlTenorBasisForwardRate(TenorBasis6M,AC833,_xll.ohTrigger(trigger,$X$24))</f>
        <v>1.7951886913166029E-2</v>
      </c>
      <c r="AG833" s="90">
        <f>_xll.qlIndexFixing(TenorBasisIndex6M,$AB833,TRUE,_xll.ohTrigger(trigger,$X$24))</f>
        <v>1.776928128057258E-2</v>
      </c>
      <c r="AH833" s="43">
        <f>_xll.qlIndexFixing($X$9,$AB833,TRUE,trigger)</f>
        <v>1.7758866039036036E-2</v>
      </c>
      <c r="AI833" s="45">
        <f t="shared" si="27"/>
        <v>0.10415241536543968</v>
      </c>
    </row>
    <row r="834" spans="27:35" x14ac:dyDescent="0.2">
      <c r="AA834" s="122" t="s">
        <v>88</v>
      </c>
      <c r="AB834" s="40">
        <f>_xll.qlInterestRateIndexFixingDate($X$9,AC834)</f>
        <v>45219</v>
      </c>
      <c r="AC834" s="40">
        <f>_xll.qlCalendarAdvance(calendar,$AC833,AA834,,,trigger)</f>
        <v>45223</v>
      </c>
      <c r="AD834" s="40">
        <f>_xll.qlInterestRateIndexMaturity($X$9,AC834,)</f>
        <v>45406</v>
      </c>
      <c r="AE834" s="43">
        <f>_xll.qlTenorBasisValue(TenorBasis6M,AC834,_xll.ohTrigger(trigger,$X$24))</f>
        <v>2.2436860825521534E-3</v>
      </c>
      <c r="AF834" s="90">
        <f>_xll.qlTenorBasisForwardRate(TenorBasis6M,AC834,_xll.ohTrigger(trigger,$X$24))</f>
        <v>1.7981712842924352E-2</v>
      </c>
      <c r="AG834" s="90">
        <f>_xll.qlIndexFixing(TenorBasisIndex6M,$AB834,TRUE,_xll.ohTrigger(trigger,$X$24))</f>
        <v>1.7799105109305106E-2</v>
      </c>
      <c r="AH834" s="43">
        <f>_xll.qlIndexFixing($X$9,$AB834,TRUE,trigger)</f>
        <v>1.7787359240221616E-2</v>
      </c>
      <c r="AI834" s="45">
        <f t="shared" si="27"/>
        <v>0.11745869083489707</v>
      </c>
    </row>
    <row r="835" spans="27:35" x14ac:dyDescent="0.2">
      <c r="AA835" s="122" t="s">
        <v>88</v>
      </c>
      <c r="AB835" s="40">
        <f>_xll.qlInterestRateIndexFixingDate($X$9,AC835)</f>
        <v>45226</v>
      </c>
      <c r="AC835" s="40">
        <f>_xll.qlCalendarAdvance(calendar,$AC834,AA835,,,trigger)</f>
        <v>45230</v>
      </c>
      <c r="AD835" s="40">
        <f>_xll.qlInterestRateIndexMaturity($X$9,AC835,)</f>
        <v>45412</v>
      </c>
      <c r="AE835" s="43">
        <f>_xll.qlTenorBasisValue(TenorBasis6M,AC835,_xll.ohTrigger(trigger,$X$24))</f>
        <v>2.2400839686228498E-3</v>
      </c>
      <c r="AF835" s="90">
        <f>_xll.qlTenorBasisForwardRate(TenorBasis6M,AC835,_xll.ohTrigger(trigger,$X$24))</f>
        <v>1.8008727147990421E-2</v>
      </c>
      <c r="AG835" s="90">
        <f>_xll.qlIndexFixing(TenorBasisIndex6M,$AB835,TRUE,_xll.ohTrigger(trigger,$X$24))</f>
        <v>1.7826126532241613E-2</v>
      </c>
      <c r="AH835" s="43">
        <f>_xll.qlIndexFixing($X$9,$AB835,TRUE,trigger)</f>
        <v>1.7813250599633138E-2</v>
      </c>
      <c r="AI835" s="45">
        <f t="shared" si="27"/>
        <v>0.12875932608475554</v>
      </c>
    </row>
    <row r="836" spans="27:35" x14ac:dyDescent="0.2">
      <c r="AA836" s="122" t="s">
        <v>88</v>
      </c>
      <c r="AB836" s="40">
        <f>_xll.qlInterestRateIndexFixingDate($X$9,AC836)</f>
        <v>45233</v>
      </c>
      <c r="AC836" s="40">
        <f>_xll.qlCalendarAdvance(calendar,$AC835,AA836,,,trigger)</f>
        <v>45237</v>
      </c>
      <c r="AD836" s="40">
        <f>_xll.qlInterestRateIndexMaturity($X$9,AC836,)</f>
        <v>45419</v>
      </c>
      <c r="AE836" s="43">
        <f>_xll.qlTenorBasisValue(TenorBasis6M,AC836,_xll.ohTrigger(trigger,$X$24))</f>
        <v>2.2364801373158352E-3</v>
      </c>
      <c r="AF836" s="90">
        <f>_xll.qlTenorBasisForwardRate(TenorBasis6M,AC836,_xll.ohTrigger(trigger,$X$24))</f>
        <v>1.8037786083752696E-2</v>
      </c>
      <c r="AG836" s="90">
        <f>_xll.qlIndexFixing(TenorBasisIndex6M,$AB836,TRUE,_xll.ohTrigger(trigger,$X$24))</f>
        <v>1.7855183452130708E-2</v>
      </c>
      <c r="AH836" s="43">
        <f>_xll.qlIndexFixing($X$9,$AB836,TRUE,trigger)</f>
        <v>1.7841322634897825E-2</v>
      </c>
      <c r="AI836" s="45">
        <f t="shared" si="27"/>
        <v>0.13860817232883016</v>
      </c>
    </row>
    <row r="837" spans="27:35" x14ac:dyDescent="0.2">
      <c r="AA837" s="122" t="s">
        <v>88</v>
      </c>
      <c r="AB837" s="40">
        <f>_xll.qlInterestRateIndexFixingDate($X$9,AC837)</f>
        <v>45240</v>
      </c>
      <c r="AC837" s="40">
        <f>_xll.qlCalendarAdvance(calendar,$AC836,AA837,,,trigger)</f>
        <v>45244</v>
      </c>
      <c r="AD837" s="40">
        <f>_xll.qlInterestRateIndexMaturity($X$9,AC837,)</f>
        <v>45426</v>
      </c>
      <c r="AE837" s="43">
        <f>_xll.qlTenorBasisValue(TenorBasis6M,AC837,_xll.ohTrigger(trigger,$X$24))</f>
        <v>2.2328746517560859E-3</v>
      </c>
      <c r="AF837" s="90">
        <f>_xll.qlTenorBasisForwardRate(TenorBasis6M,AC837,_xll.ohTrigger(trigger,$X$24))</f>
        <v>1.80664481635045E-2</v>
      </c>
      <c r="AG837" s="90">
        <f>_xll.qlIndexFixing(TenorBasisIndex6M,$AB837,TRUE,_xll.ohTrigger(trigger,$X$24))</f>
        <v>1.7883843552330164E-2</v>
      </c>
      <c r="AH837" s="43">
        <f>_xll.qlIndexFixing($X$9,$AB837,TRUE,trigger)</f>
        <v>1.7869176999943084E-2</v>
      </c>
      <c r="AI837" s="45">
        <f t="shared" si="27"/>
        <v>0.14666552387080506</v>
      </c>
    </row>
    <row r="838" spans="27:35" x14ac:dyDescent="0.2">
      <c r="AA838" s="122" t="s">
        <v>88</v>
      </c>
      <c r="AB838" s="40">
        <f>_xll.qlInterestRateIndexFixingDate($X$9,AC838)</f>
        <v>45247</v>
      </c>
      <c r="AC838" s="40">
        <f>_xll.qlCalendarAdvance(calendar,$AC837,AA838,,,trigger)</f>
        <v>45251</v>
      </c>
      <c r="AD838" s="40">
        <f>_xll.qlInterestRateIndexMaturity($X$9,AC838,)</f>
        <v>45433</v>
      </c>
      <c r="AE838" s="43">
        <f>_xll.qlTenorBasisValue(TenorBasis6M,AC838,_xll.ohTrigger(trigger,$X$24))</f>
        <v>2.2292675746208189E-3</v>
      </c>
      <c r="AF838" s="90">
        <f>_xll.qlTenorBasisForwardRate(TenorBasis6M,AC838,_xll.ohTrigger(trigger,$X$24))</f>
        <v>1.809471343269695E-2</v>
      </c>
      <c r="AG838" s="90">
        <f>_xll.qlIndexFixing(TenorBasisIndex6M,$AB838,TRUE,_xll.ohTrigger(trigger,$X$24))</f>
        <v>1.7912106878283637E-2</v>
      </c>
      <c r="AH838" s="43">
        <f>_xll.qlIndexFixing($X$9,$AB838,TRUE,trigger)</f>
        <v>1.7896813685644778E-2</v>
      </c>
      <c r="AI838" s="45">
        <f t="shared" si="27"/>
        <v>0.15293192638859282</v>
      </c>
    </row>
    <row r="839" spans="27:35" x14ac:dyDescent="0.2">
      <c r="AA839" s="122" t="s">
        <v>88</v>
      </c>
      <c r="AB839" s="40">
        <f>_xll.qlInterestRateIndexFixingDate($X$9,AC839)</f>
        <v>45254</v>
      </c>
      <c r="AC839" s="40">
        <f>_xll.qlCalendarAdvance(calendar,$AC838,AA839,,,trigger)</f>
        <v>45258</v>
      </c>
      <c r="AD839" s="40">
        <f>_xll.qlInterestRateIndexMaturity($X$9,AC839,)</f>
        <v>45440</v>
      </c>
      <c r="AE839" s="43">
        <f>_xll.qlTenorBasisValue(TenorBasis6M,AC839,_xll.ohTrigger(trigger,$X$24))</f>
        <v>2.22565896814196E-3</v>
      </c>
      <c r="AF839" s="90">
        <f>_xll.qlTenorBasisForwardRate(TenorBasis6M,AC839,_xll.ohTrigger(trigger,$X$24))</f>
        <v>1.8122581936573411E-2</v>
      </c>
      <c r="AG839" s="90">
        <f>_xll.qlIndexFixing(TenorBasisIndex6M,$AB839,TRUE,_xll.ohTrigger(trigger,$X$24))</f>
        <v>1.7939973475232296E-2</v>
      </c>
      <c r="AH839" s="43">
        <f>_xll.qlIndexFixing($X$9,$AB839,TRUE,trigger)</f>
        <v>1.7924232682948616E-2</v>
      </c>
      <c r="AI839" s="45">
        <f t="shared" si="27"/>
        <v>0.15740792283679833</v>
      </c>
    </row>
    <row r="840" spans="27:35" x14ac:dyDescent="0.2">
      <c r="AA840" s="122" t="s">
        <v>88</v>
      </c>
      <c r="AB840" s="40">
        <f>_xll.qlInterestRateIndexFixingDate($X$9,AC840)</f>
        <v>45261</v>
      </c>
      <c r="AC840" s="40">
        <f>_xll.qlCalendarAdvance(calendar,$AC839,AA840,,,trigger)</f>
        <v>45265</v>
      </c>
      <c r="AD840" s="40">
        <f>_xll.qlInterestRateIndexMaturity($X$9,AC840,)</f>
        <v>45448</v>
      </c>
      <c r="AE840" s="43">
        <f>_xll.qlTenorBasisValue(TenorBasis6M,AC840,_xll.ohTrigger(trigger,$X$24))</f>
        <v>2.2220488941085948E-3</v>
      </c>
      <c r="AF840" s="90">
        <f>_xll.qlTenorBasisForwardRate(TenorBasis6M,AC840,_xll.ohTrigger(trigger,$X$24))</f>
        <v>1.8152333820397687E-2</v>
      </c>
      <c r="AG840" s="90">
        <f>_xll.qlIndexFixing(TenorBasisIndex6M,$AB840,TRUE,_xll.ohTrigger(trigger,$X$24))</f>
        <v>1.7969714247573411E-2</v>
      </c>
      <c r="AH840" s="43">
        <f>_xll.qlIndexFixing($X$9,$AB840,TRUE,trigger)</f>
        <v>1.7953747244943617E-2</v>
      </c>
      <c r="AI840" s="45">
        <f t="shared" si="27"/>
        <v>0.15967002629794363</v>
      </c>
    </row>
    <row r="841" spans="27:35" x14ac:dyDescent="0.2">
      <c r="AA841" s="122" t="s">
        <v>88</v>
      </c>
      <c r="AB841" s="40">
        <f>_xll.qlInterestRateIndexFixingDate($X$9,AC841)</f>
        <v>45268</v>
      </c>
      <c r="AC841" s="40">
        <f>_xll.qlCalendarAdvance(calendar,$AC840,AA841,,,trigger)</f>
        <v>45272</v>
      </c>
      <c r="AD841" s="40">
        <f>_xll.qlInterestRateIndexMaturity($X$9,AC841,)</f>
        <v>45455</v>
      </c>
      <c r="AE841" s="43">
        <f>_xll.qlTenorBasisValue(TenorBasis6M,AC841,_xll.ohTrigger(trigger,$X$24))</f>
        <v>2.2184374138694085E-3</v>
      </c>
      <c r="AF841" s="90">
        <f>_xll.qlTenorBasisForwardRate(TenorBasis6M,AC841,_xll.ohTrigger(trigger,$X$24))</f>
        <v>1.8179381972080258E-2</v>
      </c>
      <c r="AG841" s="90">
        <f>_xll.qlIndexFixing(TenorBasisIndex6M,$AB841,TRUE,_xll.ohTrigger(trigger,$X$24))</f>
        <v>1.8094498544358777E-2</v>
      </c>
      <c r="AH841" s="43">
        <f>_xll.qlIndexFixing($X$9,$AB841,TRUE,trigger)</f>
        <v>1.7980716626747262E-2</v>
      </c>
      <c r="AI841" s="45">
        <f t="shared" si="27"/>
        <v>1.1378191761151486</v>
      </c>
    </row>
    <row r="842" spans="27:35" x14ac:dyDescent="0.2">
      <c r="AA842" s="122" t="s">
        <v>88</v>
      </c>
      <c r="AB842" s="40">
        <f>_xll.qlInterestRateIndexFixingDate($X$9,AC842)</f>
        <v>45275</v>
      </c>
      <c r="AC842" s="40">
        <f>_xll.qlCalendarAdvance(calendar,$AC841,AA842,,,trigger)</f>
        <v>45279</v>
      </c>
      <c r="AD842" s="40">
        <f>_xll.qlInterestRateIndexMaturity($X$9,AC842,)</f>
        <v>45462</v>
      </c>
      <c r="AE842" s="43">
        <f>_xll.qlTenorBasisValue(TenorBasis6M,AC842,_xll.ohTrigger(trigger,$X$24))</f>
        <v>2.2148245883351178E-3</v>
      </c>
      <c r="AF842" s="90">
        <f>_xll.qlTenorBasisForwardRate(TenorBasis6M,AC842,_xll.ohTrigger(trigger,$X$24))</f>
        <v>1.8206033478101378E-2</v>
      </c>
      <c r="AG842" s="90">
        <f>_xll.qlIndexFixing(TenorBasisIndex6M,$AB842,TRUE,_xll.ohTrigger(trigger,$X$24))</f>
        <v>1.8023410250938194E-2</v>
      </c>
      <c r="AH842" s="43">
        <f>_xll.qlIndexFixing($X$9,$AB842,TRUE,trigger)</f>
        <v>1.8007468283961513E-2</v>
      </c>
      <c r="AI842" s="45">
        <f t="shared" si="27"/>
        <v>0.15941966976681238</v>
      </c>
    </row>
    <row r="843" spans="27:35" x14ac:dyDescent="0.2">
      <c r="AA843" s="122" t="s">
        <v>88</v>
      </c>
      <c r="AB843" s="40">
        <f>_xll.qlInterestRateIndexFixingDate($X$9,AC843)</f>
        <v>45281</v>
      </c>
      <c r="AC843" s="40">
        <f>_xll.qlCalendarAdvance(calendar,$AC842,AA843,,,trigger)</f>
        <v>45287</v>
      </c>
      <c r="AD843" s="40">
        <f>_xll.qlInterestRateIndexMaturity($X$9,AC843,)</f>
        <v>45470</v>
      </c>
      <c r="AE843" s="43">
        <f>_xll.qlTenorBasisValue(TenorBasis6M,AC843,_xll.ohTrigger(trigger,$X$24))</f>
        <v>2.2106940751248322E-3</v>
      </c>
      <c r="AF843" s="90">
        <f>_xll.qlTenorBasisForwardRate(TenorBasis6M,AC843,_xll.ohTrigger(trigger,$X$24))</f>
        <v>1.8236006710447315E-2</v>
      </c>
      <c r="AG843" s="90">
        <f>_xll.qlIndexFixing(TenorBasisIndex6M,$AB843,TRUE,_xll.ohTrigger(trigger,$X$24))</f>
        <v>1.8053381460630614E-2</v>
      </c>
      <c r="AH843" s="43">
        <f>_xll.qlIndexFixing($X$9,$AB843,TRUE,trigger)</f>
        <v>1.8037774993653298E-2</v>
      </c>
      <c r="AI843" s="45">
        <f t="shared" si="27"/>
        <v>0.15606466977315797</v>
      </c>
    </row>
    <row r="844" spans="27:35" x14ac:dyDescent="0.2">
      <c r="AA844" s="122" t="s">
        <v>88</v>
      </c>
      <c r="AB844" s="40">
        <f>_xll.qlInterestRateIndexFixingDate($X$9,AC844)</f>
        <v>45289</v>
      </c>
      <c r="AC844" s="40">
        <f>_xll.qlCalendarAdvance(calendar,$AC843,AA844,,,trigger)</f>
        <v>45294</v>
      </c>
      <c r="AD844" s="40">
        <f>_xll.qlInterestRateIndexMaturity($X$9,AC844,)</f>
        <v>45476</v>
      </c>
      <c r="AE844" s="43">
        <f>_xll.qlTenorBasisValue(TenorBasis6M,AC844,_xll.ohTrigger(trigger,$X$24))</f>
        <v>2.2070785699006318E-3</v>
      </c>
      <c r="AF844" s="90">
        <f>_xll.qlTenorBasisForwardRate(TenorBasis6M,AC844,_xll.ohTrigger(trigger,$X$24))</f>
        <v>1.8259640084610011E-2</v>
      </c>
      <c r="AG844" s="90">
        <f>_xll.qlIndexFixing(TenorBasisIndex6M,$AB844,TRUE,_xll.ohTrigger(trigger,$X$24))</f>
        <v>1.8077022389587822E-2</v>
      </c>
      <c r="AH844" s="43">
        <f>_xll.qlIndexFixing($X$9,$AB844,TRUE,trigger)</f>
        <v>1.8061805745902514E-2</v>
      </c>
      <c r="AI844" s="45">
        <f t="shared" si="27"/>
        <v>0.15216643685308368</v>
      </c>
    </row>
    <row r="845" spans="27:35" x14ac:dyDescent="0.2">
      <c r="AA845" s="122" t="s">
        <v>88</v>
      </c>
      <c r="AB845" s="40">
        <f>_xll.qlInterestRateIndexFixingDate($X$9,AC845)</f>
        <v>45299</v>
      </c>
      <c r="AC845" s="40">
        <f>_xll.qlCalendarAdvance(calendar,$AC844,AA845,,,trigger)</f>
        <v>45301</v>
      </c>
      <c r="AD845" s="40">
        <f>_xll.qlInterestRateIndexMaturity($X$9,AC845,)</f>
        <v>45483</v>
      </c>
      <c r="AE845" s="43">
        <f>_xll.qlTenorBasisValue(TenorBasis6M,AC845,_xll.ohTrigger(trigger,$X$24))</f>
        <v>2.2034619079906222E-3</v>
      </c>
      <c r="AF845" s="90">
        <f>_xll.qlTenorBasisForwardRate(TenorBasis6M,AC845,_xll.ohTrigger(trigger,$X$24))</f>
        <v>1.8285072296624596E-2</v>
      </c>
      <c r="AG845" s="90">
        <f>_xll.qlIndexFixing(TenorBasisIndex6M,$AB845,TRUE,_xll.ohTrigger(trigger,$X$24))</f>
        <v>1.8102452917622858E-2</v>
      </c>
      <c r="AH845" s="43">
        <f>_xll.qlIndexFixing($X$9,$AB845,TRUE,trigger)</f>
        <v>1.8087887320107049E-2</v>
      </c>
      <c r="AI845" s="45">
        <f t="shared" si="27"/>
        <v>0.1456559751580877</v>
      </c>
    </row>
    <row r="846" spans="27:35" x14ac:dyDescent="0.2">
      <c r="AA846" s="122" t="s">
        <v>88</v>
      </c>
      <c r="AB846" s="40">
        <f>_xll.qlInterestRateIndexFixingDate($X$9,AC846)</f>
        <v>45306</v>
      </c>
      <c r="AC846" s="40">
        <f>_xll.qlCalendarAdvance(calendar,$AC845,AA846,,,trigger)</f>
        <v>45308</v>
      </c>
      <c r="AD846" s="40">
        <f>_xll.qlInterestRateIndexMaturity($X$9,AC846,)</f>
        <v>45490</v>
      </c>
      <c r="AE846" s="43">
        <f>_xll.qlTenorBasisValue(TenorBasis6M,AC846,_xll.ohTrigger(trigger,$X$24))</f>
        <v>2.1998441485166771E-3</v>
      </c>
      <c r="AF846" s="90">
        <f>_xll.qlTenorBasisForwardRate(TenorBasis6M,AC846,_xll.ohTrigger(trigger,$X$24))</f>
        <v>1.831010806077563E-2</v>
      </c>
      <c r="AG846" s="90">
        <f>_xll.qlIndexFixing(TenorBasisIndex6M,$AB846,TRUE,_xll.ohTrigger(trigger,$X$24))</f>
        <v>1.8226640941333184E-2</v>
      </c>
      <c r="AH846" s="43">
        <f>_xll.qlIndexFixing($X$9,$AB846,TRUE,trigger)</f>
        <v>1.8113751143320284E-2</v>
      </c>
      <c r="AI846" s="45">
        <f t="shared" si="27"/>
        <v>1.1288979801290024</v>
      </c>
    </row>
    <row r="847" spans="27:35" x14ac:dyDescent="0.2">
      <c r="AA847" s="122" t="s">
        <v>88</v>
      </c>
      <c r="AB847" s="40">
        <f>_xll.qlInterestRateIndexFixingDate($X$9,AC847)</f>
        <v>45313</v>
      </c>
      <c r="AC847" s="40">
        <f>_xll.qlCalendarAdvance(calendar,$AC846,AA847,,,trigger)</f>
        <v>45315</v>
      </c>
      <c r="AD847" s="40">
        <f>_xll.qlInterestRateIndexMaturity($X$9,AC847,)</f>
        <v>45497</v>
      </c>
      <c r="AE847" s="43">
        <f>_xll.qlTenorBasisValue(TenorBasis6M,AC847,_xll.ohTrigger(trigger,$X$24))</f>
        <v>2.1962253501750018E-3</v>
      </c>
      <c r="AF847" s="90">
        <f>_xll.qlTenorBasisForwardRate(TenorBasis6M,AC847,_xll.ohTrigger(trigger,$X$24))</f>
        <v>1.8334747420731042E-2</v>
      </c>
      <c r="AG847" s="90">
        <f>_xll.qlIndexFixing(TenorBasisIndex6M,$AB847,TRUE,_xll.ohTrigger(trigger,$X$24))</f>
        <v>1.8251443797687873E-2</v>
      </c>
      <c r="AH847" s="43">
        <f>_xll.qlIndexFixing($X$9,$AB847,TRUE,trigger)</f>
        <v>1.8139397207069429E-2</v>
      </c>
      <c r="AI847" s="45">
        <f t="shared" si="27"/>
        <v>1.1204659061844411</v>
      </c>
    </row>
    <row r="848" spans="27:35" x14ac:dyDescent="0.2">
      <c r="AA848" s="122" t="s">
        <v>88</v>
      </c>
      <c r="AB848" s="40">
        <f>_xll.qlInterestRateIndexFixingDate($X$9,AC848)</f>
        <v>45320</v>
      </c>
      <c r="AC848" s="40">
        <f>_xll.qlCalendarAdvance(calendar,$AC847,AA848,,,trigger)</f>
        <v>45322</v>
      </c>
      <c r="AD848" s="40">
        <f>_xll.qlInterestRateIndexMaturity($X$9,AC848,)</f>
        <v>45504</v>
      </c>
      <c r="AE848" s="43">
        <f>_xll.qlTenorBasisValue(TenorBasis6M,AC848,_xll.ohTrigger(trigger,$X$24))</f>
        <v>2.1926055712384851E-3</v>
      </c>
      <c r="AF848" s="90">
        <f>_xll.qlTenorBasisForwardRate(TenorBasis6M,AC848,_xll.ohTrigger(trigger,$X$24))</f>
        <v>1.8358990419977367E-2</v>
      </c>
      <c r="AG848" s="90">
        <f>_xll.qlIndexFixing(TenorBasisIndex6M,$AB848,TRUE,_xll.ohTrigger(trigger,$X$24))</f>
        <v>1.8073450706338003E-2</v>
      </c>
      <c r="AH848" s="43">
        <f>_xll.qlIndexFixing($X$9,$AB848,TRUE,trigger)</f>
        <v>1.8164825502952418E-2</v>
      </c>
      <c r="AI848" s="45">
        <f t="shared" si="27"/>
        <v>-0.91374796614415033</v>
      </c>
    </row>
    <row r="849" spans="27:35" x14ac:dyDescent="0.2">
      <c r="AA849" s="122" t="s">
        <v>88</v>
      </c>
      <c r="AB849" s="40">
        <f>_xll.qlInterestRateIndexFixingDate($X$9,AC849)</f>
        <v>45327</v>
      </c>
      <c r="AC849" s="40">
        <f>_xll.qlCalendarAdvance(calendar,$AC848,AA849,,,trigger)</f>
        <v>45329</v>
      </c>
      <c r="AD849" s="40">
        <f>_xll.qlInterestRateIndexMaturity($X$9,AC849,)</f>
        <v>45511</v>
      </c>
      <c r="AE849" s="43">
        <f>_xll.qlTenorBasisValue(TenorBasis6M,AC849,_xll.ohTrigger(trigger,$X$24))</f>
        <v>2.1889848695590486E-3</v>
      </c>
      <c r="AF849" s="90">
        <f>_xll.qlTenorBasisForwardRate(TenorBasis6M,AC849,_xll.ohTrigger(trigger,$X$24))</f>
        <v>1.8382837101819743E-2</v>
      </c>
      <c r="AG849" s="90">
        <f>_xll.qlIndexFixing(TenorBasisIndex6M,$AB849,TRUE,_xll.ohTrigger(trigger,$X$24))</f>
        <v>1.8097191762400607E-2</v>
      </c>
      <c r="AH849" s="43">
        <f>_xll.qlIndexFixing($X$9,$AB849,TRUE,trigger)</f>
        <v>1.8190036022638332E-2</v>
      </c>
      <c r="AI849" s="45">
        <f t="shared" si="27"/>
        <v>-0.92844260237725384</v>
      </c>
    </row>
    <row r="850" spans="27:35" x14ac:dyDescent="0.2">
      <c r="AA850" s="122" t="s">
        <v>88</v>
      </c>
      <c r="AB850" s="40">
        <f>_xll.qlInterestRateIndexFixingDate($X$9,AC850)</f>
        <v>45334</v>
      </c>
      <c r="AC850" s="40">
        <f>_xll.qlCalendarAdvance(calendar,$AC849,AA850,,,trigger)</f>
        <v>45336</v>
      </c>
      <c r="AD850" s="40">
        <f>_xll.qlInterestRateIndexMaturity($X$9,AC850,)</f>
        <v>45518</v>
      </c>
      <c r="AE850" s="43">
        <f>_xll.qlTenorBasisValue(TenorBasis6M,AC850,_xll.ohTrigger(trigger,$X$24))</f>
        <v>2.1853633025699726E-3</v>
      </c>
      <c r="AF850" s="90">
        <f>_xll.qlTenorBasisForwardRate(TenorBasis6M,AC850,_xll.ohTrigger(trigger,$X$24))</f>
        <v>1.8406287509384108E-2</v>
      </c>
      <c r="AG850" s="90">
        <f>_xll.qlIndexFixing(TenorBasisIndex6M,$AB850,TRUE,_xll.ohTrigger(trigger,$X$24))</f>
        <v>1.822366025456984E-2</v>
      </c>
      <c r="AH850" s="43">
        <f>_xll.qlIndexFixing($X$9,$AB850,TRUE,trigger)</f>
        <v>1.8215028757869161E-2</v>
      </c>
      <c r="AI850" s="45">
        <f t="shared" si="27"/>
        <v>8.6314967006791143E-2</v>
      </c>
    </row>
    <row r="851" spans="27:35" x14ac:dyDescent="0.2">
      <c r="AA851" s="122" t="s">
        <v>88</v>
      </c>
      <c r="AB851" s="40">
        <f>_xll.qlInterestRateIndexFixingDate($X$9,AC851)</f>
        <v>45341</v>
      </c>
      <c r="AC851" s="40">
        <f>_xll.qlCalendarAdvance(calendar,$AC850,AA851,,,trigger)</f>
        <v>45343</v>
      </c>
      <c r="AD851" s="40">
        <f>_xll.qlInterestRateIndexMaturity($X$9,AC851,)</f>
        <v>45525</v>
      </c>
      <c r="AE851" s="43">
        <f>_xll.qlTenorBasisValue(TenorBasis6M,AC851,_xll.ohTrigger(trigger,$X$24))</f>
        <v>2.1817409272882216E-3</v>
      </c>
      <c r="AF851" s="90">
        <f>_xll.qlTenorBasisForwardRate(TenorBasis6M,AC851,_xll.ohTrigger(trigger,$X$24))</f>
        <v>1.8429341685620288E-2</v>
      </c>
      <c r="AG851" s="90">
        <f>_xll.qlIndexFixing(TenorBasisIndex6M,$AB851,TRUE,_xll.ohTrigger(trigger,$X$24))</f>
        <v>1.8246712964429989E-2</v>
      </c>
      <c r="AH851" s="43">
        <f>_xll.qlIndexFixing($X$9,$AB851,TRUE,trigger)</f>
        <v>1.8239803700455848E-2</v>
      </c>
      <c r="AI851" s="45">
        <f t="shared" si="27"/>
        <v>6.9092639741405448E-2</v>
      </c>
    </row>
    <row r="852" spans="27:35" x14ac:dyDescent="0.2">
      <c r="AA852" s="122" t="s">
        <v>88</v>
      </c>
      <c r="AB852" s="40">
        <f>_xll.qlInterestRateIndexFixingDate($X$9,AC852)</f>
        <v>45348</v>
      </c>
      <c r="AC852" s="40">
        <f>_xll.qlCalendarAdvance(calendar,$AC851,AA852,,,trigger)</f>
        <v>45350</v>
      </c>
      <c r="AD852" s="40">
        <f>_xll.qlInterestRateIndexMaturity($X$9,AC852,)</f>
        <v>45532</v>
      </c>
      <c r="AE852" s="43">
        <f>_xll.qlTenorBasisValue(TenorBasis6M,AC852,_xll.ohTrigger(trigger,$X$24))</f>
        <v>2.1781178003167519E-3</v>
      </c>
      <c r="AF852" s="90">
        <f>_xll.qlTenorBasisForwardRate(TenorBasis6M,AC852,_xll.ohTrigger(trigger,$X$24))</f>
        <v>1.8451999673302855E-2</v>
      </c>
      <c r="AG852" s="90">
        <f>_xll.qlIndexFixing(TenorBasisIndex6M,$AB852,TRUE,_xll.ohTrigger(trigger,$X$24))</f>
        <v>1.8269369521989286E-2</v>
      </c>
      <c r="AH852" s="43">
        <f>_xll.qlIndexFixing($X$9,$AB852,TRUE,trigger)</f>
        <v>1.8264360842281814E-2</v>
      </c>
      <c r="AI852" s="45">
        <f t="shared" si="27"/>
        <v>5.0086797074716527E-2</v>
      </c>
    </row>
    <row r="853" spans="27:35" x14ac:dyDescent="0.2">
      <c r="AA853" s="122" t="s">
        <v>88</v>
      </c>
      <c r="AB853" s="40">
        <f>_xll.qlInterestRateIndexFixingDate($X$9,AC853)</f>
        <v>45355</v>
      </c>
      <c r="AC853" s="40">
        <f>_xll.qlCalendarAdvance(calendar,$AC852,AA853,,,trigger)</f>
        <v>45357</v>
      </c>
      <c r="AD853" s="40">
        <f>_xll.qlInterestRateIndexMaturity($X$9,AC853,)</f>
        <v>45541</v>
      </c>
      <c r="AE853" s="43">
        <f>_xll.qlTenorBasisValue(TenorBasis6M,AC853,_xll.ohTrigger(trigger,$X$24))</f>
        <v>2.1744939778468092E-3</v>
      </c>
      <c r="AF853" s="90">
        <f>_xll.qlTenorBasisForwardRate(TenorBasis6M,AC853,_xll.ohTrigger(trigger,$X$24))</f>
        <v>1.8478108185286366E-2</v>
      </c>
      <c r="AG853" s="90">
        <f>_xll.qlIndexFixing(TenorBasisIndex6M,$AB853,TRUE,_xll.ohTrigger(trigger,$X$24))</f>
        <v>1.8295457897055355E-2</v>
      </c>
      <c r="AH853" s="43">
        <f>_xll.qlIndexFixing($X$9,$AB853,TRUE,trigger)</f>
        <v>1.8292950297626384E-2</v>
      </c>
      <c r="AI853" s="45">
        <f t="shared" si="27"/>
        <v>2.5075994289705528E-2</v>
      </c>
    </row>
    <row r="854" spans="27:35" x14ac:dyDescent="0.2">
      <c r="AA854" s="122" t="s">
        <v>88</v>
      </c>
      <c r="AB854" s="40">
        <f>_xll.qlInterestRateIndexFixingDate($X$9,AC854)</f>
        <v>45362</v>
      </c>
      <c r="AC854" s="40">
        <f>_xll.qlCalendarAdvance(calendar,$AC853,AA854,,,trigger)</f>
        <v>45364</v>
      </c>
      <c r="AD854" s="40">
        <f>_xll.qlInterestRateIndexMaturity($X$9,AC854,)</f>
        <v>45548</v>
      </c>
      <c r="AE854" s="43">
        <f>_xll.qlTenorBasisValue(TenorBasis6M,AC854,_xll.ohTrigger(trigger,$X$24))</f>
        <v>2.1708695156602165E-3</v>
      </c>
      <c r="AF854" s="90">
        <f>_xll.qlTenorBasisForwardRate(TenorBasis6M,AC854,_xll.ohTrigger(trigger,$X$24))</f>
        <v>1.8499919602165949E-2</v>
      </c>
      <c r="AG854" s="90">
        <f>_xll.qlIndexFixing(TenorBasisIndex6M,$AB854,TRUE,_xll.ohTrigger(trigger,$X$24))</f>
        <v>1.8317267939415308E-2</v>
      </c>
      <c r="AH854" s="43">
        <f>_xll.qlIndexFixing($X$9,$AB854,TRUE,trigger)</f>
        <v>1.8317043133491865E-2</v>
      </c>
      <c r="AI854" s="45">
        <f t="shared" si="27"/>
        <v>2.2480592344262251E-3</v>
      </c>
    </row>
    <row r="855" spans="27:35" x14ac:dyDescent="0.2">
      <c r="AA855" s="122" t="s">
        <v>88</v>
      </c>
      <c r="AB855" s="40">
        <f>_xll.qlInterestRateIndexFixingDate($X$9,AC855)</f>
        <v>45369</v>
      </c>
      <c r="AC855" s="40">
        <f>_xll.qlCalendarAdvance(calendar,$AC854,AA855,,,trigger)</f>
        <v>45371</v>
      </c>
      <c r="AD855" s="40">
        <f>_xll.qlInterestRateIndexMaturity($X$9,AC855,)</f>
        <v>45555</v>
      </c>
      <c r="AE855" s="43">
        <f>_xll.qlTenorBasisValue(TenorBasis6M,AC855,_xll.ohTrigger(trigger,$X$24))</f>
        <v>2.1672444691316463E-3</v>
      </c>
      <c r="AF855" s="90">
        <f>_xll.qlTenorBasisForwardRate(TenorBasis6M,AC855,_xll.ohTrigger(trigger,$X$24))</f>
        <v>1.8521334925670475E-2</v>
      </c>
      <c r="AG855" s="90">
        <f>_xll.qlIndexFixing(TenorBasisIndex6M,$AB855,TRUE,_xll.ohTrigger(trigger,$X$24))</f>
        <v>1.8338681925039155E-2</v>
      </c>
      <c r="AH855" s="43">
        <f>_xll.qlIndexFixing($X$9,$AB855,TRUE,trigger)</f>
        <v>1.8340918124668103E-2</v>
      </c>
      <c r="AI855" s="45">
        <f t="shared" si="27"/>
        <v>-2.2361996289479991E-2</v>
      </c>
    </row>
    <row r="856" spans="27:35" x14ac:dyDescent="0.2">
      <c r="AA856" s="122" t="s">
        <v>88</v>
      </c>
      <c r="AB856" s="40">
        <f>_xll.qlInterestRateIndexFixingDate($X$9,AC856)</f>
        <v>45376</v>
      </c>
      <c r="AC856" s="40">
        <f>_xll.qlCalendarAdvance(calendar,$AC855,AA856,,,trigger)</f>
        <v>45378</v>
      </c>
      <c r="AD856" s="40">
        <f>_xll.qlInterestRateIndexMaturity($X$9,AC856,)</f>
        <v>45562</v>
      </c>
      <c r="AE856" s="43">
        <f>_xll.qlTenorBasisValue(TenorBasis6M,AC856,_xll.ohTrigger(trigger,$X$24))</f>
        <v>2.163618893230889E-3</v>
      </c>
      <c r="AF856" s="90">
        <f>_xll.qlTenorBasisForwardRate(TenorBasis6M,AC856,_xll.ohTrigger(trigger,$X$24))</f>
        <v>1.8542354197738573E-2</v>
      </c>
      <c r="AG856" s="90">
        <f>_xll.qlIndexFixing(TenorBasisIndex6M,$AB856,TRUE,_xll.ohTrigger(trigger,$X$24))</f>
        <v>1.8459321549316877E-2</v>
      </c>
      <c r="AH856" s="43">
        <f>_xll.qlIndexFixing($X$9,$AB856,TRUE,trigger)</f>
        <v>1.8364575263247078E-2</v>
      </c>
      <c r="AI856" s="45">
        <f t="shared" si="27"/>
        <v>0.94746286069799512</v>
      </c>
    </row>
    <row r="857" spans="27:35" x14ac:dyDescent="0.2">
      <c r="AA857" s="122" t="s">
        <v>88</v>
      </c>
      <c r="AB857" s="40">
        <f>_xll.qlInterestRateIndexFixingDate($X$9,AC857)</f>
        <v>45379</v>
      </c>
      <c r="AC857" s="40">
        <f>_xll.qlCalendarAdvance(calendar,$AC856,AA857,,,trigger)</f>
        <v>45385</v>
      </c>
      <c r="AD857" s="40">
        <f>_xll.qlInterestRateIndexMaturity($X$9,AC857,)</f>
        <v>45568</v>
      </c>
      <c r="AE857" s="43">
        <f>_xll.qlTenorBasisValue(TenorBasis6M,AC857,_xll.ohTrigger(trigger,$X$24))</f>
        <v>2.1599928425251008E-3</v>
      </c>
      <c r="AF857" s="90">
        <f>_xll.qlTenorBasisForwardRate(TenorBasis6M,AC857,_xll.ohTrigger(trigger,$X$24))</f>
        <v>1.8561164144890722E-2</v>
      </c>
      <c r="AG857" s="90">
        <f>_xll.qlIndexFixing(TenorBasisIndex6M,$AB857,TRUE,_xll.ohTrigger(trigger,$X$24))</f>
        <v>1.8379084052535487E-2</v>
      </c>
      <c r="AH857" s="43">
        <f>_xll.qlIndexFixing($X$9,$AB857,TRUE,trigger)</f>
        <v>1.8385947557842317E-2</v>
      </c>
      <c r="AI857" s="45">
        <f t="shared" si="27"/>
        <v>-6.8635053068304142E-2</v>
      </c>
    </row>
    <row r="858" spans="27:35" x14ac:dyDescent="0.2">
      <c r="AA858" s="122" t="s">
        <v>88</v>
      </c>
      <c r="AB858" s="40">
        <f>_xll.qlInterestRateIndexFixingDate($X$9,AC858)</f>
        <v>45390</v>
      </c>
      <c r="AC858" s="40">
        <f>_xll.qlCalendarAdvance(calendar,$AC857,AA858,,,trigger)</f>
        <v>45392</v>
      </c>
      <c r="AD858" s="40">
        <f>_xll.qlInterestRateIndexMaturity($X$9,AC858,)</f>
        <v>45575</v>
      </c>
      <c r="AE858" s="43">
        <f>_xll.qlTenorBasisValue(TenorBasis6M,AC858,_xll.ohTrigger(trigger,$X$24))</f>
        <v>2.1563663711810475E-3</v>
      </c>
      <c r="AF858" s="90">
        <f>_xll.qlTenorBasisForwardRate(TenorBasis6M,AC858,_xll.ohTrigger(trigger,$X$24))</f>
        <v>1.8581424526835536E-2</v>
      </c>
      <c r="AG858" s="90">
        <f>_xll.qlIndexFixing(TenorBasisIndex6M,$AB858,TRUE,_xll.ohTrigger(trigger,$X$24))</f>
        <v>1.8403305737633342E-2</v>
      </c>
      <c r="AH858" s="43">
        <f>_xll.qlIndexFixing($X$9,$AB858,TRUE,trigger)</f>
        <v>1.8409185719689133E-2</v>
      </c>
      <c r="AI858" s="45">
        <f t="shared" si="27"/>
        <v>-5.8799820557911553E-2</v>
      </c>
    </row>
    <row r="859" spans="27:35" x14ac:dyDescent="0.2">
      <c r="AA859" s="122" t="s">
        <v>88</v>
      </c>
      <c r="AB859" s="40">
        <f>_xll.qlInterestRateIndexFixingDate($X$9,AC859)</f>
        <v>45397</v>
      </c>
      <c r="AC859" s="40">
        <f>_xll.qlCalendarAdvance(calendar,$AC858,AA859,,,trigger)</f>
        <v>45399</v>
      </c>
      <c r="AD859" s="40">
        <f>_xll.qlInterestRateIndexMaturity($X$9,AC859,)</f>
        <v>45582</v>
      </c>
      <c r="AE859" s="43">
        <f>_xll.qlTenorBasisValue(TenorBasis6M,AC859,_xll.ohTrigger(trigger,$X$24))</f>
        <v>2.1527395329673355E-3</v>
      </c>
      <c r="AF859" s="90">
        <f>_xll.qlTenorBasisForwardRate(TenorBasis6M,AC859,_xll.ohTrigger(trigger,$X$24))</f>
        <v>1.8601315975518704E-2</v>
      </c>
      <c r="AG859" s="90">
        <f>_xll.qlIndexFixing(TenorBasisIndex6M,$AB859,TRUE,_xll.ohTrigger(trigger,$X$24))</f>
        <v>1.842715859062492E-2</v>
      </c>
      <c r="AH859" s="43">
        <f>_xll.qlIndexFixing($X$9,$AB859,TRUE,trigger)</f>
        <v>1.8432216928107131E-2</v>
      </c>
      <c r="AI859" s="45">
        <f t="shared" si="27"/>
        <v>-5.0583374822110727E-2</v>
      </c>
    </row>
    <row r="860" spans="27:35" x14ac:dyDescent="0.2">
      <c r="AA860" s="122" t="s">
        <v>88</v>
      </c>
      <c r="AB860" s="40">
        <f>_xll.qlInterestRateIndexFixingDate($X$9,AC860)</f>
        <v>45404</v>
      </c>
      <c r="AC860" s="40">
        <f>_xll.qlCalendarAdvance(calendar,$AC859,AA860,,,trigger)</f>
        <v>45406</v>
      </c>
      <c r="AD860" s="40">
        <f>_xll.qlInterestRateIndexMaturity($X$9,AC860,)</f>
        <v>45589</v>
      </c>
      <c r="AE860" s="43">
        <f>_xll.qlTenorBasisValue(TenorBasis6M,AC860,_xll.ohTrigger(trigger,$X$24))</f>
        <v>2.1491123812566282E-3</v>
      </c>
      <c r="AF860" s="90">
        <f>_xll.qlTenorBasisForwardRate(TenorBasis6M,AC860,_xll.ohTrigger(trigger,$X$24))</f>
        <v>1.8620862138059899E-2</v>
      </c>
      <c r="AG860" s="90">
        <f>_xll.qlIndexFixing(TenorBasisIndex6M,$AB860,TRUE,_xll.ohTrigger(trigger,$X$24))</f>
        <v>1.8450666254395027E-2</v>
      </c>
      <c r="AH860" s="43">
        <f>_xll.qlIndexFixing($X$9,$AB860,TRUE,trigger)</f>
        <v>1.8455050724216986E-2</v>
      </c>
      <c r="AI860" s="45">
        <f t="shared" si="27"/>
        <v>-4.384469821958753E-2</v>
      </c>
    </row>
    <row r="861" spans="27:35" x14ac:dyDescent="0.2">
      <c r="AA861" s="122" t="s">
        <v>88</v>
      </c>
      <c r="AB861" s="40">
        <f>_xll.qlInterestRateIndexFixingDate($X$9,AC861)</f>
        <v>45411</v>
      </c>
      <c r="AC861" s="40">
        <f>_xll.qlCalendarAdvance(calendar,$AC860,AA861,,,trigger)</f>
        <v>45414</v>
      </c>
      <c r="AD861" s="40">
        <f>_xll.qlInterestRateIndexMaturity($X$9,AC861,)</f>
        <v>45600</v>
      </c>
      <c r="AE861" s="43">
        <f>_xll.qlTenorBasisValue(TenorBasis6M,AC861,_xll.ohTrigger(trigger,$X$24))</f>
        <v>2.1449667490853045E-3</v>
      </c>
      <c r="AF861" s="90">
        <f>_xll.qlTenorBasisForwardRate(TenorBasis6M,AC861,_xll.ohTrigger(trigger,$X$24))</f>
        <v>1.8647997693727728E-2</v>
      </c>
      <c r="AG861" s="90">
        <f>_xll.qlIndexFixing(TenorBasisIndex6M,$AB861,TRUE,_xll.ohTrigger(trigger,$X$24))</f>
        <v>1.8582959929536753E-2</v>
      </c>
      <c r="AH861" s="43">
        <f>_xll.qlIndexFixing($X$9,$AB861,TRUE,trigger)</f>
        <v>1.8486973901773701E-2</v>
      </c>
      <c r="AI861" s="45">
        <f t="shared" si="27"/>
        <v>0.95986027763051562</v>
      </c>
    </row>
    <row r="862" spans="27:35" x14ac:dyDescent="0.2">
      <c r="AA862" s="122" t="s">
        <v>88</v>
      </c>
      <c r="AB862" s="40">
        <f>_xll.qlInterestRateIndexFixingDate($X$9,AC862)</f>
        <v>45419</v>
      </c>
      <c r="AC862" s="40">
        <f>_xll.qlCalendarAdvance(calendar,$AC861,AA862,,,trigger)</f>
        <v>45421</v>
      </c>
      <c r="AD862" s="40">
        <f>_xll.qlInterestRateIndexMaturity($X$9,AC862,)</f>
        <v>45607</v>
      </c>
      <c r="AE862" s="43">
        <f>_xll.qlTenorBasisValue(TenorBasis6M,AC862,_xll.ohTrigger(trigger,$X$24))</f>
        <v>2.1413391034916028E-3</v>
      </c>
      <c r="AF862" s="90">
        <f>_xll.qlTenorBasisForwardRate(TenorBasis6M,AC862,_xll.ohTrigger(trigger,$X$24))</f>
        <v>1.8666847138644478E-2</v>
      </c>
      <c r="AG862" s="90">
        <f>_xll.qlIndexFixing(TenorBasisIndex6M,$AB862,TRUE,_xll.ohTrigger(trigger,$X$24))</f>
        <v>1.8506448651155003E-2</v>
      </c>
      <c r="AH862" s="43">
        <f>_xll.qlIndexFixing($X$9,$AB862,TRUE,trigger)</f>
        <v>1.850939190919831E-2</v>
      </c>
      <c r="AI862" s="45">
        <f t="shared" si="27"/>
        <v>-2.9432580433072508E-2</v>
      </c>
    </row>
    <row r="863" spans="27:35" x14ac:dyDescent="0.2">
      <c r="AA863" s="122" t="s">
        <v>88</v>
      </c>
      <c r="AB863" s="40">
        <f>_xll.qlInterestRateIndexFixingDate($X$9,AC863)</f>
        <v>45426</v>
      </c>
      <c r="AC863" s="40">
        <f>_xll.qlCalendarAdvance(calendar,$AC862,AA863,,,trigger)</f>
        <v>45428</v>
      </c>
      <c r="AD863" s="40">
        <f>_xll.qlInterestRateIndexMaturity($X$9,AC863,)</f>
        <v>45614</v>
      </c>
      <c r="AE863" s="43">
        <f>_xll.qlTenorBasisValue(TenorBasis6M,AC863,_xll.ohTrigger(trigger,$X$24))</f>
        <v>2.1377113095904857E-3</v>
      </c>
      <c r="AF863" s="90">
        <f>_xll.qlTenorBasisForwardRate(TenorBasis6M,AC863,_xll.ohTrigger(trigger,$X$24))</f>
        <v>1.8685433534253303E-2</v>
      </c>
      <c r="AG863" s="90">
        <f>_xll.qlIndexFixing(TenorBasisIndex6M,$AB863,TRUE,_xll.ohTrigger(trigger,$X$24))</f>
        <v>1.8528933504119903E-2</v>
      </c>
      <c r="AH863" s="43">
        <f>_xll.qlIndexFixing($X$9,$AB863,TRUE,trigger)</f>
        <v>1.8531645684016915E-2</v>
      </c>
      <c r="AI863" s="45">
        <f t="shared" si="27"/>
        <v>-2.7121798970124178E-2</v>
      </c>
    </row>
    <row r="864" spans="27:35" x14ac:dyDescent="0.2">
      <c r="AA864" s="122" t="s">
        <v>88</v>
      </c>
      <c r="AB864" s="40">
        <f>_xll.qlInterestRateIndexFixingDate($X$9,AC864)</f>
        <v>45433</v>
      </c>
      <c r="AC864" s="40">
        <f>_xll.qlCalendarAdvance(calendar,$AC863,AA864,,,trigger)</f>
        <v>45435</v>
      </c>
      <c r="AD864" s="40">
        <f>_xll.qlInterestRateIndexMaturity($X$9,AC864,)</f>
        <v>45621</v>
      </c>
      <c r="AE864" s="43">
        <f>_xll.qlTenorBasisValue(TenorBasis6M,AC864,_xll.ohTrigger(trigger,$X$24))</f>
        <v>2.1340834191376904E-3</v>
      </c>
      <c r="AF864" s="90">
        <f>_xll.qlTenorBasisForwardRate(TenorBasis6M,AC864,_xll.ohTrigger(trigger,$X$24))</f>
        <v>1.8703780153404514E-2</v>
      </c>
      <c r="AG864" s="90">
        <f>_xll.qlIndexFixing(TenorBasisIndex6M,$AB864,TRUE,_xll.ohTrigger(trigger,$X$24))</f>
        <v>1.855117866166215E-2</v>
      </c>
      <c r="AH864" s="43">
        <f>_xll.qlIndexFixing($X$9,$AB864,TRUE,trigger)</f>
        <v>1.8553744616839517E-2</v>
      </c>
      <c r="AI864" s="45">
        <f t="shared" si="27"/>
        <v>-2.5659551773672684E-2</v>
      </c>
    </row>
    <row r="865" spans="27:35" x14ac:dyDescent="0.2">
      <c r="AA865" s="122" t="s">
        <v>88</v>
      </c>
      <c r="AB865" s="40">
        <f>_xll.qlInterestRateIndexFixingDate($X$9,AC865)</f>
        <v>45440</v>
      </c>
      <c r="AC865" s="40">
        <f>_xll.qlCalendarAdvance(calendar,$AC864,AA865,,,trigger)</f>
        <v>45442</v>
      </c>
      <c r="AD865" s="40">
        <f>_xll.qlInterestRateIndexMaturity($X$9,AC865,)</f>
        <v>45625</v>
      </c>
      <c r="AE865" s="43">
        <f>_xll.qlTenorBasisValue(TenorBasis6M,AC865,_xll.ohTrigger(trigger,$X$24))</f>
        <v>2.1304554835042556E-3</v>
      </c>
      <c r="AF865" s="90">
        <f>_xll.qlTenorBasisForwardRate(TenorBasis6M,AC865,_xll.ohTrigger(trigger,$X$24))</f>
        <v>1.8716820553738914E-2</v>
      </c>
      <c r="AG865" s="90">
        <f>_xll.qlIndexFixing(TenorBasisIndex6M,$AB865,TRUE,_xll.ohTrigger(trigger,$X$24))</f>
        <v>1.8566999491053716E-2</v>
      </c>
      <c r="AH865" s="43">
        <f>_xll.qlIndexFixing($X$9,$AB865,TRUE,trigger)</f>
        <v>1.856972223976611E-2</v>
      </c>
      <c r="AI865" s="45">
        <f t="shared" si="27"/>
        <v>-2.7227487123943073E-2</v>
      </c>
    </row>
    <row r="866" spans="27:35" x14ac:dyDescent="0.2">
      <c r="AA866" s="122" t="s">
        <v>88</v>
      </c>
      <c r="AB866" s="40">
        <f>_xll.qlInterestRateIndexFixingDate($X$9,AC866)</f>
        <v>45447</v>
      </c>
      <c r="AC866" s="40">
        <f>_xll.qlCalendarAdvance(calendar,$AC865,AA866,,,trigger)</f>
        <v>45449</v>
      </c>
      <c r="AD866" s="40">
        <f>_xll.qlInterestRateIndexMaturity($X$9,AC866,)</f>
        <v>45632</v>
      </c>
      <c r="AE866" s="43">
        <f>_xll.qlTenorBasisValue(TenorBasis6M,AC866,_xll.ohTrigger(trigger,$X$24))</f>
        <v>2.126827553678668E-3</v>
      </c>
      <c r="AF866" s="90">
        <f>_xll.qlTenorBasisForwardRate(TenorBasis6M,AC866,_xll.ohTrigger(trigger,$X$24))</f>
        <v>1.8734764502322539E-2</v>
      </c>
      <c r="AG866" s="90">
        <f>_xll.qlIndexFixing(TenorBasisIndex6M,$AB866,TRUE,_xll.ohTrigger(trigger,$X$24))</f>
        <v>1.8588905454543222E-2</v>
      </c>
      <c r="AH866" s="43">
        <f>_xll.qlIndexFixing($X$9,$AB866,TRUE,trigger)</f>
        <v>1.8591552709851737E-2</v>
      </c>
      <c r="AI866" s="45">
        <f t="shared" si="27"/>
        <v>-2.6472553085153672E-2</v>
      </c>
    </row>
    <row r="867" spans="27:35" x14ac:dyDescent="0.2">
      <c r="AA867" s="122" t="s">
        <v>88</v>
      </c>
      <c r="AB867" s="40">
        <f>_xll.qlInterestRateIndexFixingDate($X$9,AC867)</f>
        <v>45454</v>
      </c>
      <c r="AC867" s="40">
        <f>_xll.qlCalendarAdvance(calendar,$AC866,AA867,,,trigger)</f>
        <v>45456</v>
      </c>
      <c r="AD867" s="40">
        <f>_xll.qlInterestRateIndexMaturity($X$9,AC867,)</f>
        <v>45639</v>
      </c>
      <c r="AE867" s="43">
        <f>_xll.qlTenorBasisValue(TenorBasis6M,AC867,_xll.ohTrigger(trigger,$X$24))</f>
        <v>2.1231996802690083E-3</v>
      </c>
      <c r="AF867" s="90">
        <f>_xll.qlTenorBasisForwardRate(TenorBasis6M,AC867,_xll.ohTrigger(trigger,$X$24))</f>
        <v>1.8752532091900507E-2</v>
      </c>
      <c r="AG867" s="90">
        <f>_xll.qlIndexFixing(TenorBasisIndex6M,$AB867,TRUE,_xll.ohTrigger(trigger,$X$24))</f>
        <v>1.8610635131180508E-2</v>
      </c>
      <c r="AH867" s="43">
        <f>_xll.qlIndexFixing($X$9,$AB867,TRUE,trigger)</f>
        <v>1.8613253932510176E-2</v>
      </c>
      <c r="AI867" s="45">
        <f t="shared" si="27"/>
        <v>-2.6188013296686574E-2</v>
      </c>
    </row>
    <row r="868" spans="27:35" x14ac:dyDescent="0.2">
      <c r="AA868" s="122" t="s">
        <v>88</v>
      </c>
      <c r="AB868" s="40">
        <f>_xll.qlInterestRateIndexFixingDate($X$9,AC868)</f>
        <v>45461</v>
      </c>
      <c r="AC868" s="40">
        <f>_xll.qlCalendarAdvance(calendar,$AC867,AA868,,,trigger)</f>
        <v>45463</v>
      </c>
      <c r="AD868" s="40">
        <f>_xll.qlInterestRateIndexMaturity($X$9,AC868,)</f>
        <v>45646</v>
      </c>
      <c r="AE868" s="43">
        <f>_xll.qlTenorBasisValue(TenorBasis6M,AC868,_xll.ohTrigger(trigger,$X$24))</f>
        <v>2.1195719135050808E-3</v>
      </c>
      <c r="AF868" s="90">
        <f>_xll.qlTenorBasisForwardRate(TenorBasis6M,AC868,_xll.ohTrigger(trigger,$X$24))</f>
        <v>1.8770146974590472E-2</v>
      </c>
      <c r="AG868" s="90">
        <f>_xll.qlIndexFixing(TenorBasisIndex6M,$AB868,TRUE,_xll.ohTrigger(trigger,$X$24))</f>
        <v>1.8527965549259475E-2</v>
      </c>
      <c r="AH868" s="43">
        <f>_xll.qlIndexFixing($X$9,$AB868,TRUE,trigger)</f>
        <v>1.8634835452691616E-2</v>
      </c>
      <c r="AI868" s="45">
        <f t="shared" si="27"/>
        <v>-1.0686990343214062</v>
      </c>
    </row>
    <row r="869" spans="27:35" x14ac:dyDescent="0.2">
      <c r="AA869" s="122" t="s">
        <v>88</v>
      </c>
      <c r="AB869" s="40">
        <f>_xll.qlInterestRateIndexFixingDate($X$9,AC869)</f>
        <v>45468</v>
      </c>
      <c r="AC869" s="40">
        <f>_xll.qlCalendarAdvance(calendar,$AC868,AA869,,,trigger)</f>
        <v>45470</v>
      </c>
      <c r="AD869" s="40">
        <f>_xll.qlInterestRateIndexMaturity($X$9,AC869,)</f>
        <v>45653</v>
      </c>
      <c r="AE869" s="43">
        <f>_xll.qlTenorBasisValue(TenorBasis6M,AC869,_xll.ohTrigger(trigger,$X$24))</f>
        <v>2.1159443032405345E-3</v>
      </c>
      <c r="AF869" s="90">
        <f>_xll.qlTenorBasisForwardRate(TenorBasis6M,AC869,_xll.ohTrigger(trigger,$X$24))</f>
        <v>1.8787632803013706E-2</v>
      </c>
      <c r="AG869" s="90">
        <f>_xll.qlIndexFixing(TenorBasisIndex6M,$AB869,TRUE,_xll.ohTrigger(trigger,$X$24))</f>
        <v>1.8653660222263405E-2</v>
      </c>
      <c r="AH869" s="43">
        <f>_xll.qlIndexFixing($X$9,$AB869,TRUE,trigger)</f>
        <v>1.8656306815783921E-2</v>
      </c>
      <c r="AI869" s="45">
        <f t="shared" si="27"/>
        <v>-2.6465935205159663E-2</v>
      </c>
    </row>
    <row r="870" spans="27:35" x14ac:dyDescent="0.2">
      <c r="AA870" s="122" t="s">
        <v>88</v>
      </c>
      <c r="AB870" s="40">
        <f>_xll.qlInterestRateIndexFixingDate($X$9,AC870)</f>
        <v>45475</v>
      </c>
      <c r="AC870" s="40">
        <f>_xll.qlCalendarAdvance(calendar,$AC869,AA870,,,trigger)</f>
        <v>45477</v>
      </c>
      <c r="AD870" s="40">
        <f>_xll.qlInterestRateIndexMaturity($X$9,AC870,)</f>
        <v>45663</v>
      </c>
      <c r="AE870" s="43">
        <f>_xll.qlTenorBasisValue(TenorBasis6M,AC870,_xll.ohTrigger(trigger,$X$24))</f>
        <v>2.1123168989549694E-3</v>
      </c>
      <c r="AF870" s="90">
        <f>_xll.qlTenorBasisForwardRate(TenorBasis6M,AC870,_xll.ohTrigger(trigger,$X$24))</f>
        <v>1.8810127913083494E-2</v>
      </c>
      <c r="AG870" s="90">
        <f>_xll.qlIndexFixing(TenorBasisIndex6M,$AB870,TRUE,_xll.ohTrigger(trigger,$X$24))</f>
        <v>1.8781264444145979E-2</v>
      </c>
      <c r="AH870" s="43">
        <f>_xll.qlIndexFixing($X$9,$AB870,TRUE,trigger)</f>
        <v>1.8683612463609344E-2</v>
      </c>
      <c r="AI870" s="45">
        <f t="shared" si="27"/>
        <v>0.97651980536635208</v>
      </c>
    </row>
    <row r="871" spans="27:35" x14ac:dyDescent="0.2">
      <c r="AA871" s="122" t="s">
        <v>88</v>
      </c>
      <c r="AB871" s="40">
        <f>_xll.qlInterestRateIndexFixingDate($X$9,AC871)</f>
        <v>45482</v>
      </c>
      <c r="AC871" s="40">
        <f>_xll.qlCalendarAdvance(calendar,$AC870,AA871,,,trigger)</f>
        <v>45484</v>
      </c>
      <c r="AD871" s="40">
        <f>_xll.qlInterestRateIndexMaturity($X$9,AC871,)</f>
        <v>45670</v>
      </c>
      <c r="AE871" s="43">
        <f>_xll.qlTenorBasisValue(TenorBasis6M,AC871,_xll.ohTrigger(trigger,$X$24))</f>
        <v>2.1086897497560411E-3</v>
      </c>
      <c r="AF871" s="90">
        <f>_xll.qlTenorBasisForwardRate(TenorBasis6M,AC871,_xll.ohTrigger(trigger,$X$24))</f>
        <v>1.8827447783167001E-2</v>
      </c>
      <c r="AG871" s="90">
        <f>_xll.qlIndexFixing(TenorBasisIndex6M,$AB871,TRUE,_xll.ohTrigger(trigger,$X$24))</f>
        <v>1.8802593346697205E-2</v>
      </c>
      <c r="AH871" s="43">
        <f>_xll.qlIndexFixing($X$9,$AB871,TRUE,trigger)</f>
        <v>1.8704890477647815E-2</v>
      </c>
      <c r="AI871" s="45">
        <f t="shared" si="27"/>
        <v>0.97702869049389607</v>
      </c>
    </row>
    <row r="872" spans="27:35" x14ac:dyDescent="0.2">
      <c r="AA872" s="122" t="s">
        <v>88</v>
      </c>
      <c r="AB872" s="40">
        <f>_xll.qlInterestRateIndexFixingDate($X$9,AC872)</f>
        <v>45489</v>
      </c>
      <c r="AC872" s="40">
        <f>_xll.qlCalendarAdvance(calendar,$AC871,AA872,,,trigger)</f>
        <v>45491</v>
      </c>
      <c r="AD872" s="40">
        <f>_xll.qlInterestRateIndexMaturity($X$9,AC872,)</f>
        <v>45677</v>
      </c>
      <c r="AE872" s="43">
        <f>_xll.qlTenorBasisValue(TenorBasis6M,AC872,_xll.ohTrigger(trigger,$X$24))</f>
        <v>2.1050629043815453E-3</v>
      </c>
      <c r="AF872" s="90">
        <f>_xll.qlTenorBasisForwardRate(TenorBasis6M,AC872,_xll.ohTrigger(trigger,$X$24))</f>
        <v>1.8844714078900392E-2</v>
      </c>
      <c r="AG872" s="90">
        <f>_xll.qlIndexFixing(TenorBasisIndex6M,$AB872,TRUE,_xll.ohTrigger(trigger,$X$24))</f>
        <v>1.8723303465703375E-2</v>
      </c>
      <c r="AH872" s="43">
        <f>_xll.qlIndexFixing($X$9,$AB872,TRUE,trigger)</f>
        <v>1.8726088790711862E-2</v>
      </c>
      <c r="AI872" s="45">
        <f t="shared" si="27"/>
        <v>-2.7853250084870773E-2</v>
      </c>
    </row>
    <row r="873" spans="27:35" x14ac:dyDescent="0.2">
      <c r="AA873" s="122" t="s">
        <v>88</v>
      </c>
      <c r="AB873" s="40">
        <f>_xll.qlInterestRateIndexFixingDate($X$9,AC873)</f>
        <v>45496</v>
      </c>
      <c r="AC873" s="40">
        <f>_xll.qlCalendarAdvance(calendar,$AC872,AA873,,,trigger)</f>
        <v>45498</v>
      </c>
      <c r="AD873" s="40">
        <f>_xll.qlInterestRateIndexMaturity($X$9,AC873,)</f>
        <v>45684</v>
      </c>
      <c r="AE873" s="43">
        <f>_xll.qlTenorBasisValue(TenorBasis6M,AC873,_xll.ohTrigger(trigger,$X$24))</f>
        <v>2.1014364112014994E-3</v>
      </c>
      <c r="AF873" s="90">
        <f>_xll.qlTenorBasisForwardRate(TenorBasis6M,AC873,_xll.ohTrigger(trigger,$X$24))</f>
        <v>1.8861950077731161E-2</v>
      </c>
      <c r="AG873" s="90">
        <f>_xll.qlIndexFixing(TenorBasisIndex6M,$AB873,TRUE,_xll.ohTrigger(trigger,$X$24))</f>
        <v>1.8744438610217035E-2</v>
      </c>
      <c r="AH873" s="43">
        <f>_xll.qlIndexFixing($X$9,$AB873,TRUE,trigger)</f>
        <v>1.8747216797362316E-2</v>
      </c>
      <c r="AI873" s="45">
        <f t="shared" si="27"/>
        <v>-2.7781871452803308E-2</v>
      </c>
    </row>
    <row r="874" spans="27:35" x14ac:dyDescent="0.2">
      <c r="AA874" s="122" t="s">
        <v>88</v>
      </c>
      <c r="AB874" s="40">
        <f>_xll.qlInterestRateIndexFixingDate($X$9,AC874)</f>
        <v>45503</v>
      </c>
      <c r="AC874" s="40">
        <f>_xll.qlCalendarAdvance(calendar,$AC873,AA874,,,trigger)</f>
        <v>45505</v>
      </c>
      <c r="AD874" s="40">
        <f>_xll.qlInterestRateIndexMaturity($X$9,AC874,)</f>
        <v>45691</v>
      </c>
      <c r="AE874" s="43">
        <f>_xll.qlTenorBasisValue(TenorBasis6M,AC874,_xll.ohTrigger(trigger,$X$24))</f>
        <v>2.0978103182202061E-3</v>
      </c>
      <c r="AF874" s="90">
        <f>_xll.qlTenorBasisForwardRate(TenorBasis6M,AC874,_xll.ohTrigger(trigger,$X$24))</f>
        <v>1.8879179057563217E-2</v>
      </c>
      <c r="AG874" s="90">
        <f>_xll.qlIndexFixing(TenorBasisIndex6M,$AB874,TRUE,_xll.ohTrigger(trigger,$X$24))</f>
        <v>1.8662338019331703E-2</v>
      </c>
      <c r="AH874" s="43">
        <f>_xll.qlIndexFixing($X$9,$AB874,TRUE,trigger)</f>
        <v>1.8768283892573435E-2</v>
      </c>
      <c r="AI874" s="45">
        <f t="shared" ref="AI874:AI937" si="28">(AG874-AH874)*10000</f>
        <v>-1.0594587324173204</v>
      </c>
    </row>
    <row r="875" spans="27:35" x14ac:dyDescent="0.2">
      <c r="AA875" s="122" t="s">
        <v>88</v>
      </c>
      <c r="AB875" s="40">
        <f>_xll.qlInterestRateIndexFixingDate($X$9,AC875)</f>
        <v>45510</v>
      </c>
      <c r="AC875" s="40">
        <f>_xll.qlCalendarAdvance(calendar,$AC874,AA875,,,trigger)</f>
        <v>45512</v>
      </c>
      <c r="AD875" s="40">
        <f>_xll.qlInterestRateIndexMaturity($X$9,AC875,)</f>
        <v>45698</v>
      </c>
      <c r="AE875" s="43">
        <f>_xll.qlTenorBasisValue(TenorBasis6M,AC875,_xll.ohTrigger(trigger,$X$24))</f>
        <v>2.0941846730783155E-3</v>
      </c>
      <c r="AF875" s="90">
        <f>_xll.qlTenorBasisForwardRate(TenorBasis6M,AC875,_xll.ohTrigger(trigger,$X$24))</f>
        <v>1.8896424296762887E-2</v>
      </c>
      <c r="AG875" s="90">
        <f>_xll.qlIndexFixing(TenorBasisIndex6M,$AB875,TRUE,_xll.ohTrigger(trigger,$X$24))</f>
        <v>1.8683377283087405E-2</v>
      </c>
      <c r="AH875" s="43">
        <f>_xll.qlIndexFixing($X$9,$AB875,TRUE,trigger)</f>
        <v>1.8789299471731628E-2</v>
      </c>
      <c r="AI875" s="45">
        <f t="shared" si="28"/>
        <v>-1.0592218864422311</v>
      </c>
    </row>
    <row r="876" spans="27:35" x14ac:dyDescent="0.2">
      <c r="AA876" s="122" t="s">
        <v>88</v>
      </c>
      <c r="AB876" s="40">
        <f>_xll.qlInterestRateIndexFixingDate($X$9,AC876)</f>
        <v>45517</v>
      </c>
      <c r="AC876" s="40">
        <f>_xll.qlCalendarAdvance(calendar,$AC875,AA876,,,trigger)</f>
        <v>45519</v>
      </c>
      <c r="AD876" s="40">
        <f>_xll.qlInterestRateIndexMaturity($X$9,AC876,)</f>
        <v>45705</v>
      </c>
      <c r="AE876" s="43">
        <f>_xll.qlTenorBasisValue(TenorBasis6M,AC876,_xll.ohTrigger(trigger,$X$24))</f>
        <v>2.0905595230548712E-3</v>
      </c>
      <c r="AF876" s="90">
        <f>_xll.qlTenorBasisForwardRate(TenorBasis6M,AC876,_xll.ohTrigger(trigger,$X$24))</f>
        <v>1.8913709074155492E-2</v>
      </c>
      <c r="AG876" s="90">
        <f>_xll.qlIndexFixing(TenorBasisIndex6M,$AB876,TRUE,_xll.ohTrigger(trigger,$X$24))</f>
        <v>1.8807895382432823E-2</v>
      </c>
      <c r="AH876" s="43">
        <f>_xll.qlIndexFixing($X$9,$AB876,TRUE,trigger)</f>
        <v>1.8810272930631141E-2</v>
      </c>
      <c r="AI876" s="45">
        <f t="shared" si="28"/>
        <v>-2.3775481983179247E-2</v>
      </c>
    </row>
    <row r="877" spans="27:35" x14ac:dyDescent="0.2">
      <c r="AA877" s="122" t="s">
        <v>88</v>
      </c>
      <c r="AB877" s="40">
        <f>_xll.qlInterestRateIndexFixingDate($X$9,AC877)</f>
        <v>45524</v>
      </c>
      <c r="AC877" s="40">
        <f>_xll.qlCalendarAdvance(calendar,$AC876,AA877,,,trigger)</f>
        <v>45526</v>
      </c>
      <c r="AD877" s="40">
        <f>_xll.qlInterestRateIndexMaturity($X$9,AC877,)</f>
        <v>45712</v>
      </c>
      <c r="AE877" s="43">
        <f>_xll.qlTenorBasisValue(TenorBasis6M,AC877,_xll.ohTrigger(trigger,$X$24))</f>
        <v>2.086934915069344E-3</v>
      </c>
      <c r="AF877" s="90">
        <f>_xll.qlTenorBasisForwardRate(TenorBasis6M,AC877,_xll.ohTrigger(trigger,$X$24))</f>
        <v>1.8931056669035651E-2</v>
      </c>
      <c r="AG877" s="90">
        <f>_xll.qlIndexFixing(TenorBasisIndex6M,$AB877,TRUE,_xll.ohTrigger(trigger,$X$24))</f>
        <v>1.8829142344946502E-2</v>
      </c>
      <c r="AH877" s="43">
        <f>_xll.qlIndexFixing($X$9,$AB877,TRUE,trigger)</f>
        <v>1.8831213665473641E-2</v>
      </c>
      <c r="AI877" s="45">
        <f t="shared" si="28"/>
        <v>-2.0713205271388757E-2</v>
      </c>
    </row>
    <row r="878" spans="27:35" x14ac:dyDescent="0.2">
      <c r="AA878" s="122" t="s">
        <v>88</v>
      </c>
      <c r="AB878" s="40">
        <f>_xll.qlInterestRateIndexFixingDate($X$9,AC878)</f>
        <v>45531</v>
      </c>
      <c r="AC878" s="40">
        <f>_xll.qlCalendarAdvance(calendar,$AC877,AA878,,,trigger)</f>
        <v>45533</v>
      </c>
      <c r="AD878" s="40">
        <f>_xll.qlInterestRateIndexMaturity($X$9,AC878,)</f>
        <v>45716</v>
      </c>
      <c r="AE878" s="43">
        <f>_xll.qlTenorBasisValue(TenorBasis6M,AC878,_xll.ohTrigger(trigger,$X$24))</f>
        <v>2.0833108956836649E-3</v>
      </c>
      <c r="AF878" s="90">
        <f>_xll.qlTenorBasisForwardRate(TenorBasis6M,AC878,_xll.ohTrigger(trigger,$X$24))</f>
        <v>1.8943100734426274E-2</v>
      </c>
      <c r="AG878" s="90">
        <f>_xll.qlIndexFixing(TenorBasisIndex6M,$AB878,TRUE,_xll.ohTrigger(trigger,$X$24))</f>
        <v>1.8739498393820352E-2</v>
      </c>
      <c r="AH878" s="43">
        <f>_xll.qlIndexFixing($X$9,$AB878,TRUE,trigger)</f>
        <v>1.8846167213966949E-2</v>
      </c>
      <c r="AI878" s="45">
        <f t="shared" si="28"/>
        <v>-1.066688201465972</v>
      </c>
    </row>
    <row r="879" spans="27:35" x14ac:dyDescent="0.2">
      <c r="AA879" s="122" t="s">
        <v>88</v>
      </c>
      <c r="AB879" s="40">
        <f>_xll.qlInterestRateIndexFixingDate($X$9,AC879)</f>
        <v>45538</v>
      </c>
      <c r="AC879" s="40">
        <f>_xll.qlCalendarAdvance(calendar,$AC878,AA879,,,trigger)</f>
        <v>45540</v>
      </c>
      <c r="AD879" s="40">
        <f>_xll.qlInterestRateIndexMaturity($X$9,AC879,)</f>
        <v>45721</v>
      </c>
      <c r="AE879" s="43">
        <f>_xll.qlTenorBasisValue(TenorBasis6M,AC879,_xll.ohTrigger(trigger,$X$24))</f>
        <v>2.0796875111042381E-3</v>
      </c>
      <c r="AF879" s="90">
        <f>_xll.qlTenorBasisForwardRate(TenorBasis6M,AC879,_xll.ohTrigger(trigger,$X$24))</f>
        <v>1.8956981018820852E-2</v>
      </c>
      <c r="AG879" s="90">
        <f>_xll.qlIndexFixing(TenorBasisIndex6M,$AB879,TRUE,_xll.ohTrigger(trigger,$X$24))</f>
        <v>1.8862475001016451E-2</v>
      </c>
      <c r="AH879" s="43">
        <f>_xll.qlIndexFixing($X$9,$AB879,TRUE,trigger)</f>
        <v>1.886308237561966E-2</v>
      </c>
      <c r="AI879" s="45">
        <f t="shared" si="28"/>
        <v>-6.0737460320925418E-3</v>
      </c>
    </row>
    <row r="880" spans="27:35" x14ac:dyDescent="0.2">
      <c r="AA880" s="122" t="s">
        <v>88</v>
      </c>
      <c r="AB880" s="40">
        <f>_xll.qlInterestRateIndexFixingDate($X$9,AC880)</f>
        <v>45545</v>
      </c>
      <c r="AC880" s="40">
        <f>_xll.qlCalendarAdvance(calendar,$AC879,AA880,,,trigger)</f>
        <v>45547</v>
      </c>
      <c r="AD880" s="40">
        <f>_xll.qlInterestRateIndexMaturity($X$9,AC880,)</f>
        <v>45728</v>
      </c>
      <c r="AE880" s="43">
        <f>_xll.qlTenorBasisValue(TenorBasis6M,AC880,_xll.ohTrigger(trigger,$X$24))</f>
        <v>2.0760648071839476E-3</v>
      </c>
      <c r="AF880" s="90">
        <f>_xll.qlTenorBasisForwardRate(TenorBasis6M,AC880,_xll.ohTrigger(trigger,$X$24))</f>
        <v>1.8974576316100146E-2</v>
      </c>
      <c r="AG880" s="90">
        <f>_xll.qlIndexFixing(TenorBasisIndex6M,$AB880,TRUE,_xll.ohTrigger(trigger,$X$24))</f>
        <v>1.8988198301284186E-2</v>
      </c>
      <c r="AH880" s="43">
        <f>_xll.qlIndexFixing($X$9,$AB880,TRUE,trigger)</f>
        <v>1.8883966016842172E-2</v>
      </c>
      <c r="AI880" s="45">
        <f t="shared" si="28"/>
        <v>1.0423228444201431</v>
      </c>
    </row>
    <row r="881" spans="27:35" x14ac:dyDescent="0.2">
      <c r="AA881" s="122" t="s">
        <v>88</v>
      </c>
      <c r="AB881" s="40">
        <f>_xll.qlInterestRateIndexFixingDate($X$9,AC881)</f>
        <v>45552</v>
      </c>
      <c r="AC881" s="40">
        <f>_xll.qlCalendarAdvance(calendar,$AC880,AA881,,,trigger)</f>
        <v>45554</v>
      </c>
      <c r="AD881" s="40">
        <f>_xll.qlInterestRateIndexMaturity($X$9,AC881,)</f>
        <v>45735</v>
      </c>
      <c r="AE881" s="43">
        <f>_xll.qlTenorBasisValue(TenorBasis6M,AC881,_xll.ohTrigger(trigger,$X$24))</f>
        <v>2.072442829424156E-3</v>
      </c>
      <c r="AF881" s="90">
        <f>_xll.qlTenorBasisForwardRate(TenorBasis6M,AC881,_xll.ohTrigger(trigger,$X$24))</f>
        <v>1.8992325657045662E-2</v>
      </c>
      <c r="AG881" s="90">
        <f>_xll.qlIndexFixing(TenorBasisIndex6M,$AB881,TRUE,_xll.ohTrigger(trigger,$X$24))</f>
        <v>1.8905832149878114E-2</v>
      </c>
      <c r="AH881" s="43">
        <f>_xll.qlIndexFixing($X$9,$AB881,TRUE,trigger)</f>
        <v>1.8904853773797851E-2</v>
      </c>
      <c r="AI881" s="45">
        <f t="shared" si="28"/>
        <v>9.7837608026285494E-3</v>
      </c>
    </row>
    <row r="882" spans="27:35" x14ac:dyDescent="0.2">
      <c r="AA882" s="122" t="s">
        <v>88</v>
      </c>
      <c r="AB882" s="40">
        <f>_xll.qlInterestRateIndexFixingDate($X$9,AC882)</f>
        <v>45559</v>
      </c>
      <c r="AC882" s="40">
        <f>_xll.qlCalendarAdvance(calendar,$AC881,AA882,,,trigger)</f>
        <v>45561</v>
      </c>
      <c r="AD882" s="40">
        <f>_xll.qlInterestRateIndexMaturity($X$9,AC882,)</f>
        <v>45742</v>
      </c>
      <c r="AE882" s="43">
        <f>_xll.qlTenorBasisValue(TenorBasis6M,AC882,_xll.ohTrigger(trigger,$X$24))</f>
        <v>2.0688216229766895E-3</v>
      </c>
      <c r="AF882" s="90">
        <f>_xll.qlTenorBasisForwardRate(TenorBasis6M,AC882,_xll.ohTrigger(trigger,$X$24))</f>
        <v>1.9010252958815151E-2</v>
      </c>
      <c r="AG882" s="90">
        <f>_xll.qlIndexFixing(TenorBasisIndex6M,$AB882,TRUE,_xll.ohTrigger(trigger,$X$24))</f>
        <v>1.8927765783989726E-2</v>
      </c>
      <c r="AH882" s="43">
        <f>_xll.qlIndexFixing($X$9,$AB882,TRUE,trigger)</f>
        <v>1.8925755301729054E-2</v>
      </c>
      <c r="AI882" s="45">
        <f t="shared" si="28"/>
        <v>2.0104822606725747E-2</v>
      </c>
    </row>
    <row r="883" spans="27:35" x14ac:dyDescent="0.2">
      <c r="AA883" s="122" t="s">
        <v>88</v>
      </c>
      <c r="AB883" s="40">
        <f>_xll.qlInterestRateIndexFixingDate($X$9,AC883)</f>
        <v>45566</v>
      </c>
      <c r="AC883" s="40">
        <f>_xll.qlCalendarAdvance(calendar,$AC882,AA883,,,trigger)</f>
        <v>45568</v>
      </c>
      <c r="AD883" s="40">
        <f>_xll.qlInterestRateIndexMaturity($X$9,AC883,)</f>
        <v>45750</v>
      </c>
      <c r="AE883" s="43">
        <f>_xll.qlTenorBasisValue(TenorBasis6M,AC883,_xll.ohTrigger(trigger,$X$24))</f>
        <v>2.0652012326458154E-3</v>
      </c>
      <c r="AF883" s="90">
        <f>_xll.qlTenorBasisForwardRate(TenorBasis6M,AC883,_xll.ohTrigger(trigger,$X$24))</f>
        <v>1.9030255367179689E-2</v>
      </c>
      <c r="AG883" s="90">
        <f>_xll.qlIndexFixing(TenorBasisIndex6M,$AB883,TRUE,_xll.ohTrigger(trigger,$X$24))</f>
        <v>1.8951197951314041E-2</v>
      </c>
      <c r="AH883" s="43">
        <f>_xll.qlIndexFixing($X$9,$AB883,TRUE,trigger)</f>
        <v>1.8948682840811318E-2</v>
      </c>
      <c r="AI883" s="45">
        <f t="shared" si="28"/>
        <v>2.5151105027231002E-2</v>
      </c>
    </row>
    <row r="884" spans="27:35" x14ac:dyDescent="0.2">
      <c r="AA884" s="122" t="s">
        <v>88</v>
      </c>
      <c r="AB884" s="40">
        <f>_xll.qlInterestRateIndexFixingDate($X$9,AC884)</f>
        <v>45573</v>
      </c>
      <c r="AC884" s="40">
        <f>_xll.qlCalendarAdvance(calendar,$AC883,AA884,,,trigger)</f>
        <v>45575</v>
      </c>
      <c r="AD884" s="40">
        <f>_xll.qlInterestRateIndexMaturity($X$9,AC884,)</f>
        <v>45757</v>
      </c>
      <c r="AE884" s="43">
        <f>_xll.qlTenorBasisValue(TenorBasis6M,AC884,_xll.ohTrigger(trigger,$X$24))</f>
        <v>2.0615817028902094E-3</v>
      </c>
      <c r="AF884" s="90">
        <f>_xll.qlTenorBasisForwardRate(TenorBasis6M,AC884,_xll.ohTrigger(trigger,$X$24))</f>
        <v>1.9048621285373424E-2</v>
      </c>
      <c r="AG884" s="90">
        <f>_xll.qlIndexFixing(TenorBasisIndex6M,$AB884,TRUE,_xll.ohTrigger(trigger,$X$24))</f>
        <v>1.8969563262826478E-2</v>
      </c>
      <c r="AH884" s="43">
        <f>_xll.qlIndexFixing($X$9,$AB884,TRUE,trigger)</f>
        <v>1.8969641843782286E-2</v>
      </c>
      <c r="AI884" s="45">
        <f t="shared" si="28"/>
        <v>-7.85809558083439E-4</v>
      </c>
    </row>
    <row r="885" spans="27:35" x14ac:dyDescent="0.2">
      <c r="AA885" s="122" t="s">
        <v>88</v>
      </c>
      <c r="AB885" s="40">
        <f>_xll.qlInterestRateIndexFixingDate($X$9,AC885)</f>
        <v>45580</v>
      </c>
      <c r="AC885" s="40">
        <f>_xll.qlCalendarAdvance(calendar,$AC884,AA885,,,trigger)</f>
        <v>45582</v>
      </c>
      <c r="AD885" s="40">
        <f>_xll.qlInterestRateIndexMaturity($X$9,AC885,)</f>
        <v>45764</v>
      </c>
      <c r="AE885" s="43">
        <f>_xll.qlTenorBasisValue(TenorBasis6M,AC885,_xll.ohTrigger(trigger,$X$24))</f>
        <v>2.0579630778249118E-3</v>
      </c>
      <c r="AF885" s="90">
        <f>_xll.qlTenorBasisForwardRate(TenorBasis6M,AC885,_xll.ohTrigger(trigger,$X$24))</f>
        <v>1.9067209656873047E-2</v>
      </c>
      <c r="AG885" s="90">
        <f>_xll.qlIndexFixing(TenorBasisIndex6M,$AB885,TRUE,_xll.ohTrigger(trigger,$X$24))</f>
        <v>1.8988151018841732E-2</v>
      </c>
      <c r="AH885" s="43">
        <f>_xll.qlIndexFixing($X$9,$AB885,TRUE,trigger)</f>
        <v>1.8990632553995801E-2</v>
      </c>
      <c r="AI885" s="45">
        <f t="shared" si="28"/>
        <v>-2.4815351540689867E-2</v>
      </c>
    </row>
    <row r="886" spans="27:35" x14ac:dyDescent="0.2">
      <c r="AA886" s="122" t="s">
        <v>88</v>
      </c>
      <c r="AB886" s="40">
        <f>_xll.qlInterestRateIndexFixingDate($X$9,AC886)</f>
        <v>45587</v>
      </c>
      <c r="AC886" s="40">
        <f>_xll.qlCalendarAdvance(calendar,$AC885,AA886,,,trigger)</f>
        <v>45589</v>
      </c>
      <c r="AD886" s="40">
        <f>_xll.qlInterestRateIndexMaturity($X$9,AC886,)</f>
        <v>45771</v>
      </c>
      <c r="AE886" s="43">
        <f>_xll.qlTenorBasisValue(TenorBasis6M,AC886,_xll.ohTrigger(trigger,$X$24))</f>
        <v>2.0543454012232763E-3</v>
      </c>
      <c r="AF886" s="90">
        <f>_xll.qlTenorBasisForwardRate(TenorBasis6M,AC886,_xll.ohTrigger(trigger,$X$24))</f>
        <v>1.9086020531609162E-2</v>
      </c>
      <c r="AG886" s="90">
        <f>_xll.qlIndexFixing(TenorBasisIndex6M,$AB886,TRUE,_xll.ohTrigger(trigger,$X$24))</f>
        <v>1.900696126928646E-2</v>
      </c>
      <c r="AH886" s="43">
        <f>_xll.qlIndexFixing($X$9,$AB886,TRUE,trigger)</f>
        <v>1.9011654972447549E-2</v>
      </c>
      <c r="AI886" s="45">
        <f t="shared" si="28"/>
        <v>-4.6937031610884417E-2</v>
      </c>
    </row>
    <row r="887" spans="27:35" x14ac:dyDescent="0.2">
      <c r="AA887" s="122" t="s">
        <v>88</v>
      </c>
      <c r="AB887" s="40">
        <f>_xll.qlInterestRateIndexFixingDate($X$9,AC887)</f>
        <v>45594</v>
      </c>
      <c r="AC887" s="40">
        <f>_xll.qlCalendarAdvance(calendar,$AC886,AA887,,,trigger)</f>
        <v>45596</v>
      </c>
      <c r="AD887" s="40">
        <f>_xll.qlInterestRateIndexMaturity($X$9,AC887,)</f>
        <v>45777</v>
      </c>
      <c r="AE887" s="43">
        <f>_xll.qlTenorBasisValue(TenorBasis6M,AC887,_xll.ohTrigger(trigger,$X$24))</f>
        <v>2.0507287165189049E-3</v>
      </c>
      <c r="AF887" s="90">
        <f>_xll.qlTenorBasisForwardRate(TenorBasis6M,AC887,_xll.ohTrigger(trigger,$X$24))</f>
        <v>1.9103113152400104E-2</v>
      </c>
      <c r="AG887" s="90">
        <f>_xll.qlIndexFixing(TenorBasisIndex6M,$AB887,TRUE,_xll.ohTrigger(trigger,$X$24))</f>
        <v>1.9024057471730908E-2</v>
      </c>
      <c r="AH887" s="43">
        <f>_xll.qlIndexFixing($X$9,$AB887,TRUE,trigger)</f>
        <v>1.9030693040547973E-2</v>
      </c>
      <c r="AI887" s="45">
        <f t="shared" si="28"/>
        <v>-6.6355688170642579E-2</v>
      </c>
    </row>
    <row r="888" spans="27:35" x14ac:dyDescent="0.2">
      <c r="AA888" s="122" t="s">
        <v>88</v>
      </c>
      <c r="AB888" s="40">
        <f>_xll.qlInterestRateIndexFixingDate($X$9,AC888)</f>
        <v>45601</v>
      </c>
      <c r="AC888" s="40">
        <f>_xll.qlCalendarAdvance(calendar,$AC887,AA888,,,trigger)</f>
        <v>45603</v>
      </c>
      <c r="AD888" s="40">
        <f>_xll.qlInterestRateIndexMaturity($X$9,AC888,)</f>
        <v>45784</v>
      </c>
      <c r="AE888" s="43">
        <f>_xll.qlTenorBasisValue(TenorBasis6M,AC888,_xll.ohTrigger(trigger,$X$24))</f>
        <v>2.0471130668075783E-3</v>
      </c>
      <c r="AF888" s="90">
        <f>_xll.qlTenorBasisForwardRate(TenorBasis6M,AC888,_xll.ohTrigger(trigger,$X$24))</f>
        <v>1.9122352250135151E-2</v>
      </c>
      <c r="AG888" s="90">
        <f>_xll.qlIndexFixing(TenorBasisIndex6M,$AB888,TRUE,_xll.ohTrigger(trigger,$X$24))</f>
        <v>1.9043295932403396E-2</v>
      </c>
      <c r="AH888" s="43">
        <f>_xll.qlIndexFixing($X$9,$AB888,TRUE,trigger)</f>
        <v>1.9051775503489795E-2</v>
      </c>
      <c r="AI888" s="45">
        <f t="shared" si="28"/>
        <v>-8.4795710863991292E-2</v>
      </c>
    </row>
    <row r="889" spans="27:35" x14ac:dyDescent="0.2">
      <c r="AA889" s="122" t="s">
        <v>88</v>
      </c>
      <c r="AB889" s="40">
        <f>_xll.qlInterestRateIndexFixingDate($X$9,AC889)</f>
        <v>45608</v>
      </c>
      <c r="AC889" s="40">
        <f>_xll.qlCalendarAdvance(calendar,$AC888,AA889,,,trigger)</f>
        <v>45610</v>
      </c>
      <c r="AD889" s="40">
        <f>_xll.qlInterestRateIndexMaturity($X$9,AC889,)</f>
        <v>45791</v>
      </c>
      <c r="AE889" s="43">
        <f>_xll.qlTenorBasisValue(TenorBasis6M,AC889,_xll.ohTrigger(trigger,$X$24))</f>
        <v>2.0434984948491733E-3</v>
      </c>
      <c r="AF889" s="90">
        <f>_xll.qlTenorBasisForwardRate(TenorBasis6M,AC889,_xll.ohTrigger(trigger,$X$24))</f>
        <v>1.914181398312054E-2</v>
      </c>
      <c r="AG889" s="90">
        <f>_xll.qlIndexFixing(TenorBasisIndex6M,$AB889,TRUE,_xll.ohTrigger(trigger,$X$24))</f>
        <v>1.9167682612754949E-2</v>
      </c>
      <c r="AH889" s="43">
        <f>_xll.qlIndexFixing($X$9,$AB889,TRUE,trigger)</f>
        <v>1.9072889674698126E-2</v>
      </c>
      <c r="AI889" s="45">
        <f t="shared" si="28"/>
        <v>0.94792938056822984</v>
      </c>
    </row>
    <row r="890" spans="27:35" x14ac:dyDescent="0.2">
      <c r="AA890" s="122" t="s">
        <v>88</v>
      </c>
      <c r="AB890" s="40">
        <f>_xll.qlInterestRateIndexFixingDate($X$9,AC890)</f>
        <v>45615</v>
      </c>
      <c r="AC890" s="40">
        <f>_xll.qlCalendarAdvance(calendar,$AC889,AA890,,,trigger)</f>
        <v>45617</v>
      </c>
      <c r="AD890" s="40">
        <f>_xll.qlInterestRateIndexMaturity($X$9,AC890,)</f>
        <v>45798</v>
      </c>
      <c r="AE890" s="43">
        <f>_xll.qlTenorBasisValue(TenorBasis6M,AC890,_xll.ohTrigger(trigger,$X$24))</f>
        <v>2.03988504306957E-3</v>
      </c>
      <c r="AF890" s="90">
        <f>_xll.qlTenorBasisForwardRate(TenorBasis6M,AC890,_xll.ohTrigger(trigger,$X$24))</f>
        <v>1.9161498400226358E-2</v>
      </c>
      <c r="AG890" s="90">
        <f>_xll.qlIndexFixing(TenorBasisIndex6M,$AB890,TRUE,_xll.ohTrigger(trigger,$X$24))</f>
        <v>1.9082440782081125E-2</v>
      </c>
      <c r="AH890" s="43">
        <f>_xll.qlIndexFixing($X$9,$AB890,TRUE,trigger)</f>
        <v>1.9094035555167973E-2</v>
      </c>
      <c r="AI890" s="45">
        <f t="shared" si="28"/>
        <v>-0.11594773086848198</v>
      </c>
    </row>
    <row r="891" spans="27:35" x14ac:dyDescent="0.2">
      <c r="AA891" s="122" t="s">
        <v>88</v>
      </c>
      <c r="AB891" s="40">
        <f>_xll.qlInterestRateIndexFixingDate($X$9,AC891)</f>
        <v>45622</v>
      </c>
      <c r="AC891" s="40">
        <f>_xll.qlCalendarAdvance(calendar,$AC890,AA891,,,trigger)</f>
        <v>45624</v>
      </c>
      <c r="AD891" s="40">
        <f>_xll.qlInterestRateIndexMaturity($X$9,AC891,)</f>
        <v>45805</v>
      </c>
      <c r="AE891" s="43">
        <f>_xll.qlTenorBasisValue(TenorBasis6M,AC891,_xll.ohTrigger(trigger,$X$24))</f>
        <v>2.0362727535625535E-3</v>
      </c>
      <c r="AF891" s="90">
        <f>_xll.qlTenorBasisForwardRate(TenorBasis6M,AC891,_xll.ohTrigger(trigger,$X$24))</f>
        <v>1.9181405550065648E-2</v>
      </c>
      <c r="AG891" s="90">
        <f>_xll.qlIndexFixing(TenorBasisIndex6M,$AB891,TRUE,_xll.ohTrigger(trigger,$X$24))</f>
        <v>1.9102347268564634E-2</v>
      </c>
      <c r="AH891" s="43">
        <f>_xll.qlIndexFixing($X$9,$AB891,TRUE,trigger)</f>
        <v>1.9115213145896988E-2</v>
      </c>
      <c r="AI891" s="45">
        <f t="shared" si="28"/>
        <v>-0.12865877332353393</v>
      </c>
    </row>
    <row r="892" spans="27:35" x14ac:dyDescent="0.2">
      <c r="AA892" s="122" t="s">
        <v>88</v>
      </c>
      <c r="AB892" s="40">
        <f>_xll.qlInterestRateIndexFixingDate($X$9,AC892)</f>
        <v>45629</v>
      </c>
      <c r="AC892" s="40">
        <f>_xll.qlCalendarAdvance(calendar,$AC891,AA892,,,trigger)</f>
        <v>45631</v>
      </c>
      <c r="AD892" s="40">
        <f>_xll.qlInterestRateIndexMaturity($X$9,AC892,)</f>
        <v>45813</v>
      </c>
      <c r="AE892" s="43">
        <f>_xll.qlTenorBasisValue(TenorBasis6M,AC892,_xll.ohTrigger(trigger,$X$24))</f>
        <v>2.0326616680917007E-3</v>
      </c>
      <c r="AF892" s="90">
        <f>_xll.qlTenorBasisForwardRate(TenorBasis6M,AC892,_xll.ohTrigger(trigger,$X$24))</f>
        <v>1.9203561111204772E-2</v>
      </c>
      <c r="AG892" s="90">
        <f>_xll.qlIndexFixing(TenorBasisIndex6M,$AB892,TRUE,_xll.ohTrigger(trigger,$X$24))</f>
        <v>1.9124497918094507E-2</v>
      </c>
      <c r="AH892" s="43">
        <f>_xll.qlIndexFixing($X$9,$AB892,TRUE,trigger)</f>
        <v>1.9138455412082339E-2</v>
      </c>
      <c r="AI892" s="45">
        <f t="shared" si="28"/>
        <v>-0.13957493987831748</v>
      </c>
    </row>
    <row r="893" spans="27:35" x14ac:dyDescent="0.2">
      <c r="AA893" s="122" t="s">
        <v>88</v>
      </c>
      <c r="AB893" s="40">
        <f>_xll.qlInterestRateIndexFixingDate($X$9,AC893)</f>
        <v>45636</v>
      </c>
      <c r="AC893" s="40">
        <f>_xll.qlCalendarAdvance(calendar,$AC892,AA893,,,trigger)</f>
        <v>45638</v>
      </c>
      <c r="AD893" s="40">
        <f>_xll.qlInterestRateIndexMaturity($X$9,AC893,)</f>
        <v>45820</v>
      </c>
      <c r="AE893" s="43">
        <f>_xll.qlTenorBasisValue(TenorBasis6M,AC893,_xll.ohTrigger(trigger,$X$24))</f>
        <v>2.0290518280922615E-3</v>
      </c>
      <c r="AF893" s="90">
        <f>_xll.qlTenorBasisForwardRate(TenorBasis6M,AC893,_xll.ohTrigger(trigger,$X$24))</f>
        <v>1.9223930884800119E-2</v>
      </c>
      <c r="AG893" s="90">
        <f>_xll.qlIndexFixing(TenorBasisIndex6M,$AB893,TRUE,_xll.ohTrigger(trigger,$X$24))</f>
        <v>1.9144867005700564E-2</v>
      </c>
      <c r="AH893" s="43">
        <f>_xll.qlIndexFixing($X$9,$AB893,TRUE,trigger)</f>
        <v>1.9159699816194271E-2</v>
      </c>
      <c r="AI893" s="45">
        <f t="shared" si="28"/>
        <v>-0.14832810493706217</v>
      </c>
    </row>
    <row r="894" spans="27:35" x14ac:dyDescent="0.2">
      <c r="AA894" s="122" t="s">
        <v>88</v>
      </c>
      <c r="AB894" s="40">
        <f>_xll.qlInterestRateIndexFixingDate($X$9,AC894)</f>
        <v>45643</v>
      </c>
      <c r="AC894" s="40">
        <f>_xll.qlCalendarAdvance(calendar,$AC893,AA894,,,trigger)</f>
        <v>45645</v>
      </c>
      <c r="AD894" s="40">
        <f>_xll.qlInterestRateIndexMaturity($X$9,AC894,)</f>
        <v>45827</v>
      </c>
      <c r="AE894" s="43">
        <f>_xll.qlTenorBasisValue(TenorBasis6M,AC894,_xll.ohTrigger(trigger,$X$24))</f>
        <v>2.0254432746730278E-3</v>
      </c>
      <c r="AF894" s="90">
        <f>_xll.qlTenorBasisForwardRate(TenorBasis6M,AC894,_xll.ohTrigger(trigger,$X$24))</f>
        <v>1.9244523551769553E-2</v>
      </c>
      <c r="AG894" s="90">
        <f>_xll.qlIndexFixing(TenorBasisIndex6M,$AB894,TRUE,_xll.ohTrigger(trigger,$X$24))</f>
        <v>1.9165458977860077E-2</v>
      </c>
      <c r="AH894" s="43">
        <f>_xll.qlIndexFixing($X$9,$AB894,TRUE,trigger)</f>
        <v>1.918097593656044E-2</v>
      </c>
      <c r="AI894" s="45">
        <f t="shared" si="28"/>
        <v>-0.15516958700362293</v>
      </c>
    </row>
    <row r="895" spans="27:35" x14ac:dyDescent="0.2">
      <c r="AA895" s="122" t="s">
        <v>88</v>
      </c>
      <c r="AB895" s="40">
        <f>_xll.qlInterestRateIndexFixingDate($X$9,AC895)</f>
        <v>45649</v>
      </c>
      <c r="AC895" s="40">
        <f>_xll.qlCalendarAdvance(calendar,$AC894,AA895,,,trigger)</f>
        <v>45653</v>
      </c>
      <c r="AD895" s="40">
        <f>_xll.qlInterestRateIndexMaturity($X$9,AC895,)</f>
        <v>45835</v>
      </c>
      <c r="AE895" s="43">
        <f>_xll.qlTenorBasisValue(TenorBasis6M,AC895,_xll.ohTrigger(trigger,$X$24))</f>
        <v>2.0213208413299303E-3</v>
      </c>
      <c r="AF895" s="90">
        <f>_xll.qlTenorBasisForwardRate(TenorBasis6M,AC895,_xll.ohTrigger(trigger,$X$24))</f>
        <v>1.9268331020058642E-2</v>
      </c>
      <c r="AG895" s="90">
        <f>_xll.qlIndexFixing(TenorBasisIndex6M,$AB895,TRUE,_xll.ohTrigger(trigger,$X$24))</f>
        <v>1.9189265641276078E-2</v>
      </c>
      <c r="AH895" s="43">
        <f>_xll.qlIndexFixing($X$9,$AB895,TRUE,trigger)</f>
        <v>1.9205330340217295E-2</v>
      </c>
      <c r="AI895" s="45">
        <f t="shared" si="28"/>
        <v>-0.16064698941217065</v>
      </c>
    </row>
    <row r="896" spans="27:35" x14ac:dyDescent="0.2">
      <c r="AA896" s="122" t="s">
        <v>88</v>
      </c>
      <c r="AB896" s="40">
        <f>_xll.qlInterestRateIndexFixingDate($X$9,AC896)</f>
        <v>45657</v>
      </c>
      <c r="AC896" s="40">
        <f>_xll.qlCalendarAdvance(calendar,$AC895,AA896,,,trigger)</f>
        <v>45660</v>
      </c>
      <c r="AD896" s="40">
        <f>_xll.qlInterestRateIndexMaturity($X$9,AC896,)</f>
        <v>45841</v>
      </c>
      <c r="AE896" s="43">
        <f>_xll.qlTenorBasisValue(TenorBasis6M,AC896,_xll.ohTrigger(trigger,$X$24))</f>
        <v>2.0177151817888932E-3</v>
      </c>
      <c r="AF896" s="90">
        <f>_xll.qlTenorBasisForwardRate(TenorBasis6M,AC896,_xll.ohTrigger(trigger,$X$24))</f>
        <v>1.9287305254889763E-2</v>
      </c>
      <c r="AG896" s="90">
        <f>_xll.qlIndexFixing(TenorBasisIndex6M,$AB896,TRUE,_xll.ohTrigger(trigger,$X$24))</f>
        <v>1.9208243423295052E-2</v>
      </c>
      <c r="AH896" s="43">
        <f>_xll.qlIndexFixing($X$9,$AB896,TRUE,trigger)</f>
        <v>1.9224627399923047E-2</v>
      </c>
      <c r="AI896" s="45">
        <f t="shared" si="28"/>
        <v>-0.16383976627995511</v>
      </c>
    </row>
    <row r="897" spans="27:35" x14ac:dyDescent="0.2">
      <c r="AA897" s="122" t="s">
        <v>88</v>
      </c>
      <c r="AB897" s="40">
        <f>_xll.qlInterestRateIndexFixingDate($X$9,AC897)</f>
        <v>45665</v>
      </c>
      <c r="AC897" s="40">
        <f>_xll.qlCalendarAdvance(calendar,$AC896,AA897,,,trigger)</f>
        <v>45667</v>
      </c>
      <c r="AD897" s="40">
        <f>_xll.qlInterestRateIndexMaturity($X$9,AC897,)</f>
        <v>45848</v>
      </c>
      <c r="AE897" s="43">
        <f>_xll.qlTenorBasisValue(TenorBasis6M,AC897,_xll.ohTrigger(trigger,$X$24))</f>
        <v>2.0141109359225417E-3</v>
      </c>
      <c r="AF897" s="90">
        <f>_xll.qlTenorBasisForwardRate(TenorBasis6M,AC897,_xll.ohTrigger(trigger,$X$24))</f>
        <v>1.9308581671639295E-2</v>
      </c>
      <c r="AG897" s="90">
        <f>_xll.qlIndexFixing(TenorBasisIndex6M,$AB897,TRUE,_xll.ohTrigger(trigger,$X$24))</f>
        <v>1.9229519122795118E-2</v>
      </c>
      <c r="AH897" s="43">
        <f>_xll.qlIndexFixing($X$9,$AB897,TRUE,trigger)</f>
        <v>1.9245999804207405E-2</v>
      </c>
      <c r="AI897" s="45">
        <f t="shared" si="28"/>
        <v>-0.16480681412286979</v>
      </c>
    </row>
    <row r="898" spans="27:35" x14ac:dyDescent="0.2">
      <c r="AA898" s="122" t="s">
        <v>88</v>
      </c>
      <c r="AB898" s="40">
        <f>_xll.qlInterestRateIndexFixingDate($X$9,AC898)</f>
        <v>45672</v>
      </c>
      <c r="AC898" s="40">
        <f>_xll.qlCalendarAdvance(calendar,$AC897,AA898,,,trigger)</f>
        <v>45674</v>
      </c>
      <c r="AD898" s="40">
        <f>_xll.qlInterestRateIndexMaturity($X$9,AC898,)</f>
        <v>45855</v>
      </c>
      <c r="AE898" s="43">
        <f>_xll.qlTenorBasisValue(TenorBasis6M,AC898,_xll.ohTrigger(trigger,$X$24))</f>
        <v>2.0105081435069271E-3</v>
      </c>
      <c r="AF898" s="90">
        <f>_xll.qlTenorBasisForwardRate(TenorBasis6M,AC898,_xll.ohTrigger(trigger,$X$24))</f>
        <v>1.9330081161089471E-2</v>
      </c>
      <c r="AG898" s="90">
        <f>_xll.qlIndexFixing(TenorBasisIndex6M,$AB898,TRUE,_xll.ohTrigger(trigger,$X$24))</f>
        <v>1.9251017886215228E-2</v>
      </c>
      <c r="AH898" s="43">
        <f>_xll.qlIndexFixing($X$9,$AB898,TRUE,trigger)</f>
        <v>1.926740392591603E-2</v>
      </c>
      <c r="AI898" s="45">
        <f t="shared" si="28"/>
        <v>-0.16386039700801852</v>
      </c>
    </row>
    <row r="899" spans="27:35" x14ac:dyDescent="0.2">
      <c r="AA899" s="122" t="s">
        <v>88</v>
      </c>
      <c r="AB899" s="40">
        <f>_xll.qlInterestRateIndexFixingDate($X$9,AC899)</f>
        <v>45679</v>
      </c>
      <c r="AC899" s="40">
        <f>_xll.qlCalendarAdvance(calendar,$AC898,AA899,,,trigger)</f>
        <v>45681</v>
      </c>
      <c r="AD899" s="40">
        <f>_xll.qlInterestRateIndexMaturity($X$9,AC899,)</f>
        <v>45862</v>
      </c>
      <c r="AE899" s="43">
        <f>_xll.qlTenorBasisValue(TenorBasis6M,AC899,_xll.ohTrigger(trigger,$X$24))</f>
        <v>2.0069068440011178E-3</v>
      </c>
      <c r="AF899" s="90">
        <f>_xll.qlTenorBasisForwardRate(TenorBasis6M,AC899,_xll.ohTrigger(trigger,$X$24))</f>
        <v>1.9351803769842569E-2</v>
      </c>
      <c r="AG899" s="90">
        <f>_xll.qlIndexFixing(TenorBasisIndex6M,$AB899,TRUE,_xll.ohTrigger(trigger,$X$24))</f>
        <v>1.9272739760156338E-2</v>
      </c>
      <c r="AH899" s="43">
        <f>_xll.qlIndexFixing($X$9,$AB899,TRUE,trigger)</f>
        <v>1.9288839766058944E-2</v>
      </c>
      <c r="AI899" s="45">
        <f t="shared" si="28"/>
        <v>-0.16100005902606324</v>
      </c>
    </row>
    <row r="900" spans="27:35" x14ac:dyDescent="0.2">
      <c r="AA900" s="122" t="s">
        <v>88</v>
      </c>
      <c r="AB900" s="40">
        <f>_xll.qlInterestRateIndexFixingDate($X$9,AC900)</f>
        <v>45686</v>
      </c>
      <c r="AC900" s="40">
        <f>_xll.qlCalendarAdvance(calendar,$AC899,AA900,,,trigger)</f>
        <v>45688</v>
      </c>
      <c r="AD900" s="40">
        <f>_xll.qlInterestRateIndexMaturity($X$9,AC900,)</f>
        <v>45869</v>
      </c>
      <c r="AE900" s="43">
        <f>_xll.qlTenorBasisValue(TenorBasis6M,AC900,_xll.ohTrigger(trigger,$X$24))</f>
        <v>2.0033070765490099E-3</v>
      </c>
      <c r="AF900" s="90">
        <f>_xll.qlTenorBasisForwardRate(TenorBasis6M,AC900,_xll.ohTrigger(trigger,$X$24))</f>
        <v>1.9373749544260618E-2</v>
      </c>
      <c r="AG900" s="90">
        <f>_xll.qlIndexFixing(TenorBasisIndex6M,$AB900,TRUE,_xll.ohTrigger(trigger,$X$24))</f>
        <v>1.9185500819350439E-2</v>
      </c>
      <c r="AH900" s="43">
        <f>_xll.qlIndexFixing($X$9,$AB900,TRUE,trigger)</f>
        <v>1.9310307325646609E-2</v>
      </c>
      <c r="AI900" s="45">
        <f t="shared" si="28"/>
        <v>-1.2480650629616981</v>
      </c>
    </row>
    <row r="901" spans="27:35" x14ac:dyDescent="0.2">
      <c r="AA901" s="122" t="s">
        <v>88</v>
      </c>
      <c r="AB901" s="40">
        <f>_xll.qlInterestRateIndexFixingDate($X$9,AC901)</f>
        <v>45693</v>
      </c>
      <c r="AC901" s="40">
        <f>_xll.qlCalendarAdvance(calendar,$AC900,AA901,,,trigger)</f>
        <v>45695</v>
      </c>
      <c r="AD901" s="40">
        <f>_xll.qlInterestRateIndexMaturity($X$9,AC901,)</f>
        <v>45876</v>
      </c>
      <c r="AE901" s="43">
        <f>_xll.qlTenorBasisValue(TenorBasis6M,AC901,_xll.ohTrigger(trigger,$X$24))</f>
        <v>1.9997088799811337E-3</v>
      </c>
      <c r="AF901" s="90">
        <f>_xll.qlTenorBasisForwardRate(TenorBasis6M,AC901,_xll.ohTrigger(trigger,$X$24))</f>
        <v>1.9395918530468494E-2</v>
      </c>
      <c r="AG901" s="90">
        <f>_xll.qlIndexFixing(TenorBasisIndex6M,$AB901,TRUE,_xll.ohTrigger(trigger,$X$24))</f>
        <v>1.920752952804098E-2</v>
      </c>
      <c r="AH901" s="43">
        <f>_xll.qlIndexFixing($X$9,$AB901,TRUE,trigger)</f>
        <v>1.9331806605691695E-2</v>
      </c>
      <c r="AI901" s="45">
        <f t="shared" si="28"/>
        <v>-1.2427707765071474</v>
      </c>
    </row>
    <row r="902" spans="27:35" x14ac:dyDescent="0.2">
      <c r="AA902" s="122" t="s">
        <v>88</v>
      </c>
      <c r="AB902" s="40">
        <f>_xll.qlInterestRateIndexFixingDate($X$9,AC902)</f>
        <v>45700</v>
      </c>
      <c r="AC902" s="40">
        <f>_xll.qlCalendarAdvance(calendar,$AC901,AA902,,,trigger)</f>
        <v>45702</v>
      </c>
      <c r="AD902" s="40">
        <f>_xll.qlInterestRateIndexMaturity($X$9,AC902,)</f>
        <v>45883</v>
      </c>
      <c r="AE902" s="43">
        <f>_xll.qlTenorBasisValue(TenorBasis6M,AC902,_xll.ohTrigger(trigger,$X$24))</f>
        <v>1.9961122928164486E-3</v>
      </c>
      <c r="AF902" s="90">
        <f>_xll.qlTenorBasisForwardRate(TenorBasis6M,AC902,_xll.ohTrigger(trigger,$X$24))</f>
        <v>1.9418310774356559E-2</v>
      </c>
      <c r="AG902" s="90">
        <f>_xll.qlIndexFixing(TenorBasisIndex6M,$AB902,TRUE,_xll.ohTrigger(trigger,$X$24))</f>
        <v>1.9339244507529996E-2</v>
      </c>
      <c r="AH902" s="43">
        <f>_xll.qlIndexFixing($X$9,$AB902,TRUE,trigger)</f>
        <v>1.935333760720731E-2</v>
      </c>
      <c r="AI902" s="45">
        <f t="shared" si="28"/>
        <v>-0.14093099677314758</v>
      </c>
    </row>
    <row r="903" spans="27:35" x14ac:dyDescent="0.2">
      <c r="AA903" s="122" t="s">
        <v>88</v>
      </c>
      <c r="AB903" s="40">
        <f>_xll.qlInterestRateIndexFixingDate($X$9,AC903)</f>
        <v>45707</v>
      </c>
      <c r="AC903" s="40">
        <f>_xll.qlCalendarAdvance(calendar,$AC902,AA903,,,trigger)</f>
        <v>45709</v>
      </c>
      <c r="AD903" s="40">
        <f>_xll.qlInterestRateIndexMaturity($X$9,AC903,)</f>
        <v>45890</v>
      </c>
      <c r="AE903" s="43">
        <f>_xll.qlTenorBasisValue(TenorBasis6M,AC903,_xll.ohTrigger(trigger,$X$24))</f>
        <v>1.9925173532641285E-3</v>
      </c>
      <c r="AF903" s="90">
        <f>_xll.qlTenorBasisForwardRate(TenorBasis6M,AC903,_xll.ohTrigger(trigger,$X$24))</f>
        <v>1.9440926321583316E-2</v>
      </c>
      <c r="AG903" s="90">
        <f>_xll.qlIndexFixing(TenorBasisIndex6M,$AB903,TRUE,_xll.ohTrigger(trigger,$X$24))</f>
        <v>1.9468227048725265E-2</v>
      </c>
      <c r="AH903" s="43">
        <f>_xll.qlIndexFixing($X$9,$AB903,TRUE,trigger)</f>
        <v>1.9374900331209668E-2</v>
      </c>
      <c r="AI903" s="45">
        <f t="shared" si="28"/>
        <v>0.93326717515596758</v>
      </c>
    </row>
    <row r="904" spans="27:35" x14ac:dyDescent="0.2">
      <c r="AA904" s="122" t="s">
        <v>88</v>
      </c>
      <c r="AB904" s="40">
        <f>_xll.qlInterestRateIndexFixingDate($X$9,AC904)</f>
        <v>45714</v>
      </c>
      <c r="AC904" s="40">
        <f>_xll.qlCalendarAdvance(calendar,$AC903,AA904,,,trigger)</f>
        <v>45716</v>
      </c>
      <c r="AD904" s="40">
        <f>_xll.qlInterestRateIndexMaturity($X$9,AC904,)</f>
        <v>45898</v>
      </c>
      <c r="AE904" s="43">
        <f>_xll.qlTenorBasisValue(TenorBasis6M,AC904,_xll.ohTrigger(trigger,$X$24))</f>
        <v>1.9889240992253397E-3</v>
      </c>
      <c r="AF904" s="90">
        <f>_xll.qlTenorBasisForwardRate(TenorBasis6M,AC904,_xll.ohTrigger(trigger,$X$24))</f>
        <v>1.9465998549224577E-2</v>
      </c>
      <c r="AG904" s="90">
        <f>_xll.qlIndexFixing(TenorBasisIndex6M,$AB904,TRUE,_xll.ohTrigger(trigger,$X$24))</f>
        <v>1.9492826288501262E-2</v>
      </c>
      <c r="AH904" s="43">
        <f>_xll.qlIndexFixing($X$9,$AB904,TRUE,trigger)</f>
        <v>1.9398569109525924E-2</v>
      </c>
      <c r="AI904" s="45">
        <f t="shared" si="28"/>
        <v>0.94257178975338385</v>
      </c>
    </row>
    <row r="905" spans="27:35" x14ac:dyDescent="0.2">
      <c r="AA905" s="122" t="s">
        <v>88</v>
      </c>
      <c r="AB905" s="40">
        <f>_xll.qlInterestRateIndexFixingDate($X$9,AC905)</f>
        <v>45721</v>
      </c>
      <c r="AC905" s="40">
        <f>_xll.qlCalendarAdvance(calendar,$AC904,AA905,,,trigger)</f>
        <v>45723</v>
      </c>
      <c r="AD905" s="40">
        <f>_xll.qlInterestRateIndexMaturity($X$9,AC905,)</f>
        <v>45908</v>
      </c>
      <c r="AE905" s="43">
        <f>_xll.qlTenorBasisValue(TenorBasis6M,AC905,_xll.ohTrigger(trigger,$X$24))</f>
        <v>1.9853325682950094E-3</v>
      </c>
      <c r="AF905" s="90">
        <f>_xll.qlTenorBasisForwardRate(TenorBasis6M,AC905,_xll.ohTrigger(trigger,$X$24))</f>
        <v>1.9495840045791503E-2</v>
      </c>
      <c r="AG905" s="90">
        <f>_xll.qlIndexFixing(TenorBasisIndex6M,$AB905,TRUE,_xll.ohTrigger(trigger,$X$24))</f>
        <v>1.9416754195029449E-2</v>
      </c>
      <c r="AH905" s="43">
        <f>_xll.qlIndexFixing($X$9,$AB905,TRUE,trigger)</f>
        <v>1.9426434387959067E-2</v>
      </c>
      <c r="AI905" s="45">
        <f t="shared" si="28"/>
        <v>-9.6801929296182199E-2</v>
      </c>
    </row>
    <row r="906" spans="27:35" x14ac:dyDescent="0.2">
      <c r="AA906" s="122" t="s">
        <v>88</v>
      </c>
      <c r="AB906" s="40">
        <f>_xll.qlInterestRateIndexFixingDate($X$9,AC906)</f>
        <v>45728</v>
      </c>
      <c r="AC906" s="40">
        <f>_xll.qlCalendarAdvance(calendar,$AC905,AA906,,,trigger)</f>
        <v>45730</v>
      </c>
      <c r="AD906" s="40">
        <f>_xll.qlInterestRateIndexMaturity($X$9,AC906,)</f>
        <v>45915</v>
      </c>
      <c r="AE906" s="43">
        <f>_xll.qlTenorBasisValue(TenorBasis6M,AC906,_xll.ohTrigger(trigger,$X$24))</f>
        <v>1.9817427977635838E-3</v>
      </c>
      <c r="AF906" s="90">
        <f>_xll.qlTenorBasisForwardRate(TenorBasis6M,AC906,_xll.ohTrigger(trigger,$X$24))</f>
        <v>1.951919470810282E-2</v>
      </c>
      <c r="AG906" s="90">
        <f>_xll.qlIndexFixing(TenorBasisIndex6M,$AB906,TRUE,_xll.ohTrigger(trigger,$X$24))</f>
        <v>1.9440108038002651E-2</v>
      </c>
      <c r="AH906" s="43">
        <f>_xll.qlIndexFixing($X$9,$AB906,TRUE,trigger)</f>
        <v>1.9448106007268984E-2</v>
      </c>
      <c r="AI906" s="45">
        <f t="shared" si="28"/>
        <v>-7.9979692663330326E-2</v>
      </c>
    </row>
    <row r="907" spans="27:35" x14ac:dyDescent="0.2">
      <c r="AA907" s="122" t="s">
        <v>88</v>
      </c>
      <c r="AB907" s="40">
        <f>_xll.qlInterestRateIndexFixingDate($X$9,AC907)</f>
        <v>45735</v>
      </c>
      <c r="AC907" s="40">
        <f>_xll.qlCalendarAdvance(calendar,$AC906,AA907,,,trigger)</f>
        <v>45737</v>
      </c>
      <c r="AD907" s="40">
        <f>_xll.qlInterestRateIndexMaturity($X$9,AC907,)</f>
        <v>45922</v>
      </c>
      <c r="AE907" s="43">
        <f>_xll.qlTenorBasisValue(TenorBasis6M,AC907,_xll.ohTrigger(trigger,$X$24))</f>
        <v>1.9781548246187806E-3</v>
      </c>
      <c r="AF907" s="90">
        <f>_xll.qlTenorBasisForwardRate(TenorBasis6M,AC907,_xll.ohTrigger(trigger,$X$24))</f>
        <v>1.9542772920778946E-2</v>
      </c>
      <c r="AG907" s="90">
        <f>_xll.qlIndexFixing(TenorBasisIndex6M,$AB907,TRUE,_xll.ohTrigger(trigger,$X$24))</f>
        <v>1.9463685422347644E-2</v>
      </c>
      <c r="AH907" s="43">
        <f>_xll.qlIndexFixing($X$9,$AB907,TRUE,trigger)</f>
        <v>1.9469809365431308E-2</v>
      </c>
      <c r="AI907" s="45">
        <f t="shared" si="28"/>
        <v>-6.1239430836634856E-2</v>
      </c>
    </row>
    <row r="908" spans="27:35" x14ac:dyDescent="0.2">
      <c r="AA908" s="122" t="s">
        <v>88</v>
      </c>
      <c r="AB908" s="40">
        <f>_xll.qlInterestRateIndexFixingDate($X$9,AC908)</f>
        <v>45742</v>
      </c>
      <c r="AC908" s="40">
        <f>_xll.qlCalendarAdvance(calendar,$AC907,AA908,,,trigger)</f>
        <v>45744</v>
      </c>
      <c r="AD908" s="40">
        <f>_xll.qlInterestRateIndexMaturity($X$9,AC908,)</f>
        <v>45929</v>
      </c>
      <c r="AE908" s="43">
        <f>_xll.qlTenorBasisValue(TenorBasis6M,AC908,_xll.ohTrigger(trigger,$X$24))</f>
        <v>1.9745686855473293E-3</v>
      </c>
      <c r="AF908" s="90">
        <f>_xll.qlTenorBasisForwardRate(TenorBasis6M,AC908,_xll.ohTrigger(trigger,$X$24))</f>
        <v>1.956657472846007E-2</v>
      </c>
      <c r="AG908" s="90">
        <f>_xll.qlIndexFixing(TenorBasisIndex6M,$AB908,TRUE,_xll.ohTrigger(trigger,$X$24))</f>
        <v>1.948748639270332E-2</v>
      </c>
      <c r="AH908" s="43">
        <f>_xll.qlIndexFixing($X$9,$AB908,TRUE,trigger)</f>
        <v>1.949154446349256E-2</v>
      </c>
      <c r="AI908" s="45">
        <f t="shared" si="28"/>
        <v>-4.0580707892402812E-2</v>
      </c>
    </row>
    <row r="909" spans="27:35" x14ac:dyDescent="0.2">
      <c r="AA909" s="122" t="s">
        <v>88</v>
      </c>
      <c r="AB909" s="40">
        <f>_xll.qlInterestRateIndexFixingDate($X$9,AC909)</f>
        <v>45749</v>
      </c>
      <c r="AC909" s="40">
        <f>_xll.qlCalendarAdvance(calendar,$AC908,AA909,,,trigger)</f>
        <v>45751</v>
      </c>
      <c r="AD909" s="40">
        <f>_xll.qlInterestRateIndexMaturity($X$9,AC909,)</f>
        <v>45936</v>
      </c>
      <c r="AE909" s="43">
        <f>_xll.qlTenorBasisValue(TenorBasis6M,AC909,_xll.ohTrigger(trigger,$X$24))</f>
        <v>1.9709844169367042E-3</v>
      </c>
      <c r="AF909" s="90">
        <f>_xll.qlTenorBasisForwardRate(TenorBasis6M,AC909,_xll.ohTrigger(trigger,$X$24))</f>
        <v>1.9590599439825895E-2</v>
      </c>
      <c r="AG909" s="90">
        <f>_xll.qlIndexFixing(TenorBasisIndex6M,$AB909,TRUE,_xll.ohTrigger(trigger,$X$24))</f>
        <v>1.9510722567999839E-2</v>
      </c>
      <c r="AH909" s="43">
        <f>_xll.qlIndexFixing($X$9,$AB909,TRUE,trigger)</f>
        <v>1.9513311089728477E-2</v>
      </c>
      <c r="AI909" s="45">
        <f t="shared" si="28"/>
        <v>-2.5885217286372719E-2</v>
      </c>
    </row>
    <row r="910" spans="27:35" x14ac:dyDescent="0.2">
      <c r="AA910" s="122" t="s">
        <v>88</v>
      </c>
      <c r="AB910" s="40">
        <f>_xll.qlInterestRateIndexFixingDate($X$9,AC910)</f>
        <v>45756</v>
      </c>
      <c r="AC910" s="40">
        <f>_xll.qlCalendarAdvance(calendar,$AC909,AA910,,,trigger)</f>
        <v>45758</v>
      </c>
      <c r="AD910" s="40">
        <f>_xll.qlInterestRateIndexMaturity($X$9,AC910,)</f>
        <v>45943</v>
      </c>
      <c r="AE910" s="43">
        <f>_xll.qlTenorBasisValue(TenorBasis6M,AC910,_xll.ohTrigger(trigger,$X$24))</f>
        <v>1.9674020548768488E-3</v>
      </c>
      <c r="AF910" s="90">
        <f>_xll.qlTenorBasisForwardRate(TenorBasis6M,AC910,_xll.ohTrigger(trigger,$X$24))</f>
        <v>1.9614834005004318E-2</v>
      </c>
      <c r="AG910" s="90">
        <f>_xll.qlIndexFixing(TenorBasisIndex6M,$AB910,TRUE,_xll.ohTrigger(trigger,$X$24))</f>
        <v>1.9533577799443463E-2</v>
      </c>
      <c r="AH910" s="43">
        <f>_xll.qlIndexFixing($X$9,$AB910,TRUE,trigger)</f>
        <v>1.9535105458477545E-2</v>
      </c>
      <c r="AI910" s="45">
        <f t="shared" si="28"/>
        <v>-1.5276590340819463E-2</v>
      </c>
    </row>
    <row r="911" spans="27:35" x14ac:dyDescent="0.2">
      <c r="AA911" s="122" t="s">
        <v>88</v>
      </c>
      <c r="AB911" s="40">
        <f>_xll.qlInterestRateIndexFixingDate($X$9,AC911)</f>
        <v>45763</v>
      </c>
      <c r="AC911" s="40">
        <f>_xll.qlCalendarAdvance(calendar,$AC910,AA911,,,trigger)</f>
        <v>45769</v>
      </c>
      <c r="AD911" s="40">
        <f>_xll.qlInterestRateIndexMaturity($X$9,AC911,)</f>
        <v>45952</v>
      </c>
      <c r="AE911" s="43">
        <f>_xll.qlTenorBasisValue(TenorBasis6M,AC911,_xll.ohTrigger(trigger,$X$24))</f>
        <v>1.9617765667861685E-3</v>
      </c>
      <c r="AF911" s="90">
        <f>_xll.qlTenorBasisForwardRate(TenorBasis6M,AC911,_xll.ohTrigger(trigger,$X$24))</f>
        <v>1.9648577295376148E-2</v>
      </c>
      <c r="AG911" s="90">
        <f>_xll.qlIndexFixing(TenorBasisIndex6M,$AB911,TRUE,_xll.ohTrigger(trigger,$X$24))</f>
        <v>1.9565513442156665E-2</v>
      </c>
      <c r="AH911" s="43">
        <f>_xll.qlIndexFixing($X$9,$AB911,TRUE,trigger)</f>
        <v>1.9565199319674757E-2</v>
      </c>
      <c r="AI911" s="45">
        <f t="shared" si="28"/>
        <v>3.1412248190781922E-3</v>
      </c>
    </row>
    <row r="912" spans="27:35" x14ac:dyDescent="0.2">
      <c r="AA912" s="122" t="s">
        <v>88</v>
      </c>
      <c r="AB912" s="40">
        <f>_xll.qlInterestRateIndexFixingDate($X$9,AC912)</f>
        <v>45772</v>
      </c>
      <c r="AC912" s="40">
        <f>_xll.qlCalendarAdvance(calendar,$AC911,AA912,,,trigger)</f>
        <v>45776</v>
      </c>
      <c r="AD912" s="40">
        <f>_xll.qlInterestRateIndexMaturity($X$9,AC912,)</f>
        <v>45959</v>
      </c>
      <c r="AE912" s="43">
        <f>_xll.qlTenorBasisValue(TenorBasis6M,AC912,_xll.ohTrigger(trigger,$X$24))</f>
        <v>1.9581992709394071E-3</v>
      </c>
      <c r="AF912" s="90">
        <f>_xll.qlTenorBasisForwardRate(TenorBasis6M,AC912,_xll.ohTrigger(trigger,$X$24))</f>
        <v>1.9673231355182279E-2</v>
      </c>
      <c r="AG912" s="90">
        <f>_xll.qlIndexFixing(TenorBasisIndex6M,$AB912,TRUE,_xll.ohTrigger(trigger,$X$24))</f>
        <v>1.9588773180082984E-2</v>
      </c>
      <c r="AH912" s="43">
        <f>_xll.qlIndexFixing($X$9,$AB912,TRUE,trigger)</f>
        <v>1.9587033362565388E-2</v>
      </c>
      <c r="AI912" s="45">
        <f t="shared" si="28"/>
        <v>1.7398175175958874E-2</v>
      </c>
    </row>
    <row r="913" spans="27:35" x14ac:dyDescent="0.2">
      <c r="AA913" s="122" t="s">
        <v>88</v>
      </c>
      <c r="AB913" s="40">
        <f>_xll.qlInterestRateIndexFixingDate($X$9,AC913)</f>
        <v>45779</v>
      </c>
      <c r="AC913" s="40">
        <f>_xll.qlCalendarAdvance(calendar,$AC912,AA913,,,trigger)</f>
        <v>45783</v>
      </c>
      <c r="AD913" s="40">
        <f>_xll.qlInterestRateIndexMaturity($X$9,AC913,)</f>
        <v>45967</v>
      </c>
      <c r="AE913" s="43">
        <f>_xll.qlTenorBasisValue(TenorBasis6M,AC913,_xll.ohTrigger(trigger,$X$24))</f>
        <v>1.9546240081331693E-3</v>
      </c>
      <c r="AF913" s="90">
        <f>_xll.qlTenorBasisForwardRate(TenorBasis6M,AC913,_xll.ohTrigger(trigger,$X$24))</f>
        <v>1.9700380417658276E-2</v>
      </c>
      <c r="AG913" s="90">
        <f>_xll.qlIndexFixing(TenorBasisIndex6M,$AB913,TRUE,_xll.ohTrigger(trigger,$X$24))</f>
        <v>1.9614361947894239E-2</v>
      </c>
      <c r="AH913" s="43">
        <f>_xll.qlIndexFixing($X$9,$AB913,TRUE,trigger)</f>
        <v>1.9610969307115495E-2</v>
      </c>
      <c r="AI913" s="45">
        <f t="shared" si="28"/>
        <v>3.3926407787439328E-2</v>
      </c>
    </row>
    <row r="914" spans="27:35" x14ac:dyDescent="0.2">
      <c r="AA914" s="122" t="s">
        <v>88</v>
      </c>
      <c r="AB914" s="40">
        <f>_xll.qlInterestRateIndexFixingDate($X$9,AC914)</f>
        <v>45786</v>
      </c>
      <c r="AC914" s="40">
        <f>_xll.qlCalendarAdvance(calendar,$AC913,AA914,,,trigger)</f>
        <v>45790</v>
      </c>
      <c r="AD914" s="40">
        <f>_xll.qlInterestRateIndexMaturity($X$9,AC914,)</f>
        <v>45974</v>
      </c>
      <c r="AE914" s="43">
        <f>_xll.qlTenorBasisValue(TenorBasis6M,AC914,_xll.ohTrigger(trigger,$X$24))</f>
        <v>1.9510508131189723E-3</v>
      </c>
      <c r="AF914" s="90">
        <f>_xll.qlTenorBasisForwardRate(TenorBasis6M,AC914,_xll.ohTrigger(trigger,$X$24))</f>
        <v>1.9725274493520285E-2</v>
      </c>
      <c r="AG914" s="90">
        <f>_xll.qlIndexFixing(TenorBasisIndex6M,$AB914,TRUE,_xll.ohTrigger(trigger,$X$24))</f>
        <v>1.9637869123948205E-2</v>
      </c>
      <c r="AH914" s="43">
        <f>_xll.qlIndexFixing($X$9,$AB914,TRUE,trigger)</f>
        <v>1.9632805214634157E-2</v>
      </c>
      <c r="AI914" s="45">
        <f t="shared" si="28"/>
        <v>5.0639093140472657E-2</v>
      </c>
    </row>
    <row r="915" spans="27:35" x14ac:dyDescent="0.2">
      <c r="AA915" s="122" t="s">
        <v>88</v>
      </c>
      <c r="AB915" s="40">
        <f>_xll.qlInterestRateIndexFixingDate($X$9,AC915)</f>
        <v>45793</v>
      </c>
      <c r="AC915" s="40">
        <f>_xll.qlCalendarAdvance(calendar,$AC914,AA915,,,trigger)</f>
        <v>45797</v>
      </c>
      <c r="AD915" s="40">
        <f>_xll.qlInterestRateIndexMaturity($X$9,AC915,)</f>
        <v>45981</v>
      </c>
      <c r="AE915" s="43">
        <f>_xll.qlTenorBasisValue(TenorBasis6M,AC915,_xll.ohTrigger(trigger,$X$24))</f>
        <v>1.9474797203602506E-3</v>
      </c>
      <c r="AF915" s="90">
        <f>_xll.qlTenorBasisForwardRate(TenorBasis6M,AC915,_xll.ohTrigger(trigger,$X$24))</f>
        <v>1.9750249741813244E-2</v>
      </c>
      <c r="AG915" s="90">
        <f>_xll.qlIndexFixing(TenorBasisIndex6M,$AB915,TRUE,_xll.ohTrigger(trigger,$X$24))</f>
        <v>1.9767574457825034E-2</v>
      </c>
      <c r="AH915" s="43">
        <f>_xll.qlIndexFixing($X$9,$AB915,TRUE,trigger)</f>
        <v>1.9654631589199698E-2</v>
      </c>
      <c r="AI915" s="45">
        <f t="shared" si="28"/>
        <v>1.1294286862533616</v>
      </c>
    </row>
    <row r="916" spans="27:35" x14ac:dyDescent="0.2">
      <c r="AA916" s="122" t="s">
        <v>88</v>
      </c>
      <c r="AB916" s="40">
        <f>_xll.qlInterestRateIndexFixingDate($X$9,AC916)</f>
        <v>45800</v>
      </c>
      <c r="AC916" s="40">
        <f>_xll.qlCalendarAdvance(calendar,$AC915,AA916,,,trigger)</f>
        <v>45804</v>
      </c>
      <c r="AD916" s="40">
        <f>_xll.qlInterestRateIndexMaturity($X$9,AC916,)</f>
        <v>45988</v>
      </c>
      <c r="AE916" s="43">
        <f>_xll.qlTenorBasisValue(TenorBasis6M,AC916,_xll.ohTrigger(trigger,$X$24))</f>
        <v>1.943910764034021E-3</v>
      </c>
      <c r="AF916" s="90">
        <f>_xll.qlTenorBasisForwardRate(TenorBasis6M,AC916,_xll.ohTrigger(trigger,$X$24))</f>
        <v>1.9775282411545542E-2</v>
      </c>
      <c r="AG916" s="90">
        <f>_xll.qlIndexFixing(TenorBasisIndex6M,$AB916,TRUE,_xll.ohTrigger(trigger,$X$24))</f>
        <v>1.9685103146079613E-2</v>
      </c>
      <c r="AH916" s="43">
        <f>_xll.qlIndexFixing($X$9,$AB916,TRUE,trigger)</f>
        <v>1.9676441551184812E-2</v>
      </c>
      <c r="AI916" s="45">
        <f t="shared" si="28"/>
        <v>8.6615948948001731E-2</v>
      </c>
    </row>
    <row r="917" spans="27:35" x14ac:dyDescent="0.2">
      <c r="AA917" s="122" t="s">
        <v>88</v>
      </c>
      <c r="AB917" s="40">
        <f>_xll.qlInterestRateIndexFixingDate($X$9,AC917)</f>
        <v>45807</v>
      </c>
      <c r="AC917" s="40">
        <f>_xll.qlCalendarAdvance(calendar,$AC916,AA917,,,trigger)</f>
        <v>45811</v>
      </c>
      <c r="AD917" s="40">
        <f>_xll.qlInterestRateIndexMaturity($X$9,AC917,)</f>
        <v>45994</v>
      </c>
      <c r="AE917" s="43">
        <f>_xll.qlTenorBasisValue(TenorBasis6M,AC917,_xll.ohTrigger(trigger,$X$24))</f>
        <v>1.9403439780325468E-3</v>
      </c>
      <c r="AF917" s="90">
        <f>_xll.qlTenorBasisForwardRate(TenorBasis6M,AC917,_xll.ohTrigger(trigger,$X$24))</f>
        <v>1.9797997429873208E-2</v>
      </c>
      <c r="AG917" s="90">
        <f>_xll.qlIndexFixing(TenorBasisIndex6M,$AB917,TRUE,_xll.ohTrigger(trigger,$X$24))</f>
        <v>1.9706567150855451E-2</v>
      </c>
      <c r="AH917" s="43">
        <f>_xll.qlIndexFixing($X$9,$AB917,TRUE,trigger)</f>
        <v>1.9696141171699589E-2</v>
      </c>
      <c r="AI917" s="45">
        <f t="shared" si="28"/>
        <v>0.10425979155861964</v>
      </c>
    </row>
    <row r="918" spans="27:35" x14ac:dyDescent="0.2">
      <c r="AA918" s="122" t="s">
        <v>88</v>
      </c>
      <c r="AB918" s="40">
        <f>_xll.qlInterestRateIndexFixingDate($X$9,AC918)</f>
        <v>45814</v>
      </c>
      <c r="AC918" s="40">
        <f>_xll.qlCalendarAdvance(calendar,$AC917,AA918,,,trigger)</f>
        <v>45818</v>
      </c>
      <c r="AD918" s="40">
        <f>_xll.qlInterestRateIndexMaturity($X$9,AC918,)</f>
        <v>46001</v>
      </c>
      <c r="AE918" s="43">
        <f>_xll.qlTenorBasisValue(TenorBasis6M,AC918,_xll.ohTrigger(trigger,$X$24))</f>
        <v>1.9367793959649843E-3</v>
      </c>
      <c r="AF918" s="90">
        <f>_xll.qlTenorBasisForwardRate(TenorBasis6M,AC918,_xll.ohTrigger(trigger,$X$24))</f>
        <v>1.9823082643045904E-2</v>
      </c>
      <c r="AG918" s="90">
        <f>_xll.qlIndexFixing(TenorBasisIndex6M,$AB918,TRUE,_xll.ohTrigger(trigger,$X$24))</f>
        <v>1.9730257850682255E-2</v>
      </c>
      <c r="AH918" s="43">
        <f>_xll.qlIndexFixing($X$9,$AB918,TRUE,trigger)</f>
        <v>1.9717901834790059E-2</v>
      </c>
      <c r="AI918" s="45">
        <f t="shared" si="28"/>
        <v>0.12356015892195371</v>
      </c>
    </row>
    <row r="919" spans="27:35" x14ac:dyDescent="0.2">
      <c r="AA919" s="122" t="s">
        <v>88</v>
      </c>
      <c r="AB919" s="40">
        <f>_xll.qlInterestRateIndexFixingDate($X$9,AC919)</f>
        <v>45821</v>
      </c>
      <c r="AC919" s="40">
        <f>_xll.qlCalendarAdvance(calendar,$AC918,AA919,,,trigger)</f>
        <v>45825</v>
      </c>
      <c r="AD919" s="40">
        <f>_xll.qlInterestRateIndexMaturity($X$9,AC919,)</f>
        <v>46008</v>
      </c>
      <c r="AE919" s="43">
        <f>_xll.qlTenorBasisValue(TenorBasis6M,AC919,_xll.ohTrigger(trigger,$X$24))</f>
        <v>1.9332170511590261E-3</v>
      </c>
      <c r="AF919" s="90">
        <f>_xll.qlTenorBasisForwardRate(TenorBasis6M,AC919,_xll.ohTrigger(trigger,$X$24))</f>
        <v>1.9848156129753988E-2</v>
      </c>
      <c r="AG919" s="90">
        <f>_xll.qlIndexFixing(TenorBasisIndex6M,$AB919,TRUE,_xll.ohTrigger(trigger,$X$24))</f>
        <v>1.9753936795616038E-2</v>
      </c>
      <c r="AH919" s="43">
        <f>_xll.qlIndexFixing($X$9,$AB919,TRUE,trigger)</f>
        <v>1.9739626057663127E-2</v>
      </c>
      <c r="AI919" s="45">
        <f t="shared" si="28"/>
        <v>0.14310737952910602</v>
      </c>
    </row>
    <row r="920" spans="27:35" x14ac:dyDescent="0.2">
      <c r="AA920" s="122" t="s">
        <v>88</v>
      </c>
      <c r="AB920" s="40">
        <f>_xll.qlInterestRateIndexFixingDate($X$9,AC920)</f>
        <v>45828</v>
      </c>
      <c r="AC920" s="40">
        <f>_xll.qlCalendarAdvance(calendar,$AC919,AA920,,,trigger)</f>
        <v>45832</v>
      </c>
      <c r="AD920" s="40">
        <f>_xll.qlInterestRateIndexMaturity($X$9,AC920,)</f>
        <v>46015</v>
      </c>
      <c r="AE920" s="43">
        <f>_xll.qlTenorBasisValue(TenorBasis6M,AC920,_xll.ohTrigger(trigger,$X$24))</f>
        <v>1.9296569766625378E-3</v>
      </c>
      <c r="AF920" s="90">
        <f>_xll.qlTenorBasisForwardRate(TenorBasis6M,AC920,_xll.ohTrigger(trigger,$X$24))</f>
        <v>1.9873194004509778E-2</v>
      </c>
      <c r="AG920" s="90">
        <f>_xll.qlIndexFixing(TenorBasisIndex6M,$AB920,TRUE,_xll.ohTrigger(trigger,$X$24))</f>
        <v>1.9777580101344141E-2</v>
      </c>
      <c r="AH920" s="43">
        <f>_xll.qlIndexFixing($X$9,$AB920,TRUE,trigger)</f>
        <v>1.9761306922299413E-2</v>
      </c>
      <c r="AI920" s="45">
        <f t="shared" si="28"/>
        <v>0.16273179044727637</v>
      </c>
    </row>
    <row r="921" spans="27:35" x14ac:dyDescent="0.2">
      <c r="AA921" s="122" t="s">
        <v>88</v>
      </c>
      <c r="AB921" s="40">
        <f>_xll.qlInterestRateIndexFixingDate($X$9,AC921)</f>
        <v>45835</v>
      </c>
      <c r="AC921" s="40">
        <f>_xll.qlCalendarAdvance(calendar,$AC920,AA921,,,trigger)</f>
        <v>45839</v>
      </c>
      <c r="AD921" s="40">
        <f>_xll.qlInterestRateIndexMaturity($X$9,AC921,)</f>
        <v>46024</v>
      </c>
      <c r="AE921" s="43">
        <f>_xll.qlTenorBasisValue(TenorBasis6M,AC921,_xll.ohTrigger(trigger,$X$24))</f>
        <v>1.9260992052451806E-3</v>
      </c>
      <c r="AF921" s="90">
        <f>_xll.qlTenorBasisForwardRate(TenorBasis6M,AC921,_xll.ohTrigger(trigger,$X$24))</f>
        <v>1.9902777040381101E-2</v>
      </c>
      <c r="AG921" s="90">
        <f>_xll.qlIndexFixing(TenorBasisIndex6M,$AB921,TRUE,_xll.ohTrigger(trigger,$X$24))</f>
        <v>1.9805557575179825E-2</v>
      </c>
      <c r="AH921" s="43">
        <f>_xll.qlIndexFixing($X$9,$AB921,TRUE,trigger)</f>
        <v>1.9787070548782745E-2</v>
      </c>
      <c r="AI921" s="45">
        <f t="shared" si="28"/>
        <v>0.18487026397080025</v>
      </c>
    </row>
    <row r="922" spans="27:35" x14ac:dyDescent="0.2">
      <c r="AA922" s="122" t="s">
        <v>88</v>
      </c>
      <c r="AB922" s="40">
        <f>_xll.qlInterestRateIndexFixingDate($X$9,AC922)</f>
        <v>45842</v>
      </c>
      <c r="AC922" s="40">
        <f>_xll.qlCalendarAdvance(calendar,$AC921,AA922,,,trigger)</f>
        <v>45846</v>
      </c>
      <c r="AD922" s="40">
        <f>_xll.qlInterestRateIndexMaturity($X$9,AC922,)</f>
        <v>46030</v>
      </c>
      <c r="AE922" s="43">
        <f>_xll.qlTenorBasisValue(TenorBasis6M,AC922,_xll.ohTrigger(trigger,$X$24))</f>
        <v>1.9225437694000307E-3</v>
      </c>
      <c r="AF922" s="90">
        <f>_xll.qlTenorBasisForwardRate(TenorBasis6M,AC922,_xll.ohTrigger(trigger,$X$24))</f>
        <v>1.9925354037824479E-2</v>
      </c>
      <c r="AG922" s="90">
        <f>_xll.qlIndexFixing(TenorBasisIndex6M,$AB922,TRUE,_xll.ohTrigger(trigger,$X$24))</f>
        <v>1.9826852388620739E-2</v>
      </c>
      <c r="AH922" s="43">
        <f>_xll.qlIndexFixing($X$9,$AB922,TRUE,trigger)</f>
        <v>1.980657136165204E-2</v>
      </c>
      <c r="AI922" s="45">
        <f t="shared" si="28"/>
        <v>0.20281026968698573</v>
      </c>
    </row>
    <row r="923" spans="27:35" x14ac:dyDescent="0.2">
      <c r="AA923" s="122" t="s">
        <v>88</v>
      </c>
      <c r="AB923" s="40">
        <f>_xll.qlInterestRateIndexFixingDate($X$9,AC923)</f>
        <v>45849</v>
      </c>
      <c r="AC923" s="40">
        <f>_xll.qlCalendarAdvance(calendar,$AC922,AA923,,,trigger)</f>
        <v>45853</v>
      </c>
      <c r="AD923" s="40">
        <f>_xll.qlInterestRateIndexMaturity($X$9,AC923,)</f>
        <v>46037</v>
      </c>
      <c r="AE923" s="43">
        <f>_xll.qlTenorBasisValue(TenorBasis6M,AC923,_xll.ohTrigger(trigger,$X$24))</f>
        <v>1.9189907013451885E-3</v>
      </c>
      <c r="AF923" s="90">
        <f>_xll.qlTenorBasisForwardRate(TenorBasis6M,AC923,_xll.ohTrigger(trigger,$X$24))</f>
        <v>1.995012350535718E-2</v>
      </c>
      <c r="AG923" s="90">
        <f>_xll.qlIndexFixing(TenorBasisIndex6M,$AB923,TRUE,_xll.ohTrigger(trigger,$X$24))</f>
        <v>1.9850234703253065E-2</v>
      </c>
      <c r="AH923" s="43">
        <f>_xll.qlIndexFixing($X$9,$AB923,TRUE,trigger)</f>
        <v>1.9828073780641303E-2</v>
      </c>
      <c r="AI923" s="45">
        <f t="shared" si="28"/>
        <v>0.2216092261176153</v>
      </c>
    </row>
    <row r="924" spans="27:35" x14ac:dyDescent="0.2">
      <c r="AA924" s="122" t="s">
        <v>88</v>
      </c>
      <c r="AB924" s="40">
        <f>_xll.qlInterestRateIndexFixingDate($X$9,AC924)</f>
        <v>45856</v>
      </c>
      <c r="AC924" s="40">
        <f>_xll.qlCalendarAdvance(calendar,$AC923,AA924,,,trigger)</f>
        <v>45860</v>
      </c>
      <c r="AD924" s="40">
        <f>_xll.qlInterestRateIndexMaturity($X$9,AC924,)</f>
        <v>46044</v>
      </c>
      <c r="AE924" s="43">
        <f>_xll.qlTenorBasisValue(TenorBasis6M,AC924,_xll.ohTrigger(trigger,$X$24))</f>
        <v>1.9154400330253787E-3</v>
      </c>
      <c r="AF924" s="90">
        <f>_xll.qlTenorBasisForwardRate(TenorBasis6M,AC924,_xll.ohTrigger(trigger,$X$24))</f>
        <v>1.9974760333122447E-2</v>
      </c>
      <c r="AG924" s="90">
        <f>_xll.qlIndexFixing(TenorBasisIndex6M,$AB924,TRUE,_xll.ohTrigger(trigger,$X$24))</f>
        <v>1.9980769317032035E-2</v>
      </c>
      <c r="AH924" s="43">
        <f>_xll.qlIndexFixing($X$9,$AB924,TRUE,trigger)</f>
        <v>1.9849504739197776E-2</v>
      </c>
      <c r="AI924" s="45">
        <f t="shared" si="28"/>
        <v>1.312645778342586</v>
      </c>
    </row>
    <row r="925" spans="27:35" x14ac:dyDescent="0.2">
      <c r="AA925" s="122" t="s">
        <v>88</v>
      </c>
      <c r="AB925" s="40">
        <f>_xll.qlInterestRateIndexFixingDate($X$9,AC925)</f>
        <v>45863</v>
      </c>
      <c r="AC925" s="40">
        <f>_xll.qlCalendarAdvance(calendar,$AC924,AA925,,,trigger)</f>
        <v>45867</v>
      </c>
      <c r="AD925" s="40">
        <f>_xll.qlInterestRateIndexMaturity($X$9,AC925,)</f>
        <v>46051</v>
      </c>
      <c r="AE925" s="43">
        <f>_xll.qlTenorBasisValue(TenorBasis6M,AC925,_xll.ohTrigger(trigger,$X$24))</f>
        <v>1.9118917961135466E-3</v>
      </c>
      <c r="AF925" s="90">
        <f>_xll.qlTenorBasisForwardRate(TenorBasis6M,AC925,_xll.ohTrigger(trigger,$X$24))</f>
        <v>1.9999240756901002E-2</v>
      </c>
      <c r="AG925" s="90">
        <f>_xll.qlIndexFixing(TenorBasisIndex6M,$AB925,TRUE,_xll.ohTrigger(trigger,$X$24))</f>
        <v>2.0003998378464668E-2</v>
      </c>
      <c r="AH925" s="43">
        <f>_xll.qlIndexFixing($X$9,$AB925,TRUE,trigger)</f>
        <v>1.987085735500935E-2</v>
      </c>
      <c r="AI925" s="45">
        <f t="shared" si="28"/>
        <v>1.3314102345531738</v>
      </c>
    </row>
    <row r="926" spans="27:35" x14ac:dyDescent="0.2">
      <c r="AA926" s="122" t="s">
        <v>88</v>
      </c>
      <c r="AB926" s="40">
        <f>_xll.qlInterestRateIndexFixingDate($X$9,AC926)</f>
        <v>45870</v>
      </c>
      <c r="AC926" s="40">
        <f>_xll.qlCalendarAdvance(calendar,$AC925,AA926,,,trigger)</f>
        <v>45874</v>
      </c>
      <c r="AD926" s="40">
        <f>_xll.qlInterestRateIndexMaturity($X$9,AC926,)</f>
        <v>46058</v>
      </c>
      <c r="AE926" s="43">
        <f>_xll.qlTenorBasisValue(TenorBasis6M,AC926,_xll.ohTrigger(trigger,$X$24))</f>
        <v>1.9083460220124377E-3</v>
      </c>
      <c r="AF926" s="90">
        <f>_xll.qlTenorBasisForwardRate(TenorBasis6M,AC926,_xll.ohTrigger(trigger,$X$24))</f>
        <v>2.0023541011060329E-2</v>
      </c>
      <c r="AG926" s="90">
        <f>_xll.qlIndexFixing(TenorBasisIndex6M,$AB926,TRUE,_xll.ohTrigger(trigger,$X$24))</f>
        <v>1.9919490625718201E-2</v>
      </c>
      <c r="AH926" s="43">
        <f>_xll.qlIndexFixing($X$9,$AB926,TRUE,trigger)</f>
        <v>1.9892124745475016E-2</v>
      </c>
      <c r="AI926" s="45">
        <f t="shared" si="28"/>
        <v>0.27365880243185314</v>
      </c>
    </row>
    <row r="927" spans="27:35" x14ac:dyDescent="0.2">
      <c r="AA927" s="122" t="s">
        <v>88</v>
      </c>
      <c r="AB927" s="40">
        <f>_xll.qlInterestRateIndexFixingDate($X$9,AC927)</f>
        <v>45877</v>
      </c>
      <c r="AC927" s="40">
        <f>_xll.qlCalendarAdvance(calendar,$AC926,AA927,,,trigger)</f>
        <v>45881</v>
      </c>
      <c r="AD927" s="40">
        <f>_xll.qlInterestRateIndexMaturity($X$9,AC927,)</f>
        <v>46065</v>
      </c>
      <c r="AE927" s="43">
        <f>_xll.qlTenorBasisValue(TenorBasis6M,AC927,_xll.ohTrigger(trigger,$X$24))</f>
        <v>1.9048027418561821E-3</v>
      </c>
      <c r="AF927" s="90">
        <f>_xll.qlTenorBasisForwardRate(TenorBasis6M,AC927,_xll.ohTrigger(trigger,$X$24))</f>
        <v>2.0047637328577735E-2</v>
      </c>
      <c r="AG927" s="90">
        <f>_xll.qlIndexFixing(TenorBasisIndex6M,$AB927,TRUE,_xll.ohTrigger(trigger,$X$24))</f>
        <v>1.9831080923706734E-2</v>
      </c>
      <c r="AH927" s="43">
        <f>_xll.qlIndexFixing($X$9,$AB927,TRUE,trigger)</f>
        <v>1.9913300027707029E-2</v>
      </c>
      <c r="AI927" s="45">
        <f t="shared" si="28"/>
        <v>-0.82219104000295917</v>
      </c>
    </row>
    <row r="928" spans="27:35" x14ac:dyDescent="0.2">
      <c r="AA928" s="122" t="s">
        <v>88</v>
      </c>
      <c r="AB928" s="40">
        <f>_xll.qlInterestRateIndexFixingDate($X$9,AC928)</f>
        <v>45884</v>
      </c>
      <c r="AC928" s="40">
        <f>_xll.qlCalendarAdvance(calendar,$AC927,AA928,,,trigger)</f>
        <v>45888</v>
      </c>
      <c r="AD928" s="40">
        <f>_xll.qlInterestRateIndexMaturity($X$9,AC928,)</f>
        <v>46072</v>
      </c>
      <c r="AE928" s="43">
        <f>_xll.qlTenorBasisValue(TenorBasis6M,AC928,_xll.ohTrigger(trigger,$X$24))</f>
        <v>1.9012619865118555E-3</v>
      </c>
      <c r="AF928" s="90">
        <f>_xll.qlTenorBasisForwardRate(TenorBasis6M,AC928,_xll.ohTrigger(trigger,$X$24))</f>
        <v>2.0071505941064657E-2</v>
      </c>
      <c r="AG928" s="90">
        <f>_xll.qlIndexFixing(TenorBasisIndex6M,$AB928,TRUE,_xll.ohTrigger(trigger,$X$24))</f>
        <v>1.985345683470385E-2</v>
      </c>
      <c r="AH928" s="43">
        <f>_xll.qlIndexFixing($X$9,$AB928,TRUE,trigger)</f>
        <v>1.9934376318537013E-2</v>
      </c>
      <c r="AI928" s="45">
        <f t="shared" si="28"/>
        <v>-0.80919483833163253</v>
      </c>
    </row>
    <row r="929" spans="27:35" x14ac:dyDescent="0.2">
      <c r="AA929" s="122" t="s">
        <v>88</v>
      </c>
      <c r="AB929" s="40">
        <f>_xll.qlInterestRateIndexFixingDate($X$9,AC929)</f>
        <v>45891</v>
      </c>
      <c r="AC929" s="40">
        <f>_xll.qlCalendarAdvance(calendar,$AC928,AA929,,,trigger)</f>
        <v>45895</v>
      </c>
      <c r="AD929" s="40">
        <f>_xll.qlInterestRateIndexMaturity($X$9,AC929,)</f>
        <v>46079</v>
      </c>
      <c r="AE929" s="43">
        <f>_xll.qlTenorBasisValue(TenorBasis6M,AC929,_xll.ohTrigger(trigger,$X$24))</f>
        <v>1.8977237865810458E-3</v>
      </c>
      <c r="AF929" s="90">
        <f>_xll.qlTenorBasisForwardRate(TenorBasis6M,AC929,_xll.ohTrigger(trigger,$X$24))</f>
        <v>2.0095123078789263E-2</v>
      </c>
      <c r="AG929" s="90">
        <f>_xll.qlIndexFixing(TenorBasisIndex6M,$AB929,TRUE,_xll.ohTrigger(trigger,$X$24))</f>
        <v>1.9986910957288398E-2</v>
      </c>
      <c r="AH929" s="43">
        <f>_xll.qlIndexFixing($X$9,$AB929,TRUE,trigger)</f>
        <v>1.9955346734515933E-2</v>
      </c>
      <c r="AI929" s="45">
        <f t="shared" si="28"/>
        <v>0.31564222772464956</v>
      </c>
    </row>
    <row r="930" spans="27:35" x14ac:dyDescent="0.2">
      <c r="AA930" s="122" t="s">
        <v>88</v>
      </c>
      <c r="AB930" s="40">
        <f>_xll.qlInterestRateIndexFixingDate($X$9,AC930)</f>
        <v>45898</v>
      </c>
      <c r="AC930" s="40">
        <f>_xll.qlCalendarAdvance(calendar,$AC929,AA930,,,trigger)</f>
        <v>45902</v>
      </c>
      <c r="AD930" s="40">
        <f>_xll.qlInterestRateIndexMaturity($X$9,AC930,)</f>
        <v>46083</v>
      </c>
      <c r="AE930" s="43">
        <f>_xll.qlTenorBasisValue(TenorBasis6M,AC930,_xll.ohTrigger(trigger,$X$24))</f>
        <v>1.8941881724014039E-3</v>
      </c>
      <c r="AF930" s="90">
        <f>_xll.qlTenorBasisForwardRate(TenorBasis6M,AC930,_xll.ohTrigger(trigger,$X$24))</f>
        <v>2.0112137243356948E-2</v>
      </c>
      <c r="AG930" s="90">
        <f>_xll.qlIndexFixing(TenorBasisIndex6M,$AB930,TRUE,_xll.ohTrigger(trigger,$X$24))</f>
        <v>2.0002654732184658E-2</v>
      </c>
      <c r="AH930" s="43">
        <f>_xll.qlIndexFixing($X$9,$AB930,TRUE,trigger)</f>
        <v>1.9970214796760793E-2</v>
      </c>
      <c r="AI930" s="45">
        <f t="shared" si="28"/>
        <v>0.32439935423865529</v>
      </c>
    </row>
    <row r="931" spans="27:35" x14ac:dyDescent="0.2">
      <c r="AA931" s="122" t="s">
        <v>88</v>
      </c>
      <c r="AB931" s="40">
        <f>_xll.qlInterestRateIndexFixingDate($X$9,AC931)</f>
        <v>45905</v>
      </c>
      <c r="AC931" s="40">
        <f>_xll.qlCalendarAdvance(calendar,$AC930,AA931,,,trigger)</f>
        <v>45909</v>
      </c>
      <c r="AD931" s="40">
        <f>_xll.qlInterestRateIndexMaturity($X$9,AC931,)</f>
        <v>46090</v>
      </c>
      <c r="AE931" s="43">
        <f>_xll.qlTenorBasisValue(TenorBasis6M,AC931,_xll.ohTrigger(trigger,$X$24))</f>
        <v>1.8906551740481897E-3</v>
      </c>
      <c r="AF931" s="90">
        <f>_xll.qlTenorBasisForwardRate(TenorBasis6M,AC931,_xll.ohTrigger(trigger,$X$24))</f>
        <v>2.0135259316591585E-2</v>
      </c>
      <c r="AG931" s="90">
        <f>_xll.qlIndexFixing(TenorBasisIndex6M,$AB931,TRUE,_xll.ohTrigger(trigger,$X$24))</f>
        <v>1.9911052168163069E-2</v>
      </c>
      <c r="AH931" s="43">
        <f>_xll.qlIndexFixing($X$9,$AB931,TRUE,trigger)</f>
        <v>1.999098050710145E-2</v>
      </c>
      <c r="AI931" s="45">
        <f t="shared" si="28"/>
        <v>-0.79928338938380783</v>
      </c>
    </row>
    <row r="932" spans="27:35" x14ac:dyDescent="0.2">
      <c r="AA932" s="122" t="s">
        <v>88</v>
      </c>
      <c r="AB932" s="40">
        <f>_xll.qlInterestRateIndexFixingDate($X$9,AC932)</f>
        <v>45912</v>
      </c>
      <c r="AC932" s="40">
        <f>_xll.qlCalendarAdvance(calendar,$AC931,AA932,,,trigger)</f>
        <v>45916</v>
      </c>
      <c r="AD932" s="40">
        <f>_xll.qlInterestRateIndexMaturity($X$9,AC932,)</f>
        <v>46097</v>
      </c>
      <c r="AE932" s="43">
        <f>_xll.qlTenorBasisValue(TenorBasis6M,AC932,_xll.ohTrigger(trigger,$X$24))</f>
        <v>1.8871248213358084E-3</v>
      </c>
      <c r="AF932" s="90">
        <f>_xll.qlTenorBasisForwardRate(TenorBasis6M,AC932,_xll.ohTrigger(trigger,$X$24))</f>
        <v>2.0158059939778646E-2</v>
      </c>
      <c r="AG932" s="90">
        <f>_xll.qlIndexFixing(TenorBasisIndex6M,$AB932,TRUE,_xll.ohTrigger(trigger,$X$24))</f>
        <v>2.0045757414572794E-2</v>
      </c>
      <c r="AH932" s="43">
        <f>_xll.qlIndexFixing($X$9,$AB932,TRUE,trigger)</f>
        <v>2.001162008361386E-2</v>
      </c>
      <c r="AI932" s="45">
        <f t="shared" si="28"/>
        <v>0.34137330958933926</v>
      </c>
    </row>
    <row r="933" spans="27:35" x14ac:dyDescent="0.2">
      <c r="AA933" s="122" t="s">
        <v>88</v>
      </c>
      <c r="AB933" s="40">
        <f>_xll.qlInterestRateIndexFixingDate($X$9,AC933)</f>
        <v>45919</v>
      </c>
      <c r="AC933" s="40">
        <f>_xll.qlCalendarAdvance(calendar,$AC932,AA933,,,trigger)</f>
        <v>45923</v>
      </c>
      <c r="AD933" s="40">
        <f>_xll.qlInterestRateIndexMaturity($X$9,AC933,)</f>
        <v>46104</v>
      </c>
      <c r="AE933" s="43">
        <f>_xll.qlTenorBasisValue(TenorBasis6M,AC933,_xll.ohTrigger(trigger,$X$24))</f>
        <v>1.8835971438193409E-3</v>
      </c>
      <c r="AF933" s="90">
        <f>_xll.qlTenorBasisForwardRate(TenorBasis6M,AC933,_xll.ohTrigger(trigger,$X$24))</f>
        <v>2.0180514948138783E-2</v>
      </c>
      <c r="AG933" s="90">
        <f>_xll.qlIndexFixing(TenorBasisIndex6M,$AB933,TRUE,_xll.ohTrigger(trigger,$X$24))</f>
        <v>2.0066802405670204E-2</v>
      </c>
      <c r="AH933" s="43">
        <f>_xll.qlIndexFixing($X$9,$AB933,TRUE,trigger)</f>
        <v>2.0032126528974646E-2</v>
      </c>
      <c r="AI933" s="45">
        <f t="shared" si="28"/>
        <v>0.346758766955578</v>
      </c>
    </row>
    <row r="934" spans="27:35" x14ac:dyDescent="0.2">
      <c r="AA934" s="122" t="s">
        <v>88</v>
      </c>
      <c r="AB934" s="40">
        <f>_xll.qlInterestRateIndexFixingDate($X$9,AC934)</f>
        <v>45926</v>
      </c>
      <c r="AC934" s="40">
        <f>_xll.qlCalendarAdvance(calendar,$AC933,AA934,,,trigger)</f>
        <v>45930</v>
      </c>
      <c r="AD934" s="40">
        <f>_xll.qlInterestRateIndexMaturity($X$9,AC934,)</f>
        <v>46112</v>
      </c>
      <c r="AE934" s="43">
        <f>_xll.qlTenorBasisValue(TenorBasis6M,AC934,_xll.ohTrigger(trigger,$X$24))</f>
        <v>1.8800721707960657E-3</v>
      </c>
      <c r="AF934" s="90">
        <f>_xll.qlTenorBasisForwardRate(TenorBasis6M,AC934,_xll.ohTrigger(trigger,$X$24))</f>
        <v>2.0204604200655153E-2</v>
      </c>
      <c r="AG934" s="90">
        <f>_xll.qlIndexFixing(TenorBasisIndex6M,$AB934,TRUE,_xll.ohTrigger(trigger,$X$24))</f>
        <v>2.0199352592704008E-2</v>
      </c>
      <c r="AH934" s="43">
        <f>_xll.qlIndexFixing($X$9,$AB934,TRUE,trigger)</f>
        <v>2.0054452653240212E-2</v>
      </c>
      <c r="AI934" s="45">
        <f t="shared" si="28"/>
        <v>1.4489993946379536</v>
      </c>
    </row>
    <row r="935" spans="27:35" x14ac:dyDescent="0.2">
      <c r="AA935" s="122" t="s">
        <v>88</v>
      </c>
      <c r="AB935" s="40">
        <f>_xll.qlInterestRateIndexFixingDate($X$9,AC935)</f>
        <v>45933</v>
      </c>
      <c r="AC935" s="40">
        <f>_xll.qlCalendarAdvance(calendar,$AC934,AA935,,,trigger)</f>
        <v>45937</v>
      </c>
      <c r="AD935" s="40">
        <f>_xll.qlInterestRateIndexMaturity($X$9,AC935,)</f>
        <v>46119</v>
      </c>
      <c r="AE935" s="43">
        <f>_xll.qlTenorBasisValue(TenorBasis6M,AC935,_xll.ohTrigger(trigger,$X$24))</f>
        <v>1.8765499313069707E-3</v>
      </c>
      <c r="AF935" s="90">
        <f>_xll.qlTenorBasisForwardRate(TenorBasis6M,AC935,_xll.ohTrigger(trigger,$X$24))</f>
        <v>2.0226269535682261E-2</v>
      </c>
      <c r="AG935" s="90">
        <f>_xll.qlIndexFixing(TenorBasisIndex6M,$AB935,TRUE,_xll.ohTrigger(trigger,$X$24))</f>
        <v>2.0110736900807478E-2</v>
      </c>
      <c r="AH935" s="43">
        <f>_xll.qlIndexFixing($X$9,$AB935,TRUE,trigger)</f>
        <v>2.0074662736525792E-2</v>
      </c>
      <c r="AI935" s="45">
        <f t="shared" si="28"/>
        <v>0.36074164281686</v>
      </c>
    </row>
    <row r="936" spans="27:35" x14ac:dyDescent="0.2">
      <c r="AA936" s="122" t="s">
        <v>88</v>
      </c>
      <c r="AB936" s="40">
        <f>_xll.qlInterestRateIndexFixingDate($X$9,AC936)</f>
        <v>45940</v>
      </c>
      <c r="AC936" s="40">
        <f>_xll.qlCalendarAdvance(calendar,$AC935,AA936,,,trigger)</f>
        <v>45944</v>
      </c>
      <c r="AD936" s="40">
        <f>_xll.qlInterestRateIndexMaturity($X$9,AC936,)</f>
        <v>46126</v>
      </c>
      <c r="AE936" s="43">
        <f>_xll.qlTenorBasisValue(TenorBasis6M,AC936,_xll.ohTrigger(trigger,$X$24))</f>
        <v>1.8730304541382629E-3</v>
      </c>
      <c r="AF936" s="90">
        <f>_xll.qlTenorBasisForwardRate(TenorBasis6M,AC936,_xll.ohTrigger(trigger,$X$24))</f>
        <v>2.0247534102601002E-2</v>
      </c>
      <c r="AG936" s="90">
        <f>_xll.qlIndexFixing(TenorBasisIndex6M,$AB936,TRUE,_xll.ohTrigger(trigger,$X$24))</f>
        <v>2.00188183846652E-2</v>
      </c>
      <c r="AH936" s="43">
        <f>_xll.qlIndexFixing($X$9,$AB936,TRUE,trigger)</f>
        <v>2.0094723710179476E-2</v>
      </c>
      <c r="AI936" s="45">
        <f t="shared" si="28"/>
        <v>-0.75905325514276367</v>
      </c>
    </row>
    <row r="937" spans="27:35" x14ac:dyDescent="0.2">
      <c r="AA937" s="122" t="s">
        <v>88</v>
      </c>
      <c r="AB937" s="40">
        <f>_xll.qlInterestRateIndexFixingDate($X$9,AC937)</f>
        <v>45947</v>
      </c>
      <c r="AC937" s="40">
        <f>_xll.qlCalendarAdvance(calendar,$AC936,AA937,,,trigger)</f>
        <v>45951</v>
      </c>
      <c r="AD937" s="40">
        <f>_xll.qlInterestRateIndexMaturity($X$9,AC937,)</f>
        <v>46133</v>
      </c>
      <c r="AE937" s="43">
        <f>_xll.qlTenorBasisValue(TenorBasis6M,AC937,_xll.ohTrigger(trigger,$X$24))</f>
        <v>1.8695137678228636E-3</v>
      </c>
      <c r="AF937" s="90">
        <f>_xll.qlTenorBasisForwardRate(TenorBasis6M,AC937,_xll.ohTrigger(trigger,$X$24))</f>
        <v>2.0268397823640615E-2</v>
      </c>
      <c r="AG937" s="90">
        <f>_xll.qlIndexFixing(TenorBasisIndex6M,$AB937,TRUE,_xll.ohTrigger(trigger,$X$24))</f>
        <v>2.0152863266870658E-2</v>
      </c>
      <c r="AH937" s="43">
        <f>_xll.qlIndexFixing($X$9,$AB937,TRUE,trigger)</f>
        <v>2.011463554266869E-2</v>
      </c>
      <c r="AI937" s="45">
        <f t="shared" si="28"/>
        <v>0.38227724201967545</v>
      </c>
    </row>
    <row r="938" spans="27:35" x14ac:dyDescent="0.2">
      <c r="AA938" s="122" t="s">
        <v>88</v>
      </c>
      <c r="AB938" s="40">
        <f>_xll.qlInterestRateIndexFixingDate($X$9,AC938)</f>
        <v>45954</v>
      </c>
      <c r="AC938" s="40">
        <f>_xll.qlCalendarAdvance(calendar,$AC937,AA938,,,trigger)</f>
        <v>45958</v>
      </c>
      <c r="AD938" s="40">
        <f>_xll.qlInterestRateIndexMaturity($X$9,AC938,)</f>
        <v>46140</v>
      </c>
      <c r="AE938" s="43">
        <f>_xll.qlTenorBasisValue(TenorBasis6M,AC938,_xll.ohTrigger(trigger,$X$24))</f>
        <v>1.8659999006419021E-3</v>
      </c>
      <c r="AF938" s="90">
        <f>_xll.qlTenorBasisForwardRate(TenorBasis6M,AC938,_xll.ohTrigger(trigger,$X$24))</f>
        <v>2.0288860714517319E-2</v>
      </c>
      <c r="AG938" s="90">
        <f>_xll.qlIndexFixing(TenorBasisIndex6M,$AB938,TRUE,_xll.ohTrigger(trigger,$X$24))</f>
        <v>2.017332523156911E-2</v>
      </c>
      <c r="AH938" s="43">
        <f>_xll.qlIndexFixing($X$9,$AB938,TRUE,trigger)</f>
        <v>2.0134398229530188E-2</v>
      </c>
      <c r="AI938" s="45">
        <f t="shared" ref="AI938:AI1001" si="29">(AG938-AH938)*10000</f>
        <v>0.38927002038922215</v>
      </c>
    </row>
    <row r="939" spans="27:35" x14ac:dyDescent="0.2">
      <c r="AA939" s="122" t="s">
        <v>88</v>
      </c>
      <c r="AB939" s="40">
        <f>_xll.qlInterestRateIndexFixingDate($X$9,AC939)</f>
        <v>45961</v>
      </c>
      <c r="AC939" s="40">
        <f>_xll.qlCalendarAdvance(calendar,$AC938,AA939,,,trigger)</f>
        <v>45965</v>
      </c>
      <c r="AD939" s="40">
        <f>_xll.qlInterestRateIndexMaturity($X$9,AC939,)</f>
        <v>46146</v>
      </c>
      <c r="AE939" s="43">
        <f>_xll.qlTenorBasisValue(TenorBasis6M,AC939,_xll.ohTrigger(trigger,$X$24))</f>
        <v>1.8624888806261961E-3</v>
      </c>
      <c r="AF939" s="90">
        <f>_xll.qlTenorBasisForwardRate(TenorBasis6M,AC939,_xll.ohTrigger(trigger,$X$24))</f>
        <v>2.0307056037477456E-2</v>
      </c>
      <c r="AG939" s="90">
        <f>_xll.qlIndexFixing(TenorBasisIndex6M,$AB939,TRUE,_xll.ohTrigger(trigger,$X$24))</f>
        <v>2.0191526173756719E-2</v>
      </c>
      <c r="AH939" s="43">
        <f>_xll.qlIndexFixing($X$9,$AB939,TRUE,trigger)</f>
        <v>2.0152099692024736E-2</v>
      </c>
      <c r="AI939" s="45">
        <f t="shared" si="29"/>
        <v>0.39426481731982821</v>
      </c>
    </row>
    <row r="940" spans="27:35" x14ac:dyDescent="0.2">
      <c r="AA940" s="122" t="s">
        <v>88</v>
      </c>
      <c r="AB940" s="40">
        <f>_xll.qlInterestRateIndexFixingDate($X$9,AC940)</f>
        <v>45968</v>
      </c>
      <c r="AC940" s="40">
        <f>_xll.qlCalendarAdvance(calendar,$AC939,AA940,,,trigger)</f>
        <v>45972</v>
      </c>
      <c r="AD940" s="40">
        <f>_xll.qlInterestRateIndexMaturity($X$9,AC940,)</f>
        <v>46153</v>
      </c>
      <c r="AE940" s="43">
        <f>_xll.qlTenorBasisValue(TenorBasis6M,AC940,_xll.ohTrigger(trigger,$X$24))</f>
        <v>1.8589807355577305E-3</v>
      </c>
      <c r="AF940" s="90">
        <f>_xll.qlTenorBasisForwardRate(TenorBasis6M,AC940,_xll.ohTrigger(trigger,$X$24))</f>
        <v>2.0326744830284842E-2</v>
      </c>
      <c r="AG940" s="90">
        <f>_xll.qlIndexFixing(TenorBasisIndex6M,$AB940,TRUE,_xll.ohTrigger(trigger,$X$24))</f>
        <v>2.0097086572086347E-2</v>
      </c>
      <c r="AH940" s="43">
        <f>_xll.qlIndexFixing($X$9,$AB940,TRUE,trigger)</f>
        <v>2.0171573643679521E-2</v>
      </c>
      <c r="AI940" s="45">
        <f t="shared" si="29"/>
        <v>-0.74487071593173915</v>
      </c>
    </row>
    <row r="941" spans="27:35" x14ac:dyDescent="0.2">
      <c r="AA941" s="122" t="s">
        <v>88</v>
      </c>
      <c r="AB941" s="40">
        <f>_xll.qlInterestRateIndexFixingDate($X$9,AC941)</f>
        <v>45975</v>
      </c>
      <c r="AC941" s="40">
        <f>_xll.qlCalendarAdvance(calendar,$AC940,AA941,,,trigger)</f>
        <v>45979</v>
      </c>
      <c r="AD941" s="40">
        <f>_xll.qlInterestRateIndexMaturity($X$9,AC941,)</f>
        <v>46160</v>
      </c>
      <c r="AE941" s="43">
        <f>_xll.qlTenorBasisValue(TenorBasis6M,AC941,_xll.ohTrigger(trigger,$X$24))</f>
        <v>1.8554754929711226E-3</v>
      </c>
      <c r="AF941" s="90">
        <f>_xll.qlTenorBasisForwardRate(TenorBasis6M,AC941,_xll.ohTrigger(trigger,$X$24))</f>
        <v>2.0346032860438668E-2</v>
      </c>
      <c r="AG941" s="90">
        <f>_xll.qlIndexFixing(TenorBasisIndex6M,$AB941,TRUE,_xll.ohTrigger(trigger,$X$24))</f>
        <v>2.0230501269414988E-2</v>
      </c>
      <c r="AH941" s="43">
        <f>_xll.qlIndexFixing($X$9,$AB941,TRUE,trigger)</f>
        <v>2.0190898444106362E-2</v>
      </c>
      <c r="AI941" s="45">
        <f t="shared" si="29"/>
        <v>0.39602825308626688</v>
      </c>
    </row>
    <row r="942" spans="27:35" x14ac:dyDescent="0.2">
      <c r="AA942" s="122" t="s">
        <v>88</v>
      </c>
      <c r="AB942" s="40">
        <f>_xll.qlInterestRateIndexFixingDate($X$9,AC942)</f>
        <v>45982</v>
      </c>
      <c r="AC942" s="40">
        <f>_xll.qlCalendarAdvance(calendar,$AC941,AA942,,,trigger)</f>
        <v>45986</v>
      </c>
      <c r="AD942" s="40">
        <f>_xll.qlInterestRateIndexMaturity($X$9,AC942,)</f>
        <v>46167</v>
      </c>
      <c r="AE942" s="43">
        <f>_xll.qlTenorBasisValue(TenorBasis6M,AC942,_xll.ohTrigger(trigger,$X$24))</f>
        <v>1.8519731801550858E-3</v>
      </c>
      <c r="AF942" s="90">
        <f>_xll.qlTenorBasisForwardRate(TenorBasis6M,AC942,_xll.ohTrigger(trigger,$X$24))</f>
        <v>2.0364920143696494E-2</v>
      </c>
      <c r="AG942" s="90">
        <f>_xll.qlIndexFixing(TenorBasisIndex6M,$AB942,TRUE,_xll.ohTrigger(trigger,$X$24))</f>
        <v>2.0249387723591483E-2</v>
      </c>
      <c r="AH942" s="43">
        <f>_xll.qlIndexFixing($X$9,$AB942,TRUE,trigger)</f>
        <v>2.0210074088997984E-2</v>
      </c>
      <c r="AI942" s="45">
        <f t="shared" si="29"/>
        <v>0.39313634593498431</v>
      </c>
    </row>
    <row r="943" spans="27:35" x14ac:dyDescent="0.2">
      <c r="AA943" s="122" t="s">
        <v>88</v>
      </c>
      <c r="AB943" s="40">
        <f>_xll.qlInterestRateIndexFixingDate($X$9,AC943)</f>
        <v>45989</v>
      </c>
      <c r="AC943" s="40">
        <f>_xll.qlCalendarAdvance(calendar,$AC942,AA943,,,trigger)</f>
        <v>45993</v>
      </c>
      <c r="AD943" s="40">
        <f>_xll.qlInterestRateIndexMaturity($X$9,AC943,)</f>
        <v>46175</v>
      </c>
      <c r="AE943" s="43">
        <f>_xll.qlTenorBasisValue(TenorBasis6M,AC943,_xll.ohTrigger(trigger,$X$24))</f>
        <v>1.8484738241538795E-3</v>
      </c>
      <c r="AF943" s="90">
        <f>_xll.qlTenorBasisForwardRate(TenorBasis6M,AC943,_xll.ohTrigger(trigger,$X$24))</f>
        <v>2.0385163266090103E-2</v>
      </c>
      <c r="AG943" s="90">
        <f>_xll.qlIndexFixing(TenorBasisIndex6M,$AB943,TRUE,_xll.ohTrigger(trigger,$X$24))</f>
        <v>2.0380764249611546E-2</v>
      </c>
      <c r="AH943" s="43">
        <f>_xll.qlIndexFixing($X$9,$AB943,TRUE,trigger)</f>
        <v>2.0230974325562583E-2</v>
      </c>
      <c r="AI943" s="45">
        <f t="shared" si="29"/>
        <v>1.4978992404896321</v>
      </c>
    </row>
    <row r="944" spans="27:35" x14ac:dyDescent="0.2">
      <c r="AA944" s="122" t="s">
        <v>88</v>
      </c>
      <c r="AB944" s="40">
        <f>_xll.qlInterestRateIndexFixingDate($X$9,AC944)</f>
        <v>45996</v>
      </c>
      <c r="AC944" s="40">
        <f>_xll.qlCalendarAdvance(calendar,$AC943,AA944,,,trigger)</f>
        <v>46000</v>
      </c>
      <c r="AD944" s="40">
        <f>_xll.qlInterestRateIndexMaturity($X$9,AC944,)</f>
        <v>46182</v>
      </c>
      <c r="AE944" s="43">
        <f>_xll.qlTenorBasisValue(TenorBasis6M,AC944,_xll.ohTrigger(trigger,$X$24))</f>
        <v>1.8449774517687583E-3</v>
      </c>
      <c r="AF944" s="90">
        <f>_xll.qlTenorBasisForwardRate(TenorBasis6M,AC944,_xll.ohTrigger(trigger,$X$24))</f>
        <v>2.0403221505711989E-2</v>
      </c>
      <c r="AG944" s="90">
        <f>_xll.qlIndexFixing(TenorBasisIndex6M,$AB944,TRUE,_xll.ohTrigger(trigger,$X$24))</f>
        <v>2.0287680952391085E-2</v>
      </c>
      <c r="AH944" s="43">
        <f>_xll.qlIndexFixing($X$9,$AB944,TRUE,trigger)</f>
        <v>2.0249842046810813E-2</v>
      </c>
      <c r="AI944" s="45">
        <f t="shared" si="29"/>
        <v>0.37838905580272336</v>
      </c>
    </row>
    <row r="945" spans="27:35" x14ac:dyDescent="0.2">
      <c r="AA945" s="122" t="s">
        <v>88</v>
      </c>
      <c r="AB945" s="40">
        <f>_xll.qlInterestRateIndexFixingDate($X$9,AC945)</f>
        <v>46003</v>
      </c>
      <c r="AC945" s="40">
        <f>_xll.qlCalendarAdvance(calendar,$AC944,AA945,,,trigger)</f>
        <v>46007</v>
      </c>
      <c r="AD945" s="40">
        <f>_xll.qlInterestRateIndexMaturity($X$9,AC945,)</f>
        <v>46189</v>
      </c>
      <c r="AE945" s="43">
        <f>_xll.qlTenorBasisValue(TenorBasis6M,AC945,_xll.ohTrigger(trigger,$X$24))</f>
        <v>1.8414840895594083E-3</v>
      </c>
      <c r="AF945" s="90">
        <f>_xll.qlTenorBasisForwardRate(TenorBasis6M,AC945,_xll.ohTrigger(trigger,$X$24))</f>
        <v>2.0420879025054059E-2</v>
      </c>
      <c r="AG945" s="90">
        <f>_xll.qlIndexFixing(TenorBasisIndex6M,$AB945,TRUE,_xll.ohTrigger(trigger,$X$24))</f>
        <v>2.0191449653338668E-2</v>
      </c>
      <c r="AH945" s="43">
        <f>_xll.qlIndexFixing($X$9,$AB945,TRUE,trigger)</f>
        <v>2.0268560592127213E-2</v>
      </c>
      <c r="AI945" s="45">
        <f t="shared" si="29"/>
        <v>-0.77110938788545191</v>
      </c>
    </row>
    <row r="946" spans="27:35" x14ac:dyDescent="0.2">
      <c r="AA946" s="122" t="s">
        <v>88</v>
      </c>
      <c r="AB946" s="40">
        <f>_xll.qlInterestRateIndexFixingDate($X$9,AC946)</f>
        <v>46010</v>
      </c>
      <c r="AC946" s="40">
        <f>_xll.qlCalendarAdvance(calendar,$AC945,AA946,,,trigger)</f>
        <v>46014</v>
      </c>
      <c r="AD946" s="40">
        <f>_xll.qlInterestRateIndexMaturity($X$9,AC946,)</f>
        <v>46196</v>
      </c>
      <c r="AE946" s="43">
        <f>_xll.qlTenorBasisValue(TenorBasis6M,AC946,_xll.ohTrigger(trigger,$X$24))</f>
        <v>1.8379937638453774E-3</v>
      </c>
      <c r="AF946" s="90">
        <f>_xll.qlTenorBasisForwardRate(TenorBasis6M,AC946,_xll.ohTrigger(trigger,$X$24))</f>
        <v>2.0438135839809694E-2</v>
      </c>
      <c r="AG946" s="90">
        <f>_xll.qlIndexFixing(TenorBasisIndex6M,$AB946,TRUE,_xll.ohTrigger(trigger,$X$24))</f>
        <v>2.0322593781746966E-2</v>
      </c>
      <c r="AH946" s="43">
        <f>_xll.qlIndexFixing($X$9,$AB946,TRUE,trigger)</f>
        <v>2.0287129957317344E-2</v>
      </c>
      <c r="AI946" s="45">
        <f t="shared" si="29"/>
        <v>0.3546382442962126</v>
      </c>
    </row>
    <row r="947" spans="27:35" x14ac:dyDescent="0.2">
      <c r="AA947" s="122" t="s">
        <v>88</v>
      </c>
      <c r="AB947" s="40">
        <f>_xll.qlInterestRateIndexFixingDate($X$9,AC947)</f>
        <v>46015</v>
      </c>
      <c r="AC947" s="40">
        <f>_xll.qlCalendarAdvance(calendar,$AC946,AA947,,,trigger)</f>
        <v>46021</v>
      </c>
      <c r="AD947" s="40">
        <f>_xll.qlInterestRateIndexMaturity($X$9,AC947,)</f>
        <v>46203</v>
      </c>
      <c r="AE947" s="43">
        <f>_xll.qlTenorBasisValue(TenorBasis6M,AC947,_xll.ohTrigger(trigger,$X$24))</f>
        <v>1.8345065007075029E-3</v>
      </c>
      <c r="AF947" s="90">
        <f>_xll.qlTenorBasisForwardRate(TenorBasis6M,AC947,_xll.ohTrigger(trigger,$X$24))</f>
        <v>2.0454991965677981E-2</v>
      </c>
      <c r="AG947" s="90">
        <f>_xll.qlIndexFixing(TenorBasisIndex6M,$AB947,TRUE,_xll.ohTrigger(trigger,$X$24))</f>
        <v>2.0339449189998519E-2</v>
      </c>
      <c r="AH947" s="43">
        <f>_xll.qlIndexFixing($X$9,$AB947,TRUE,trigger)</f>
        <v>2.0305550138217495E-2</v>
      </c>
      <c r="AI947" s="45">
        <f t="shared" si="29"/>
        <v>0.33899051781024342</v>
      </c>
    </row>
    <row r="948" spans="27:35" x14ac:dyDescent="0.2">
      <c r="AA948" s="122" t="s">
        <v>88</v>
      </c>
      <c r="AB948" s="40">
        <f>_xll.qlInterestRateIndexFixingDate($X$9,AC948)</f>
        <v>46024</v>
      </c>
      <c r="AC948" s="40">
        <f>_xll.qlCalendarAdvance(calendar,$AC947,AA948,,,trigger)</f>
        <v>46028</v>
      </c>
      <c r="AD948" s="40">
        <f>_xll.qlInterestRateIndexMaturity($X$9,AC948,)</f>
        <v>46209</v>
      </c>
      <c r="AE948" s="43">
        <f>_xll.qlTenorBasisValue(TenorBasis6M,AC948,_xll.ohTrigger(trigger,$X$24))</f>
        <v>1.8310223259893231E-3</v>
      </c>
      <c r="AF948" s="90">
        <f>_xll.qlTenorBasisForwardRate(TenorBasis6M,AC948,_xll.ohTrigger(trigger,$X$24))</f>
        <v>2.0469829040570448E-2</v>
      </c>
      <c r="AG948" s="90">
        <f>_xll.qlIndexFixing(TenorBasisIndex6M,$AB948,TRUE,_xll.ohTrigger(trigger,$X$24))</f>
        <v>2.0354292129883829E-2</v>
      </c>
      <c r="AH948" s="43">
        <f>_xll.qlIndexFixing($X$9,$AB948,TRUE,trigger)</f>
        <v>2.0321995455069526E-2</v>
      </c>
      <c r="AI948" s="45">
        <f t="shared" si="29"/>
        <v>0.32296674814302762</v>
      </c>
    </row>
    <row r="949" spans="27:35" x14ac:dyDescent="0.2">
      <c r="AA949" s="122" t="s">
        <v>88</v>
      </c>
      <c r="AB949" s="40">
        <f>_xll.qlInterestRateIndexFixingDate($X$9,AC949)</f>
        <v>46031</v>
      </c>
      <c r="AC949" s="40">
        <f>_xll.qlCalendarAdvance(calendar,$AC948,AA949,,,trigger)</f>
        <v>46035</v>
      </c>
      <c r="AD949" s="40">
        <f>_xll.qlInterestRateIndexMaturity($X$9,AC949,)</f>
        <v>46216</v>
      </c>
      <c r="AE949" s="43">
        <f>_xll.qlTenorBasisValue(TenorBasis6M,AC949,_xll.ohTrigger(trigger,$X$24))</f>
        <v>1.8275412652984896E-3</v>
      </c>
      <c r="AF949" s="90">
        <f>_xll.qlTenorBasisForwardRate(TenorBasis6M,AC949,_xll.ohTrigger(trigger,$X$24))</f>
        <v>2.0485911536645213E-2</v>
      </c>
      <c r="AG949" s="90">
        <f>_xll.qlIndexFixing(TenorBasisIndex6M,$AB949,TRUE,_xll.ohTrigger(trigger,$X$24))</f>
        <v>2.0255614262764361E-2</v>
      </c>
      <c r="AH949" s="43">
        <f>_xll.qlIndexFixing($X$9,$AB949,TRUE,trigger)</f>
        <v>2.0340126893394189E-2</v>
      </c>
      <c r="AI949" s="45">
        <f t="shared" si="29"/>
        <v>-0.84512630629828001</v>
      </c>
    </row>
    <row r="950" spans="27:35" x14ac:dyDescent="0.2">
      <c r="AA950" s="122" t="s">
        <v>88</v>
      </c>
      <c r="AB950" s="40">
        <f>_xll.qlInterestRateIndexFixingDate($X$9,AC950)</f>
        <v>46038</v>
      </c>
      <c r="AC950" s="40">
        <f>_xll.qlCalendarAdvance(calendar,$AC949,AA950,,,trigger)</f>
        <v>46042</v>
      </c>
      <c r="AD950" s="40">
        <f>_xll.qlInterestRateIndexMaturity($X$9,AC950,)</f>
        <v>46223</v>
      </c>
      <c r="AE950" s="43">
        <f>_xll.qlTenorBasisValue(TenorBasis6M,AC950,_xll.ohTrigger(trigger,$X$24))</f>
        <v>1.8240633440081686E-3</v>
      </c>
      <c r="AF950" s="90">
        <f>_xll.qlTenorBasisForwardRate(TenorBasis6M,AC950,_xll.ohTrigger(trigger,$X$24))</f>
        <v>2.0501593411874311E-2</v>
      </c>
      <c r="AG950" s="90">
        <f>_xll.qlIndexFixing(TenorBasisIndex6M,$AB950,TRUE,_xll.ohTrigger(trigger,$X$24))</f>
        <v>2.0271236422070644E-2</v>
      </c>
      <c r="AH950" s="43">
        <f>_xll.qlIndexFixing($X$9,$AB950,TRUE,trigger)</f>
        <v>2.0358109142920081E-2</v>
      </c>
      <c r="AI950" s="45">
        <f t="shared" si="29"/>
        <v>-0.86872720849437424</v>
      </c>
    </row>
    <row r="951" spans="27:35" x14ac:dyDescent="0.2">
      <c r="AA951" s="122" t="s">
        <v>88</v>
      </c>
      <c r="AB951" s="40">
        <f>_xll.qlInterestRateIndexFixingDate($X$9,AC951)</f>
        <v>46045</v>
      </c>
      <c r="AC951" s="40">
        <f>_xll.qlCalendarAdvance(calendar,$AC950,AA951,,,trigger)</f>
        <v>46049</v>
      </c>
      <c r="AD951" s="40">
        <f>_xll.qlInterestRateIndexMaturity($X$9,AC951,)</f>
        <v>46230</v>
      </c>
      <c r="AE951" s="43">
        <f>_xll.qlTenorBasisValue(TenorBasis6M,AC951,_xll.ohTrigger(trigger,$X$24))</f>
        <v>1.8205885872584352E-3</v>
      </c>
      <c r="AF951" s="90">
        <f>_xll.qlTenorBasisForwardRate(TenorBasis6M,AC951,_xll.ohTrigger(trigger,$X$24))</f>
        <v>2.051687468203385E-2</v>
      </c>
      <c r="AG951" s="90">
        <f>_xll.qlIndexFixing(TenorBasisIndex6M,$AB951,TRUE,_xll.ohTrigger(trigger,$X$24))</f>
        <v>2.0401335837093366E-2</v>
      </c>
      <c r="AH951" s="43">
        <f>_xll.qlIndexFixing($X$9,$AB951,TRUE,trigger)</f>
        <v>2.0375942199638029E-2</v>
      </c>
      <c r="AI951" s="45">
        <f t="shared" si="29"/>
        <v>0.2539363745533707</v>
      </c>
    </row>
    <row r="952" spans="27:35" x14ac:dyDescent="0.2">
      <c r="AA952" s="122" t="s">
        <v>88</v>
      </c>
      <c r="AB952" s="40">
        <f>_xll.qlInterestRateIndexFixingDate($X$9,AC952)</f>
        <v>46052</v>
      </c>
      <c r="AC952" s="40">
        <f>_xll.qlCalendarAdvance(calendar,$AC951,AA952,,,trigger)</f>
        <v>46056</v>
      </c>
      <c r="AD952" s="40">
        <f>_xll.qlInterestRateIndexMaturity($X$9,AC952,)</f>
        <v>46237</v>
      </c>
      <c r="AE952" s="43">
        <f>_xll.qlTenorBasisValue(TenorBasis6M,AC952,_xll.ohTrigger(trigger,$X$24))</f>
        <v>1.8171170199576614E-3</v>
      </c>
      <c r="AF952" s="90">
        <f>_xll.qlTenorBasisForwardRate(TenorBasis6M,AC952,_xll.ohTrigger(trigger,$X$24))</f>
        <v>2.0531755362909212E-2</v>
      </c>
      <c r="AG952" s="90">
        <f>_xll.qlIndexFixing(TenorBasisIndex6M,$AB952,TRUE,_xll.ohTrigger(trigger,$X$24))</f>
        <v>2.0529051414678808E-2</v>
      </c>
      <c r="AH952" s="43">
        <f>_xll.qlIndexFixing($X$9,$AB952,TRUE,trigger)</f>
        <v>2.0393626059573317E-2</v>
      </c>
      <c r="AI952" s="45">
        <f t="shared" si="29"/>
        <v>1.3542535510549167</v>
      </c>
    </row>
    <row r="953" spans="27:35" x14ac:dyDescent="0.2">
      <c r="AA953" s="122" t="s">
        <v>88</v>
      </c>
      <c r="AB953" s="40">
        <f>_xll.qlInterestRateIndexFixingDate($X$9,AC953)</f>
        <v>46059</v>
      </c>
      <c r="AC953" s="40">
        <f>_xll.qlCalendarAdvance(calendar,$AC952,AA953,,,trigger)</f>
        <v>46063</v>
      </c>
      <c r="AD953" s="40">
        <f>_xll.qlInterestRateIndexMaturity($X$9,AC953,)</f>
        <v>46244</v>
      </c>
      <c r="AE953" s="43">
        <f>_xll.qlTenorBasisValue(TenorBasis6M,AC953,_xll.ohTrigger(trigger,$X$24))</f>
        <v>1.8136486667838956E-3</v>
      </c>
      <c r="AF953" s="90">
        <f>_xll.qlTenorBasisForwardRate(TenorBasis6M,AC953,_xll.ohTrigger(trigger,$X$24))</f>
        <v>2.0546235470295059E-2</v>
      </c>
      <c r="AG953" s="90">
        <f>_xll.qlIndexFixing(TenorBasisIndex6M,$AB953,TRUE,_xll.ohTrigger(trigger,$X$24))</f>
        <v>2.0543640545412797E-2</v>
      </c>
      <c r="AH953" s="43">
        <f>_xll.qlIndexFixing($X$9,$AB953,TRUE,trigger)</f>
        <v>2.0411160718783902E-2</v>
      </c>
      <c r="AI953" s="45">
        <f t="shared" si="29"/>
        <v>1.3247982662889513</v>
      </c>
    </row>
    <row r="954" spans="27:35" x14ac:dyDescent="0.2">
      <c r="AA954" s="122" t="s">
        <v>88</v>
      </c>
      <c r="AB954" s="40">
        <f>_xll.qlInterestRateIndexFixingDate($X$9,AC954)</f>
        <v>46066</v>
      </c>
      <c r="AC954" s="40">
        <f>_xll.qlCalendarAdvance(calendar,$AC953,AA954,,,trigger)</f>
        <v>46070</v>
      </c>
      <c r="AD954" s="40">
        <f>_xll.qlInterestRateIndexMaturity($X$9,AC954,)</f>
        <v>46251</v>
      </c>
      <c r="AE954" s="43">
        <f>_xll.qlTenorBasisValue(TenorBasis6M,AC954,_xll.ohTrigger(trigger,$X$24))</f>
        <v>1.8101835521862398E-3</v>
      </c>
      <c r="AF954" s="90">
        <f>_xll.qlTenorBasisForwardRate(TenorBasis6M,AC954,_xll.ohTrigger(trigger,$X$24))</f>
        <v>2.0560315019997531E-2</v>
      </c>
      <c r="AG954" s="90">
        <f>_xll.qlIndexFixing(TenorBasisIndex6M,$AB954,TRUE,_xll.ohTrigger(trigger,$X$24))</f>
        <v>2.0444774448123756E-2</v>
      </c>
      <c r="AH954" s="43">
        <f>_xll.qlIndexFixing($X$9,$AB954,TRUE,trigger)</f>
        <v>2.0428546173360422E-2</v>
      </c>
      <c r="AI954" s="45">
        <f t="shared" si="29"/>
        <v>0.16228274763333689</v>
      </c>
    </row>
    <row r="955" spans="27:35" x14ac:dyDescent="0.2">
      <c r="AA955" s="122" t="s">
        <v>88</v>
      </c>
      <c r="AB955" s="40">
        <f>_xll.qlInterestRateIndexFixingDate($X$9,AC955)</f>
        <v>46073</v>
      </c>
      <c r="AC955" s="40">
        <f>_xll.qlCalendarAdvance(calendar,$AC954,AA955,,,trigger)</f>
        <v>46077</v>
      </c>
      <c r="AD955" s="40">
        <f>_xll.qlInterestRateIndexMaturity($X$9,AC955,)</f>
        <v>46258</v>
      </c>
      <c r="AE955" s="43">
        <f>_xll.qlTenorBasisValue(TenorBasis6M,AC955,_xll.ohTrigger(trigger,$X$24))</f>
        <v>1.8067217003862098E-3</v>
      </c>
      <c r="AF955" s="90">
        <f>_xll.qlTenorBasisForwardRate(TenorBasis6M,AC955,_xll.ohTrigger(trigger,$X$24))</f>
        <v>2.0573994027836898E-2</v>
      </c>
      <c r="AG955" s="90">
        <f>_xll.qlIndexFixing(TenorBasisIndex6M,$AB955,TRUE,_xll.ohTrigger(trigger,$X$24))</f>
        <v>2.0458452926383649E-2</v>
      </c>
      <c r="AH955" s="43">
        <f>_xll.qlIndexFixing($X$9,$AB955,TRUE,trigger)</f>
        <v>2.0445782419428411E-2</v>
      </c>
      <c r="AI955" s="45">
        <f t="shared" si="29"/>
        <v>0.12670506955237554</v>
      </c>
    </row>
    <row r="956" spans="27:35" x14ac:dyDescent="0.2">
      <c r="AA956" s="122" t="s">
        <v>88</v>
      </c>
      <c r="AB956" s="40">
        <f>_xll.qlInterestRateIndexFixingDate($X$9,AC956)</f>
        <v>46080</v>
      </c>
      <c r="AC956" s="40">
        <f>_xll.qlCalendarAdvance(calendar,$AC955,AA956,,,trigger)</f>
        <v>46084</v>
      </c>
      <c r="AD956" s="40">
        <f>_xll.qlInterestRateIndexMaturity($X$9,AC956,)</f>
        <v>46268</v>
      </c>
      <c r="AE956" s="43">
        <f>_xll.qlTenorBasisValue(TenorBasis6M,AC956,_xll.ohTrigger(trigger,$X$24))</f>
        <v>1.8032631353791016E-3</v>
      </c>
      <c r="AF956" s="90">
        <f>_xll.qlTenorBasisForwardRate(TenorBasis6M,AC956,_xll.ohTrigger(trigger,$X$24))</f>
        <v>2.0591453228129615E-2</v>
      </c>
      <c r="AG956" s="90">
        <f>_xll.qlIndexFixing(TenorBasisIndex6M,$AB956,TRUE,_xll.ohTrigger(trigger,$X$24))</f>
        <v>2.036260501337259E-2</v>
      </c>
      <c r="AH956" s="43">
        <f>_xll.qlIndexFixing($X$9,$AB956,TRUE,trigger)</f>
        <v>2.0468111918640258E-2</v>
      </c>
      <c r="AI956" s="45">
        <f t="shared" si="29"/>
        <v>-1.0550690526766813</v>
      </c>
    </row>
    <row r="957" spans="27:35" x14ac:dyDescent="0.2">
      <c r="AA957" s="122" t="s">
        <v>88</v>
      </c>
      <c r="AB957" s="40">
        <f>_xll.qlInterestRateIndexFixingDate($X$9,AC957)</f>
        <v>46087</v>
      </c>
      <c r="AC957" s="40">
        <f>_xll.qlCalendarAdvance(calendar,$AC956,AA957,,,trigger)</f>
        <v>46091</v>
      </c>
      <c r="AD957" s="40">
        <f>_xll.qlInterestRateIndexMaturity($X$9,AC957,)</f>
        <v>46275</v>
      </c>
      <c r="AE957" s="43">
        <f>_xll.qlTenorBasisValue(TenorBasis6M,AC957,_xll.ohTrigger(trigger,$X$24))</f>
        <v>1.7998078809353365E-3</v>
      </c>
      <c r="AF957" s="90">
        <f>_xll.qlTenorBasisForwardRate(TenorBasis6M,AC957,_xll.ohTrigger(trigger,$X$24))</f>
        <v>2.060424758219017E-2</v>
      </c>
      <c r="AG957" s="90">
        <f>_xll.qlIndexFixing(TenorBasisIndex6M,$AB957,TRUE,_xll.ohTrigger(trigger,$X$24))</f>
        <v>2.0488685729784989E-2</v>
      </c>
      <c r="AH957" s="43">
        <f>_xll.qlIndexFixing($X$9,$AB957,TRUE,trigger)</f>
        <v>2.0485020629674628E-2</v>
      </c>
      <c r="AI957" s="45">
        <f t="shared" si="29"/>
        <v>3.6651001103608916E-2</v>
      </c>
    </row>
    <row r="958" spans="27:35" x14ac:dyDescent="0.2">
      <c r="AA958" s="122" t="s">
        <v>88</v>
      </c>
      <c r="AB958" s="40">
        <f>_xll.qlInterestRateIndexFixingDate($X$9,AC958)</f>
        <v>46094</v>
      </c>
      <c r="AC958" s="40">
        <f>_xll.qlCalendarAdvance(calendar,$AC957,AA958,,,trigger)</f>
        <v>46098</v>
      </c>
      <c r="AD958" s="40">
        <f>_xll.qlInterestRateIndexMaturity($X$9,AC958,)</f>
        <v>46282</v>
      </c>
      <c r="AE958" s="43">
        <f>_xll.qlTenorBasisValue(TenorBasis6M,AC958,_xll.ohTrigger(trigger,$X$24))</f>
        <v>1.7963559606018135E-3</v>
      </c>
      <c r="AF958" s="90">
        <f>_xll.qlTenorBasisForwardRate(TenorBasis6M,AC958,_xll.ohTrigger(trigger,$X$24))</f>
        <v>2.0616641378102336E-2</v>
      </c>
      <c r="AG958" s="90">
        <f>_xll.qlIndexFixing(TenorBasisIndex6M,$AB958,TRUE,_xll.ohTrigger(trigger,$X$24))</f>
        <v>2.0501079058254115E-2</v>
      </c>
      <c r="AH958" s="43">
        <f>_xll.qlIndexFixing($X$9,$AB958,TRUE,trigger)</f>
        <v>2.050178009697293E-2</v>
      </c>
      <c r="AI958" s="45">
        <f t="shared" si="29"/>
        <v>-7.0103871881513347E-3</v>
      </c>
    </row>
    <row r="959" spans="27:35" x14ac:dyDescent="0.2">
      <c r="AA959" s="122" t="s">
        <v>88</v>
      </c>
      <c r="AB959" s="40">
        <f>_xll.qlInterestRateIndexFixingDate($X$9,AC959)</f>
        <v>46101</v>
      </c>
      <c r="AC959" s="40">
        <f>_xll.qlCalendarAdvance(calendar,$AC958,AA959,,,trigger)</f>
        <v>46105</v>
      </c>
      <c r="AD959" s="40">
        <f>_xll.qlInterestRateIndexMaturity($X$9,AC959,)</f>
        <v>46289</v>
      </c>
      <c r="AE959" s="43">
        <f>_xll.qlTenorBasisValue(TenorBasis6M,AC959,_xll.ohTrigger(trigger,$X$24))</f>
        <v>1.7929073977032421E-3</v>
      </c>
      <c r="AF959" s="90">
        <f>_xll.qlTenorBasisForwardRate(TenorBasis6M,AC959,_xll.ohTrigger(trigger,$X$24))</f>
        <v>2.0628634631634803E-2</v>
      </c>
      <c r="AG959" s="90">
        <f>_xll.qlIndexFixing(TenorBasisIndex6M,$AB959,TRUE,_xll.ohTrigger(trigger,$X$24))</f>
        <v>2.0513071867756551E-2</v>
      </c>
      <c r="AH959" s="43">
        <f>_xll.qlIndexFixing($X$9,$AB959,TRUE,trigger)</f>
        <v>2.0518390316737335E-2</v>
      </c>
      <c r="AI959" s="45">
        <f t="shared" si="29"/>
        <v>-5.3184489807837909E-2</v>
      </c>
    </row>
    <row r="960" spans="27:35" x14ac:dyDescent="0.2">
      <c r="AA960" s="122" t="s">
        <v>88</v>
      </c>
      <c r="AB960" s="40">
        <f>_xll.qlInterestRateIndexFixingDate($X$9,AC960)</f>
        <v>46108</v>
      </c>
      <c r="AC960" s="40">
        <f>_xll.qlCalendarAdvance(calendar,$AC959,AA960,,,trigger)</f>
        <v>46112</v>
      </c>
      <c r="AD960" s="40">
        <f>_xll.qlInterestRateIndexMaturity($X$9,AC960,)</f>
        <v>46295</v>
      </c>
      <c r="AE960" s="43">
        <f>_xll.qlTenorBasisValue(TenorBasis6M,AC960,_xll.ohTrigger(trigger,$X$24))</f>
        <v>1.7894622153434784E-3</v>
      </c>
      <c r="AF960" s="90">
        <f>_xll.qlTenorBasisForwardRate(TenorBasis6M,AC960,_xll.ohTrigger(trigger,$X$24))</f>
        <v>2.0638948025868919E-2</v>
      </c>
      <c r="AG960" s="90">
        <f>_xll.qlIndexFixing(TenorBasisIndex6M,$AB960,TRUE,_xll.ohTrigger(trigger,$X$24))</f>
        <v>2.0409341979198508E-2</v>
      </c>
      <c r="AH960" s="43">
        <f>_xll.qlIndexFixing($X$9,$AB960,TRUE,trigger)</f>
        <v>2.0533143518871901E-2</v>
      </c>
      <c r="AI960" s="45">
        <f t="shared" si="29"/>
        <v>-1.2380153967339256</v>
      </c>
    </row>
    <row r="961" spans="27:35" x14ac:dyDescent="0.2">
      <c r="AA961" s="122" t="s">
        <v>88</v>
      </c>
      <c r="AB961" s="40">
        <f>_xll.qlInterestRateIndexFixingDate($X$9,AC961)</f>
        <v>46113</v>
      </c>
      <c r="AC961" s="40">
        <f>_xll.qlCalendarAdvance(calendar,$AC960,AA961,,,trigger)</f>
        <v>46119</v>
      </c>
      <c r="AD961" s="40">
        <f>_xll.qlInterestRateIndexMaturity($X$9,AC961,)</f>
        <v>46302</v>
      </c>
      <c r="AE961" s="43">
        <f>_xll.qlTenorBasisValue(TenorBasis6M,AC961,_xll.ohTrigger(trigger,$X$24))</f>
        <v>1.7860204364068466E-3</v>
      </c>
      <c r="AF961" s="90">
        <f>_xll.qlTenorBasisForwardRate(TenorBasis6M,AC961,_xll.ohTrigger(trigger,$X$24))</f>
        <v>2.065016934096222E-2</v>
      </c>
      <c r="AG961" s="90">
        <f>_xll.qlIndexFixing(TenorBasisIndex6M,$AB961,TRUE,_xll.ohTrigger(trigger,$X$24))</f>
        <v>2.0539748304234901E-2</v>
      </c>
      <c r="AH961" s="43">
        <f>_xll.qlIndexFixing($X$9,$AB961,TRUE,trigger)</f>
        <v>2.0549464967404268E-2</v>
      </c>
      <c r="AI961" s="45">
        <f t="shared" si="29"/>
        <v>-9.7166631693665351E-2</v>
      </c>
    </row>
    <row r="962" spans="27:35" x14ac:dyDescent="0.2">
      <c r="AA962" s="122" t="s">
        <v>88</v>
      </c>
      <c r="AB962" s="40">
        <f>_xll.qlInterestRateIndexFixingDate($X$9,AC962)</f>
        <v>46122</v>
      </c>
      <c r="AC962" s="40">
        <f>_xll.qlCalendarAdvance(calendar,$AC961,AA962,,,trigger)</f>
        <v>46126</v>
      </c>
      <c r="AD962" s="40">
        <f>_xll.qlInterestRateIndexMaturity($X$9,AC962,)</f>
        <v>46309</v>
      </c>
      <c r="AE962" s="43">
        <f>_xll.qlTenorBasisValue(TenorBasis6M,AC962,_xll.ohTrigger(trigger,$X$24))</f>
        <v>1.7825820835594597E-3</v>
      </c>
      <c r="AF962" s="90">
        <f>_xll.qlTenorBasisForwardRate(TenorBasis6M,AC962,_xll.ohTrigger(trigger,$X$24))</f>
        <v>2.0661003638203872E-2</v>
      </c>
      <c r="AG962" s="90">
        <f>_xll.qlIndexFixing(TenorBasisIndex6M,$AB962,TRUE,_xll.ohTrigger(trigger,$X$24))</f>
        <v>2.0670372997138468E-2</v>
      </c>
      <c r="AH962" s="43">
        <f>_xll.qlIndexFixing($X$9,$AB962,TRUE,trigger)</f>
        <v>2.056563716522037E-2</v>
      </c>
      <c r="AI962" s="45">
        <f t="shared" si="29"/>
        <v>1.0473583191809854</v>
      </c>
    </row>
    <row r="963" spans="27:35" x14ac:dyDescent="0.2">
      <c r="AA963" s="122" t="s">
        <v>88</v>
      </c>
      <c r="AB963" s="40">
        <f>_xll.qlInterestRateIndexFixingDate($X$9,AC963)</f>
        <v>46129</v>
      </c>
      <c r="AC963" s="40">
        <f>_xll.qlCalendarAdvance(calendar,$AC962,AA963,,,trigger)</f>
        <v>46133</v>
      </c>
      <c r="AD963" s="40">
        <f>_xll.qlInterestRateIndexMaturity($X$9,AC963,)</f>
        <v>46316</v>
      </c>
      <c r="AE963" s="43">
        <f>_xll.qlTenorBasisValue(TenorBasis6M,AC963,_xll.ohTrigger(trigger,$X$24))</f>
        <v>1.779147179250527E-3</v>
      </c>
      <c r="AF963" s="90">
        <f>_xll.qlTenorBasisForwardRate(TenorBasis6M,AC963,_xll.ohTrigger(trigger,$X$24))</f>
        <v>2.0671469596898976E-2</v>
      </c>
      <c r="AG963" s="90">
        <f>_xll.qlIndexFixing(TenorBasisIndex6M,$AB963,TRUE,_xll.ohTrigger(trigger,$X$24))</f>
        <v>2.0575428756422043E-2</v>
      </c>
      <c r="AH963" s="43">
        <f>_xll.qlIndexFixing($X$9,$AB963,TRUE,trigger)</f>
        <v>2.0581660108675036E-2</v>
      </c>
      <c r="AI963" s="45">
        <f t="shared" si="29"/>
        <v>-6.2313522529930387E-2</v>
      </c>
    </row>
    <row r="964" spans="27:35" x14ac:dyDescent="0.2">
      <c r="AA964" s="122" t="s">
        <v>88</v>
      </c>
      <c r="AB964" s="40">
        <f>_xll.qlInterestRateIndexFixingDate($X$9,AC964)</f>
        <v>46136</v>
      </c>
      <c r="AC964" s="40">
        <f>_xll.qlCalendarAdvance(calendar,$AC963,AA964,,,trigger)</f>
        <v>46140</v>
      </c>
      <c r="AD964" s="40">
        <f>_xll.qlInterestRateIndexMaturity($X$9,AC964,)</f>
        <v>46323</v>
      </c>
      <c r="AE964" s="43">
        <f>_xll.qlTenorBasisValue(TenorBasis6M,AC964,_xll.ohTrigger(trigger,$X$24))</f>
        <v>1.7757157457136653E-3</v>
      </c>
      <c r="AF964" s="90">
        <f>_xll.qlTenorBasisForwardRate(TenorBasis6M,AC964,_xll.ohTrigger(trigger,$X$24))</f>
        <v>2.068158596957493E-2</v>
      </c>
      <c r="AG964" s="90">
        <f>_xll.qlIndexFixing(TenorBasisIndex6M,$AB964,TRUE,_xll.ohTrigger(trigger,$X$24))</f>
        <v>2.0592735396718645E-2</v>
      </c>
      <c r="AH964" s="43">
        <f>_xll.qlIndexFixing($X$9,$AB964,TRUE,trigger)</f>
        <v>2.0597533794157595E-2</v>
      </c>
      <c r="AI964" s="45">
        <f t="shared" si="29"/>
        <v>-4.7983974389501083E-2</v>
      </c>
    </row>
    <row r="965" spans="27:35" x14ac:dyDescent="0.2">
      <c r="AA965" s="122" t="s">
        <v>88</v>
      </c>
      <c r="AB965" s="40">
        <f>_xll.qlInterestRateIndexFixingDate($X$9,AC965)</f>
        <v>46142</v>
      </c>
      <c r="AC965" s="40">
        <f>_xll.qlCalendarAdvance(calendar,$AC964,AA965,,,trigger)</f>
        <v>46147</v>
      </c>
      <c r="AD965" s="40">
        <f>_xll.qlInterestRateIndexMaturity($X$9,AC965,)</f>
        <v>46331</v>
      </c>
      <c r="AE965" s="43">
        <f>_xll.qlTenorBasisValue(TenorBasis6M,AC965,_xll.ohTrigger(trigger,$X$24))</f>
        <v>1.7722878049681872E-3</v>
      </c>
      <c r="AF965" s="90">
        <f>_xll.qlTenorBasisForwardRate(TenorBasis6M,AC965,_xll.ohTrigger(trigger,$X$24))</f>
        <v>2.0692539551764359E-2</v>
      </c>
      <c r="AG965" s="90">
        <f>_xll.qlIndexFixing(TenorBasisIndex6M,$AB965,TRUE,_xll.ohTrigger(trigger,$X$24))</f>
        <v>2.0498095642269856E-2</v>
      </c>
      <c r="AH965" s="43">
        <f>_xll.qlIndexFixing($X$9,$AB965,TRUE,trigger)</f>
        <v>2.061491722867563E-2</v>
      </c>
      <c r="AI965" s="45">
        <f t="shared" si="29"/>
        <v>-1.1682158640577422</v>
      </c>
    </row>
    <row r="966" spans="27:35" x14ac:dyDescent="0.2">
      <c r="AA966" s="122" t="s">
        <v>88</v>
      </c>
      <c r="AB966" s="40">
        <f>_xll.qlInterestRateIndexFixingDate($X$9,AC966)</f>
        <v>46150</v>
      </c>
      <c r="AC966" s="40">
        <f>_xll.qlCalendarAdvance(calendar,$AC965,AA966,,,trigger)</f>
        <v>46154</v>
      </c>
      <c r="AD966" s="40">
        <f>_xll.qlInterestRateIndexMaturity($X$9,AC966,)</f>
        <v>46338</v>
      </c>
      <c r="AE966" s="43">
        <f>_xll.qlTenorBasisValue(TenorBasis6M,AC966,_xll.ohTrigger(trigger,$X$24))</f>
        <v>1.7688633788204009E-3</v>
      </c>
      <c r="AF966" s="90">
        <f>_xll.qlTenorBasisForwardRate(TenorBasis6M,AC966,_xll.ohTrigger(trigger,$X$24))</f>
        <v>2.0701997640957936E-2</v>
      </c>
      <c r="AG966" s="90">
        <f>_xll.qlIndexFixing(TenorBasisIndex6M,$AB966,TRUE,_xll.ohTrigger(trigger,$X$24))</f>
        <v>2.0628322047163455E-2</v>
      </c>
      <c r="AH966" s="43">
        <f>_xll.qlIndexFixing($X$9,$AB966,TRUE,trigger)</f>
        <v>2.0630482612196424E-2</v>
      </c>
      <c r="AI966" s="45">
        <f t="shared" si="29"/>
        <v>-2.1605650329693804E-2</v>
      </c>
    </row>
    <row r="967" spans="27:35" x14ac:dyDescent="0.2">
      <c r="AA967" s="122" t="s">
        <v>88</v>
      </c>
      <c r="AB967" s="40">
        <f>_xll.qlInterestRateIndexFixingDate($X$9,AC967)</f>
        <v>46157</v>
      </c>
      <c r="AC967" s="40">
        <f>_xll.qlCalendarAdvance(calendar,$AC966,AA967,,,trigger)</f>
        <v>46161</v>
      </c>
      <c r="AD967" s="40">
        <f>_xll.qlInterestRateIndexMaturity($X$9,AC967,)</f>
        <v>46345</v>
      </c>
      <c r="AE967" s="43">
        <f>_xll.qlTenorBasisValue(TenorBasis6M,AC967,_xll.ohTrigger(trigger,$X$24))</f>
        <v>1.7654424888648888E-3</v>
      </c>
      <c r="AF967" s="90">
        <f>_xll.qlTenorBasisForwardRate(TenorBasis6M,AC967,_xll.ohTrigger(trigger,$X$24))</f>
        <v>2.0711164468766502E-2</v>
      </c>
      <c r="AG967" s="90">
        <f>_xll.qlIndexFixing(TenorBasisIndex6M,$AB967,TRUE,_xll.ohTrigger(trigger,$X$24))</f>
        <v>2.0644640784930193E-2</v>
      </c>
      <c r="AH967" s="43">
        <f>_xll.qlIndexFixing($X$9,$AB967,TRUE,trigger)</f>
        <v>2.0645898719016655E-2</v>
      </c>
      <c r="AI967" s="45">
        <f t="shared" si="29"/>
        <v>-1.2579340864619926E-2</v>
      </c>
    </row>
    <row r="968" spans="27:35" x14ac:dyDescent="0.2">
      <c r="AA968" s="122" t="s">
        <v>88</v>
      </c>
      <c r="AB968" s="40">
        <f>_xll.qlInterestRateIndexFixingDate($X$9,AC968)</f>
        <v>46164</v>
      </c>
      <c r="AC968" s="40">
        <f>_xll.qlCalendarAdvance(calendar,$AC967,AA968,,,trigger)</f>
        <v>46168</v>
      </c>
      <c r="AD968" s="40">
        <f>_xll.qlInterestRateIndexMaturity($X$9,AC968,)</f>
        <v>46352</v>
      </c>
      <c r="AE968" s="43">
        <f>_xll.qlTenorBasisValue(TenorBasis6M,AC968,_xll.ohTrigger(trigger,$X$24))</f>
        <v>1.7620251564857891E-3</v>
      </c>
      <c r="AF968" s="90">
        <f>_xll.qlTenorBasisForwardRate(TenorBasis6M,AC968,_xll.ohTrigger(trigger,$X$24))</f>
        <v>2.0720058688220046E-2</v>
      </c>
      <c r="AG968" s="90">
        <f>_xll.qlIndexFixing(TenorBasisIndex6M,$AB968,TRUE,_xll.ohTrigger(trigger,$X$24))</f>
        <v>2.0660687008780713E-2</v>
      </c>
      <c r="AH968" s="43">
        <f>_xll.qlIndexFixing($X$9,$AB968,TRUE,trigger)</f>
        <v>2.0661165545642155E-2</v>
      </c>
      <c r="AI968" s="45">
        <f t="shared" si="29"/>
        <v>-4.7853686144239127E-3</v>
      </c>
    </row>
    <row r="969" spans="27:35" x14ac:dyDescent="0.2">
      <c r="AA969" s="122" t="s">
        <v>88</v>
      </c>
      <c r="AB969" s="40">
        <f>_xll.qlInterestRateIndexFixingDate($X$9,AC969)</f>
        <v>46171</v>
      </c>
      <c r="AC969" s="40">
        <f>_xll.qlCalendarAdvance(calendar,$AC968,AA969,,,trigger)</f>
        <v>46175</v>
      </c>
      <c r="AD969" s="40">
        <f>_xll.qlInterestRateIndexMaturity($X$9,AC969,)</f>
        <v>46358</v>
      </c>
      <c r="AE969" s="43">
        <f>_xll.qlTenorBasisValue(TenorBasis6M,AC969,_xll.ohTrigger(trigger,$X$24))</f>
        <v>1.7586114028580631E-3</v>
      </c>
      <c r="AF969" s="90">
        <f>_xll.qlTenorBasisForwardRate(TenorBasis6M,AC969,_xll.ohTrigger(trigger,$X$24))</f>
        <v>2.0727580404589656E-2</v>
      </c>
      <c r="AG969" s="90">
        <f>_xll.qlIndexFixing(TenorBasisIndex6M,$AB969,TRUE,_xll.ohTrigger(trigger,$X$24))</f>
        <v>2.0560307538093858E-2</v>
      </c>
      <c r="AH969" s="43">
        <f>_xll.qlIndexFixing($X$9,$AB969,TRUE,trigger)</f>
        <v>2.0674663227937286E-2</v>
      </c>
      <c r="AI969" s="45">
        <f t="shared" si="29"/>
        <v>-1.1435568984342892</v>
      </c>
    </row>
    <row r="970" spans="27:35" x14ac:dyDescent="0.2">
      <c r="AA970" s="122" t="s">
        <v>88</v>
      </c>
      <c r="AB970" s="40">
        <f>_xll.qlInterestRateIndexFixingDate($X$9,AC970)</f>
        <v>46178</v>
      </c>
      <c r="AC970" s="40">
        <f>_xll.qlCalendarAdvance(calendar,$AC969,AA970,,,trigger)</f>
        <v>46182</v>
      </c>
      <c r="AD970" s="40">
        <f>_xll.qlInterestRateIndexMaturity($X$9,AC970,)</f>
        <v>46365</v>
      </c>
      <c r="AE970" s="43">
        <f>_xll.qlTenorBasisValue(TenorBasis6M,AC970,_xll.ohTrigger(trigger,$X$24))</f>
        <v>1.7552012489487647E-3</v>
      </c>
      <c r="AF970" s="90">
        <f>_xll.qlTenorBasisForwardRate(TenorBasis6M,AC970,_xll.ohTrigger(trigger,$X$24))</f>
        <v>2.0735993082278557E-2</v>
      </c>
      <c r="AG970" s="90">
        <f>_xll.qlIndexFixing(TenorBasisIndex6M,$AB970,TRUE,_xll.ohTrigger(trigger,$X$24))</f>
        <v>2.0690286217661488E-2</v>
      </c>
      <c r="AH970" s="43">
        <f>_xll.qlIndexFixing($X$9,$AB970,TRUE,trigger)</f>
        <v>2.0689641291628036E-2</v>
      </c>
      <c r="AI970" s="45">
        <f t="shared" si="29"/>
        <v>6.4492603345234212E-3</v>
      </c>
    </row>
    <row r="971" spans="27:35" x14ac:dyDescent="0.2">
      <c r="AA971" s="122" t="s">
        <v>88</v>
      </c>
      <c r="AB971" s="40">
        <f>_xll.qlInterestRateIndexFixingDate($X$9,AC971)</f>
        <v>46185</v>
      </c>
      <c r="AC971" s="40">
        <f>_xll.qlCalendarAdvance(calendar,$AC970,AA971,,,trigger)</f>
        <v>46189</v>
      </c>
      <c r="AD971" s="40">
        <f>_xll.qlInterestRateIndexMaturity($X$9,AC971,)</f>
        <v>46372</v>
      </c>
      <c r="AE971" s="43">
        <f>_xll.qlTenorBasisValue(TenorBasis6M,AC971,_xll.ohTrigger(trigger,$X$24))</f>
        <v>1.7517947155182927E-3</v>
      </c>
      <c r="AF971" s="90">
        <f>_xll.qlTenorBasisForwardRate(TenorBasis6M,AC971,_xll.ohTrigger(trigger,$X$24))</f>
        <v>2.0744187450091923E-2</v>
      </c>
      <c r="AG971" s="90">
        <f>_xll.qlIndexFixing(TenorBasisIndex6M,$AB971,TRUE,_xll.ohTrigger(trigger,$X$24))</f>
        <v>2.0818972832171767E-2</v>
      </c>
      <c r="AH971" s="43">
        <f>_xll.qlIndexFixing($X$9,$AB971,TRUE,trigger)</f>
        <v>2.070447007300812E-2</v>
      </c>
      <c r="AI971" s="45">
        <f t="shared" si="29"/>
        <v>1.1450275916364758</v>
      </c>
    </row>
    <row r="972" spans="27:35" x14ac:dyDescent="0.2">
      <c r="AA972" s="122" t="s">
        <v>88</v>
      </c>
      <c r="AB972" s="40">
        <f>_xll.qlInterestRateIndexFixingDate($X$9,AC972)</f>
        <v>46192</v>
      </c>
      <c r="AC972" s="40">
        <f>_xll.qlCalendarAdvance(calendar,$AC971,AA972,,,trigger)</f>
        <v>46196</v>
      </c>
      <c r="AD972" s="40">
        <f>_xll.qlInterestRateIndexMaturity($X$9,AC972,)</f>
        <v>46379</v>
      </c>
      <c r="AE972" s="43">
        <f>_xll.qlTenorBasisValue(TenorBasis6M,AC972,_xll.ohTrigger(trigger,$X$24))</f>
        <v>1.7483918231216476E-3</v>
      </c>
      <c r="AF972" s="90">
        <f>_xll.qlTenorBasisForwardRate(TenorBasis6M,AC972,_xll.ohTrigger(trigger,$X$24))</f>
        <v>2.0752182262666511E-2</v>
      </c>
      <c r="AG972" s="90">
        <f>_xll.qlIndexFixing(TenorBasisIndex6M,$AB972,TRUE,_xll.ohTrigger(trigger,$X$24))</f>
        <v>2.0720857349980457E-2</v>
      </c>
      <c r="AH972" s="43">
        <f>_xll.qlIndexFixing($X$9,$AB972,TRUE,trigger)</f>
        <v>2.0719149568735076E-2</v>
      </c>
      <c r="AI972" s="45">
        <f t="shared" si="29"/>
        <v>1.7077812453809849E-2</v>
      </c>
    </row>
    <row r="973" spans="27:35" x14ac:dyDescent="0.2">
      <c r="AA973" s="122" t="s">
        <v>88</v>
      </c>
      <c r="AB973" s="40">
        <f>_xll.qlInterestRateIndexFixingDate($X$9,AC973)</f>
        <v>46199</v>
      </c>
      <c r="AC973" s="40">
        <f>_xll.qlCalendarAdvance(calendar,$AC972,AA973,,,trigger)</f>
        <v>46203</v>
      </c>
      <c r="AD973" s="40">
        <f>_xll.qlInterestRateIndexMaturity($X$9,AC973,)</f>
        <v>46387</v>
      </c>
      <c r="AE973" s="43">
        <f>_xll.qlTenorBasisValue(TenorBasis6M,AC973,_xll.ohTrigger(trigger,$X$24))</f>
        <v>1.744992592109675E-3</v>
      </c>
      <c r="AF973" s="90">
        <f>_xll.qlTenorBasisForwardRate(TenorBasis6M,AC973,_xll.ohTrigger(trigger,$X$24))</f>
        <v>2.0761093532028173E-2</v>
      </c>
      <c r="AG973" s="90">
        <f>_xll.qlIndexFixing(TenorBasisIndex6M,$AB973,TRUE,_xll.ohTrigger(trigger,$X$24))</f>
        <v>2.0737483179865245E-2</v>
      </c>
      <c r="AH973" s="43">
        <f>_xll.qlIndexFixing($X$9,$AB973,TRUE,trigger)</f>
        <v>2.0735260355939453E-2</v>
      </c>
      <c r="AI973" s="45">
        <f t="shared" si="29"/>
        <v>2.222823925791817E-2</v>
      </c>
    </row>
    <row r="974" spans="27:35" x14ac:dyDescent="0.2">
      <c r="AA974" s="122" t="s">
        <v>88</v>
      </c>
      <c r="AB974" s="40">
        <f>_xll.qlInterestRateIndexFixingDate($X$9,AC974)</f>
        <v>46206</v>
      </c>
      <c r="AC974" s="40">
        <f>_xll.qlCalendarAdvance(calendar,$AC973,AA974,,,trigger)</f>
        <v>46210</v>
      </c>
      <c r="AD974" s="40">
        <f>_xll.qlInterestRateIndexMaturity($X$9,AC974,)</f>
        <v>46394</v>
      </c>
      <c r="AE974" s="43">
        <f>_xll.qlTenorBasisValue(TenorBasis6M,AC974,_xll.ohTrigger(trigger,$X$24))</f>
        <v>1.7415970426303009E-3</v>
      </c>
      <c r="AF974" s="90">
        <f>_xll.qlTenorBasisForwardRate(TenorBasis6M,AC974,_xll.ohTrigger(trigger,$X$24))</f>
        <v>2.0768743827112121E-2</v>
      </c>
      <c r="AG974" s="90">
        <f>_xll.qlIndexFixing(TenorBasisIndex6M,$AB974,TRUE,_xll.ohTrigger(trigger,$X$24))</f>
        <v>2.0752285982976352E-2</v>
      </c>
      <c r="AH974" s="43">
        <f>_xll.qlIndexFixing($X$9,$AB974,TRUE,trigger)</f>
        <v>2.0749631429923764E-2</v>
      </c>
      <c r="AI974" s="45">
        <f t="shared" si="29"/>
        <v>2.6545530525876049E-2</v>
      </c>
    </row>
    <row r="975" spans="27:35" x14ac:dyDescent="0.2">
      <c r="AA975" s="122" t="s">
        <v>88</v>
      </c>
      <c r="AB975" s="40">
        <f>_xll.qlInterestRateIndexFixingDate($X$9,AC975)</f>
        <v>46213</v>
      </c>
      <c r="AC975" s="40">
        <f>_xll.qlCalendarAdvance(calendar,$AC974,AA975,,,trigger)</f>
        <v>46217</v>
      </c>
      <c r="AD975" s="40">
        <f>_xll.qlInterestRateIndexMaturity($X$9,AC975,)</f>
        <v>46401</v>
      </c>
      <c r="AE975" s="43">
        <f>_xll.qlTenorBasisValue(TenorBasis6M,AC975,_xll.ohTrigger(trigger,$X$24))</f>
        <v>1.7382051946297705E-3</v>
      </c>
      <c r="AF975" s="90">
        <f>_xll.qlTenorBasisForwardRate(TenorBasis6M,AC975,_xll.ohTrigger(trigger,$X$24))</f>
        <v>2.077625209070081E-2</v>
      </c>
      <c r="AG975" s="90">
        <f>_xll.qlIndexFixing(TenorBasisIndex6M,$AB975,TRUE,_xll.ohTrigger(trigger,$X$24))</f>
        <v>2.076694683054579E-2</v>
      </c>
      <c r="AH975" s="43">
        <f>_xll.qlIndexFixing($X$9,$AB975,TRUE,trigger)</f>
        <v>2.076385320020389E-2</v>
      </c>
      <c r="AI975" s="45">
        <f t="shared" si="29"/>
        <v>3.093630341899356E-2</v>
      </c>
    </row>
    <row r="976" spans="27:35" x14ac:dyDescent="0.2">
      <c r="AA976" s="122" t="s">
        <v>88</v>
      </c>
      <c r="AB976" s="40">
        <f>_xll.qlInterestRateIndexFixingDate($X$9,AC976)</f>
        <v>46220</v>
      </c>
      <c r="AC976" s="40">
        <f>_xll.qlCalendarAdvance(calendar,$AC975,AA976,,,trigger)</f>
        <v>46224</v>
      </c>
      <c r="AD976" s="40">
        <f>_xll.qlInterestRateIndexMaturity($X$9,AC976,)</f>
        <v>46408</v>
      </c>
      <c r="AE976" s="43">
        <f>_xll.qlTenorBasisValue(TenorBasis6M,AC976,_xll.ohTrigger(trigger,$X$24))</f>
        <v>1.7348170678538675E-3</v>
      </c>
      <c r="AF976" s="90">
        <f>_xll.qlTenorBasisForwardRate(TenorBasis6M,AC976,_xll.ohTrigger(trigger,$X$24))</f>
        <v>2.0783636977221371E-2</v>
      </c>
      <c r="AG976" s="90">
        <f>_xll.qlIndexFixing(TenorBasisIndex6M,$AB976,TRUE,_xll.ohTrigger(trigger,$X$24))</f>
        <v>2.0781484375439765E-2</v>
      </c>
      <c r="AH976" s="43">
        <f>_xll.qlIndexFixing($X$9,$AB976,TRUE,trigger)</f>
        <v>2.0777925663558065E-2</v>
      </c>
      <c r="AI976" s="45">
        <f t="shared" si="29"/>
        <v>3.5587118817001495E-2</v>
      </c>
    </row>
    <row r="977" spans="27:35" x14ac:dyDescent="0.2">
      <c r="AA977" s="122" t="s">
        <v>88</v>
      </c>
      <c r="AB977" s="40">
        <f>_xll.qlInterestRateIndexFixingDate($X$9,AC977)</f>
        <v>46227</v>
      </c>
      <c r="AC977" s="40">
        <f>_xll.qlCalendarAdvance(calendar,$AC976,AA977,,,trigger)</f>
        <v>46231</v>
      </c>
      <c r="AD977" s="40">
        <f>_xll.qlInterestRateIndexMaturity($X$9,AC977,)</f>
        <v>46415</v>
      </c>
      <c r="AE977" s="43">
        <f>_xll.qlTenorBasisValue(TenorBasis6M,AC977,_xll.ohTrigger(trigger,$X$24))</f>
        <v>1.7314326818491379E-3</v>
      </c>
      <c r="AF977" s="90">
        <f>_xll.qlTenorBasisForwardRate(TenorBasis6M,AC977,_xll.ohTrigger(trigger,$X$24))</f>
        <v>2.079091714120564E-2</v>
      </c>
      <c r="AG977" s="90">
        <f>_xll.qlIndexFixing(TenorBasisIndex6M,$AB977,TRUE,_xll.ohTrigger(trigger,$X$24))</f>
        <v>2.079591727089897E-2</v>
      </c>
      <c r="AH977" s="43">
        <f>_xll.qlIndexFixing($X$9,$AB977,TRUE,trigger)</f>
        <v>2.0791848816795792E-2</v>
      </c>
      <c r="AI977" s="45">
        <f t="shared" si="29"/>
        <v>4.0684541031781041E-2</v>
      </c>
    </row>
    <row r="978" spans="27:35" x14ac:dyDescent="0.2">
      <c r="AA978" s="122" t="s">
        <v>88</v>
      </c>
      <c r="AB978" s="40">
        <f>_xll.qlInterestRateIndexFixingDate($X$9,AC978)</f>
        <v>46234</v>
      </c>
      <c r="AC978" s="40">
        <f>_xll.qlCalendarAdvance(calendar,$AC977,AA978,,,trigger)</f>
        <v>46238</v>
      </c>
      <c r="AD978" s="40">
        <f>_xll.qlInterestRateIndexMaturity($X$9,AC978,)</f>
        <v>46422</v>
      </c>
      <c r="AE978" s="43">
        <f>_xll.qlTenorBasisValue(TenorBasis6M,AC978,_xll.ohTrigger(trigger,$X$24))</f>
        <v>1.7280520559641035E-3</v>
      </c>
      <c r="AF978" s="90">
        <f>_xll.qlTenorBasisForwardRate(TenorBasis6M,AC978,_xll.ohTrigger(trigger,$X$24))</f>
        <v>2.0798111237279281E-2</v>
      </c>
      <c r="AG978" s="90">
        <f>_xll.qlIndexFixing(TenorBasisIndex6M,$AB978,TRUE,_xll.ohTrigger(trigger,$X$24))</f>
        <v>2.0810264170527285E-2</v>
      </c>
      <c r="AH978" s="43">
        <f>_xll.qlIndexFixing($X$9,$AB978,TRUE,trigger)</f>
        <v>2.080562265676221E-2</v>
      </c>
      <c r="AI978" s="45">
        <f t="shared" si="29"/>
        <v>4.6415137650752947E-2</v>
      </c>
    </row>
    <row r="979" spans="27:35" x14ac:dyDescent="0.2">
      <c r="AA979" s="122" t="s">
        <v>88</v>
      </c>
      <c r="AB979" s="40">
        <f>_xll.qlInterestRateIndexFixingDate($X$9,AC979)</f>
        <v>46241</v>
      </c>
      <c r="AC979" s="40">
        <f>_xll.qlCalendarAdvance(calendar,$AC978,AA979,,,trigger)</f>
        <v>46245</v>
      </c>
      <c r="AD979" s="40">
        <f>_xll.qlInterestRateIndexMaturity($X$9,AC979,)</f>
        <v>46429</v>
      </c>
      <c r="AE979" s="43">
        <f>_xll.qlTenorBasisValue(TenorBasis6M,AC979,_xll.ohTrigger(trigger,$X$24))</f>
        <v>1.7246752093504636E-3</v>
      </c>
      <c r="AF979" s="90">
        <f>_xll.qlTenorBasisForwardRate(TenorBasis6M,AC979,_xll.ohTrigger(trigger,$X$24))</f>
        <v>2.0805237920158766E-2</v>
      </c>
      <c r="AG979" s="90">
        <f>_xll.qlIndexFixing(TenorBasisIndex6M,$AB979,TRUE,_xll.ohTrigger(trigger,$X$24))</f>
        <v>2.0824543728290037E-2</v>
      </c>
      <c r="AH979" s="43">
        <f>_xll.qlIndexFixing($X$9,$AB979,TRUE,trigger)</f>
        <v>2.0819247180335464E-2</v>
      </c>
      <c r="AI979" s="45">
        <f t="shared" si="29"/>
        <v>5.2965479545724614E-2</v>
      </c>
    </row>
    <row r="980" spans="27:35" x14ac:dyDescent="0.2">
      <c r="AA980" s="122" t="s">
        <v>88</v>
      </c>
      <c r="AB980" s="40">
        <f>_xll.qlInterestRateIndexFixingDate($X$9,AC980)</f>
        <v>46248</v>
      </c>
      <c r="AC980" s="40">
        <f>_xll.qlCalendarAdvance(calendar,$AC979,AA980,,,trigger)</f>
        <v>46252</v>
      </c>
      <c r="AD980" s="40">
        <f>_xll.qlInterestRateIndexMaturity($X$9,AC980,)</f>
        <v>46436</v>
      </c>
      <c r="AE980" s="43">
        <f>_xll.qlTenorBasisValue(TenorBasis6M,AC980,_xll.ohTrigger(trigger,$X$24))</f>
        <v>1.7213021609643038E-3</v>
      </c>
      <c r="AF980" s="90">
        <f>_xll.qlTenorBasisForwardRate(TenorBasis6M,AC980,_xll.ohTrigger(trigger,$X$24))</f>
        <v>2.0812315844641365E-2</v>
      </c>
      <c r="AG980" s="90">
        <f>_xll.qlIndexFixing(TenorBasisIndex6M,$AB980,TRUE,_xll.ohTrigger(trigger,$X$24))</f>
        <v>2.0951986653728449E-2</v>
      </c>
      <c r="AH980" s="43">
        <f>_xll.qlIndexFixing($X$9,$AB980,TRUE,trigger)</f>
        <v>2.0832722384427158E-2</v>
      </c>
      <c r="AI980" s="45">
        <f t="shared" si="29"/>
        <v>1.1926426930129046</v>
      </c>
    </row>
    <row r="981" spans="27:35" x14ac:dyDescent="0.2">
      <c r="AA981" s="122" t="s">
        <v>88</v>
      </c>
      <c r="AB981" s="40">
        <f>_xll.qlInterestRateIndexFixingDate($X$9,AC981)</f>
        <v>46255</v>
      </c>
      <c r="AC981" s="40">
        <f>_xll.qlCalendarAdvance(calendar,$AC980,AA981,,,trigger)</f>
        <v>46259</v>
      </c>
      <c r="AD981" s="40">
        <f>_xll.qlInterestRateIndexMaturity($X$9,AC981,)</f>
        <v>46443</v>
      </c>
      <c r="AE981" s="43">
        <f>_xll.qlTenorBasisValue(TenorBasis6M,AC981,_xll.ohTrigger(trigger,$X$24))</f>
        <v>1.7179329295672824E-3</v>
      </c>
      <c r="AF981" s="90">
        <f>_xll.qlTenorBasisForwardRate(TenorBasis6M,AC981,_xll.ohTrigger(trigger,$X$24))</f>
        <v>2.0819363665602549E-2</v>
      </c>
      <c r="AG981" s="90">
        <f>_xll.qlIndexFixing(TenorBasisIndex6M,$AB981,TRUE,_xll.ohTrigger(trigger,$X$24))</f>
        <v>2.0966234365861591E-2</v>
      </c>
      <c r="AH981" s="43">
        <f>_xll.qlIndexFixing($X$9,$AB981,TRUE,trigger)</f>
        <v>2.0846048265984511E-2</v>
      </c>
      <c r="AI981" s="45">
        <f t="shared" si="29"/>
        <v>1.2018609987708011</v>
      </c>
    </row>
    <row r="982" spans="27:35" x14ac:dyDescent="0.2">
      <c r="AA982" s="122" t="s">
        <v>88</v>
      </c>
      <c r="AB982" s="40">
        <f>_xll.qlInterestRateIndexFixingDate($X$9,AC982)</f>
        <v>46262</v>
      </c>
      <c r="AC982" s="40">
        <f>_xll.qlCalendarAdvance(calendar,$AC981,AA982,,,trigger)</f>
        <v>46266</v>
      </c>
      <c r="AD982" s="40">
        <f>_xll.qlInterestRateIndexMaturity($X$9,AC982,)</f>
        <v>46447</v>
      </c>
      <c r="AE982" s="43">
        <f>_xll.qlTenorBasisValue(TenorBasis6M,AC982,_xll.ohTrigger(trigger,$X$24))</f>
        <v>1.7145675337278245E-3</v>
      </c>
      <c r="AF982" s="90">
        <f>_xll.qlTenorBasisForwardRate(TenorBasis6M,AC982,_xll.ohTrigger(trigger,$X$24))</f>
        <v>2.0823044859047127E-2</v>
      </c>
      <c r="AG982" s="90">
        <f>_xll.qlIndexFixing(TenorBasisIndex6M,$AB982,TRUE,_xll.ohTrigger(trigger,$X$24))</f>
        <v>2.0863277678143281E-2</v>
      </c>
      <c r="AH982" s="43">
        <f>_xll.qlIndexFixing($X$9,$AB982,TRUE,trigger)</f>
        <v>2.0854746996910489E-2</v>
      </c>
      <c r="AI982" s="45">
        <f t="shared" si="29"/>
        <v>8.5306812327920478E-2</v>
      </c>
    </row>
    <row r="983" spans="27:35" x14ac:dyDescent="0.2">
      <c r="AA983" s="122" t="s">
        <v>88</v>
      </c>
      <c r="AB983" s="40">
        <f>_xll.qlInterestRateIndexFixingDate($X$9,AC983)</f>
        <v>46269</v>
      </c>
      <c r="AC983" s="40">
        <f>_xll.qlCalendarAdvance(calendar,$AC982,AA983,,,trigger)</f>
        <v>46273</v>
      </c>
      <c r="AD983" s="40">
        <f>_xll.qlInterestRateIndexMaturity($X$9,AC983,)</f>
        <v>46454</v>
      </c>
      <c r="AE983" s="43">
        <f>_xll.qlTenorBasisValue(TenorBasis6M,AC983,_xll.ohTrigger(trigger,$X$24))</f>
        <v>1.711205991822302E-3</v>
      </c>
      <c r="AF983" s="90">
        <f>_xll.qlTenorBasisForwardRate(TenorBasis6M,AC983,_xll.ohTrigger(trigger,$X$24))</f>
        <v>2.0830070372583359E-2</v>
      </c>
      <c r="AG983" s="90">
        <f>_xll.qlIndexFixing(TenorBasisIndex6M,$AB983,TRUE,_xll.ohTrigger(trigger,$X$24))</f>
        <v>2.0877573636063948E-2</v>
      </c>
      <c r="AH983" s="43">
        <f>_xll.qlIndexFixing($X$9,$AB983,TRUE,trigger)</f>
        <v>2.0867803966262838E-2</v>
      </c>
      <c r="AI983" s="45">
        <f t="shared" si="29"/>
        <v>9.769669801110159E-2</v>
      </c>
    </row>
    <row r="984" spans="27:35" x14ac:dyDescent="0.2">
      <c r="AA984" s="122" t="s">
        <v>88</v>
      </c>
      <c r="AB984" s="40">
        <f>_xll.qlInterestRateIndexFixingDate($X$9,AC984)</f>
        <v>46276</v>
      </c>
      <c r="AC984" s="40">
        <f>_xll.qlCalendarAdvance(calendar,$AC983,AA984,,,trigger)</f>
        <v>46280</v>
      </c>
      <c r="AD984" s="40">
        <f>_xll.qlInterestRateIndexMaturity($X$9,AC984,)</f>
        <v>46461</v>
      </c>
      <c r="AE984" s="43">
        <f>_xll.qlTenorBasisValue(TenorBasis6M,AC984,_xll.ohTrigger(trigger,$X$24))</f>
        <v>1.7078483220362077E-3</v>
      </c>
      <c r="AF984" s="90">
        <f>_xll.qlTenorBasisForwardRate(TenorBasis6M,AC984,_xll.ohTrigger(trigger,$X$24))</f>
        <v>2.0837120680062403E-2</v>
      </c>
      <c r="AG984" s="90">
        <f>_xll.qlIndexFixing(TenorBasisIndex6M,$AB984,TRUE,_xll.ohTrigger(trigger,$X$24))</f>
        <v>2.0891894459698964E-2</v>
      </c>
      <c r="AH984" s="43">
        <f>_xll.qlIndexFixing($X$9,$AB984,TRUE,trigger)</f>
        <v>2.0880711629181453E-2</v>
      </c>
      <c r="AI984" s="45">
        <f t="shared" si="29"/>
        <v>0.11182830517510872</v>
      </c>
    </row>
    <row r="985" spans="27:35" x14ac:dyDescent="0.2">
      <c r="AA985" s="122" t="s">
        <v>88</v>
      </c>
      <c r="AB985" s="40">
        <f>_xll.qlInterestRateIndexFixingDate($X$9,AC985)</f>
        <v>46283</v>
      </c>
      <c r="AC985" s="40">
        <f>_xll.qlCalendarAdvance(calendar,$AC984,AA985,,,trigger)</f>
        <v>46287</v>
      </c>
      <c r="AD985" s="40">
        <f>_xll.qlInterestRateIndexMaturity($X$9,AC985,)</f>
        <v>46468</v>
      </c>
      <c r="AE985" s="43">
        <f>_xll.qlTenorBasisValue(TenorBasis6M,AC985,_xll.ohTrigger(trigger,$X$24))</f>
        <v>1.7044945423653297E-3</v>
      </c>
      <c r="AF985" s="90">
        <f>_xll.qlTenorBasisForwardRate(TenorBasis6M,AC985,_xll.ohTrigger(trigger,$X$24))</f>
        <v>2.0844214742291988E-2</v>
      </c>
      <c r="AG985" s="90">
        <f>_xll.qlIndexFixing(TenorBasisIndex6M,$AB985,TRUE,_xll.ohTrigger(trigger,$X$24))</f>
        <v>2.0906259110710184E-2</v>
      </c>
      <c r="AH985" s="43">
        <f>_xll.qlIndexFixing($X$9,$AB985,TRUE,trigger)</f>
        <v>2.0893469982788192E-2</v>
      </c>
      <c r="AI985" s="45">
        <f t="shared" si="29"/>
        <v>0.12789127921991605</v>
      </c>
    </row>
    <row r="986" spans="27:35" x14ac:dyDescent="0.2">
      <c r="AA986" s="122" t="s">
        <v>88</v>
      </c>
      <c r="AB986" s="40">
        <f>_xll.qlInterestRateIndexFixingDate($X$9,AC986)</f>
        <v>46290</v>
      </c>
      <c r="AC986" s="40">
        <f>_xll.qlCalendarAdvance(calendar,$AC985,AA986,,,trigger)</f>
        <v>46294</v>
      </c>
      <c r="AD986" s="40">
        <f>_xll.qlInterestRateIndexMaturity($X$9,AC986,)</f>
        <v>46476</v>
      </c>
      <c r="AE986" s="43">
        <f>_xll.qlTenorBasisValue(TenorBasis6M,AC986,_xll.ohTrigger(trigger,$X$24))</f>
        <v>1.7011446706169096E-3</v>
      </c>
      <c r="AF986" s="90">
        <f>_xll.qlTenorBasisForwardRate(TenorBasis6M,AC986,_xll.ohTrigger(trigger,$X$24))</f>
        <v>2.0852515030671856E-2</v>
      </c>
      <c r="AG986" s="90">
        <f>_xll.qlIndexFixing(TenorBasisIndex6M,$AB986,TRUE,_xll.ohTrigger(trigger,$X$24))</f>
        <v>2.0921851209331079E-2</v>
      </c>
      <c r="AH986" s="43">
        <f>_xll.qlIndexFixing($X$9,$AB986,TRUE,trigger)</f>
        <v>2.0907532821255001E-2</v>
      </c>
      <c r="AI986" s="45">
        <f t="shared" si="29"/>
        <v>0.14318388076077493</v>
      </c>
    </row>
    <row r="987" spans="27:35" x14ac:dyDescent="0.2">
      <c r="AA987" s="122" t="s">
        <v>88</v>
      </c>
      <c r="AB987" s="40">
        <f>_xll.qlInterestRateIndexFixingDate($X$9,AC987)</f>
        <v>46297</v>
      </c>
      <c r="AC987" s="40">
        <f>_xll.qlCalendarAdvance(calendar,$AC986,AA987,,,trigger)</f>
        <v>46301</v>
      </c>
      <c r="AD987" s="40">
        <f>_xll.qlInterestRateIndexMaturity($X$9,AC987,)</f>
        <v>46483</v>
      </c>
      <c r="AE987" s="43">
        <f>_xll.qlTenorBasisValue(TenorBasis6M,AC987,_xll.ohTrigger(trigger,$X$24))</f>
        <v>1.6977987244108067E-3</v>
      </c>
      <c r="AF987" s="90">
        <f>_xll.qlTenorBasisForwardRate(TenorBasis6M,AC987,_xll.ohTrigger(trigger,$X$24))</f>
        <v>2.0859759732320553E-2</v>
      </c>
      <c r="AG987" s="90">
        <f>_xll.qlIndexFixing(TenorBasisIndex6M,$AB987,TRUE,_xll.ohTrigger(trigger,$X$24))</f>
        <v>2.0932195200816857E-2</v>
      </c>
      <c r="AH987" s="43">
        <f>_xll.qlIndexFixing($X$9,$AB987,TRUE,trigger)</f>
        <v>2.0919982601427942E-2</v>
      </c>
      <c r="AI987" s="45">
        <f t="shared" si="29"/>
        <v>0.1221259938891453</v>
      </c>
    </row>
    <row r="988" spans="27:35" x14ac:dyDescent="0.2">
      <c r="AA988" s="122" t="s">
        <v>88</v>
      </c>
      <c r="AB988" s="40">
        <f>_xll.qlInterestRateIndexFixingDate($X$9,AC988)</f>
        <v>46304</v>
      </c>
      <c r="AC988" s="40">
        <f>_xll.qlCalendarAdvance(calendar,$AC987,AA988,,,trigger)</f>
        <v>46308</v>
      </c>
      <c r="AD988" s="40">
        <f>_xll.qlInterestRateIndexMaturity($X$9,AC988,)</f>
        <v>46490</v>
      </c>
      <c r="AE988" s="43">
        <f>_xll.qlTenorBasisValue(TenorBasis6M,AC988,_xll.ohTrigger(trigger,$X$24))</f>
        <v>1.6944567211806421E-3</v>
      </c>
      <c r="AF988" s="90">
        <f>_xll.qlTenorBasisForwardRate(TenorBasis6M,AC988,_xll.ohTrigger(trigger,$X$24))</f>
        <v>2.0867094006647321E-2</v>
      </c>
      <c r="AG988" s="90">
        <f>_xll.qlIndexFixing(TenorBasisIndex6M,$AB988,TRUE,_xll.ohTrigger(trigger,$X$24))</f>
        <v>2.0939529841881469E-2</v>
      </c>
      <c r="AH988" s="43">
        <f>_xll.qlIndexFixing($X$9,$AB988,TRUE,trigger)</f>
        <v>2.0932283055451192E-2</v>
      </c>
      <c r="AI988" s="45">
        <f t="shared" si="29"/>
        <v>7.2467864302774854E-2</v>
      </c>
    </row>
    <row r="989" spans="27:35" x14ac:dyDescent="0.2">
      <c r="AA989" s="122" t="s">
        <v>88</v>
      </c>
      <c r="AB989" s="40">
        <f>_xll.qlInterestRateIndexFixingDate($X$9,AC989)</f>
        <v>46311</v>
      </c>
      <c r="AC989" s="40">
        <f>_xll.qlCalendarAdvance(calendar,$AC988,AA989,,,trigger)</f>
        <v>46315</v>
      </c>
      <c r="AD989" s="40">
        <f>_xll.qlInterestRateIndexMaturity($X$9,AC989,)</f>
        <v>46497</v>
      </c>
      <c r="AE989" s="43">
        <f>_xll.qlTenorBasisValue(TenorBasis6M,AC989,_xll.ohTrigger(trigger,$X$24))</f>
        <v>1.6911186781749523E-3</v>
      </c>
      <c r="AF989" s="90">
        <f>_xll.qlTenorBasisForwardRate(TenorBasis6M,AC989,_xll.ohTrigger(trigger,$X$24))</f>
        <v>2.0874518119070169E-2</v>
      </c>
      <c r="AG989" s="90">
        <f>_xll.qlIndexFixing(TenorBasisIndex6M,$AB989,TRUE,_xll.ohTrigger(trigger,$X$24))</f>
        <v>2.0946954324298904E-2</v>
      </c>
      <c r="AH989" s="43">
        <f>_xll.qlIndexFixing($X$9,$AB989,TRUE,trigger)</f>
        <v>2.0944434180567403E-2</v>
      </c>
      <c r="AI989" s="45">
        <f t="shared" si="29"/>
        <v>2.5201437315013064E-2</v>
      </c>
    </row>
    <row r="990" spans="27:35" x14ac:dyDescent="0.2">
      <c r="AA990" s="122" t="s">
        <v>88</v>
      </c>
      <c r="AB990" s="40">
        <f>_xll.qlInterestRateIndexFixingDate($X$9,AC990)</f>
        <v>46318</v>
      </c>
      <c r="AC990" s="40">
        <f>_xll.qlCalendarAdvance(calendar,$AC989,AA990,,,trigger)</f>
        <v>46322</v>
      </c>
      <c r="AD990" s="40">
        <f>_xll.qlInterestRateIndexMaturity($X$9,AC990,)</f>
        <v>46504</v>
      </c>
      <c r="AE990" s="43">
        <f>_xll.qlTenorBasisValue(TenorBasis6M,AC990,_xll.ohTrigger(trigger,$X$24))</f>
        <v>1.6877846124583218E-3</v>
      </c>
      <c r="AF990" s="90">
        <f>_xll.qlTenorBasisForwardRate(TenorBasis6M,AC990,_xll.ohTrigger(trigger,$X$24))</f>
        <v>2.0882032087667826E-2</v>
      </c>
      <c r="AG990" s="90">
        <f>_xll.qlIndexFixing(TenorBasisIndex6M,$AB990,TRUE,_xll.ohTrigger(trigger,$X$24))</f>
        <v>2.1069301464690483E-2</v>
      </c>
      <c r="AH990" s="43">
        <f>_xll.qlIndexFixing($X$9,$AB990,TRUE,trigger)</f>
        <v>2.0956435974051717E-2</v>
      </c>
      <c r="AI990" s="45">
        <f t="shared" si="29"/>
        <v>1.1286549063876592</v>
      </c>
    </row>
    <row r="991" spans="27:35" x14ac:dyDescent="0.2">
      <c r="AA991" s="122" t="s">
        <v>88</v>
      </c>
      <c r="AB991" s="40">
        <f>_xll.qlInterestRateIndexFixingDate($X$9,AC991)</f>
        <v>46325</v>
      </c>
      <c r="AC991" s="40">
        <f>_xll.qlCalendarAdvance(calendar,$AC990,AA991,,,trigger)</f>
        <v>46329</v>
      </c>
      <c r="AD991" s="40">
        <f>_xll.qlInterestRateIndexMaturity($X$9,AC991,)</f>
        <v>46510</v>
      </c>
      <c r="AE991" s="43">
        <f>_xll.qlTenorBasisValue(TenorBasis6M,AC991,_xll.ohTrigger(trigger,$X$24))</f>
        <v>1.6844545409125235E-3</v>
      </c>
      <c r="AF991" s="90">
        <f>_xll.qlTenorBasisForwardRate(TenorBasis6M,AC991,_xll.ohTrigger(trigger,$X$24))</f>
        <v>2.0888458167504082E-2</v>
      </c>
      <c r="AG991" s="90">
        <f>_xll.qlIndexFixing(TenorBasisIndex6M,$AB991,TRUE,_xll.ohTrigger(trigger,$X$24))</f>
        <v>2.0960890906271418E-2</v>
      </c>
      <c r="AH991" s="43">
        <f>_xll.qlIndexFixing($X$9,$AB991,TRUE,trigger)</f>
        <v>2.0966884451921037E-2</v>
      </c>
      <c r="AI991" s="45">
        <f t="shared" si="29"/>
        <v>-5.9935456496185147E-2</v>
      </c>
    </row>
    <row r="992" spans="27:35" x14ac:dyDescent="0.2">
      <c r="AA992" s="122" t="s">
        <v>88</v>
      </c>
      <c r="AB992" s="40">
        <f>_xll.qlInterestRateIndexFixingDate($X$9,AC992)</f>
        <v>46332</v>
      </c>
      <c r="AC992" s="40">
        <f>_xll.qlCalendarAdvance(calendar,$AC991,AA992,,,trigger)</f>
        <v>46336</v>
      </c>
      <c r="AD992" s="40">
        <f>_xll.qlInterestRateIndexMaturity($X$9,AC992,)</f>
        <v>46517</v>
      </c>
      <c r="AE992" s="43">
        <f>_xll.qlTenorBasisValue(TenorBasis6M,AC992,_xll.ohTrigger(trigger,$X$24))</f>
        <v>1.6811284802376412E-3</v>
      </c>
      <c r="AF992" s="90">
        <f>_xll.qlTenorBasisForwardRate(TenorBasis6M,AC992,_xll.ohTrigger(trigger,$X$24))</f>
        <v>2.0896145031587682E-2</v>
      </c>
      <c r="AG992" s="90">
        <f>_xll.qlIndexFixing(TenorBasisIndex6M,$AB992,TRUE,_xll.ohTrigger(trigger,$X$24))</f>
        <v>2.0968578148337302E-2</v>
      </c>
      <c r="AH992" s="43">
        <f>_xll.qlIndexFixing($X$9,$AB992,TRUE,trigger)</f>
        <v>2.0978597562563771E-2</v>
      </c>
      <c r="AI992" s="45">
        <f t="shared" si="29"/>
        <v>-0.10019414226469098</v>
      </c>
    </row>
    <row r="993" spans="27:35" x14ac:dyDescent="0.2">
      <c r="AA993" s="122" t="s">
        <v>88</v>
      </c>
      <c r="AB993" s="40">
        <f>_xll.qlInterestRateIndexFixingDate($X$9,AC993)</f>
        <v>46339</v>
      </c>
      <c r="AC993" s="40">
        <f>_xll.qlCalendarAdvance(calendar,$AC992,AA993,,,trigger)</f>
        <v>46343</v>
      </c>
      <c r="AD993" s="40">
        <f>_xll.qlInterestRateIndexMaturity($X$9,AC993,)</f>
        <v>46524</v>
      </c>
      <c r="AE993" s="43">
        <f>_xll.qlTenorBasisValue(TenorBasis6M,AC993,_xll.ohTrigger(trigger,$X$24))</f>
        <v>1.6778064469531956E-3</v>
      </c>
      <c r="AF993" s="90">
        <f>_xll.qlTenorBasisForwardRate(TenorBasis6M,AC993,_xll.ohTrigger(trigger,$X$24))</f>
        <v>2.0903921798518878E-2</v>
      </c>
      <c r="AG993" s="90">
        <f>_xll.qlIndexFixing(TenorBasisIndex6M,$AB993,TRUE,_xll.ohTrigger(trigger,$X$24))</f>
        <v>2.0976355296493273E-2</v>
      </c>
      <c r="AH993" s="43">
        <f>_xll.qlIndexFixing($X$9,$AB993,TRUE,trigger)</f>
        <v>2.0990161342070761E-2</v>
      </c>
      <c r="AI993" s="45">
        <f t="shared" si="29"/>
        <v>-0.13806045577487852</v>
      </c>
    </row>
    <row r="994" spans="27:35" x14ac:dyDescent="0.2">
      <c r="AA994" s="122" t="s">
        <v>88</v>
      </c>
      <c r="AB994" s="40">
        <f>_xll.qlInterestRateIndexFixingDate($X$9,AC994)</f>
        <v>46346</v>
      </c>
      <c r="AC994" s="40">
        <f>_xll.qlCalendarAdvance(calendar,$AC993,AA994,,,trigger)</f>
        <v>46350</v>
      </c>
      <c r="AD994" s="40">
        <f>_xll.qlInterestRateIndexMaturity($X$9,AC994,)</f>
        <v>46531</v>
      </c>
      <c r="AE994" s="43">
        <f>_xll.qlTenorBasisValue(TenorBasis6M,AC994,_xll.ohTrigger(trigger,$X$24))</f>
        <v>1.6744884573992563E-3</v>
      </c>
      <c r="AF994" s="90">
        <f>_xll.qlTenorBasisForwardRate(TenorBasis6M,AC994,_xll.ohTrigger(trigger,$X$24))</f>
        <v>2.0911788485708717E-2</v>
      </c>
      <c r="AG994" s="90">
        <f>_xll.qlIndexFixing(TenorBasisIndex6M,$AB994,TRUE,_xll.ohTrigger(trigger,$X$24))</f>
        <v>2.098422236814905E-2</v>
      </c>
      <c r="AH994" s="43">
        <f>_xll.qlIndexFixing($X$9,$AB994,TRUE,trigger)</f>
        <v>2.1001575787863738E-2</v>
      </c>
      <c r="AI994" s="45">
        <f t="shared" si="29"/>
        <v>-0.17353419714687818</v>
      </c>
    </row>
    <row r="995" spans="27:35" x14ac:dyDescent="0.2">
      <c r="AA995" s="122" t="s">
        <v>88</v>
      </c>
      <c r="AB995" s="40">
        <f>_xll.qlInterestRateIndexFixingDate($X$9,AC995)</f>
        <v>46353</v>
      </c>
      <c r="AC995" s="40">
        <f>_xll.qlCalendarAdvance(calendar,$AC994,AA995,,,trigger)</f>
        <v>46357</v>
      </c>
      <c r="AD995" s="40">
        <f>_xll.qlInterestRateIndexMaturity($X$9,AC995,)</f>
        <v>46539</v>
      </c>
      <c r="AE995" s="43">
        <f>_xll.qlTenorBasisValue(TenorBasis6M,AC995,_xll.ohTrigger(trigger,$X$24))</f>
        <v>1.6711745277375582E-3</v>
      </c>
      <c r="AF995" s="90">
        <f>_xll.qlTenorBasisForwardRate(TenorBasis6M,AC995,_xll.ohTrigger(trigger,$X$24))</f>
        <v>2.0920950394247451E-2</v>
      </c>
      <c r="AG995" s="90">
        <f>_xll.qlIndexFixing(TenorBasisIndex6M,$AB995,TRUE,_xll.ohTrigger(trigger,$X$24))</f>
        <v>2.0993388887870276E-2</v>
      </c>
      <c r="AH995" s="43">
        <f>_xll.qlIndexFixing($X$9,$AB995,TRUE,trigger)</f>
        <v>2.1014204874000238E-2</v>
      </c>
      <c r="AI995" s="45">
        <f t="shared" si="29"/>
        <v>-0.20815986129962827</v>
      </c>
    </row>
    <row r="996" spans="27:35" x14ac:dyDescent="0.2">
      <c r="AA996" s="122" t="s">
        <v>88</v>
      </c>
      <c r="AB996" s="40">
        <f>_xll.qlInterestRateIndexFixingDate($X$9,AC996)</f>
        <v>46360</v>
      </c>
      <c r="AC996" s="40">
        <f>_xll.qlCalendarAdvance(calendar,$AC995,AA996,,,trigger)</f>
        <v>46364</v>
      </c>
      <c r="AD996" s="40">
        <f>_xll.qlInterestRateIndexMaturity($X$9,AC996,)</f>
        <v>46546</v>
      </c>
      <c r="AE996" s="43">
        <f>_xll.qlTenorBasisValue(TenorBasis6M,AC996,_xll.ohTrigger(trigger,$X$24))</f>
        <v>1.6678646739525988E-3</v>
      </c>
      <c r="AF996" s="90">
        <f>_xll.qlTenorBasisForwardRate(TenorBasis6M,AC996,_xll.ohTrigger(trigger,$X$24))</f>
        <v>2.0929003870127475E-2</v>
      </c>
      <c r="AG996" s="90">
        <f>_xll.qlIndexFixing(TenorBasisIndex6M,$AB996,TRUE,_xll.ohTrigger(trigger,$X$24))</f>
        <v>2.1001442756560039E-2</v>
      </c>
      <c r="AH996" s="43">
        <f>_xll.qlIndexFixing($X$9,$AB996,TRUE,trigger)</f>
        <v>2.1025310622363812E-2</v>
      </c>
      <c r="AI996" s="45">
        <f t="shared" si="29"/>
        <v>-0.23867865803772759</v>
      </c>
    </row>
    <row r="997" spans="27:35" x14ac:dyDescent="0.2">
      <c r="AA997" s="122" t="s">
        <v>88</v>
      </c>
      <c r="AB997" s="40">
        <f>_xll.qlInterestRateIndexFixingDate($X$9,AC997)</f>
        <v>46367</v>
      </c>
      <c r="AC997" s="40">
        <f>_xll.qlCalendarAdvance(calendar,$AC996,AA997,,,trigger)</f>
        <v>46371</v>
      </c>
      <c r="AD997" s="40">
        <f>_xll.qlInterestRateIndexMaturity($X$9,AC997,)</f>
        <v>46553</v>
      </c>
      <c r="AE997" s="43">
        <f>_xll.qlTenorBasisValue(TenorBasis6M,AC997,_xll.ohTrigger(trigger,$X$24))</f>
        <v>1.6645589118527446E-3</v>
      </c>
      <c r="AF997" s="90">
        <f>_xll.qlTenorBasisForwardRate(TenorBasis6M,AC997,_xll.ohTrigger(trigger,$X$24))</f>
        <v>2.0937147324039555E-2</v>
      </c>
      <c r="AG997" s="90">
        <f>_xll.qlIndexFixing(TenorBasisIndex6M,$AB997,TRUE,_xll.ohTrigger(trigger,$X$24))</f>
        <v>2.1009586606541671E-2</v>
      </c>
      <c r="AH997" s="43">
        <f>_xll.qlIndexFixing($X$9,$AB997,TRUE,trigger)</f>
        <v>2.1036267020963624E-2</v>
      </c>
      <c r="AI997" s="45">
        <f t="shared" si="29"/>
        <v>-0.26680414421952764</v>
      </c>
    </row>
    <row r="998" spans="27:35" x14ac:dyDescent="0.2">
      <c r="AA998" s="122" t="s">
        <v>88</v>
      </c>
      <c r="AB998" s="40">
        <f>_xll.qlInterestRateIndexFixingDate($X$9,AC998)</f>
        <v>46374</v>
      </c>
      <c r="AC998" s="40">
        <f>_xll.qlCalendarAdvance(calendar,$AC997,AA998,,,trigger)</f>
        <v>46378</v>
      </c>
      <c r="AD998" s="40">
        <f>_xll.qlInterestRateIndexMaturity($X$9,AC998,)</f>
        <v>46560</v>
      </c>
      <c r="AE998" s="43">
        <f>_xll.qlTenorBasisValue(TenorBasis6M,AC998,_xll.ohTrigger(trigger,$X$24))</f>
        <v>1.6612572570713169E-3</v>
      </c>
      <c r="AF998" s="90">
        <f>_xll.qlTenorBasisForwardRate(TenorBasis6M,AC998,_xll.ohTrigger(trigger,$X$24))</f>
        <v>2.0945380772732496E-2</v>
      </c>
      <c r="AG998" s="90">
        <f>_xll.qlIndexFixing(TenorBasisIndex6M,$AB998,TRUE,_xll.ohTrigger(trigger,$X$24))</f>
        <v>2.1017820454569243E-2</v>
      </c>
      <c r="AH998" s="43">
        <f>_xll.qlIndexFixing($X$9,$AB998,TRUE,trigger)</f>
        <v>2.1047074067344927E-2</v>
      </c>
      <c r="AI998" s="45">
        <f t="shared" si="29"/>
        <v>-0.29253612775684279</v>
      </c>
    </row>
    <row r="999" spans="27:35" x14ac:dyDescent="0.2">
      <c r="AA999" s="122" t="s">
        <v>88</v>
      </c>
      <c r="AB999" s="40">
        <f>_xll.qlInterestRateIndexFixingDate($X$9,AC999)</f>
        <v>46380</v>
      </c>
      <c r="AC999" s="40">
        <f>_xll.qlCalendarAdvance(calendar,$AC998,AA999,,,trigger)</f>
        <v>46385</v>
      </c>
      <c r="AD999" s="40">
        <f>_xll.qlInterestRateIndexMaturity($X$9,AC999,)</f>
        <v>46567</v>
      </c>
      <c r="AE999" s="43">
        <f>_xll.qlTenorBasisValue(TenorBasis6M,AC999,_xll.ohTrigger(trigger,$X$24))</f>
        <v>1.6579597250676854E-3</v>
      </c>
      <c r="AF999" s="90">
        <f>_xll.qlTenorBasisForwardRate(TenorBasis6M,AC999,_xll.ohTrigger(trigger,$X$24))</f>
        <v>2.095370423279478E-2</v>
      </c>
      <c r="AG999" s="90">
        <f>_xll.qlIndexFixing(TenorBasisIndex6M,$AB999,TRUE,_xll.ohTrigger(trigger,$X$24))</f>
        <v>2.1026144317228605E-2</v>
      </c>
      <c r="AH999" s="43">
        <f>_xll.qlIndexFixing($X$9,$AB999,TRUE,trigger)</f>
        <v>2.1057731759082855E-2</v>
      </c>
      <c r="AI999" s="45">
        <f t="shared" si="29"/>
        <v>-0.31587441854250692</v>
      </c>
    </row>
    <row r="1000" spans="27:35" x14ac:dyDescent="0.2">
      <c r="AA1000" s="122" t="s">
        <v>88</v>
      </c>
      <c r="AB1000" s="40">
        <f>_xll.qlInterestRateIndexFixingDate($X$9,AC1000)</f>
        <v>46387</v>
      </c>
      <c r="AC1000" s="40">
        <f>_xll.qlCalendarAdvance(calendar,$AC999,AA1000,,,trigger)</f>
        <v>46392</v>
      </c>
      <c r="AD1000" s="40">
        <f>_xll.qlInterestRateIndexMaturity($X$9,AC1000,)</f>
        <v>46573</v>
      </c>
      <c r="AE1000" s="43">
        <f>_xll.qlTenorBasisValue(TenorBasis6M,AC1000,_xll.ohTrigger(trigger,$X$24))</f>
        <v>1.6546663311283454E-3</v>
      </c>
      <c r="AF1000" s="90">
        <f>_xll.qlTenorBasisForwardRate(TenorBasis6M,AC1000,_xll.ohTrigger(trigger,$X$24))</f>
        <v>2.0960877888500689E-2</v>
      </c>
      <c r="AG1000" s="90">
        <f>_xll.qlIndexFixing(TenorBasisIndex6M,$AB1000,TRUE,_xll.ohTrigger(trigger,$X$24))</f>
        <v>2.1033314145847925E-2</v>
      </c>
      <c r="AH1000" s="43">
        <f>_xll.qlIndexFixing($X$9,$AB1000,TRUE,trigger)</f>
        <v>2.1066926314441552E-2</v>
      </c>
      <c r="AI1000" s="45">
        <f t="shared" si="29"/>
        <v>-0.33612168593627478</v>
      </c>
    </row>
    <row r="1001" spans="27:35" x14ac:dyDescent="0.2">
      <c r="AA1001" s="122" t="s">
        <v>88</v>
      </c>
      <c r="AB1001" s="40">
        <f>_xll.qlInterestRateIndexFixingDate($X$9,AC1001)</f>
        <v>46395</v>
      </c>
      <c r="AC1001" s="40">
        <f>_xll.qlCalendarAdvance(calendar,$AC1000,AA1001,,,trigger)</f>
        <v>46399</v>
      </c>
      <c r="AD1001" s="40">
        <f>_xll.qlInterestRateIndexMaturity($X$9,AC1001,)</f>
        <v>46580</v>
      </c>
      <c r="AE1001" s="43">
        <f>_xll.qlTenorBasisValue(TenorBasis6M,AC1001,_xll.ohTrigger(trigger,$X$24))</f>
        <v>1.6513770903679966E-3</v>
      </c>
      <c r="AF1001" s="90">
        <f>_xll.qlTenorBasisForwardRate(TenorBasis6M,AC1001,_xll.ohTrigger(trigger,$X$24))</f>
        <v>2.096937449119636E-2</v>
      </c>
      <c r="AG1001" s="90">
        <f>_xll.qlIndexFixing(TenorBasisIndex6M,$AB1001,TRUE,_xll.ohTrigger(trigger,$X$24))</f>
        <v>2.1041811155718883E-2</v>
      </c>
      <c r="AH1001" s="43">
        <f>_xll.qlIndexFixing($X$9,$AB1001,TRUE,trigger)</f>
        <v>2.1077295354842221E-2</v>
      </c>
      <c r="AI1001" s="45">
        <f t="shared" si="29"/>
        <v>-0.35484199123338167</v>
      </c>
    </row>
    <row r="1002" spans="27:35" x14ac:dyDescent="0.2">
      <c r="AA1002" s="122" t="s">
        <v>88</v>
      </c>
      <c r="AB1002" s="40">
        <f>_xll.qlInterestRateIndexFixingDate($X$9,AC1002)</f>
        <v>46402</v>
      </c>
      <c r="AC1002" s="40">
        <f>_xll.qlCalendarAdvance(calendar,$AC1001,AA1002,,,trigger)</f>
        <v>46406</v>
      </c>
      <c r="AD1002" s="40">
        <f>_xll.qlInterestRateIndexMaturity($X$9,AC1002,)</f>
        <v>46587</v>
      </c>
      <c r="AE1002" s="43">
        <f>_xll.qlTenorBasisValue(TenorBasis6M,AC1002,_xll.ohTrigger(trigger,$X$24))</f>
        <v>1.6480920177306126E-3</v>
      </c>
      <c r="AF1002" s="90">
        <f>_xll.qlTenorBasisForwardRate(TenorBasis6M,AC1002,_xll.ohTrigger(trigger,$X$24))</f>
        <v>2.0977961147553355E-2</v>
      </c>
      <c r="AG1002" s="90">
        <f>_xll.qlIndexFixing(TenorBasisIndex6M,$AB1002,TRUE,_xll.ohTrigger(trigger,$X$24))</f>
        <v>2.1050398222498073E-2</v>
      </c>
      <c r="AH1002" s="43">
        <f>_xll.qlIndexFixing($X$9,$AB1002,TRUE,trigger)</f>
        <v>2.1087515042101764E-2</v>
      </c>
      <c r="AI1002" s="45">
        <f t="shared" ref="AI1002:AI1065" si="30">(AG1002-AH1002)*10000</f>
        <v>-0.37116819603690704</v>
      </c>
    </row>
    <row r="1003" spans="27:35" x14ac:dyDescent="0.2">
      <c r="AA1003" s="122" t="s">
        <v>88</v>
      </c>
      <c r="AB1003" s="40">
        <f>_xll.qlInterestRateIndexFixingDate($X$9,AC1003)</f>
        <v>46409</v>
      </c>
      <c r="AC1003" s="40">
        <f>_xll.qlCalendarAdvance(calendar,$AC1002,AA1003,,,trigger)</f>
        <v>46413</v>
      </c>
      <c r="AD1003" s="40">
        <f>_xll.qlInterestRateIndexMaturity($X$9,AC1003,)</f>
        <v>46594</v>
      </c>
      <c r="AE1003" s="43">
        <f>_xll.qlTenorBasisValue(TenorBasis6M,AC1003,_xll.ohTrigger(trigger,$X$24))</f>
        <v>1.6448111279905057E-3</v>
      </c>
      <c r="AF1003" s="90">
        <f>_xll.qlTenorBasisForwardRate(TenorBasis6M,AC1003,_xll.ohTrigger(trigger,$X$24))</f>
        <v>2.0986637873529296E-2</v>
      </c>
      <c r="AG1003" s="90">
        <f>_xll.qlIndexFixing(TenorBasisIndex6M,$AB1003,TRUE,_xll.ohTrigger(trigger,$X$24))</f>
        <v>2.1059075362143114E-2</v>
      </c>
      <c r="AH1003" s="43">
        <f>_xll.qlIndexFixing($X$9,$AB1003,TRUE,trigger)</f>
        <v>2.1097585373940457E-2</v>
      </c>
      <c r="AI1003" s="45">
        <f t="shared" si="30"/>
        <v>-0.38510011797342897</v>
      </c>
    </row>
    <row r="1004" spans="27:35" x14ac:dyDescent="0.2">
      <c r="AA1004" s="122" t="s">
        <v>88</v>
      </c>
      <c r="AB1004" s="40">
        <f>_xll.qlInterestRateIndexFixingDate($X$9,AC1004)</f>
        <v>46416</v>
      </c>
      <c r="AC1004" s="40">
        <f>_xll.qlCalendarAdvance(calendar,$AC1003,AA1004,,,trigger)</f>
        <v>46420</v>
      </c>
      <c r="AD1004" s="40">
        <f>_xll.qlInterestRateIndexMaturity($X$9,AC1004,)</f>
        <v>46601</v>
      </c>
      <c r="AE1004" s="43">
        <f>_xll.qlTenorBasisValue(TenorBasis6M,AC1004,_xll.ohTrigger(trigger,$X$24))</f>
        <v>1.6415344357533848E-3</v>
      </c>
      <c r="AF1004" s="90">
        <f>_xll.qlTenorBasisForwardRate(TenorBasis6M,AC1004,_xll.ohTrigger(trigger,$X$24))</f>
        <v>2.099540468492414E-2</v>
      </c>
      <c r="AG1004" s="90">
        <f>_xll.qlIndexFixing(TenorBasisIndex6M,$AB1004,TRUE,_xll.ohTrigger(trigger,$X$24))</f>
        <v>2.1067842590455289E-2</v>
      </c>
      <c r="AH1004" s="43">
        <f>_xll.qlIndexFixing($X$9,$AB1004,TRUE,trigger)</f>
        <v>2.1107506348113911E-2</v>
      </c>
      <c r="AI1004" s="45">
        <f t="shared" si="30"/>
        <v>-0.39663757658622151</v>
      </c>
    </row>
    <row r="1005" spans="27:35" x14ac:dyDescent="0.2">
      <c r="AA1005" s="122" t="s">
        <v>88</v>
      </c>
      <c r="AB1005" s="40">
        <f>_xll.qlInterestRateIndexFixingDate($X$9,AC1005)</f>
        <v>46423</v>
      </c>
      <c r="AC1005" s="40">
        <f>_xll.qlCalendarAdvance(calendar,$AC1004,AA1005,,,trigger)</f>
        <v>46427</v>
      </c>
      <c r="AD1005" s="40">
        <f>_xll.qlInterestRateIndexMaturity($X$9,AC1005,)</f>
        <v>46608</v>
      </c>
      <c r="AE1005" s="43">
        <f>_xll.qlTenorBasisValue(TenorBasis6M,AC1005,_xll.ohTrigger(trigger,$X$24))</f>
        <v>1.6382619554574129E-3</v>
      </c>
      <c r="AF1005" s="90">
        <f>_xll.qlTenorBasisForwardRate(TenorBasis6M,AC1005,_xll.ohTrigger(trigger,$X$24))</f>
        <v>2.1004261597381949E-2</v>
      </c>
      <c r="AG1005" s="90">
        <f>_xll.qlIndexFixing(TenorBasisIndex6M,$AB1005,TRUE,_xll.ohTrigger(trigger,$X$24))</f>
        <v>2.1076699923078215E-2</v>
      </c>
      <c r="AH1005" s="43">
        <f>_xll.qlIndexFixing($X$9,$AB1005,TRUE,trigger)</f>
        <v>2.1117277962410412E-2</v>
      </c>
      <c r="AI1005" s="45">
        <f t="shared" si="30"/>
        <v>-0.40578039332196669</v>
      </c>
    </row>
    <row r="1006" spans="27:35" x14ac:dyDescent="0.2">
      <c r="AA1006" s="122" t="s">
        <v>88</v>
      </c>
      <c r="AB1006" s="40">
        <f>_xll.qlInterestRateIndexFixingDate($X$9,AC1006)</f>
        <v>46430</v>
      </c>
      <c r="AC1006" s="40">
        <f>_xll.qlCalendarAdvance(calendar,$AC1005,AA1006,,,trigger)</f>
        <v>46434</v>
      </c>
      <c r="AD1006" s="40">
        <f>_xll.qlInterestRateIndexMaturity($X$9,AC1006,)</f>
        <v>46615</v>
      </c>
      <c r="AE1006" s="43">
        <f>_xll.qlTenorBasisValue(TenorBasis6M,AC1006,_xll.ohTrigger(trigger,$X$24))</f>
        <v>1.6349937013742494E-3</v>
      </c>
      <c r="AF1006" s="90">
        <f>_xll.qlTenorBasisForwardRate(TenorBasis6M,AC1006,_xll.ohTrigger(trigger,$X$24))</f>
        <v>2.1013208626395743E-2</v>
      </c>
      <c r="AG1006" s="90">
        <f>_xll.qlIndexFixing(TenorBasisIndex6M,$AB1006,TRUE,_xll.ohTrigger(trigger,$X$24))</f>
        <v>2.108564737550624E-2</v>
      </c>
      <c r="AH1006" s="43">
        <f>_xll.qlIndexFixing($X$9,$AB1006,TRUE,trigger)</f>
        <v>2.1126900214650489E-2</v>
      </c>
      <c r="AI1006" s="45">
        <f t="shared" si="30"/>
        <v>-0.41252839144249182</v>
      </c>
    </row>
    <row r="1007" spans="27:35" x14ac:dyDescent="0.2">
      <c r="AA1007" s="122" t="s">
        <v>88</v>
      </c>
      <c r="AB1007" s="40">
        <f>_xll.qlInterestRateIndexFixingDate($X$9,AC1007)</f>
        <v>46437</v>
      </c>
      <c r="AC1007" s="40">
        <f>_xll.qlCalendarAdvance(calendar,$AC1006,AA1007,,,trigger)</f>
        <v>46441</v>
      </c>
      <c r="AD1007" s="40">
        <f>_xll.qlInterestRateIndexMaturity($X$9,AC1007,)</f>
        <v>46622</v>
      </c>
      <c r="AE1007" s="43">
        <f>_xll.qlTenorBasisValue(TenorBasis6M,AC1007,_xll.ohTrigger(trigger,$X$24))</f>
        <v>1.6317296876101001E-3</v>
      </c>
      <c r="AF1007" s="90">
        <f>_xll.qlTenorBasisForwardRate(TenorBasis6M,AC1007,_xll.ohTrigger(trigger,$X$24))</f>
        <v>2.102224578730353E-2</v>
      </c>
      <c r="AG1007" s="90">
        <f>_xll.qlIndexFixing(TenorBasisIndex6M,$AB1007,TRUE,_xll.ohTrigger(trigger,$X$24))</f>
        <v>2.1094684963077814E-2</v>
      </c>
      <c r="AH1007" s="43">
        <f>_xll.qlIndexFixing($X$9,$AB1007,TRUE,trigger)</f>
        <v>2.1136373102688233E-2</v>
      </c>
      <c r="AI1007" s="45">
        <f t="shared" si="30"/>
        <v>-0.41688139610418506</v>
      </c>
    </row>
    <row r="1008" spans="27:35" x14ac:dyDescent="0.2">
      <c r="AA1008" s="122" t="s">
        <v>88</v>
      </c>
      <c r="AB1008" s="40">
        <f>_xll.qlInterestRateIndexFixingDate($X$9,AC1008)</f>
        <v>46444</v>
      </c>
      <c r="AC1008" s="40">
        <f>_xll.qlCalendarAdvance(calendar,$AC1007,AA1008,,,trigger)</f>
        <v>46448</v>
      </c>
      <c r="AD1008" s="40">
        <f>_xll.qlInterestRateIndexMaturity($X$9,AC1008,)</f>
        <v>46632</v>
      </c>
      <c r="AE1008" s="43">
        <f>_xll.qlTenorBasisValue(TenorBasis6M,AC1008,_xll.ohTrigger(trigger,$X$24))</f>
        <v>1.6284699281067466E-3</v>
      </c>
      <c r="AF1008" s="90">
        <f>_xll.qlTenorBasisForwardRate(TenorBasis6M,AC1008,_xll.ohTrigger(trigger,$X$24))</f>
        <v>2.1035261591281943E-2</v>
      </c>
      <c r="AG1008" s="90">
        <f>_xll.qlIndexFixing(TenorBasisIndex6M,$AB1008,TRUE,_xll.ohTrigger(trigger,$X$24))</f>
        <v>2.1107713945740951E-2</v>
      </c>
      <c r="AH1008" s="43">
        <f>_xll.qlIndexFixing($X$9,$AB1008,TRUE,trigger)</f>
        <v>2.1149392917577382E-2</v>
      </c>
      <c r="AI1008" s="45">
        <f t="shared" si="30"/>
        <v>-0.41678971836430628</v>
      </c>
    </row>
    <row r="1009" spans="27:35" x14ac:dyDescent="0.2">
      <c r="AA1009" s="122" t="s">
        <v>88</v>
      </c>
      <c r="AB1009" s="40">
        <f>_xll.qlInterestRateIndexFixingDate($X$9,AC1009)</f>
        <v>46451</v>
      </c>
      <c r="AC1009" s="40">
        <f>_xll.qlCalendarAdvance(calendar,$AC1008,AA1009,,,trigger)</f>
        <v>46455</v>
      </c>
      <c r="AD1009" s="40">
        <f>_xll.qlInterestRateIndexMaturity($X$9,AC1009,)</f>
        <v>46639</v>
      </c>
      <c r="AE1009" s="43">
        <f>_xll.qlTenorBasisValue(TenorBasis6M,AC1009,_xll.ohTrigger(trigger,$X$24))</f>
        <v>1.6252144366425856E-3</v>
      </c>
      <c r="AF1009" s="90">
        <f>_xll.qlTenorBasisForwardRate(TenorBasis6M,AC1009,_xll.ohTrigger(trigger,$X$24))</f>
        <v>2.1044500007833269E-2</v>
      </c>
      <c r="AG1009" s="90">
        <f>_xll.qlIndexFixing(TenorBasisIndex6M,$AB1009,TRUE,_xll.ohTrigger(trigger,$X$24))</f>
        <v>2.1116952801747271E-2</v>
      </c>
      <c r="AH1009" s="43">
        <f>_xll.qlIndexFixing($X$9,$AB1009,TRUE,trigger)</f>
        <v>2.1158536665591785E-2</v>
      </c>
      <c r="AI1009" s="45">
        <f t="shared" si="30"/>
        <v>-0.41583863844514568</v>
      </c>
    </row>
    <row r="1010" spans="27:35" x14ac:dyDescent="0.2">
      <c r="AA1010" s="122" t="s">
        <v>88</v>
      </c>
      <c r="AB1010" s="40">
        <f>_xll.qlInterestRateIndexFixingDate($X$9,AC1010)</f>
        <v>46458</v>
      </c>
      <c r="AC1010" s="40">
        <f>_xll.qlCalendarAdvance(calendar,$AC1009,AA1010,,,trigger)</f>
        <v>46462</v>
      </c>
      <c r="AD1010" s="40">
        <f>_xll.qlInterestRateIndexMaturity($X$9,AC1010,)</f>
        <v>46646</v>
      </c>
      <c r="AE1010" s="43">
        <f>_xll.qlTenorBasisValue(TenorBasis6M,AC1010,_xll.ohTrigger(trigger,$X$24))</f>
        <v>1.6219632268336479E-3</v>
      </c>
      <c r="AF1010" s="90">
        <f>_xll.qlTenorBasisForwardRate(TenorBasis6M,AC1010,_xll.ohTrigger(trigger,$X$24))</f>
        <v>2.1053828620850545E-2</v>
      </c>
      <c r="AG1010" s="90">
        <f>_xll.qlIndexFixing(TenorBasisIndex6M,$AB1010,TRUE,_xll.ohTrigger(trigger,$X$24))</f>
        <v>2.1126281857527327E-2</v>
      </c>
      <c r="AH1010" s="43">
        <f>_xll.qlIndexFixing($X$9,$AB1010,TRUE,trigger)</f>
        <v>2.1167531017224399E-2</v>
      </c>
      <c r="AI1010" s="45">
        <f t="shared" si="30"/>
        <v>-0.41249159697071686</v>
      </c>
    </row>
    <row r="1011" spans="27:35" x14ac:dyDescent="0.2">
      <c r="AA1011" s="122" t="s">
        <v>88</v>
      </c>
      <c r="AB1011" s="40">
        <f>_xll.qlInterestRateIndexFixingDate($X$9,AC1011)</f>
        <v>46465</v>
      </c>
      <c r="AC1011" s="40">
        <f>_xll.qlCalendarAdvance(calendar,$AC1010,AA1011,,,trigger)</f>
        <v>46469</v>
      </c>
      <c r="AD1011" s="40">
        <f>_xll.qlInterestRateIndexMaturity($X$9,AC1011,)</f>
        <v>46653</v>
      </c>
      <c r="AE1011" s="43">
        <f>_xll.qlTenorBasisValue(TenorBasis6M,AC1011,_xll.ohTrigger(trigger,$X$24))</f>
        <v>1.6187163121346268E-3</v>
      </c>
      <c r="AF1011" s="90">
        <f>_xll.qlTenorBasisForwardRate(TenorBasis6M,AC1011,_xll.ohTrigger(trigger,$X$24))</f>
        <v>2.106324744506459E-2</v>
      </c>
      <c r="AG1011" s="90">
        <f>_xll.qlIndexFixing(TenorBasisIndex6M,$AB1011,TRUE,_xll.ohTrigger(trigger,$X$24))</f>
        <v>2.1135701127809773E-2</v>
      </c>
      <c r="AH1011" s="43">
        <f>_xll.qlIndexFixing($X$9,$AB1011,TRUE,trigger)</f>
        <v>2.1176375970436423E-2</v>
      </c>
      <c r="AI1011" s="45">
        <f t="shared" si="30"/>
        <v>-0.40674842626649971</v>
      </c>
    </row>
    <row r="1012" spans="27:35" x14ac:dyDescent="0.2">
      <c r="AA1012" s="122" t="s">
        <v>88</v>
      </c>
      <c r="AB1012" s="40">
        <f>_xll.qlInterestRateIndexFixingDate($X$9,AC1012)</f>
        <v>46470</v>
      </c>
      <c r="AC1012" s="40">
        <f>_xll.qlCalendarAdvance(calendar,$AC1011,AA1012,,,trigger)</f>
        <v>46476</v>
      </c>
      <c r="AD1012" s="40">
        <f>_xll.qlInterestRateIndexMaturity($X$9,AC1012,)</f>
        <v>46660</v>
      </c>
      <c r="AE1012" s="43">
        <f>_xll.qlTenorBasisValue(TenorBasis6M,AC1012,_xll.ohTrigger(trigger,$X$24))</f>
        <v>1.6154737058398873E-3</v>
      </c>
      <c r="AF1012" s="90">
        <f>_xll.qlTenorBasisForwardRate(TenorBasis6M,AC1012,_xll.ohTrigger(trigger,$X$24))</f>
        <v>2.1072756495056355E-2</v>
      </c>
      <c r="AG1012" s="90">
        <f>_xll.qlIndexFixing(TenorBasisIndex6M,$AB1012,TRUE,_xll.ohTrigger(trigger,$X$24))</f>
        <v>2.114521062717686E-2</v>
      </c>
      <c r="AH1012" s="43">
        <f>_xll.qlIndexFixing($X$9,$AB1012,TRUE,trigger)</f>
        <v>2.118507152322207E-2</v>
      </c>
      <c r="AI1012" s="45">
        <f t="shared" si="30"/>
        <v>-0.39860896045209454</v>
      </c>
    </row>
    <row r="1013" spans="27:35" x14ac:dyDescent="0.2">
      <c r="AA1013" s="122" t="s">
        <v>88</v>
      </c>
      <c r="AB1013" s="40">
        <f>_xll.qlInterestRateIndexFixingDate($X$9,AC1013)</f>
        <v>46479</v>
      </c>
      <c r="AC1013" s="40">
        <f>_xll.qlCalendarAdvance(calendar,$AC1012,AA1013,,,trigger)</f>
        <v>46483</v>
      </c>
      <c r="AD1013" s="40">
        <f>_xll.qlInterestRateIndexMaturity($X$9,AC1013,)</f>
        <v>46666</v>
      </c>
      <c r="AE1013" s="43">
        <f>_xll.qlTenorBasisValue(TenorBasis6M,AC1013,_xll.ohTrigger(trigger,$X$24))</f>
        <v>1.6122354210844803E-3</v>
      </c>
      <c r="AF1013" s="90">
        <f>_xll.qlTenorBasisForwardRate(TenorBasis6M,AC1013,_xll.ohTrigger(trigger,$X$24))</f>
        <v>2.1081023891545345E-2</v>
      </c>
      <c r="AG1013" s="90">
        <f>_xll.qlIndexFixing(TenorBasisIndex6M,$AB1013,TRUE,_xll.ohTrigger(trigger,$X$24))</f>
        <v>2.1152458995436541E-2</v>
      </c>
      <c r="AH1013" s="43">
        <f>_xll.qlIndexFixing($X$9,$AB1013,TRUE,trigger)</f>
        <v>2.119243727476704E-2</v>
      </c>
      <c r="AI1013" s="45">
        <f t="shared" si="30"/>
        <v>-0.39978279330499245</v>
      </c>
    </row>
    <row r="1014" spans="27:35" x14ac:dyDescent="0.2">
      <c r="AA1014" s="122" t="s">
        <v>88</v>
      </c>
      <c r="AB1014" s="40">
        <f>_xll.qlInterestRateIndexFixingDate($X$9,AC1014)</f>
        <v>46486</v>
      </c>
      <c r="AC1014" s="40">
        <f>_xll.qlCalendarAdvance(calendar,$AC1013,AA1014,,,trigger)</f>
        <v>46490</v>
      </c>
      <c r="AD1014" s="40">
        <f>_xll.qlInterestRateIndexMaturity($X$9,AC1014,)</f>
        <v>46673</v>
      </c>
      <c r="AE1014" s="43">
        <f>_xll.qlTenorBasisValue(TenorBasis6M,AC1014,_xll.ohTrigger(trigger,$X$24))</f>
        <v>1.6090014708451457E-3</v>
      </c>
      <c r="AF1014" s="90">
        <f>_xll.qlTenorBasisForwardRate(TenorBasis6M,AC1014,_xll.ohTrigger(trigger,$X$24))</f>
        <v>2.1090703626082757E-2</v>
      </c>
      <c r="AG1014" s="90">
        <f>_xll.qlIndexFixing(TenorBasisIndex6M,$AB1014,TRUE,_xll.ohTrigger(trigger,$X$24))</f>
        <v>2.1158585892896306E-2</v>
      </c>
      <c r="AH1014" s="43">
        <f>_xll.qlIndexFixing($X$9,$AB1014,TRUE,trigger)</f>
        <v>2.1200845123062223E-2</v>
      </c>
      <c r="AI1014" s="45">
        <f t="shared" si="30"/>
        <v>-0.42259230165916928</v>
      </c>
    </row>
    <row r="1015" spans="27:35" x14ac:dyDescent="0.2">
      <c r="AA1015" s="122" t="s">
        <v>88</v>
      </c>
      <c r="AB1015" s="40">
        <f>_xll.qlInterestRateIndexFixingDate($X$9,AC1015)</f>
        <v>46493</v>
      </c>
      <c r="AC1015" s="40">
        <f>_xll.qlCalendarAdvance(calendar,$AC1014,AA1015,,,trigger)</f>
        <v>46497</v>
      </c>
      <c r="AD1015" s="40">
        <f>_xll.qlInterestRateIndexMaturity($X$9,AC1015,)</f>
        <v>46680</v>
      </c>
      <c r="AE1015" s="43">
        <f>_xll.qlTenorBasisValue(TenorBasis6M,AC1015,_xll.ohTrigger(trigger,$X$24))</f>
        <v>1.6057718679413134E-3</v>
      </c>
      <c r="AF1015" s="90">
        <f>_xll.qlTenorBasisForwardRate(TenorBasis6M,AC1015,_xll.ohTrigger(trigger,$X$24))</f>
        <v>2.1100463366475662E-2</v>
      </c>
      <c r="AG1015" s="90">
        <f>_xll.qlIndexFixing(TenorBasisIndex6M,$AB1015,TRUE,_xll.ohTrigger(trigger,$X$24))</f>
        <v>2.1164792766999518E-2</v>
      </c>
      <c r="AH1015" s="43">
        <f>_xll.qlIndexFixing($X$9,$AB1015,TRUE,trigger)</f>
        <v>2.1209106959692574E-2</v>
      </c>
      <c r="AI1015" s="45">
        <f t="shared" si="30"/>
        <v>-0.44314192693056115</v>
      </c>
    </row>
    <row r="1016" spans="27:35" x14ac:dyDescent="0.2">
      <c r="AA1016" s="122" t="s">
        <v>88</v>
      </c>
      <c r="AB1016" s="40">
        <f>_xll.qlInterestRateIndexFixingDate($X$9,AC1016)</f>
        <v>46500</v>
      </c>
      <c r="AC1016" s="40">
        <f>_xll.qlCalendarAdvance(calendar,$AC1015,AA1016,,,trigger)</f>
        <v>46504</v>
      </c>
      <c r="AD1016" s="40">
        <f>_xll.qlInterestRateIndexMaturity($X$9,AC1016,)</f>
        <v>46687</v>
      </c>
      <c r="AE1016" s="43">
        <f>_xll.qlTenorBasisValue(TenorBasis6M,AC1016,_xll.ohTrigger(trigger,$X$24))</f>
        <v>1.6025466250360958E-3</v>
      </c>
      <c r="AF1016" s="90">
        <f>_xll.qlTenorBasisForwardRate(TenorBasis6M,AC1016,_xll.ohTrigger(trigger,$X$24))</f>
        <v>2.1110295149425844E-2</v>
      </c>
      <c r="AG1016" s="90">
        <f>_xll.qlIndexFixing(TenorBasisIndex6M,$AB1016,TRUE,_xll.ohTrigger(trigger,$X$24))</f>
        <v>2.1171071653773091E-2</v>
      </c>
      <c r="AH1016" s="43">
        <f>_xll.qlIndexFixing($X$9,$AB1016,TRUE,trigger)</f>
        <v>2.12172254163073E-2</v>
      </c>
      <c r="AI1016" s="45">
        <f t="shared" si="30"/>
        <v>-0.46153762534209553</v>
      </c>
    </row>
    <row r="1017" spans="27:35" x14ac:dyDescent="0.2">
      <c r="AA1017" s="122" t="s">
        <v>88</v>
      </c>
      <c r="AB1017" s="40">
        <f>_xll.qlInterestRateIndexFixingDate($X$9,AC1017)</f>
        <v>46507</v>
      </c>
      <c r="AC1017" s="40">
        <f>_xll.qlCalendarAdvance(calendar,$AC1016,AA1017,,,trigger)</f>
        <v>46511</v>
      </c>
      <c r="AD1017" s="40">
        <f>_xll.qlInterestRateIndexMaturity($X$9,AC1017,)</f>
        <v>46695</v>
      </c>
      <c r="AE1017" s="43">
        <f>_xll.qlTenorBasisValue(TenorBasis6M,AC1017,_xll.ohTrigger(trigger,$X$24))</f>
        <v>1.5993257546372801E-3</v>
      </c>
      <c r="AF1017" s="90">
        <f>_xll.qlTenorBasisForwardRate(TenorBasis6M,AC1017,_xll.ohTrigger(trigger,$X$24))</f>
        <v>2.1121540777228102E-2</v>
      </c>
      <c r="AG1017" s="90">
        <f>_xll.qlIndexFixing(TenorBasisIndex6M,$AB1017,TRUE,_xll.ohTrigger(trigger,$X$24))</f>
        <v>2.1178345606405531E-2</v>
      </c>
      <c r="AH1017" s="43">
        <f>_xll.qlIndexFixing($X$9,$AB1017,TRUE,trigger)</f>
        <v>2.122634612947618E-2</v>
      </c>
      <c r="AI1017" s="45">
        <f t="shared" si="30"/>
        <v>-0.48000523070648726</v>
      </c>
    </row>
    <row r="1018" spans="27:35" x14ac:dyDescent="0.2">
      <c r="AA1018" s="122" t="s">
        <v>88</v>
      </c>
      <c r="AB1018" s="40">
        <f>_xll.qlInterestRateIndexFixingDate($X$9,AC1018)</f>
        <v>46514</v>
      </c>
      <c r="AC1018" s="40">
        <f>_xll.qlCalendarAdvance(calendar,$AC1017,AA1018,,,trigger)</f>
        <v>46518</v>
      </c>
      <c r="AD1018" s="40">
        <f>_xll.qlInterestRateIndexMaturity($X$9,AC1018,)</f>
        <v>46702</v>
      </c>
      <c r="AE1018" s="43">
        <f>_xll.qlTenorBasisValue(TenorBasis6M,AC1018,_xll.ohTrigger(trigger,$X$24))</f>
        <v>1.5961092690983075E-3</v>
      </c>
      <c r="AF1018" s="90">
        <f>_xll.qlTenorBasisForwardRate(TenorBasis6M,AC1018,_xll.ohTrigger(trigger,$X$24))</f>
        <v>2.1131494782966033E-2</v>
      </c>
      <c r="AG1018" s="90">
        <f>_xll.qlIndexFixing(TenorBasisIndex6M,$AB1018,TRUE,_xll.ohTrigger(trigger,$X$24))</f>
        <v>2.1184765757623143E-2</v>
      </c>
      <c r="AH1018" s="43">
        <f>_xll.qlIndexFixing($X$9,$AB1018,TRUE,trigger)</f>
        <v>2.123417716163109E-2</v>
      </c>
      <c r="AI1018" s="45">
        <f t="shared" si="30"/>
        <v>-0.49411404007947829</v>
      </c>
    </row>
    <row r="1019" spans="27:35" x14ac:dyDescent="0.2">
      <c r="AA1019" s="122" t="s">
        <v>88</v>
      </c>
      <c r="AB1019" s="40">
        <f>_xll.qlInterestRateIndexFixingDate($X$9,AC1019)</f>
        <v>46521</v>
      </c>
      <c r="AC1019" s="40">
        <f>_xll.qlCalendarAdvance(calendar,$AC1018,AA1019,,,trigger)</f>
        <v>46525</v>
      </c>
      <c r="AD1019" s="40">
        <f>_xll.qlInterestRateIndexMaturity($X$9,AC1019,)</f>
        <v>46709</v>
      </c>
      <c r="AE1019" s="43">
        <f>_xll.qlTenorBasisValue(TenorBasis6M,AC1019,_xll.ohTrigger(trigger,$X$24))</f>
        <v>1.5928971806192583E-3</v>
      </c>
      <c r="AF1019" s="90">
        <f>_xll.qlTenorBasisForwardRate(TenorBasis6M,AC1019,_xll.ohTrigger(trigger,$X$24))</f>
        <v>2.1141496039155772E-2</v>
      </c>
      <c r="AG1019" s="90">
        <f>_xll.qlIndexFixing(TenorBasisIndex6M,$AB1019,TRUE,_xll.ohTrigger(trigger,$X$24))</f>
        <v>2.1191233127682636E-2</v>
      </c>
      <c r="AH1019" s="43">
        <f>_xll.qlIndexFixing($X$9,$AB1019,TRUE,trigger)</f>
        <v>2.1241872999797389E-2</v>
      </c>
      <c r="AI1019" s="45">
        <f t="shared" si="30"/>
        <v>-0.5063987211475357</v>
      </c>
    </row>
    <row r="1020" spans="27:35" x14ac:dyDescent="0.2">
      <c r="AA1020" s="122" t="s">
        <v>88</v>
      </c>
      <c r="AB1020" s="40">
        <f>_xll.qlInterestRateIndexFixingDate($X$9,AC1020)</f>
        <v>46528</v>
      </c>
      <c r="AC1020" s="40">
        <f>_xll.qlCalendarAdvance(calendar,$AC1019,AA1020,,,trigger)</f>
        <v>46532</v>
      </c>
      <c r="AD1020" s="40">
        <f>_xll.qlInterestRateIndexMaturity($X$9,AC1020,)</f>
        <v>46716</v>
      </c>
      <c r="AE1020" s="43">
        <f>_xll.qlTenorBasisValue(TenorBasis6M,AC1020,_xll.ohTrigger(trigger,$X$24))</f>
        <v>1.5896895012478187E-3</v>
      </c>
      <c r="AF1020" s="90">
        <f>_xll.qlTenorBasisForwardRate(TenorBasis6M,AC1020,_xll.ohTrigger(trigger,$X$24))</f>
        <v>2.1151536624141383E-2</v>
      </c>
      <c r="AG1020" s="90">
        <f>_xll.qlIndexFixing(TenorBasisIndex6M,$AB1020,TRUE,_xll.ohTrigger(trigger,$X$24))</f>
        <v>2.1197739794491029E-2</v>
      </c>
      <c r="AH1020" s="43">
        <f>_xll.qlIndexFixing($X$9,$AB1020,TRUE,trigger)</f>
        <v>2.124943626174803E-2</v>
      </c>
      <c r="AI1020" s="45">
        <f t="shared" si="30"/>
        <v>-0.51696467257000833</v>
      </c>
    </row>
    <row r="1021" spans="27:35" x14ac:dyDescent="0.2">
      <c r="AA1021" s="122" t="s">
        <v>88</v>
      </c>
      <c r="AB1021" s="40">
        <f>_xll.qlInterestRateIndexFixingDate($X$9,AC1021)</f>
        <v>46535</v>
      </c>
      <c r="AC1021" s="40">
        <f>_xll.qlCalendarAdvance(calendar,$AC1020,AA1021,,,trigger)</f>
        <v>46539</v>
      </c>
      <c r="AD1021" s="40">
        <f>_xll.qlInterestRateIndexMaturity($X$9,AC1021,)</f>
        <v>46722</v>
      </c>
      <c r="AE1021" s="43">
        <f>_xll.qlTenorBasisValue(TenorBasis6M,AC1021,_xll.ohTrigger(trigger,$X$24))</f>
        <v>1.5864862428802556E-3</v>
      </c>
      <c r="AF1021" s="90">
        <f>_xll.qlTenorBasisForwardRate(TenorBasis6M,AC1021,_xll.ohTrigger(trigger,$X$24))</f>
        <v>2.1160255965650056E-2</v>
      </c>
      <c r="AG1021" s="90">
        <f>_xll.qlIndexFixing(TenorBasisIndex6M,$AB1021,TRUE,_xll.ohTrigger(trigger,$X$24))</f>
        <v>2.1203267521284784E-2</v>
      </c>
      <c r="AH1021" s="43">
        <f>_xll.qlIndexFixing($X$9,$AB1021,TRUE,trigger)</f>
        <v>2.1255759111895117E-2</v>
      </c>
      <c r="AI1021" s="45">
        <f t="shared" si="30"/>
        <v>-0.52491590610333205</v>
      </c>
    </row>
    <row r="1022" spans="27:35" x14ac:dyDescent="0.2">
      <c r="AA1022" s="122" t="s">
        <v>88</v>
      </c>
      <c r="AB1022" s="40">
        <f>_xll.qlInterestRateIndexFixingDate($X$9,AC1022)</f>
        <v>46542</v>
      </c>
      <c r="AC1022" s="40">
        <f>_xll.qlCalendarAdvance(calendar,$AC1021,AA1022,,,trigger)</f>
        <v>46546</v>
      </c>
      <c r="AD1022" s="40">
        <f>_xll.qlInterestRateIndexMaturity($X$9,AC1022,)</f>
        <v>46729</v>
      </c>
      <c r="AE1022" s="43">
        <f>_xll.qlTenorBasisValue(TenorBasis6M,AC1022,_xll.ohTrigger(trigger,$X$24))</f>
        <v>1.5832874172623747E-3</v>
      </c>
      <c r="AF1022" s="90">
        <f>_xll.qlTenorBasisForwardRate(TenorBasis6M,AC1022,_xll.ohTrigger(trigger,$X$24))</f>
        <v>2.1170352757503803E-2</v>
      </c>
      <c r="AG1022" s="90">
        <f>_xll.qlIndexFixing(TenorBasisIndex6M,$AB1022,TRUE,_xll.ohTrigger(trigger,$X$24))</f>
        <v>2.1209811226717161E-2</v>
      </c>
      <c r="AH1022" s="43">
        <f>_xll.qlIndexFixing($X$9,$AB1022,TRUE,trigger)</f>
        <v>2.1263072557043398E-2</v>
      </c>
      <c r="AI1022" s="45">
        <f t="shared" si="30"/>
        <v>-0.53261330326237477</v>
      </c>
    </row>
    <row r="1023" spans="27:35" x14ac:dyDescent="0.2">
      <c r="AA1023" s="122" t="s">
        <v>88</v>
      </c>
      <c r="AB1023" s="40">
        <f>_xll.qlInterestRateIndexFixingDate($X$9,AC1023)</f>
        <v>46549</v>
      </c>
      <c r="AC1023" s="40">
        <f>_xll.qlCalendarAdvance(calendar,$AC1022,AA1023,,,trigger)</f>
        <v>46553</v>
      </c>
      <c r="AD1023" s="40">
        <f>_xll.qlInterestRateIndexMaturity($X$9,AC1023,)</f>
        <v>46736</v>
      </c>
      <c r="AE1023" s="43">
        <f>_xll.qlTenorBasisValue(TenorBasis6M,AC1023,_xll.ohTrigger(trigger,$X$24))</f>
        <v>1.5800930359904824E-3</v>
      </c>
      <c r="AF1023" s="90">
        <f>_xll.qlTenorBasisForwardRate(TenorBasis6M,AC1023,_xll.ohTrigger(trigger,$X$24))</f>
        <v>2.1180465840221725E-2</v>
      </c>
      <c r="AG1023" s="90">
        <f>_xll.qlIndexFixing(TenorBasisIndex6M,$AB1023,TRUE,_xll.ohTrigger(trigger,$X$24))</f>
        <v>2.1216371190017163E-2</v>
      </c>
      <c r="AH1023" s="43">
        <f>_xll.qlIndexFixing($X$9,$AB1023,TRUE,trigger)</f>
        <v>2.1270261045688393E-2</v>
      </c>
      <c r="AI1023" s="45">
        <f t="shared" si="30"/>
        <v>-0.53889855671229725</v>
      </c>
    </row>
    <row r="1024" spans="27:35" x14ac:dyDescent="0.2">
      <c r="AA1024" s="122" t="s">
        <v>88</v>
      </c>
      <c r="AB1024" s="40">
        <f>_xll.qlInterestRateIndexFixingDate($X$9,AC1024)</f>
        <v>46556</v>
      </c>
      <c r="AC1024" s="40">
        <f>_xll.qlCalendarAdvance(calendar,$AC1023,AA1024,,,trigger)</f>
        <v>46560</v>
      </c>
      <c r="AD1024" s="40">
        <f>_xll.qlInterestRateIndexMaturity($X$9,AC1024,)</f>
        <v>46743</v>
      </c>
      <c r="AE1024" s="43">
        <f>_xll.qlTenorBasisValue(TenorBasis6M,AC1024,_xll.ohTrigger(trigger,$X$24))</f>
        <v>1.5769031105123366E-3</v>
      </c>
      <c r="AF1024" s="90">
        <f>_xll.qlTenorBasisForwardRate(TenorBasis6M,AC1024,_xll.ohTrigger(trigger,$X$24))</f>
        <v>2.1190587248038507E-2</v>
      </c>
      <c r="AG1024" s="90">
        <f>_xll.qlIndexFixing(TenorBasisIndex6M,$AB1024,TRUE,_xll.ohTrigger(trigger,$X$24))</f>
        <v>2.1222939445199752E-2</v>
      </c>
      <c r="AH1024" s="43">
        <f>_xll.qlIndexFixing($X$9,$AB1024,TRUE,trigger)</f>
        <v>2.1277327210020958E-2</v>
      </c>
      <c r="AI1024" s="45">
        <f t="shared" si="30"/>
        <v>-0.54387764821205864</v>
      </c>
    </row>
    <row r="1025" spans="27:35" x14ac:dyDescent="0.2">
      <c r="AA1025" s="122" t="s">
        <v>88</v>
      </c>
      <c r="AB1025" s="40">
        <f>_xll.qlInterestRateIndexFixingDate($X$9,AC1025)</f>
        <v>46563</v>
      </c>
      <c r="AC1025" s="40">
        <f>_xll.qlCalendarAdvance(calendar,$AC1024,AA1025,,,trigger)</f>
        <v>46567</v>
      </c>
      <c r="AD1025" s="40">
        <f>_xll.qlInterestRateIndexMaturity($X$9,AC1025,)</f>
        <v>46750</v>
      </c>
      <c r="AE1025" s="43">
        <f>_xll.qlTenorBasisValue(TenorBasis6M,AC1025,_xll.ohTrigger(trigger,$X$24))</f>
        <v>1.5737176521280979E-3</v>
      </c>
      <c r="AF1025" s="90">
        <f>_xll.qlTenorBasisForwardRate(TenorBasis6M,AC1025,_xll.ohTrigger(trigger,$X$24))</f>
        <v>2.1200709014880012E-2</v>
      </c>
      <c r="AG1025" s="90">
        <f>_xll.qlIndexFixing(TenorBasisIndex6M,$AB1025,TRUE,_xll.ohTrigger(trigger,$X$24))</f>
        <v>2.1229508026031359E-2</v>
      </c>
      <c r="AH1025" s="43">
        <f>_xll.qlIndexFixing($X$9,$AB1025,TRUE,trigger)</f>
        <v>2.1284273682294418E-2</v>
      </c>
      <c r="AI1025" s="45">
        <f t="shared" si="30"/>
        <v>-0.54765656263059537</v>
      </c>
    </row>
    <row r="1026" spans="27:35" x14ac:dyDescent="0.2">
      <c r="AA1026" s="122" t="s">
        <v>88</v>
      </c>
      <c r="AB1026" s="40">
        <f>_xll.qlInterestRateIndexFixingDate($X$9,AC1026)</f>
        <v>46570</v>
      </c>
      <c r="AC1026" s="40">
        <f>_xll.qlCalendarAdvance(calendar,$AC1025,AA1026,,,trigger)</f>
        <v>46574</v>
      </c>
      <c r="AD1026" s="40">
        <f>_xll.qlInterestRateIndexMaturity($X$9,AC1026,)</f>
        <v>46758</v>
      </c>
      <c r="AE1026" s="43">
        <f>_xll.qlTenorBasisValue(TenorBasis6M,AC1026,_xll.ohTrigger(trigger,$X$24))</f>
        <v>1.5705366719912686E-3</v>
      </c>
      <c r="AF1026" s="90">
        <f>_xll.qlTenorBasisForwardRate(TenorBasis6M,AC1026,_xll.ohTrigger(trigger,$X$24))</f>
        <v>2.1212162386952213E-2</v>
      </c>
      <c r="AG1026" s="90">
        <f>_xll.qlIndexFixing(TenorBasisIndex6M,$AB1026,TRUE,_xll.ohTrigger(trigger,$X$24))</f>
        <v>2.1237161357841667E-2</v>
      </c>
      <c r="AH1026" s="43">
        <f>_xll.qlIndexFixing($X$9,$AB1026,TRUE,trigger)</f>
        <v>2.1292178336413708E-2</v>
      </c>
      <c r="AI1026" s="45">
        <f t="shared" si="30"/>
        <v>-0.55016978572040853</v>
      </c>
    </row>
    <row r="1027" spans="27:35" x14ac:dyDescent="0.2">
      <c r="AA1027" s="122" t="s">
        <v>88</v>
      </c>
      <c r="AB1027" s="40">
        <f>_xll.qlInterestRateIndexFixingDate($X$9,AC1027)</f>
        <v>46577</v>
      </c>
      <c r="AC1027" s="40">
        <f>_xll.qlCalendarAdvance(calendar,$AC1026,AA1027,,,trigger)</f>
        <v>46581</v>
      </c>
      <c r="AD1027" s="40">
        <f>_xll.qlInterestRateIndexMaturity($X$9,AC1027,)</f>
        <v>46765</v>
      </c>
      <c r="AE1027" s="43">
        <f>_xll.qlTenorBasisValue(TenorBasis6M,AC1027,_xll.ohTrigger(trigger,$X$24))</f>
        <v>1.5673601811096358E-3</v>
      </c>
      <c r="AF1027" s="90">
        <f>_xll.qlTenorBasisForwardRate(TenorBasis6M,AC1027,_xll.ohTrigger(trigger,$X$24))</f>
        <v>2.1222256441103007E-2</v>
      </c>
      <c r="AG1027" s="90">
        <f>_xll.qlIndexFixing(TenorBasisIndex6M,$AB1027,TRUE,_xll.ohTrigger(trigger,$X$24))</f>
        <v>2.1243721261968961E-2</v>
      </c>
      <c r="AH1027" s="43">
        <f>_xll.qlIndexFixing($X$9,$AB1027,TRUE,trigger)</f>
        <v>2.1298886867902288E-2</v>
      </c>
      <c r="AI1027" s="45">
        <f t="shared" si="30"/>
        <v>-0.551656059333272</v>
      </c>
    </row>
    <row r="1028" spans="27:35" x14ac:dyDescent="0.2">
      <c r="AA1028" s="122" t="s">
        <v>88</v>
      </c>
      <c r="AB1028" s="40">
        <f>_xll.qlInterestRateIndexFixingDate($X$9,AC1028)</f>
        <v>46584</v>
      </c>
      <c r="AC1028" s="40">
        <f>_xll.qlCalendarAdvance(calendar,$AC1027,AA1028,,,trigger)</f>
        <v>46588</v>
      </c>
      <c r="AD1028" s="40">
        <f>_xll.qlInterestRateIndexMaturity($X$9,AC1028,)</f>
        <v>46772</v>
      </c>
      <c r="AE1028" s="43">
        <f>_xll.qlTenorBasisValue(TenorBasis6M,AC1028,_xll.ohTrigger(trigger,$X$24))</f>
        <v>1.5641881903461991E-3</v>
      </c>
      <c r="AF1028" s="90">
        <f>_xll.qlTenorBasisForwardRate(TenorBasis6M,AC1028,_xll.ohTrigger(trigger,$X$24))</f>
        <v>2.1232326439654552E-2</v>
      </c>
      <c r="AG1028" s="90">
        <f>_xll.qlIndexFixing(TenorBasisIndex6M,$AB1028,TRUE,_xll.ohTrigger(trigger,$X$24))</f>
        <v>2.1250257076982072E-2</v>
      </c>
      <c r="AH1028" s="43">
        <f>_xll.qlIndexFixing($X$9,$AB1028,TRUE,trigger)</f>
        <v>2.1305483767627035E-2</v>
      </c>
      <c r="AI1028" s="45">
        <f t="shared" si="30"/>
        <v>-0.55226690644963328</v>
      </c>
    </row>
    <row r="1029" spans="27:35" x14ac:dyDescent="0.2">
      <c r="AA1029" s="122" t="s">
        <v>88</v>
      </c>
      <c r="AB1029" s="40">
        <f>_xll.qlInterestRateIndexFixingDate($X$9,AC1029)</f>
        <v>46591</v>
      </c>
      <c r="AC1029" s="40">
        <f>_xll.qlCalendarAdvance(calendar,$AC1028,AA1029,,,trigger)</f>
        <v>46595</v>
      </c>
      <c r="AD1029" s="40">
        <f>_xll.qlInterestRateIndexMaturity($X$9,AC1029,)</f>
        <v>46779</v>
      </c>
      <c r="AE1029" s="43">
        <f>_xll.qlTenorBasisValue(TenorBasis6M,AC1029,_xll.ohTrigger(trigger,$X$24))</f>
        <v>1.5610207104201042E-3</v>
      </c>
      <c r="AF1029" s="90">
        <f>_xll.qlTenorBasisForwardRate(TenorBasis6M,AC1029,_xll.ohTrigger(trigger,$X$24))</f>
        <v>2.1242364458176163E-2</v>
      </c>
      <c r="AG1029" s="90">
        <f>_xll.qlIndexFixing(TenorBasisIndex6M,$AB1029,TRUE,_xll.ohTrigger(trigger,$X$24))</f>
        <v>2.1256760878520704E-2</v>
      </c>
      <c r="AH1029" s="43">
        <f>_xll.qlIndexFixing($X$9,$AB1029,TRUE,trigger)</f>
        <v>2.1311971653905686E-2</v>
      </c>
      <c r="AI1029" s="45">
        <f t="shared" si="30"/>
        <v>-0.55210775384981892</v>
      </c>
    </row>
    <row r="1030" spans="27:35" x14ac:dyDescent="0.2">
      <c r="AA1030" s="122" t="s">
        <v>88</v>
      </c>
      <c r="AB1030" s="40">
        <f>_xll.qlInterestRateIndexFixingDate($X$9,AC1030)</f>
        <v>46598</v>
      </c>
      <c r="AC1030" s="40">
        <f>_xll.qlCalendarAdvance(calendar,$AC1029,AA1030,,,trigger)</f>
        <v>46602</v>
      </c>
      <c r="AD1030" s="40">
        <f>_xll.qlInterestRateIndexMaturity($X$9,AC1030,)</f>
        <v>46786</v>
      </c>
      <c r="AE1030" s="43">
        <f>_xll.qlTenorBasisValue(TenorBasis6M,AC1030,_xll.ohTrigger(trigger,$X$24))</f>
        <v>1.5578577519075629E-3</v>
      </c>
      <c r="AF1030" s="90">
        <f>_xll.qlTenorBasisForwardRate(TenorBasis6M,AC1030,_xll.ohTrigger(trigger,$X$24))</f>
        <v>2.1252362571934372E-2</v>
      </c>
      <c r="AG1030" s="90">
        <f>_xll.qlIndexFixing(TenorBasisIndex6M,$AB1030,TRUE,_xll.ohTrigger(trigger,$X$24))</f>
        <v>2.1263224741979968E-2</v>
      </c>
      <c r="AH1030" s="43">
        <f>_xll.qlIndexFixing($X$9,$AB1030,TRUE,trigger)</f>
        <v>2.1318353145106807E-2</v>
      </c>
      <c r="AI1030" s="45">
        <f t="shared" si="30"/>
        <v>-0.55128403126838976</v>
      </c>
    </row>
    <row r="1031" spans="27:35" x14ac:dyDescent="0.2">
      <c r="AA1031" s="122" t="s">
        <v>88</v>
      </c>
      <c r="AB1031" s="40">
        <f>_xll.qlInterestRateIndexFixingDate($X$9,AC1031)</f>
        <v>46605</v>
      </c>
      <c r="AC1031" s="40">
        <f>_xll.qlCalendarAdvance(calendar,$AC1030,AA1031,,,trigger)</f>
        <v>46609</v>
      </c>
      <c r="AD1031" s="40">
        <f>_xll.qlInterestRateIndexMaturity($X$9,AC1031,)</f>
        <v>46793</v>
      </c>
      <c r="AE1031" s="43">
        <f>_xll.qlTenorBasisValue(TenorBasis6M,AC1031,_xll.ohTrigger(trigger,$X$24))</f>
        <v>1.5546993252427736E-3</v>
      </c>
      <c r="AF1031" s="90">
        <f>_xll.qlTenorBasisForwardRate(TenorBasis6M,AC1031,_xll.ohTrigger(trigger,$X$24))</f>
        <v>2.1262312855893327E-2</v>
      </c>
      <c r="AG1031" s="90">
        <f>_xll.qlIndexFixing(TenorBasisIndex6M,$AB1031,TRUE,_xll.ohTrigger(trigger,$X$24))</f>
        <v>2.1269640742509963E-2</v>
      </c>
      <c r="AH1031" s="43">
        <f>_xll.qlIndexFixing($X$9,$AB1031,TRUE,trigger)</f>
        <v>2.1324630859651094E-2</v>
      </c>
      <c r="AI1031" s="45">
        <f t="shared" si="30"/>
        <v>-0.54990117141131423</v>
      </c>
    </row>
    <row r="1032" spans="27:35" x14ac:dyDescent="0.2">
      <c r="AA1032" s="122" t="s">
        <v>88</v>
      </c>
      <c r="AB1032" s="40">
        <f>_xll.qlInterestRateIndexFixingDate($X$9,AC1032)</f>
        <v>46612</v>
      </c>
      <c r="AC1032" s="40">
        <f>_xll.qlCalendarAdvance(calendar,$AC1031,AA1032,,,trigger)</f>
        <v>46616</v>
      </c>
      <c r="AD1032" s="40">
        <f>_xll.qlInterestRateIndexMaturity($X$9,AC1032,)</f>
        <v>46800</v>
      </c>
      <c r="AE1032" s="43">
        <f>_xll.qlTenorBasisValue(TenorBasis6M,AC1032,_xll.ohTrigger(trigger,$X$24))</f>
        <v>1.5515454407188317E-3</v>
      </c>
      <c r="AF1032" s="90">
        <f>_xll.qlTenorBasisForwardRate(TenorBasis6M,AC1032,_xll.ohTrigger(trigger,$X$24))</f>
        <v>2.1272207384723508E-2</v>
      </c>
      <c r="AG1032" s="90">
        <f>_xll.qlIndexFixing(TenorBasisIndex6M,$AB1032,TRUE,_xll.ohTrigger(trigger,$X$24))</f>
        <v>2.1276000955018796E-2</v>
      </c>
      <c r="AH1032" s="43">
        <f>_xll.qlIndexFixing($X$9,$AB1032,TRUE,trigger)</f>
        <v>2.1330807416007902E-2</v>
      </c>
      <c r="AI1032" s="45">
        <f t="shared" si="30"/>
        <v>-0.54806460989105521</v>
      </c>
    </row>
    <row r="1033" spans="27:35" x14ac:dyDescent="0.2">
      <c r="AA1033" s="122" t="s">
        <v>88</v>
      </c>
      <c r="AB1033" s="40">
        <f>_xll.qlInterestRateIndexFixingDate($X$9,AC1033)</f>
        <v>46619</v>
      </c>
      <c r="AC1033" s="40">
        <f>_xll.qlCalendarAdvance(calendar,$AC1032,AA1033,,,trigger)</f>
        <v>46623</v>
      </c>
      <c r="AD1033" s="40">
        <f>_xll.qlInterestRateIndexMaturity($X$9,AC1033,)</f>
        <v>46807</v>
      </c>
      <c r="AE1033" s="43">
        <f>_xll.qlTenorBasisValue(TenorBasis6M,AC1033,_xll.ohTrigger(trigger,$X$24))</f>
        <v>1.5483961084886435E-3</v>
      </c>
      <c r="AF1033" s="90">
        <f>_xll.qlTenorBasisForwardRate(TenorBasis6M,AC1033,_xll.ohTrigger(trigger,$X$24))</f>
        <v>2.1282038232798239E-2</v>
      </c>
      <c r="AG1033" s="90">
        <f>_xll.qlIndexFixing(TenorBasisIndex6M,$AB1033,TRUE,_xll.ohTrigger(trigger,$X$24))</f>
        <v>2.1282297454180858E-2</v>
      </c>
      <c r="AH1033" s="43">
        <f>_xll.qlIndexFixing($X$9,$AB1033,TRUE,trigger)</f>
        <v>2.133688543269785E-2</v>
      </c>
      <c r="AI1033" s="45">
        <f t="shared" si="30"/>
        <v>-0.54587978516991431</v>
      </c>
    </row>
    <row r="1034" spans="27:35" x14ac:dyDescent="0.2">
      <c r="AA1034" s="122" t="s">
        <v>88</v>
      </c>
      <c r="AB1034" s="40">
        <f>_xll.qlInterestRateIndexFixingDate($X$9,AC1034)</f>
        <v>46626</v>
      </c>
      <c r="AC1034" s="40">
        <f>_xll.qlCalendarAdvance(calendar,$AC1033,AA1034,,,trigger)</f>
        <v>46630</v>
      </c>
      <c r="AD1034" s="40">
        <f>_xll.qlInterestRateIndexMaturity($X$9,AC1034,)</f>
        <v>46812</v>
      </c>
      <c r="AE1034" s="43">
        <f>_xll.qlTenorBasisValue(TenorBasis6M,AC1034,_xll.ohTrigger(trigger,$X$24))</f>
        <v>1.5452513385658243E-3</v>
      </c>
      <c r="AF1034" s="90">
        <f>_xll.qlTenorBasisForwardRate(TenorBasis6M,AC1034,_xll.ohTrigger(trigger,$X$24))</f>
        <v>2.1289214872031587E-2</v>
      </c>
      <c r="AG1034" s="90">
        <f>_xll.qlIndexFixing(TenorBasisIndex6M,$AB1034,TRUE,_xll.ohTrigger(trigger,$X$24))</f>
        <v>2.1286128725419916E-2</v>
      </c>
      <c r="AH1034" s="43">
        <f>_xll.qlIndexFixing($X$9,$AB1034,TRUE,trigger)</f>
        <v>2.1340812271360112E-2</v>
      </c>
      <c r="AI1034" s="45">
        <f t="shared" si="30"/>
        <v>-0.54683545940195644</v>
      </c>
    </row>
    <row r="1035" spans="27:35" x14ac:dyDescent="0.2">
      <c r="AA1035" s="122" t="s">
        <v>88</v>
      </c>
      <c r="AB1035" s="40">
        <f>_xll.qlInterestRateIndexFixingDate($X$9,AC1035)</f>
        <v>46633</v>
      </c>
      <c r="AC1035" s="40">
        <f>_xll.qlCalendarAdvance(calendar,$AC1034,AA1035,,,trigger)</f>
        <v>46637</v>
      </c>
      <c r="AD1035" s="40">
        <f>_xll.qlInterestRateIndexMaturity($X$9,AC1035,)</f>
        <v>46819</v>
      </c>
      <c r="AE1035" s="43">
        <f>_xll.qlTenorBasisValue(TenorBasis6M,AC1035,_xll.ohTrigger(trigger,$X$24))</f>
        <v>1.542111140825603E-3</v>
      </c>
      <c r="AF1035" s="90">
        <f>_xll.qlTenorBasisForwardRate(TenorBasis6M,AC1035,_xll.ohTrigger(trigger,$X$24))</f>
        <v>2.1298909469872132E-2</v>
      </c>
      <c r="AG1035" s="90">
        <f>_xll.qlIndexFixing(TenorBasisIndex6M,$AB1035,TRUE,_xll.ohTrigger(trigger,$X$24))</f>
        <v>2.1292250494227834E-2</v>
      </c>
      <c r="AH1035" s="43">
        <f>_xll.qlIndexFixing($X$9,$AB1035,TRUE,trigger)</f>
        <v>2.1346712154559681E-2</v>
      </c>
      <c r="AI1035" s="45">
        <f t="shared" si="30"/>
        <v>-0.54461660331846939</v>
      </c>
    </row>
    <row r="1036" spans="27:35" x14ac:dyDescent="0.2">
      <c r="AA1036" s="122" t="s">
        <v>88</v>
      </c>
      <c r="AB1036" s="40">
        <f>_xll.qlInterestRateIndexFixingDate($X$9,AC1036)</f>
        <v>46640</v>
      </c>
      <c r="AC1036" s="40">
        <f>_xll.qlCalendarAdvance(calendar,$AC1035,AA1036,,,trigger)</f>
        <v>46644</v>
      </c>
      <c r="AD1036" s="40">
        <f>_xll.qlInterestRateIndexMaturity($X$9,AC1036,)</f>
        <v>46826</v>
      </c>
      <c r="AE1036" s="43">
        <f>_xll.qlTenorBasisValue(TenorBasis6M,AC1036,_xll.ohTrigger(trigger,$X$24))</f>
        <v>1.538975525005712E-3</v>
      </c>
      <c r="AF1036" s="90">
        <f>_xll.qlTenorBasisForwardRate(TenorBasis6M,AC1036,_xll.ohTrigger(trigger,$X$24))</f>
        <v>2.1308516953342897E-2</v>
      </c>
      <c r="AG1036" s="90">
        <f>_xll.qlIndexFixing(TenorBasisIndex6M,$AB1036,TRUE,_xll.ohTrigger(trigger,$X$24))</f>
        <v>2.1298285117274378E-2</v>
      </c>
      <c r="AH1036" s="43">
        <f>_xll.qlIndexFixing($X$9,$AB1036,TRUE,trigger)</f>
        <v>2.1352521253521543E-2</v>
      </c>
      <c r="AI1036" s="45">
        <f t="shared" si="30"/>
        <v>-0.54236136247165501</v>
      </c>
    </row>
    <row r="1037" spans="27:35" x14ac:dyDescent="0.2">
      <c r="AA1037" s="122" t="s">
        <v>88</v>
      </c>
      <c r="AB1037" s="40">
        <f>_xll.qlInterestRateIndexFixingDate($X$9,AC1037)</f>
        <v>46647</v>
      </c>
      <c r="AC1037" s="40">
        <f>_xll.qlCalendarAdvance(calendar,$AC1036,AA1037,,,trigger)</f>
        <v>46651</v>
      </c>
      <c r="AD1037" s="40">
        <f>_xll.qlInterestRateIndexMaturity($X$9,AC1037,)</f>
        <v>46833</v>
      </c>
      <c r="AE1037" s="43">
        <f>_xll.qlTenorBasisValue(TenorBasis6M,AC1037,_xll.ohTrigger(trigger,$X$24))</f>
        <v>1.5358445007072807E-3</v>
      </c>
      <c r="AF1037" s="90">
        <f>_xll.qlTenorBasisForwardRate(TenorBasis6M,AC1037,_xll.ohTrigger(trigger,$X$24))</f>
        <v>2.1318029309464588E-2</v>
      </c>
      <c r="AG1037" s="90">
        <f>_xll.qlIndexFixing(TenorBasisIndex6M,$AB1037,TRUE,_xll.ohTrigger(trigger,$X$24))</f>
        <v>2.13042245820994E-2</v>
      </c>
      <c r="AH1037" s="43">
        <f>_xll.qlIndexFixing($X$9,$AB1037,TRUE,trigger)</f>
        <v>2.1358242215425316E-2</v>
      </c>
      <c r="AI1037" s="45">
        <f t="shared" si="30"/>
        <v>-0.5401763332591597</v>
      </c>
    </row>
    <row r="1038" spans="27:35" x14ac:dyDescent="0.2">
      <c r="AA1038" s="122" t="s">
        <v>88</v>
      </c>
      <c r="AB1038" s="40">
        <f>_xll.qlInterestRateIndexFixingDate($X$9,AC1038)</f>
        <v>46654</v>
      </c>
      <c r="AC1038" s="40">
        <f>_xll.qlCalendarAdvance(calendar,$AC1037,AA1038,,,trigger)</f>
        <v>46658</v>
      </c>
      <c r="AD1038" s="40">
        <f>_xll.qlInterestRateIndexMaturity($X$9,AC1038,)</f>
        <v>46840</v>
      </c>
      <c r="AE1038" s="43">
        <f>_xll.qlTenorBasisValue(TenorBasis6M,AC1038,_xll.ohTrigger(trigger,$X$24))</f>
        <v>1.532718077395717E-3</v>
      </c>
      <c r="AF1038" s="90">
        <f>_xll.qlTenorBasisForwardRate(TenorBasis6M,AC1038,_xll.ohTrigger(trigger,$X$24))</f>
        <v>2.1327438524979453E-2</v>
      </c>
      <c r="AG1038" s="90">
        <f>_xll.qlIndexFixing(TenorBasisIndex6M,$AB1038,TRUE,_xll.ohTrigger(trigger,$X$24))</f>
        <v>2.1310060876026663E-2</v>
      </c>
      <c r="AH1038" s="43">
        <f>_xll.qlIndexFixing($X$9,$AB1038,TRUE,trigger)</f>
        <v>2.1363877687490582E-2</v>
      </c>
      <c r="AI1038" s="45">
        <f t="shared" si="30"/>
        <v>-0.53816811463918568</v>
      </c>
    </row>
    <row r="1039" spans="27:35" x14ac:dyDescent="0.2">
      <c r="AA1039" s="122" t="s">
        <v>88</v>
      </c>
      <c r="AB1039" s="40">
        <f>_xll.qlInterestRateIndexFixingDate($X$9,AC1039)</f>
        <v>46661</v>
      </c>
      <c r="AC1039" s="40">
        <f>_xll.qlCalendarAdvance(calendar,$AC1038,AA1039,,,trigger)</f>
        <v>46665</v>
      </c>
      <c r="AD1039" s="40">
        <f>_xll.qlInterestRateIndexMaturity($X$9,AC1039,)</f>
        <v>46848</v>
      </c>
      <c r="AE1039" s="43">
        <f>_xll.qlTenorBasisValue(TenorBasis6M,AC1039,_xll.ohTrigger(trigger,$X$24))</f>
        <v>1.5295962644015888E-3</v>
      </c>
      <c r="AF1039" s="90">
        <f>_xll.qlTenorBasisForwardRate(TenorBasis6M,AC1039,_xll.ohTrigger(trigger,$X$24))</f>
        <v>2.133798972634263E-2</v>
      </c>
      <c r="AG1039" s="90">
        <f>_xll.qlIndexFixing(TenorBasisIndex6M,$AB1039,TRUE,_xll.ohTrigger(trigger,$X$24))</f>
        <v>2.1317548326916593E-2</v>
      </c>
      <c r="AH1039" s="43">
        <f>_xll.qlIndexFixing($X$9,$AB1039,TRUE,trigger)</f>
        <v>2.1370430818436384E-2</v>
      </c>
      <c r="AI1039" s="45">
        <f t="shared" si="30"/>
        <v>-0.52882491519790764</v>
      </c>
    </row>
    <row r="1040" spans="27:35" x14ac:dyDescent="0.2">
      <c r="AA1040" s="122" t="s">
        <v>88</v>
      </c>
      <c r="AB1040" s="40">
        <f>_xll.qlInterestRateIndexFixingDate($X$9,AC1040)</f>
        <v>46668</v>
      </c>
      <c r="AC1040" s="40">
        <f>_xll.qlCalendarAdvance(calendar,$AC1039,AA1040,,,trigger)</f>
        <v>46672</v>
      </c>
      <c r="AD1040" s="40">
        <f>_xll.qlInterestRateIndexMaturity($X$9,AC1040,)</f>
        <v>46855</v>
      </c>
      <c r="AE1040" s="43">
        <f>_xll.qlTenorBasisValue(TenorBasis6M,AC1040,_xll.ohTrigger(trigger,$X$24))</f>
        <v>1.5264790709215018E-3</v>
      </c>
      <c r="AF1040" s="90">
        <f>_xll.qlTenorBasisForwardRate(TenorBasis6M,AC1040,_xll.ohTrigger(trigger,$X$24))</f>
        <v>2.1347162725189255E-2</v>
      </c>
      <c r="AG1040" s="90">
        <f>_xll.qlIndexFixing(TenorBasisIndex6M,$AB1040,TRUE,_xll.ohTrigger(trigger,$X$24))</f>
        <v>2.1326721239505225E-2</v>
      </c>
      <c r="AH1040" s="43">
        <f>_xll.qlIndexFixing($X$9,$AB1040,TRUE,trigger)</f>
        <v>2.1375897162584423E-2</v>
      </c>
      <c r="AI1040" s="45">
        <f t="shared" si="30"/>
        <v>-0.49175923079198408</v>
      </c>
    </row>
    <row r="1041" spans="27:35" x14ac:dyDescent="0.2">
      <c r="AA1041" s="122" t="s">
        <v>88</v>
      </c>
      <c r="AB1041" s="40">
        <f>_xll.qlInterestRateIndexFixingDate($X$9,AC1041)</f>
        <v>46675</v>
      </c>
      <c r="AC1041" s="40">
        <f>_xll.qlCalendarAdvance(calendar,$AC1040,AA1041,,,trigger)</f>
        <v>46679</v>
      </c>
      <c r="AD1041" s="40">
        <f>_xll.qlInterestRateIndexMaturity($X$9,AC1041,)</f>
        <v>46862</v>
      </c>
      <c r="AE1041" s="43">
        <f>_xll.qlTenorBasisValue(TenorBasis6M,AC1041,_xll.ohTrigger(trigger,$X$24))</f>
        <v>1.5233665060189656E-3</v>
      </c>
      <c r="AF1041" s="90">
        <f>_xll.qlTenorBasisForwardRate(TenorBasis6M,AC1041,_xll.ohTrigger(trigger,$X$24))</f>
        <v>2.1356217703258469E-2</v>
      </c>
      <c r="AG1041" s="90">
        <f>_xll.qlIndexFixing(TenorBasisIndex6M,$AB1041,TRUE,_xll.ohTrigger(trigger,$X$24))</f>
        <v>2.1335776132532083E-2</v>
      </c>
      <c r="AH1041" s="43">
        <f>_xll.qlIndexFixing($X$9,$AB1041,TRUE,trigger)</f>
        <v>2.1381282927786106E-2</v>
      </c>
      <c r="AI1041" s="45">
        <f t="shared" si="30"/>
        <v>-0.45506795254023069</v>
      </c>
    </row>
    <row r="1042" spans="27:35" x14ac:dyDescent="0.2">
      <c r="AA1042" s="122" t="s">
        <v>88</v>
      </c>
      <c r="AB1042" s="40">
        <f>_xll.qlInterestRateIndexFixingDate($X$9,AC1042)</f>
        <v>46682</v>
      </c>
      <c r="AC1042" s="40">
        <f>_xll.qlCalendarAdvance(calendar,$AC1041,AA1042,,,trigger)</f>
        <v>46686</v>
      </c>
      <c r="AD1042" s="40">
        <f>_xll.qlInterestRateIndexMaturity($X$9,AC1042,)</f>
        <v>46869</v>
      </c>
      <c r="AE1042" s="43">
        <f>_xll.qlTenorBasisValue(TenorBasis6M,AC1042,_xll.ohTrigger(trigger,$X$24))</f>
        <v>1.5202585786252643E-3</v>
      </c>
      <c r="AF1042" s="90">
        <f>_xll.qlTenorBasisForwardRate(TenorBasis6M,AC1042,_xll.ohTrigger(trigger,$X$24))</f>
        <v>2.1365154667886917E-2</v>
      </c>
      <c r="AG1042" s="90">
        <f>_xll.qlIndexFixing(TenorBasisIndex6M,$AB1042,TRUE,_xll.ohTrigger(trigger,$X$24))</f>
        <v>2.134471301332988E-2</v>
      </c>
      <c r="AH1042" s="43">
        <f>_xll.qlIndexFixing($X$9,$AB1042,TRUE,trigger)</f>
        <v>2.1386588113386222E-2</v>
      </c>
      <c r="AI1042" s="45">
        <f t="shared" si="30"/>
        <v>-0.4187510005634193</v>
      </c>
    </row>
    <row r="1043" spans="27:35" x14ac:dyDescent="0.2">
      <c r="AA1043" s="122" t="s">
        <v>88</v>
      </c>
      <c r="AB1043" s="40">
        <f>_xll.qlInterestRateIndexFixingDate($X$9,AC1043)</f>
        <v>46689</v>
      </c>
      <c r="AC1043" s="40">
        <f>_xll.qlCalendarAdvance(calendar,$AC1042,AA1043,,,trigger)</f>
        <v>46693</v>
      </c>
      <c r="AD1043" s="40">
        <f>_xll.qlInterestRateIndexMaturity($X$9,AC1043,)</f>
        <v>46875</v>
      </c>
      <c r="AE1043" s="43">
        <f>_xll.qlTenorBasisValue(TenorBasis6M,AC1043,_xll.ohTrigger(trigger,$X$24))</f>
        <v>1.5171552975403165E-3</v>
      </c>
      <c r="AF1043" s="90">
        <f>_xll.qlTenorBasisForwardRate(TenorBasis6M,AC1043,_xll.ohTrigger(trigger,$X$24))</f>
        <v>2.1372752073063352E-2</v>
      </c>
      <c r="AG1043" s="90">
        <f>_xll.qlIndexFixing(TenorBasisIndex6M,$AB1043,TRUE,_xll.ohTrigger(trigger,$X$24))</f>
        <v>2.1352311547855087E-2</v>
      </c>
      <c r="AH1043" s="43">
        <f>_xll.qlIndexFixing($X$9,$AB1043,TRUE,trigger)</f>
        <v>2.1390833974637195E-2</v>
      </c>
      <c r="AI1043" s="45">
        <f t="shared" si="30"/>
        <v>-0.38522426782108821</v>
      </c>
    </row>
    <row r="1044" spans="27:35" x14ac:dyDescent="0.2">
      <c r="AA1044" s="122" t="s">
        <v>88</v>
      </c>
      <c r="AB1044" s="40">
        <f>_xll.qlInterestRateIndexFixingDate($X$9,AC1044)</f>
        <v>46696</v>
      </c>
      <c r="AC1044" s="40">
        <f>_xll.qlCalendarAdvance(calendar,$AC1043,AA1044,,,trigger)</f>
        <v>46700</v>
      </c>
      <c r="AD1044" s="40">
        <f>_xll.qlInterestRateIndexMaturity($X$9,AC1044,)</f>
        <v>46882</v>
      </c>
      <c r="AE1044" s="43">
        <f>_xll.qlTenorBasisValue(TenorBasis6M,AC1044,_xll.ohTrigger(trigger,$X$24))</f>
        <v>1.51405667143353E-3</v>
      </c>
      <c r="AF1044" s="90">
        <f>_xll.qlTenorBasisForwardRate(TenorBasis6M,AC1044,_xll.ohTrigger(trigger,$X$24))</f>
        <v>2.1381460943766622E-2</v>
      </c>
      <c r="AG1044" s="90">
        <f>_xll.qlIndexFixing(TenorBasisIndex6M,$AB1044,TRUE,_xll.ohTrigger(trigger,$X$24))</f>
        <v>2.1361020337562486E-2</v>
      </c>
      <c r="AH1044" s="43">
        <f>_xll.qlIndexFixing($X$9,$AB1044,TRUE,trigger)</f>
        <v>2.1395983450593611E-2</v>
      </c>
      <c r="AI1044" s="45">
        <f t="shared" si="30"/>
        <v>-0.34963113031125093</v>
      </c>
    </row>
    <row r="1045" spans="27:35" x14ac:dyDescent="0.2">
      <c r="AA1045" s="122" t="s">
        <v>88</v>
      </c>
      <c r="AB1045" s="40">
        <f>_xll.qlInterestRateIndexFixingDate($X$9,AC1045)</f>
        <v>46703</v>
      </c>
      <c r="AC1045" s="40">
        <f>_xll.qlCalendarAdvance(calendar,$AC1044,AA1045,,,trigger)</f>
        <v>46707</v>
      </c>
      <c r="AD1045" s="40">
        <f>_xll.qlInterestRateIndexMaturity($X$9,AC1045,)</f>
        <v>46889</v>
      </c>
      <c r="AE1045" s="43">
        <f>_xll.qlTenorBasisValue(TenorBasis6M,AC1045,_xll.ohTrigger(trigger,$X$24))</f>
        <v>1.5109627088446594E-3</v>
      </c>
      <c r="AF1045" s="90">
        <f>_xll.qlTenorBasisForwardRate(TenorBasis6M,AC1045,_xll.ohTrigger(trigger,$X$24))</f>
        <v>2.1390051828676451E-2</v>
      </c>
      <c r="AG1045" s="90">
        <f>_xll.qlIndexFixing(TenorBasisIndex6M,$AB1045,TRUE,_xll.ohTrigger(trigger,$X$24))</f>
        <v>2.1369611142681634E-2</v>
      </c>
      <c r="AH1045" s="43">
        <f>_xll.qlIndexFixing($X$9,$AB1045,TRUE,trigger)</f>
        <v>2.1401052349778397E-2</v>
      </c>
      <c r="AI1045" s="45">
        <f t="shared" si="30"/>
        <v>-0.31441207096763457</v>
      </c>
    </row>
    <row r="1046" spans="27:35" x14ac:dyDescent="0.2">
      <c r="AA1046" s="122" t="s">
        <v>88</v>
      </c>
      <c r="AB1046" s="40">
        <f>_xll.qlInterestRateIndexFixingDate($X$9,AC1046)</f>
        <v>46710</v>
      </c>
      <c r="AC1046" s="40">
        <f>_xll.qlCalendarAdvance(calendar,$AC1045,AA1046,,,trigger)</f>
        <v>46714</v>
      </c>
      <c r="AD1046" s="40">
        <f>_xll.qlInterestRateIndexMaturity($X$9,AC1046,)</f>
        <v>46896</v>
      </c>
      <c r="AE1046" s="43">
        <f>_xll.qlTenorBasisValue(TenorBasis6M,AC1046,_xll.ohTrigger(trigger,$X$24))</f>
        <v>1.5078734181846484E-3</v>
      </c>
      <c r="AF1046" s="90">
        <f>_xll.qlTenorBasisForwardRate(TenorBasis6M,AC1046,_xll.ohTrigger(trigger,$X$24))</f>
        <v>2.1398524734707745E-2</v>
      </c>
      <c r="AG1046" s="90">
        <f>_xll.qlIndexFixing(TenorBasisIndex6M,$AB1046,TRUE,_xll.ohTrigger(trigger,$X$24))</f>
        <v>2.1378083970129195E-2</v>
      </c>
      <c r="AH1046" s="43">
        <f>_xll.qlIndexFixing($X$9,$AB1046,TRUE,trigger)</f>
        <v>2.1406040671578856E-2</v>
      </c>
      <c r="AI1046" s="45">
        <f t="shared" si="30"/>
        <v>-0.27956701449661364</v>
      </c>
    </row>
    <row r="1047" spans="27:35" x14ac:dyDescent="0.2">
      <c r="AA1047" s="122" t="s">
        <v>88</v>
      </c>
      <c r="AB1047" s="40">
        <f>_xll.qlInterestRateIndexFixingDate($X$9,AC1047)</f>
        <v>46717</v>
      </c>
      <c r="AC1047" s="40">
        <f>_xll.qlCalendarAdvance(calendar,$AC1046,AA1047,,,trigger)</f>
        <v>46721</v>
      </c>
      <c r="AD1047" s="40">
        <f>_xll.qlInterestRateIndexMaturity($X$9,AC1047,)</f>
        <v>46904</v>
      </c>
      <c r="AE1047" s="43">
        <f>_xll.qlTenorBasisValue(TenorBasis6M,AC1047,_xll.ohTrigger(trigger,$X$24))</f>
        <v>1.5047888077364773E-3</v>
      </c>
      <c r="AF1047" s="90">
        <f>_xll.qlTenorBasisForwardRate(TenorBasis6M,AC1047,_xll.ohTrigger(trigger,$X$24))</f>
        <v>2.1408069538412327E-2</v>
      </c>
      <c r="AG1047" s="90">
        <f>_xll.qlIndexFixing(TenorBasisIndex6M,$AB1047,TRUE,_xll.ohTrigger(trigger,$X$24))</f>
        <v>2.138762748290083E-2</v>
      </c>
      <c r="AH1047" s="43">
        <f>_xll.qlIndexFixing($X$9,$AB1047,TRUE,trigger)</f>
        <v>2.1411905325140573E-2</v>
      </c>
      <c r="AI1047" s="45">
        <f t="shared" si="30"/>
        <v>-0.24277842239742858</v>
      </c>
    </row>
    <row r="1048" spans="27:35" x14ac:dyDescent="0.2">
      <c r="AA1048" s="122" t="s">
        <v>88</v>
      </c>
      <c r="AB1048" s="40">
        <f>_xll.qlInterestRateIndexFixingDate($X$9,AC1048)</f>
        <v>46724</v>
      </c>
      <c r="AC1048" s="40">
        <f>_xll.qlCalendarAdvance(calendar,$AC1047,AA1048,,,trigger)</f>
        <v>46728</v>
      </c>
      <c r="AD1048" s="40">
        <f>_xll.qlInterestRateIndexMaturity($X$9,AC1048,)</f>
        <v>46911</v>
      </c>
      <c r="AE1048" s="43">
        <f>_xll.qlTenorBasisValue(TenorBasis6M,AC1048,_xll.ohTrigger(trigger,$X$24))</f>
        <v>1.501708885656E-3</v>
      </c>
      <c r="AF1048" s="90">
        <f>_xll.qlTenorBasisForwardRate(TenorBasis6M,AC1048,_xll.ohTrigger(trigger,$X$24))</f>
        <v>2.1416298570288352E-2</v>
      </c>
      <c r="AG1048" s="90">
        <f>_xll.qlIndexFixing(TenorBasisIndex6M,$AB1048,TRUE,_xll.ohTrigger(trigger,$X$24))</f>
        <v>2.1395856438225194E-2</v>
      </c>
      <c r="AH1048" s="43">
        <f>_xll.qlIndexFixing($X$9,$AB1048,TRUE,trigger)</f>
        <v>2.1416727019932639E-2</v>
      </c>
      <c r="AI1048" s="45">
        <f t="shared" si="30"/>
        <v>-0.20870581707445324</v>
      </c>
    </row>
    <row r="1049" spans="27:35" x14ac:dyDescent="0.2">
      <c r="AA1049" s="122" t="s">
        <v>88</v>
      </c>
      <c r="AB1049" s="40">
        <f>_xll.qlInterestRateIndexFixingDate($X$9,AC1049)</f>
        <v>46731</v>
      </c>
      <c r="AC1049" s="40">
        <f>_xll.qlCalendarAdvance(calendar,$AC1048,AA1049,,,trigger)</f>
        <v>46735</v>
      </c>
      <c r="AD1049" s="40">
        <f>_xll.qlInterestRateIndexMaturity($X$9,AC1049,)</f>
        <v>46918</v>
      </c>
      <c r="AE1049" s="43">
        <f>_xll.qlTenorBasisValue(TenorBasis6M,AC1049,_xll.ohTrigger(trigger,$X$24))</f>
        <v>1.4986336599727777E-3</v>
      </c>
      <c r="AF1049" s="90">
        <f>_xll.qlTenorBasisForwardRate(TenorBasis6M,AC1049,_xll.ohTrigger(trigger,$X$24))</f>
        <v>2.1424409637023335E-2</v>
      </c>
      <c r="AG1049" s="90">
        <f>_xll.qlIndexFixing(TenorBasisIndex6M,$AB1049,TRUE,_xll.ohTrigger(trigger,$X$24))</f>
        <v>2.1403967429619787E-2</v>
      </c>
      <c r="AH1049" s="43">
        <f>_xll.qlIndexFixing($X$9,$AB1049,TRUE,trigger)</f>
        <v>2.1421468130814889E-2</v>
      </c>
      <c r="AI1049" s="45">
        <f t="shared" si="30"/>
        <v>-0.17500701195102136</v>
      </c>
    </row>
    <row r="1050" spans="27:35" x14ac:dyDescent="0.2">
      <c r="AA1050" s="122" t="s">
        <v>88</v>
      </c>
      <c r="AB1050" s="40">
        <f>_xll.qlInterestRateIndexFixingDate($X$9,AC1050)</f>
        <v>46738</v>
      </c>
      <c r="AC1050" s="40">
        <f>_xll.qlCalendarAdvance(calendar,$AC1049,AA1050,,,trigger)</f>
        <v>46742</v>
      </c>
      <c r="AD1050" s="40">
        <f>_xll.qlInterestRateIndexMaturity($X$9,AC1050,)</f>
        <v>46925</v>
      </c>
      <c r="AE1050" s="43">
        <f>_xll.qlTenorBasisValue(TenorBasis6M,AC1050,_xll.ohTrigger(trigger,$X$24))</f>
        <v>1.4955631385909116E-3</v>
      </c>
      <c r="AF1050" s="90">
        <f>_xll.qlTenorBasisForwardRate(TenorBasis6M,AC1050,_xll.ohTrigger(trigger,$X$24))</f>
        <v>2.1432402745094278E-2</v>
      </c>
      <c r="AG1050" s="90">
        <f>_xll.qlIndexFixing(TenorBasisIndex6M,$AB1050,TRUE,_xll.ohTrigger(trigger,$X$24))</f>
        <v>2.1411960463563362E-2</v>
      </c>
      <c r="AH1050" s="43">
        <f>_xll.qlIndexFixing($X$9,$AB1050,TRUE,trigger)</f>
        <v>2.1426128657209859E-2</v>
      </c>
      <c r="AI1050" s="45">
        <f t="shared" si="30"/>
        <v>-0.14168193646496574</v>
      </c>
    </row>
    <row r="1051" spans="27:35" x14ac:dyDescent="0.2">
      <c r="AA1051" s="122" t="s">
        <v>88</v>
      </c>
      <c r="AB1051" s="40">
        <f>_xll.qlInterestRateIndexFixingDate($X$9,AC1051)</f>
        <v>46745</v>
      </c>
      <c r="AC1051" s="40">
        <f>_xll.qlCalendarAdvance(calendar,$AC1050,AA1051,,,trigger)</f>
        <v>46749</v>
      </c>
      <c r="AD1051" s="40">
        <f>_xll.qlInterestRateIndexMaturity($X$9,AC1051,)</f>
        <v>46932</v>
      </c>
      <c r="AE1051" s="43">
        <f>_xll.qlTenorBasisValue(TenorBasis6M,AC1051,_xll.ohTrigger(trigger,$X$24))</f>
        <v>1.4924973292898644E-3</v>
      </c>
      <c r="AF1051" s="90">
        <f>_xll.qlTenorBasisForwardRate(TenorBasis6M,AC1051,_xll.ohTrigger(trigger,$X$24))</f>
        <v>2.1440277900872919E-2</v>
      </c>
      <c r="AG1051" s="90">
        <f>_xll.qlIndexFixing(TenorBasisIndex6M,$AB1051,TRUE,_xll.ohTrigger(trigger,$X$24))</f>
        <v>2.1419835546427211E-2</v>
      </c>
      <c r="AH1051" s="43">
        <f>_xll.qlIndexFixing($X$9,$AB1051,TRUE,trigger)</f>
        <v>2.1430708598551444E-2</v>
      </c>
      <c r="AI1051" s="45">
        <f t="shared" si="30"/>
        <v>-0.10873052124233534</v>
      </c>
    </row>
    <row r="1052" spans="27:35" x14ac:dyDescent="0.2">
      <c r="AA1052" s="122" t="s">
        <v>88</v>
      </c>
      <c r="AB1052" s="40">
        <f>_xll.qlInterestRateIndexFixingDate($X$9,AC1052)</f>
        <v>46752</v>
      </c>
      <c r="AC1052" s="40">
        <f>_xll.qlCalendarAdvance(calendar,$AC1051,AA1052,,,trigger)</f>
        <v>46756</v>
      </c>
      <c r="AD1052" s="40">
        <f>_xll.qlInterestRateIndexMaturity($X$9,AC1052,)</f>
        <v>46938</v>
      </c>
      <c r="AE1052" s="43">
        <f>_xll.qlTenorBasisValue(TenorBasis6M,AC1052,_xll.ohTrigger(trigger,$X$24))</f>
        <v>1.4894362397252859E-3</v>
      </c>
      <c r="AF1052" s="90">
        <f>_xll.qlTenorBasisForwardRate(TenorBasis6M,AC1052,_xll.ohTrigger(trigger,$X$24))</f>
        <v>2.1446884988243965E-2</v>
      </c>
      <c r="AG1052" s="90">
        <f>_xll.qlIndexFixing(TenorBasisIndex6M,$AB1052,TRUE,_xll.ohTrigger(trigger,$X$24))</f>
        <v>2.1426443777486939E-2</v>
      </c>
      <c r="AH1052" s="43">
        <f>_xll.qlIndexFixing($X$9,$AB1052,TRUE,trigger)</f>
        <v>2.1434278444209795E-2</v>
      </c>
      <c r="AI1052" s="45">
        <f t="shared" si="30"/>
        <v>-7.8346667228557099E-2</v>
      </c>
    </row>
    <row r="1053" spans="27:35" x14ac:dyDescent="0.2">
      <c r="AA1053" s="122" t="s">
        <v>88</v>
      </c>
      <c r="AB1053" s="40">
        <f>_xll.qlInterestRateIndexFixingDate($X$9,AC1053)</f>
        <v>46759</v>
      </c>
      <c r="AC1053" s="40">
        <f>_xll.qlCalendarAdvance(calendar,$AC1052,AA1053,,,trigger)</f>
        <v>46763</v>
      </c>
      <c r="AD1053" s="40">
        <f>_xll.qlInterestRateIndexMaturity($X$9,AC1053,)</f>
        <v>46945</v>
      </c>
      <c r="AE1053" s="43">
        <f>_xll.qlTenorBasisValue(TenorBasis6M,AC1053,_xll.ohTrigger(trigger,$X$24))</f>
        <v>1.4863798774298249E-3</v>
      </c>
      <c r="AF1053" s="90">
        <f>_xll.qlTenorBasisForwardRate(TenorBasis6M,AC1053,_xll.ohTrigger(trigger,$X$24))</f>
        <v>2.1454532226834466E-2</v>
      </c>
      <c r="AG1053" s="90">
        <f>_xll.qlIndexFixing(TenorBasisIndex6M,$AB1053,TRUE,_xll.ohTrigger(trigger,$X$24))</f>
        <v>2.1434090945934868E-2</v>
      </c>
      <c r="AH1053" s="43">
        <f>_xll.qlIndexFixing($X$9,$AB1053,TRUE,trigger)</f>
        <v>2.1438702707975248E-2</v>
      </c>
      <c r="AI1053" s="45">
        <f t="shared" si="30"/>
        <v>-4.6117620403803017E-2</v>
      </c>
    </row>
    <row r="1054" spans="27:35" x14ac:dyDescent="0.2">
      <c r="AA1054" s="122" t="s">
        <v>88</v>
      </c>
      <c r="AB1054" s="40">
        <f>_xll.qlInterestRateIndexFixingDate($X$9,AC1054)</f>
        <v>46766</v>
      </c>
      <c r="AC1054" s="40">
        <f>_xll.qlCalendarAdvance(calendar,$AC1053,AA1054,,,trigger)</f>
        <v>46770</v>
      </c>
      <c r="AD1054" s="40">
        <f>_xll.qlInterestRateIndexMaturity($X$9,AC1054,)</f>
        <v>46952</v>
      </c>
      <c r="AE1054" s="43">
        <f>_xll.qlTenorBasisValue(TenorBasis6M,AC1054,_xll.ohTrigger(trigger,$X$24))</f>
        <v>1.4833282498139455E-3</v>
      </c>
      <c r="AF1054" s="90">
        <f>_xll.qlTenorBasisForwardRate(TenorBasis6M,AC1054,_xll.ohTrigger(trigger,$X$24))</f>
        <v>2.1462061538077958E-2</v>
      </c>
      <c r="AG1054" s="90">
        <f>_xll.qlIndexFixing(TenorBasisIndex6M,$AB1054,TRUE,_xll.ohTrigger(trigger,$X$24))</f>
        <v>2.1441620188241414E-2</v>
      </c>
      <c r="AH1054" s="43">
        <f>_xll.qlIndexFixing($X$9,$AB1054,TRUE,trigger)</f>
        <v>2.1443046389803978E-2</v>
      </c>
      <c r="AI1054" s="45">
        <f t="shared" si="30"/>
        <v>-1.4262015625640667E-2</v>
      </c>
    </row>
    <row r="1055" spans="27:35" x14ac:dyDescent="0.2">
      <c r="AA1055" s="122" t="s">
        <v>88</v>
      </c>
      <c r="AB1055" s="40">
        <f>_xll.qlInterestRateIndexFixingDate($X$9,AC1055)</f>
        <v>46773</v>
      </c>
      <c r="AC1055" s="40">
        <f>_xll.qlCalendarAdvance(calendar,$AC1054,AA1055,,,trigger)</f>
        <v>46777</v>
      </c>
      <c r="AD1055" s="40">
        <f>_xll.qlInterestRateIndexMaturity($X$9,AC1055,)</f>
        <v>46959</v>
      </c>
      <c r="AE1055" s="43">
        <f>_xll.qlTenorBasisValue(TenorBasis6M,AC1055,_xll.ohTrigger(trigger,$X$24))</f>
        <v>1.4802813641667321E-3</v>
      </c>
      <c r="AF1055" s="90">
        <f>_xll.qlTenorBasisForwardRate(TenorBasis6M,AC1055,_xll.ohTrigger(trigger,$X$24))</f>
        <v>2.1469472927956031E-2</v>
      </c>
      <c r="AG1055" s="90">
        <f>_xll.qlIndexFixing(TenorBasisIndex6M,$AB1055,TRUE,_xll.ohTrigger(trigger,$X$24))</f>
        <v>2.144903151038861E-2</v>
      </c>
      <c r="AH1055" s="43">
        <f>_xll.qlIndexFixing($X$9,$AB1055,TRUE,trigger)</f>
        <v>2.1447309489170244E-2</v>
      </c>
      <c r="AI1055" s="45">
        <f t="shared" si="30"/>
        <v>1.7220212183664818E-2</v>
      </c>
    </row>
    <row r="1056" spans="27:35" x14ac:dyDescent="0.2">
      <c r="AA1056" s="122" t="s">
        <v>88</v>
      </c>
      <c r="AB1056" s="40">
        <f>_xll.qlInterestRateIndexFixingDate($X$9,AC1056)</f>
        <v>46780</v>
      </c>
      <c r="AC1056" s="40">
        <f>_xll.qlCalendarAdvance(calendar,$AC1055,AA1056,,,trigger)</f>
        <v>46784</v>
      </c>
      <c r="AD1056" s="40">
        <f>_xll.qlInterestRateIndexMaturity($X$9,AC1056,)</f>
        <v>46966</v>
      </c>
      <c r="AE1056" s="43">
        <f>_xll.qlTenorBasisValue(TenorBasis6M,AC1056,_xll.ohTrigger(trigger,$X$24))</f>
        <v>1.4772392276566956E-3</v>
      </c>
      <c r="AF1056" s="90">
        <f>_xll.qlTenorBasisForwardRate(TenorBasis6M,AC1056,_xll.ohTrigger(trigger,$X$24))</f>
        <v>2.1476766402351015E-2</v>
      </c>
      <c r="AG1056" s="90">
        <f>_xll.qlIndexFixing(TenorBasisIndex6M,$AB1056,TRUE,_xll.ohTrigger(trigger,$X$24))</f>
        <v>2.1456324918257469E-2</v>
      </c>
      <c r="AH1056" s="43">
        <f>_xll.qlIndexFixing($X$9,$AB1056,TRUE,trigger)</f>
        <v>2.1451492005558417E-2</v>
      </c>
      <c r="AI1056" s="45">
        <f t="shared" si="30"/>
        <v>4.8329126990515059E-2</v>
      </c>
    </row>
    <row r="1057" spans="27:35" x14ac:dyDescent="0.2">
      <c r="AA1057" s="122" t="s">
        <v>88</v>
      </c>
      <c r="AB1057" s="40">
        <f>_xll.qlInterestRateIndexFixingDate($X$9,AC1057)</f>
        <v>46787</v>
      </c>
      <c r="AC1057" s="40">
        <f>_xll.qlCalendarAdvance(calendar,$AC1056,AA1057,,,trigger)</f>
        <v>46791</v>
      </c>
      <c r="AD1057" s="40">
        <f>_xll.qlInterestRateIndexMaturity($X$9,AC1057,)</f>
        <v>46973</v>
      </c>
      <c r="AE1057" s="43">
        <f>_xll.qlTenorBasisValue(TenorBasis6M,AC1057,_xll.ohTrigger(trigger,$X$24))</f>
        <v>1.4742018473325714E-3</v>
      </c>
      <c r="AF1057" s="90">
        <f>_xll.qlTenorBasisForwardRate(TenorBasis6M,AC1057,_xll.ohTrigger(trigger,$X$24))</f>
        <v>2.1483941967044652E-2</v>
      </c>
      <c r="AG1057" s="90">
        <f>_xll.qlIndexFixing(TenorBasisIndex6M,$AB1057,TRUE,_xll.ohTrigger(trigger,$X$24))</f>
        <v>2.1463500417631048E-2</v>
      </c>
      <c r="AH1057" s="43">
        <f>_xll.qlIndexFixing($X$9,$AB1057,TRUE,trigger)</f>
        <v>2.145559393846341E-2</v>
      </c>
      <c r="AI1057" s="45">
        <f t="shared" si="30"/>
        <v>7.9064791676380919E-2</v>
      </c>
    </row>
    <row r="1058" spans="27:35" x14ac:dyDescent="0.2">
      <c r="AA1058" s="122" t="s">
        <v>88</v>
      </c>
      <c r="AB1058" s="40">
        <f>_xll.qlInterestRateIndexFixingDate($X$9,AC1058)</f>
        <v>46794</v>
      </c>
      <c r="AC1058" s="40">
        <f>_xll.qlCalendarAdvance(calendar,$AC1057,AA1058,,,trigger)</f>
        <v>46798</v>
      </c>
      <c r="AD1058" s="40">
        <f>_xll.qlInterestRateIndexMaturity($X$9,AC1058,)</f>
        <v>46980</v>
      </c>
      <c r="AE1058" s="43">
        <f>_xll.qlTenorBasisValue(TenorBasis6M,AC1058,_xll.ohTrigger(trigger,$X$24))</f>
        <v>1.4711692301241136E-3</v>
      </c>
      <c r="AF1058" s="90">
        <f>_xll.qlTenorBasisForwardRate(TenorBasis6M,AC1058,_xll.ohTrigger(trigger,$X$24))</f>
        <v>2.1490999627723387E-2</v>
      </c>
      <c r="AG1058" s="90">
        <f>_xll.qlIndexFixing(TenorBasisIndex6M,$AB1058,TRUE,_xll.ohTrigger(trigger,$X$24))</f>
        <v>2.1470558014195354E-2</v>
      </c>
      <c r="AH1058" s="43">
        <f>_xll.qlIndexFixing($X$9,$AB1058,TRUE,trigger)</f>
        <v>2.1459615287388913E-2</v>
      </c>
      <c r="AI1058" s="45">
        <f t="shared" si="30"/>
        <v>0.10942726806441316</v>
      </c>
    </row>
    <row r="1059" spans="27:35" x14ac:dyDescent="0.2">
      <c r="AA1059" s="122" t="s">
        <v>88</v>
      </c>
      <c r="AB1059" s="40">
        <f>_xll.qlInterestRateIndexFixingDate($X$9,AC1059)</f>
        <v>46801</v>
      </c>
      <c r="AC1059" s="40">
        <f>_xll.qlCalendarAdvance(calendar,$AC1058,AA1059,,,trigger)</f>
        <v>46805</v>
      </c>
      <c r="AD1059" s="40">
        <f>_xll.qlInterestRateIndexMaturity($X$9,AC1059,)</f>
        <v>46987</v>
      </c>
      <c r="AE1059" s="43">
        <f>_xll.qlTenorBasisValue(TenorBasis6M,AC1059,_xll.ohTrigger(trigger,$X$24))</f>
        <v>1.4681413828428853E-3</v>
      </c>
      <c r="AF1059" s="90">
        <f>_xll.qlTenorBasisForwardRate(TenorBasis6M,AC1059,_xll.ohTrigger(trigger,$X$24))</f>
        <v>2.1497939389975275E-2</v>
      </c>
      <c r="AG1059" s="90">
        <f>_xll.qlIndexFixing(TenorBasisIndex6M,$AB1059,TRUE,_xll.ohTrigger(trigger,$X$24))</f>
        <v>2.1477497713537127E-2</v>
      </c>
      <c r="AH1059" s="43">
        <f>_xll.qlIndexFixing($X$9,$AB1059,TRUE,trigger)</f>
        <v>2.1463556051848721E-2</v>
      </c>
      <c r="AI1059" s="45">
        <f t="shared" si="30"/>
        <v>0.1394166168840541</v>
      </c>
    </row>
    <row r="1060" spans="27:35" x14ac:dyDescent="0.2">
      <c r="AA1060" s="122" t="s">
        <v>88</v>
      </c>
      <c r="AB1060" s="40">
        <f>_xll.qlInterestRateIndexFixingDate($X$9,AC1060)</f>
        <v>46808</v>
      </c>
      <c r="AC1060" s="40">
        <f>_xll.qlCalendarAdvance(calendar,$AC1059,AA1060,,,trigger)</f>
        <v>46812</v>
      </c>
      <c r="AD1060" s="40">
        <f>_xll.qlInterestRateIndexMaturity($X$9,AC1060,)</f>
        <v>46996</v>
      </c>
      <c r="AE1060" s="43">
        <f>_xll.qlTenorBasisValue(TenorBasis6M,AC1060,_xll.ohTrigger(trigger,$X$24))</f>
        <v>1.4651183121830501E-3</v>
      </c>
      <c r="AF1060" s="90">
        <f>_xll.qlTenorBasisForwardRate(TenorBasis6M,AC1060,_xll.ohTrigger(trigger,$X$24))</f>
        <v>2.1506932919651511E-2</v>
      </c>
      <c r="AG1060" s="90">
        <f>_xll.qlIndexFixing(TenorBasisIndex6M,$AB1060,TRUE,_xll.ohTrigger(trigger,$X$24))</f>
        <v>2.1486488745434493E-2</v>
      </c>
      <c r="AH1060" s="43">
        <f>_xll.qlIndexFixing($X$9,$AB1060,TRUE,trigger)</f>
        <v>2.1469186584142968E-2</v>
      </c>
      <c r="AI1060" s="45">
        <f t="shared" si="30"/>
        <v>0.17302161291525564</v>
      </c>
    </row>
    <row r="1061" spans="27:35" x14ac:dyDescent="0.2">
      <c r="AA1061" s="122" t="s">
        <v>88</v>
      </c>
      <c r="AB1061" s="40">
        <f>_xll.qlInterestRateIndexFixingDate($X$9,AC1061)</f>
        <v>46815</v>
      </c>
      <c r="AC1061" s="40">
        <f>_xll.qlCalendarAdvance(calendar,$AC1060,AA1061,,,trigger)</f>
        <v>46819</v>
      </c>
      <c r="AD1061" s="40">
        <f>_xll.qlInterestRateIndexMaturity($X$9,AC1061,)</f>
        <v>47003</v>
      </c>
      <c r="AE1061" s="43">
        <f>_xll.qlTenorBasisValue(TenorBasis6M,AC1061,_xll.ohTrigger(trigger,$X$24))</f>
        <v>1.462100024722146E-3</v>
      </c>
      <c r="AF1061" s="90">
        <f>_xll.qlTenorBasisForwardRate(TenorBasis6M,AC1061,_xll.ohTrigger(trigger,$X$24))</f>
        <v>2.1513620859373538E-2</v>
      </c>
      <c r="AG1061" s="90">
        <f>_xll.qlIndexFixing(TenorBasisIndex6M,$AB1061,TRUE,_xll.ohTrigger(trigger,$X$24))</f>
        <v>2.1493176624069733E-2</v>
      </c>
      <c r="AH1061" s="43">
        <f>_xll.qlIndexFixing($X$9,$AB1061,TRUE,trigger)</f>
        <v>2.1472955112966749E-2</v>
      </c>
      <c r="AI1061" s="45">
        <f t="shared" si="30"/>
        <v>0.20221511102983675</v>
      </c>
    </row>
    <row r="1062" spans="27:35" x14ac:dyDescent="0.2">
      <c r="AA1062" s="122" t="s">
        <v>88</v>
      </c>
      <c r="AB1062" s="40">
        <f>_xll.qlInterestRateIndexFixingDate($X$9,AC1062)</f>
        <v>46822</v>
      </c>
      <c r="AC1062" s="40">
        <f>_xll.qlCalendarAdvance(calendar,$AC1061,AA1062,,,trigger)</f>
        <v>46826</v>
      </c>
      <c r="AD1062" s="40">
        <f>_xll.qlInterestRateIndexMaturity($X$9,AC1062,)</f>
        <v>47010</v>
      </c>
      <c r="AE1062" s="43">
        <f>_xll.qlTenorBasisValue(TenorBasis6M,AC1062,_xll.ohTrigger(trigger,$X$24))</f>
        <v>1.4590865269218719E-3</v>
      </c>
      <c r="AF1062" s="90">
        <f>_xll.qlTenorBasisForwardRate(TenorBasis6M,AC1062,_xll.ohTrigger(trigger,$X$24))</f>
        <v>2.1520190903767715E-2</v>
      </c>
      <c r="AG1062" s="90">
        <f>_xll.qlIndexFixing(TenorBasisIndex6M,$AB1062,TRUE,_xll.ohTrigger(trigger,$X$24))</f>
        <v>2.1499746608596583E-2</v>
      </c>
      <c r="AH1062" s="43">
        <f>_xll.qlIndexFixing($X$9,$AB1062,TRUE,trigger)</f>
        <v>2.1476643046377579E-2</v>
      </c>
      <c r="AI1062" s="45">
        <f t="shared" si="30"/>
        <v>0.23103562219004004</v>
      </c>
    </row>
    <row r="1063" spans="27:35" x14ac:dyDescent="0.2">
      <c r="AA1063" s="122" t="s">
        <v>88</v>
      </c>
      <c r="AB1063" s="40">
        <f>_xll.qlInterestRateIndexFixingDate($X$9,AC1063)</f>
        <v>46829</v>
      </c>
      <c r="AC1063" s="40">
        <f>_xll.qlCalendarAdvance(calendar,$AC1062,AA1063,,,trigger)</f>
        <v>46833</v>
      </c>
      <c r="AD1063" s="40">
        <f>_xll.qlInterestRateIndexMaturity($X$9,AC1063,)</f>
        <v>47017</v>
      </c>
      <c r="AE1063" s="43">
        <f>_xll.qlTenorBasisValue(TenorBasis6M,AC1063,_xll.ohTrigger(trigger,$X$24))</f>
        <v>1.4560778251288548E-3</v>
      </c>
      <c r="AF1063" s="90">
        <f>_xll.qlTenorBasisForwardRate(TenorBasis6M,AC1063,_xll.ohTrigger(trigger,$X$24))</f>
        <v>2.1526643058015122E-2</v>
      </c>
      <c r="AG1063" s="90">
        <f>_xll.qlIndexFixing(TenorBasisIndex6M,$AB1063,TRUE,_xll.ohTrigger(trigger,$X$24))</f>
        <v>2.1506198704196552E-2</v>
      </c>
      <c r="AH1063" s="43">
        <f>_xll.qlIndexFixing($X$9,$AB1063,TRUE,trigger)</f>
        <v>2.1480250383923646E-2</v>
      </c>
      <c r="AI1063" s="45">
        <f t="shared" si="30"/>
        <v>0.2594832027290675</v>
      </c>
    </row>
    <row r="1064" spans="27:35" x14ac:dyDescent="0.2">
      <c r="AA1064" s="122" t="s">
        <v>88</v>
      </c>
      <c r="AB1064" s="40">
        <f>_xll.qlInterestRateIndexFixingDate($X$9,AC1064)</f>
        <v>46836</v>
      </c>
      <c r="AC1064" s="40">
        <f>_xll.qlCalendarAdvance(calendar,$AC1063,AA1064,,,trigger)</f>
        <v>46840</v>
      </c>
      <c r="AD1064" s="40">
        <f>_xll.qlInterestRateIndexMaturity($X$9,AC1064,)</f>
        <v>47024</v>
      </c>
      <c r="AE1064" s="43">
        <f>_xll.qlTenorBasisValue(TenorBasis6M,AC1064,_xll.ohTrigger(trigger,$X$24))</f>
        <v>1.4530739255754241E-3</v>
      </c>
      <c r="AF1064" s="90">
        <f>_xll.qlTenorBasisForwardRate(TenorBasis6M,AC1064,_xll.ohTrigger(trigger,$X$24))</f>
        <v>2.1532977327206462E-2</v>
      </c>
      <c r="AG1064" s="90">
        <f>_xll.qlIndexFixing(TenorBasisIndex6M,$AB1064,TRUE,_xll.ohTrigger(trigger,$X$24))</f>
        <v>2.1512532915957745E-2</v>
      </c>
      <c r="AH1064" s="43">
        <f>_xll.qlIndexFixing($X$9,$AB1064,TRUE,trigger)</f>
        <v>2.148377712516443E-2</v>
      </c>
      <c r="AI1064" s="45">
        <f t="shared" si="30"/>
        <v>0.28755790793314612</v>
      </c>
    </row>
    <row r="1065" spans="27:35" x14ac:dyDescent="0.2">
      <c r="AA1065" s="122" t="s">
        <v>88</v>
      </c>
      <c r="AB1065" s="40">
        <f>_xll.qlInterestRateIndexFixingDate($X$9,AC1065)</f>
        <v>46843</v>
      </c>
      <c r="AC1065" s="40">
        <f>_xll.qlCalendarAdvance(calendar,$AC1064,AA1065,,,trigger)</f>
        <v>46847</v>
      </c>
      <c r="AD1065" s="40">
        <f>_xll.qlInterestRateIndexMaturity($X$9,AC1065,)</f>
        <v>47030</v>
      </c>
      <c r="AE1065" s="43">
        <f>_xll.qlTenorBasisValue(TenorBasis6M,AC1065,_xll.ohTrigger(trigger,$X$24))</f>
        <v>1.450074834380374E-3</v>
      </c>
      <c r="AF1065" s="90">
        <f>_xll.qlTenorBasisForwardRate(TenorBasis6M,AC1065,_xll.ohTrigger(trigger,$X$24))</f>
        <v>2.1538148420906129E-2</v>
      </c>
      <c r="AG1065" s="90">
        <f>_xll.qlIndexFixing(TenorBasisIndex6M,$AB1065,TRUE,_xll.ohTrigger(trigger,$X$24))</f>
        <v>2.1516373900019876E-2</v>
      </c>
      <c r="AH1065" s="43">
        <f>_xll.qlIndexFixing($X$9,$AB1065,TRUE,trigger)</f>
        <v>2.1486366052750113E-2</v>
      </c>
      <c r="AI1065" s="45">
        <f t="shared" si="30"/>
        <v>0.30007847269763327</v>
      </c>
    </row>
    <row r="1066" spans="27:35" x14ac:dyDescent="0.2">
      <c r="AA1066" s="122" t="s">
        <v>88</v>
      </c>
      <c r="AB1066" s="40">
        <f>_xll.qlInterestRateIndexFixingDate($X$9,AC1066)</f>
        <v>46850</v>
      </c>
      <c r="AC1066" s="40">
        <f>_xll.qlCalendarAdvance(calendar,$AC1065,AA1066,,,trigger)</f>
        <v>46854</v>
      </c>
      <c r="AD1066" s="40">
        <f>_xll.qlInterestRateIndexMaturity($X$9,AC1066,)</f>
        <v>47037</v>
      </c>
      <c r="AE1066" s="43">
        <f>_xll.qlTenorBasisValue(TenorBasis6M,AC1066,_xll.ohTrigger(trigger,$X$24))</f>
        <v>1.4470805575497272E-3</v>
      </c>
      <c r="AF1066" s="90">
        <f>_xll.qlTenorBasisForwardRate(TenorBasis6M,AC1066,_xll.ohTrigger(trigger,$X$24))</f>
        <v>2.154425498922468E-2</v>
      </c>
      <c r="AG1066" s="90">
        <f>_xll.qlIndexFixing(TenorBasisIndex6M,$AB1066,TRUE,_xll.ohTrigger(trigger,$X$24))</f>
        <v>2.1517820956386192E-2</v>
      </c>
      <c r="AH1066" s="43">
        <f>_xll.qlIndexFixing($X$9,$AB1066,TRUE,trigger)</f>
        <v>2.1489737156960322E-2</v>
      </c>
      <c r="AI1066" s="45">
        <f t="shared" ref="AI1066:AI1129" si="31">(AG1066-AH1066)*10000</f>
        <v>0.28083799425870914</v>
      </c>
    </row>
    <row r="1067" spans="27:35" x14ac:dyDescent="0.2">
      <c r="AA1067" s="122" t="s">
        <v>88</v>
      </c>
      <c r="AB1067" s="40">
        <f>_xll.qlInterestRateIndexFixingDate($X$9,AC1067)</f>
        <v>46855</v>
      </c>
      <c r="AC1067" s="40">
        <f>_xll.qlCalendarAdvance(calendar,$AC1066,AA1067,,,trigger)</f>
        <v>46861</v>
      </c>
      <c r="AD1067" s="40">
        <f>_xll.qlInterestRateIndexMaturity($X$9,AC1067,)</f>
        <v>47044</v>
      </c>
      <c r="AE1067" s="43">
        <f>_xll.qlTenorBasisValue(TenorBasis6M,AC1067,_xll.ohTrigger(trigger,$X$24))</f>
        <v>1.4440911009774911E-3</v>
      </c>
      <c r="AF1067" s="90">
        <f>_xll.qlTenorBasisForwardRate(TenorBasis6M,AC1067,_xll.ohTrigger(trigger,$X$24))</f>
        <v>2.1550243693809593E-2</v>
      </c>
      <c r="AG1067" s="90">
        <f>_xll.qlIndexFixing(TenorBasisIndex6M,$AB1067,TRUE,_xll.ohTrigger(trigger,$X$24))</f>
        <v>2.1519150147745577E-2</v>
      </c>
      <c r="AH1067" s="43">
        <f>_xll.qlIndexFixing($X$9,$AB1067,TRUE,trigger)</f>
        <v>2.1493027668383003E-2</v>
      </c>
      <c r="AI1067" s="45">
        <f t="shared" si="31"/>
        <v>0.26122479362573892</v>
      </c>
    </row>
    <row r="1068" spans="27:35" x14ac:dyDescent="0.2">
      <c r="AA1068" s="122" t="s">
        <v>88</v>
      </c>
      <c r="AB1068" s="40">
        <f>_xll.qlInterestRateIndexFixingDate($X$9,AC1068)</f>
        <v>46864</v>
      </c>
      <c r="AC1068" s="40">
        <f>_xll.qlCalendarAdvance(calendar,$AC1067,AA1068,,,trigger)</f>
        <v>46868</v>
      </c>
      <c r="AD1068" s="40">
        <f>_xll.qlInterestRateIndexMaturity($X$9,AC1068,)</f>
        <v>47051</v>
      </c>
      <c r="AE1068" s="43">
        <f>_xll.qlTenorBasisValue(TenorBasis6M,AC1068,_xll.ohTrigger(trigger,$X$24))</f>
        <v>1.4411064704464114E-3</v>
      </c>
      <c r="AF1068" s="90">
        <f>_xll.qlTenorBasisForwardRate(TenorBasis6M,AC1068,_xll.ohTrigger(trigger,$X$24))</f>
        <v>2.1556114539397191E-2</v>
      </c>
      <c r="AG1068" s="90">
        <f>_xll.qlIndexFixing(TenorBasisIndex6M,$AB1068,TRUE,_xll.ohTrigger(trigger,$X$24))</f>
        <v>2.1520361479662534E-2</v>
      </c>
      <c r="AH1068" s="43">
        <f>_xll.qlIndexFixing($X$9,$AB1068,TRUE,trigger)</f>
        <v>2.1496237586618915E-2</v>
      </c>
      <c r="AI1068" s="45">
        <f t="shared" si="31"/>
        <v>0.24123893043619116</v>
      </c>
    </row>
    <row r="1069" spans="27:35" x14ac:dyDescent="0.2">
      <c r="AA1069" s="122" t="s">
        <v>88</v>
      </c>
      <c r="AB1069" s="40">
        <f>_xll.qlInterestRateIndexFixingDate($X$9,AC1069)</f>
        <v>46870</v>
      </c>
      <c r="AC1069" s="40">
        <f>_xll.qlCalendarAdvance(calendar,$AC1068,AA1069,,,trigger)</f>
        <v>46875</v>
      </c>
      <c r="AD1069" s="40">
        <f>_xll.qlInterestRateIndexMaturity($X$9,AC1069,)</f>
        <v>47059</v>
      </c>
      <c r="AE1069" s="43">
        <f>_xll.qlTenorBasisValue(TenorBasis6M,AC1069,_xll.ohTrigger(trigger,$X$24))</f>
        <v>1.4381266716287199E-3</v>
      </c>
      <c r="AF1069" s="90">
        <f>_xll.qlTenorBasisForwardRate(TenorBasis6M,AC1069,_xll.ohTrigger(trigger,$X$24))</f>
        <v>2.1562880569007466E-2</v>
      </c>
      <c r="AG1069" s="90">
        <f>_xll.qlIndexFixing(TenorBasisIndex6M,$AB1069,TRUE,_xll.ohTrigger(trigger,$X$24))</f>
        <v>2.1521912066574344E-2</v>
      </c>
      <c r="AH1069" s="43">
        <f>_xll.qlIndexFixing($X$9,$AB1069,TRUE,trigger)</f>
        <v>2.1500201872040485E-2</v>
      </c>
      <c r="AI1069" s="45">
        <f t="shared" si="31"/>
        <v>0.21710194533858945</v>
      </c>
    </row>
    <row r="1070" spans="27:35" x14ac:dyDescent="0.2">
      <c r="AA1070" s="122" t="s">
        <v>88</v>
      </c>
      <c r="AB1070" s="40">
        <f>_xll.qlInterestRateIndexFixingDate($X$9,AC1070)</f>
        <v>46878</v>
      </c>
      <c r="AC1070" s="40">
        <f>_xll.qlCalendarAdvance(calendar,$AC1069,AA1070,,,trigger)</f>
        <v>46882</v>
      </c>
      <c r="AD1070" s="40">
        <f>_xll.qlInterestRateIndexMaturity($X$9,AC1070,)</f>
        <v>47066</v>
      </c>
      <c r="AE1070" s="43">
        <f>_xll.qlTenorBasisValue(TenorBasis6M,AC1070,_xll.ohTrigger(trigger,$X$24))</f>
        <v>1.4351517100868827E-3</v>
      </c>
      <c r="AF1070" s="90">
        <f>_xll.qlTenorBasisForwardRate(TenorBasis6M,AC1070,_xll.ohTrigger(trigger,$X$24))</f>
        <v>2.1568507629612765E-2</v>
      </c>
      <c r="AG1070" s="90">
        <f>_xll.qlIndexFixing(TenorBasisIndex6M,$AB1070,TRUE,_xll.ohTrigger(trigger,$X$24))</f>
        <v>2.1522904662836916E-2</v>
      </c>
      <c r="AH1070" s="43">
        <f>_xll.qlIndexFixing($X$9,$AB1070,TRUE,trigger)</f>
        <v>2.1503245026739153E-2</v>
      </c>
      <c r="AI1070" s="45">
        <f t="shared" si="31"/>
        <v>0.19659636097763</v>
      </c>
    </row>
    <row r="1071" spans="27:35" x14ac:dyDescent="0.2">
      <c r="AA1071" s="122" t="s">
        <v>88</v>
      </c>
      <c r="AB1071" s="40">
        <f>_xll.qlInterestRateIndexFixingDate($X$9,AC1071)</f>
        <v>46885</v>
      </c>
      <c r="AC1071" s="40">
        <f>_xll.qlCalendarAdvance(calendar,$AC1070,AA1071,,,trigger)</f>
        <v>46889</v>
      </c>
      <c r="AD1071" s="40">
        <f>_xll.qlInterestRateIndexMaturity($X$9,AC1071,)</f>
        <v>47073</v>
      </c>
      <c r="AE1071" s="43">
        <f>_xll.qlTenorBasisValue(TenorBasis6M,AC1071,_xll.ohTrigger(trigger,$X$24))</f>
        <v>1.4321815912743373E-3</v>
      </c>
      <c r="AF1071" s="90">
        <f>_xll.qlTenorBasisForwardRate(TenorBasis6M,AC1071,_xll.ohTrigger(trigger,$X$24))</f>
        <v>2.1574016838243362E-2</v>
      </c>
      <c r="AG1071" s="90">
        <f>_xll.qlIndexFixing(TenorBasisIndex6M,$AB1071,TRUE,_xll.ohTrigger(trigger,$X$24))</f>
        <v>2.1523779409112331E-2</v>
      </c>
      <c r="AH1071" s="43">
        <f>_xll.qlIndexFixing($X$9,$AB1071,TRUE,trigger)</f>
        <v>2.1506207582321746E-2</v>
      </c>
      <c r="AI1071" s="45">
        <f t="shared" si="31"/>
        <v>0.1757182679058486</v>
      </c>
    </row>
    <row r="1072" spans="27:35" x14ac:dyDescent="0.2">
      <c r="AA1072" s="122" t="s">
        <v>88</v>
      </c>
      <c r="AB1072" s="40">
        <f>_xll.qlInterestRateIndexFixingDate($X$9,AC1072)</f>
        <v>46892</v>
      </c>
      <c r="AC1072" s="40">
        <f>_xll.qlCalendarAdvance(calendar,$AC1071,AA1072,,,trigger)</f>
        <v>46896</v>
      </c>
      <c r="AD1072" s="40">
        <f>_xll.qlInterestRateIndexMaturity($X$9,AC1072,)</f>
        <v>47080</v>
      </c>
      <c r="AE1072" s="43">
        <f>_xll.qlTenorBasisValue(TenorBasis6M,AC1072,_xll.ohTrigger(trigger,$X$24))</f>
        <v>1.4292163205362344E-3</v>
      </c>
      <c r="AF1072" s="90">
        <f>_xll.qlTenorBasisForwardRate(TenorBasis6M,AC1072,_xll.ohTrigger(trigger,$X$24))</f>
        <v>2.1579408199270112E-2</v>
      </c>
      <c r="AG1072" s="90">
        <f>_xll.qlIndexFixing(TenorBasisIndex6M,$AB1072,TRUE,_xll.ohTrigger(trigger,$X$24))</f>
        <v>2.1524536310597298E-2</v>
      </c>
      <c r="AH1072" s="43">
        <f>_xll.qlIndexFixing($X$9,$AB1072,TRUE,trigger)</f>
        <v>2.1509089538425074E-2</v>
      </c>
      <c r="AI1072" s="45">
        <f t="shared" si="31"/>
        <v>0.15446772172224288</v>
      </c>
    </row>
    <row r="1073" spans="27:35" x14ac:dyDescent="0.2">
      <c r="AA1073" s="122" t="s">
        <v>88</v>
      </c>
      <c r="AB1073" s="40">
        <f>_xll.qlInterestRateIndexFixingDate($X$9,AC1073)</f>
        <v>46899</v>
      </c>
      <c r="AC1073" s="40">
        <f>_xll.qlCalendarAdvance(calendar,$AC1072,AA1073,,,trigger)</f>
        <v>46903</v>
      </c>
      <c r="AD1073" s="40">
        <f>_xll.qlInterestRateIndexMaturity($X$9,AC1073,)</f>
        <v>47087</v>
      </c>
      <c r="AE1073" s="43">
        <f>_xll.qlTenorBasisValue(TenorBasis6M,AC1073,_xll.ohTrigger(trigger,$X$24))</f>
        <v>1.4262559031101652E-3</v>
      </c>
      <c r="AF1073" s="90">
        <f>_xll.qlTenorBasisForwardRate(TenorBasis6M,AC1073,_xll.ohTrigger(trigger,$X$24))</f>
        <v>2.1584681716980018E-2</v>
      </c>
      <c r="AG1073" s="90">
        <f>_xll.qlIndexFixing(TenorBasisIndex6M,$AB1073,TRUE,_xll.ohTrigger(trigger,$X$24))</f>
        <v>2.1525175372409028E-2</v>
      </c>
      <c r="AH1073" s="43">
        <f>_xll.qlIndexFixing($X$9,$AB1073,TRUE,trigger)</f>
        <v>2.1511890894697676E-2</v>
      </c>
      <c r="AI1073" s="45">
        <f t="shared" si="31"/>
        <v>0.13284477711351939</v>
      </c>
    </row>
    <row r="1074" spans="27:35" x14ac:dyDescent="0.2">
      <c r="AA1074" s="122" t="s">
        <v>88</v>
      </c>
      <c r="AB1074" s="40">
        <f>_xll.qlInterestRateIndexFixingDate($X$9,AC1074)</f>
        <v>46906</v>
      </c>
      <c r="AC1074" s="40">
        <f>_xll.qlCalendarAdvance(calendar,$AC1073,AA1074,,,trigger)</f>
        <v>46910</v>
      </c>
      <c r="AD1074" s="40">
        <f>_xll.qlInterestRateIndexMaturity($X$9,AC1074,)</f>
        <v>47093</v>
      </c>
      <c r="AE1074" s="43">
        <f>_xll.qlTenorBasisValue(TenorBasis6M,AC1074,_xll.ohTrigger(trigger,$X$24))</f>
        <v>1.4233003441268975E-3</v>
      </c>
      <c r="AF1074" s="90">
        <f>_xll.qlTenorBasisForwardRate(TenorBasis6M,AC1074,_xll.ohTrigger(trigger,$X$24))</f>
        <v>2.1588864828024239E-2</v>
      </c>
      <c r="AG1074" s="90">
        <f>_xll.qlIndexFixing(TenorBasisIndex6M,$AB1074,TRUE,_xll.ohTrigger(trigger,$X$24))</f>
        <v>2.1525154723293177E-2</v>
      </c>
      <c r="AH1074" s="43">
        <f>_xll.qlIndexFixing($X$9,$AB1074,TRUE,trigger)</f>
        <v>2.1513804617940981E-2</v>
      </c>
      <c r="AI1074" s="45">
        <f t="shared" si="31"/>
        <v>0.11350105352195966</v>
      </c>
    </row>
    <row r="1075" spans="27:35" x14ac:dyDescent="0.2">
      <c r="AA1075" s="122" t="s">
        <v>88</v>
      </c>
      <c r="AB1075" s="40">
        <f>_xll.qlInterestRateIndexFixingDate($X$9,AC1075)</f>
        <v>46913</v>
      </c>
      <c r="AC1075" s="40">
        <f>_xll.qlCalendarAdvance(calendar,$AC1074,AA1075,,,trigger)</f>
        <v>46917</v>
      </c>
      <c r="AD1075" s="40">
        <f>_xll.qlInterestRateIndexMaturity($X$9,AC1075,)</f>
        <v>47100</v>
      </c>
      <c r="AE1075" s="43">
        <f>_xll.qlTenorBasisValue(TenorBasis6M,AC1075,_xll.ohTrigger(trigger,$X$24))</f>
        <v>1.4203496486110934E-3</v>
      </c>
      <c r="AF1075" s="90">
        <f>_xll.qlTenorBasisForwardRate(TenorBasis6M,AC1075,_xll.ohTrigger(trigger,$X$24))</f>
        <v>2.1593910785823598E-2</v>
      </c>
      <c r="AG1075" s="90">
        <f>_xll.qlIndexFixing(TenorBasisIndex6M,$AB1075,TRUE,_xll.ohTrigger(trigger,$X$24))</f>
        <v>2.1525541187494144E-2</v>
      </c>
      <c r="AH1075" s="43">
        <f>_xll.qlIndexFixing($X$9,$AB1075,TRUE,trigger)</f>
        <v>2.1516450373490054E-2</v>
      </c>
      <c r="AI1075" s="45">
        <f t="shared" si="31"/>
        <v>9.0908140040896201E-2</v>
      </c>
    </row>
    <row r="1076" spans="27:35" x14ac:dyDescent="0.2">
      <c r="AA1076" s="122" t="s">
        <v>88</v>
      </c>
      <c r="AB1076" s="40">
        <f>_xll.qlInterestRateIndexFixingDate($X$9,AC1076)</f>
        <v>46920</v>
      </c>
      <c r="AC1076" s="40">
        <f>_xll.qlCalendarAdvance(calendar,$AC1075,AA1076,,,trigger)</f>
        <v>46924</v>
      </c>
      <c r="AD1076" s="40">
        <f>_xll.qlInterestRateIndexMaturity($X$9,AC1076,)</f>
        <v>47107</v>
      </c>
      <c r="AE1076" s="43">
        <f>_xll.qlTenorBasisValue(TenorBasis6M,AC1076,_xll.ohTrigger(trigger,$X$24))</f>
        <v>1.417403821482038E-3</v>
      </c>
      <c r="AF1076" s="90">
        <f>_xll.qlTenorBasisForwardRate(TenorBasis6M,AC1076,_xll.ohTrigger(trigger,$X$24))</f>
        <v>2.1598838919357641E-2</v>
      </c>
      <c r="AG1076" s="90">
        <f>_xll.qlIndexFixing(TenorBasisIndex6M,$AB1076,TRUE,_xll.ohTrigger(trigger,$X$24))</f>
        <v>2.1525809833609334E-2</v>
      </c>
      <c r="AH1076" s="43">
        <f>_xll.qlIndexFixing($X$9,$AB1076,TRUE,trigger)</f>
        <v>2.1519015533003928E-2</v>
      </c>
      <c r="AI1076" s="45">
        <f t="shared" si="31"/>
        <v>6.7943006054060895E-2</v>
      </c>
    </row>
    <row r="1077" spans="27:35" x14ac:dyDescent="0.2">
      <c r="AA1077" s="122" t="s">
        <v>88</v>
      </c>
      <c r="AB1077" s="40">
        <f>_xll.qlInterestRateIndexFixingDate($X$9,AC1077)</f>
        <v>46927</v>
      </c>
      <c r="AC1077" s="40">
        <f>_xll.qlCalendarAdvance(calendar,$AC1076,AA1077,,,trigger)</f>
        <v>46931</v>
      </c>
      <c r="AD1077" s="40">
        <f>_xll.qlInterestRateIndexMaturity($X$9,AC1077,)</f>
        <v>47114</v>
      </c>
      <c r="AE1077" s="43">
        <f>_xll.qlTenorBasisValue(TenorBasis6M,AC1077,_xll.ohTrigger(trigger,$X$24))</f>
        <v>1.41446286755435E-3</v>
      </c>
      <c r="AF1077" s="90">
        <f>_xll.qlTenorBasisForwardRate(TenorBasis6M,AC1077,_xll.ohTrigger(trigger,$X$24))</f>
        <v>2.1603649232584728E-2</v>
      </c>
      <c r="AG1077" s="90">
        <f>_xll.qlIndexFixing(TenorBasisIndex6M,$AB1077,TRUE,_xll.ohTrigger(trigger,$X$24))</f>
        <v>2.1525960666425734E-2</v>
      </c>
      <c r="AH1077" s="43">
        <f>_xll.qlIndexFixing($X$9,$AB1077,TRUE,trigger)</f>
        <v>2.152150009617159E-2</v>
      </c>
      <c r="AI1077" s="45">
        <f t="shared" si="31"/>
        <v>4.4605702541437864E-2</v>
      </c>
    </row>
    <row r="1078" spans="27:35" x14ac:dyDescent="0.2">
      <c r="AA1078" s="122" t="s">
        <v>88</v>
      </c>
      <c r="AB1078" s="40">
        <f>_xll.qlInterestRateIndexFixingDate($X$9,AC1078)</f>
        <v>46934</v>
      </c>
      <c r="AC1078" s="40">
        <f>_xll.qlCalendarAdvance(calendar,$AC1077,AA1078,,,trigger)</f>
        <v>46938</v>
      </c>
      <c r="AD1078" s="40">
        <f>_xll.qlInterestRateIndexMaturity($X$9,AC1078,)</f>
        <v>47122</v>
      </c>
      <c r="AE1078" s="43">
        <f>_xll.qlTenorBasisValue(TenorBasis6M,AC1078,_xll.ohTrigger(trigger,$X$24))</f>
        <v>1.4115267915387007E-3</v>
      </c>
      <c r="AF1078" s="90">
        <f>_xll.qlTenorBasisForwardRate(TenorBasis6M,AC1078,_xll.ohTrigger(trigger,$X$24))</f>
        <v>2.1609281799813407E-2</v>
      </c>
      <c r="AG1078" s="90">
        <f>_xll.qlIndexFixing(TenorBasisIndex6M,$AB1078,TRUE,_xll.ohTrigger(trigger,$X$24))</f>
        <v>2.1526603259376824E-2</v>
      </c>
      <c r="AH1078" s="43">
        <f>_xll.qlIndexFixing($X$9,$AB1078,TRUE,trigger)</f>
        <v>2.1524688666955262E-2</v>
      </c>
      <c r="AI1078" s="45">
        <f t="shared" si="31"/>
        <v>1.9145924215618892E-2</v>
      </c>
    </row>
    <row r="1079" spans="27:35" x14ac:dyDescent="0.2">
      <c r="AA1079" s="122" t="s">
        <v>88</v>
      </c>
      <c r="AB1079" s="40">
        <f>_xll.qlInterestRateIndexFixingDate($X$9,AC1079)</f>
        <v>46941</v>
      </c>
      <c r="AC1079" s="40">
        <f>_xll.qlCalendarAdvance(calendar,$AC1078,AA1079,,,trigger)</f>
        <v>46945</v>
      </c>
      <c r="AD1079" s="40">
        <f>_xll.qlInterestRateIndexMaturity($X$9,AC1079,)</f>
        <v>47129</v>
      </c>
      <c r="AE1079" s="43">
        <f>_xll.qlTenorBasisValue(TenorBasis6M,AC1079,_xll.ohTrigger(trigger,$X$24))</f>
        <v>1.4085955980425186E-3</v>
      </c>
      <c r="AF1079" s="90">
        <f>_xll.qlTenorBasisForwardRate(TenorBasis6M,AC1079,_xll.ohTrigger(trigger,$X$24))</f>
        <v>2.161384834287362E-2</v>
      </c>
      <c r="AG1079" s="90">
        <f>_xll.qlIndexFixing(TenorBasisIndex6M,$AB1079,TRUE,_xll.ohTrigger(trigger,$X$24))</f>
        <v>2.1526535385784425E-2</v>
      </c>
      <c r="AH1079" s="43">
        <f>_xll.qlIndexFixing($X$9,$AB1079,TRUE,trigger)</f>
        <v>2.1527006417395533E-2</v>
      </c>
      <c r="AI1079" s="45">
        <f t="shared" si="31"/>
        <v>-4.7103161110798042E-3</v>
      </c>
    </row>
    <row r="1080" spans="27:35" x14ac:dyDescent="0.2">
      <c r="AA1080" s="122" t="s">
        <v>88</v>
      </c>
      <c r="AB1080" s="40">
        <f>_xll.qlInterestRateIndexFixingDate($X$9,AC1080)</f>
        <v>46948</v>
      </c>
      <c r="AC1080" s="40">
        <f>_xll.qlCalendarAdvance(calendar,$AC1079,AA1080,,,trigger)</f>
        <v>46952</v>
      </c>
      <c r="AD1080" s="40">
        <f>_xll.qlInterestRateIndexMaturity($X$9,AC1080,)</f>
        <v>47136</v>
      </c>
      <c r="AE1080" s="43">
        <f>_xll.qlTenorBasisValue(TenorBasis6M,AC1080,_xll.ohTrigger(trigger,$X$24))</f>
        <v>1.4056692915707005E-3</v>
      </c>
      <c r="AF1080" s="90">
        <f>_xll.qlTenorBasisForwardRate(TenorBasis6M,AC1080,_xll.ohTrigger(trigger,$X$24))</f>
        <v>2.1618297070260094E-2</v>
      </c>
      <c r="AG1080" s="90">
        <f>_xll.qlIndexFixing(TenorBasisIndex6M,$AB1080,TRUE,_xll.ohTrigger(trigger,$X$24))</f>
        <v>2.1526349705958125E-2</v>
      </c>
      <c r="AH1080" s="43">
        <f>_xll.qlIndexFixing($X$9,$AB1080,TRUE,trigger)</f>
        <v>2.1529243565814656E-2</v>
      </c>
      <c r="AI1080" s="45">
        <f t="shared" si="31"/>
        <v>-2.8938598565300677E-2</v>
      </c>
    </row>
    <row r="1081" spans="27:35" x14ac:dyDescent="0.2">
      <c r="AA1081" s="122" t="s">
        <v>88</v>
      </c>
      <c r="AB1081" s="40">
        <f>_xll.qlInterestRateIndexFixingDate($X$9,AC1081)</f>
        <v>46955</v>
      </c>
      <c r="AC1081" s="40">
        <f>_xll.qlCalendarAdvance(calendar,$AC1080,AA1081,,,trigger)</f>
        <v>46959</v>
      </c>
      <c r="AD1081" s="40">
        <f>_xll.qlInterestRateIndexMaturity($X$9,AC1081,)</f>
        <v>47143</v>
      </c>
      <c r="AE1081" s="43">
        <f>_xll.qlTenorBasisValue(TenorBasis6M,AC1081,_xll.ohTrigger(trigger,$X$24))</f>
        <v>1.4027478765263083E-3</v>
      </c>
      <c r="AF1081" s="90">
        <f>_xll.qlTenorBasisForwardRate(TenorBasis6M,AC1081,_xll.ohTrigger(trigger,$X$24))</f>
        <v>2.162262798559211E-2</v>
      </c>
      <c r="AG1081" s="90">
        <f>_xll.qlIndexFixing(TenorBasisIndex6M,$AB1081,TRUE,_xll.ohTrigger(trigger,$X$24))</f>
        <v>2.1526046224342638E-2</v>
      </c>
      <c r="AH1081" s="43">
        <f>_xll.qlIndexFixing($X$9,$AB1081,TRUE,trigger)</f>
        <v>2.1531400111938506E-2</v>
      </c>
      <c r="AI1081" s="45">
        <f t="shared" si="31"/>
        <v>-5.3538875958679399E-2</v>
      </c>
    </row>
    <row r="1082" spans="27:35" x14ac:dyDescent="0.2">
      <c r="AA1082" s="122" t="s">
        <v>88</v>
      </c>
      <c r="AB1082" s="40">
        <f>_xll.qlInterestRateIndexFixingDate($X$9,AC1082)</f>
        <v>46962</v>
      </c>
      <c r="AC1082" s="40">
        <f>_xll.qlCalendarAdvance(calendar,$AC1081,AA1082,,,trigger)</f>
        <v>46966</v>
      </c>
      <c r="AD1082" s="40">
        <f>_xll.qlInterestRateIndexMaturity($X$9,AC1082,)</f>
        <v>47150</v>
      </c>
      <c r="AE1082" s="43">
        <f>_xll.qlTenorBasisValue(TenorBasis6M,AC1082,_xll.ohTrigger(trigger,$X$24))</f>
        <v>1.3998313572112717E-3</v>
      </c>
      <c r="AF1082" s="90">
        <f>_xll.qlTenorBasisForwardRate(TenorBasis6M,AC1082,_xll.ohTrigger(trigger,$X$24))</f>
        <v>2.1626841092411614E-2</v>
      </c>
      <c r="AG1082" s="90">
        <f>_xll.qlIndexFixing(TenorBasisIndex6M,$AB1082,TRUE,_xll.ohTrigger(trigger,$X$24))</f>
        <v>2.1525624945309241E-2</v>
      </c>
      <c r="AH1082" s="43">
        <f>_xll.qlIndexFixing($X$9,$AB1082,TRUE,trigger)</f>
        <v>2.153347605550425E-2</v>
      </c>
      <c r="AI1082" s="45">
        <f t="shared" si="31"/>
        <v>-7.8511101950090589E-2</v>
      </c>
    </row>
    <row r="1083" spans="27:35" x14ac:dyDescent="0.2">
      <c r="AA1083" s="122" t="s">
        <v>88</v>
      </c>
      <c r="AB1083" s="40">
        <f>_xll.qlInterestRateIndexFixingDate($X$9,AC1083)</f>
        <v>46969</v>
      </c>
      <c r="AC1083" s="40">
        <f>_xll.qlCalendarAdvance(calendar,$AC1082,AA1083,,,trigger)</f>
        <v>46973</v>
      </c>
      <c r="AD1083" s="40">
        <f>_xll.qlInterestRateIndexMaturity($X$9,AC1083,)</f>
        <v>47157</v>
      </c>
      <c r="AE1083" s="43">
        <f>_xll.qlTenorBasisValue(TenorBasis6M,AC1083,_xll.ohTrigger(trigger,$X$24))</f>
        <v>1.3969197378270778E-3</v>
      </c>
      <c r="AF1083" s="90">
        <f>_xll.qlTenorBasisForwardRate(TenorBasis6M,AC1083,_xll.ohTrigger(trigger,$X$24))</f>
        <v>2.1630936394179751E-2</v>
      </c>
      <c r="AG1083" s="90">
        <f>_xll.qlIndexFixing(TenorBasisIndex6M,$AB1083,TRUE,_xll.ohTrigger(trigger,$X$24))</f>
        <v>2.1525085873146246E-2</v>
      </c>
      <c r="AH1083" s="43">
        <f>_xll.qlIndexFixing($X$9,$AB1083,TRUE,trigger)</f>
        <v>2.1535471396258613E-2</v>
      </c>
      <c r="AI1083" s="45">
        <f t="shared" si="31"/>
        <v>-0.10385523112367567</v>
      </c>
    </row>
    <row r="1084" spans="27:35" x14ac:dyDescent="0.2">
      <c r="AA1084" s="122" t="s">
        <v>88</v>
      </c>
      <c r="AB1084" s="40">
        <f>_xll.qlInterestRateIndexFixingDate($X$9,AC1084)</f>
        <v>46976</v>
      </c>
      <c r="AC1084" s="40">
        <f>_xll.qlCalendarAdvance(calendar,$AC1083,AA1084,,,trigger)</f>
        <v>46980</v>
      </c>
      <c r="AD1084" s="40">
        <f>_xll.qlInterestRateIndexMaturity($X$9,AC1084,)</f>
        <v>47164</v>
      </c>
      <c r="AE1084" s="43">
        <f>_xll.qlTenorBasisValue(TenorBasis6M,AC1084,_xll.ohTrigger(trigger,$X$24))</f>
        <v>1.3940130224754659E-3</v>
      </c>
      <c r="AF1084" s="90">
        <f>_xll.qlTenorBasisForwardRate(TenorBasis6M,AC1084,_xll.ohTrigger(trigger,$X$24))</f>
        <v>2.1634913894280339E-2</v>
      </c>
      <c r="AG1084" s="90">
        <f>_xll.qlIndexFixing(TenorBasisIndex6M,$AB1084,TRUE,_xll.ohTrigger(trigger,$X$24))</f>
        <v>2.1524429012065933E-2</v>
      </c>
      <c r="AH1084" s="43">
        <f>_xll.qlIndexFixing($X$9,$AB1084,TRUE,trigger)</f>
        <v>2.1537386133955706E-2</v>
      </c>
      <c r="AI1084" s="45">
        <f t="shared" si="31"/>
        <v>-0.12957121889773521</v>
      </c>
    </row>
    <row r="1085" spans="27:35" x14ac:dyDescent="0.2">
      <c r="AA1085" s="122" t="s">
        <v>88</v>
      </c>
      <c r="AB1085" s="40">
        <f>_xll.qlInterestRateIndexFixingDate($X$9,AC1085)</f>
        <v>46983</v>
      </c>
      <c r="AC1085" s="40">
        <f>_xll.qlCalendarAdvance(calendar,$AC1084,AA1085,,,trigger)</f>
        <v>46987</v>
      </c>
      <c r="AD1085" s="40">
        <f>_xll.qlInterestRateIndexMaturity($X$9,AC1085,)</f>
        <v>47171</v>
      </c>
      <c r="AE1085" s="43">
        <f>_xll.qlTenorBasisValue(TenorBasis6M,AC1085,_xll.ohTrigger(trigger,$X$24))</f>
        <v>1.391111215159111E-3</v>
      </c>
      <c r="AF1085" s="90">
        <f>_xll.qlTenorBasisForwardRate(TenorBasis6M,AC1085,_xll.ohTrigger(trigger,$X$24))</f>
        <v>2.163877359601769E-2</v>
      </c>
      <c r="AG1085" s="90">
        <f>_xll.qlIndexFixing(TenorBasisIndex6M,$AB1085,TRUE,_xll.ohTrigger(trigger,$X$24))</f>
        <v>2.1523654366198918E-2</v>
      </c>
      <c r="AH1085" s="43">
        <f>_xll.qlIndexFixing($X$9,$AB1085,TRUE,trigger)</f>
        <v>2.15392202683631E-2</v>
      </c>
      <c r="AI1085" s="45">
        <f t="shared" si="31"/>
        <v>-0.15565902164182271</v>
      </c>
    </row>
    <row r="1086" spans="27:35" x14ac:dyDescent="0.2">
      <c r="AA1086" s="122" t="s">
        <v>88</v>
      </c>
      <c r="AB1086" s="40">
        <f>_xll.qlInterestRateIndexFixingDate($X$9,AC1086)</f>
        <v>46990</v>
      </c>
      <c r="AC1086" s="40">
        <f>_xll.qlCalendarAdvance(calendar,$AC1085,AA1086,,,trigger)</f>
        <v>46994</v>
      </c>
      <c r="AD1086" s="40">
        <f>_xll.qlInterestRateIndexMaturity($X$9,AC1086,)</f>
        <v>47177</v>
      </c>
      <c r="AE1086" s="43">
        <f>_xll.qlTenorBasisValue(TenorBasis6M,AC1086,_xll.ohTrigger(trigger,$X$24))</f>
        <v>1.3882143197823107E-3</v>
      </c>
      <c r="AF1086" s="90">
        <f>_xll.qlTenorBasisForwardRate(TenorBasis6M,AC1086,_xll.ohTrigger(trigger,$X$24))</f>
        <v>2.1641640750366505E-2</v>
      </c>
      <c r="AG1086" s="90">
        <f>_xll.qlIndexFixing(TenorBasisIndex6M,$AB1086,TRUE,_xll.ohTrigger(trigger,$X$24))</f>
        <v>2.1522017312443149E-2</v>
      </c>
      <c r="AH1086" s="43">
        <f>_xll.qlIndexFixing($X$9,$AB1086,TRUE,trigger)</f>
        <v>2.1540234282475718E-2</v>
      </c>
      <c r="AI1086" s="45">
        <f t="shared" si="31"/>
        <v>-0.18216970032569613</v>
      </c>
    </row>
    <row r="1087" spans="27:35" x14ac:dyDescent="0.2">
      <c r="AA1087" s="122" t="s">
        <v>88</v>
      </c>
      <c r="AB1087" s="40">
        <f>_xll.qlInterestRateIndexFixingDate($X$9,AC1087)</f>
        <v>46997</v>
      </c>
      <c r="AC1087" s="40">
        <f>_xll.qlCalendarAdvance(calendar,$AC1086,AA1087,,,trigger)</f>
        <v>47001</v>
      </c>
      <c r="AD1087" s="40">
        <f>_xll.qlInterestRateIndexMaturity($X$9,AC1087,)</f>
        <v>47182</v>
      </c>
      <c r="AE1087" s="43">
        <f>_xll.qlTenorBasisValue(TenorBasis6M,AC1087,_xll.ohTrigger(trigger,$X$24))</f>
        <v>1.3853223401516588E-3</v>
      </c>
      <c r="AF1087" s="90">
        <f>_xll.qlTenorBasisForwardRate(TenorBasis6M,AC1087,_xll.ohTrigger(trigger,$X$24))</f>
        <v>2.1643537699329682E-2</v>
      </c>
      <c r="AG1087" s="90">
        <f>_xll.qlIndexFixing(TenorBasisIndex6M,$AB1087,TRUE,_xll.ohTrigger(trigger,$X$24))</f>
        <v>2.1519468254079525E-2</v>
      </c>
      <c r="AH1087" s="43">
        <f>_xll.qlIndexFixing($X$9,$AB1087,TRUE,trigger)</f>
        <v>2.1540443613232523E-2</v>
      </c>
      <c r="AI1087" s="45">
        <f t="shared" si="31"/>
        <v>-0.20975359152998474</v>
      </c>
    </row>
    <row r="1088" spans="27:35" x14ac:dyDescent="0.2">
      <c r="AA1088" s="122" t="s">
        <v>88</v>
      </c>
      <c r="AB1088" s="40">
        <f>_xll.qlInterestRateIndexFixingDate($X$9,AC1088)</f>
        <v>47004</v>
      </c>
      <c r="AC1088" s="40">
        <f>_xll.qlCalendarAdvance(calendar,$AC1087,AA1088,,,trigger)</f>
        <v>47008</v>
      </c>
      <c r="AD1088" s="40">
        <f>_xll.qlInterestRateIndexMaturity($X$9,AC1088,)</f>
        <v>47189</v>
      </c>
      <c r="AE1088" s="43">
        <f>_xll.qlTenorBasisValue(TenorBasis6M,AC1088,_xll.ohTrigger(trigger,$X$24))</f>
        <v>1.3824352799767276E-3</v>
      </c>
      <c r="AF1088" s="90">
        <f>_xll.qlTenorBasisForwardRate(TenorBasis6M,AC1088,_xll.ohTrigger(trigger,$X$24))</f>
        <v>2.1647068628557802E-2</v>
      </c>
      <c r="AG1088" s="90">
        <f>_xll.qlIndexFixing(TenorBasisIndex6M,$AB1088,TRUE,_xll.ohTrigger(trigger,$X$24))</f>
        <v>2.1518288910687518E-2</v>
      </c>
      <c r="AH1088" s="43">
        <f>_xll.qlIndexFixing($X$9,$AB1088,TRUE,trigger)</f>
        <v>2.154205292145291E-2</v>
      </c>
      <c r="AI1088" s="45">
        <f t="shared" si="31"/>
        <v>-0.23764010765391086</v>
      </c>
    </row>
    <row r="1089" spans="27:35" x14ac:dyDescent="0.2">
      <c r="AA1089" s="122" t="s">
        <v>88</v>
      </c>
      <c r="AB1089" s="40">
        <f>_xll.qlInterestRateIndexFixingDate($X$9,AC1089)</f>
        <v>47011</v>
      </c>
      <c r="AC1089" s="40">
        <f>_xll.qlCalendarAdvance(calendar,$AC1088,AA1089,,,trigger)</f>
        <v>47015</v>
      </c>
      <c r="AD1089" s="40">
        <f>_xll.qlInterestRateIndexMaturity($X$9,AC1089,)</f>
        <v>47196</v>
      </c>
      <c r="AE1089" s="43">
        <f>_xll.qlTenorBasisValue(TenorBasis6M,AC1089,_xll.ohTrigger(trigger,$X$24))</f>
        <v>1.3795531428707332E-3</v>
      </c>
      <c r="AF1089" s="90">
        <f>_xll.qlTenorBasisForwardRate(TenorBasis6M,AC1089,_xll.ohTrigger(trigger,$X$24))</f>
        <v>2.1650481792356246E-2</v>
      </c>
      <c r="AG1089" s="90">
        <f>_xll.qlIndexFixing(TenorBasisIndex6M,$AB1089,TRUE,_xll.ohTrigger(trigger,$X$24))</f>
        <v>2.1516991818913863E-2</v>
      </c>
      <c r="AH1089" s="43">
        <f>_xll.qlIndexFixing($X$9,$AB1089,TRUE,trigger)</f>
        <v>2.1543581639953648E-2</v>
      </c>
      <c r="AI1089" s="45">
        <f t="shared" si="31"/>
        <v>-0.26589821039785244</v>
      </c>
    </row>
    <row r="1090" spans="27:35" x14ac:dyDescent="0.2">
      <c r="AA1090" s="122" t="s">
        <v>88</v>
      </c>
      <c r="AB1090" s="40">
        <f>_xll.qlInterestRateIndexFixingDate($X$9,AC1090)</f>
        <v>47018</v>
      </c>
      <c r="AC1090" s="40">
        <f>_xll.qlCalendarAdvance(calendar,$AC1089,AA1090,,,trigger)</f>
        <v>47022</v>
      </c>
      <c r="AD1090" s="40">
        <f>_xll.qlInterestRateIndexMaturity($X$9,AC1090,)</f>
        <v>47203</v>
      </c>
      <c r="AE1090" s="43">
        <f>_xll.qlTenorBasisValue(TenorBasis6M,AC1090,_xll.ohTrigger(trigger,$X$24))</f>
        <v>1.3766759323512094E-3</v>
      </c>
      <c r="AF1090" s="90">
        <f>_xll.qlTenorBasisForwardRate(TenorBasis6M,AC1090,_xll.ohTrigger(trigger,$X$24))</f>
        <v>2.1653777193675585E-2</v>
      </c>
      <c r="AG1090" s="90">
        <f>_xll.qlIndexFixing(TenorBasisIndex6M,$AB1090,TRUE,_xll.ohTrigger(trigger,$X$24))</f>
        <v>2.1515576982537185E-2</v>
      </c>
      <c r="AH1090" s="43">
        <f>_xll.qlIndexFixing($X$9,$AB1090,TRUE,trigger)</f>
        <v>2.1545029768551015E-2</v>
      </c>
      <c r="AI1090" s="45">
        <f t="shared" si="31"/>
        <v>-0.29452786013829668</v>
      </c>
    </row>
    <row r="1091" spans="27:35" x14ac:dyDescent="0.2">
      <c r="AA1091" s="122" t="s">
        <v>88</v>
      </c>
      <c r="AB1091" s="40">
        <f>_xll.qlInterestRateIndexFixingDate($X$9,AC1091)</f>
        <v>47025</v>
      </c>
      <c r="AC1091" s="40">
        <f>_xll.qlCalendarAdvance(calendar,$AC1090,AA1091,,,trigger)</f>
        <v>47029</v>
      </c>
      <c r="AD1091" s="40">
        <f>_xll.qlInterestRateIndexMaturity($X$9,AC1091,)</f>
        <v>47211</v>
      </c>
      <c r="AE1091" s="43">
        <f>_xll.qlTenorBasisValue(TenorBasis6M,AC1091,_xll.ohTrigger(trigger,$X$24))</f>
        <v>1.3738036518406687E-3</v>
      </c>
      <c r="AF1091" s="90">
        <f>_xll.qlTenorBasisForwardRate(TenorBasis6M,AC1091,_xll.ohTrigger(trigger,$X$24))</f>
        <v>2.1657790048577822E-2</v>
      </c>
      <c r="AG1091" s="90">
        <f>_xll.qlIndexFixing(TenorBasisIndex6M,$AB1091,TRUE,_xll.ohTrigger(trigger,$X$24))</f>
        <v>2.1515544061286338E-2</v>
      </c>
      <c r="AH1091" s="43">
        <f>_xll.qlIndexFixing($X$9,$AB1091,TRUE,trigger)</f>
        <v>2.1547109517174135E-2</v>
      </c>
      <c r="AI1091" s="45">
        <f t="shared" si="31"/>
        <v>-0.31565455887797023</v>
      </c>
    </row>
    <row r="1092" spans="27:35" x14ac:dyDescent="0.2">
      <c r="AA1092" s="122" t="s">
        <v>88</v>
      </c>
      <c r="AB1092" s="40">
        <f>_xll.qlInterestRateIndexFixingDate($X$9,AC1092)</f>
        <v>47032</v>
      </c>
      <c r="AC1092" s="40">
        <f>_xll.qlCalendarAdvance(calendar,$AC1091,AA1092,,,trigger)</f>
        <v>47036</v>
      </c>
      <c r="AD1092" s="40">
        <f>_xll.qlInterestRateIndexMaturity($X$9,AC1092,)</f>
        <v>47218</v>
      </c>
      <c r="AE1092" s="43">
        <f>_xll.qlTenorBasisValue(TenorBasis6M,AC1092,_xll.ohTrigger(trigger,$X$24))</f>
        <v>1.3709363046672651E-3</v>
      </c>
      <c r="AF1092" s="90">
        <f>_xll.qlTenorBasisForwardRate(TenorBasis6M,AC1092,_xll.ohTrigger(trigger,$X$24))</f>
        <v>2.166084170594814E-2</v>
      </c>
      <c r="AG1092" s="90">
        <f>_xll.qlIndexFixing(TenorBasisIndex6M,$AB1092,TRUE,_xll.ohTrigger(trigger,$X$24))</f>
        <v>2.1518595890754597E-2</v>
      </c>
      <c r="AH1092" s="43">
        <f>_xll.qlIndexFixing($X$9,$AB1092,TRUE,trigger)</f>
        <v>2.1548390785256975E-2</v>
      </c>
      <c r="AI1092" s="45">
        <f t="shared" si="31"/>
        <v>-0.29794894502378072</v>
      </c>
    </row>
    <row r="1093" spans="27:35" x14ac:dyDescent="0.2">
      <c r="AA1093" s="122" t="s">
        <v>88</v>
      </c>
      <c r="AB1093" s="40">
        <f>_xll.qlInterestRateIndexFixingDate($X$9,AC1093)</f>
        <v>47039</v>
      </c>
      <c r="AC1093" s="40">
        <f>_xll.qlCalendarAdvance(calendar,$AC1092,AA1093,,,trigger)</f>
        <v>47043</v>
      </c>
      <c r="AD1093" s="40">
        <f>_xll.qlInterestRateIndexMaturity($X$9,AC1093,)</f>
        <v>47225</v>
      </c>
      <c r="AE1093" s="43">
        <f>_xll.qlTenorBasisValue(TenorBasis6M,AC1093,_xll.ohTrigger(trigger,$X$24))</f>
        <v>1.36807389406545E-3</v>
      </c>
      <c r="AF1093" s="90">
        <f>_xll.qlTenorBasisForwardRate(TenorBasis6M,AC1093,_xll.ohTrigger(trigger,$X$24))</f>
        <v>2.1663775602390856E-2</v>
      </c>
      <c r="AG1093" s="90">
        <f>_xll.qlIndexFixing(TenorBasisIndex6M,$AB1093,TRUE,_xll.ohTrigger(trigger,$X$24))</f>
        <v>2.1521529967670969E-2</v>
      </c>
      <c r="AH1093" s="43">
        <f>_xll.qlIndexFixing($X$9,$AB1093,TRUE,trigger)</f>
        <v>2.1549591458139412E-2</v>
      </c>
      <c r="AI1093" s="45">
        <f t="shared" si="31"/>
        <v>-0.28061490468443001</v>
      </c>
    </row>
    <row r="1094" spans="27:35" x14ac:dyDescent="0.2">
      <c r="AA1094" s="122" t="s">
        <v>88</v>
      </c>
      <c r="AB1094" s="40">
        <f>_xll.qlInterestRateIndexFixingDate($X$9,AC1094)</f>
        <v>47046</v>
      </c>
      <c r="AC1094" s="40">
        <f>_xll.qlCalendarAdvance(calendar,$AC1093,AA1094,,,trigger)</f>
        <v>47050</v>
      </c>
      <c r="AD1094" s="40">
        <f>_xll.qlInterestRateIndexMaturity($X$9,AC1094,)</f>
        <v>47232</v>
      </c>
      <c r="AE1094" s="43">
        <f>_xll.qlTenorBasisValue(TenorBasis6M,AC1094,_xll.ohTrigger(trigger,$X$24))</f>
        <v>1.3652164231766275E-3</v>
      </c>
      <c r="AF1094" s="90">
        <f>_xll.qlTenorBasisForwardRate(TenorBasis6M,AC1094,_xll.ohTrigger(trigger,$X$24))</f>
        <v>2.1666591740557472E-2</v>
      </c>
      <c r="AG1094" s="90">
        <f>_xll.qlIndexFixing(TenorBasisIndex6M,$AB1094,TRUE,_xll.ohTrigger(trigger,$X$24))</f>
        <v>2.1524346294686962E-2</v>
      </c>
      <c r="AH1094" s="43">
        <f>_xll.qlIndexFixing($X$9,$AB1094,TRUE,trigger)</f>
        <v>2.1550711535676507E-2</v>
      </c>
      <c r="AI1094" s="45">
        <f t="shared" si="31"/>
        <v>-0.26365240989544708</v>
      </c>
    </row>
    <row r="1095" spans="27:35" x14ac:dyDescent="0.2">
      <c r="AA1095" s="122" t="s">
        <v>88</v>
      </c>
      <c r="AB1095" s="40">
        <f>_xll.qlInterestRateIndexFixingDate($X$9,AC1095)</f>
        <v>47053</v>
      </c>
      <c r="AC1095" s="40">
        <f>_xll.qlCalendarAdvance(calendar,$AC1094,AA1095,,,trigger)</f>
        <v>47057</v>
      </c>
      <c r="AD1095" s="40">
        <f>_xll.qlInterestRateIndexMaturity($X$9,AC1095,)</f>
        <v>47238</v>
      </c>
      <c r="AE1095" s="43">
        <f>_xll.qlTenorBasisValue(TenorBasis6M,AC1095,_xll.ohTrigger(trigger,$X$24))</f>
        <v>1.3623638950498035E-3</v>
      </c>
      <c r="AF1095" s="90">
        <f>_xll.qlTenorBasisForwardRate(TenorBasis6M,AC1095,_xll.ohTrigger(trigger,$X$24))</f>
        <v>2.1668487861195511E-2</v>
      </c>
      <c r="AG1095" s="90">
        <f>_xll.qlIndexFixing(TenorBasisIndex6M,$AB1095,TRUE,_xll.ohTrigger(trigger,$X$24))</f>
        <v>2.1526251083023334E-2</v>
      </c>
      <c r="AH1095" s="43">
        <f>_xll.qlIndexFixing($X$9,$AB1095,TRUE,trigger)</f>
        <v>2.1551061557228385E-2</v>
      </c>
      <c r="AI1095" s="45">
        <f t="shared" si="31"/>
        <v>-0.24810474205050337</v>
      </c>
    </row>
    <row r="1096" spans="27:35" x14ac:dyDescent="0.2">
      <c r="AA1096" s="122" t="s">
        <v>88</v>
      </c>
      <c r="AB1096" s="40">
        <f>_xll.qlInterestRateIndexFixingDate($X$9,AC1096)</f>
        <v>47060</v>
      </c>
      <c r="AC1096" s="40">
        <f>_xll.qlCalendarAdvance(calendar,$AC1095,AA1096,,,trigger)</f>
        <v>47064</v>
      </c>
      <c r="AD1096" s="40">
        <f>_xll.qlInterestRateIndexMaturity($X$9,AC1096,)</f>
        <v>47245</v>
      </c>
      <c r="AE1096" s="43">
        <f>_xll.qlTenorBasisValue(TenorBasis6M,AC1096,_xll.ohTrigger(trigger,$X$24))</f>
        <v>1.3595163126422338E-3</v>
      </c>
      <c r="AF1096" s="90">
        <f>_xll.qlTenorBasisForwardRate(TenorBasis6M,AC1096,_xll.ohTrigger(trigger,$X$24))</f>
        <v>2.1671076745488307E-2</v>
      </c>
      <c r="AG1096" s="90">
        <f>_xll.qlIndexFixing(TenorBasisIndex6M,$AB1096,TRUE,_xll.ohTrigger(trigger,$X$24))</f>
        <v>2.1528840173317538E-2</v>
      </c>
      <c r="AH1096" s="43">
        <f>_xll.qlIndexFixing($X$9,$AB1096,TRUE,trigger)</f>
        <v>2.1552026143086645E-2</v>
      </c>
      <c r="AI1096" s="45">
        <f t="shared" si="31"/>
        <v>-0.23185969769107251</v>
      </c>
    </row>
    <row r="1097" spans="27:35" x14ac:dyDescent="0.2">
      <c r="AA1097" s="122" t="s">
        <v>88</v>
      </c>
      <c r="AB1097" s="40">
        <f>_xll.qlInterestRateIndexFixingDate($X$9,AC1097)</f>
        <v>47067</v>
      </c>
      <c r="AC1097" s="40">
        <f>_xll.qlCalendarAdvance(calendar,$AC1096,AA1097,,,trigger)</f>
        <v>47071</v>
      </c>
      <c r="AD1097" s="40">
        <f>_xll.qlInterestRateIndexMaturity($X$9,AC1097,)</f>
        <v>47252</v>
      </c>
      <c r="AE1097" s="43">
        <f>_xll.qlTenorBasisValue(TenorBasis6M,AC1097,_xll.ohTrigger(trigger,$X$24))</f>
        <v>1.3566736788200643E-3</v>
      </c>
      <c r="AF1097" s="90">
        <f>_xll.qlTenorBasisForwardRate(TenorBasis6M,AC1097,_xll.ohTrigger(trigger,$X$24))</f>
        <v>2.1673547885913854E-2</v>
      </c>
      <c r="AG1097" s="90">
        <f>_xll.qlIndexFixing(TenorBasisIndex6M,$AB1097,TRUE,_xll.ohTrigger(trigger,$X$24))</f>
        <v>2.1531311528072854E-2</v>
      </c>
      <c r="AH1097" s="43">
        <f>_xll.qlIndexFixing($X$9,$AB1097,TRUE,trigger)</f>
        <v>2.1552910138025773E-2</v>
      </c>
      <c r="AI1097" s="45">
        <f t="shared" si="31"/>
        <v>-0.21598609952919179</v>
      </c>
    </row>
    <row r="1098" spans="27:35" x14ac:dyDescent="0.2">
      <c r="AA1098" s="122" t="s">
        <v>88</v>
      </c>
      <c r="AB1098" s="40">
        <f>_xll.qlInterestRateIndexFixingDate($X$9,AC1098)</f>
        <v>47074</v>
      </c>
      <c r="AC1098" s="40">
        <f>_xll.qlCalendarAdvance(calendar,$AC1097,AA1098,,,trigger)</f>
        <v>47078</v>
      </c>
      <c r="AD1098" s="40">
        <f>_xll.qlInterestRateIndexMaturity($X$9,AC1098,)</f>
        <v>47259</v>
      </c>
      <c r="AE1098" s="43">
        <f>_xll.qlTenorBasisValue(TenorBasis6M,AC1098,_xll.ohTrigger(trigger,$X$24))</f>
        <v>1.3538359963589739E-3</v>
      </c>
      <c r="AF1098" s="90">
        <f>_xll.qlTenorBasisForwardRate(TenorBasis6M,AC1098,_xll.ohTrigger(trigger,$X$24))</f>
        <v>2.1675901284843729E-2</v>
      </c>
      <c r="AG1098" s="90">
        <f>_xll.qlIndexFixing(TenorBasisIndex6M,$AB1098,TRUE,_xll.ohTrigger(trigger,$X$24))</f>
        <v>2.1533665149659539E-2</v>
      </c>
      <c r="AH1098" s="43">
        <f>_xll.qlIndexFixing($X$9,$AB1098,TRUE,trigger)</f>
        <v>2.1553713541940217E-2</v>
      </c>
      <c r="AI1098" s="45">
        <f t="shared" si="31"/>
        <v>-0.20048392280678368</v>
      </c>
    </row>
    <row r="1099" spans="27:35" x14ac:dyDescent="0.2">
      <c r="AA1099" s="122" t="s">
        <v>88</v>
      </c>
      <c r="AB1099" s="40">
        <f>_xll.qlInterestRateIndexFixingDate($X$9,AC1099)</f>
        <v>47081</v>
      </c>
      <c r="AC1099" s="40">
        <f>_xll.qlCalendarAdvance(calendar,$AC1098,AA1099,,,trigger)</f>
        <v>47085</v>
      </c>
      <c r="AD1099" s="40">
        <f>_xll.qlInterestRateIndexMaturity($X$9,AC1099,)</f>
        <v>47266</v>
      </c>
      <c r="AE1099" s="43">
        <f>_xll.qlTenorBasisValue(TenorBasis6M,AC1099,_xll.ohTrigger(trigger,$X$24))</f>
        <v>1.3510032679448078E-3</v>
      </c>
      <c r="AF1099" s="90">
        <f>_xll.qlTenorBasisForwardRate(TenorBasis6M,AC1099,_xll.ohTrigger(trigger,$X$24))</f>
        <v>2.1678136944585043E-2</v>
      </c>
      <c r="AG1099" s="90">
        <f>_xll.qlIndexFixing(TenorBasisIndex6M,$AB1099,TRUE,_xll.ohTrigger(trigger,$X$24))</f>
        <v>2.1535901040387353E-2</v>
      </c>
      <c r="AH1099" s="43">
        <f>_xll.qlIndexFixing($X$9,$AB1099,TRUE,trigger)</f>
        <v>2.1554436354732379E-2</v>
      </c>
      <c r="AI1099" s="45">
        <f t="shared" si="31"/>
        <v>-0.18535314345025783</v>
      </c>
    </row>
    <row r="1100" spans="27:35" x14ac:dyDescent="0.2">
      <c r="AA1100" s="122" t="s">
        <v>88</v>
      </c>
      <c r="AB1100" s="40">
        <f>_xll.qlInterestRateIndexFixingDate($X$9,AC1100)</f>
        <v>47088</v>
      </c>
      <c r="AC1100" s="40">
        <f>_xll.qlCalendarAdvance(calendar,$AC1099,AA1100,,,trigger)</f>
        <v>47092</v>
      </c>
      <c r="AD1100" s="40">
        <f>_xll.qlInterestRateIndexMaturity($X$9,AC1100,)</f>
        <v>47274</v>
      </c>
      <c r="AE1100" s="43">
        <f>_xll.qlTenorBasisValue(TenorBasis6M,AC1100,_xll.ohTrigger(trigger,$X$24))</f>
        <v>1.3481754961742127E-3</v>
      </c>
      <c r="AF1100" s="90">
        <f>_xll.qlTenorBasisForwardRate(TenorBasis6M,AC1100,_xll.ohTrigger(trigger,$X$24))</f>
        <v>2.1681015785179038E-2</v>
      </c>
      <c r="AG1100" s="90">
        <f>_xll.qlIndexFixing(TenorBasisIndex6M,$AB1100,TRUE,_xll.ohTrigger(trigger,$X$24))</f>
        <v>2.1538771648279043E-2</v>
      </c>
      <c r="AH1100" s="43">
        <f>_xll.qlIndexFixing($X$9,$AB1100,TRUE,trigger)</f>
        <v>2.1555739491743386E-2</v>
      </c>
      <c r="AI1100" s="45">
        <f t="shared" si="31"/>
        <v>-0.16967843464343185</v>
      </c>
    </row>
    <row r="1101" spans="27:35" x14ac:dyDescent="0.2">
      <c r="AA1101" s="122" t="s">
        <v>88</v>
      </c>
      <c r="AB1101" s="40">
        <f>_xll.qlInterestRateIndexFixingDate($X$9,AC1101)</f>
        <v>47095</v>
      </c>
      <c r="AC1101" s="40">
        <f>_xll.qlCalendarAdvance(calendar,$AC1100,AA1101,,,trigger)</f>
        <v>47099</v>
      </c>
      <c r="AD1101" s="40">
        <f>_xll.qlInterestRateIndexMaturity($X$9,AC1101,)</f>
        <v>47281</v>
      </c>
      <c r="AE1101" s="43">
        <f>_xll.qlTenorBasisValue(TenorBasis6M,AC1101,_xll.ohTrigger(trigger,$X$24))</f>
        <v>1.3453526835552631E-3</v>
      </c>
      <c r="AF1101" s="90">
        <f>_xll.qlTenorBasisForwardRate(TenorBasis6M,AC1101,_xll.ohTrigger(trigger,$X$24))</f>
        <v>2.1683007683665191E-2</v>
      </c>
      <c r="AG1101" s="90">
        <f>_xll.qlIndexFixing(TenorBasisIndex6M,$AB1101,TRUE,_xll.ohTrigger(trigger,$X$24))</f>
        <v>2.1540763794238006E-2</v>
      </c>
      <c r="AH1101" s="43">
        <f>_xll.qlIndexFixing($X$9,$AB1101,TRUE,trigger)</f>
        <v>2.1556295398616445E-2</v>
      </c>
      <c r="AI1101" s="45">
        <f t="shared" si="31"/>
        <v>-0.1553160437843884</v>
      </c>
    </row>
    <row r="1102" spans="27:35" x14ac:dyDescent="0.2">
      <c r="AA1102" s="122" t="s">
        <v>88</v>
      </c>
      <c r="AB1102" s="40">
        <f>_xll.qlInterestRateIndexFixingDate($X$9,AC1102)</f>
        <v>47102</v>
      </c>
      <c r="AC1102" s="40">
        <f>_xll.qlCalendarAdvance(calendar,$AC1101,AA1102,,,trigger)</f>
        <v>47106</v>
      </c>
      <c r="AD1102" s="40">
        <f>_xll.qlInterestRateIndexMaturity($X$9,AC1102,)</f>
        <v>47288</v>
      </c>
      <c r="AE1102" s="43">
        <f>_xll.qlTenorBasisValue(TenorBasis6M,AC1102,_xll.ohTrigger(trigger,$X$24))</f>
        <v>1.3425348325080896E-3</v>
      </c>
      <c r="AF1102" s="90">
        <f>_xll.qlTenorBasisForwardRate(TenorBasis6M,AC1102,_xll.ohTrigger(trigger,$X$24))</f>
        <v>2.168488184254954E-2</v>
      </c>
      <c r="AG1102" s="90">
        <f>_xll.qlIndexFixing(TenorBasisIndex6M,$AB1102,TRUE,_xll.ohTrigger(trigger,$X$24))</f>
        <v>2.1542638208966493E-2</v>
      </c>
      <c r="AH1102" s="43">
        <f>_xll.qlIndexFixing($X$9,$AB1102,TRUE,trigger)</f>
        <v>2.1556770709332509E-2</v>
      </c>
      <c r="AI1102" s="45">
        <f t="shared" si="31"/>
        <v>-0.14132500366016015</v>
      </c>
    </row>
    <row r="1103" spans="27:35" x14ac:dyDescent="0.2">
      <c r="AA1103" s="122" t="s">
        <v>88</v>
      </c>
      <c r="AB1103" s="40">
        <f>_xll.qlInterestRateIndexFixingDate($X$9,AC1103)</f>
        <v>47108</v>
      </c>
      <c r="AC1103" s="40">
        <f>_xll.qlCalendarAdvance(calendar,$AC1102,AA1103,,,trigger)</f>
        <v>47114</v>
      </c>
      <c r="AD1103" s="40">
        <f>_xll.qlInterestRateIndexMaturity($X$9,AC1103,)</f>
        <v>47296</v>
      </c>
      <c r="AE1103" s="43">
        <f>_xll.qlTenorBasisValue(TenorBasis6M,AC1103,_xll.ohTrigger(trigger,$X$24))</f>
        <v>1.3393205096938758E-3</v>
      </c>
      <c r="AF1103" s="90">
        <f>_xll.qlTenorBasisForwardRate(TenorBasis6M,AC1103,_xll.ohTrigger(trigger,$X$24))</f>
        <v>2.1686879570074483E-2</v>
      </c>
      <c r="AG1103" s="90">
        <f>_xll.qlIndexFixing(TenorBasisIndex6M,$AB1103,TRUE,_xll.ohTrigger(trigger,$X$24))</f>
        <v>2.1544636239139891E-2</v>
      </c>
      <c r="AH1103" s="43">
        <f>_xll.qlIndexFixing($X$9,$AB1103,TRUE,trigger)</f>
        <v>2.1557215232336408E-2</v>
      </c>
      <c r="AI1103" s="45">
        <f t="shared" si="31"/>
        <v>-0.12578993196517285</v>
      </c>
    </row>
    <row r="1104" spans="27:35" x14ac:dyDescent="0.2">
      <c r="AA1104" s="122" t="s">
        <v>88</v>
      </c>
      <c r="AB1104" s="40">
        <f>_xll.qlInterestRateIndexFixingDate($X$9,AC1104)</f>
        <v>47116</v>
      </c>
      <c r="AC1104" s="40">
        <f>_xll.qlCalendarAdvance(calendar,$AC1103,AA1104,,,trigger)</f>
        <v>47121</v>
      </c>
      <c r="AD1104" s="40">
        <f>_xll.qlInterestRateIndexMaturity($X$9,AC1104,)</f>
        <v>47302</v>
      </c>
      <c r="AE1104" s="43">
        <f>_xll.qlTenorBasisValue(TenorBasis6M,AC1104,_xll.ohTrigger(trigger,$X$24))</f>
        <v>1.336513298330397E-3</v>
      </c>
      <c r="AF1104" s="90">
        <f>_xll.qlTenorBasisForwardRate(TenorBasis6M,AC1104,_xll.ohTrigger(trigger,$X$24))</f>
        <v>2.1687774906115783E-2</v>
      </c>
      <c r="AG1104" s="90">
        <f>_xll.qlIndexFixing(TenorBasisIndex6M,$AB1104,TRUE,_xll.ohTrigger(trigger,$X$24))</f>
        <v>2.1545540321383734E-2</v>
      </c>
      <c r="AH1104" s="43">
        <f>_xll.qlIndexFixing($X$9,$AB1104,TRUE,trigger)</f>
        <v>2.1556880663988594E-2</v>
      </c>
      <c r="AI1104" s="45">
        <f t="shared" si="31"/>
        <v>-0.11340342604859721</v>
      </c>
    </row>
    <row r="1105" spans="27:35" x14ac:dyDescent="0.2">
      <c r="AA1105" s="122" t="s">
        <v>88</v>
      </c>
      <c r="AB1105" s="40">
        <f>_xll.qlInterestRateIndexFixingDate($X$9,AC1105)</f>
        <v>47126</v>
      </c>
      <c r="AC1105" s="40">
        <f>_xll.qlCalendarAdvance(calendar,$AC1104,AA1105,,,trigger)</f>
        <v>47128</v>
      </c>
      <c r="AD1105" s="40">
        <f>_xll.qlInterestRateIndexMaturity($X$9,AC1105,)</f>
        <v>47309</v>
      </c>
      <c r="AE1105" s="43">
        <f>_xll.qlTenorBasisValue(TenorBasis6M,AC1105,_xll.ohTrigger(trigger,$X$24))</f>
        <v>1.3337110555791984E-3</v>
      </c>
      <c r="AF1105" s="90">
        <f>_xll.qlTenorBasisForwardRate(TenorBasis6M,AC1105,_xll.ohTrigger(trigger,$X$24))</f>
        <v>2.1689287357374382E-2</v>
      </c>
      <c r="AG1105" s="90">
        <f>_xll.qlIndexFixing(TenorBasisIndex6M,$AB1105,TRUE,_xll.ohTrigger(trigger,$X$24))</f>
        <v>2.1547053054780843E-2</v>
      </c>
      <c r="AH1105" s="43">
        <f>_xll.qlIndexFixing($X$9,$AB1105,TRUE,trigger)</f>
        <v>2.1557108415489787E-2</v>
      </c>
      <c r="AI1105" s="45">
        <f t="shared" si="31"/>
        <v>-0.1005536070894375</v>
      </c>
    </row>
    <row r="1106" spans="27:35" x14ac:dyDescent="0.2">
      <c r="AA1106" s="122" t="s">
        <v>88</v>
      </c>
      <c r="AB1106" s="40">
        <f>_xll.qlInterestRateIndexFixingDate($X$9,AC1106)</f>
        <v>47133</v>
      </c>
      <c r="AC1106" s="40">
        <f>_xll.qlCalendarAdvance(calendar,$AC1105,AA1106,,,trigger)</f>
        <v>47135</v>
      </c>
      <c r="AD1106" s="40">
        <f>_xll.qlInterestRateIndexMaturity($X$9,AC1106,)</f>
        <v>47316</v>
      </c>
      <c r="AE1106" s="43">
        <f>_xll.qlTenorBasisValue(TenorBasis6M,AC1106,_xll.ohTrigger(trigger,$X$24))</f>
        <v>1.3309137835026581E-3</v>
      </c>
      <c r="AF1106" s="90">
        <f>_xll.qlTenorBasisForwardRate(TenorBasis6M,AC1106,_xll.ohTrigger(trigger,$X$24))</f>
        <v>2.1690682083953916E-2</v>
      </c>
      <c r="AG1106" s="90">
        <f>_xll.qlIndexFixing(TenorBasisIndex6M,$AB1106,TRUE,_xll.ohTrigger(trigger,$X$24))</f>
        <v>2.1548448071824603E-2</v>
      </c>
      <c r="AH1106" s="43">
        <f>_xll.qlIndexFixing($X$9,$AB1106,TRUE,trigger)</f>
        <v>2.1557255575460628E-2</v>
      </c>
      <c r="AI1106" s="45">
        <f t="shared" si="31"/>
        <v>-8.8075036360248105E-2</v>
      </c>
    </row>
    <row r="1107" spans="27:35" x14ac:dyDescent="0.2">
      <c r="AA1107" s="122" t="s">
        <v>88</v>
      </c>
      <c r="AB1107" s="40">
        <f>_xll.qlInterestRateIndexFixingDate($X$9,AC1107)</f>
        <v>47140</v>
      </c>
      <c r="AC1107" s="40">
        <f>_xll.qlCalendarAdvance(calendar,$AC1106,AA1107,,,trigger)</f>
        <v>47142</v>
      </c>
      <c r="AD1107" s="40">
        <f>_xll.qlInterestRateIndexMaturity($X$9,AC1107,)</f>
        <v>47323</v>
      </c>
      <c r="AE1107" s="43">
        <f>_xll.qlTenorBasisValue(TenorBasis6M,AC1107,_xll.ohTrigger(trigger,$X$24))</f>
        <v>1.3281214840783688E-3</v>
      </c>
      <c r="AF1107" s="90">
        <f>_xll.qlTenorBasisForwardRate(TenorBasis6M,AC1107,_xll.ohTrigger(trigger,$X$24))</f>
        <v>2.1691959087618274E-2</v>
      </c>
      <c r="AG1107" s="90">
        <f>_xll.qlIndexFixing(TenorBasisIndex6M,$AB1107,TRUE,_xll.ohTrigger(trigger,$X$24))</f>
        <v>2.154972537427979E-2</v>
      </c>
      <c r="AH1107" s="43">
        <f>_xll.qlIndexFixing($X$9,$AB1107,TRUE,trigger)</f>
        <v>2.1557322143883447E-2</v>
      </c>
      <c r="AI1107" s="45">
        <f t="shared" si="31"/>
        <v>-7.596769603657183E-2</v>
      </c>
    </row>
    <row r="1108" spans="27:35" x14ac:dyDescent="0.2">
      <c r="AA1108" s="122" t="s">
        <v>88</v>
      </c>
      <c r="AB1108" s="40">
        <f>_xll.qlInterestRateIndexFixingDate($X$9,AC1108)</f>
        <v>47147</v>
      </c>
      <c r="AC1108" s="40">
        <f>_xll.qlCalendarAdvance(calendar,$AC1107,AA1108,,,trigger)</f>
        <v>47149</v>
      </c>
      <c r="AD1108" s="40">
        <f>_xll.qlInterestRateIndexMaturity($X$9,AC1108,)</f>
        <v>47330</v>
      </c>
      <c r="AE1108" s="43">
        <f>_xll.qlTenorBasisValue(TenorBasis6M,AC1108,_xll.ohTrigger(trigger,$X$24))</f>
        <v>1.3253341591997494E-3</v>
      </c>
      <c r="AF1108" s="90">
        <f>_xll.qlTenorBasisForwardRate(TenorBasis6M,AC1108,_xll.ohTrigger(trigger,$X$24))</f>
        <v>2.1693118370069524E-2</v>
      </c>
      <c r="AG1108" s="90">
        <f>_xll.qlIndexFixing(TenorBasisIndex6M,$AB1108,TRUE,_xll.ohTrigger(trigger,$X$24))</f>
        <v>2.155088496384714E-2</v>
      </c>
      <c r="AH1108" s="43">
        <f>_xll.qlIndexFixing($X$9,$AB1108,TRUE,trigger)</f>
        <v>2.1557308120750292E-2</v>
      </c>
      <c r="AI1108" s="45">
        <f t="shared" si="31"/>
        <v>-6.4231569031521218E-2</v>
      </c>
    </row>
    <row r="1109" spans="27:35" x14ac:dyDescent="0.2">
      <c r="AA1109" s="122" t="s">
        <v>88</v>
      </c>
      <c r="AB1109" s="40">
        <f>_xll.qlInterestRateIndexFixingDate($X$9,AC1109)</f>
        <v>47154</v>
      </c>
      <c r="AC1109" s="40">
        <f>_xll.qlCalendarAdvance(calendar,$AC1108,AA1109,,,trigger)</f>
        <v>47156</v>
      </c>
      <c r="AD1109" s="40">
        <f>_xll.qlInterestRateIndexMaturity($X$9,AC1109,)</f>
        <v>47337</v>
      </c>
      <c r="AE1109" s="43">
        <f>_xll.qlTenorBasisValue(TenorBasis6M,AC1109,_xll.ohTrigger(trigger,$X$24))</f>
        <v>1.3225518106766408E-3</v>
      </c>
      <c r="AF1109" s="90">
        <f>_xll.qlTenorBasisForwardRate(TenorBasis6M,AC1109,_xll.ohTrigger(trigger,$X$24))</f>
        <v>2.169415993294525E-2</v>
      </c>
      <c r="AG1109" s="90">
        <f>_xll.qlIndexFixing(TenorBasisIndex6M,$AB1109,TRUE,_xll.ohTrigger(trigger,$X$24))</f>
        <v>2.1551926842165125E-2</v>
      </c>
      <c r="AH1109" s="43">
        <f>_xll.qlIndexFixing($X$9,$AB1109,TRUE,trigger)</f>
        <v>2.1557213506062937E-2</v>
      </c>
      <c r="AI1109" s="45">
        <f t="shared" si="31"/>
        <v>-5.2866638978119052E-2</v>
      </c>
    </row>
    <row r="1110" spans="27:35" x14ac:dyDescent="0.2">
      <c r="AA1110" s="122" t="s">
        <v>88</v>
      </c>
      <c r="AB1110" s="40">
        <f>_xll.qlInterestRateIndexFixingDate($X$9,AC1110)</f>
        <v>47161</v>
      </c>
      <c r="AC1110" s="40">
        <f>_xll.qlCalendarAdvance(calendar,$AC1109,AA1110,,,trigger)</f>
        <v>47163</v>
      </c>
      <c r="AD1110" s="40">
        <f>_xll.qlInterestRateIndexMaturity($X$9,AC1110,)</f>
        <v>47344</v>
      </c>
      <c r="AE1110" s="43">
        <f>_xll.qlTenorBasisValue(TenorBasis6M,AC1110,_xll.ohTrigger(trigger,$X$24))</f>
        <v>1.3197744402359097E-3</v>
      </c>
      <c r="AF1110" s="90">
        <f>_xll.qlTenorBasisForwardRate(TenorBasis6M,AC1110,_xll.ohTrigger(trigger,$X$24))</f>
        <v>2.1695083777824302E-2</v>
      </c>
      <c r="AG1110" s="90">
        <f>_xll.qlIndexFixing(TenorBasisIndex6M,$AB1110,TRUE,_xll.ohTrigger(trigger,$X$24))</f>
        <v>2.1552851010811707E-2</v>
      </c>
      <c r="AH1110" s="43">
        <f>_xll.qlIndexFixing($X$9,$AB1110,TRUE,trigger)</f>
        <v>2.1557038299832861E-2</v>
      </c>
      <c r="AI1110" s="45">
        <f t="shared" si="31"/>
        <v>-4.1872890211534786E-2</v>
      </c>
    </row>
    <row r="1111" spans="27:35" x14ac:dyDescent="0.2">
      <c r="AA1111" s="122" t="s">
        <v>88</v>
      </c>
      <c r="AB1111" s="40">
        <f>_xll.qlInterestRateIndexFixingDate($X$9,AC1111)</f>
        <v>47168</v>
      </c>
      <c r="AC1111" s="40">
        <f>_xll.qlCalendarAdvance(calendar,$AC1110,AA1111,,,trigger)</f>
        <v>47170</v>
      </c>
      <c r="AD1111" s="40">
        <f>_xll.qlInterestRateIndexMaturity($X$9,AC1111,)</f>
        <v>47351</v>
      </c>
      <c r="AE1111" s="43">
        <f>_xll.qlTenorBasisValue(TenorBasis6M,AC1111,_xll.ohTrigger(trigger,$X$24))</f>
        <v>1.3170020495220382E-3</v>
      </c>
      <c r="AF1111" s="90">
        <f>_xll.qlTenorBasisForwardRate(TenorBasis6M,AC1111,_xll.ohTrigger(trigger,$X$24))</f>
        <v>2.1695889906218395E-2</v>
      </c>
      <c r="AG1111" s="90">
        <f>_xll.qlIndexFixing(TenorBasisIndex6M,$AB1111,TRUE,_xll.ohTrigger(trigger,$X$24))</f>
        <v>2.1553657471299489E-2</v>
      </c>
      <c r="AH1111" s="43">
        <f>_xll.qlIndexFixing($X$9,$AB1111,TRUE,trigger)</f>
        <v>2.1556782502081262E-2</v>
      </c>
      <c r="AI1111" s="45">
        <f t="shared" si="31"/>
        <v>-3.1250307817726197E-2</v>
      </c>
    </row>
    <row r="1112" spans="27:35" x14ac:dyDescent="0.2">
      <c r="AA1112" s="122" t="s">
        <v>88</v>
      </c>
      <c r="AB1112" s="40">
        <f>_xll.qlInterestRateIndexFixingDate($X$9,AC1112)</f>
        <v>47175</v>
      </c>
      <c r="AC1112" s="40">
        <f>_xll.qlCalendarAdvance(calendar,$AC1111,AA1112,,,trigger)</f>
        <v>47177</v>
      </c>
      <c r="AD1112" s="40">
        <f>_xll.qlInterestRateIndexMaturity($X$9,AC1112,)</f>
        <v>47361</v>
      </c>
      <c r="AE1112" s="43">
        <f>_xll.qlTenorBasisValue(TenorBasis6M,AC1112,_xll.ohTrigger(trigger,$X$24))</f>
        <v>1.3142346400977186E-3</v>
      </c>
      <c r="AF1112" s="90">
        <f>_xll.qlTenorBasisForwardRate(TenorBasis6M,AC1112,_xll.ohTrigger(trigger,$X$24))</f>
        <v>2.1698555367846636E-2</v>
      </c>
      <c r="AG1112" s="90">
        <f>_xll.qlIndexFixing(TenorBasisIndex6M,$AB1112,TRUE,_xll.ohTrigger(trigger,$X$24))</f>
        <v>2.155629785921977E-2</v>
      </c>
      <c r="AH1112" s="43">
        <f>_xll.qlIndexFixing($X$9,$AB1112,TRUE,trigger)</f>
        <v>2.1558217801656978E-2</v>
      </c>
      <c r="AI1112" s="45">
        <f t="shared" si="31"/>
        <v>-1.9199424372076668E-2</v>
      </c>
    </row>
    <row r="1113" spans="27:35" x14ac:dyDescent="0.2">
      <c r="AA1113" s="122" t="s">
        <v>88</v>
      </c>
      <c r="AB1113" s="40">
        <f>_xll.qlInterestRateIndexFixingDate($X$9,AC1113)</f>
        <v>47182</v>
      </c>
      <c r="AC1113" s="40">
        <f>_xll.qlCalendarAdvance(calendar,$AC1112,AA1113,,,trigger)</f>
        <v>47184</v>
      </c>
      <c r="AD1113" s="40">
        <f>_xll.qlInterestRateIndexMaturity($X$9,AC1113,)</f>
        <v>47368</v>
      </c>
      <c r="AE1113" s="43">
        <f>_xll.qlTenorBasisValue(TenorBasis6M,AC1113,_xll.ohTrigger(trigger,$X$24))</f>
        <v>1.3114722134444398E-3</v>
      </c>
      <c r="AF1113" s="90">
        <f>_xll.qlTenorBasisForwardRate(TenorBasis6M,AC1113,_xll.ohTrigger(trigger,$X$24))</f>
        <v>2.1699100942782299E-2</v>
      </c>
      <c r="AG1113" s="90">
        <f>_xll.qlIndexFixing(TenorBasisIndex6M,$AB1113,TRUE,_xll.ohTrigger(trigger,$X$24))</f>
        <v>2.1556843784105502E-2</v>
      </c>
      <c r="AH1113" s="43">
        <f>_xll.qlIndexFixing($X$9,$AB1113,TRUE,trigger)</f>
        <v>2.1557783473795909E-2</v>
      </c>
      <c r="AI1113" s="45">
        <f t="shared" si="31"/>
        <v>-9.3968969040736372E-3</v>
      </c>
    </row>
    <row r="1114" spans="27:35" x14ac:dyDescent="0.2">
      <c r="AA1114" s="122" t="s">
        <v>88</v>
      </c>
      <c r="AB1114" s="40">
        <f>_xll.qlInterestRateIndexFixingDate($X$9,AC1114)</f>
        <v>47189</v>
      </c>
      <c r="AC1114" s="40">
        <f>_xll.qlCalendarAdvance(calendar,$AC1113,AA1114,,,trigger)</f>
        <v>47191</v>
      </c>
      <c r="AD1114" s="40">
        <f>_xll.qlInterestRateIndexMaturity($X$9,AC1114,)</f>
        <v>47375</v>
      </c>
      <c r="AE1114" s="43">
        <f>_xll.qlTenorBasisValue(TenorBasis6M,AC1114,_xll.ohTrigger(trigger,$X$24))</f>
        <v>1.3087147709630743E-3</v>
      </c>
      <c r="AF1114" s="90">
        <f>_xll.qlTenorBasisForwardRate(TenorBasis6M,AC1114,_xll.ohTrigger(trigger,$X$24))</f>
        <v>2.1699528784455691E-2</v>
      </c>
      <c r="AG1114" s="90">
        <f>_xll.qlIndexFixing(TenorBasisIndex6M,$AB1114,TRUE,_xll.ohTrigger(trigger,$X$24))</f>
        <v>2.1557271984193931E-2</v>
      </c>
      <c r="AH1114" s="43">
        <f>_xll.qlIndexFixing($X$9,$AB1114,TRUE,trigger)</f>
        <v>2.155726854015149E-2</v>
      </c>
      <c r="AI1114" s="45">
        <f t="shared" si="31"/>
        <v>3.4440424401260827E-5</v>
      </c>
    </row>
    <row r="1115" spans="27:35" x14ac:dyDescent="0.2">
      <c r="AA1115" s="122" t="s">
        <v>88</v>
      </c>
      <c r="AB1115" s="40">
        <f>_xll.qlInterestRateIndexFixingDate($X$9,AC1115)</f>
        <v>47196</v>
      </c>
      <c r="AC1115" s="40">
        <f>_xll.qlCalendarAdvance(calendar,$AC1114,AA1115,,,trigger)</f>
        <v>47198</v>
      </c>
      <c r="AD1115" s="40">
        <f>_xll.qlInterestRateIndexMaturity($X$9,AC1115,)</f>
        <v>47382</v>
      </c>
      <c r="AE1115" s="43">
        <f>_xll.qlTenorBasisValue(TenorBasis6M,AC1115,_xll.ohTrigger(trigger,$X$24))</f>
        <v>1.3059623139744572E-3</v>
      </c>
      <c r="AF1115" s="90">
        <f>_xll.qlTenorBasisForwardRate(TenorBasis6M,AC1115,_xll.ohTrigger(trigger,$X$24))</f>
        <v>2.1699838894127545E-2</v>
      </c>
      <c r="AG1115" s="90">
        <f>_xll.qlIndexFixing(TenorBasisIndex6M,$AB1115,TRUE,_xll.ohTrigger(trigger,$X$24))</f>
        <v>2.1557582460744486E-2</v>
      </c>
      <c r="AH1115" s="43">
        <f>_xll.qlIndexFixing($X$9,$AB1115,TRUE,trigger)</f>
        <v>2.1556673000786709E-2</v>
      </c>
      <c r="AI1115" s="45">
        <f t="shared" si="31"/>
        <v>9.0945995777705346E-3</v>
      </c>
    </row>
    <row r="1116" spans="27:35" x14ac:dyDescent="0.2">
      <c r="AA1116" s="122" t="s">
        <v>88</v>
      </c>
      <c r="AB1116" s="40">
        <f>_xll.qlInterestRateIndexFixingDate($X$9,AC1116)</f>
        <v>47203</v>
      </c>
      <c r="AC1116" s="40">
        <f>_xll.qlCalendarAdvance(calendar,$AC1115,AA1116,,,trigger)</f>
        <v>47205</v>
      </c>
      <c r="AD1116" s="40">
        <f>_xll.qlInterestRateIndexMaturity($X$9,AC1116,)</f>
        <v>47389</v>
      </c>
      <c r="AE1116" s="43">
        <f>_xll.qlTenorBasisValue(TenorBasis6M,AC1116,_xll.ohTrigger(trigger,$X$24))</f>
        <v>1.3032148437199687E-3</v>
      </c>
      <c r="AF1116" s="90">
        <f>_xll.qlTenorBasisForwardRate(TenorBasis6M,AC1116,_xll.ohTrigger(trigger,$X$24))</f>
        <v>2.1700031272998205E-2</v>
      </c>
      <c r="AG1116" s="90">
        <f>_xll.qlIndexFixing(TenorBasisIndex6M,$AB1116,TRUE,_xll.ohTrigger(trigger,$X$24))</f>
        <v>2.1557775214959687E-2</v>
      </c>
      <c r="AH1116" s="43">
        <f>_xll.qlIndexFixing($X$9,$AB1116,TRUE,trigger)</f>
        <v>2.1555996855773689E-2</v>
      </c>
      <c r="AI1116" s="45">
        <f t="shared" si="31"/>
        <v>1.7783591859978076E-2</v>
      </c>
    </row>
    <row r="1117" spans="27:35" x14ac:dyDescent="0.2">
      <c r="AA1117" s="122" t="s">
        <v>88</v>
      </c>
      <c r="AB1117" s="40">
        <f>_xll.qlInterestRateIndexFixingDate($X$9,AC1117)</f>
        <v>47206</v>
      </c>
      <c r="AC1117" s="40">
        <f>_xll.qlCalendarAdvance(calendar,$AC1116,AA1117,,,trigger)</f>
        <v>47212</v>
      </c>
      <c r="AD1117" s="40">
        <f>_xll.qlInterestRateIndexMaturity($X$9,AC1117,)</f>
        <v>47395</v>
      </c>
      <c r="AE1117" s="43">
        <f>_xll.qlTenorBasisValue(TenorBasis6M,AC1117,_xll.ohTrigger(trigger,$X$24))</f>
        <v>1.3004723613621039E-3</v>
      </c>
      <c r="AF1117" s="90">
        <f>_xll.qlTenorBasisForwardRate(TenorBasis6M,AC1117,_xll.ohTrigger(trigger,$X$24))</f>
        <v>2.1699489629538458E-2</v>
      </c>
      <c r="AG1117" s="90">
        <f>_xll.qlIndexFixing(TenorBasisIndex6M,$AB1117,TRUE,_xll.ohTrigger(trigger,$X$24))</f>
        <v>2.1557505594029112E-2</v>
      </c>
      <c r="AH1117" s="43">
        <f>_xll.qlIndexFixing($X$9,$AB1117,TRUE,trigger)</f>
        <v>2.155467903457748E-2</v>
      </c>
      <c r="AI1117" s="45">
        <f t="shared" si="31"/>
        <v>2.826559451631766E-2</v>
      </c>
    </row>
    <row r="1118" spans="27:35" x14ac:dyDescent="0.2">
      <c r="AA1118" s="122" t="s">
        <v>88</v>
      </c>
      <c r="AB1118" s="40">
        <f>_xll.qlInterestRateIndexFixingDate($X$9,AC1118)</f>
        <v>47217</v>
      </c>
      <c r="AC1118" s="40">
        <f>_xll.qlCalendarAdvance(calendar,$AC1117,AA1118,,,trigger)</f>
        <v>47219</v>
      </c>
      <c r="AD1118" s="40">
        <f>_xll.qlInterestRateIndexMaturity($X$9,AC1118,)</f>
        <v>47402</v>
      </c>
      <c r="AE1118" s="43">
        <f>_xll.qlTenorBasisValue(TenorBasis6M,AC1118,_xll.ohTrigger(trigger,$X$24))</f>
        <v>1.2977348679850515E-3</v>
      </c>
      <c r="AF1118" s="90">
        <f>_xll.qlTenorBasisForwardRate(TenorBasis6M,AC1118,_xll.ohTrigger(trigger,$X$24))</f>
        <v>2.1699454961093295E-2</v>
      </c>
      <c r="AG1118" s="90">
        <f>_xll.qlIndexFixing(TenorBasisIndex6M,$AB1118,TRUE,_xll.ohTrigger(trigger,$X$24))</f>
        <v>2.155839240741337E-2</v>
      </c>
      <c r="AH1118" s="43">
        <f>_xll.qlIndexFixing($X$9,$AB1118,TRUE,trigger)</f>
        <v>2.1553847485563788E-2</v>
      </c>
      <c r="AI1118" s="45">
        <f t="shared" si="31"/>
        <v>4.5449218495814681E-2</v>
      </c>
    </row>
    <row r="1119" spans="27:35" x14ac:dyDescent="0.2">
      <c r="AA1119" s="122" t="s">
        <v>88</v>
      </c>
      <c r="AB1119" s="40">
        <f>_xll.qlInterestRateIndexFixingDate($X$9,AC1119)</f>
        <v>47224</v>
      </c>
      <c r="AC1119" s="40">
        <f>_xll.qlCalendarAdvance(calendar,$AC1118,AA1119,,,trigger)</f>
        <v>47226</v>
      </c>
      <c r="AD1119" s="40">
        <f>_xll.qlInterestRateIndexMaturity($X$9,AC1119,)</f>
        <v>47409</v>
      </c>
      <c r="AE1119" s="43">
        <f>_xll.qlTenorBasisValue(TenorBasis6M,AC1119,_xll.ohTrigger(trigger,$X$24))</f>
        <v>1.2950023645952569E-3</v>
      </c>
      <c r="AF1119" s="90">
        <f>_xll.qlTenorBasisForwardRate(TenorBasis6M,AC1119,_xll.ohTrigger(trigger,$X$24))</f>
        <v>2.1699302572117104E-2</v>
      </c>
      <c r="AG1119" s="90">
        <f>_xll.qlIndexFixing(TenorBasisIndex6M,$AB1119,TRUE,_xll.ohTrigger(trigger,$X$24))</f>
        <v>2.1559161504341152E-2</v>
      </c>
      <c r="AH1119" s="43">
        <f>_xll.qlIndexFixing($X$9,$AB1119,TRUE,trigger)</f>
        <v>2.1552935335969026E-2</v>
      </c>
      <c r="AI1119" s="45">
        <f t="shared" si="31"/>
        <v>6.2261683721268057E-2</v>
      </c>
    </row>
    <row r="1120" spans="27:35" x14ac:dyDescent="0.2">
      <c r="AA1120" s="122" t="s">
        <v>88</v>
      </c>
      <c r="AB1120" s="40">
        <f>_xll.qlInterestRateIndexFixingDate($X$9,AC1120)</f>
        <v>47231</v>
      </c>
      <c r="AC1120" s="40">
        <f>_xll.qlCalendarAdvance(calendar,$AC1119,AA1120,,,trigger)</f>
        <v>47233</v>
      </c>
      <c r="AD1120" s="40">
        <f>_xll.qlInterestRateIndexMaturity($X$9,AC1120,)</f>
        <v>47416</v>
      </c>
      <c r="AE1120" s="43">
        <f>_xll.qlTenorBasisValue(TenorBasis6M,AC1120,_xll.ohTrigger(trigger,$X$24))</f>
        <v>1.2922748521219929E-3</v>
      </c>
      <c r="AF1120" s="90">
        <f>_xll.qlTenorBasisForwardRate(TenorBasis6M,AC1120,_xll.ohTrigger(trigger,$X$24))</f>
        <v>2.1699032463587901E-2</v>
      </c>
      <c r="AG1120" s="90">
        <f>_xll.qlIndexFixing(TenorBasisIndex6M,$AB1120,TRUE,_xll.ohTrigger(trigger,$X$24))</f>
        <v>2.1559812885624925E-2</v>
      </c>
      <c r="AH1120" s="43">
        <f>_xll.qlIndexFixing($X$9,$AB1120,TRUE,trigger)</f>
        <v>2.1551942585904139E-2</v>
      </c>
      <c r="AI1120" s="45">
        <f t="shared" si="31"/>
        <v>7.8702997207864833E-2</v>
      </c>
    </row>
    <row r="1121" spans="27:35" x14ac:dyDescent="0.2">
      <c r="AA1121" s="122" t="s">
        <v>88</v>
      </c>
      <c r="AB1121" s="40">
        <f>_xll.qlInterestRateIndexFixingDate($X$9,AC1121)</f>
        <v>47235</v>
      </c>
      <c r="AC1121" s="40">
        <f>_xll.qlCalendarAdvance(calendar,$AC1120,AA1121,,,trigger)</f>
        <v>47240</v>
      </c>
      <c r="AD1121" s="40">
        <f>_xll.qlInterestRateIndexMaturity($X$9,AC1121,)</f>
        <v>47424</v>
      </c>
      <c r="AE1121" s="43">
        <f>_xll.qlTenorBasisValue(TenorBasis6M,AC1121,_xll.ohTrigger(trigger,$X$24))</f>
        <v>1.2895523314179176E-3</v>
      </c>
      <c r="AF1121" s="90">
        <f>_xll.qlTenorBasisForwardRate(TenorBasis6M,AC1121,_xll.ohTrigger(trigger,$X$24))</f>
        <v>2.1699227243416164E-2</v>
      </c>
      <c r="AG1121" s="90">
        <f>_xll.qlIndexFixing(TenorBasisIndex6M,$AB1121,TRUE,_xll.ohTrigger(trigger,$X$24))</f>
        <v>2.156103034718997E-2</v>
      </c>
      <c r="AH1121" s="43">
        <f>_xll.qlIndexFixing($X$9,$AB1121,TRUE,trigger)</f>
        <v>2.1551407049227554E-2</v>
      </c>
      <c r="AI1121" s="45">
        <f t="shared" si="31"/>
        <v>9.623297962415428E-2</v>
      </c>
    </row>
    <row r="1122" spans="27:35" x14ac:dyDescent="0.2">
      <c r="AA1122" s="122" t="s">
        <v>88</v>
      </c>
      <c r="AB1122" s="40">
        <f>_xll.qlInterestRateIndexFixingDate($X$9,AC1122)</f>
        <v>47245</v>
      </c>
      <c r="AC1122" s="40">
        <f>_xll.qlCalendarAdvance(calendar,$AC1121,AA1122,,,trigger)</f>
        <v>47247</v>
      </c>
      <c r="AD1122" s="40">
        <f>_xll.qlInterestRateIndexMaturity($X$9,AC1122,)</f>
        <v>47431</v>
      </c>
      <c r="AE1122" s="43">
        <f>_xll.qlTenorBasisValue(TenorBasis6M,AC1122,_xll.ohTrigger(trigger,$X$24))</f>
        <v>1.286834803259638E-3</v>
      </c>
      <c r="AF1122" s="90">
        <f>_xll.qlTenorBasisForwardRate(TenorBasis6M,AC1122,_xll.ohTrigger(trigger,$X$24))</f>
        <v>2.1698713259536359E-2</v>
      </c>
      <c r="AG1122" s="90">
        <f>_xll.qlIndexFixing(TenorBasisIndex6M,$AB1122,TRUE,_xll.ohTrigger(trigger,$X$24))</f>
        <v>2.1561432909324031E-2</v>
      </c>
      <c r="AH1122" s="43">
        <f>_xll.qlIndexFixing($X$9,$AB1122,TRUE,trigger)</f>
        <v>2.155024727240732E-2</v>
      </c>
      <c r="AI1122" s="45">
        <f t="shared" si="31"/>
        <v>0.11185636916710706</v>
      </c>
    </row>
    <row r="1123" spans="27:35" x14ac:dyDescent="0.2">
      <c r="AA1123" s="122" t="s">
        <v>88</v>
      </c>
      <c r="AB1123" s="40">
        <f>_xll.qlInterestRateIndexFixingDate($X$9,AC1123)</f>
        <v>47252</v>
      </c>
      <c r="AC1123" s="40">
        <f>_xll.qlCalendarAdvance(calendar,$AC1122,AA1123,,,trigger)</f>
        <v>47254</v>
      </c>
      <c r="AD1123" s="40">
        <f>_xll.qlInterestRateIndexMaturity($X$9,AC1123,)</f>
        <v>47438</v>
      </c>
      <c r="AE1123" s="43">
        <f>_xll.qlTenorBasisValue(TenorBasis6M,AC1123,_xll.ohTrigger(trigger,$X$24))</f>
        <v>1.2841222683482639E-3</v>
      </c>
      <c r="AF1123" s="90">
        <f>_xll.qlTenorBasisForwardRate(TenorBasis6M,AC1123,_xll.ohTrigger(trigger,$X$24))</f>
        <v>2.1698081551684244E-2</v>
      </c>
      <c r="AG1123" s="90">
        <f>_xll.qlIndexFixing(TenorBasisIndex6M,$AB1123,TRUE,_xll.ohTrigger(trigger,$X$24))</f>
        <v>2.1561717750959962E-2</v>
      </c>
      <c r="AH1123" s="43">
        <f>_xll.qlIndexFixing($X$9,$AB1123,TRUE,trigger)</f>
        <v>2.1549006890725173E-2</v>
      </c>
      <c r="AI1123" s="45">
        <f t="shared" si="31"/>
        <v>0.12710860234788762</v>
      </c>
    </row>
    <row r="1124" spans="27:35" x14ac:dyDescent="0.2">
      <c r="AA1124" s="122" t="s">
        <v>88</v>
      </c>
      <c r="AB1124" s="40">
        <f>_xll.qlInterestRateIndexFixingDate($X$9,AC1124)</f>
        <v>47259</v>
      </c>
      <c r="AC1124" s="40">
        <f>_xll.qlCalendarAdvance(calendar,$AC1123,AA1124,,,trigger)</f>
        <v>47261</v>
      </c>
      <c r="AD1124" s="40">
        <f>_xll.qlInterestRateIndexMaturity($X$9,AC1124,)</f>
        <v>47445</v>
      </c>
      <c r="AE1124" s="43">
        <f>_xll.qlTenorBasisValue(TenorBasis6M,AC1124,_xll.ohTrigger(trigger,$X$24))</f>
        <v>1.2814147273099636E-3</v>
      </c>
      <c r="AF1124" s="90">
        <f>_xll.qlTenorBasisForwardRate(TenorBasis6M,AC1124,_xll.ohTrigger(trigger,$X$24))</f>
        <v>2.169733212061617E-2</v>
      </c>
      <c r="AG1124" s="90">
        <f>_xll.qlIndexFixing(TenorBasisIndex6M,$AB1124,TRUE,_xll.ohTrigger(trigger,$X$24))</f>
        <v>2.1561884872688591E-2</v>
      </c>
      <c r="AH1124" s="43">
        <f>_xll.qlIndexFixing($X$9,$AB1124,TRUE,trigger)</f>
        <v>2.1547685904332294E-2</v>
      </c>
      <c r="AI1124" s="45">
        <f t="shared" si="31"/>
        <v>0.14198968356297914</v>
      </c>
    </row>
    <row r="1125" spans="27:35" x14ac:dyDescent="0.2">
      <c r="AA1125" s="122" t="s">
        <v>88</v>
      </c>
      <c r="AB1125" s="40">
        <f>_xll.qlInterestRateIndexFixingDate($X$9,AC1125)</f>
        <v>47266</v>
      </c>
      <c r="AC1125" s="40">
        <f>_xll.qlCalendarAdvance(calendar,$AC1124,AA1125,,,trigger)</f>
        <v>47268</v>
      </c>
      <c r="AD1125" s="40">
        <f>_xll.qlInterestRateIndexMaturity($X$9,AC1125,)</f>
        <v>47452</v>
      </c>
      <c r="AE1125" s="43">
        <f>_xll.qlTenorBasisValue(TenorBasis6M,AC1125,_xll.ohTrigger(trigger,$X$24))</f>
        <v>1.2787121806965109E-3</v>
      </c>
      <c r="AF1125" s="90">
        <f>_xll.qlTenorBasisForwardRate(TenorBasis6M,AC1125,_xll.ohTrigger(trigger,$X$24))</f>
        <v>2.1696464967034621E-2</v>
      </c>
      <c r="AG1125" s="90">
        <f>_xll.qlIndexFixing(TenorBasisIndex6M,$AB1125,TRUE,_xll.ohTrigger(trigger,$X$24))</f>
        <v>2.1561934275050359E-2</v>
      </c>
      <c r="AH1125" s="43">
        <f>_xll.qlIndexFixing($X$9,$AB1125,TRUE,trigger)</f>
        <v>2.1546284313389421E-2</v>
      </c>
      <c r="AI1125" s="45">
        <f t="shared" si="31"/>
        <v>0.15649961660937906</v>
      </c>
    </row>
    <row r="1126" spans="27:35" x14ac:dyDescent="0.2">
      <c r="AA1126" s="122" t="s">
        <v>88</v>
      </c>
      <c r="AB1126" s="40">
        <f>_xll.qlInterestRateIndexFixingDate($X$9,AC1126)</f>
        <v>47273</v>
      </c>
      <c r="AC1126" s="40">
        <f>_xll.qlCalendarAdvance(calendar,$AC1125,AA1126,,,trigger)</f>
        <v>47275</v>
      </c>
      <c r="AD1126" s="40">
        <f>_xll.qlInterestRateIndexMaturity($X$9,AC1126,)</f>
        <v>47458</v>
      </c>
      <c r="AE1126" s="43">
        <f>_xll.qlTenorBasisValue(TenorBasis6M,AC1126,_xll.ohTrigger(trigger,$X$24))</f>
        <v>1.2760146289858354E-3</v>
      </c>
      <c r="AF1126" s="90">
        <f>_xll.qlTenorBasisForwardRate(TenorBasis6M,AC1126,_xll.ohTrigger(trigger,$X$24))</f>
        <v>2.1694939749623884E-2</v>
      </c>
      <c r="AG1126" s="90">
        <f>_xll.qlIndexFixing(TenorBasisIndex6M,$AB1126,TRUE,_xll.ohTrigger(trigger,$X$24))</f>
        <v>2.1561249183504248E-2</v>
      </c>
      <c r="AH1126" s="43">
        <f>_xll.qlIndexFixing($X$9,$AB1126,TRUE,trigger)</f>
        <v>2.1544293483073226E-2</v>
      </c>
      <c r="AI1126" s="45">
        <f t="shared" si="31"/>
        <v>0.16955700431021264</v>
      </c>
    </row>
    <row r="1127" spans="27:35" x14ac:dyDescent="0.2">
      <c r="AA1127" s="122" t="s">
        <v>88</v>
      </c>
      <c r="AB1127" s="40">
        <f>_xll.qlInterestRateIndexFixingDate($X$9,AC1127)</f>
        <v>47280</v>
      </c>
      <c r="AC1127" s="40">
        <f>_xll.qlCalendarAdvance(calendar,$AC1126,AA1127,,,trigger)</f>
        <v>47282</v>
      </c>
      <c r="AD1127" s="40">
        <f>_xll.qlInterestRateIndexMaturity($X$9,AC1127,)</f>
        <v>47465</v>
      </c>
      <c r="AE1127" s="43">
        <f>_xll.qlTenorBasisValue(TenorBasis6M,AC1127,_xll.ohTrigger(trigger,$X$24))</f>
        <v>1.2733220725825649E-3</v>
      </c>
      <c r="AF1127" s="90">
        <f>_xll.qlTenorBasisForwardRate(TenorBasis6M,AC1127,_xll.ohTrigger(trigger,$X$24))</f>
        <v>2.1693845627001E-2</v>
      </c>
      <c r="AG1127" s="90">
        <f>_xll.qlIndexFixing(TenorBasisIndex6M,$AB1127,TRUE,_xll.ohTrigger(trigger,$X$24))</f>
        <v>2.1561076573488349E-2</v>
      </c>
      <c r="AH1127" s="43">
        <f>_xll.qlIndexFixing($X$9,$AB1127,TRUE,trigger)</f>
        <v>2.1542736533641769E-2</v>
      </c>
      <c r="AI1127" s="45">
        <f t="shared" si="31"/>
        <v>0.18340039846579531</v>
      </c>
    </row>
    <row r="1128" spans="27:35" x14ac:dyDescent="0.2">
      <c r="AA1128" s="122" t="s">
        <v>88</v>
      </c>
      <c r="AB1128" s="40">
        <f>_xll.qlInterestRateIndexFixingDate($X$9,AC1128)</f>
        <v>47287</v>
      </c>
      <c r="AC1128" s="40">
        <f>_xll.qlCalendarAdvance(calendar,$AC1127,AA1128,,,trigger)</f>
        <v>47289</v>
      </c>
      <c r="AD1128" s="40">
        <f>_xll.qlInterestRateIndexMaturity($X$9,AC1128,)</f>
        <v>47472</v>
      </c>
      <c r="AE1128" s="43">
        <f>_xll.qlTenorBasisValue(TenorBasis6M,AC1128,_xll.ohTrigger(trigger,$X$24))</f>
        <v>1.270634511818567E-3</v>
      </c>
      <c r="AF1128" s="90">
        <f>_xll.qlTenorBasisForwardRate(TenorBasis6M,AC1128,_xll.ohTrigger(trigger,$X$24))</f>
        <v>2.1692633790691009E-2</v>
      </c>
      <c r="AG1128" s="90">
        <f>_xll.qlIndexFixing(TenorBasisIndex6M,$AB1128,TRUE,_xll.ohTrigger(trigger,$X$24))</f>
        <v>2.1560786252386544E-2</v>
      </c>
      <c r="AH1128" s="43">
        <f>_xll.qlIndexFixing($X$9,$AB1128,TRUE,trigger)</f>
        <v>2.1541098984979416E-2</v>
      </c>
      <c r="AI1128" s="45">
        <f t="shared" si="31"/>
        <v>0.19687267407128561</v>
      </c>
    </row>
    <row r="1129" spans="27:35" x14ac:dyDescent="0.2">
      <c r="AA1129" s="122" t="s">
        <v>88</v>
      </c>
      <c r="AB1129" s="40">
        <f>_xll.qlInterestRateIndexFixingDate($X$9,AC1129)</f>
        <v>47294</v>
      </c>
      <c r="AC1129" s="40">
        <f>_xll.qlCalendarAdvance(calendar,$AC1128,AA1129,,,trigger)</f>
        <v>47296</v>
      </c>
      <c r="AD1129" s="40">
        <f>_xll.qlInterestRateIndexMaturity($X$9,AC1129,)</f>
        <v>47479</v>
      </c>
      <c r="AE1129" s="43">
        <f>_xll.qlTenorBasisValue(TenorBasis6M,AC1129,_xll.ohTrigger(trigger,$X$24))</f>
        <v>1.2679519469534879E-3</v>
      </c>
      <c r="AF1129" s="90">
        <f>_xll.qlTenorBasisForwardRate(TenorBasis6M,AC1129,_xll.ohTrigger(trigger,$X$24))</f>
        <v>2.1691304241190569E-2</v>
      </c>
      <c r="AG1129" s="90">
        <f>_xll.qlIndexFixing(TenorBasisIndex6M,$AB1129,TRUE,_xll.ohTrigger(trigger,$X$24))</f>
        <v>2.1560378220532122E-2</v>
      </c>
      <c r="AH1129" s="43">
        <f>_xll.qlIndexFixing($X$9,$AB1129,TRUE,trigger)</f>
        <v>2.153938083728579E-2</v>
      </c>
      <c r="AI1129" s="45">
        <f t="shared" si="31"/>
        <v>0.20997383246332268</v>
      </c>
    </row>
    <row r="1130" spans="27:35" x14ac:dyDescent="0.2">
      <c r="AA1130" s="122" t="s">
        <v>88</v>
      </c>
      <c r="AB1130" s="40">
        <f>_xll.qlInterestRateIndexFixingDate($X$9,AC1130)</f>
        <v>47301</v>
      </c>
      <c r="AC1130" s="40">
        <f>_xll.qlCalendarAdvance(calendar,$AC1129,AA1130,,,trigger)</f>
        <v>47303</v>
      </c>
      <c r="AD1130" s="40">
        <f>_xll.qlInterestRateIndexMaturity($X$9,AC1130,)</f>
        <v>47487</v>
      </c>
      <c r="AE1130" s="43">
        <f>_xll.qlTenorBasisValue(TenorBasis6M,AC1130,_xll.ohTrigger(trigger,$X$24))</f>
        <v>1.2652743781752852E-3</v>
      </c>
      <c r="AF1130" s="90">
        <f>_xll.qlTenorBasisForwardRate(TenorBasis6M,AC1130,_xll.ohTrigger(trigger,$X$24))</f>
        <v>2.1690363382337562E-2</v>
      </c>
      <c r="AG1130" s="90">
        <f>_xll.qlIndexFixing(TenorBasisIndex6M,$AB1130,TRUE,_xll.ohTrigger(trigger,$X$24))</f>
        <v>2.1560415511529759E-2</v>
      </c>
      <c r="AH1130" s="43">
        <f>_xll.qlIndexFixing($X$9,$AB1130,TRUE,trigger)</f>
        <v>2.1538067296780979E-2</v>
      </c>
      <c r="AI1130" s="45">
        <f t="shared" ref="AI1130:AI1193" si="32">(AG1130-AH1130)*10000</f>
        <v>0.22348214748779682</v>
      </c>
    </row>
    <row r="1131" spans="27:35" x14ac:dyDescent="0.2">
      <c r="AA1131" s="122" t="s">
        <v>88</v>
      </c>
      <c r="AB1131" s="40">
        <f>_xll.qlInterestRateIndexFixingDate($X$9,AC1131)</f>
        <v>47308</v>
      </c>
      <c r="AC1131" s="40">
        <f>_xll.qlCalendarAdvance(calendar,$AC1130,AA1131,,,trigger)</f>
        <v>47310</v>
      </c>
      <c r="AD1131" s="40">
        <f>_xll.qlInterestRateIndexMaturity($X$9,AC1131,)</f>
        <v>47494</v>
      </c>
      <c r="AE1131" s="43">
        <f>_xll.qlTenorBasisValue(TenorBasis6M,AC1131,_xll.ohTrigger(trigger,$X$24))</f>
        <v>1.2626018056007627E-3</v>
      </c>
      <c r="AF1131" s="90">
        <f>_xll.qlTenorBasisForwardRate(TenorBasis6M,AC1131,_xll.ohTrigger(trigger,$X$24))</f>
        <v>2.168878990550482E-2</v>
      </c>
      <c r="AG1131" s="90">
        <f>_xll.qlIndexFixing(TenorBasisIndex6M,$AB1131,TRUE,_xll.ohTrigger(trigger,$X$24))</f>
        <v>2.1559758606079289E-2</v>
      </c>
      <c r="AH1131" s="43">
        <f>_xll.qlIndexFixing($X$9,$AB1131,TRUE,trigger)</f>
        <v>2.1536182082485873E-2</v>
      </c>
      <c r="AI1131" s="45">
        <f t="shared" si="32"/>
        <v>0.23576523593415999</v>
      </c>
    </row>
    <row r="1132" spans="27:35" x14ac:dyDescent="0.2">
      <c r="AA1132" s="122" t="s">
        <v>88</v>
      </c>
      <c r="AB1132" s="40">
        <f>_xll.qlInterestRateIndexFixingDate($X$9,AC1132)</f>
        <v>47315</v>
      </c>
      <c r="AC1132" s="40">
        <f>_xll.qlCalendarAdvance(calendar,$AC1131,AA1132,,,trigger)</f>
        <v>47317</v>
      </c>
      <c r="AD1132" s="40">
        <f>_xll.qlInterestRateIndexMaturity($X$9,AC1132,)</f>
        <v>47501</v>
      </c>
      <c r="AE1132" s="43">
        <f>_xll.qlTenorBasisValue(TenorBasis6M,AC1132,_xll.ohTrigger(trigger,$X$24))</f>
        <v>1.2599342292760989E-3</v>
      </c>
      <c r="AF1132" s="90">
        <f>_xll.qlTenorBasisForwardRate(TenorBasis6M,AC1132,_xll.ohTrigger(trigger,$X$24))</f>
        <v>2.1687098709628001E-2</v>
      </c>
      <c r="AG1132" s="90">
        <f>_xll.qlIndexFixing(TenorBasisIndex6M,$AB1132,TRUE,_xll.ohTrigger(trigger,$X$24))</f>
        <v>2.155898398358401E-2</v>
      </c>
      <c r="AH1132" s="43">
        <f>_xll.qlIndexFixing($X$9,$AB1132,TRUE,trigger)</f>
        <v>2.1534216265047475E-2</v>
      </c>
      <c r="AI1132" s="45">
        <f t="shared" si="32"/>
        <v>0.24767718536534283</v>
      </c>
    </row>
    <row r="1133" spans="27:35" x14ac:dyDescent="0.2">
      <c r="AA1133" s="122" t="s">
        <v>88</v>
      </c>
      <c r="AB1133" s="40">
        <f>_xll.qlInterestRateIndexFixingDate($X$9,AC1133)</f>
        <v>47322</v>
      </c>
      <c r="AC1133" s="40">
        <f>_xll.qlCalendarAdvance(calendar,$AC1132,AA1133,,,trigger)</f>
        <v>47324</v>
      </c>
      <c r="AD1133" s="40">
        <f>_xll.qlInterestRateIndexMaturity($X$9,AC1133,)</f>
        <v>47508</v>
      </c>
      <c r="AE1133" s="43">
        <f>_xll.qlTenorBasisValue(TenorBasis6M,AC1133,_xll.ohTrigger(trigger,$X$24))</f>
        <v>1.2572716491773708E-3</v>
      </c>
      <c r="AF1133" s="90">
        <f>_xll.qlTenorBasisForwardRate(TenorBasis6M,AC1133,_xll.ohTrigger(trigger,$X$24))</f>
        <v>2.1685289795001651E-2</v>
      </c>
      <c r="AG1133" s="90">
        <f>_xll.qlIndexFixing(TenorBasisIndex6M,$AB1133,TRUE,_xll.ohTrigger(trigger,$X$24))</f>
        <v>2.1558091644177296E-2</v>
      </c>
      <c r="AH1133" s="43">
        <f>_xll.qlIndexFixing($X$9,$AB1133,TRUE,trigger)</f>
        <v>2.1532169844707336E-2</v>
      </c>
      <c r="AI1133" s="45">
        <f t="shared" si="32"/>
        <v>0.25921799469960649</v>
      </c>
    </row>
    <row r="1134" spans="27:35" x14ac:dyDescent="0.2">
      <c r="AA1134" s="122" t="s">
        <v>88</v>
      </c>
      <c r="AB1134" s="40">
        <f>_xll.qlInterestRateIndexFixingDate($X$9,AC1134)</f>
        <v>47329</v>
      </c>
      <c r="AC1134" s="40">
        <f>_xll.qlCalendarAdvance(calendar,$AC1133,AA1134,,,trigger)</f>
        <v>47331</v>
      </c>
      <c r="AD1134" s="40">
        <f>_xll.qlInterestRateIndexMaturity($X$9,AC1134,)</f>
        <v>47515</v>
      </c>
      <c r="AE1134" s="43">
        <f>_xll.qlTenorBasisValue(TenorBasis6M,AC1134,_xll.ohTrigger(trigger,$X$24))</f>
        <v>1.2546140652110814E-3</v>
      </c>
      <c r="AF1134" s="90">
        <f>_xll.qlTenorBasisForwardRate(TenorBasis6M,AC1134,_xll.ohTrigger(trigger,$X$24))</f>
        <v>2.168336316187253E-2</v>
      </c>
      <c r="AG1134" s="90">
        <f>_xll.qlIndexFixing(TenorBasisIndex6M,$AB1134,TRUE,_xll.ohTrigger(trigger,$X$24))</f>
        <v>2.155708158794082E-2</v>
      </c>
      <c r="AH1134" s="43">
        <f>_xll.qlIndexFixing($X$9,$AB1134,TRUE,trigger)</f>
        <v>2.153004282171438E-2</v>
      </c>
      <c r="AI1134" s="45">
        <f t="shared" si="32"/>
        <v>0.27038766226439997</v>
      </c>
    </row>
    <row r="1135" spans="27:35" x14ac:dyDescent="0.2">
      <c r="AA1135" s="122" t="s">
        <v>88</v>
      </c>
      <c r="AB1135" s="40">
        <f>_xll.qlInterestRateIndexFixingDate($X$9,AC1135)</f>
        <v>47336</v>
      </c>
      <c r="AC1135" s="40">
        <f>_xll.qlCalendarAdvance(calendar,$AC1134,AA1135,,,trigger)</f>
        <v>47338</v>
      </c>
      <c r="AD1135" s="40">
        <f>_xll.qlInterestRateIndexMaturity($X$9,AC1135,)</f>
        <v>47522</v>
      </c>
      <c r="AE1135" s="43">
        <f>_xll.qlTenorBasisValue(TenorBasis6M,AC1135,_xll.ohTrigger(trigger,$X$24))</f>
        <v>1.2519614772146749E-3</v>
      </c>
      <c r="AF1135" s="90">
        <f>_xll.qlTenorBasisForwardRate(TenorBasis6M,AC1135,_xll.ohTrigger(trigger,$X$24))</f>
        <v>2.1681318810438738E-2</v>
      </c>
      <c r="AG1135" s="90">
        <f>_xll.qlIndexFixing(TenorBasisIndex6M,$AB1135,TRUE,_xll.ohTrigger(trigger,$X$24))</f>
        <v>2.1555953814910642E-2</v>
      </c>
      <c r="AH1135" s="43">
        <f>_xll.qlIndexFixing($X$9,$AB1135,TRUE,trigger)</f>
        <v>2.1527835196328837E-2</v>
      </c>
      <c r="AI1135" s="45">
        <f t="shared" si="32"/>
        <v>0.28118618581804422</v>
      </c>
    </row>
    <row r="1136" spans="27:35" x14ac:dyDescent="0.2">
      <c r="AA1136" s="122" t="s">
        <v>88</v>
      </c>
      <c r="AB1136" s="40">
        <f>_xll.qlInterestRateIndexFixingDate($X$9,AC1136)</f>
        <v>47343</v>
      </c>
      <c r="AC1136" s="40">
        <f>_xll.qlCalendarAdvance(calendar,$AC1135,AA1136,,,trigger)</f>
        <v>47345</v>
      </c>
      <c r="AD1136" s="40">
        <f>_xll.qlInterestRateIndexMaturity($X$9,AC1136,)</f>
        <v>47529</v>
      </c>
      <c r="AE1136" s="43">
        <f>_xll.qlTenorBasisValue(TenorBasis6M,AC1136,_xll.ohTrigger(trigger,$X$24))</f>
        <v>1.249313884957059E-3</v>
      </c>
      <c r="AF1136" s="90">
        <f>_xll.qlTenorBasisForwardRate(TenorBasis6M,AC1136,_xll.ohTrigger(trigger,$X$24))</f>
        <v>2.1679156740852766E-2</v>
      </c>
      <c r="AG1136" s="90">
        <f>_xll.qlIndexFixing(TenorBasisIndex6M,$AB1136,TRUE,_xll.ohTrigger(trigger,$X$24))</f>
        <v>2.155470832507329E-2</v>
      </c>
      <c r="AH1136" s="43">
        <f>_xll.qlIndexFixing($X$9,$AB1136,TRUE,trigger)</f>
        <v>2.1525546968820929E-2</v>
      </c>
      <c r="AI1136" s="45">
        <f t="shared" si="32"/>
        <v>0.29161356252360715</v>
      </c>
    </row>
    <row r="1137" spans="27:35" x14ac:dyDescent="0.2">
      <c r="AA1137" s="122" t="s">
        <v>88</v>
      </c>
      <c r="AB1137" s="40">
        <f>_xll.qlInterestRateIndexFixingDate($X$9,AC1137)</f>
        <v>47350</v>
      </c>
      <c r="AC1137" s="40">
        <f>_xll.qlCalendarAdvance(calendar,$AC1136,AA1137,,,trigger)</f>
        <v>47352</v>
      </c>
      <c r="AD1137" s="40">
        <f>_xll.qlInterestRateIndexMaturity($X$9,AC1137,)</f>
        <v>47536</v>
      </c>
      <c r="AE1137" s="43">
        <f>_xll.qlTenorBasisValue(TenorBasis6M,AC1137,_xll.ohTrigger(trigger,$X$24))</f>
        <v>1.246671288139115E-3</v>
      </c>
      <c r="AF1137" s="90">
        <f>_xll.qlTenorBasisForwardRate(TenorBasis6M,AC1137,_xll.ohTrigger(trigger,$X$24))</f>
        <v>2.1676876953218873E-2</v>
      </c>
      <c r="AG1137" s="90">
        <f>_xll.qlIndexFixing(TenorBasisIndex6M,$AB1137,TRUE,_xll.ohTrigger(trigger,$X$24))</f>
        <v>2.1553345118370985E-2</v>
      </c>
      <c r="AH1137" s="43">
        <f>_xll.qlIndexFixing($X$9,$AB1137,TRUE,trigger)</f>
        <v>2.1523178139469995E-2</v>
      </c>
      <c r="AI1137" s="45">
        <f t="shared" si="32"/>
        <v>0.30166978900989655</v>
      </c>
    </row>
    <row r="1138" spans="27:35" x14ac:dyDescent="0.2">
      <c r="AA1138" s="122" t="s">
        <v>88</v>
      </c>
      <c r="AB1138" s="40">
        <f>_xll.qlInterestRateIndexFixingDate($X$9,AC1138)</f>
        <v>47357</v>
      </c>
      <c r="AC1138" s="40">
        <f>_xll.qlCalendarAdvance(calendar,$AC1137,AA1138,,,trigger)</f>
        <v>47359</v>
      </c>
      <c r="AD1138" s="40">
        <f>_xll.qlInterestRateIndexMaturity($X$9,AC1138,)</f>
        <v>47542</v>
      </c>
      <c r="AE1138" s="43">
        <f>_xll.qlTenorBasisValue(TenorBasis6M,AC1138,_xll.ohTrigger(trigger,$X$24))</f>
        <v>1.2440336863942128E-3</v>
      </c>
      <c r="AF1138" s="90">
        <f>_xll.qlTenorBasisForwardRate(TenorBasis6M,AC1138,_xll.ohTrigger(trigger,$X$24))</f>
        <v>2.1674041259393297E-2</v>
      </c>
      <c r="AG1138" s="90">
        <f>_xll.qlIndexFixing(TenorBasisIndex6M,$AB1138,TRUE,_xll.ohTrigger(trigger,$X$24))</f>
        <v>2.1551408980270144E-2</v>
      </c>
      <c r="AH1138" s="43">
        <f>_xll.qlIndexFixing($X$9,$AB1138,TRUE,trigger)</f>
        <v>2.1520290589325874E-2</v>
      </c>
      <c r="AI1138" s="45">
        <f t="shared" si="32"/>
        <v>0.3111839094427013</v>
      </c>
    </row>
    <row r="1139" spans="27:35" x14ac:dyDescent="0.2">
      <c r="AA1139" s="122" t="s">
        <v>88</v>
      </c>
      <c r="AB1139" s="40">
        <f>_xll.qlInterestRateIndexFixingDate($X$9,AC1139)</f>
        <v>47364</v>
      </c>
      <c r="AC1139" s="40">
        <f>_xll.qlCalendarAdvance(calendar,$AC1138,AA1139,,,trigger)</f>
        <v>47366</v>
      </c>
      <c r="AD1139" s="40">
        <f>_xll.qlInterestRateIndexMaturity($X$9,AC1139,)</f>
        <v>47547</v>
      </c>
      <c r="AE1139" s="43">
        <f>_xll.qlTenorBasisValue(TenorBasis6M,AC1139,_xll.ohTrigger(trigger,$X$24))</f>
        <v>1.2414010792887184E-3</v>
      </c>
      <c r="AF1139" s="90">
        <f>_xll.qlTenorBasisForwardRate(TenorBasis6M,AC1139,_xll.ohTrigger(trigger,$X$24))</f>
        <v>2.1670672931956746E-2</v>
      </c>
      <c r="AG1139" s="90">
        <f>_xll.qlIndexFixing(TenorBasisIndex6M,$AB1139,TRUE,_xll.ohTrigger(trigger,$X$24))</f>
        <v>2.1548937400048953E-2</v>
      </c>
      <c r="AH1139" s="43">
        <f>_xll.qlIndexFixing($X$9,$AB1139,TRUE,trigger)</f>
        <v>2.1516900397696746E-2</v>
      </c>
      <c r="AI1139" s="45">
        <f t="shared" si="32"/>
        <v>0.32037002352207355</v>
      </c>
    </row>
    <row r="1140" spans="27:35" x14ac:dyDescent="0.2">
      <c r="AA1140" s="122" t="s">
        <v>88</v>
      </c>
      <c r="AB1140" s="40">
        <f>_xll.qlInterestRateIndexFixingDate($X$9,AC1140)</f>
        <v>47371</v>
      </c>
      <c r="AC1140" s="40">
        <f>_xll.qlCalendarAdvance(calendar,$AC1139,AA1140,,,trigger)</f>
        <v>47373</v>
      </c>
      <c r="AD1140" s="40">
        <f>_xll.qlInterestRateIndexMaturity($X$9,AC1140,)</f>
        <v>47554</v>
      </c>
      <c r="AE1140" s="43">
        <f>_xll.qlTenorBasisValue(TenorBasis6M,AC1140,_xll.ohTrigger(trigger,$X$24))</f>
        <v>1.2387734663224983E-3</v>
      </c>
      <c r="AF1140" s="90">
        <f>_xll.qlTenorBasisForwardRate(TenorBasis6M,AC1140,_xll.ohTrigger(trigger,$X$24))</f>
        <v>2.1668065684301404E-2</v>
      </c>
      <c r="AG1140" s="90">
        <f>_xll.qlIndexFixing(TenorBasisIndex6M,$AB1140,TRUE,_xll.ohTrigger(trigger,$X$24))</f>
        <v>2.1547261750564151E-2</v>
      </c>
      <c r="AH1140" s="43">
        <f>_xll.qlIndexFixing($X$9,$AB1140,TRUE,trigger)</f>
        <v>2.151430749854346E-2</v>
      </c>
      <c r="AI1140" s="45">
        <f t="shared" si="32"/>
        <v>0.32954252020690744</v>
      </c>
    </row>
    <row r="1141" spans="27:35" x14ac:dyDescent="0.2">
      <c r="AA1141" s="122" t="s">
        <v>88</v>
      </c>
      <c r="AB1141" s="40">
        <f>_xll.qlInterestRateIndexFixingDate($X$9,AC1141)</f>
        <v>47378</v>
      </c>
      <c r="AC1141" s="40">
        <f>_xll.qlCalendarAdvance(calendar,$AC1140,AA1141,,,trigger)</f>
        <v>47380</v>
      </c>
      <c r="AD1141" s="40">
        <f>_xll.qlInterestRateIndexMaturity($X$9,AC1141,)</f>
        <v>47561</v>
      </c>
      <c r="AE1141" s="43">
        <f>_xll.qlTenorBasisValue(TenorBasis6M,AC1141,_xll.ohTrigger(trigger,$X$24))</f>
        <v>1.2361508469294251E-3</v>
      </c>
      <c r="AF1141" s="90">
        <f>_xll.qlTenorBasisForwardRate(TenorBasis6M,AC1141,_xll.ohTrigger(trigger,$X$24))</f>
        <v>2.1665340739711433E-2</v>
      </c>
      <c r="AG1141" s="90">
        <f>_xll.qlIndexFixing(TenorBasisIndex6M,$AB1141,TRUE,_xll.ohTrigger(trigger,$X$24))</f>
        <v>2.1545468404513927E-2</v>
      </c>
      <c r="AH1141" s="43">
        <f>_xll.qlIndexFixing($X$9,$AB1141,TRUE,trigger)</f>
        <v>2.1511634013006639E-2</v>
      </c>
      <c r="AI1141" s="45">
        <f t="shared" si="32"/>
        <v>0.33834391507288342</v>
      </c>
    </row>
    <row r="1142" spans="27:35" x14ac:dyDescent="0.2">
      <c r="AA1142" s="122" t="s">
        <v>88</v>
      </c>
      <c r="AB1142" s="40">
        <f>_xll.qlInterestRateIndexFixingDate($X$9,AC1142)</f>
        <v>47385</v>
      </c>
      <c r="AC1142" s="40">
        <f>_xll.qlCalendarAdvance(calendar,$AC1141,AA1142,,,trigger)</f>
        <v>47387</v>
      </c>
      <c r="AD1142" s="40">
        <f>_xll.qlInterestRateIndexMaturity($X$9,AC1142,)</f>
        <v>47568</v>
      </c>
      <c r="AE1142" s="43">
        <f>_xll.qlTenorBasisValue(TenorBasis6M,AC1142,_xll.ohTrigger(trigger,$X$24))</f>
        <v>1.2335332204778753E-3</v>
      </c>
      <c r="AF1142" s="90">
        <f>_xll.qlTenorBasisForwardRate(TenorBasis6M,AC1142,_xll.ohTrigger(trigger,$X$24))</f>
        <v>2.166249809806494E-2</v>
      </c>
      <c r="AG1142" s="90">
        <f>_xll.qlIndexFixing(TenorBasisIndex6M,$AB1142,TRUE,_xll.ohTrigger(trigger,$X$24))</f>
        <v>2.1543557361610774E-2</v>
      </c>
      <c r="AH1142" s="43">
        <f>_xll.qlIndexFixing($X$9,$AB1142,TRUE,trigger)</f>
        <v>2.1508879941408678E-2</v>
      </c>
      <c r="AI1142" s="45">
        <f t="shared" si="32"/>
        <v>0.3467742020209566</v>
      </c>
    </row>
    <row r="1143" spans="27:35" x14ac:dyDescent="0.2">
      <c r="AA1143" s="122" t="s">
        <v>88</v>
      </c>
      <c r="AB1143" s="40">
        <f>_xll.qlInterestRateIndexFixingDate($X$9,AC1143)</f>
        <v>47392</v>
      </c>
      <c r="AC1143" s="40">
        <f>_xll.qlCalendarAdvance(calendar,$AC1142,AA1143,,,trigger)</f>
        <v>47394</v>
      </c>
      <c r="AD1143" s="40">
        <f>_xll.qlInterestRateIndexMaturity($X$9,AC1143,)</f>
        <v>47576</v>
      </c>
      <c r="AE1143" s="43">
        <f>_xll.qlTenorBasisValue(TenorBasis6M,AC1143,_xll.ohTrigger(trigger,$X$24))</f>
        <v>1.2309205862712283E-3</v>
      </c>
      <c r="AF1143" s="90">
        <f>_xll.qlTenorBasisForwardRate(TenorBasis6M,AC1143,_xll.ohTrigger(trigger,$X$24))</f>
        <v>2.1659934694065398E-2</v>
      </c>
      <c r="AG1143" s="90">
        <f>_xll.qlIndexFixing(TenorBasisIndex6M,$AB1143,TRUE,_xll.ohTrigger(trigger,$X$24))</f>
        <v>2.1541785517893139E-2</v>
      </c>
      <c r="AH1143" s="43">
        <f>_xll.qlIndexFixing($X$9,$AB1143,TRUE,trigger)</f>
        <v>2.1506454920217102E-2</v>
      </c>
      <c r="AI1143" s="45">
        <f t="shared" si="32"/>
        <v>0.35330597676037218</v>
      </c>
    </row>
    <row r="1144" spans="27:35" x14ac:dyDescent="0.2">
      <c r="AA1144" s="122" t="s">
        <v>88</v>
      </c>
      <c r="AB1144" s="40">
        <f>_xll.qlInterestRateIndexFixingDate($X$9,AC1144)</f>
        <v>47399</v>
      </c>
      <c r="AC1144" s="40">
        <f>_xll.qlCalendarAdvance(calendar,$AC1143,AA1144,,,trigger)</f>
        <v>47401</v>
      </c>
      <c r="AD1144" s="40">
        <f>_xll.qlInterestRateIndexMaturity($X$9,AC1144,)</f>
        <v>47583</v>
      </c>
      <c r="AE1144" s="43">
        <f>_xll.qlTenorBasisValue(TenorBasis6M,AC1144,_xll.ohTrigger(trigger,$X$24))</f>
        <v>1.2283129435483597E-3</v>
      </c>
      <c r="AF1144" s="90">
        <f>_xll.qlTenorBasisForwardRate(TenorBasis6M,AC1144,_xll.ohTrigger(trigger,$X$24))</f>
        <v>2.1656848065920234E-2</v>
      </c>
      <c r="AG1144" s="90">
        <f>_xll.qlIndexFixing(TenorBasisIndex6M,$AB1144,TRUE,_xll.ohTrigger(trigger,$X$24))</f>
        <v>2.1538699340606666E-2</v>
      </c>
      <c r="AH1144" s="43">
        <f>_xll.qlIndexFixing($X$9,$AB1144,TRUE,trigger)</f>
        <v>2.1503533747896365E-2</v>
      </c>
      <c r="AI1144" s="45">
        <f t="shared" si="32"/>
        <v>0.35165592710301175</v>
      </c>
    </row>
    <row r="1145" spans="27:35" x14ac:dyDescent="0.2">
      <c r="AA1145" s="122" t="s">
        <v>88</v>
      </c>
      <c r="AB1145" s="40">
        <f>_xll.qlInterestRateIndexFixingDate($X$9,AC1145)</f>
        <v>47406</v>
      </c>
      <c r="AC1145" s="40">
        <f>_xll.qlCalendarAdvance(calendar,$AC1144,AA1145,,,trigger)</f>
        <v>47408</v>
      </c>
      <c r="AD1145" s="40">
        <f>_xll.qlInterestRateIndexMaturity($X$9,AC1145,)</f>
        <v>47590</v>
      </c>
      <c r="AE1145" s="43">
        <f>_xll.qlTenorBasisValue(TenorBasis6M,AC1145,_xll.ohTrigger(trigger,$X$24))</f>
        <v>1.2257102914841344E-3</v>
      </c>
      <c r="AF1145" s="90">
        <f>_xll.qlTenorBasisForwardRate(TenorBasis6M,AC1145,_xll.ohTrigger(trigger,$X$24))</f>
        <v>2.165364373303812E-2</v>
      </c>
      <c r="AG1145" s="90">
        <f>_xll.qlIndexFixing(TenorBasisIndex6M,$AB1145,TRUE,_xll.ohTrigger(trigger,$X$24))</f>
        <v>2.1535495465535487E-2</v>
      </c>
      <c r="AH1145" s="43">
        <f>_xll.qlIndexFixing($X$9,$AB1145,TRUE,trigger)</f>
        <v>2.1500531985799893E-2</v>
      </c>
      <c r="AI1145" s="45">
        <f t="shared" si="32"/>
        <v>0.34963479735593966</v>
      </c>
    </row>
    <row r="1146" spans="27:35" x14ac:dyDescent="0.2">
      <c r="AA1146" s="122" t="s">
        <v>88</v>
      </c>
      <c r="AB1146" s="40">
        <f>_xll.qlInterestRateIndexFixingDate($X$9,AC1146)</f>
        <v>47413</v>
      </c>
      <c r="AC1146" s="40">
        <f>_xll.qlCalendarAdvance(calendar,$AC1145,AA1146,,,trigger)</f>
        <v>47415</v>
      </c>
      <c r="AD1146" s="40">
        <f>_xll.qlInterestRateIndexMaturity($X$9,AC1146,)</f>
        <v>47597</v>
      </c>
      <c r="AE1146" s="43">
        <f>_xll.qlTenorBasisValue(TenorBasis6M,AC1146,_xll.ohTrigger(trigger,$X$24))</f>
        <v>1.2231126291898946E-3</v>
      </c>
      <c r="AF1146" s="90">
        <f>_xll.qlTenorBasisForwardRate(TenorBasis6M,AC1146,_xll.ohTrigger(trigger,$X$24))</f>
        <v>2.1650321695122599E-2</v>
      </c>
      <c r="AG1146" s="90">
        <f>_xll.qlIndexFixing(TenorBasisIndex6M,$AB1146,TRUE,_xll.ohTrigger(trigger,$X$24))</f>
        <v>2.1532173892383575E-2</v>
      </c>
      <c r="AH1146" s="43">
        <f>_xll.qlIndexFixing($X$9,$AB1146,TRUE,trigger)</f>
        <v>2.1497449634290039E-2</v>
      </c>
      <c r="AI1146" s="45">
        <f t="shared" si="32"/>
        <v>0.34724258093535992</v>
      </c>
    </row>
    <row r="1147" spans="27:35" x14ac:dyDescent="0.2">
      <c r="AA1147" s="122" t="s">
        <v>88</v>
      </c>
      <c r="AB1147" s="40">
        <f>_xll.qlInterestRateIndexFixingDate($X$9,AC1147)</f>
        <v>47420</v>
      </c>
      <c r="AC1147" s="40">
        <f>_xll.qlCalendarAdvance(calendar,$AC1146,AA1147,,,trigger)</f>
        <v>47422</v>
      </c>
      <c r="AD1147" s="40">
        <f>_xll.qlInterestRateIndexMaturity($X$9,AC1147,)</f>
        <v>47603</v>
      </c>
      <c r="AE1147" s="43">
        <f>_xll.qlTenorBasisValue(TenorBasis6M,AC1147,_xll.ohTrigger(trigger,$X$24))</f>
        <v>1.220519955713947E-3</v>
      </c>
      <c r="AF1147" s="90">
        <f>_xll.qlTenorBasisForwardRate(TenorBasis6M,AC1147,_xll.ohTrigger(trigger,$X$24))</f>
        <v>2.1646519426657049E-2</v>
      </c>
      <c r="AG1147" s="90">
        <f>_xll.qlIndexFixing(TenorBasisIndex6M,$AB1147,TRUE,_xll.ohTrigger(trigger,$X$24))</f>
        <v>2.1528379105903897E-2</v>
      </c>
      <c r="AH1147" s="43">
        <f>_xll.qlIndexFixing($X$9,$AB1147,TRUE,trigger)</f>
        <v>2.1493900804422868E-2</v>
      </c>
      <c r="AI1147" s="45">
        <f t="shared" si="32"/>
        <v>0.34478301481028623</v>
      </c>
    </row>
    <row r="1148" spans="27:35" x14ac:dyDescent="0.2">
      <c r="AA1148" s="122" t="s">
        <v>88</v>
      </c>
      <c r="AB1148" s="40">
        <f>_xll.qlInterestRateIndexFixingDate($X$9,AC1148)</f>
        <v>47427</v>
      </c>
      <c r="AC1148" s="40">
        <f>_xll.qlCalendarAdvance(calendar,$AC1147,AA1148,,,trigger)</f>
        <v>47429</v>
      </c>
      <c r="AD1148" s="40">
        <f>_xll.qlInterestRateIndexMaturity($X$9,AC1148,)</f>
        <v>47610</v>
      </c>
      <c r="AE1148" s="43">
        <f>_xll.qlTenorBasisValue(TenorBasis6M,AC1148,_xll.ohTrigger(trigger,$X$24))</f>
        <v>1.2179322700420438E-3</v>
      </c>
      <c r="AF1148" s="90">
        <f>_xll.qlTenorBasisForwardRate(TenorBasis6M,AC1148,_xll.ohTrigger(trigger,$X$24))</f>
        <v>2.1642970597669908E-2</v>
      </c>
      <c r="AG1148" s="90">
        <f>_xll.qlIndexFixing(TenorBasisIndex6M,$AB1148,TRUE,_xll.ohTrigger(trigger,$X$24))</f>
        <v>2.1524830753907577E-2</v>
      </c>
      <c r="AH1148" s="43">
        <f>_xll.qlIndexFixing($X$9,$AB1148,TRUE,trigger)</f>
        <v>2.149066322374904E-2</v>
      </c>
      <c r="AI1148" s="45">
        <f t="shared" si="32"/>
        <v>0.34167530158536741</v>
      </c>
    </row>
    <row r="1149" spans="27:35" x14ac:dyDescent="0.2">
      <c r="AA1149" s="122" t="s">
        <v>88</v>
      </c>
      <c r="AB1149" s="40">
        <f>_xll.qlInterestRateIndexFixingDate($X$9,AC1149)</f>
        <v>47434</v>
      </c>
      <c r="AC1149" s="40">
        <f>_xll.qlCalendarAdvance(calendar,$AC1148,AA1149,,,trigger)</f>
        <v>47436</v>
      </c>
      <c r="AD1149" s="40">
        <f>_xll.qlInterestRateIndexMaturity($X$9,AC1149,)</f>
        <v>47617</v>
      </c>
      <c r="AE1149" s="43">
        <f>_xll.qlTenorBasisValue(TenorBasis6M,AC1149,_xll.ohTrigger(trigger,$X$24))</f>
        <v>1.2153495710978666E-3</v>
      </c>
      <c r="AF1149" s="90">
        <f>_xll.qlTenorBasisForwardRate(TenorBasis6M,AC1149,_xll.ohTrigger(trigger,$X$24))</f>
        <v>2.1639304069559832E-2</v>
      </c>
      <c r="AG1149" s="90">
        <f>_xll.qlIndexFixing(TenorBasisIndex6M,$AB1149,TRUE,_xll.ohTrigger(trigger,$X$24))</f>
        <v>2.1521164709701692E-2</v>
      </c>
      <c r="AH1149" s="43">
        <f>_xll.qlIndexFixing($X$9,$AB1149,TRUE,trigger)</f>
        <v>2.1487345059535368E-2</v>
      </c>
      <c r="AI1149" s="45">
        <f t="shared" si="32"/>
        <v>0.33819650166324461</v>
      </c>
    </row>
    <row r="1150" spans="27:35" x14ac:dyDescent="0.2">
      <c r="AA1150" s="122" t="s">
        <v>88</v>
      </c>
      <c r="AB1150" s="40">
        <f>_xll.qlInterestRateIndexFixingDate($X$9,AC1150)</f>
        <v>47441</v>
      </c>
      <c r="AC1150" s="40">
        <f>_xll.qlCalendarAdvance(calendar,$AC1149,AA1150,,,trigger)</f>
        <v>47443</v>
      </c>
      <c r="AD1150" s="40">
        <f>_xll.qlInterestRateIndexMaturity($X$9,AC1150,)</f>
        <v>47624</v>
      </c>
      <c r="AE1150" s="43">
        <f>_xll.qlTenorBasisValue(TenorBasis6M,AC1150,_xll.ohTrigger(trigger,$X$24))</f>
        <v>1.2127718577435026E-3</v>
      </c>
      <c r="AF1150" s="90">
        <f>_xll.qlTenorBasisForwardRate(TenorBasis6M,AC1150,_xll.ohTrigger(trigger,$X$24))</f>
        <v>2.1635519841864431E-2</v>
      </c>
      <c r="AG1150" s="90">
        <f>_xll.qlIndexFixing(TenorBasisIndex6M,$AB1150,TRUE,_xll.ohTrigger(trigger,$X$24))</f>
        <v>2.1517380972825167E-2</v>
      </c>
      <c r="AH1150" s="43">
        <f>_xll.qlIndexFixing($X$9,$AB1150,TRUE,trigger)</f>
        <v>2.1483946312180213E-2</v>
      </c>
      <c r="AI1150" s="45">
        <f t="shared" si="32"/>
        <v>0.33434660644954262</v>
      </c>
    </row>
    <row r="1151" spans="27:35" x14ac:dyDescent="0.2">
      <c r="AA1151" s="122" t="s">
        <v>88</v>
      </c>
      <c r="AB1151" s="40">
        <f>_xll.qlInterestRateIndexFixingDate($X$9,AC1151)</f>
        <v>47448</v>
      </c>
      <c r="AC1151" s="40">
        <f>_xll.qlCalendarAdvance(calendar,$AC1150,AA1151,,,trigger)</f>
        <v>47450</v>
      </c>
      <c r="AD1151" s="40">
        <f>_xll.qlInterestRateIndexMaturity($X$9,AC1151,)</f>
        <v>47631</v>
      </c>
      <c r="AE1151" s="43">
        <f>_xll.qlTenorBasisValue(TenorBasis6M,AC1151,_xll.ohTrigger(trigger,$X$24))</f>
        <v>1.2101991287799209E-3</v>
      </c>
      <c r="AF1151" s="90">
        <f>_xll.qlTenorBasisForwardRate(TenorBasis6M,AC1151,_xll.ohTrigger(trigger,$X$24))</f>
        <v>2.1631617914081122E-2</v>
      </c>
      <c r="AG1151" s="90">
        <f>_xll.qlIndexFixing(TenorBasisIndex6M,$AB1151,TRUE,_xll.ohTrigger(trigger,$X$24))</f>
        <v>2.1513479542773658E-2</v>
      </c>
      <c r="AH1151" s="43">
        <f>_xll.qlIndexFixing($X$9,$AB1151,TRUE,trigger)</f>
        <v>2.1480466982093407E-2</v>
      </c>
      <c r="AI1151" s="45">
        <f t="shared" si="32"/>
        <v>0.33012560680251157</v>
      </c>
    </row>
    <row r="1152" spans="27:35" x14ac:dyDescent="0.2">
      <c r="AA1152" s="122" t="s">
        <v>88</v>
      </c>
      <c r="AB1152" s="40">
        <f>_xll.qlInterestRateIndexFixingDate($X$9,AC1152)</f>
        <v>47455</v>
      </c>
      <c r="AC1152" s="40">
        <f>_xll.qlCalendarAdvance(calendar,$AC1151,AA1152,,,trigger)</f>
        <v>47457</v>
      </c>
      <c r="AD1152" s="40">
        <f>_xll.qlInterestRateIndexMaturity($X$9,AC1152,)</f>
        <v>47639</v>
      </c>
      <c r="AE1152" s="43">
        <f>_xll.qlTenorBasisValue(TenorBasis6M,AC1152,_xll.ohTrigger(trigger,$X$24))</f>
        <v>1.2076313829474442E-3</v>
      </c>
      <c r="AF1152" s="90">
        <f>_xll.qlTenorBasisForwardRate(TenorBasis6M,AC1152,_xll.ohTrigger(trigger,$X$24))</f>
        <v>2.1627917640089884E-2</v>
      </c>
      <c r="AG1152" s="90">
        <f>_xll.qlIndexFixing(TenorBasisIndex6M,$AB1152,TRUE,_xll.ohTrigger(trigger,$X$24))</f>
        <v>2.1509772771929152E-2</v>
      </c>
      <c r="AH1152" s="43">
        <f>_xll.qlIndexFixing($X$9,$AB1152,TRUE,trigger)</f>
        <v>2.1477263169105778E-2</v>
      </c>
      <c r="AI1152" s="45">
        <f t="shared" si="32"/>
        <v>0.32509602823374562</v>
      </c>
    </row>
    <row r="1153" spans="27:35" x14ac:dyDescent="0.2">
      <c r="AA1153" s="122" t="s">
        <v>88</v>
      </c>
      <c r="AB1153" s="40">
        <f>_xll.qlInterestRateIndexFixingDate($X$9,AC1153)</f>
        <v>47462</v>
      </c>
      <c r="AC1153" s="40">
        <f>_xll.qlCalendarAdvance(calendar,$AC1152,AA1153,,,trigger)</f>
        <v>47464</v>
      </c>
      <c r="AD1153" s="40">
        <f>_xll.qlInterestRateIndexMaturity($X$9,AC1153,)</f>
        <v>47646</v>
      </c>
      <c r="AE1153" s="43">
        <f>_xll.qlTenorBasisValue(TenorBasis6M,AC1153,_xll.ohTrigger(trigger,$X$24))</f>
        <v>1.2050686189262188E-3</v>
      </c>
      <c r="AF1153" s="90">
        <f>_xll.qlTenorBasisForwardRate(TenorBasis6M,AC1153,_xll.ohTrigger(trigger,$X$24))</f>
        <v>2.1623771655165717E-2</v>
      </c>
      <c r="AG1153" s="90">
        <f>_xll.qlIndexFixing(TenorBasisIndex6M,$AB1153,TRUE,_xll.ohTrigger(trigger,$X$24))</f>
        <v>2.1505627300434288E-2</v>
      </c>
      <c r="AH1153" s="43">
        <f>_xll.qlIndexFixing($X$9,$AB1153,TRUE,trigger)</f>
        <v>2.1473616702685095E-2</v>
      </c>
      <c r="AI1153" s="45">
        <f t="shared" si="32"/>
        <v>0.32010597749192876</v>
      </c>
    </row>
    <row r="1154" spans="27:35" x14ac:dyDescent="0.2">
      <c r="AA1154" s="122" t="s">
        <v>88</v>
      </c>
      <c r="AB1154" s="40">
        <f>_xll.qlInterestRateIndexFixingDate($X$9,AC1154)</f>
        <v>47469</v>
      </c>
      <c r="AC1154" s="40">
        <f>_xll.qlCalendarAdvance(calendar,$AC1153,AA1154,,,trigger)</f>
        <v>47471</v>
      </c>
      <c r="AD1154" s="40">
        <f>_xll.qlInterestRateIndexMaturity($X$9,AC1154,)</f>
        <v>47653</v>
      </c>
      <c r="AE1154" s="43">
        <f>_xll.qlTenorBasisValue(TenorBasis6M,AC1154,_xll.ohTrigger(trigger,$X$24))</f>
        <v>1.2025108353366826E-3</v>
      </c>
      <c r="AF1154" s="90">
        <f>_xll.qlTenorBasisForwardRate(TenorBasis6M,AC1154,_xll.ohTrigger(trigger,$X$24))</f>
        <v>2.1619507961359787E-2</v>
      </c>
      <c r="AG1154" s="90">
        <f>_xll.qlIndexFixing(TenorBasisIndex6M,$AB1154,TRUE,_xll.ohTrigger(trigger,$X$24))</f>
        <v>2.1501364127009457E-2</v>
      </c>
      <c r="AH1154" s="43">
        <f>_xll.qlIndexFixing($X$9,$AB1154,TRUE,trigger)</f>
        <v>2.1469889650105128E-2</v>
      </c>
      <c r="AI1154" s="45">
        <f t="shared" si="32"/>
        <v>0.31474476904328613</v>
      </c>
    </row>
    <row r="1155" spans="27:35" x14ac:dyDescent="0.2">
      <c r="AA1155" s="122" t="s">
        <v>88</v>
      </c>
      <c r="AB1155" s="40">
        <f>_xll.qlInterestRateIndexFixingDate($X$9,AC1155)</f>
        <v>47473</v>
      </c>
      <c r="AC1155" s="40">
        <f>_xll.qlCalendarAdvance(calendar,$AC1154,AA1155,,,trigger)</f>
        <v>47479</v>
      </c>
      <c r="AD1155" s="40">
        <f>_xll.qlInterestRateIndexMaturity($X$9,AC1155,)</f>
        <v>47661</v>
      </c>
      <c r="AE1155" s="43">
        <f>_xll.qlTenorBasisValue(TenorBasis6M,AC1155,_xll.ohTrigger(trigger,$X$24))</f>
        <v>1.1995937507308849E-3</v>
      </c>
      <c r="AF1155" s="90">
        <f>_xll.qlTenorBasisForwardRate(TenorBasis6M,AC1155,_xll.ohTrigger(trigger,$X$24))</f>
        <v>2.1614491034266686E-2</v>
      </c>
      <c r="AG1155" s="90">
        <f>_xll.qlIndexFixing(TenorBasisIndex6M,$AB1155,TRUE,_xll.ohTrigger(trigger,$X$24))</f>
        <v>2.1496347803151183E-2</v>
      </c>
      <c r="AH1155" s="43">
        <f>_xll.qlIndexFixing($X$9,$AB1155,TRUE,trigger)</f>
        <v>2.1465531485092518E-2</v>
      </c>
      <c r="AI1155" s="45">
        <f t="shared" si="32"/>
        <v>0.30816318058665693</v>
      </c>
    </row>
    <row r="1156" spans="27:35" x14ac:dyDescent="0.2">
      <c r="AA1156" s="122" t="s">
        <v>88</v>
      </c>
      <c r="AB1156" s="40">
        <f>_xll.qlInterestRateIndexFixingDate($X$9,AC1156)</f>
        <v>47483</v>
      </c>
      <c r="AC1156" s="40">
        <f>_xll.qlCalendarAdvance(calendar,$AC1155,AA1156,,,trigger)</f>
        <v>47486</v>
      </c>
      <c r="AD1156" s="40">
        <f>_xll.qlInterestRateIndexMaturity($X$9,AC1156,)</f>
        <v>47667</v>
      </c>
      <c r="AE1156" s="43">
        <f>_xll.qlTenorBasisValue(TenorBasis6M,AC1156,_xll.ohTrigger(trigger,$X$24))</f>
        <v>1.1970466345746242E-3</v>
      </c>
      <c r="AF1156" s="90">
        <f>_xll.qlTenorBasisForwardRate(TenorBasis6M,AC1156,_xll.ohTrigger(trigger,$X$24))</f>
        <v>2.1609691653959991E-2</v>
      </c>
      <c r="AG1156" s="90">
        <f>_xll.qlIndexFixing(TenorBasisIndex6M,$AB1156,TRUE,_xll.ohTrigger(trigger,$X$24))</f>
        <v>2.1491555951622544E-2</v>
      </c>
      <c r="AH1156" s="43">
        <f>_xll.qlIndexFixing($X$9,$AB1156,TRUE,trigger)</f>
        <v>2.146130042235872E-2</v>
      </c>
      <c r="AI1156" s="45">
        <f t="shared" si="32"/>
        <v>0.30255529263823605</v>
      </c>
    </row>
    <row r="1157" spans="27:35" x14ac:dyDescent="0.2">
      <c r="AA1157" s="122" t="s">
        <v>88</v>
      </c>
      <c r="AB1157" s="40">
        <f>_xll.qlInterestRateIndexFixingDate($X$9,AC1157)</f>
        <v>47491</v>
      </c>
      <c r="AC1157" s="40">
        <f>_xll.qlCalendarAdvance(calendar,$AC1156,AA1157,,,trigger)</f>
        <v>47493</v>
      </c>
      <c r="AD1157" s="40">
        <f>_xll.qlInterestRateIndexMaturity($X$9,AC1157,)</f>
        <v>47674</v>
      </c>
      <c r="AE1157" s="43">
        <f>_xll.qlTenorBasisValue(TenorBasis6M,AC1157,_xll.ohTrigger(trigger,$X$24))</f>
        <v>1.1945044941307388E-3</v>
      </c>
      <c r="AF1157" s="90">
        <f>_xll.qlTenorBasisForwardRate(TenorBasis6M,AC1157,_xll.ohTrigger(trigger,$X$24))</f>
        <v>2.1605066697960376E-2</v>
      </c>
      <c r="AG1157" s="90">
        <f>_xll.qlIndexFixing(TenorBasisIndex6M,$AB1157,TRUE,_xll.ohTrigger(trigger,$X$24))</f>
        <v>2.14869315358233E-2</v>
      </c>
      <c r="AH1157" s="43">
        <f>_xll.qlIndexFixing($X$9,$AB1157,TRUE,trigger)</f>
        <v>2.1457326093604005E-2</v>
      </c>
      <c r="AI1157" s="45">
        <f t="shared" si="32"/>
        <v>0.29605442219294426</v>
      </c>
    </row>
    <row r="1158" spans="27:35" x14ac:dyDescent="0.2">
      <c r="AA1158" s="122" t="s">
        <v>88</v>
      </c>
      <c r="AB1158" s="40">
        <f>_xll.qlInterestRateIndexFixingDate($X$9,AC1158)</f>
        <v>47498</v>
      </c>
      <c r="AC1158" s="40">
        <f>_xll.qlCalendarAdvance(calendar,$AC1157,AA1158,,,trigger)</f>
        <v>47500</v>
      </c>
      <c r="AD1158" s="40">
        <f>_xll.qlInterestRateIndexMaturity($X$9,AC1158,)</f>
        <v>47681</v>
      </c>
      <c r="AE1158" s="43">
        <f>_xll.qlTenorBasisValue(TenorBasis6M,AC1158,_xll.ohTrigger(trigger,$X$24))</f>
        <v>1.1919673277772233E-3</v>
      </c>
      <c r="AF1158" s="90">
        <f>_xll.qlTenorBasisForwardRate(TenorBasis6M,AC1158,_xll.ohTrigger(trigger,$X$24))</f>
        <v>2.1600324037141169E-2</v>
      </c>
      <c r="AG1158" s="90">
        <f>_xll.qlIndexFixing(TenorBasisIndex6M,$AB1158,TRUE,_xll.ohTrigger(trigger,$X$24))</f>
        <v>2.1482189422119154E-2</v>
      </c>
      <c r="AH1158" s="43">
        <f>_xll.qlIndexFixing($X$9,$AB1158,TRUE,trigger)</f>
        <v>2.1453271185318173E-2</v>
      </c>
      <c r="AI1158" s="45">
        <f t="shared" si="32"/>
        <v>0.28918236800980907</v>
      </c>
    </row>
    <row r="1159" spans="27:35" x14ac:dyDescent="0.2">
      <c r="AA1159" s="122" t="s">
        <v>88</v>
      </c>
      <c r="AB1159" s="40">
        <f>_xll.qlInterestRateIndexFixingDate($X$9,AC1159)</f>
        <v>47505</v>
      </c>
      <c r="AC1159" s="40">
        <f>_xll.qlCalendarAdvance(calendar,$AC1158,AA1159,,,trigger)</f>
        <v>47507</v>
      </c>
      <c r="AD1159" s="40">
        <f>_xll.qlInterestRateIndexMaturity($X$9,AC1159,)</f>
        <v>47688</v>
      </c>
      <c r="AE1159" s="43">
        <f>_xll.qlTenorBasisValue(TenorBasis6M,AC1159,_xll.ohTrigger(trigger,$X$24))</f>
        <v>1.1894351338347228E-3</v>
      </c>
      <c r="AF1159" s="90">
        <f>_xll.qlTenorBasisForwardRate(TenorBasis6M,AC1159,_xll.ohTrigger(trigger,$X$24))</f>
        <v>2.1595463670687993E-2</v>
      </c>
      <c r="AG1159" s="90">
        <f>_xll.qlIndexFixing(TenorBasisIndex6M,$AB1159,TRUE,_xll.ohTrigger(trigger,$X$24))</f>
        <v>2.1477329609693962E-2</v>
      </c>
      <c r="AH1159" s="43">
        <f>_xll.qlIndexFixing($X$9,$AB1159,TRUE,trigger)</f>
        <v>2.1449135697988796E-2</v>
      </c>
      <c r="AI1159" s="45">
        <f t="shared" si="32"/>
        <v>0.28193911705165497</v>
      </c>
    </row>
    <row r="1160" spans="27:35" x14ac:dyDescent="0.2">
      <c r="AA1160" s="122" t="s">
        <v>88</v>
      </c>
      <c r="AB1160" s="40">
        <f>_xll.qlInterestRateIndexFixingDate($X$9,AC1160)</f>
        <v>47512</v>
      </c>
      <c r="AC1160" s="40">
        <f>_xll.qlCalendarAdvance(calendar,$AC1159,AA1160,,,trigger)</f>
        <v>47514</v>
      </c>
      <c r="AD1160" s="40">
        <f>_xll.qlInterestRateIndexMaturity($X$9,AC1160,)</f>
        <v>47695</v>
      </c>
      <c r="AE1160" s="43">
        <f>_xll.qlTenorBasisValue(TenorBasis6M,AC1160,_xll.ohTrigger(trigger,$X$24))</f>
        <v>1.1869079105669882E-3</v>
      </c>
      <c r="AF1160" s="90">
        <f>_xll.qlTenorBasisForwardRate(TenorBasis6M,AC1160,_xll.ohTrigger(trigger,$X$24))</f>
        <v>2.1590485597749377E-2</v>
      </c>
      <c r="AG1160" s="90">
        <f>_xll.qlIndexFixing(TenorBasisIndex6M,$AB1160,TRUE,_xll.ohTrigger(trigger,$X$24))</f>
        <v>2.1472352097697576E-2</v>
      </c>
      <c r="AH1160" s="43">
        <f>_xll.qlIndexFixing($X$9,$AB1160,TRUE,trigger)</f>
        <v>2.1444919632113594E-2</v>
      </c>
      <c r="AI1160" s="45">
        <f t="shared" si="32"/>
        <v>0.27432465583981935</v>
      </c>
    </row>
    <row r="1161" spans="27:35" x14ac:dyDescent="0.2">
      <c r="AA1161" s="122" t="s">
        <v>88</v>
      </c>
      <c r="AB1161" s="40">
        <f>_xll.qlInterestRateIndexFixingDate($X$9,AC1161)</f>
        <v>47519</v>
      </c>
      <c r="AC1161" s="40">
        <f>_xll.qlCalendarAdvance(calendar,$AC1160,AA1161,,,trigger)</f>
        <v>47521</v>
      </c>
      <c r="AD1161" s="40">
        <f>_xll.qlInterestRateIndexMaturity($X$9,AC1161,)</f>
        <v>47702</v>
      </c>
      <c r="AE1161" s="43">
        <f>_xll.qlTenorBasisValue(TenorBasis6M,AC1161,_xll.ohTrigger(trigger,$X$24))</f>
        <v>1.1843856561813216E-3</v>
      </c>
      <c r="AF1161" s="90">
        <f>_xll.qlTenorBasisForwardRate(TenorBasis6M,AC1161,_xll.ohTrigger(trigger,$X$24))</f>
        <v>2.1585389817436747E-2</v>
      </c>
      <c r="AG1161" s="90">
        <f>_xll.qlIndexFixing(TenorBasisIndex6M,$AB1161,TRUE,_xll.ohTrigger(trigger,$X$24))</f>
        <v>2.1467256885239219E-2</v>
      </c>
      <c r="AH1161" s="43">
        <f>_xll.qlIndexFixing($X$9,$AB1161,TRUE,trigger)</f>
        <v>2.1440622988199123E-2</v>
      </c>
      <c r="AI1161" s="45">
        <f t="shared" si="32"/>
        <v>0.26633897040096582</v>
      </c>
    </row>
    <row r="1162" spans="27:35" x14ac:dyDescent="0.2">
      <c r="AA1162" s="122" t="s">
        <v>88</v>
      </c>
      <c r="AB1162" s="40">
        <f>_xll.qlInterestRateIndexFixingDate($X$9,AC1162)</f>
        <v>47526</v>
      </c>
      <c r="AC1162" s="40">
        <f>_xll.qlCalendarAdvance(calendar,$AC1161,AA1162,,,trigger)</f>
        <v>47528</v>
      </c>
      <c r="AD1162" s="40">
        <f>_xll.qlInterestRateIndexMaturity($X$9,AC1162,)</f>
        <v>47709</v>
      </c>
      <c r="AE1162" s="43">
        <f>_xll.qlTenorBasisValue(TenorBasis6M,AC1162,_xll.ohTrigger(trigger,$X$24))</f>
        <v>1.1818683688290244E-3</v>
      </c>
      <c r="AF1162" s="90">
        <f>_xll.qlTenorBasisForwardRate(TenorBasis6M,AC1162,_xll.ohTrigger(trigger,$X$24))</f>
        <v>2.1580176328827083E-2</v>
      </c>
      <c r="AG1162" s="90">
        <f>_xll.qlIndexFixing(TenorBasisIndex6M,$AB1162,TRUE,_xll.ohTrigger(trigger,$X$24))</f>
        <v>2.1462043971398958E-2</v>
      </c>
      <c r="AH1162" s="43">
        <f>_xll.qlIndexFixing($X$9,$AB1162,TRUE,trigger)</f>
        <v>2.1436245766762538E-2</v>
      </c>
      <c r="AI1162" s="45">
        <f t="shared" si="32"/>
        <v>0.25798204636419408</v>
      </c>
    </row>
    <row r="1163" spans="27:35" x14ac:dyDescent="0.2">
      <c r="AA1163" s="122" t="s">
        <v>88</v>
      </c>
      <c r="AB1163" s="40">
        <f>_xll.qlInterestRateIndexFixingDate($X$9,AC1163)</f>
        <v>47533</v>
      </c>
      <c r="AC1163" s="40">
        <f>_xll.qlCalendarAdvance(calendar,$AC1162,AA1163,,,trigger)</f>
        <v>47535</v>
      </c>
      <c r="AD1163" s="40">
        <f>_xll.qlInterestRateIndexMaturity($X$9,AC1163,)</f>
        <v>47716</v>
      </c>
      <c r="AE1163" s="43">
        <f>_xll.qlTenorBasisValue(TenorBasis6M,AC1163,_xll.ohTrigger(trigger,$X$24))</f>
        <v>1.1793560466058413E-3</v>
      </c>
      <c r="AF1163" s="90">
        <f>_xll.qlTenorBasisForwardRate(TenorBasis6M,AC1163,_xll.ohTrigger(trigger,$X$24))</f>
        <v>2.1574845130963805E-2</v>
      </c>
      <c r="AG1163" s="90">
        <f>_xll.qlIndexFixing(TenorBasisIndex6M,$AB1163,TRUE,_xll.ohTrigger(trigger,$X$24))</f>
        <v>2.1456713355217566E-2</v>
      </c>
      <c r="AH1163" s="43">
        <f>_xll.qlIndexFixing($X$9,$AB1163,TRUE,trigger)</f>
        <v>2.143178796832939E-2</v>
      </c>
      <c r="AI1163" s="45">
        <f t="shared" si="32"/>
        <v>0.24925386888176304</v>
      </c>
    </row>
    <row r="1164" spans="27:35" x14ac:dyDescent="0.2">
      <c r="AA1164" s="122" t="s">
        <v>88</v>
      </c>
      <c r="AB1164" s="40">
        <f>_xll.qlInterestRateIndexFixingDate($X$9,AC1164)</f>
        <v>47540</v>
      </c>
      <c r="AC1164" s="40">
        <f>_xll.qlCalendarAdvance(calendar,$AC1163,AA1164,,,trigger)</f>
        <v>47542</v>
      </c>
      <c r="AD1164" s="40">
        <f>_xll.qlInterestRateIndexMaturity($X$9,AC1164,)</f>
        <v>47725</v>
      </c>
      <c r="AE1164" s="43">
        <f>_xll.qlTenorBasisValue(TenorBasis6M,AC1164,_xll.ohTrigger(trigger,$X$24))</f>
        <v>1.1768486875523986E-3</v>
      </c>
      <c r="AF1164" s="90">
        <f>_xll.qlTenorBasisForwardRate(TenorBasis6M,AC1164,_xll.ohTrigger(trigger,$X$24))</f>
        <v>2.1569822952651134E-2</v>
      </c>
      <c r="AG1164" s="90">
        <f>_xll.qlIndexFixing(TenorBasisIndex6M,$AB1164,TRUE,_xll.ohTrigger(trigger,$X$24))</f>
        <v>2.1451677813064857E-2</v>
      </c>
      <c r="AH1164" s="43">
        <f>_xll.qlIndexFixing($X$9,$AB1164,TRUE,trigger)</f>
        <v>2.1427815554013088E-2</v>
      </c>
      <c r="AI1164" s="45">
        <f t="shared" si="32"/>
        <v>0.23862259051769114</v>
      </c>
    </row>
    <row r="1165" spans="27:35" x14ac:dyDescent="0.2">
      <c r="AA1165" s="122" t="s">
        <v>88</v>
      </c>
      <c r="AB1165" s="40">
        <f>_xll.qlInterestRateIndexFixingDate($X$9,AC1165)</f>
        <v>47547</v>
      </c>
      <c r="AC1165" s="40">
        <f>_xll.qlCalendarAdvance(calendar,$AC1164,AA1165,,,trigger)</f>
        <v>47549</v>
      </c>
      <c r="AD1165" s="40">
        <f>_xll.qlInterestRateIndexMaturity($X$9,AC1165,)</f>
        <v>47735</v>
      </c>
      <c r="AE1165" s="43">
        <f>_xll.qlTenorBasisValue(TenorBasis6M,AC1165,_xll.ohTrigger(trigger,$X$24))</f>
        <v>1.1743462896546448E-3</v>
      </c>
      <c r="AF1165" s="90">
        <f>_xll.qlTenorBasisForwardRate(TenorBasis6M,AC1165,_xll.ohTrigger(trigger,$X$24))</f>
        <v>2.156484651318314E-2</v>
      </c>
      <c r="AG1165" s="90">
        <f>_xll.qlIndexFixing(TenorBasisIndex6M,$AB1165,TRUE,_xll.ohTrigger(trigger,$X$24))</f>
        <v>2.1446681051571857E-2</v>
      </c>
      <c r="AH1165" s="43">
        <f>_xll.qlIndexFixing($X$9,$AB1165,TRUE,trigger)</f>
        <v>2.1424011154655614E-2</v>
      </c>
      <c r="AI1165" s="45">
        <f t="shared" si="32"/>
        <v>0.22669896916242133</v>
      </c>
    </row>
    <row r="1166" spans="27:35" x14ac:dyDescent="0.2">
      <c r="AA1166" s="122" t="s">
        <v>88</v>
      </c>
      <c r="AB1166" s="40">
        <f>_xll.qlInterestRateIndexFixingDate($X$9,AC1166)</f>
        <v>47554</v>
      </c>
      <c r="AC1166" s="40">
        <f>_xll.qlCalendarAdvance(calendar,$AC1165,AA1166,,,trigger)</f>
        <v>47556</v>
      </c>
      <c r="AD1166" s="40">
        <f>_xll.qlInterestRateIndexMaturity($X$9,AC1166,)</f>
        <v>47742</v>
      </c>
      <c r="AE1166" s="43">
        <f>_xll.qlTenorBasisValue(TenorBasis6M,AC1166,_xll.ohTrigger(trigger,$X$24))</f>
        <v>1.1718488508442866E-3</v>
      </c>
      <c r="AF1166" s="90">
        <f>_xll.qlTenorBasisForwardRate(TenorBasis6M,AC1166,_xll.ohTrigger(trigger,$X$24))</f>
        <v>2.1559118432648516E-2</v>
      </c>
      <c r="AG1166" s="90">
        <f>_xll.qlIndexFixing(TenorBasisIndex6M,$AB1166,TRUE,_xll.ohTrigger(trigger,$X$24))</f>
        <v>2.144095358540643E-2</v>
      </c>
      <c r="AH1166" s="43">
        <f>_xll.qlIndexFixing($X$9,$AB1166,TRUE,trigger)</f>
        <v>2.1419281452750651E-2</v>
      </c>
      <c r="AI1166" s="45">
        <f t="shared" si="32"/>
        <v>0.21672132655779081</v>
      </c>
    </row>
    <row r="1167" spans="27:35" x14ac:dyDescent="0.2">
      <c r="AA1167" s="122" t="s">
        <v>88</v>
      </c>
      <c r="AB1167" s="40">
        <f>_xll.qlInterestRateIndexFixingDate($X$9,AC1167)</f>
        <v>47561</v>
      </c>
      <c r="AC1167" s="40">
        <f>_xll.qlCalendarAdvance(calendar,$AC1166,AA1167,,,trigger)</f>
        <v>47563</v>
      </c>
      <c r="AD1167" s="40">
        <f>_xll.qlInterestRateIndexMaturity($X$9,AC1167,)</f>
        <v>47749</v>
      </c>
      <c r="AE1167" s="43">
        <f>_xll.qlTenorBasisValue(TenorBasis6M,AC1167,_xll.ohTrigger(trigger,$X$24))</f>
        <v>1.169356368999221E-3</v>
      </c>
      <c r="AF1167" s="90">
        <f>_xll.qlTenorBasisForwardRate(TenorBasis6M,AC1167,_xll.ohTrigger(trigger,$X$24))</f>
        <v>2.1553272603619493E-2</v>
      </c>
      <c r="AG1167" s="90">
        <f>_xll.qlIndexFixing(TenorBasisIndex6M,$AB1167,TRUE,_xll.ohTrigger(trigger,$X$24))</f>
        <v>2.1435108377853184E-2</v>
      </c>
      <c r="AH1167" s="43">
        <f>_xll.qlIndexFixing($X$9,$AB1167,TRUE,trigger)</f>
        <v>2.1414471152732126E-2</v>
      </c>
      <c r="AI1167" s="45">
        <f t="shared" si="32"/>
        <v>0.20637225121057645</v>
      </c>
    </row>
    <row r="1168" spans="27:35" x14ac:dyDescent="0.2">
      <c r="AA1168" s="122" t="s">
        <v>88</v>
      </c>
      <c r="AB1168" s="40">
        <f>_xll.qlInterestRateIndexFixingDate($X$9,AC1168)</f>
        <v>47568</v>
      </c>
      <c r="AC1168" s="40">
        <f>_xll.qlCalendarAdvance(calendar,$AC1167,AA1168,,,trigger)</f>
        <v>47570</v>
      </c>
      <c r="AD1168" s="40">
        <f>_xll.qlInterestRateIndexMaturity($X$9,AC1168,)</f>
        <v>47756</v>
      </c>
      <c r="AE1168" s="43">
        <f>_xll.qlTenorBasisValue(TenorBasis6M,AC1168,_xll.ohTrigger(trigger,$X$24))</f>
        <v>1.1668688419439685E-3</v>
      </c>
      <c r="AF1168" s="90">
        <f>_xll.qlTenorBasisForwardRate(TenorBasis6M,AC1168,_xll.ohTrigger(trigger,$X$24))</f>
        <v>2.1547309024988574E-2</v>
      </c>
      <c r="AG1168" s="90">
        <f>_xll.qlIndexFixing(TenorBasisIndex6M,$AB1168,TRUE,_xll.ohTrigger(trigger,$X$24))</f>
        <v>2.1429145427805472E-2</v>
      </c>
      <c r="AH1168" s="43">
        <f>_xll.qlIndexFixing($X$9,$AB1168,TRUE,trigger)</f>
        <v>2.1409580255193975E-2</v>
      </c>
      <c r="AI1168" s="45">
        <f t="shared" si="32"/>
        <v>0.19565172611497178</v>
      </c>
    </row>
    <row r="1169" spans="27:35" x14ac:dyDescent="0.2">
      <c r="AA1169" s="122" t="s">
        <v>88</v>
      </c>
      <c r="AB1169" s="40">
        <f>_xll.qlInterestRateIndexFixingDate($X$9,AC1169)</f>
        <v>47575</v>
      </c>
      <c r="AC1169" s="40">
        <f>_xll.qlCalendarAdvance(calendar,$AC1168,AA1169,,,trigger)</f>
        <v>47577</v>
      </c>
      <c r="AD1169" s="40">
        <f>_xll.qlInterestRateIndexMaturity($X$9,AC1169,)</f>
        <v>47760</v>
      </c>
      <c r="AE1169" s="43">
        <f>_xll.qlTenorBasisValue(TenorBasis6M,AC1169,_xll.ohTrigger(trigger,$X$24))</f>
        <v>1.1643862674500982E-3</v>
      </c>
      <c r="AF1169" s="90">
        <f>_xll.qlTenorBasisForwardRate(TenorBasis6M,AC1169,_xll.ohTrigger(trigger,$X$24))</f>
        <v>2.1540725181306373E-2</v>
      </c>
      <c r="AG1169" s="90">
        <f>_xll.qlIndexFixing(TenorBasisIndex6M,$AB1169,TRUE,_xll.ohTrigger(trigger,$X$24))</f>
        <v>2.1422541130260687E-2</v>
      </c>
      <c r="AH1169" s="43">
        <f>_xll.qlIndexFixing($X$9,$AB1169,TRUE,trigger)</f>
        <v>2.1403854669786403E-2</v>
      </c>
      <c r="AI1169" s="45">
        <f t="shared" si="32"/>
        <v>0.186864604742841</v>
      </c>
    </row>
    <row r="1170" spans="27:35" x14ac:dyDescent="0.2">
      <c r="AA1170" s="122" t="s">
        <v>88</v>
      </c>
      <c r="AB1170" s="40">
        <f>_xll.qlInterestRateIndexFixingDate($X$9,AC1170)</f>
        <v>47582</v>
      </c>
      <c r="AC1170" s="40">
        <f>_xll.qlCalendarAdvance(calendar,$AC1169,AA1170,,,trigger)</f>
        <v>47584</v>
      </c>
      <c r="AD1170" s="40">
        <f>_xll.qlInterestRateIndexMaturity($X$9,AC1170,)</f>
        <v>47767</v>
      </c>
      <c r="AE1170" s="43">
        <f>_xll.qlTenorBasisValue(TenorBasis6M,AC1170,_xll.ohTrigger(trigger,$X$24))</f>
        <v>1.1619086432366579E-3</v>
      </c>
      <c r="AF1170" s="90">
        <f>_xll.qlTenorBasisForwardRate(TenorBasis6M,AC1170,_xll.ohTrigger(trigger,$X$24))</f>
        <v>2.1534553558433294E-2</v>
      </c>
      <c r="AG1170" s="90">
        <f>_xll.qlIndexFixing(TenorBasisIndex6M,$AB1170,TRUE,_xll.ohTrigger(trigger,$X$24))</f>
        <v>2.1416223205326868E-2</v>
      </c>
      <c r="AH1170" s="43">
        <f>_xll.qlIndexFixing($X$9,$AB1170,TRUE,trigger)</f>
        <v>2.1398821238494965E-2</v>
      </c>
      <c r="AI1170" s="45">
        <f t="shared" si="32"/>
        <v>0.17401966831902954</v>
      </c>
    </row>
    <row r="1171" spans="27:35" x14ac:dyDescent="0.2">
      <c r="AA1171" s="122" t="s">
        <v>88</v>
      </c>
      <c r="AB1171" s="40">
        <f>_xll.qlInterestRateIndexFixingDate($X$9,AC1171)</f>
        <v>47589</v>
      </c>
      <c r="AC1171" s="40">
        <f>_xll.qlCalendarAdvance(calendar,$AC1170,AA1171,,,trigger)</f>
        <v>47591</v>
      </c>
      <c r="AD1171" s="40">
        <f>_xll.qlInterestRateIndexMaturity($X$9,AC1171,)</f>
        <v>47774</v>
      </c>
      <c r="AE1171" s="43">
        <f>_xll.qlTenorBasisValue(TenorBasis6M,AC1171,_xll.ohTrigger(trigger,$X$24))</f>
        <v>1.1594359669705955E-3</v>
      </c>
      <c r="AF1171" s="90">
        <f>_xll.qlTenorBasisForwardRate(TenorBasis6M,AC1171,_xll.ohTrigger(trigger,$X$24))</f>
        <v>2.1528268320933436E-2</v>
      </c>
      <c r="AG1171" s="90">
        <f>_xll.qlIndexFixing(TenorBasisIndex6M,$AB1171,TRUE,_xll.ohTrigger(trigger,$X$24))</f>
        <v>2.1409791674133347E-2</v>
      </c>
      <c r="AH1171" s="43">
        <f>_xll.qlIndexFixing($X$9,$AB1171,TRUE,trigger)</f>
        <v>2.1393709045994823E-2</v>
      </c>
      <c r="AI1171" s="45">
        <f t="shared" si="32"/>
        <v>0.1608262813852443</v>
      </c>
    </row>
    <row r="1172" spans="27:35" x14ac:dyDescent="0.2">
      <c r="AA1172" s="122" t="s">
        <v>88</v>
      </c>
      <c r="AB1172" s="40">
        <f>_xll.qlInterestRateIndexFixingDate($X$9,AC1172)</f>
        <v>47596</v>
      </c>
      <c r="AC1172" s="40">
        <f>_xll.qlCalendarAdvance(calendar,$AC1171,AA1172,,,trigger)</f>
        <v>47598</v>
      </c>
      <c r="AD1172" s="40">
        <f>_xll.qlInterestRateIndexMaturity($X$9,AC1172,)</f>
        <v>47781</v>
      </c>
      <c r="AE1172" s="43">
        <f>_xll.qlTenorBasisValue(TenorBasis6M,AC1172,_xll.ohTrigger(trigger,$X$24))</f>
        <v>1.1569682362671785E-3</v>
      </c>
      <c r="AF1172" s="90">
        <f>_xll.qlTenorBasisForwardRate(TenorBasis6M,AC1172,_xll.ohTrigger(trigger,$X$24))</f>
        <v>2.1521872670012657E-2</v>
      </c>
      <c r="AG1172" s="90">
        <f>_xll.qlIndexFixing(TenorBasisIndex6M,$AB1172,TRUE,_xll.ohTrigger(trigger,$X$24))</f>
        <v>2.1403249737720436E-2</v>
      </c>
      <c r="AH1172" s="43">
        <f>_xll.qlIndexFixing($X$9,$AB1172,TRUE,trigger)</f>
        <v>2.1388519508854259E-2</v>
      </c>
      <c r="AI1172" s="45">
        <f t="shared" si="32"/>
        <v>0.14730228866177003</v>
      </c>
    </row>
    <row r="1173" spans="27:35" x14ac:dyDescent="0.2">
      <c r="AA1173" s="122" t="s">
        <v>88</v>
      </c>
      <c r="AB1173" s="40">
        <f>_xll.qlInterestRateIndexFixingDate($X$9,AC1173)</f>
        <v>47602</v>
      </c>
      <c r="AC1173" s="40">
        <f>_xll.qlCalendarAdvance(calendar,$AC1172,AA1173,,,trigger)</f>
        <v>47605</v>
      </c>
      <c r="AD1173" s="40">
        <f>_xll.qlInterestRateIndexMaturity($X$9,AC1173,)</f>
        <v>47791</v>
      </c>
      <c r="AE1173" s="43">
        <f>_xll.qlTenorBasisValue(TenorBasis6M,AC1173,_xll.ohTrigger(trigger,$X$24))</f>
        <v>1.1545054486904172E-3</v>
      </c>
      <c r="AF1173" s="90">
        <f>_xll.qlTenorBasisForwardRate(TenorBasis6M,AC1173,_xll.ohTrigger(trigger,$X$24))</f>
        <v>2.151577987661989E-2</v>
      </c>
      <c r="AG1173" s="90">
        <f>_xll.qlIndexFixing(TenorBasisIndex6M,$AB1173,TRUE,_xll.ohTrigger(trigger,$X$24))</f>
        <v>2.1396937885246072E-2</v>
      </c>
      <c r="AH1173" s="43">
        <f>_xll.qlIndexFixing($X$9,$AB1173,TRUE,trigger)</f>
        <v>2.1383941157300603E-2</v>
      </c>
      <c r="AI1173" s="45">
        <f t="shared" si="32"/>
        <v>0.12996727945469022</v>
      </c>
    </row>
    <row r="1174" spans="27:35" x14ac:dyDescent="0.2">
      <c r="AA1174" s="122" t="s">
        <v>88</v>
      </c>
      <c r="AB1174" s="40">
        <f>_xll.qlInterestRateIndexFixingDate($X$9,AC1174)</f>
        <v>47610</v>
      </c>
      <c r="AC1174" s="40">
        <f>_xll.qlCalendarAdvance(calendar,$AC1173,AA1174,,,trigger)</f>
        <v>47612</v>
      </c>
      <c r="AD1174" s="40">
        <f>_xll.qlInterestRateIndexMaturity($X$9,AC1174,)</f>
        <v>47798</v>
      </c>
      <c r="AE1174" s="43">
        <f>_xll.qlTenorBasisValue(TenorBasis6M,AC1174,_xll.ohTrigger(trigger,$X$24))</f>
        <v>1.1520476017534765E-3</v>
      </c>
      <c r="AF1174" s="90">
        <f>_xll.qlTenorBasisForwardRate(TenorBasis6M,AC1174,_xll.ohTrigger(trigger,$X$24))</f>
        <v>2.1509152747488835E-2</v>
      </c>
      <c r="AG1174" s="90">
        <f>_xll.qlIndexFixing(TenorBasisIndex6M,$AB1174,TRUE,_xll.ohTrigger(trigger,$X$24))</f>
        <v>2.1390166839096069E-2</v>
      </c>
      <c r="AH1174" s="43">
        <f>_xll.qlIndexFixing($X$9,$AB1174,TRUE,trigger)</f>
        <v>2.137858568757571E-2</v>
      </c>
      <c r="AI1174" s="45">
        <f t="shared" si="32"/>
        <v>0.11581151520358851</v>
      </c>
    </row>
    <row r="1175" spans="27:35" x14ac:dyDescent="0.2">
      <c r="AA1175" s="122" t="s">
        <v>88</v>
      </c>
      <c r="AB1175" s="40">
        <f>_xll.qlInterestRateIndexFixingDate($X$9,AC1175)</f>
        <v>47617</v>
      </c>
      <c r="AC1175" s="40">
        <f>_xll.qlCalendarAdvance(calendar,$AC1174,AA1175,,,trigger)</f>
        <v>47619</v>
      </c>
      <c r="AD1175" s="40">
        <f>_xll.qlInterestRateIndexMaturity($X$9,AC1175,)</f>
        <v>47805</v>
      </c>
      <c r="AE1175" s="43">
        <f>_xll.qlTenorBasisValue(TenorBasis6M,AC1175,_xll.ohTrigger(trigger,$X$24))</f>
        <v>1.1495946929190939E-3</v>
      </c>
      <c r="AF1175" s="90">
        <f>_xll.qlTenorBasisForwardRate(TenorBasis6M,AC1175,_xll.ohTrigger(trigger,$X$24))</f>
        <v>2.1502425867629241E-2</v>
      </c>
      <c r="AG1175" s="90">
        <f>_xll.qlIndexFixing(TenorBasisIndex6M,$AB1175,TRUE,_xll.ohTrigger(trigger,$X$24))</f>
        <v>2.138329604994511E-2</v>
      </c>
      <c r="AH1175" s="43">
        <f>_xll.qlIndexFixing($X$9,$AB1175,TRUE,trigger)</f>
        <v>2.1373157586709286E-2</v>
      </c>
      <c r="AI1175" s="45">
        <f t="shared" si="32"/>
        <v>0.10138463235824513</v>
      </c>
    </row>
    <row r="1176" spans="27:35" x14ac:dyDescent="0.2">
      <c r="AA1176" s="122" t="s">
        <v>88</v>
      </c>
      <c r="AB1176" s="40">
        <f>_xll.qlInterestRateIndexFixingDate($X$9,AC1176)</f>
        <v>47624</v>
      </c>
      <c r="AC1176" s="40">
        <f>_xll.qlCalendarAdvance(calendar,$AC1175,AA1176,,,trigger)</f>
        <v>47626</v>
      </c>
      <c r="AD1176" s="40">
        <f>_xll.qlInterestRateIndexMaturity($X$9,AC1176,)</f>
        <v>47812</v>
      </c>
      <c r="AE1176" s="43">
        <f>_xll.qlTenorBasisValue(TenorBasis6M,AC1176,_xll.ohTrigger(trigger,$X$24))</f>
        <v>1.1471467195999874E-3</v>
      </c>
      <c r="AF1176" s="90">
        <f>_xll.qlTenorBasisForwardRate(TenorBasis6M,AC1176,_xll.ohTrigger(trigger,$X$24))</f>
        <v>2.1495602386848407E-2</v>
      </c>
      <c r="AG1176" s="90">
        <f>_xll.qlIndexFixing(TenorBasisIndex6M,$AB1176,TRUE,_xll.ohTrigger(trigger,$X$24))</f>
        <v>2.1376328667429445E-2</v>
      </c>
      <c r="AH1176" s="43">
        <f>_xll.qlIndexFixing($X$9,$AB1176,TRUE,trigger)</f>
        <v>2.1367658248660257E-2</v>
      </c>
      <c r="AI1176" s="45">
        <f t="shared" si="32"/>
        <v>8.6704187691882817E-2</v>
      </c>
    </row>
    <row r="1177" spans="27:35" x14ac:dyDescent="0.2">
      <c r="AA1177" s="122" t="s">
        <v>88</v>
      </c>
      <c r="AB1177" s="40">
        <f>_xll.qlInterestRateIndexFixingDate($X$9,AC1177)</f>
        <v>47631</v>
      </c>
      <c r="AC1177" s="40">
        <f>_xll.qlCalendarAdvance(calendar,$AC1176,AA1177,,,trigger)</f>
        <v>47633</v>
      </c>
      <c r="AD1177" s="40">
        <f>_xll.qlInterestRateIndexMaturity($X$9,AC1177,)</f>
        <v>47816</v>
      </c>
      <c r="AE1177" s="43">
        <f>_xll.qlTenorBasisValue(TenorBasis6M,AC1177,_xll.ohTrigger(trigger,$X$24))</f>
        <v>1.1447036791592676E-3</v>
      </c>
      <c r="AF1177" s="90">
        <f>_xll.qlTenorBasisForwardRate(TenorBasis6M,AC1177,_xll.ohTrigger(trigger,$X$24))</f>
        <v>2.1488350251036882E-2</v>
      </c>
      <c r="AG1177" s="90">
        <f>_xll.qlIndexFixing(TenorBasisIndex6M,$AB1177,TRUE,_xll.ohTrigger(trigger,$X$24))</f>
        <v>2.1368996008430056E-2</v>
      </c>
      <c r="AH1177" s="43">
        <f>_xll.qlIndexFixing($X$9,$AB1177,TRUE,trigger)</f>
        <v>2.1361461233021864E-2</v>
      </c>
      <c r="AI1177" s="45">
        <f t="shared" si="32"/>
        <v>7.5347754081925289E-2</v>
      </c>
    </row>
    <row r="1178" spans="27:35" x14ac:dyDescent="0.2">
      <c r="AA1178" s="122" t="s">
        <v>88</v>
      </c>
      <c r="AB1178" s="40">
        <f>_xll.qlInterestRateIndexFixingDate($X$9,AC1178)</f>
        <v>47638</v>
      </c>
      <c r="AC1178" s="40">
        <f>_xll.qlCalendarAdvance(calendar,$AC1177,AA1178,,,trigger)</f>
        <v>47640</v>
      </c>
      <c r="AD1178" s="40">
        <f>_xll.qlInterestRateIndexMaturity($X$9,AC1178,)</f>
        <v>47823</v>
      </c>
      <c r="AE1178" s="43">
        <f>_xll.qlTenorBasisValue(TenorBasis6M,AC1178,_xll.ohTrigger(trigger,$X$24))</f>
        <v>1.1422655689108422E-3</v>
      </c>
      <c r="AF1178" s="90">
        <f>_xll.qlTenorBasisForwardRate(TenorBasis6M,AC1178,_xll.ohTrigger(trigger,$X$24))</f>
        <v>2.1481359340680042E-2</v>
      </c>
      <c r="AG1178" s="90">
        <f>_xll.qlIndexFixing(TenorBasisIndex6M,$AB1178,TRUE,_xll.ohTrigger(trigger,$X$24))</f>
        <v>2.1361858858252966E-2</v>
      </c>
      <c r="AH1178" s="43">
        <f>_xll.qlIndexFixing($X$9,$AB1178,TRUE,trigger)</f>
        <v>2.135583737562766E-2</v>
      </c>
      <c r="AI1178" s="45">
        <f t="shared" si="32"/>
        <v>6.0214826253061904E-2</v>
      </c>
    </row>
    <row r="1179" spans="27:35" x14ac:dyDescent="0.2">
      <c r="AA1179" s="122" t="s">
        <v>88</v>
      </c>
      <c r="AB1179" s="40">
        <f>_xll.qlInterestRateIndexFixingDate($X$9,AC1179)</f>
        <v>47645</v>
      </c>
      <c r="AC1179" s="40">
        <f>_xll.qlCalendarAdvance(calendar,$AC1178,AA1179,,,trigger)</f>
        <v>47647</v>
      </c>
      <c r="AD1179" s="40">
        <f>_xll.qlInterestRateIndexMaturity($X$9,AC1179,)</f>
        <v>47830</v>
      </c>
      <c r="AE1179" s="43">
        <f>_xll.qlTenorBasisValue(TenorBasis6M,AC1179,_xll.ohTrigger(trigger,$X$24))</f>
        <v>1.1398323861198224E-3</v>
      </c>
      <c r="AF1179" s="90">
        <f>_xll.qlTenorBasisForwardRate(TenorBasis6M,AC1179,_xll.ohTrigger(trigger,$X$24))</f>
        <v>2.14742804232038E-2</v>
      </c>
      <c r="AG1179" s="90">
        <f>_xll.qlIndexFixing(TenorBasisIndex6M,$AB1179,TRUE,_xll.ohTrigger(trigger,$X$24))</f>
        <v>2.1354633707970749E-2</v>
      </c>
      <c r="AH1179" s="43">
        <f>_xll.qlIndexFixing($X$9,$AB1179,TRUE,trigger)</f>
        <v>2.1350146089386252E-2</v>
      </c>
      <c r="AI1179" s="45">
        <f t="shared" si="32"/>
        <v>4.4876185844970606E-2</v>
      </c>
    </row>
    <row r="1180" spans="27:35" x14ac:dyDescent="0.2">
      <c r="AA1180" s="122" t="s">
        <v>88</v>
      </c>
      <c r="AB1180" s="40">
        <f>_xll.qlInterestRateIndexFixingDate($X$9,AC1180)</f>
        <v>47652</v>
      </c>
      <c r="AC1180" s="40">
        <f>_xll.qlCalendarAdvance(calendar,$AC1179,AA1180,,,trigger)</f>
        <v>47654</v>
      </c>
      <c r="AD1180" s="40">
        <f>_xll.qlInterestRateIndexMaturity($X$9,AC1180,)</f>
        <v>47837</v>
      </c>
      <c r="AE1180" s="43">
        <f>_xll.qlTenorBasisValue(TenorBasis6M,AC1180,_xll.ohTrigger(trigger,$X$24))</f>
        <v>1.1374041280029247E-3</v>
      </c>
      <c r="AF1180" s="90">
        <f>_xll.qlTenorBasisForwardRate(TenorBasis6M,AC1180,_xll.ohTrigger(trigger,$X$24))</f>
        <v>2.1467116699189808E-2</v>
      </c>
      <c r="AG1180" s="90">
        <f>_xll.qlIndexFixing(TenorBasisIndex6M,$AB1180,TRUE,_xll.ohTrigger(trigger,$X$24))</f>
        <v>2.1347323757991213E-2</v>
      </c>
      <c r="AH1180" s="43">
        <f>_xll.qlIndexFixing($X$9,$AB1180,TRUE,trigger)</f>
        <v>2.1344388790806516E-2</v>
      </c>
      <c r="AI1180" s="45">
        <f t="shared" si="32"/>
        <v>2.9349671846964909E-2</v>
      </c>
    </row>
    <row r="1181" spans="27:35" x14ac:dyDescent="0.2">
      <c r="AA1181" s="122" t="s">
        <v>88</v>
      </c>
      <c r="AB1181" s="40">
        <f>_xll.qlInterestRateIndexFixingDate($X$9,AC1181)</f>
        <v>47659</v>
      </c>
      <c r="AC1181" s="40">
        <f>_xll.qlCalendarAdvance(calendar,$AC1180,AA1181,,,trigger)</f>
        <v>47661</v>
      </c>
      <c r="AD1181" s="40">
        <f>_xll.qlInterestRateIndexMaturity($X$9,AC1181,)</f>
        <v>47844</v>
      </c>
      <c r="AE1181" s="43">
        <f>_xll.qlTenorBasisValue(TenorBasis6M,AC1181,_xll.ohTrigger(trigger,$X$24))</f>
        <v>1.1349807917288702E-3</v>
      </c>
      <c r="AF1181" s="90">
        <f>_xll.qlTenorBasisForwardRate(TenorBasis6M,AC1181,_xll.ohTrigger(trigger,$X$24))</f>
        <v>2.1459871369135856E-2</v>
      </c>
      <c r="AG1181" s="90">
        <f>_xll.qlIndexFixing(TenorBasisIndex6M,$AB1181,TRUE,_xll.ohTrigger(trigger,$X$24))</f>
        <v>2.1339932208638737E-2</v>
      </c>
      <c r="AH1181" s="43">
        <f>_xll.qlIndexFixing($X$9,$AB1181,TRUE,trigger)</f>
        <v>2.1338566896388158E-2</v>
      </c>
      <c r="AI1181" s="45">
        <f t="shared" si="32"/>
        <v>1.3653122505792592E-2</v>
      </c>
    </row>
    <row r="1182" spans="27:35" x14ac:dyDescent="0.2">
      <c r="AA1182" s="122" t="s">
        <v>88</v>
      </c>
      <c r="AB1182" s="40">
        <f>_xll.qlInterestRateIndexFixingDate($X$9,AC1182)</f>
        <v>47666</v>
      </c>
      <c r="AC1182" s="40">
        <f>_xll.qlCalendarAdvance(calendar,$AC1181,AA1182,,,trigger)</f>
        <v>47668</v>
      </c>
      <c r="AD1182" s="40">
        <f>_xll.qlInterestRateIndexMaturity($X$9,AC1182,)</f>
        <v>47854</v>
      </c>
      <c r="AE1182" s="43">
        <f>_xll.qlTenorBasisValue(TenorBasis6M,AC1182,_xll.ohTrigger(trigger,$X$24))</f>
        <v>1.1325623744187809E-3</v>
      </c>
      <c r="AF1182" s="90">
        <f>_xll.qlTenorBasisForwardRate(TenorBasis6M,AC1182,_xll.ohTrigger(trigger,$X$24))</f>
        <v>2.1452809261942846E-2</v>
      </c>
      <c r="AG1182" s="90">
        <f>_xll.qlIndexFixing(TenorBasisIndex6M,$AB1182,TRUE,_xll.ohTrigger(trigger,$X$24))</f>
        <v>2.1332672281178036E-2</v>
      </c>
      <c r="AH1182" s="43">
        <f>_xll.qlIndexFixing($X$9,$AB1182,TRUE,trigger)</f>
        <v>2.1333244300156026E-2</v>
      </c>
      <c r="AI1182" s="45">
        <f t="shared" si="32"/>
        <v>-5.7201897799008528E-3</v>
      </c>
    </row>
    <row r="1183" spans="27:35" x14ac:dyDescent="0.2">
      <c r="AA1183" s="122" t="s">
        <v>88</v>
      </c>
      <c r="AB1183" s="40">
        <f>_xll.qlInterestRateIndexFixingDate($X$9,AC1183)</f>
        <v>47673</v>
      </c>
      <c r="AC1183" s="40">
        <f>_xll.qlCalendarAdvance(calendar,$AC1182,AA1183,,,trigger)</f>
        <v>47675</v>
      </c>
      <c r="AD1183" s="40">
        <f>_xll.qlInterestRateIndexMaturity($X$9,AC1183,)</f>
        <v>47861</v>
      </c>
      <c r="AE1183" s="43">
        <f>_xll.qlTenorBasisValue(TenorBasis6M,AC1183,_xll.ohTrigger(trigger,$X$24))</f>
        <v>1.1301488731465786E-3</v>
      </c>
      <c r="AF1183" s="90">
        <f>_xll.qlTenorBasisForwardRate(TenorBasis6M,AC1183,_xll.ohTrigger(trigger,$X$24))</f>
        <v>2.1445397762554871E-2</v>
      </c>
      <c r="AG1183" s="90">
        <f>_xll.qlIndexFixing(TenorBasisIndex6M,$AB1183,TRUE,_xll.ohTrigger(trigger,$X$24))</f>
        <v>2.1325116928117862E-2</v>
      </c>
      <c r="AH1183" s="43">
        <f>_xll.qlIndexFixing($X$9,$AB1183,TRUE,trigger)</f>
        <v>2.132728533194855E-2</v>
      </c>
      <c r="AI1183" s="45">
        <f t="shared" si="32"/>
        <v>-2.1684038306879483E-2</v>
      </c>
    </row>
    <row r="1184" spans="27:35" x14ac:dyDescent="0.2">
      <c r="AA1184" s="122" t="s">
        <v>88</v>
      </c>
      <c r="AB1184" s="40">
        <f>_xll.qlInterestRateIndexFixingDate($X$9,AC1184)</f>
        <v>47680</v>
      </c>
      <c r="AC1184" s="40">
        <f>_xll.qlCalendarAdvance(calendar,$AC1183,AA1184,,,trigger)</f>
        <v>47682</v>
      </c>
      <c r="AD1184" s="40">
        <f>_xll.qlInterestRateIndexMaturity($X$9,AC1184,)</f>
        <v>47868</v>
      </c>
      <c r="AE1184" s="43">
        <f>_xll.qlTenorBasisValue(TenorBasis6M,AC1184,_xll.ohTrigger(trigger,$X$24))</f>
        <v>1.1277402849393732E-3</v>
      </c>
      <c r="AF1184" s="90">
        <f>_xll.qlTenorBasisForwardRate(TenorBasis6M,AC1184,_xll.ohTrigger(trigger,$X$24))</f>
        <v>2.1437914857776481E-2</v>
      </c>
      <c r="AG1184" s="90">
        <f>_xll.qlIndexFixing(TenorBasisIndex6M,$AB1184,TRUE,_xll.ohTrigger(trigger,$X$24))</f>
        <v>2.1317490175831802E-2</v>
      </c>
      <c r="AH1184" s="43">
        <f>_xll.qlIndexFixing($X$9,$AB1184,TRUE,trigger)</f>
        <v>2.1321266277904552E-2</v>
      </c>
      <c r="AI1184" s="45">
        <f t="shared" si="32"/>
        <v>-3.7761020727500316E-2</v>
      </c>
    </row>
    <row r="1185" spans="27:35" x14ac:dyDescent="0.2">
      <c r="AA1185" s="122" t="s">
        <v>88</v>
      </c>
      <c r="AB1185" s="40">
        <f>_xll.qlInterestRateIndexFixingDate($X$9,AC1185)</f>
        <v>47687</v>
      </c>
      <c r="AC1185" s="40">
        <f>_xll.qlCalendarAdvance(calendar,$AC1184,AA1185,,,trigger)</f>
        <v>47689</v>
      </c>
      <c r="AD1185" s="40">
        <f>_xll.qlInterestRateIndexMaturity($X$9,AC1185,)</f>
        <v>47875</v>
      </c>
      <c r="AE1185" s="43">
        <f>_xll.qlTenorBasisValue(TenorBasis6M,AC1185,_xll.ohTrigger(trigger,$X$24))</f>
        <v>1.1253366067778578E-3</v>
      </c>
      <c r="AF1185" s="90">
        <f>_xll.qlTenorBasisForwardRate(TenorBasis6M,AC1185,_xll.ohTrigger(trigger,$X$24))</f>
        <v>2.1430363696669327E-2</v>
      </c>
      <c r="AG1185" s="90">
        <f>_xll.qlIndexFixing(TenorBasisIndex6M,$AB1185,TRUE,_xll.ohTrigger(trigger,$X$24))</f>
        <v>2.130979517320316E-2</v>
      </c>
      <c r="AH1185" s="43">
        <f>_xll.qlIndexFixing($X$9,$AB1185,TRUE,trigger)</f>
        <v>2.1315188531895714E-2</v>
      </c>
      <c r="AI1185" s="45">
        <f t="shared" si="32"/>
        <v>-5.3933586925541954E-2</v>
      </c>
    </row>
    <row r="1186" spans="27:35" x14ac:dyDescent="0.2">
      <c r="AA1186" s="122" t="s">
        <v>88</v>
      </c>
      <c r="AB1186" s="40">
        <f>_xll.qlInterestRateIndexFixingDate($X$9,AC1186)</f>
        <v>47694</v>
      </c>
      <c r="AC1186" s="40">
        <f>_xll.qlCalendarAdvance(calendar,$AC1185,AA1186,,,trigger)</f>
        <v>47696</v>
      </c>
      <c r="AD1186" s="40">
        <f>_xll.qlInterestRateIndexMaturity($X$9,AC1186,)</f>
        <v>47882</v>
      </c>
      <c r="AE1186" s="43">
        <f>_xll.qlTenorBasisValue(TenorBasis6M,AC1186,_xll.ohTrigger(trigger,$X$24))</f>
        <v>1.1229378355966935E-3</v>
      </c>
      <c r="AF1186" s="90">
        <f>_xll.qlTenorBasisForwardRate(TenorBasis6M,AC1186,_xll.ohTrigger(trigger,$X$24))</f>
        <v>2.1422747428206969E-2</v>
      </c>
      <c r="AG1186" s="90">
        <f>_xll.qlIndexFixing(TenorBasisIndex6M,$AB1186,TRUE,_xll.ohTrigger(trigger,$X$24))</f>
        <v>2.1302035069026708E-2</v>
      </c>
      <c r="AH1186" s="43">
        <f>_xll.qlIndexFixing($X$9,$AB1186,TRUE,trigger)</f>
        <v>2.1309053487780834E-2</v>
      </c>
      <c r="AI1186" s="45">
        <f t="shared" si="32"/>
        <v>-7.0184187541261212E-2</v>
      </c>
    </row>
    <row r="1187" spans="27:35" x14ac:dyDescent="0.2">
      <c r="AA1187" s="122" t="s">
        <v>88</v>
      </c>
      <c r="AB1187" s="40">
        <f>_xll.qlInterestRateIndexFixingDate($X$9,AC1187)</f>
        <v>47701</v>
      </c>
      <c r="AC1187" s="40">
        <f>_xll.qlCalendarAdvance(calendar,$AC1186,AA1187,,,trigger)</f>
        <v>47703</v>
      </c>
      <c r="AD1187" s="40">
        <f>_xll.qlInterestRateIndexMaturity($X$9,AC1187,)</f>
        <v>47889</v>
      </c>
      <c r="AE1187" s="43">
        <f>_xll.qlTenorBasisValue(TenorBasis6M,AC1187,_xll.ohTrigger(trigger,$X$24))</f>
        <v>1.1205439682848985E-3</v>
      </c>
      <c r="AF1187" s="90">
        <f>_xll.qlTenorBasisForwardRate(TenorBasis6M,AC1187,_xll.ohTrigger(trigger,$X$24))</f>
        <v>2.1415069201276577E-2</v>
      </c>
      <c r="AG1187" s="90">
        <f>_xll.qlIndexFixing(TenorBasisIndex6M,$AB1187,TRUE,_xll.ohTrigger(trigger,$X$24))</f>
        <v>2.1294213012009122E-2</v>
      </c>
      <c r="AH1187" s="43">
        <f>_xll.qlIndexFixing($X$9,$AB1187,TRUE,trigger)</f>
        <v>2.1302862539407098E-2</v>
      </c>
      <c r="AI1187" s="45">
        <f t="shared" si="32"/>
        <v>-8.6495273979754483E-2</v>
      </c>
    </row>
    <row r="1188" spans="27:35" x14ac:dyDescent="0.2">
      <c r="AA1188" s="122" t="s">
        <v>88</v>
      </c>
      <c r="AB1188" s="40">
        <f>_xll.qlInterestRateIndexFixingDate($X$9,AC1188)</f>
        <v>47708</v>
      </c>
      <c r="AC1188" s="40">
        <f>_xll.qlCalendarAdvance(calendar,$AC1187,AA1188,,,trigger)</f>
        <v>47710</v>
      </c>
      <c r="AD1188" s="40">
        <f>_xll.qlInterestRateIndexMaturity($X$9,AC1188,)</f>
        <v>47896</v>
      </c>
      <c r="AE1188" s="43">
        <f>_xll.qlTenorBasisValue(TenorBasis6M,AC1188,_xll.ohTrigger(trigger,$X$24))</f>
        <v>1.1181550016862291E-3</v>
      </c>
      <c r="AF1188" s="90">
        <f>_xll.qlTenorBasisForwardRate(TenorBasis6M,AC1188,_xll.ohTrigger(trigger,$X$24))</f>
        <v>2.140733216467593E-2</v>
      </c>
      <c r="AG1188" s="90">
        <f>_xll.qlIndexFixing(TenorBasisIndex6M,$AB1188,TRUE,_xll.ohTrigger(trigger,$X$24))</f>
        <v>2.1286332150766821E-2</v>
      </c>
      <c r="AH1188" s="43">
        <f>_xll.qlIndexFixing($X$9,$AB1188,TRUE,trigger)</f>
        <v>2.1296617080609228E-2</v>
      </c>
      <c r="AI1188" s="45">
        <f t="shared" si="32"/>
        <v>-0.10284929842407226</v>
      </c>
    </row>
    <row r="1189" spans="27:35" x14ac:dyDescent="0.2">
      <c r="AA1189" s="122" t="s">
        <v>88</v>
      </c>
      <c r="AB1189" s="40">
        <f>_xll.qlInterestRateIndexFixingDate($X$9,AC1189)</f>
        <v>47715</v>
      </c>
      <c r="AC1189" s="40">
        <f>_xll.qlCalendarAdvance(calendar,$AC1188,AA1189,,,trigger)</f>
        <v>47717</v>
      </c>
      <c r="AD1189" s="40">
        <f>_xll.qlInterestRateIndexMaturity($X$9,AC1189,)</f>
        <v>47903</v>
      </c>
      <c r="AE1189" s="43">
        <f>_xll.qlTenorBasisValue(TenorBasis6M,AC1189,_xll.ohTrigger(trigger,$X$24))</f>
        <v>1.1157709325995634E-3</v>
      </c>
      <c r="AF1189" s="90">
        <f>_xll.qlTenorBasisForwardRate(TenorBasis6M,AC1189,_xll.ohTrigger(trigger,$X$24))</f>
        <v>2.1399539467112996E-2</v>
      </c>
      <c r="AG1189" s="90">
        <f>_xll.qlIndexFixing(TenorBasisIndex6M,$AB1189,TRUE,_xll.ohTrigger(trigger,$X$24))</f>
        <v>2.1278395633826403E-2</v>
      </c>
      <c r="AH1189" s="43">
        <f>_xll.qlIndexFixing($X$9,$AB1189,TRUE,trigger)</f>
        <v>2.129031850520691E-2</v>
      </c>
      <c r="AI1189" s="45">
        <f t="shared" si="32"/>
        <v>-0.11922871380506961</v>
      </c>
    </row>
    <row r="1190" spans="27:35" x14ac:dyDescent="0.2">
      <c r="AA1190" s="122" t="s">
        <v>88</v>
      </c>
      <c r="AB1190" s="40">
        <f>_xll.qlInterestRateIndexFixingDate($X$9,AC1190)</f>
        <v>47722</v>
      </c>
      <c r="AC1190" s="40">
        <f>_xll.qlCalendarAdvance(calendar,$AC1189,AA1190,,,trigger)</f>
        <v>47724</v>
      </c>
      <c r="AD1190" s="40">
        <f>_xll.qlInterestRateIndexMaturity($X$9,AC1190,)</f>
        <v>47907</v>
      </c>
      <c r="AE1190" s="43">
        <f>_xll.qlTenorBasisValue(TenorBasis6M,AC1190,_xll.ohTrigger(trigger,$X$24))</f>
        <v>1.1133917577792803E-3</v>
      </c>
      <c r="AF1190" s="90">
        <f>_xll.qlTenorBasisForwardRate(TenorBasis6M,AC1190,_xll.ohTrigger(trigger,$X$24))</f>
        <v>2.1391519166905827E-2</v>
      </c>
      <c r="AG1190" s="90">
        <f>_xll.qlIndexFixing(TenorBasisIndex6M,$AB1190,TRUE,_xll.ohTrigger(trigger,$X$24))</f>
        <v>2.1270264303490726E-2</v>
      </c>
      <c r="AH1190" s="43">
        <f>_xll.qlIndexFixing($X$9,$AB1190,TRUE,trigger)</f>
        <v>2.1283496750827934E-2</v>
      </c>
      <c r="AI1190" s="45">
        <f t="shared" si="32"/>
        <v>-0.13232447337207381</v>
      </c>
    </row>
    <row r="1191" spans="27:35" x14ac:dyDescent="0.2">
      <c r="AA1191" s="122" t="s">
        <v>88</v>
      </c>
      <c r="AB1191" s="40">
        <f>_xll.qlInterestRateIndexFixingDate($X$9,AC1191)</f>
        <v>47729</v>
      </c>
      <c r="AC1191" s="40">
        <f>_xll.qlCalendarAdvance(calendar,$AC1190,AA1191,,,trigger)</f>
        <v>47731</v>
      </c>
      <c r="AD1191" s="40">
        <f>_xll.qlInterestRateIndexMaturity($X$9,AC1191,)</f>
        <v>47912</v>
      </c>
      <c r="AE1191" s="43">
        <f>_xll.qlTenorBasisValue(TenorBasis6M,AC1191,_xll.ohTrigger(trigger,$X$24))</f>
        <v>1.111017473935637E-3</v>
      </c>
      <c r="AF1191" s="90">
        <f>_xll.qlTenorBasisForwardRate(TenorBasis6M,AC1191,_xll.ohTrigger(trigger,$X$24))</f>
        <v>2.1383521801332971E-2</v>
      </c>
      <c r="AG1191" s="90">
        <f>_xll.qlIndexFixing(TenorBasisIndex6M,$AB1191,TRUE,_xll.ohTrigger(trigger,$X$24))</f>
        <v>2.126214122937788E-2</v>
      </c>
      <c r="AH1191" s="43">
        <f>_xll.qlIndexFixing($X$9,$AB1191,TRUE,trigger)</f>
        <v>2.127679797795954E-2</v>
      </c>
      <c r="AI1191" s="45">
        <f t="shared" si="32"/>
        <v>-0.14656748581660245</v>
      </c>
    </row>
    <row r="1192" spans="27:35" x14ac:dyDescent="0.2">
      <c r="AA1192" s="122" t="s">
        <v>88</v>
      </c>
      <c r="AB1192" s="40">
        <f>_xll.qlInterestRateIndexFixingDate($X$9,AC1192)</f>
        <v>47736</v>
      </c>
      <c r="AC1192" s="40">
        <f>_xll.qlCalendarAdvance(calendar,$AC1191,AA1192,,,trigger)</f>
        <v>47738</v>
      </c>
      <c r="AD1192" s="40">
        <f>_xll.qlInterestRateIndexMaturity($X$9,AC1192,)</f>
        <v>47919</v>
      </c>
      <c r="AE1192" s="43">
        <f>_xll.qlTenorBasisValue(TenorBasis6M,AC1192,_xll.ohTrigger(trigger,$X$24))</f>
        <v>1.1086480777351426E-3</v>
      </c>
      <c r="AF1192" s="90">
        <f>_xll.qlTenorBasisForwardRate(TenorBasis6M,AC1192,_xll.ohTrigger(trigger,$X$24))</f>
        <v>2.1375596017559593E-2</v>
      </c>
      <c r="AG1192" s="90">
        <f>_xll.qlIndexFixing(TenorBasisIndex6M,$AB1192,TRUE,_xll.ohTrigger(trigger,$X$24))</f>
        <v>2.1254067675999334E-2</v>
      </c>
      <c r="AH1192" s="43">
        <f>_xll.qlIndexFixing($X$9,$AB1192,TRUE,trigger)</f>
        <v>2.127036608187596E-2</v>
      </c>
      <c r="AI1192" s="45">
        <f t="shared" si="32"/>
        <v>-0.16298405876625371</v>
      </c>
    </row>
    <row r="1193" spans="27:35" x14ac:dyDescent="0.2">
      <c r="AA1193" s="122" t="s">
        <v>88</v>
      </c>
      <c r="AB1193" s="40">
        <f>_xll.qlInterestRateIndexFixingDate($X$9,AC1193)</f>
        <v>47743</v>
      </c>
      <c r="AC1193" s="40">
        <f>_xll.qlCalendarAdvance(calendar,$AC1192,AA1193,,,trigger)</f>
        <v>47745</v>
      </c>
      <c r="AD1193" s="40">
        <f>_xll.qlInterestRateIndexMaturity($X$9,AC1193,)</f>
        <v>47926</v>
      </c>
      <c r="AE1193" s="43">
        <f>_xll.qlTenorBasisValue(TenorBasis6M,AC1193,_xll.ohTrigger(trigger,$X$24))</f>
        <v>1.1062835658009335E-3</v>
      </c>
      <c r="AF1193" s="90">
        <f>_xll.qlTenorBasisForwardRate(TenorBasis6M,AC1193,_xll.ohTrigger(trigger,$X$24))</f>
        <v>2.1367626931077174E-2</v>
      </c>
      <c r="AG1193" s="90">
        <f>_xll.qlIndexFixing(TenorBasisIndex6M,$AB1193,TRUE,_xll.ohTrigger(trigger,$X$24))</f>
        <v>2.1245950824395669E-2</v>
      </c>
      <c r="AH1193" s="43">
        <f>_xll.qlIndexFixing($X$9,$AB1193,TRUE,trigger)</f>
        <v>2.1263886547632001E-2</v>
      </c>
      <c r="AI1193" s="45">
        <f t="shared" si="32"/>
        <v>-0.17935723236332107</v>
      </c>
    </row>
    <row r="1194" spans="27:35" x14ac:dyDescent="0.2">
      <c r="AA1194" s="122" t="s">
        <v>88</v>
      </c>
      <c r="AB1194" s="40">
        <f>_xll.qlInterestRateIndexFixingDate($X$9,AC1194)</f>
        <v>47750</v>
      </c>
      <c r="AC1194" s="40">
        <f>_xll.qlCalendarAdvance(calendar,$AC1193,AA1194,,,trigger)</f>
        <v>47752</v>
      </c>
      <c r="AD1194" s="40">
        <f>_xll.qlInterestRateIndexMaturity($X$9,AC1194,)</f>
        <v>47933</v>
      </c>
      <c r="AE1194" s="43">
        <f>_xll.qlTenorBasisValue(TenorBasis6M,AC1194,_xll.ohTrigger(trigger,$X$24))</f>
        <v>1.1039239347131401E-3</v>
      </c>
      <c r="AF1194" s="90">
        <f>_xll.qlTenorBasisForwardRate(TenorBasis6M,AC1194,_xll.ohTrigger(trigger,$X$24))</f>
        <v>2.13596177762417E-2</v>
      </c>
      <c r="AG1194" s="90">
        <f>_xll.qlIndexFixing(TenorBasisIndex6M,$AB1194,TRUE,_xll.ohTrigger(trigger,$X$24))</f>
        <v>2.1237793908739599E-2</v>
      </c>
      <c r="AH1194" s="43">
        <f>_xll.qlIndexFixing($X$9,$AB1194,TRUE,trigger)</f>
        <v>2.125736080703438E-2</v>
      </c>
      <c r="AI1194" s="45">
        <f t="shared" ref="AI1194:AI1257" si="33">(AG1194-AH1194)*10000</f>
        <v>-0.19566898294780949</v>
      </c>
    </row>
    <row r="1195" spans="27:35" x14ac:dyDescent="0.2">
      <c r="AA1195" s="122" t="s">
        <v>88</v>
      </c>
      <c r="AB1195" s="40">
        <f>_xll.qlInterestRateIndexFixingDate($X$9,AC1195)</f>
        <v>47757</v>
      </c>
      <c r="AC1195" s="40">
        <f>_xll.qlCalendarAdvance(calendar,$AC1194,AA1195,,,trigger)</f>
        <v>47759</v>
      </c>
      <c r="AD1195" s="40">
        <f>_xll.qlInterestRateIndexMaturity($X$9,AC1195,)</f>
        <v>47941</v>
      </c>
      <c r="AE1195" s="43">
        <f>_xll.qlTenorBasisValue(TenorBasis6M,AC1195,_xll.ohTrigger(trigger,$X$24))</f>
        <v>1.1015691810092611E-3</v>
      </c>
      <c r="AF1195" s="90">
        <f>_xll.qlTenorBasisForwardRate(TenorBasis6M,AC1195,_xll.ohTrigger(trigger,$X$24))</f>
        <v>2.1351616124608626E-2</v>
      </c>
      <c r="AG1195" s="90">
        <f>_xll.qlIndexFixing(TenorBasisIndex6M,$AB1195,TRUE,_xll.ohTrigger(trigger,$X$24))</f>
        <v>2.122965860110481E-2</v>
      </c>
      <c r="AH1195" s="43">
        <f>_xll.qlIndexFixing($X$9,$AB1195,TRUE,trigger)</f>
        <v>2.1250930821604615E-2</v>
      </c>
      <c r="AI1195" s="45">
        <f t="shared" si="33"/>
        <v>-0.21272220499805178</v>
      </c>
    </row>
    <row r="1196" spans="27:35" x14ac:dyDescent="0.2">
      <c r="AA1196" s="122" t="s">
        <v>88</v>
      </c>
      <c r="AB1196" s="40">
        <f>_xll.qlInterestRateIndexFixingDate($X$9,AC1196)</f>
        <v>47764</v>
      </c>
      <c r="AC1196" s="40">
        <f>_xll.qlCalendarAdvance(calendar,$AC1195,AA1196,,,trigger)</f>
        <v>47766</v>
      </c>
      <c r="AD1196" s="40">
        <f>_xll.qlInterestRateIndexMaturity($X$9,AC1196,)</f>
        <v>47948</v>
      </c>
      <c r="AE1196" s="43">
        <f>_xll.qlTenorBasisValue(TenorBasis6M,AC1196,_xll.ohTrigger(trigger,$X$24))</f>
        <v>1.0992193011845233E-3</v>
      </c>
      <c r="AF1196" s="90">
        <f>_xll.qlTenorBasisForwardRate(TenorBasis6M,AC1196,_xll.ohTrigger(trigger,$X$24))</f>
        <v>2.1343532821037518E-2</v>
      </c>
      <c r="AG1196" s="90">
        <f>_xll.qlIndexFixing(TenorBasisIndex6M,$AB1196,TRUE,_xll.ohTrigger(trigger,$X$24))</f>
        <v>2.1221576076716573E-2</v>
      </c>
      <c r="AH1196" s="43">
        <f>_xll.qlIndexFixing($X$9,$AB1196,TRUE,trigger)</f>
        <v>2.124431310930822E-2</v>
      </c>
      <c r="AI1196" s="45">
        <f t="shared" si="33"/>
        <v>-0.227370325916465</v>
      </c>
    </row>
    <row r="1197" spans="27:35" x14ac:dyDescent="0.2">
      <c r="AA1197" s="122" t="s">
        <v>88</v>
      </c>
      <c r="AB1197" s="40">
        <f>_xll.qlInterestRateIndexFixingDate($X$9,AC1197)</f>
        <v>47771</v>
      </c>
      <c r="AC1197" s="40">
        <f>_xll.qlCalendarAdvance(calendar,$AC1196,AA1197,,,trigger)</f>
        <v>47773</v>
      </c>
      <c r="AD1197" s="40">
        <f>_xll.qlInterestRateIndexMaturity($X$9,AC1197,)</f>
        <v>47955</v>
      </c>
      <c r="AE1197" s="43">
        <f>_xll.qlTenorBasisValue(TenorBasis6M,AC1197,_xll.ohTrigger(trigger,$X$24))</f>
        <v>1.0968742916922514E-3</v>
      </c>
      <c r="AF1197" s="90">
        <f>_xll.qlTenorBasisForwardRate(TenorBasis6M,AC1197,_xll.ohTrigger(trigger,$X$24))</f>
        <v>2.1335415449926849E-2</v>
      </c>
      <c r="AG1197" s="90">
        <f>_xll.qlIndexFixing(TenorBasisIndex6M,$AB1197,TRUE,_xll.ohTrigger(trigger,$X$24))</f>
        <v>2.1213459486864039E-2</v>
      </c>
      <c r="AH1197" s="43">
        <f>_xll.qlIndexFixing($X$9,$AB1197,TRUE,trigger)</f>
        <v>2.1237651847774642E-2</v>
      </c>
      <c r="AI1197" s="45">
        <f t="shared" si="33"/>
        <v>-0.24192360910602756</v>
      </c>
    </row>
    <row r="1198" spans="27:35" x14ac:dyDescent="0.2">
      <c r="AA1198" s="122" t="s">
        <v>88</v>
      </c>
      <c r="AB1198" s="40">
        <f>_xll.qlInterestRateIndexFixingDate($X$9,AC1198)</f>
        <v>47778</v>
      </c>
      <c r="AC1198" s="40">
        <f>_xll.qlCalendarAdvance(calendar,$AC1197,AA1198,,,trigger)</f>
        <v>47780</v>
      </c>
      <c r="AD1198" s="40">
        <f>_xll.qlInterestRateIndexMaturity($X$9,AC1198,)</f>
        <v>47962</v>
      </c>
      <c r="AE1198" s="43">
        <f>_xll.qlTenorBasisValue(TenorBasis6M,AC1198,_xll.ohTrigger(trigger,$X$24))</f>
        <v>1.0945341489442262E-3</v>
      </c>
      <c r="AF1198" s="90">
        <f>_xll.qlTenorBasisForwardRate(TenorBasis6M,AC1198,_xll.ohTrigger(trigger,$X$24))</f>
        <v>2.1327264008130568E-2</v>
      </c>
      <c r="AG1198" s="90">
        <f>_xll.qlIndexFixing(TenorBasisIndex6M,$AB1198,TRUE,_xll.ohTrigger(trigger,$X$24))</f>
        <v>2.1205308828400719E-2</v>
      </c>
      <c r="AH1198" s="43">
        <f>_xll.qlIndexFixing($X$9,$AB1198,TRUE,trigger)</f>
        <v>2.1230947037440016E-2</v>
      </c>
      <c r="AI1198" s="45">
        <f t="shared" si="33"/>
        <v>-0.25638209039297727</v>
      </c>
    </row>
    <row r="1199" spans="27:35" x14ac:dyDescent="0.2">
      <c r="AA1199" s="122" t="s">
        <v>88</v>
      </c>
      <c r="AB1199" s="40">
        <f>_xll.qlInterestRateIndexFixingDate($X$9,AC1199)</f>
        <v>47785</v>
      </c>
      <c r="AC1199" s="40">
        <f>_xll.qlCalendarAdvance(calendar,$AC1198,AA1199,,,trigger)</f>
        <v>47787</v>
      </c>
      <c r="AD1199" s="40">
        <f>_xll.qlInterestRateIndexMaturity($X$9,AC1199,)</f>
        <v>47968</v>
      </c>
      <c r="AE1199" s="43">
        <f>_xll.qlTenorBasisValue(TenorBasis6M,AC1199,_xll.ohTrigger(trigger,$X$24))</f>
        <v>1.0921988693110478E-3</v>
      </c>
      <c r="AF1199" s="90">
        <f>_xll.qlTenorBasisForwardRate(TenorBasis6M,AC1199,_xll.ohTrigger(trigger,$X$24))</f>
        <v>2.1319045809742788E-2</v>
      </c>
      <c r="AG1199" s="90">
        <f>_xll.qlIndexFixing(TenorBasisIndex6M,$AB1199,TRUE,_xll.ohTrigger(trigger,$X$24))</f>
        <v>2.1197098521620224E-2</v>
      </c>
      <c r="AH1199" s="43">
        <f>_xll.qlIndexFixing($X$9,$AB1199,TRUE,trigger)</f>
        <v>2.1224072158524405E-2</v>
      </c>
      <c r="AI1199" s="45">
        <f t="shared" si="33"/>
        <v>-0.26973636904181753</v>
      </c>
    </row>
    <row r="1200" spans="27:35" x14ac:dyDescent="0.2">
      <c r="AA1200" s="122" t="s">
        <v>88</v>
      </c>
      <c r="AB1200" s="40">
        <f>_xll.qlInterestRateIndexFixingDate($X$9,AC1200)</f>
        <v>47792</v>
      </c>
      <c r="AC1200" s="40">
        <f>_xll.qlCalendarAdvance(calendar,$AC1199,AA1200,,,trigger)</f>
        <v>47794</v>
      </c>
      <c r="AD1200" s="40">
        <f>_xll.qlInterestRateIndexMaturity($X$9,AC1200,)</f>
        <v>47975</v>
      </c>
      <c r="AE1200" s="43">
        <f>_xll.qlTenorBasisValue(TenorBasis6M,AC1200,_xll.ohTrigger(trigger,$X$24))</f>
        <v>1.08986844912249E-3</v>
      </c>
      <c r="AF1200" s="90">
        <f>_xll.qlTenorBasisForwardRate(TenorBasis6M,AC1200,_xll.ohTrigger(trigger,$X$24))</f>
        <v>2.1310829136179366E-2</v>
      </c>
      <c r="AG1200" s="90">
        <f>_xll.qlIndexFixing(TenorBasisIndex6M,$AB1200,TRUE,_xll.ohTrigger(trigger,$X$24))</f>
        <v>2.1188882632590788E-2</v>
      </c>
      <c r="AH1200" s="43">
        <f>_xll.qlIndexFixing($X$9,$AB1200,TRUE,trigger)</f>
        <v>2.1217283760452673E-2</v>
      </c>
      <c r="AI1200" s="45">
        <f t="shared" si="33"/>
        <v>-0.28401127861885089</v>
      </c>
    </row>
    <row r="1201" spans="27:35" x14ac:dyDescent="0.2">
      <c r="AA1201" s="122" t="s">
        <v>88</v>
      </c>
      <c r="AB1201" s="40">
        <f>_xll.qlInterestRateIndexFixingDate($X$9,AC1201)</f>
        <v>47799</v>
      </c>
      <c r="AC1201" s="40">
        <f>_xll.qlCalendarAdvance(calendar,$AC1200,AA1201,,,trigger)</f>
        <v>47801</v>
      </c>
      <c r="AD1201" s="40">
        <f>_xll.qlInterestRateIndexMaturity($X$9,AC1201,)</f>
        <v>47982</v>
      </c>
      <c r="AE1201" s="43">
        <f>_xll.qlTenorBasisValue(TenorBasis6M,AC1201,_xll.ohTrigger(trigger,$X$24))</f>
        <v>1.0875428846678591E-3</v>
      </c>
      <c r="AF1201" s="90">
        <f>_xll.qlTenorBasisForwardRate(TenorBasis6M,AC1201,_xll.ohTrigger(trigger,$X$24))</f>
        <v>2.1302578384323492E-2</v>
      </c>
      <c r="AG1201" s="90">
        <f>_xll.qlIndexFixing(TenorBasisIndex6M,$AB1201,TRUE,_xll.ohTrigger(trigger,$X$24))</f>
        <v>2.1180632667332219E-2</v>
      </c>
      <c r="AH1201" s="43">
        <f>_xll.qlIndexFixing($X$9,$AB1201,TRUE,trigger)</f>
        <v>2.1210451817296937E-2</v>
      </c>
      <c r="AI1201" s="45">
        <f t="shared" si="33"/>
        <v>-0.298191499647181</v>
      </c>
    </row>
    <row r="1202" spans="27:35" x14ac:dyDescent="0.2">
      <c r="AA1202" s="122" t="s">
        <v>88</v>
      </c>
      <c r="AB1202" s="40">
        <f>_xll.qlInterestRateIndexFixingDate($X$9,AC1202)</f>
        <v>47806</v>
      </c>
      <c r="AC1202" s="40">
        <f>_xll.qlCalendarAdvance(calendar,$AC1201,AA1202,,,trigger)</f>
        <v>47808</v>
      </c>
      <c r="AD1202" s="40">
        <f>_xll.qlInterestRateIndexMaturity($X$9,AC1202,)</f>
        <v>47989</v>
      </c>
      <c r="AE1202" s="43">
        <f>_xll.qlTenorBasisValue(TenorBasis6M,AC1202,_xll.ohTrigger(trigger,$X$24))</f>
        <v>1.0852221721963451E-3</v>
      </c>
      <c r="AF1202" s="90">
        <f>_xll.qlTenorBasisForwardRate(TenorBasis6M,AC1202,_xll.ohTrigger(trigger,$X$24))</f>
        <v>2.1294293550873936E-2</v>
      </c>
      <c r="AG1202" s="90">
        <f>_xll.qlIndexFixing(TenorBasisIndex6M,$AB1202,TRUE,_xll.ohTrigger(trigger,$X$24))</f>
        <v>2.1172348622544617E-2</v>
      </c>
      <c r="AH1202" s="43">
        <f>_xll.qlIndexFixing($X$9,$AB1202,TRUE,trigger)</f>
        <v>2.1203576329500602E-2</v>
      </c>
      <c r="AI1202" s="45">
        <f t="shared" si="33"/>
        <v>-0.31227706955985063</v>
      </c>
    </row>
    <row r="1203" spans="27:35" x14ac:dyDescent="0.2">
      <c r="AA1203" s="122" t="s">
        <v>88</v>
      </c>
      <c r="AB1203" s="40">
        <f>_xll.qlInterestRateIndexFixingDate($X$9,AC1203)</f>
        <v>47813</v>
      </c>
      <c r="AC1203" s="40">
        <f>_xll.qlCalendarAdvance(calendar,$AC1202,AA1203,,,trigger)</f>
        <v>47815</v>
      </c>
      <c r="AD1203" s="40">
        <f>_xll.qlInterestRateIndexMaturity($X$9,AC1203,)</f>
        <v>47996</v>
      </c>
      <c r="AE1203" s="43">
        <f>_xll.qlTenorBasisValue(TenorBasis6M,AC1203,_xll.ohTrigger(trigger,$X$24))</f>
        <v>1.0829063079173759E-3</v>
      </c>
      <c r="AF1203" s="90">
        <f>_xll.qlTenorBasisForwardRate(TenorBasis6M,AC1203,_xll.ohTrigger(trigger,$X$24))</f>
        <v>2.1285974632491936E-2</v>
      </c>
      <c r="AG1203" s="90">
        <f>_xll.qlIndexFixing(TenorBasisIndex6M,$AB1203,TRUE,_xll.ohTrigger(trigger,$X$24))</f>
        <v>2.1164030494886566E-2</v>
      </c>
      <c r="AH1203" s="43">
        <f>_xll.qlIndexFixing($X$9,$AB1203,TRUE,trigger)</f>
        <v>2.11966572975106E-2</v>
      </c>
      <c r="AI1203" s="45">
        <f t="shared" si="33"/>
        <v>-0.32626802624034085</v>
      </c>
    </row>
    <row r="1204" spans="27:35" x14ac:dyDescent="0.2">
      <c r="AA1204" s="122" t="s">
        <v>88</v>
      </c>
      <c r="AB1204" s="40">
        <f>_xll.qlInterestRateIndexFixingDate($X$9,AC1204)</f>
        <v>47820</v>
      </c>
      <c r="AC1204" s="40">
        <f>_xll.qlCalendarAdvance(calendar,$AC1203,AA1204,,,trigger)</f>
        <v>47822</v>
      </c>
      <c r="AD1204" s="40">
        <f>_xll.qlInterestRateIndexMaturity($X$9,AC1204,)</f>
        <v>48004</v>
      </c>
      <c r="AE1204" s="43">
        <f>_xll.qlTenorBasisValue(TenorBasis6M,AC1204,_xll.ohTrigger(trigger,$X$24))</f>
        <v>1.080595288000964E-3</v>
      </c>
      <c r="AF1204" s="90">
        <f>_xll.qlTenorBasisForwardRate(TenorBasis6M,AC1204,_xll.ohTrigger(trigger,$X$24))</f>
        <v>2.1277639691845367E-2</v>
      </c>
      <c r="AG1204" s="90">
        <f>_xll.qlIndexFixing(TenorBasisIndex6M,$AB1204,TRUE,_xll.ohTrigger(trigger,$X$24))</f>
        <v>2.1155689255686765E-2</v>
      </c>
      <c r="AH1204" s="43">
        <f>_xll.qlIndexFixing($X$9,$AB1204,TRUE,trigger)</f>
        <v>2.1189803675344291E-2</v>
      </c>
      <c r="AI1204" s="45">
        <f t="shared" si="33"/>
        <v>-0.34114419657525763</v>
      </c>
    </row>
    <row r="1205" spans="27:35" x14ac:dyDescent="0.2">
      <c r="AA1205" s="122" t="s">
        <v>88</v>
      </c>
      <c r="AB1205" s="40">
        <f>_xll.qlInterestRateIndexFixingDate($X$9,AC1205)</f>
        <v>47827</v>
      </c>
      <c r="AC1205" s="40">
        <f>_xll.qlCalendarAdvance(calendar,$AC1204,AA1205,,,trigger)</f>
        <v>47829</v>
      </c>
      <c r="AD1205" s="40">
        <f>_xll.qlInterestRateIndexMaturity($X$9,AC1205,)</f>
        <v>48011</v>
      </c>
      <c r="AE1205" s="43">
        <f>_xll.qlTenorBasisValue(TenorBasis6M,AC1205,_xll.ohTrigger(trigger,$X$24))</f>
        <v>1.078289108578057E-3</v>
      </c>
      <c r="AF1205" s="90">
        <f>_xll.qlTenorBasisForwardRate(TenorBasis6M,AC1205,_xll.ohTrigger(trigger,$X$24))</f>
        <v>2.1269249663890342E-2</v>
      </c>
      <c r="AG1205" s="90">
        <f>_xll.qlIndexFixing(TenorBasisIndex6M,$AB1205,TRUE,_xll.ohTrigger(trigger,$X$24))</f>
        <v>2.1147300025590225E-2</v>
      </c>
      <c r="AH1205" s="43">
        <f>_xll.qlIndexFixing($X$9,$AB1205,TRUE,trigger)</f>
        <v>2.1182794035830621E-2</v>
      </c>
      <c r="AI1205" s="45">
        <f t="shared" si="33"/>
        <v>-0.35494010240395835</v>
      </c>
    </row>
    <row r="1206" spans="27:35" x14ac:dyDescent="0.2">
      <c r="AA1206" s="122" t="s">
        <v>88</v>
      </c>
      <c r="AB1206" s="40">
        <f>_xll.qlInterestRateIndexFixingDate($X$9,AC1206)</f>
        <v>47834</v>
      </c>
      <c r="AC1206" s="40">
        <f>_xll.qlCalendarAdvance(calendar,$AC1205,AA1206,,,trigger)</f>
        <v>47836</v>
      </c>
      <c r="AD1206" s="40">
        <f>_xll.qlInterestRateIndexMaturity($X$9,AC1206,)</f>
        <v>48018</v>
      </c>
      <c r="AE1206" s="43">
        <f>_xll.qlTenorBasisValue(TenorBasis6M,AC1206,_xll.ohTrigger(trigger,$X$24))</f>
        <v>1.0759877657408792E-3</v>
      </c>
      <c r="AF1206" s="90">
        <f>_xll.qlTenorBasisForwardRate(TenorBasis6M,AC1206,_xll.ohTrigger(trigger,$X$24))</f>
        <v>2.126082553869205E-2</v>
      </c>
      <c r="AG1206" s="90">
        <f>_xll.qlIndexFixing(TenorBasisIndex6M,$AB1206,TRUE,_xll.ohTrigger(trigger,$X$24))</f>
        <v>2.1138876700327873E-2</v>
      </c>
      <c r="AH1206" s="43">
        <f>_xll.qlIndexFixing($X$9,$AB1206,TRUE,trigger)</f>
        <v>2.1175740851102045E-2</v>
      </c>
      <c r="AI1206" s="45">
        <f t="shared" si="33"/>
        <v>-0.36864150774171961</v>
      </c>
    </row>
    <row r="1207" spans="27:35" x14ac:dyDescent="0.2">
      <c r="AA1207" s="122" t="s">
        <v>88</v>
      </c>
      <c r="AB1207" s="40">
        <f>_xll.qlInterestRateIndexFixingDate($X$9,AC1207)</f>
        <v>47840</v>
      </c>
      <c r="AC1207" s="40">
        <f>_xll.qlCalendarAdvance(calendar,$AC1206,AA1207,,,trigger)</f>
        <v>47844</v>
      </c>
      <c r="AD1207" s="40">
        <f>_xll.qlInterestRateIndexMaturity($X$9,AC1207,)</f>
        <v>48026</v>
      </c>
      <c r="AE1207" s="43">
        <f>_xll.qlTenorBasisValue(TenorBasis6M,AC1207,_xll.ohTrigger(trigger,$X$24))</f>
        <v>1.0733635769272557E-3</v>
      </c>
      <c r="AF1207" s="90">
        <f>_xll.qlTenorBasisForwardRate(TenorBasis6M,AC1207,_xll.ohTrigger(trigger,$X$24))</f>
        <v>2.1251156210834093E-2</v>
      </c>
      <c r="AG1207" s="90">
        <f>_xll.qlIndexFixing(TenorBasisIndex6M,$AB1207,TRUE,_xll.ohTrigger(trigger,$X$24))</f>
        <v>2.1129208289224502E-2</v>
      </c>
      <c r="AH1207" s="43">
        <f>_xll.qlIndexFixing($X$9,$AB1207,TRUE,trigger)</f>
        <v>2.1167626748474007E-2</v>
      </c>
      <c r="AI1207" s="45">
        <f t="shared" si="33"/>
        <v>-0.38418459249504877</v>
      </c>
    </row>
    <row r="1208" spans="27:35" x14ac:dyDescent="0.2">
      <c r="AA1208" s="122" t="s">
        <v>88</v>
      </c>
      <c r="AB1208" s="40">
        <f>_xll.qlInterestRateIndexFixingDate($X$9,AC1208)</f>
        <v>47848</v>
      </c>
      <c r="AC1208" s="40">
        <f>_xll.qlCalendarAdvance(calendar,$AC1207,AA1208,,,trigger)</f>
        <v>47851</v>
      </c>
      <c r="AD1208" s="40">
        <f>_xll.qlInterestRateIndexMaturity($X$9,AC1208,)</f>
        <v>48032</v>
      </c>
      <c r="AE1208" s="43">
        <f>_xll.qlTenorBasisValue(TenorBasis6M,AC1208,_xll.ohTrigger(trigger,$X$24))</f>
        <v>1.0710725848655145E-3</v>
      </c>
      <c r="AF1208" s="90">
        <f>_xll.qlTenorBasisForwardRate(TenorBasis6M,AC1208,_xll.ohTrigger(trigger,$X$24))</f>
        <v>2.1242653092410285E-2</v>
      </c>
      <c r="AG1208" s="90">
        <f>_xll.qlIndexFixing(TenorBasisIndex6M,$AB1208,TRUE,_xll.ohTrigger(trigger,$X$24))</f>
        <v>2.1120713054000595E-2</v>
      </c>
      <c r="AH1208" s="43">
        <f>_xll.qlIndexFixing($X$9,$AB1208,TRUE,trigger)</f>
        <v>2.1160385900917626E-2</v>
      </c>
      <c r="AI1208" s="45">
        <f t="shared" si="33"/>
        <v>-0.39672846917030574</v>
      </c>
    </row>
    <row r="1209" spans="27:35" x14ac:dyDescent="0.2">
      <c r="AA1209" s="122" t="s">
        <v>88</v>
      </c>
      <c r="AB1209" s="40">
        <f>_xll.qlInterestRateIndexFixingDate($X$9,AC1209)</f>
        <v>47856</v>
      </c>
      <c r="AC1209" s="40">
        <f>_xll.qlCalendarAdvance(calendar,$AC1208,AA1209,,,trigger)</f>
        <v>47858</v>
      </c>
      <c r="AD1209" s="40">
        <f>_xll.qlInterestRateIndexMaturity($X$9,AC1209,)</f>
        <v>48039</v>
      </c>
      <c r="AE1209" s="43">
        <f>_xll.qlTenorBasisValue(TenorBasis6M,AC1209,_xll.ohTrigger(trigger,$X$24))</f>
        <v>1.0687864168596637E-3</v>
      </c>
      <c r="AF1209" s="90">
        <f>_xll.qlTenorBasisForwardRate(TenorBasis6M,AC1209,_xll.ohTrigger(trigger,$X$24))</f>
        <v>2.1234124719683143E-2</v>
      </c>
      <c r="AG1209" s="90">
        <f>_xll.qlIndexFixing(TenorBasisIndex6M,$AB1209,TRUE,_xll.ohTrigger(trigger,$X$24))</f>
        <v>2.1112185484681623E-2</v>
      </c>
      <c r="AH1209" s="43">
        <f>_xll.qlIndexFixing($X$9,$AB1209,TRUE,trigger)</f>
        <v>2.1153199393142013E-2</v>
      </c>
      <c r="AI1209" s="45">
        <f t="shared" si="33"/>
        <v>-0.41013908460389714</v>
      </c>
    </row>
    <row r="1210" spans="27:35" x14ac:dyDescent="0.2">
      <c r="AA1210" s="122" t="s">
        <v>88</v>
      </c>
      <c r="AB1210" s="40">
        <f>_xll.qlInterestRateIndexFixingDate($X$9,AC1210)</f>
        <v>47863</v>
      </c>
      <c r="AC1210" s="40">
        <f>_xll.qlCalendarAdvance(calendar,$AC1209,AA1210,,,trigger)</f>
        <v>47865</v>
      </c>
      <c r="AD1210" s="40">
        <f>_xll.qlInterestRateIndexMaturity($X$9,AC1210,)</f>
        <v>48046</v>
      </c>
      <c r="AE1210" s="43">
        <f>_xll.qlTenorBasisValue(TenorBasis6M,AC1210,_xll.ohTrigger(trigger,$X$24))</f>
        <v>1.066505068845148E-3</v>
      </c>
      <c r="AF1210" s="90">
        <f>_xll.qlTenorBasisForwardRate(TenorBasis6M,AC1210,_xll.ohTrigger(trigger,$X$24))</f>
        <v>2.1225562237097199E-2</v>
      </c>
      <c r="AG1210" s="90">
        <f>_xll.qlIndexFixing(TenorBasisIndex6M,$AB1210,TRUE,_xll.ohTrigger(trigger,$X$24))</f>
        <v>2.1103623807569378E-2</v>
      </c>
      <c r="AH1210" s="43">
        <f>_xll.qlIndexFixing($X$9,$AB1210,TRUE,trigger)</f>
        <v>2.1145969344447027E-2</v>
      </c>
      <c r="AI1210" s="45">
        <f t="shared" si="33"/>
        <v>-0.42345536877649165</v>
      </c>
    </row>
    <row r="1211" spans="27:35" x14ac:dyDescent="0.2">
      <c r="AA1211" s="122" t="s">
        <v>88</v>
      </c>
      <c r="AB1211" s="40">
        <f>_xll.qlInterestRateIndexFixingDate($X$9,AC1211)</f>
        <v>47870</v>
      </c>
      <c r="AC1211" s="40">
        <f>_xll.qlCalendarAdvance(calendar,$AC1210,AA1211,,,trigger)</f>
        <v>47872</v>
      </c>
      <c r="AD1211" s="40">
        <f>_xll.qlInterestRateIndexMaturity($X$9,AC1211,)</f>
        <v>48053</v>
      </c>
      <c r="AE1211" s="43">
        <f>_xll.qlTenorBasisValue(TenorBasis6M,AC1211,_xll.ohTrigger(trigger,$X$24))</f>
        <v>1.0642285367204365E-3</v>
      </c>
      <c r="AF1211" s="90">
        <f>_xll.qlTenorBasisForwardRate(TenorBasis6M,AC1211,_xll.ohTrigger(trigger,$X$24))</f>
        <v>2.1216965641017788E-2</v>
      </c>
      <c r="AG1211" s="90">
        <f>_xll.qlIndexFixing(TenorBasisIndex6M,$AB1211,TRUE,_xll.ohTrigger(trigger,$X$24))</f>
        <v>2.1095028019028312E-2</v>
      </c>
      <c r="AH1211" s="43">
        <f>_xll.qlIndexFixing($X$9,$AB1211,TRUE,trigger)</f>
        <v>2.1138695755303444E-2</v>
      </c>
      <c r="AI1211" s="45">
        <f t="shared" si="33"/>
        <v>-0.43667736275131847</v>
      </c>
    </row>
    <row r="1212" spans="27:35" x14ac:dyDescent="0.2">
      <c r="AA1212" s="122" t="s">
        <v>88</v>
      </c>
      <c r="AB1212" s="40">
        <f>_xll.qlInterestRateIndexFixingDate($X$9,AC1212)</f>
        <v>47877</v>
      </c>
      <c r="AC1212" s="40">
        <f>_xll.qlCalendarAdvance(calendar,$AC1211,AA1212,,,trigger)</f>
        <v>47879</v>
      </c>
      <c r="AD1212" s="40">
        <f>_xll.qlInterestRateIndexMaturity($X$9,AC1212,)</f>
        <v>48060</v>
      </c>
      <c r="AE1212" s="43">
        <f>_xll.qlTenorBasisValue(TenorBasis6M,AC1212,_xll.ohTrigger(trigger,$X$24))</f>
        <v>1.0619568163473527E-3</v>
      </c>
      <c r="AF1212" s="90">
        <f>_xll.qlTenorBasisForwardRate(TenorBasis6M,AC1212,_xll.ohTrigger(trigger,$X$24))</f>
        <v>2.1208334927774037E-2</v>
      </c>
      <c r="AG1212" s="90">
        <f>_xll.qlIndexFixing(TenorBasisIndex6M,$AB1212,TRUE,_xll.ohTrigger(trigger,$X$24))</f>
        <v>2.1086398115388875E-2</v>
      </c>
      <c r="AH1212" s="43">
        <f>_xll.qlIndexFixing($X$9,$AB1212,TRUE,trigger)</f>
        <v>2.113137862618426E-2</v>
      </c>
      <c r="AI1212" s="45">
        <f t="shared" si="33"/>
        <v>-0.44980510795385176</v>
      </c>
    </row>
    <row r="1213" spans="27:35" x14ac:dyDescent="0.2">
      <c r="AA1213" s="122" t="s">
        <v>88</v>
      </c>
      <c r="AB1213" s="40">
        <f>_xll.qlInterestRateIndexFixingDate($X$9,AC1213)</f>
        <v>47884</v>
      </c>
      <c r="AC1213" s="40">
        <f>_xll.qlCalendarAdvance(calendar,$AC1212,AA1213,,,trigger)</f>
        <v>47886</v>
      </c>
      <c r="AD1213" s="40">
        <f>_xll.qlInterestRateIndexMaturity($X$9,AC1213,)</f>
        <v>48067</v>
      </c>
      <c r="AE1213" s="43">
        <f>_xll.qlTenorBasisValue(TenorBasis6M,AC1213,_xll.ohTrigger(trigger,$X$24))</f>
        <v>1.0596899035514101E-3</v>
      </c>
      <c r="AF1213" s="90">
        <f>_xll.qlTenorBasisForwardRate(TenorBasis6M,AC1213,_xll.ohTrigger(trigger,$X$24))</f>
        <v>2.1199670093659733E-2</v>
      </c>
      <c r="AG1213" s="90">
        <f>_xll.qlIndexFixing(TenorBasisIndex6M,$AB1213,TRUE,_xll.ohTrigger(trigger,$X$24))</f>
        <v>2.1077734092944864E-2</v>
      </c>
      <c r="AH1213" s="43">
        <f>_xll.qlIndexFixing($X$9,$AB1213,TRUE,trigger)</f>
        <v>2.1124017957565112E-2</v>
      </c>
      <c r="AI1213" s="45">
        <f t="shared" si="33"/>
        <v>-0.46283864620248055</v>
      </c>
    </row>
    <row r="1214" spans="27:35" x14ac:dyDescent="0.2">
      <c r="AA1214" s="122" t="s">
        <v>88</v>
      </c>
      <c r="AB1214" s="40">
        <f>_xll.qlInterestRateIndexFixingDate($X$9,AC1214)</f>
        <v>47891</v>
      </c>
      <c r="AC1214" s="40">
        <f>_xll.qlCalendarAdvance(calendar,$AC1213,AA1214,,,trigger)</f>
        <v>47893</v>
      </c>
      <c r="AD1214" s="40">
        <f>_xll.qlInterestRateIndexMaturity($X$9,AC1214,)</f>
        <v>48074</v>
      </c>
      <c r="AE1214" s="43">
        <f>_xll.qlTenorBasisValue(TenorBasis6M,AC1214,_xll.ohTrigger(trigger,$X$24))</f>
        <v>1.0574277941221366E-3</v>
      </c>
      <c r="AF1214" s="90">
        <f>_xll.qlTenorBasisForwardRate(TenorBasis6M,AC1214,_xll.ohTrigger(trigger,$X$24))</f>
        <v>2.1190971134935555E-2</v>
      </c>
      <c r="AG1214" s="90">
        <f>_xll.qlIndexFixing(TenorBasisIndex6M,$AB1214,TRUE,_xll.ohTrigger(trigger,$X$24))</f>
        <v>2.1069035947958267E-2</v>
      </c>
      <c r="AH1214" s="43">
        <f>_xll.qlIndexFixing($X$9,$AB1214,TRUE,trigger)</f>
        <v>2.1116613749924296E-2</v>
      </c>
      <c r="AI1214" s="45">
        <f t="shared" si="33"/>
        <v>-0.47577801966028344</v>
      </c>
    </row>
    <row r="1215" spans="27:35" x14ac:dyDescent="0.2">
      <c r="AA1215" s="122" t="s">
        <v>88</v>
      </c>
      <c r="AB1215" s="40">
        <f>_xll.qlInterestRateIndexFixingDate($X$9,AC1215)</f>
        <v>47898</v>
      </c>
      <c r="AC1215" s="40">
        <f>_xll.qlCalendarAdvance(calendar,$AC1214,AA1215,,,trigger)</f>
        <v>47900</v>
      </c>
      <c r="AD1215" s="40">
        <f>_xll.qlInterestRateIndexMaturity($X$9,AC1215,)</f>
        <v>48081</v>
      </c>
      <c r="AE1215" s="43">
        <f>_xll.qlTenorBasisValue(TenorBasis6M,AC1215,_xll.ohTrigger(trigger,$X$24))</f>
        <v>1.055170483813406E-3</v>
      </c>
      <c r="AF1215" s="90">
        <f>_xll.qlTenorBasisForwardRate(TenorBasis6M,AC1215,_xll.ohTrigger(trigger,$X$24))</f>
        <v>2.1182238047830367E-2</v>
      </c>
      <c r="AG1215" s="90">
        <f>_xll.qlIndexFixing(TenorBasisIndex6M,$AB1215,TRUE,_xll.ohTrigger(trigger,$X$24))</f>
        <v>2.1060303676655758E-2</v>
      </c>
      <c r="AH1215" s="43">
        <f>_xll.qlIndexFixing($X$9,$AB1215,TRUE,trigger)</f>
        <v>2.1109166003743192E-2</v>
      </c>
      <c r="AI1215" s="45">
        <f t="shared" si="33"/>
        <v>-0.48862327087433738</v>
      </c>
    </row>
    <row r="1216" spans="27:35" x14ac:dyDescent="0.2">
      <c r="AA1216" s="122" t="s">
        <v>88</v>
      </c>
      <c r="AB1216" s="40">
        <f>_xll.qlInterestRateIndexFixingDate($X$9,AC1216)</f>
        <v>47905</v>
      </c>
      <c r="AC1216" s="40">
        <f>_xll.qlCalendarAdvance(calendar,$AC1215,AA1216,,,trigger)</f>
        <v>47907</v>
      </c>
      <c r="AD1216" s="40">
        <f>_xll.qlInterestRateIndexMaturity($X$9,AC1216,)</f>
        <v>48089</v>
      </c>
      <c r="AE1216" s="43">
        <f>_xll.qlTenorBasisValue(TenorBasis6M,AC1216,_xll.ohTrigger(trigger,$X$24))</f>
        <v>1.0529179683437593E-3</v>
      </c>
      <c r="AF1216" s="90">
        <f>_xll.qlTenorBasisForwardRate(TenorBasis6M,AC1216,_xll.ohTrigger(trigger,$X$24))</f>
        <v>2.1173453181566482E-2</v>
      </c>
      <c r="AG1216" s="90">
        <f>_xll.qlIndexFixing(TenorBasisIndex6M,$AB1216,TRUE,_xll.ohTrigger(trigger,$X$24))</f>
        <v>2.1051512574200609E-2</v>
      </c>
      <c r="AH1216" s="43">
        <f>_xll.qlIndexFixing($X$9,$AB1216,TRUE,trigger)</f>
        <v>2.1101740763930246E-2</v>
      </c>
      <c r="AI1216" s="45">
        <f t="shared" si="33"/>
        <v>-0.50228189729637629</v>
      </c>
    </row>
    <row r="1217" spans="27:35" x14ac:dyDescent="0.2">
      <c r="AA1217" s="122" t="s">
        <v>88</v>
      </c>
      <c r="AB1217" s="40">
        <f>_xll.qlInterestRateIndexFixingDate($X$9,AC1217)</f>
        <v>47912</v>
      </c>
      <c r="AC1217" s="40">
        <f>_xll.qlCalendarAdvance(calendar,$AC1216,AA1217,,,trigger)</f>
        <v>47914</v>
      </c>
      <c r="AD1217" s="40">
        <f>_xll.qlInterestRateIndexMaturity($X$9,AC1217,)</f>
        <v>48099</v>
      </c>
      <c r="AE1217" s="43">
        <f>_xll.qlTenorBasisValue(TenorBasis6M,AC1217,_xll.ohTrigger(trigger,$X$24))</f>
        <v>1.0506702433967321E-3</v>
      </c>
      <c r="AF1217" s="90">
        <f>_xll.qlTenorBasisForwardRate(TenorBasis6M,AC1217,_xll.ohTrigger(trigger,$X$24))</f>
        <v>2.1164585366920251E-2</v>
      </c>
      <c r="AG1217" s="90">
        <f>_xll.qlIndexFixing(TenorBasisIndex6M,$AB1217,TRUE,_xll.ohTrigger(trigger,$X$24))</f>
        <v>2.1042624430105888E-2</v>
      </c>
      <c r="AH1217" s="43">
        <f>_xll.qlIndexFixing($X$9,$AB1217,TRUE,trigger)</f>
        <v>2.1094387857610884E-2</v>
      </c>
      <c r="AI1217" s="45">
        <f t="shared" si="33"/>
        <v>-0.51763427504996495</v>
      </c>
    </row>
    <row r="1218" spans="27:35" x14ac:dyDescent="0.2">
      <c r="AA1218" s="122" t="s">
        <v>88</v>
      </c>
      <c r="AB1218" s="40">
        <f>_xll.qlInterestRateIndexFixingDate($X$9,AC1218)</f>
        <v>47919</v>
      </c>
      <c r="AC1218" s="40">
        <f>_xll.qlCalendarAdvance(calendar,$AC1217,AA1218,,,trigger)</f>
        <v>47921</v>
      </c>
      <c r="AD1218" s="40">
        <f>_xll.qlInterestRateIndexMaturity($X$9,AC1218,)</f>
        <v>48106</v>
      </c>
      <c r="AE1218" s="43">
        <f>_xll.qlTenorBasisValue(TenorBasis6M,AC1218,_xll.ohTrigger(trigger,$X$24))</f>
        <v>1.048427304621172E-3</v>
      </c>
      <c r="AF1218" s="90">
        <f>_xll.qlTenorBasisForwardRate(TenorBasis6M,AC1218,_xll.ohTrigger(trigger,$X$24))</f>
        <v>2.1155738042817944E-2</v>
      </c>
      <c r="AG1218" s="90">
        <f>_xll.qlIndexFixing(TenorBasisIndex6M,$AB1218,TRUE,_xll.ohTrigger(trigger,$X$24))</f>
        <v>2.1033777940650093E-2</v>
      </c>
      <c r="AH1218" s="43">
        <f>_xll.qlIndexFixing($X$9,$AB1218,TRUE,trigger)</f>
        <v>2.1086795290392483E-2</v>
      </c>
      <c r="AI1218" s="45">
        <f t="shared" si="33"/>
        <v>-0.53017349742390252</v>
      </c>
    </row>
    <row r="1219" spans="27:35" x14ac:dyDescent="0.2">
      <c r="AA1219" s="122" t="s">
        <v>88</v>
      </c>
      <c r="AB1219" s="40">
        <f>_xll.qlInterestRateIndexFixingDate($X$9,AC1219)</f>
        <v>47926</v>
      </c>
      <c r="AC1219" s="40">
        <f>_xll.qlCalendarAdvance(calendar,$AC1218,AA1219,,,trigger)</f>
        <v>47928</v>
      </c>
      <c r="AD1219" s="40">
        <f>_xll.qlInterestRateIndexMaturity($X$9,AC1219,)</f>
        <v>48113</v>
      </c>
      <c r="AE1219" s="43">
        <f>_xll.qlTenorBasisValue(TenorBasis6M,AC1219,_xll.ohTrigger(trigger,$X$24))</f>
        <v>1.0461891476315607E-3</v>
      </c>
      <c r="AF1219" s="90">
        <f>_xll.qlTenorBasisForwardRate(TenorBasis6M,AC1219,_xll.ohTrigger(trigger,$X$24))</f>
        <v>2.1146856566624749E-2</v>
      </c>
      <c r="AG1219" s="90">
        <f>_xll.qlIndexFixing(TenorBasisIndex6M,$AB1219,TRUE,_xll.ohTrigger(trigger,$X$24))</f>
        <v>2.1024897301217184E-2</v>
      </c>
      <c r="AH1219" s="43">
        <f>_xll.qlIndexFixing($X$9,$AB1219,TRUE,trigger)</f>
        <v>2.1079159177220648E-2</v>
      </c>
      <c r="AI1219" s="45">
        <f t="shared" si="33"/>
        <v>-0.54261876003464105</v>
      </c>
    </row>
    <row r="1220" spans="27:35" x14ac:dyDescent="0.2">
      <c r="AA1220" s="122" t="s">
        <v>88</v>
      </c>
      <c r="AB1220" s="40">
        <f>_xll.qlInterestRateIndexFixingDate($X$9,AC1220)</f>
        <v>47933</v>
      </c>
      <c r="AC1220" s="40">
        <f>_xll.qlCalendarAdvance(calendar,$AC1219,AA1220,,,trigger)</f>
        <v>47935</v>
      </c>
      <c r="AD1220" s="40">
        <f>_xll.qlInterestRateIndexMaturity($X$9,AC1220,)</f>
        <v>48120</v>
      </c>
      <c r="AE1220" s="43">
        <f>_xll.qlTenorBasisValue(TenorBasis6M,AC1220,_xll.ohTrigger(trigger,$X$24))</f>
        <v>1.0439557680083297E-3</v>
      </c>
      <c r="AF1220" s="90">
        <f>_xll.qlTenorBasisForwardRate(TenorBasis6M,AC1220,_xll.ohTrigger(trigger,$X$24))</f>
        <v>2.1137940934403066E-2</v>
      </c>
      <c r="AG1220" s="90">
        <f>_xll.qlIndexFixing(TenorBasisIndex6M,$AB1220,TRUE,_xll.ohTrigger(trigger,$X$24))</f>
        <v>2.1015982507868253E-2</v>
      </c>
      <c r="AH1220" s="43">
        <f>_xll.qlIndexFixing($X$9,$AB1220,TRUE,trigger)</f>
        <v>2.107147951860221E-2</v>
      </c>
      <c r="AI1220" s="45">
        <f t="shared" si="33"/>
        <v>-0.55497010733956964</v>
      </c>
    </row>
    <row r="1221" spans="27:35" x14ac:dyDescent="0.2">
      <c r="AA1221" s="122" t="s">
        <v>88</v>
      </c>
      <c r="AB1221" s="40">
        <f>_xll.qlInterestRateIndexFixingDate($X$9,AC1221)</f>
        <v>47940</v>
      </c>
      <c r="AC1221" s="40">
        <f>_xll.qlCalendarAdvance(calendar,$AC1220,AA1221,,,trigger)</f>
        <v>47942</v>
      </c>
      <c r="AD1221" s="40">
        <f>_xll.qlInterestRateIndexMaturity($X$9,AC1221,)</f>
        <v>48127</v>
      </c>
      <c r="AE1221" s="43">
        <f>_xll.qlTenorBasisValue(TenorBasis6M,AC1221,_xll.ohTrigger(trigger,$X$24))</f>
        <v>1.0417271612981796E-3</v>
      </c>
      <c r="AF1221" s="90">
        <f>_xll.qlTenorBasisForwardRate(TenorBasis6M,AC1221,_xll.ohTrigger(trigger,$X$24))</f>
        <v>2.1128991142182876E-2</v>
      </c>
      <c r="AG1221" s="90">
        <f>_xll.qlIndexFixing(TenorBasisIndex6M,$AB1221,TRUE,_xll.ohTrigger(trigger,$X$24))</f>
        <v>2.1013358698588142E-2</v>
      </c>
      <c r="AH1221" s="43">
        <f>_xll.qlIndexFixing($X$9,$AB1221,TRUE,trigger)</f>
        <v>2.10637563150479E-2</v>
      </c>
      <c r="AI1221" s="45">
        <f t="shared" si="33"/>
        <v>-0.50397616459758876</v>
      </c>
    </row>
    <row r="1222" spans="27:35" x14ac:dyDescent="0.2">
      <c r="AA1222" s="122" t="s">
        <v>88</v>
      </c>
      <c r="AB1222" s="40">
        <f>_xll.qlInterestRateIndexFixingDate($X$9,AC1222)</f>
        <v>47947</v>
      </c>
      <c r="AC1222" s="40">
        <f>_xll.qlCalendarAdvance(calendar,$AC1221,AA1222,,,trigger)</f>
        <v>47953</v>
      </c>
      <c r="AD1222" s="40">
        <f>_xll.qlInterestRateIndexMaturity($X$9,AC1222,)</f>
        <v>48136</v>
      </c>
      <c r="AE1222" s="43">
        <f>_xll.qlTenorBasisValue(TenorBasis6M,AC1222,_xll.ohTrigger(trigger,$X$24))</f>
        <v>1.0382346974688603E-3</v>
      </c>
      <c r="AF1222" s="90">
        <f>_xll.qlTenorBasisForwardRate(TenorBasis6M,AC1222,_xll.ohTrigger(trigger,$X$24))</f>
        <v>2.1114933784046299E-2</v>
      </c>
      <c r="AG1222" s="90">
        <f>_xll.qlIndexFixing(TenorBasisIndex6M,$AB1222,TRUE,_xll.ohTrigger(trigger,$X$24))</f>
        <v>2.101377050680215E-2</v>
      </c>
      <c r="AH1222" s="43">
        <f>_xll.qlIndexFixing($X$9,$AB1222,TRUE,trigger)</f>
        <v>2.105144821269685E-2</v>
      </c>
      <c r="AI1222" s="45">
        <f t="shared" si="33"/>
        <v>-0.37677705894700181</v>
      </c>
    </row>
    <row r="1223" spans="27:35" x14ac:dyDescent="0.2">
      <c r="AA1223" s="122" t="s">
        <v>88</v>
      </c>
      <c r="AB1223" s="40">
        <f>_xll.qlInterestRateIndexFixingDate($X$9,AC1223)</f>
        <v>47956</v>
      </c>
      <c r="AC1223" s="40">
        <f>_xll.qlCalendarAdvance(calendar,$AC1222,AA1223,,,trigger)</f>
        <v>47960</v>
      </c>
      <c r="AD1223" s="40">
        <f>_xll.qlInterestRateIndexMaturity($X$9,AC1223,)</f>
        <v>48143</v>
      </c>
      <c r="AE1223" s="43">
        <f>_xll.qlTenorBasisValue(TenorBasis6M,AC1223,_xll.ohTrigger(trigger,$X$24))</f>
        <v>1.0360183432819583E-3</v>
      </c>
      <c r="AF1223" s="90">
        <f>_xll.qlTenorBasisForwardRate(TenorBasis6M,AC1223,_xll.ohTrigger(trigger,$X$24))</f>
        <v>2.1105902071520893E-2</v>
      </c>
      <c r="AG1223" s="90">
        <f>_xll.qlIndexFixing(TenorBasisIndex6M,$AB1223,TRUE,_xll.ohTrigger(trigger,$X$24))</f>
        <v>2.101592824121952E-2</v>
      </c>
      <c r="AH1223" s="43">
        <f>_xll.qlIndexFixing($X$9,$AB1223,TRUE,trigger)</f>
        <v>2.1043620169718866E-2</v>
      </c>
      <c r="AI1223" s="45">
        <f t="shared" si="33"/>
        <v>-0.2769192849934668</v>
      </c>
    </row>
    <row r="1224" spans="27:35" x14ac:dyDescent="0.2">
      <c r="AA1224" s="122" t="s">
        <v>88</v>
      </c>
      <c r="AB1224" s="40">
        <f>_xll.qlInterestRateIndexFixingDate($X$9,AC1224)</f>
        <v>47963</v>
      </c>
      <c r="AC1224" s="40">
        <f>_xll.qlCalendarAdvance(calendar,$AC1223,AA1224,,,trigger)</f>
        <v>47967</v>
      </c>
      <c r="AD1224" s="40">
        <f>_xll.qlInterestRateIndexMaturity($X$9,AC1224,)</f>
        <v>48150</v>
      </c>
      <c r="AE1224" s="43">
        <f>_xll.qlTenorBasisValue(TenorBasis6M,AC1224,_xll.ohTrigger(trigger,$X$24))</f>
        <v>1.0338067458328527E-3</v>
      </c>
      <c r="AF1224" s="90">
        <f>_xll.qlTenorBasisForwardRate(TenorBasis6M,AC1224,_xll.ohTrigger(trigger,$X$24))</f>
        <v>2.1096836188707467E-2</v>
      </c>
      <c r="AG1224" s="90">
        <f>_xll.qlIndexFixing(TenorBasisIndex6M,$AB1224,TRUE,_xll.ohTrigger(trigger,$X$24))</f>
        <v>2.1018051778488173E-2</v>
      </c>
      <c r="AH1224" s="43">
        <f>_xll.qlIndexFixing($X$9,$AB1224,TRUE,trigger)</f>
        <v>2.1035748588299832E-2</v>
      </c>
      <c r="AI1224" s="45">
        <f t="shared" si="33"/>
        <v>-0.17696809811659775</v>
      </c>
    </row>
    <row r="1225" spans="27:35" x14ac:dyDescent="0.2">
      <c r="AA1225" s="122" t="s">
        <v>88</v>
      </c>
      <c r="AB1225" s="40">
        <f>_xll.qlInterestRateIndexFixingDate($X$9,AC1225)</f>
        <v>47970</v>
      </c>
      <c r="AC1225" s="40">
        <f>_xll.qlCalendarAdvance(calendar,$AC1224,AA1225,,,trigger)</f>
        <v>47974</v>
      </c>
      <c r="AD1225" s="40">
        <f>_xll.qlInterestRateIndexMaturity($X$9,AC1225,)</f>
        <v>48158</v>
      </c>
      <c r="AE1225" s="43">
        <f>_xll.qlTenorBasisValue(TenorBasis6M,AC1225,_xll.ohTrigger(trigger,$X$24))</f>
        <v>1.0315999005180013E-3</v>
      </c>
      <c r="AF1225" s="90">
        <f>_xll.qlTenorBasisForwardRate(TenorBasis6M,AC1225,_xll.ohTrigger(trigger,$X$24))</f>
        <v>2.1087689547173393E-2</v>
      </c>
      <c r="AG1225" s="90">
        <f>_xll.qlIndexFixing(TenorBasisIndex6M,$AB1225,TRUE,_xll.ohTrigger(trigger,$X$24))</f>
        <v>2.1021385070851394E-2</v>
      </c>
      <c r="AH1225" s="43">
        <f>_xll.qlIndexFixing($X$9,$AB1225,TRUE,trigger)</f>
        <v>2.1027864766785555E-2</v>
      </c>
      <c r="AI1225" s="45">
        <f t="shared" si="33"/>
        <v>-6.4796959341612004E-2</v>
      </c>
    </row>
    <row r="1226" spans="27:35" x14ac:dyDescent="0.2">
      <c r="AA1226" s="122" t="s">
        <v>88</v>
      </c>
      <c r="AB1226" s="40">
        <f>_xll.qlInterestRateIndexFixingDate($X$9,AC1226)</f>
        <v>47977</v>
      </c>
      <c r="AC1226" s="40">
        <f>_xll.qlCalendarAdvance(calendar,$AC1225,AA1226,,,trigger)</f>
        <v>47981</v>
      </c>
      <c r="AD1226" s="40">
        <f>_xll.qlInterestRateIndexMaturity($X$9,AC1226,)</f>
        <v>48165</v>
      </c>
      <c r="AE1226" s="43">
        <f>_xll.qlTenorBasisValue(TenorBasis6M,AC1226,_xll.ohTrigger(trigger,$X$24))</f>
        <v>1.0293978027018519E-3</v>
      </c>
      <c r="AF1226" s="90">
        <f>_xll.qlTenorBasisForwardRate(TenorBasis6M,AC1226,_xll.ohTrigger(trigger,$X$24))</f>
        <v>2.1078552336295908E-2</v>
      </c>
      <c r="AG1226" s="90">
        <f>_xll.qlIndexFixing(TenorBasisIndex6M,$AB1226,TRUE,_xll.ohTrigger(trigger,$X$24))</f>
        <v>2.1023377062996108E-2</v>
      </c>
      <c r="AH1226" s="43">
        <f>_xll.qlIndexFixing($X$9,$AB1226,TRUE,trigger)</f>
        <v>2.1019902537802029E-2</v>
      </c>
      <c r="AI1226" s="45">
        <f t="shared" si="33"/>
        <v>3.4745251940790367E-2</v>
      </c>
    </row>
    <row r="1227" spans="27:35" x14ac:dyDescent="0.2">
      <c r="AA1227" s="122" t="s">
        <v>88</v>
      </c>
      <c r="AB1227" s="40">
        <f>_xll.qlInterestRateIndexFixingDate($X$9,AC1227)</f>
        <v>47984</v>
      </c>
      <c r="AC1227" s="40">
        <f>_xll.qlCalendarAdvance(calendar,$AC1226,AA1227,,,trigger)</f>
        <v>47988</v>
      </c>
      <c r="AD1227" s="40">
        <f>_xll.qlInterestRateIndexMaturity($X$9,AC1227,)</f>
        <v>48172</v>
      </c>
      <c r="AE1227" s="43">
        <f>_xll.qlTenorBasisValue(TenorBasis6M,AC1227,_xll.ohTrigger(trigger,$X$24))</f>
        <v>1.0272004477171464E-3</v>
      </c>
      <c r="AF1227" s="90">
        <f>_xll.qlTenorBasisForwardRate(TenorBasis6M,AC1227,_xll.ohTrigger(trigger,$X$24))</f>
        <v>2.1069380940636026E-2</v>
      </c>
      <c r="AG1227" s="90">
        <f>_xll.qlIndexFixing(TenorBasisIndex6M,$AB1227,TRUE,_xll.ohTrigger(trigger,$X$24))</f>
        <v>2.1025334841321651E-2</v>
      </c>
      <c r="AH1227" s="43">
        <f>_xll.qlIndexFixing($X$9,$AB1227,TRUE,trigger)</f>
        <v>2.1011896769623641E-2</v>
      </c>
      <c r="AI1227" s="45">
        <f t="shared" si="33"/>
        <v>0.13438071698009674</v>
      </c>
    </row>
    <row r="1228" spans="27:35" x14ac:dyDescent="0.2">
      <c r="AA1228" s="122" t="s">
        <v>88</v>
      </c>
      <c r="AB1228" s="40">
        <f>_xll.qlInterestRateIndexFixingDate($X$9,AC1228)</f>
        <v>47991</v>
      </c>
      <c r="AC1228" s="40">
        <f>_xll.qlCalendarAdvance(calendar,$AC1227,AA1228,,,trigger)</f>
        <v>47995</v>
      </c>
      <c r="AD1228" s="40">
        <f>_xll.qlInterestRateIndexMaturity($X$9,AC1228,)</f>
        <v>48179</v>
      </c>
      <c r="AE1228" s="43">
        <f>_xll.qlTenorBasisValue(TenorBasis6M,AC1228,_xll.ohTrigger(trigger,$X$24))</f>
        <v>1.0250078308652231E-3</v>
      </c>
      <c r="AF1228" s="90">
        <f>_xll.qlTenorBasisForwardRate(TenorBasis6M,AC1228,_xll.ohTrigger(trigger,$X$24))</f>
        <v>2.1060175355993197E-2</v>
      </c>
      <c r="AG1228" s="90">
        <f>_xll.qlIndexFixing(TenorBasisIndex6M,$AB1228,TRUE,_xll.ohTrigger(trigger,$X$24))</f>
        <v>2.1027258401050977E-2</v>
      </c>
      <c r="AH1228" s="43">
        <f>_xll.qlIndexFixing($X$9,$AB1228,TRUE,trigger)</f>
        <v>2.1003847462778235E-2</v>
      </c>
      <c r="AI1228" s="45">
        <f t="shared" si="33"/>
        <v>0.23410938272742238</v>
      </c>
    </row>
    <row r="1229" spans="27:35" x14ac:dyDescent="0.2">
      <c r="AA1229" s="122" t="s">
        <v>88</v>
      </c>
      <c r="AB1229" s="40">
        <f>_xll.qlInterestRateIndexFixingDate($X$9,AC1229)</f>
        <v>47998</v>
      </c>
      <c r="AC1229" s="40">
        <f>_xll.qlCalendarAdvance(calendar,$AC1228,AA1229,,,trigger)</f>
        <v>48002</v>
      </c>
      <c r="AD1229" s="40">
        <f>_xll.qlInterestRateIndexMaturity($X$9,AC1229,)</f>
        <v>48185</v>
      </c>
      <c r="AE1229" s="43">
        <f>_xll.qlTenorBasisValue(TenorBasis6M,AC1229,_xll.ohTrigger(trigger,$X$24))</f>
        <v>1.0228199474163174E-3</v>
      </c>
      <c r="AF1229" s="90">
        <f>_xll.qlTenorBasisForwardRate(TenorBasis6M,AC1229,_xll.ohTrigger(trigger,$X$24))</f>
        <v>2.1050994075354035E-2</v>
      </c>
      <c r="AG1229" s="90">
        <f>_xll.qlIndexFixing(TenorBasisIndex6M,$AB1229,TRUE,_xll.ohTrigger(trigger,$X$24))</f>
        <v>2.1028156342443132E-2</v>
      </c>
      <c r="AH1229" s="43">
        <f>_xll.qlIndexFixing($X$9,$AB1229,TRUE,trigger)</f>
        <v>2.0995737622802119E-2</v>
      </c>
      <c r="AI1229" s="45">
        <f t="shared" si="33"/>
        <v>0.32418719641012783</v>
      </c>
    </row>
    <row r="1230" spans="27:35" x14ac:dyDescent="0.2">
      <c r="AA1230" s="122" t="s">
        <v>88</v>
      </c>
      <c r="AB1230" s="40">
        <f>_xll.qlInterestRateIndexFixingDate($X$9,AC1230)</f>
        <v>48005</v>
      </c>
      <c r="AC1230" s="40">
        <f>_xll.qlCalendarAdvance(calendar,$AC1229,AA1230,,,trigger)</f>
        <v>48009</v>
      </c>
      <c r="AD1230" s="40">
        <f>_xll.qlInterestRateIndexMaturity($X$9,AC1230,)</f>
        <v>48192</v>
      </c>
      <c r="AE1230" s="43">
        <f>_xll.qlTenorBasisValue(TenorBasis6M,AC1230,_xll.ohTrigger(trigger,$X$24))</f>
        <v>1.0206367926098572E-3</v>
      </c>
      <c r="AF1230" s="90">
        <f>_xll.qlTenorBasisForwardRate(TenorBasis6M,AC1230,_xll.ohTrigger(trigger,$X$24))</f>
        <v>2.1041723083422725E-2</v>
      </c>
      <c r="AG1230" s="90">
        <f>_xll.qlIndexFixing(TenorBasisIndex6M,$AB1230,TRUE,_xll.ohTrigger(trigger,$X$24))</f>
        <v>2.1030074597309122E-2</v>
      </c>
      <c r="AH1230" s="43">
        <f>_xll.qlIndexFixing($X$9,$AB1230,TRUE,trigger)</f>
        <v>2.0987604821703757E-2</v>
      </c>
      <c r="AI1230" s="45">
        <f t="shared" si="33"/>
        <v>0.42469775605364496</v>
      </c>
    </row>
    <row r="1231" spans="27:35" x14ac:dyDescent="0.2">
      <c r="AA1231" s="122" t="s">
        <v>88</v>
      </c>
      <c r="AB1231" s="40">
        <f>_xll.qlInterestRateIndexFixingDate($X$9,AC1231)</f>
        <v>48012</v>
      </c>
      <c r="AC1231" s="40">
        <f>_xll.qlCalendarAdvance(calendar,$AC1230,AA1231,,,trigger)</f>
        <v>48016</v>
      </c>
      <c r="AD1231" s="40">
        <f>_xll.qlInterestRateIndexMaturity($X$9,AC1231,)</f>
        <v>48199</v>
      </c>
      <c r="AE1231" s="43">
        <f>_xll.qlTenorBasisValue(TenorBasis6M,AC1231,_xll.ohTrigger(trigger,$X$24))</f>
        <v>1.0184583616547624E-3</v>
      </c>
      <c r="AF1231" s="90">
        <f>_xll.qlTenorBasisForwardRate(TenorBasis6M,AC1231,_xll.ohTrigger(trigger,$X$24))</f>
        <v>2.1032417891799153E-2</v>
      </c>
      <c r="AG1231" s="90">
        <f>_xll.qlIndexFixing(TenorBasisIndex6M,$AB1231,TRUE,_xll.ohTrigger(trigger,$X$24))</f>
        <v>2.1031958621583417E-2</v>
      </c>
      <c r="AH1231" s="43">
        <f>_xll.qlIndexFixing($X$9,$AB1231,TRUE,trigger)</f>
        <v>2.0979428485846208E-2</v>
      </c>
      <c r="AI1231" s="45">
        <f t="shared" si="33"/>
        <v>0.52530135737208217</v>
      </c>
    </row>
    <row r="1232" spans="27:35" x14ac:dyDescent="0.2">
      <c r="AA1232" s="122" t="s">
        <v>88</v>
      </c>
      <c r="AB1232" s="40">
        <f>_xll.qlInterestRateIndexFixingDate($X$9,AC1232)</f>
        <v>48019</v>
      </c>
      <c r="AC1232" s="40">
        <f>_xll.qlCalendarAdvance(calendar,$AC1231,AA1232,,,trigger)</f>
        <v>48023</v>
      </c>
      <c r="AD1232" s="40">
        <f>_xll.qlInterestRateIndexMaturity($X$9,AC1232,)</f>
        <v>48206</v>
      </c>
      <c r="AE1232" s="43">
        <f>_xll.qlTenorBasisValue(TenorBasis6M,AC1232,_xll.ohTrigger(trigger,$X$24))</f>
        <v>1.0162846497297365E-3</v>
      </c>
      <c r="AF1232" s="90">
        <f>_xll.qlTenorBasisForwardRate(TenorBasis6M,AC1232,_xll.ohTrigger(trigger,$X$24))</f>
        <v>2.1023078496169398E-2</v>
      </c>
      <c r="AG1232" s="90">
        <f>_xll.qlIndexFixing(TenorBasisIndex6M,$AB1232,TRUE,_xll.ohTrigger(trigger,$X$24))</f>
        <v>2.1033808410371134E-2</v>
      </c>
      <c r="AH1232" s="43">
        <f>_xll.qlIndexFixing($X$9,$AB1232,TRUE,trigger)</f>
        <v>2.0971208615766752E-2</v>
      </c>
      <c r="AI1232" s="45">
        <f t="shared" si="33"/>
        <v>0.62599794604382275</v>
      </c>
    </row>
    <row r="1233" spans="27:35" x14ac:dyDescent="0.2">
      <c r="AA1233" s="122" t="s">
        <v>88</v>
      </c>
      <c r="AB1233" s="40">
        <f>_xll.qlInterestRateIndexFixingDate($X$9,AC1233)</f>
        <v>48026</v>
      </c>
      <c r="AC1233" s="40">
        <f>_xll.qlCalendarAdvance(calendar,$AC1232,AA1233,,,trigger)</f>
        <v>48030</v>
      </c>
      <c r="AD1233" s="40">
        <f>_xll.qlInterestRateIndexMaturity($X$9,AC1233,)</f>
        <v>48215</v>
      </c>
      <c r="AE1233" s="43">
        <f>_xll.qlTenorBasisValue(TenorBasis6M,AC1233,_xll.ohTrigger(trigger,$X$24))</f>
        <v>1.0141156519835617E-3</v>
      </c>
      <c r="AF1233" s="90">
        <f>_xll.qlTenorBasisForwardRate(TenorBasis6M,AC1233,_xll.ohTrigger(trigger,$X$24))</f>
        <v>2.1013563717255695E-2</v>
      </c>
      <c r="AG1233" s="90">
        <f>_xll.qlIndexFixing(TenorBasisIndex6M,$AB1233,TRUE,_xll.ohTrigger(trigger,$X$24))</f>
        <v>2.1037092614488852E-2</v>
      </c>
      <c r="AH1233" s="43">
        <f>_xll.qlIndexFixing($X$9,$AB1233,TRUE,trigger)</f>
        <v>2.0962950179666311E-2</v>
      </c>
      <c r="AI1233" s="45">
        <f t="shared" si="33"/>
        <v>0.74142434822541814</v>
      </c>
    </row>
    <row r="1234" spans="27:35" x14ac:dyDescent="0.2">
      <c r="AA1234" s="122" t="s">
        <v>88</v>
      </c>
      <c r="AB1234" s="40">
        <f>_xll.qlInterestRateIndexFixingDate($X$9,AC1234)</f>
        <v>48033</v>
      </c>
      <c r="AC1234" s="40">
        <f>_xll.qlCalendarAdvance(calendar,$AC1233,AA1234,,,trigger)</f>
        <v>48037</v>
      </c>
      <c r="AD1234" s="40">
        <f>_xll.qlInterestRateIndexMaturity($X$9,AC1234,)</f>
        <v>48221</v>
      </c>
      <c r="AE1234" s="43">
        <f>_xll.qlTenorBasisValue(TenorBasis6M,AC1234,_xll.ohTrigger(trigger,$X$24))</f>
        <v>1.0119513635353868E-3</v>
      </c>
      <c r="AF1234" s="90">
        <f>_xll.qlTenorBasisForwardRate(TenorBasis6M,AC1234,_xll.ohTrigger(trigger,$X$24))</f>
        <v>2.1004223640614939E-2</v>
      </c>
      <c r="AG1234" s="90">
        <f>_xll.qlIndexFixing(TenorBasisIndex6M,$AB1234,TRUE,_xll.ohTrigger(trigger,$X$24))</f>
        <v>2.103808089767811E-2</v>
      </c>
      <c r="AH1234" s="43">
        <f>_xll.qlIndexFixing($X$9,$AB1234,TRUE,trigger)</f>
        <v>2.0954637339696561E-2</v>
      </c>
      <c r="AI1234" s="45">
        <f t="shared" si="33"/>
        <v>0.83443557981548877</v>
      </c>
    </row>
    <row r="1235" spans="27:35" x14ac:dyDescent="0.2">
      <c r="AA1235" s="122" t="s">
        <v>88</v>
      </c>
      <c r="AB1235" s="40">
        <f>_xll.qlInterestRateIndexFixingDate($X$9,AC1235)</f>
        <v>48040</v>
      </c>
      <c r="AC1235" s="40">
        <f>_xll.qlCalendarAdvance(calendar,$AC1234,AA1235,,,trigger)</f>
        <v>48044</v>
      </c>
      <c r="AD1235" s="40">
        <f>_xll.qlInterestRateIndexMaturity($X$9,AC1235,)</f>
        <v>48228</v>
      </c>
      <c r="AE1235" s="43">
        <f>_xll.qlTenorBasisValue(TenorBasis6M,AC1235,_xll.ohTrigger(trigger,$X$24))</f>
        <v>1.00979177947502E-3</v>
      </c>
      <c r="AF1235" s="90">
        <f>_xll.qlTenorBasisForwardRate(TenorBasis6M,AC1235,_xll.ohTrigger(trigger,$X$24))</f>
        <v>2.0994778613057919E-2</v>
      </c>
      <c r="AG1235" s="90">
        <f>_xll.qlIndexFixing(TenorBasisIndex6M,$AB1235,TRUE,_xll.ohTrigger(trigger,$X$24))</f>
        <v>2.1039764791023305E-2</v>
      </c>
      <c r="AH1235" s="43">
        <f>_xll.qlIndexFixing($X$9,$AB1235,TRUE,trigger)</f>
        <v>2.0946283277240407E-2</v>
      </c>
      <c r="AI1235" s="45">
        <f t="shared" si="33"/>
        <v>0.93481513782897596</v>
      </c>
    </row>
    <row r="1236" spans="27:35" x14ac:dyDescent="0.2">
      <c r="AA1236" s="122" t="s">
        <v>88</v>
      </c>
      <c r="AB1236" s="40">
        <f>_xll.qlInterestRateIndexFixingDate($X$9,AC1236)</f>
        <v>48047</v>
      </c>
      <c r="AC1236" s="40">
        <f>_xll.qlCalendarAdvance(calendar,$AC1235,AA1236,,,trigger)</f>
        <v>48051</v>
      </c>
      <c r="AD1236" s="40">
        <f>_xll.qlInterestRateIndexMaturity($X$9,AC1236,)</f>
        <v>48235</v>
      </c>
      <c r="AE1236" s="43">
        <f>_xll.qlTenorBasisValue(TenorBasis6M,AC1236,_xll.ohTrigger(trigger,$X$24))</f>
        <v>1.0076368948632145E-3</v>
      </c>
      <c r="AF1236" s="90">
        <f>_xll.qlTenorBasisForwardRate(TenorBasis6M,AC1236,_xll.ohTrigger(trigger,$X$24))</f>
        <v>2.0985299361886086E-2</v>
      </c>
      <c r="AG1236" s="90">
        <f>_xll.qlIndexFixing(TenorBasisIndex6M,$AB1236,TRUE,_xll.ohTrigger(trigger,$X$24))</f>
        <v>2.1041414426519335E-2</v>
      </c>
      <c r="AH1236" s="43">
        <f>_xll.qlIndexFixing($X$9,$AB1236,TRUE,trigger)</f>
        <v>2.0937885680452895E-2</v>
      </c>
      <c r="AI1236" s="45">
        <f t="shared" si="33"/>
        <v>1.0352874606643983</v>
      </c>
    </row>
    <row r="1237" spans="27:35" x14ac:dyDescent="0.2">
      <c r="AA1237" s="122" t="s">
        <v>88</v>
      </c>
      <c r="AB1237" s="40">
        <f>_xll.qlInterestRateIndexFixingDate($X$9,AC1237)</f>
        <v>48054</v>
      </c>
      <c r="AC1237" s="40">
        <f>_xll.qlCalendarAdvance(calendar,$AC1236,AA1237,,,trigger)</f>
        <v>48058</v>
      </c>
      <c r="AD1237" s="40">
        <f>_xll.qlInterestRateIndexMaturity($X$9,AC1237,)</f>
        <v>48242</v>
      </c>
      <c r="AE1237" s="43">
        <f>_xll.qlTenorBasisValue(TenorBasis6M,AC1237,_xll.ohTrigger(trigger,$X$24))</f>
        <v>1.0054867047319526E-3</v>
      </c>
      <c r="AF1237" s="90">
        <f>_xll.qlTenorBasisForwardRate(TenorBasis6M,AC1237,_xll.ohTrigger(trigger,$X$24))</f>
        <v>2.0975785882647351E-2</v>
      </c>
      <c r="AG1237" s="90">
        <f>_xll.qlIndexFixing(TenorBasisIndex6M,$AB1237,TRUE,_xll.ohTrigger(trigger,$X$24))</f>
        <v>2.10430297991324E-2</v>
      </c>
      <c r="AH1237" s="43">
        <f>_xll.qlIndexFixing($X$9,$AB1237,TRUE,trigger)</f>
        <v>2.092944454988967E-2</v>
      </c>
      <c r="AI1237" s="45">
        <f t="shared" si="33"/>
        <v>1.1358524924273001</v>
      </c>
    </row>
    <row r="1238" spans="27:35" x14ac:dyDescent="0.2">
      <c r="AA1238" s="122" t="s">
        <v>88</v>
      </c>
      <c r="AB1238" s="40">
        <f>_xll.qlInterestRateIndexFixingDate($X$9,AC1238)</f>
        <v>48061</v>
      </c>
      <c r="AC1238" s="40">
        <f>_xll.qlCalendarAdvance(calendar,$AC1237,AA1238,,,trigger)</f>
        <v>48065</v>
      </c>
      <c r="AD1238" s="40">
        <f>_xll.qlInterestRateIndexMaturity($X$9,AC1238,)</f>
        <v>48249</v>
      </c>
      <c r="AE1238" s="43">
        <f>_xll.qlTenorBasisValue(TenorBasis6M,AC1238,_xll.ohTrigger(trigger,$X$24))</f>
        <v>1.0033412040847333E-3</v>
      </c>
      <c r="AF1238" s="90">
        <f>_xll.qlTenorBasisForwardRate(TenorBasis6M,AC1238,_xll.ohTrigger(trigger,$X$24))</f>
        <v>2.0966238170859647E-2</v>
      </c>
      <c r="AG1238" s="90">
        <f>_xll.qlIndexFixing(TenorBasisIndex6M,$AB1238,TRUE,_xll.ohTrigger(trigger,$X$24))</f>
        <v>2.1044610903804807E-2</v>
      </c>
      <c r="AH1238" s="43">
        <f>_xll.qlIndexFixing($X$9,$AB1238,TRUE,trigger)</f>
        <v>2.0920959886108544E-2</v>
      </c>
      <c r="AI1238" s="45">
        <f t="shared" si="33"/>
        <v>1.2365101769626352</v>
      </c>
    </row>
    <row r="1239" spans="27:35" x14ac:dyDescent="0.2">
      <c r="AA1239" s="122" t="s">
        <v>88</v>
      </c>
      <c r="AB1239" s="40">
        <f>_xll.qlInterestRateIndexFixingDate($X$9,AC1239)</f>
        <v>48068</v>
      </c>
      <c r="AC1239" s="40">
        <f>_xll.qlCalendarAdvance(calendar,$AC1238,AA1239,,,trigger)</f>
        <v>48072</v>
      </c>
      <c r="AD1239" s="40">
        <f>_xll.qlInterestRateIndexMaturity($X$9,AC1239,)</f>
        <v>48256</v>
      </c>
      <c r="AE1239" s="43">
        <f>_xll.qlTenorBasisValue(TenorBasis6M,AC1239,_xll.ohTrigger(trigger,$X$24))</f>
        <v>1.0012003878968505E-3</v>
      </c>
      <c r="AF1239" s="90">
        <f>_xll.qlTenorBasisForwardRate(TenorBasis6M,AC1239,_xll.ohTrigger(trigger,$X$24))</f>
        <v>2.0956656222020486E-2</v>
      </c>
      <c r="AG1239" s="90">
        <f>_xll.qlIndexFixing(TenorBasisIndex6M,$AB1239,TRUE,_xll.ohTrigger(trigger,$X$24))</f>
        <v>2.0932345657323517E-2</v>
      </c>
      <c r="AH1239" s="43">
        <f>_xll.qlIndexFixing($X$9,$AB1239,TRUE,trigger)</f>
        <v>2.0912431689669938E-2</v>
      </c>
      <c r="AI1239" s="45">
        <f t="shared" si="33"/>
        <v>0.19913967653578668</v>
      </c>
    </row>
    <row r="1240" spans="27:35" x14ac:dyDescent="0.2">
      <c r="AA1240" s="122" t="s">
        <v>88</v>
      </c>
      <c r="AB1240" s="40">
        <f>_xll.qlInterestRateIndexFixingDate($X$9,AC1240)</f>
        <v>48075</v>
      </c>
      <c r="AC1240" s="40">
        <f>_xll.qlCalendarAdvance(calendar,$AC1239,AA1240,,,trigger)</f>
        <v>48079</v>
      </c>
      <c r="AD1240" s="40">
        <f>_xll.qlInterestRateIndexMaturity($X$9,AC1240,)</f>
        <v>48263</v>
      </c>
      <c r="AE1240" s="43">
        <f>_xll.qlTenorBasisValue(TenorBasis6M,AC1240,_xll.ohTrigger(trigger,$X$24))</f>
        <v>9.9906425111567711E-4</v>
      </c>
      <c r="AF1240" s="90">
        <f>_xll.qlTenorBasisForwardRate(TenorBasis6M,AC1240,_xll.ohTrigger(trigger,$X$24))</f>
        <v>2.0947040031596108E-2</v>
      </c>
      <c r="AG1240" s="90">
        <f>_xll.qlIndexFixing(TenorBasisIndex6M,$AB1240,TRUE,_xll.ohTrigger(trigger,$X$24))</f>
        <v>2.1047670288968274E-2</v>
      </c>
      <c r="AH1240" s="43">
        <f>_xll.qlIndexFixing($X$9,$AB1240,TRUE,trigger)</f>
        <v>2.090385996113775E-2</v>
      </c>
      <c r="AI1240" s="45">
        <f t="shared" si="33"/>
        <v>1.438103278305243</v>
      </c>
    </row>
    <row r="1241" spans="27:35" x14ac:dyDescent="0.2">
      <c r="AA1241" s="122" t="s">
        <v>88</v>
      </c>
      <c r="AB1241" s="40">
        <f>_xll.qlInterestRateIndexFixingDate($X$9,AC1241)</f>
        <v>48082</v>
      </c>
      <c r="AC1241" s="40">
        <f>_xll.qlCalendarAdvance(calendar,$AC1240,AA1241,,,trigger)</f>
        <v>48086</v>
      </c>
      <c r="AD1241" s="40">
        <f>_xll.qlInterestRateIndexMaturity($X$9,AC1241,)</f>
        <v>48270</v>
      </c>
      <c r="AE1241" s="43">
        <f>_xll.qlTenorBasisValue(TenorBasis6M,AC1241,_xll.ohTrigger(trigger,$X$24))</f>
        <v>9.9693278866094174E-4</v>
      </c>
      <c r="AF1241" s="90">
        <f>_xll.qlTenorBasisForwardRate(TenorBasis6M,AC1241,_xll.ohTrigger(trigger,$X$24))</f>
        <v>2.0937389595029287E-2</v>
      </c>
      <c r="AG1241" s="90">
        <f>_xll.qlIndexFixing(TenorBasisIndex6M,$AB1241,TRUE,_xll.ohTrigger(trigger,$X$24))</f>
        <v>2.1049148559211878E-2</v>
      </c>
      <c r="AH1241" s="43">
        <f>_xll.qlIndexFixing($X$9,$AB1241,TRUE,trigger)</f>
        <v>2.0895244701078487E-2</v>
      </c>
      <c r="AI1241" s="45">
        <f t="shared" si="33"/>
        <v>1.5390385813339111</v>
      </c>
    </row>
    <row r="1242" spans="27:35" x14ac:dyDescent="0.2">
      <c r="AA1242" s="122" t="s">
        <v>88</v>
      </c>
      <c r="AB1242" s="40">
        <f>_xll.qlInterestRateIndexFixingDate($X$9,AC1242)</f>
        <v>48089</v>
      </c>
      <c r="AC1242" s="40">
        <f>_xll.qlCalendarAdvance(calendar,$AC1241,AA1242,,,trigger)</f>
        <v>48093</v>
      </c>
      <c r="AD1242" s="40">
        <f>_xll.qlInterestRateIndexMaturity($X$9,AC1242,)</f>
        <v>48275</v>
      </c>
      <c r="AE1242" s="43">
        <f>_xll.qlTenorBasisValue(TenorBasis6M,AC1242,_xll.ohTrigger(trigger,$X$24))</f>
        <v>9.9480599542500618E-4</v>
      </c>
      <c r="AF1242" s="90">
        <f>_xll.qlTenorBasisForwardRate(TenorBasis6M,AC1242,_xll.ohTrigger(trigger,$X$24))</f>
        <v>2.0927899501428565E-2</v>
      </c>
      <c r="AG1242" s="90">
        <f>_xll.qlIndexFixing(TenorBasisIndex6M,$AB1242,TRUE,_xll.ohTrigger(trigger,$X$24))</f>
        <v>2.1050248834218938E-2</v>
      </c>
      <c r="AH1242" s="43">
        <f>_xll.qlIndexFixing($X$9,$AB1242,TRUE,trigger)</f>
        <v>2.0886645050011365E-2</v>
      </c>
      <c r="AI1242" s="45">
        <f t="shared" si="33"/>
        <v>1.6360378420757216</v>
      </c>
    </row>
    <row r="1243" spans="27:35" x14ac:dyDescent="0.2">
      <c r="AA1243" s="122" t="s">
        <v>88</v>
      </c>
      <c r="AB1243" s="40">
        <f>_xll.qlInterestRateIndexFixingDate($X$9,AC1243)</f>
        <v>48096</v>
      </c>
      <c r="AC1243" s="40">
        <f>_xll.qlCalendarAdvance(calendar,$AC1242,AA1243,,,trigger)</f>
        <v>48100</v>
      </c>
      <c r="AD1243" s="40">
        <f>_xll.qlInterestRateIndexMaturity($X$9,AC1243,)</f>
        <v>48282</v>
      </c>
      <c r="AE1243" s="43">
        <f>_xll.qlTenorBasisValue(TenorBasis6M,AC1243,_xll.ohTrigger(trigger,$X$24))</f>
        <v>9.9268386627314139E-4</v>
      </c>
      <c r="AF1243" s="90">
        <f>_xll.qlTenorBasisForwardRate(TenorBasis6M,AC1243,_xll.ohTrigger(trigger,$X$24))</f>
        <v>2.0918186578954778E-2</v>
      </c>
      <c r="AG1243" s="90">
        <f>_xll.qlIndexFixing(TenorBasisIndex6M,$AB1243,TRUE,_xll.ohTrigger(trigger,$X$24))</f>
        <v>2.1051785542034438E-2</v>
      </c>
      <c r="AH1243" s="43">
        <f>_xll.qlIndexFixing($X$9,$AB1243,TRUE,trigger)</f>
        <v>2.0877949950593305E-2</v>
      </c>
      <c r="AI1243" s="45">
        <f t="shared" si="33"/>
        <v>1.7383559144113283</v>
      </c>
    </row>
    <row r="1244" spans="27:35" x14ac:dyDescent="0.2">
      <c r="AA1244" s="122" t="s">
        <v>88</v>
      </c>
      <c r="AB1244" s="40">
        <f>_xll.qlInterestRateIndexFixingDate($X$9,AC1244)</f>
        <v>48103</v>
      </c>
      <c r="AC1244" s="40">
        <f>_xll.qlCalendarAdvance(calendar,$AC1243,AA1244,,,trigger)</f>
        <v>48107</v>
      </c>
      <c r="AD1244" s="40">
        <f>_xll.qlInterestRateIndexMaturity($X$9,AC1244,)</f>
        <v>48289</v>
      </c>
      <c r="AE1244" s="43">
        <f>_xll.qlTenorBasisValue(TenorBasis6M,AC1244,_xll.ohTrigger(trigger,$X$24))</f>
        <v>9.9056639604380042E-4</v>
      </c>
      <c r="AF1244" s="90">
        <f>_xll.qlTenorBasisForwardRate(TenorBasis6M,AC1244,_xll.ohTrigger(trigger,$X$24))</f>
        <v>2.0908439400634041E-2</v>
      </c>
      <c r="AG1244" s="90">
        <f>_xll.qlIndexFixing(TenorBasisIndex6M,$AB1244,TRUE,_xll.ohTrigger(trigger,$X$24))</f>
        <v>2.1053287956032486E-2</v>
      </c>
      <c r="AH1244" s="43">
        <f>_xll.qlIndexFixing($X$9,$AB1244,TRUE,trigger)</f>
        <v>2.0869211325885061E-2</v>
      </c>
      <c r="AI1244" s="45">
        <f t="shared" si="33"/>
        <v>1.8407663014742559</v>
      </c>
    </row>
    <row r="1245" spans="27:35" x14ac:dyDescent="0.2">
      <c r="AA1245" s="122" t="s">
        <v>88</v>
      </c>
      <c r="AB1245" s="40">
        <f>_xll.qlInterestRateIndexFixingDate($X$9,AC1245)</f>
        <v>48110</v>
      </c>
      <c r="AC1245" s="40">
        <f>_xll.qlCalendarAdvance(calendar,$AC1244,AA1245,,,trigger)</f>
        <v>48114</v>
      </c>
      <c r="AD1245" s="40">
        <f>_xll.qlInterestRateIndexMaturity($X$9,AC1245,)</f>
        <v>48296</v>
      </c>
      <c r="AE1245" s="43">
        <f>_xll.qlTenorBasisValue(TenorBasis6M,AC1245,_xll.ohTrigger(trigger,$X$24))</f>
        <v>9.8845357954889133E-4</v>
      </c>
      <c r="AF1245" s="90">
        <f>_xll.qlTenorBasisForwardRate(TenorBasis6M,AC1245,_xll.ohTrigger(trigger,$X$24))</f>
        <v>2.0898657961805029E-2</v>
      </c>
      <c r="AG1245" s="90">
        <f>_xll.qlIndexFixing(TenorBasisIndex6M,$AB1245,TRUE,_xll.ohTrigger(trigger,$X$24))</f>
        <v>2.1054756070971115E-2</v>
      </c>
      <c r="AH1245" s="43">
        <f>_xll.qlIndexFixing($X$9,$AB1245,TRUE,trigger)</f>
        <v>2.0860429176459798E-2</v>
      </c>
      <c r="AI1245" s="45">
        <f t="shared" si="33"/>
        <v>1.9432689451131733</v>
      </c>
    </row>
    <row r="1246" spans="27:35" x14ac:dyDescent="0.2">
      <c r="AA1246" s="122" t="s">
        <v>88</v>
      </c>
      <c r="AB1246" s="40">
        <f>_xll.qlInterestRateIndexFixingDate($X$9,AC1246)</f>
        <v>48117</v>
      </c>
      <c r="AC1246" s="40">
        <f>_xll.qlCalendarAdvance(calendar,$AC1245,AA1246,,,trigger)</f>
        <v>48121</v>
      </c>
      <c r="AD1246" s="40">
        <f>_xll.qlInterestRateIndexMaturity($X$9,AC1246,)</f>
        <v>48304</v>
      </c>
      <c r="AE1246" s="43">
        <f>_xll.qlTenorBasisValue(TenorBasis6M,AC1246,_xll.ohTrigger(trigger,$X$24))</f>
        <v>9.8634541157404743E-4</v>
      </c>
      <c r="AF1246" s="90">
        <f>_xll.qlTenorBasisForwardRate(TenorBasis6M,AC1246,_xll.ohTrigger(trigger,$X$24))</f>
        <v>2.0888733054543369E-2</v>
      </c>
      <c r="AG1246" s="90">
        <f>_xll.qlIndexFixing(TenorBasisIndex6M,$AB1246,TRUE,_xll.ohTrigger(trigger,$X$24))</f>
        <v>2.1171566511297667E-2</v>
      </c>
      <c r="AH1246" s="43">
        <f>_xll.qlIndexFixing($X$9,$AB1246,TRUE,trigger)</f>
        <v>2.0851559649110171E-2</v>
      </c>
      <c r="AI1246" s="45">
        <f t="shared" si="33"/>
        <v>3.2000686218749617</v>
      </c>
    </row>
    <row r="1247" spans="27:35" x14ac:dyDescent="0.2">
      <c r="AA1247" s="122" t="s">
        <v>88</v>
      </c>
      <c r="AB1247" s="40">
        <f>_xll.qlInterestRateIndexFixingDate($X$9,AC1247)</f>
        <v>48124</v>
      </c>
      <c r="AC1247" s="40">
        <f>_xll.qlCalendarAdvance(calendar,$AC1246,AA1247,,,trigger)</f>
        <v>48128</v>
      </c>
      <c r="AD1247" s="40">
        <f>_xll.qlInterestRateIndexMaturity($X$9,AC1247,)</f>
        <v>48311</v>
      </c>
      <c r="AE1247" s="43">
        <f>_xll.qlTenorBasisValue(TenorBasis6M,AC1247,_xll.ohTrigger(trigger,$X$24))</f>
        <v>9.8424188687889526E-4</v>
      </c>
      <c r="AF1247" s="90">
        <f>_xll.qlTenorBasisForwardRate(TenorBasis6M,AC1247,_xll.ohTrigger(trigger,$X$24))</f>
        <v>2.0878880062469553E-2</v>
      </c>
      <c r="AG1247" s="90">
        <f>_xll.qlIndexFixing(TenorBasisIndex6M,$AB1247,TRUE,_xll.ohTrigger(trigger,$X$24))</f>
        <v>2.1049451484341734E-2</v>
      </c>
      <c r="AH1247" s="43">
        <f>_xll.qlIndexFixing($X$9,$AB1247,TRUE,trigger)</f>
        <v>2.0842686832134159E-2</v>
      </c>
      <c r="AI1247" s="45">
        <f t="shared" si="33"/>
        <v>2.067646522075743</v>
      </c>
    </row>
    <row r="1248" spans="27:35" x14ac:dyDescent="0.2">
      <c r="AA1248" s="122" t="s">
        <v>88</v>
      </c>
      <c r="AB1248" s="40">
        <f>_xll.qlInterestRateIndexFixingDate($X$9,AC1248)</f>
        <v>48131</v>
      </c>
      <c r="AC1248" s="40">
        <f>_xll.qlCalendarAdvance(calendar,$AC1247,AA1248,,,trigger)</f>
        <v>48135</v>
      </c>
      <c r="AD1248" s="40">
        <f>_xll.qlInterestRateIndexMaturity($X$9,AC1248,)</f>
        <v>48318</v>
      </c>
      <c r="AE1248" s="43">
        <f>_xll.qlTenorBasisValue(TenorBasis6M,AC1248,_xll.ohTrigger(trigger,$X$24))</f>
        <v>9.821430001973237E-4</v>
      </c>
      <c r="AF1248" s="90">
        <f>_xll.qlTenorBasisForwardRate(TenorBasis6M,AC1248,_xll.ohTrigger(trigger,$X$24))</f>
        <v>2.0868992793708453E-2</v>
      </c>
      <c r="AG1248" s="90">
        <f>_xll.qlIndexFixing(TenorBasisIndex6M,$AB1248,TRUE,_xll.ohTrigger(trigger,$X$24))</f>
        <v>2.1039563927073492E-2</v>
      </c>
      <c r="AH1248" s="43">
        <f>_xll.qlIndexFixing($X$9,$AB1248,TRUE,trigger)</f>
        <v>2.0833770489923149E-2</v>
      </c>
      <c r="AI1248" s="45">
        <f t="shared" si="33"/>
        <v>2.0579343715034297</v>
      </c>
    </row>
    <row r="1249" spans="27:35" x14ac:dyDescent="0.2">
      <c r="AA1249" s="122" t="s">
        <v>88</v>
      </c>
      <c r="AB1249" s="40">
        <f>_xll.qlInterestRateIndexFixingDate($X$9,AC1249)</f>
        <v>48138</v>
      </c>
      <c r="AC1249" s="40">
        <f>_xll.qlCalendarAdvance(calendar,$AC1248,AA1249,,,trigger)</f>
        <v>48142</v>
      </c>
      <c r="AD1249" s="40">
        <f>_xll.qlInterestRateIndexMaturity($X$9,AC1249,)</f>
        <v>48325</v>
      </c>
      <c r="AE1249" s="43">
        <f>_xll.qlTenorBasisValue(TenorBasis6M,AC1249,_xll.ohTrigger(trigger,$X$24))</f>
        <v>9.8004874623774637E-4</v>
      </c>
      <c r="AF1249" s="90">
        <f>_xll.qlTenorBasisForwardRate(TenorBasis6M,AC1249,_xll.ohTrigger(trigger,$X$24))</f>
        <v>2.0859071243504532E-2</v>
      </c>
      <c r="AG1249" s="90">
        <f>_xll.qlIndexFixing(TenorBasisIndex6M,$AB1249,TRUE,_xll.ohTrigger(trigger,$X$24))</f>
        <v>2.1029642085420085E-2</v>
      </c>
      <c r="AH1249" s="43">
        <f>_xll.qlIndexFixing($X$9,$AB1249,TRUE,trigger)</f>
        <v>2.082481062306421E-2</v>
      </c>
      <c r="AI1249" s="45">
        <f t="shared" si="33"/>
        <v>2.0483146235587486</v>
      </c>
    </row>
    <row r="1250" spans="27:35" x14ac:dyDescent="0.2">
      <c r="AA1250" s="122" t="s">
        <v>88</v>
      </c>
      <c r="AB1250" s="40">
        <f>_xll.qlInterestRateIndexFixingDate($X$9,AC1250)</f>
        <v>48145</v>
      </c>
      <c r="AC1250" s="40">
        <f>_xll.qlCalendarAdvance(calendar,$AC1249,AA1250,,,trigger)</f>
        <v>48149</v>
      </c>
      <c r="AD1250" s="40">
        <f>_xll.qlInterestRateIndexMaturity($X$9,AC1250,)</f>
        <v>48332</v>
      </c>
      <c r="AE1250" s="43">
        <f>_xll.qlTenorBasisValue(TenorBasis6M,AC1250,_xll.ohTrigger(trigger,$X$24))</f>
        <v>9.7795911968336915E-4</v>
      </c>
      <c r="AF1250" s="90">
        <f>_xll.qlTenorBasisForwardRate(TenorBasis6M,AC1250,_xll.ohTrigger(trigger,$X$24))</f>
        <v>2.084911540708172E-2</v>
      </c>
      <c r="AG1250" s="90">
        <f>_xll.qlIndexFixing(TenorBasisIndex6M,$AB1250,TRUE,_xll.ohTrigger(trigger,$X$24))</f>
        <v>2.1019685954603257E-2</v>
      </c>
      <c r="AH1250" s="43">
        <f>_xll.qlIndexFixing($X$9,$AB1250,TRUE,trigger)</f>
        <v>2.081580723214441E-2</v>
      </c>
      <c r="AI1250" s="45">
        <f t="shared" si="33"/>
        <v>2.0387872245884733</v>
      </c>
    </row>
    <row r="1251" spans="27:35" x14ac:dyDescent="0.2">
      <c r="AA1251" s="122" t="s">
        <v>88</v>
      </c>
      <c r="AB1251" s="40">
        <f>_xll.qlInterestRateIndexFixingDate($X$9,AC1251)</f>
        <v>48152</v>
      </c>
      <c r="AC1251" s="40">
        <f>_xll.qlCalendarAdvance(calendar,$AC1250,AA1251,,,trigger)</f>
        <v>48156</v>
      </c>
      <c r="AD1251" s="40">
        <f>_xll.qlInterestRateIndexMaturity($X$9,AC1251,)</f>
        <v>48338</v>
      </c>
      <c r="AE1251" s="43">
        <f>_xll.qlTenorBasisValue(TenorBasis6M,AC1251,_xll.ohTrigger(trigger,$X$24))</f>
        <v>9.7587411519244917E-4</v>
      </c>
      <c r="AF1251" s="90">
        <f>_xll.qlTenorBasisForwardRate(TenorBasis6M,AC1251,_xll.ohTrigger(trigger,$X$24))</f>
        <v>2.0839249594203444E-2</v>
      </c>
      <c r="AG1251" s="90">
        <f>_xll.qlIndexFixing(TenorBasisIndex6M,$AB1251,TRUE,_xll.ohTrigger(trigger,$X$24))</f>
        <v>2.1009810004819569E-2</v>
      </c>
      <c r="AH1251" s="43">
        <f>_xll.qlIndexFixing($X$9,$AB1251,TRUE,trigger)</f>
        <v>2.0806822293170504E-2</v>
      </c>
      <c r="AI1251" s="45">
        <f t="shared" si="33"/>
        <v>2.0298771164906428</v>
      </c>
    </row>
    <row r="1252" spans="27:35" x14ac:dyDescent="0.2">
      <c r="AA1252" s="122" t="s">
        <v>88</v>
      </c>
      <c r="AB1252" s="40">
        <f>_xll.qlInterestRateIndexFixingDate($X$9,AC1252)</f>
        <v>48159</v>
      </c>
      <c r="AC1252" s="40">
        <f>_xll.qlCalendarAdvance(calendar,$AC1251,AA1252,,,trigger)</f>
        <v>48163</v>
      </c>
      <c r="AD1252" s="40">
        <f>_xll.qlInterestRateIndexMaturity($X$9,AC1252,)</f>
        <v>48345</v>
      </c>
      <c r="AE1252" s="43">
        <f>_xll.qlTenorBasisValue(TenorBasis6M,AC1252,_xll.ohTrigger(trigger,$X$24))</f>
        <v>9.7379372739855744E-4</v>
      </c>
      <c r="AF1252" s="90">
        <f>_xll.qlTenorBasisForwardRate(TenorBasis6M,AC1252,_xll.ohTrigger(trigger,$X$24))</f>
        <v>2.0829228199340046E-2</v>
      </c>
      <c r="AG1252" s="90">
        <f>_xll.qlIndexFixing(TenorBasisIndex6M,$AB1252,TRUE,_xll.ohTrigger(trigger,$X$24))</f>
        <v>2.0999788314600344E-2</v>
      </c>
      <c r="AH1252" s="43">
        <f>_xll.qlIndexFixing($X$9,$AB1252,TRUE,trigger)</f>
        <v>2.0797735486950505E-2</v>
      </c>
      <c r="AI1252" s="45">
        <f t="shared" si="33"/>
        <v>2.0205282764983874</v>
      </c>
    </row>
    <row r="1253" spans="27:35" x14ac:dyDescent="0.2">
      <c r="AA1253" s="122" t="s">
        <v>88</v>
      </c>
      <c r="AB1253" s="40">
        <f>_xll.qlInterestRateIndexFixingDate($X$9,AC1253)</f>
        <v>48166</v>
      </c>
      <c r="AC1253" s="40">
        <f>_xll.qlCalendarAdvance(calendar,$AC1252,AA1253,,,trigger)</f>
        <v>48170</v>
      </c>
      <c r="AD1253" s="40">
        <f>_xll.qlInterestRateIndexMaturity($X$9,AC1253,)</f>
        <v>48352</v>
      </c>
      <c r="AE1253" s="43">
        <f>_xll.qlTenorBasisValue(TenorBasis6M,AC1253,_xll.ohTrigger(trigger,$X$24))</f>
        <v>9.7171795091083801E-4</v>
      </c>
      <c r="AF1253" s="90">
        <f>_xll.qlTenorBasisForwardRate(TenorBasis6M,AC1253,_xll.ohTrigger(trigger,$X$24))</f>
        <v>2.0819172505836678E-2</v>
      </c>
      <c r="AG1253" s="90">
        <f>_xll.qlIndexFixing(TenorBasisIndex6M,$AB1253,TRUE,_xll.ohTrigger(trigger,$X$24))</f>
        <v>2.0989732322810744E-2</v>
      </c>
      <c r="AH1253" s="43">
        <f>_xll.qlIndexFixing($X$9,$AB1253,TRUE,trigger)</f>
        <v>2.0788605160684041E-2</v>
      </c>
      <c r="AI1253" s="45">
        <f t="shared" si="33"/>
        <v>2.0112716212670327</v>
      </c>
    </row>
    <row r="1254" spans="27:35" x14ac:dyDescent="0.2">
      <c r="AA1254" s="122" t="s">
        <v>88</v>
      </c>
      <c r="AB1254" s="40">
        <f>_xll.qlInterestRateIndexFixingDate($X$9,AC1254)</f>
        <v>48173</v>
      </c>
      <c r="AC1254" s="40">
        <f>_xll.qlCalendarAdvance(calendar,$AC1253,AA1254,,,trigger)</f>
        <v>48177</v>
      </c>
      <c r="AD1254" s="40">
        <f>_xll.qlInterestRateIndexMaturity($X$9,AC1254,)</f>
        <v>48359</v>
      </c>
      <c r="AE1254" s="43">
        <f>_xll.qlTenorBasisValue(TenorBasis6M,AC1254,_xll.ohTrigger(trigger,$X$24))</f>
        <v>9.6964678031426362E-4</v>
      </c>
      <c r="AF1254" s="90">
        <f>_xll.qlTenorBasisForwardRate(TenorBasis6M,AC1254,_xll.ohTrigger(trigger,$X$24))</f>
        <v>2.0809082508822508E-2</v>
      </c>
      <c r="AG1254" s="90">
        <f>_xll.qlIndexFixing(TenorBasisIndex6M,$AB1254,TRUE,_xll.ohTrigger(trigger,$X$24))</f>
        <v>2.0979642024583894E-2</v>
      </c>
      <c r="AH1254" s="43">
        <f>_xll.qlIndexFixing($X$9,$AB1254,TRUE,trigger)</f>
        <v>2.0779431314967112E-2</v>
      </c>
      <c r="AI1254" s="45">
        <f t="shared" si="33"/>
        <v>2.0021070961678129</v>
      </c>
    </row>
    <row r="1255" spans="27:35" x14ac:dyDescent="0.2">
      <c r="AA1255" s="122" t="s">
        <v>88</v>
      </c>
      <c r="AB1255" s="40">
        <f>_xll.qlInterestRateIndexFixingDate($X$9,AC1255)</f>
        <v>48180</v>
      </c>
      <c r="AC1255" s="40">
        <f>_xll.qlCalendarAdvance(calendar,$AC1254,AA1255,,,trigger)</f>
        <v>48184</v>
      </c>
      <c r="AD1255" s="40">
        <f>_xll.qlInterestRateIndexMaturity($X$9,AC1255,)</f>
        <v>48367</v>
      </c>
      <c r="AE1255" s="43">
        <f>_xll.qlTenorBasisValue(TenorBasis6M,AC1255,_xll.ohTrigger(trigger,$X$24))</f>
        <v>9.6758021016989419E-4</v>
      </c>
      <c r="AF1255" s="90">
        <f>_xll.qlTenorBasisForwardRate(TenorBasis6M,AC1255,_xll.ohTrigger(trigger,$X$24))</f>
        <v>2.0798821762830075E-2</v>
      </c>
      <c r="AG1255" s="90">
        <f>_xll.qlIndexFixing(TenorBasisIndex6M,$AB1255,TRUE,_xll.ohTrigger(trigger,$X$24))</f>
        <v>2.1084375156551611E-2</v>
      </c>
      <c r="AH1255" s="43">
        <f>_xll.qlIndexFixing($X$9,$AB1255,TRUE,trigger)</f>
        <v>2.077013743745567E-2</v>
      </c>
      <c r="AI1255" s="45">
        <f t="shared" si="33"/>
        <v>3.1423771909594098</v>
      </c>
    </row>
    <row r="1256" spans="27:35" x14ac:dyDescent="0.2">
      <c r="AA1256" s="122" t="s">
        <v>88</v>
      </c>
      <c r="AB1256" s="40">
        <f>_xll.qlInterestRateIndexFixingDate($X$9,AC1256)</f>
        <v>48187</v>
      </c>
      <c r="AC1256" s="40">
        <f>_xll.qlCalendarAdvance(calendar,$AC1255,AA1256,,,trigger)</f>
        <v>48191</v>
      </c>
      <c r="AD1256" s="40">
        <f>_xll.qlInterestRateIndexMaturity($X$9,AC1256,)</f>
        <v>48374</v>
      </c>
      <c r="AE1256" s="43">
        <f>_xll.qlTenorBasisValue(TenorBasis6M,AC1256,_xll.ohTrigger(trigger,$X$24))</f>
        <v>9.6551823501512873E-4</v>
      </c>
      <c r="AF1256" s="90">
        <f>_xll.qlTenorBasisForwardRate(TenorBasis6M,AC1256,_xll.ohTrigger(trigger,$X$24))</f>
        <v>2.0788660107473784E-2</v>
      </c>
      <c r="AG1256" s="90">
        <f>_xll.qlIndexFixing(TenorBasisIndex6M,$AB1256,TRUE,_xll.ohTrigger(trigger,$X$24))</f>
        <v>2.0959228826791718E-2</v>
      </c>
      <c r="AH1256" s="43">
        <f>_xll.qlIndexFixing($X$9,$AB1256,TRUE,trigger)</f>
        <v>2.0760872914701901E-2</v>
      </c>
      <c r="AI1256" s="45">
        <f t="shared" si="33"/>
        <v>1.9835591208981762</v>
      </c>
    </row>
    <row r="1257" spans="27:35" x14ac:dyDescent="0.2">
      <c r="AA1257" s="122" t="s">
        <v>88</v>
      </c>
      <c r="AB1257" s="40">
        <f>_xll.qlInterestRateIndexFixingDate($X$9,AC1257)</f>
        <v>48194</v>
      </c>
      <c r="AC1257" s="40">
        <f>_xll.qlCalendarAdvance(calendar,$AC1256,AA1257,,,trigger)</f>
        <v>48198</v>
      </c>
      <c r="AD1257" s="40">
        <f>_xll.qlInterestRateIndexMaturity($X$9,AC1257,)</f>
        <v>48381</v>
      </c>
      <c r="AE1257" s="43">
        <f>_xll.qlTenorBasisValue(TenorBasis6M,AC1257,_xll.ohTrigger(trigger,$X$24))</f>
        <v>9.634608493639588E-4</v>
      </c>
      <c r="AF1257" s="90">
        <f>_xll.qlTenorBasisForwardRate(TenorBasis6M,AC1257,_xll.ohTrigger(trigger,$X$24))</f>
        <v>2.0778464131819194E-2</v>
      </c>
      <c r="AG1257" s="90">
        <f>_xll.qlIndexFixing(TenorBasisIndex6M,$AB1257,TRUE,_xll.ohTrigger(trigger,$X$24))</f>
        <v>2.0949032536126597E-2</v>
      </c>
      <c r="AH1257" s="43">
        <f>_xll.qlIndexFixing($X$9,$AB1257,TRUE,trigger)</f>
        <v>2.075156487208938E-2</v>
      </c>
      <c r="AI1257" s="45">
        <f t="shared" si="33"/>
        <v>1.9746766403721736</v>
      </c>
    </row>
    <row r="1258" spans="27:35" x14ac:dyDescent="0.2">
      <c r="AA1258" s="122" t="s">
        <v>88</v>
      </c>
      <c r="AB1258" s="40">
        <f>_xll.qlInterestRateIndexFixingDate($X$9,AC1258)</f>
        <v>48201</v>
      </c>
      <c r="AC1258" s="40">
        <f>_xll.qlCalendarAdvance(calendar,$AC1257,AA1258,,,trigger)</f>
        <v>48205</v>
      </c>
      <c r="AD1258" s="40">
        <f>_xll.qlInterestRateIndexMaturity($X$9,AC1258,)</f>
        <v>48388</v>
      </c>
      <c r="AE1258" s="43">
        <f>_xll.qlTenorBasisValue(TenorBasis6M,AC1258,_xll.ohTrigger(trigger,$X$24))</f>
        <v>9.6140804770722204E-4</v>
      </c>
      <c r="AF1258" s="90">
        <f>_xll.qlTenorBasisForwardRate(TenorBasis6M,AC1258,_xll.ohTrigger(trigger,$X$24))</f>
        <v>2.0768233830912017E-2</v>
      </c>
      <c r="AG1258" s="90">
        <f>_xll.qlIndexFixing(TenorBasisIndex6M,$AB1258,TRUE,_xll.ohTrigger(trigger,$X$24))</f>
        <v>2.0938801917260427E-2</v>
      </c>
      <c r="AH1258" s="43">
        <f>_xll.qlIndexFixing($X$9,$AB1258,TRUE,trigger)</f>
        <v>2.0742213310230507E-2</v>
      </c>
      <c r="AI1258" s="45">
        <f t="shared" ref="AI1258:AI1321" si="34">(AG1258-AH1258)*10000</f>
        <v>1.965886070299204</v>
      </c>
    </row>
    <row r="1259" spans="27:35" x14ac:dyDescent="0.2">
      <c r="AA1259" s="122" t="s">
        <v>88</v>
      </c>
      <c r="AB1259" s="40">
        <f>_xll.qlInterestRateIndexFixingDate($X$9,AC1259)</f>
        <v>48206</v>
      </c>
      <c r="AC1259" s="40">
        <f>_xll.qlCalendarAdvance(calendar,$AC1258,AA1259,,,trigger)</f>
        <v>48212</v>
      </c>
      <c r="AD1259" s="40">
        <f>_xll.qlInterestRateIndexMaturity($X$9,AC1259,)</f>
        <v>48395</v>
      </c>
      <c r="AE1259" s="43">
        <f>_xll.qlTenorBasisValue(TenorBasis6M,AC1259,_xll.ohTrigger(trigger,$X$24))</f>
        <v>9.5935982451284658E-4</v>
      </c>
      <c r="AF1259" s="90">
        <f>_xll.qlTenorBasisForwardRate(TenorBasis6M,AC1259,_xll.ohTrigger(trigger,$X$24))</f>
        <v>2.075796919977569E-2</v>
      </c>
      <c r="AG1259" s="90">
        <f>_xll.qlIndexFixing(TenorBasisIndex6M,$AB1259,TRUE,_xll.ohTrigger(trigger,$X$24))</f>
        <v>2.0928536965218396E-2</v>
      </c>
      <c r="AH1259" s="43">
        <f>_xll.qlIndexFixing($X$9,$AB1259,TRUE,trigger)</f>
        <v>2.0732818229740747E-2</v>
      </c>
      <c r="AI1259" s="45">
        <f t="shared" si="34"/>
        <v>1.9571873547764851</v>
      </c>
    </row>
    <row r="1260" spans="27:35" x14ac:dyDescent="0.2">
      <c r="AA1260" s="122" t="s">
        <v>88</v>
      </c>
      <c r="AB1260" s="40">
        <f>_xll.qlInterestRateIndexFixingDate($X$9,AC1260)</f>
        <v>48215</v>
      </c>
      <c r="AC1260" s="40">
        <f>_xll.qlCalendarAdvance(calendar,$AC1259,AA1260,,,trigger)</f>
        <v>48219</v>
      </c>
      <c r="AD1260" s="40">
        <f>_xll.qlInterestRateIndexMaturity($X$9,AC1260,)</f>
        <v>48401</v>
      </c>
      <c r="AE1260" s="43">
        <f>_xll.qlTenorBasisValue(TenorBasis6M,AC1260,_xll.ohTrigger(trigger,$X$24))</f>
        <v>9.573161742261057E-4</v>
      </c>
      <c r="AF1260" s="90">
        <f>_xll.qlTenorBasisForwardRate(TenorBasis6M,AC1260,_xll.ohTrigger(trigger,$X$24))</f>
        <v>2.0747821877573847E-2</v>
      </c>
      <c r="AG1260" s="90">
        <f>_xll.qlIndexFixing(TenorBasisIndex6M,$AB1260,TRUE,_xll.ohTrigger(trigger,$X$24))</f>
        <v>2.0918379524516285E-2</v>
      </c>
      <c r="AH1260" s="43">
        <f>_xll.qlIndexFixing($X$9,$AB1260,TRUE,trigger)</f>
        <v>2.0723474366005648E-2</v>
      </c>
      <c r="AI1260" s="45">
        <f t="shared" si="34"/>
        <v>1.9490515851063734</v>
      </c>
    </row>
    <row r="1261" spans="27:35" x14ac:dyDescent="0.2">
      <c r="AA1261" s="122" t="s">
        <v>88</v>
      </c>
      <c r="AB1261" s="40">
        <f>_xll.qlInterestRateIndexFixingDate($X$9,AC1261)</f>
        <v>48222</v>
      </c>
      <c r="AC1261" s="40">
        <f>_xll.qlCalendarAdvance(calendar,$AC1260,AA1261,,,trigger)</f>
        <v>48226</v>
      </c>
      <c r="AD1261" s="40">
        <f>_xll.qlInterestRateIndexMaturity($X$9,AC1261,)</f>
        <v>48408</v>
      </c>
      <c r="AE1261" s="43">
        <f>_xll.qlTenorBasisValue(TenorBasis6M,AC1261,_xll.ohTrigger(trigger,$X$24))</f>
        <v>9.5527709126985803E-4</v>
      </c>
      <c r="AF1261" s="90">
        <f>_xll.qlTenorBasisForwardRate(TenorBasis6M,AC1261,_xll.ohTrigger(trigger,$X$24))</f>
        <v>2.0737491617815029E-2</v>
      </c>
      <c r="AG1261" s="90">
        <f>_xll.qlIndexFixing(TenorBasisIndex6M,$AB1261,TRUE,_xll.ohTrigger(trigger,$X$24))</f>
        <v>2.0908048943027138E-2</v>
      </c>
      <c r="AH1261" s="43">
        <f>_xll.qlIndexFixing($X$9,$AB1261,TRUE,trigger)</f>
        <v>2.0713995901089844E-2</v>
      </c>
      <c r="AI1261" s="45">
        <f t="shared" si="34"/>
        <v>1.9405304193729349</v>
      </c>
    </row>
    <row r="1262" spans="27:35" x14ac:dyDescent="0.2">
      <c r="AA1262" s="122" t="s">
        <v>88</v>
      </c>
      <c r="AB1262" s="40">
        <f>_xll.qlInterestRateIndexFixingDate($X$9,AC1262)</f>
        <v>48229</v>
      </c>
      <c r="AC1262" s="40">
        <f>_xll.qlCalendarAdvance(calendar,$AC1261,AA1262,,,trigger)</f>
        <v>48233</v>
      </c>
      <c r="AD1262" s="40">
        <f>_xll.qlInterestRateIndexMaturity($X$9,AC1262,)</f>
        <v>48415</v>
      </c>
      <c r="AE1262" s="43">
        <f>_xll.qlTenorBasisValue(TenorBasis6M,AC1262,_xll.ohTrigger(trigger,$X$24))</f>
        <v>9.5324257004479824E-4</v>
      </c>
      <c r="AF1262" s="90">
        <f>_xll.qlTenorBasisForwardRate(TenorBasis6M,AC1262,_xll.ohTrigger(trigger,$X$24))</f>
        <v>2.0727127014814998E-2</v>
      </c>
      <c r="AG1262" s="90">
        <f>_xll.qlIndexFixing(TenorBasisIndex6M,$AB1262,TRUE,_xll.ohTrigger(trigger,$X$24))</f>
        <v>2.0897684015364168E-2</v>
      </c>
      <c r="AH1262" s="43">
        <f>_xll.qlIndexFixing($X$9,$AB1262,TRUE,trigger)</f>
        <v>2.0704473921601876E-2</v>
      </c>
      <c r="AI1262" s="45">
        <f t="shared" si="34"/>
        <v>1.9321009376229228</v>
      </c>
    </row>
    <row r="1263" spans="27:35" x14ac:dyDescent="0.2">
      <c r="AA1263" s="122" t="s">
        <v>88</v>
      </c>
      <c r="AB1263" s="40">
        <f>_xll.qlInterestRateIndexFixingDate($X$9,AC1263)</f>
        <v>48236</v>
      </c>
      <c r="AC1263" s="40">
        <f>_xll.qlCalendarAdvance(calendar,$AC1262,AA1263,,,trigger)</f>
        <v>48240</v>
      </c>
      <c r="AD1263" s="40">
        <f>_xll.qlInterestRateIndexMaturity($X$9,AC1263,)</f>
        <v>48422</v>
      </c>
      <c r="AE1263" s="43">
        <f>_xll.qlTenorBasisValue(TenorBasis6M,AC1263,_xll.ohTrigger(trigger,$X$24))</f>
        <v>9.5121260492969466E-4</v>
      </c>
      <c r="AF1263" s="90">
        <f>_xll.qlTenorBasisForwardRate(TenorBasis6M,AC1263,_xll.ohTrigger(trigger,$X$24))</f>
        <v>2.0716728063515374E-2</v>
      </c>
      <c r="AG1263" s="90">
        <f>_xll.qlIndexFixing(TenorBasisIndex6M,$AB1263,TRUE,_xll.ohTrigger(trigger,$X$24))</f>
        <v>2.0887284736468576E-2</v>
      </c>
      <c r="AH1263" s="43">
        <f>_xll.qlIndexFixing($X$9,$AB1263,TRUE,trigger)</f>
        <v>2.0694908428162344E-2</v>
      </c>
      <c r="AI1263" s="45">
        <f t="shared" si="34"/>
        <v>1.9237630830623229</v>
      </c>
    </row>
    <row r="1264" spans="27:35" x14ac:dyDescent="0.2">
      <c r="AA1264" s="122" t="s">
        <v>88</v>
      </c>
      <c r="AB1264" s="40">
        <f>_xll.qlInterestRateIndexFixingDate($X$9,AC1264)</f>
        <v>48243</v>
      </c>
      <c r="AC1264" s="40">
        <f>_xll.qlCalendarAdvance(calendar,$AC1263,AA1264,,,trigger)</f>
        <v>48247</v>
      </c>
      <c r="AD1264" s="40">
        <f>_xll.qlInterestRateIndexMaturity($X$9,AC1264,)</f>
        <v>48429</v>
      </c>
      <c r="AE1264" s="43">
        <f>_xll.qlTenorBasisValue(TenorBasis6M,AC1264,_xll.ohTrigger(trigger,$X$24))</f>
        <v>9.4918719028163853E-4</v>
      </c>
      <c r="AF1264" s="90">
        <f>_xll.qlTenorBasisForwardRate(TenorBasis6M,AC1264,_xll.ohTrigger(trigger,$X$24))</f>
        <v>2.0706294758835394E-2</v>
      </c>
      <c r="AG1264" s="90">
        <f>_xll.qlIndexFixing(TenorBasisIndex6M,$AB1264,TRUE,_xll.ohTrigger(trigger,$X$24))</f>
        <v>2.0991968245119584E-2</v>
      </c>
      <c r="AH1264" s="43">
        <f>_xll.qlIndexFixing($X$9,$AB1264,TRUE,trigger)</f>
        <v>2.068529942139756E-2</v>
      </c>
      <c r="AI1264" s="45">
        <f t="shared" si="34"/>
        <v>3.0666882372202413</v>
      </c>
    </row>
    <row r="1265" spans="27:35" x14ac:dyDescent="0.2">
      <c r="AA1265" s="122" t="s">
        <v>88</v>
      </c>
      <c r="AB1265" s="40">
        <f>_xll.qlInterestRateIndexFixingDate($X$9,AC1265)</f>
        <v>48250</v>
      </c>
      <c r="AC1265" s="40">
        <f>_xll.qlCalendarAdvance(calendar,$AC1264,AA1265,,,trigger)</f>
        <v>48254</v>
      </c>
      <c r="AD1265" s="40">
        <f>_xll.qlInterestRateIndexMaturity($X$9,AC1265,)</f>
        <v>48436</v>
      </c>
      <c r="AE1265" s="43">
        <f>_xll.qlTenorBasisValue(TenorBasis6M,AC1265,_xll.ohTrigger(trigger,$X$24))</f>
        <v>9.4716632043627652E-4</v>
      </c>
      <c r="AF1265" s="90">
        <f>_xll.qlTenorBasisForwardRate(TenorBasis6M,AC1265,_xll.ohTrigger(trigger,$X$24))</f>
        <v>2.0695827095677591E-2</v>
      </c>
      <c r="AG1265" s="90">
        <f>_xll.qlIndexFixing(TenorBasisIndex6M,$AB1265,TRUE,_xll.ohTrigger(trigger,$X$24))</f>
        <v>2.0866383104638852E-2</v>
      </c>
      <c r="AH1265" s="43">
        <f>_xll.qlIndexFixing($X$9,$AB1265,TRUE,trigger)</f>
        <v>2.0675646901934717E-2</v>
      </c>
      <c r="AI1265" s="45">
        <f t="shared" si="34"/>
        <v>1.9073620270413509</v>
      </c>
    </row>
    <row r="1266" spans="27:35" x14ac:dyDescent="0.2">
      <c r="AA1266" s="122" t="s">
        <v>88</v>
      </c>
      <c r="AB1266" s="40">
        <f>_xll.qlInterestRateIndexFixingDate($X$9,AC1266)</f>
        <v>48257</v>
      </c>
      <c r="AC1266" s="40">
        <f>_xll.qlCalendarAdvance(calendar,$AC1265,AA1266,,,trigger)</f>
        <v>48261</v>
      </c>
      <c r="AD1266" s="40">
        <f>_xll.qlInterestRateIndexMaturity($X$9,AC1266,)</f>
        <v>48443</v>
      </c>
      <c r="AE1266" s="43">
        <f>_xll.qlTenorBasisValue(TenorBasis6M,AC1266,_xll.ohTrigger(trigger,$X$24))</f>
        <v>9.4514998970805688E-4</v>
      </c>
      <c r="AF1266" s="90">
        <f>_xll.qlTenorBasisForwardRate(TenorBasis6M,AC1266,_xll.ohTrigger(trigger,$X$24))</f>
        <v>2.0685325068923861E-2</v>
      </c>
      <c r="AG1266" s="90">
        <f>_xll.qlIndexFixing(TenorBasisIndex6M,$AB1266,TRUE,_xll.ohTrigger(trigger,$X$24))</f>
        <v>2.0855880741486959E-2</v>
      </c>
      <c r="AH1266" s="43">
        <f>_xll.qlIndexFixing($X$9,$AB1266,TRUE,trigger)</f>
        <v>2.0665950870405399E-2</v>
      </c>
      <c r="AI1266" s="45">
        <f t="shared" si="34"/>
        <v>1.8992987108155945</v>
      </c>
    </row>
    <row r="1267" spans="27:35" x14ac:dyDescent="0.2">
      <c r="AA1267" s="122" t="s">
        <v>88</v>
      </c>
      <c r="AB1267" s="40">
        <f>_xll.qlInterestRateIndexFixingDate($X$9,AC1267)</f>
        <v>48264</v>
      </c>
      <c r="AC1267" s="40">
        <f>_xll.qlCalendarAdvance(calendar,$AC1266,AA1267,,,trigger)</f>
        <v>48268</v>
      </c>
      <c r="AD1267" s="40">
        <f>_xll.qlInterestRateIndexMaturity($X$9,AC1267,)</f>
        <v>48450</v>
      </c>
      <c r="AE1267" s="43">
        <f>_xll.qlTenorBasisValue(TenorBasis6M,AC1267,_xll.ohTrigger(trigger,$X$24))</f>
        <v>9.4313819239046212E-4</v>
      </c>
      <c r="AF1267" s="90">
        <f>_xll.qlTenorBasisForwardRate(TenorBasis6M,AC1267,_xll.ohTrigger(trigger,$X$24))</f>
        <v>2.0674788673437659E-2</v>
      </c>
      <c r="AG1267" s="90">
        <f>_xll.qlIndexFixing(TenorBasisIndex6M,$AB1267,TRUE,_xll.ohTrigger(trigger,$X$24))</f>
        <v>2.0731908354637087E-2</v>
      </c>
      <c r="AH1267" s="43">
        <f>_xll.qlIndexFixing($X$9,$AB1267,TRUE,trigger)</f>
        <v>2.0656211327442942E-2</v>
      </c>
      <c r="AI1267" s="45">
        <f t="shared" si="34"/>
        <v>0.75697027194145816</v>
      </c>
    </row>
    <row r="1268" spans="27:35" x14ac:dyDescent="0.2">
      <c r="AA1268" s="122" t="s">
        <v>88</v>
      </c>
      <c r="AB1268" s="40">
        <f>_xll.qlInterestRateIndexFixingDate($X$9,AC1268)</f>
        <v>48271</v>
      </c>
      <c r="AC1268" s="40">
        <f>_xll.qlCalendarAdvance(calendar,$AC1267,AA1268,,,trigger)</f>
        <v>48275</v>
      </c>
      <c r="AD1268" s="40">
        <f>_xll.qlInterestRateIndexMaturity($X$9,AC1268,)</f>
        <v>48459</v>
      </c>
      <c r="AE1268" s="43">
        <f>_xll.qlTenorBasisValue(TenorBasis6M,AC1268,_xll.ohTrigger(trigger,$X$24))</f>
        <v>9.4113092275624672E-4</v>
      </c>
      <c r="AF1268" s="90">
        <f>_xll.qlTenorBasisForwardRate(TenorBasis6M,AC1268,_xll.ohTrigger(trigger,$X$24))</f>
        <v>2.066386545270529E-2</v>
      </c>
      <c r="AG1268" s="90">
        <f>_xll.qlIndexFixing(TenorBasisIndex6M,$AB1268,TRUE,_xll.ohTrigger(trigger,$X$24))</f>
        <v>2.0722302077435747E-2</v>
      </c>
      <c r="AH1268" s="43">
        <f>_xll.qlIndexFixing($X$9,$AB1268,TRUE,trigger)</f>
        <v>2.0646179910637944E-2</v>
      </c>
      <c r="AI1268" s="45">
        <f t="shared" si="34"/>
        <v>0.76122166797802648</v>
      </c>
    </row>
    <row r="1269" spans="27:35" x14ac:dyDescent="0.2">
      <c r="AA1269" s="122" t="s">
        <v>88</v>
      </c>
      <c r="AB1269" s="40">
        <f>_xll.qlInterestRateIndexFixingDate($X$9,AC1269)</f>
        <v>48278</v>
      </c>
      <c r="AC1269" s="40">
        <f>_xll.qlCalendarAdvance(calendar,$AC1268,AA1269,,,trigger)</f>
        <v>48282</v>
      </c>
      <c r="AD1269" s="40">
        <f>_xll.qlInterestRateIndexMaturity($X$9,AC1269,)</f>
        <v>48466</v>
      </c>
      <c r="AE1269" s="43">
        <f>_xll.qlTenorBasisValue(TenorBasis6M,AC1269,_xll.ohTrigger(trigger,$X$24))</f>
        <v>9.3912817505767236E-4</v>
      </c>
      <c r="AF1269" s="90">
        <f>_xll.qlTenorBasisForwardRate(TenorBasis6M,AC1269,_xll.ohTrigger(trigger,$X$24))</f>
        <v>2.0653254177685321E-2</v>
      </c>
      <c r="AG1269" s="90">
        <f>_xll.qlIndexFixing(TenorBasisIndex6M,$AB1269,TRUE,_xll.ohTrigger(trigger,$X$24))</f>
        <v>2.0823828320063902E-2</v>
      </c>
      <c r="AH1269" s="43">
        <f>_xll.qlIndexFixing($X$9,$AB1269,TRUE,trigger)</f>
        <v>2.0636346009452407E-2</v>
      </c>
      <c r="AI1269" s="45">
        <f t="shared" si="34"/>
        <v>1.874823106114941</v>
      </c>
    </row>
    <row r="1270" spans="27:35" x14ac:dyDescent="0.2">
      <c r="AA1270" s="122" t="s">
        <v>88</v>
      </c>
      <c r="AB1270" s="40">
        <f>_xll.qlInterestRateIndexFixingDate($X$9,AC1270)</f>
        <v>48285</v>
      </c>
      <c r="AC1270" s="40">
        <f>_xll.qlCalendarAdvance(calendar,$AC1269,AA1270,,,trigger)</f>
        <v>48289</v>
      </c>
      <c r="AD1270" s="40">
        <f>_xll.qlInterestRateIndexMaturity($X$9,AC1270,)</f>
        <v>48473</v>
      </c>
      <c r="AE1270" s="43">
        <f>_xll.qlTenorBasisValue(TenorBasis6M,AC1270,_xll.ohTrigger(trigger,$X$24))</f>
        <v>9.3712994352673979E-4</v>
      </c>
      <c r="AF1270" s="90">
        <f>_xll.qlTenorBasisForwardRate(TenorBasis6M,AC1270,_xll.ohTrigger(trigger,$X$24))</f>
        <v>2.064260851434924E-2</v>
      </c>
      <c r="AG1270" s="90">
        <f>_xll.qlIndexFixing(TenorBasisIndex6M,$AB1270,TRUE,_xll.ohTrigger(trigger,$X$24))</f>
        <v>2.0813182298144224E-2</v>
      </c>
      <c r="AH1270" s="43">
        <f>_xll.qlIndexFixing($X$9,$AB1270,TRUE,trigger)</f>
        <v>2.0626468594416088E-2</v>
      </c>
      <c r="AI1270" s="45">
        <f t="shared" si="34"/>
        <v>1.8671370372813634</v>
      </c>
    </row>
    <row r="1271" spans="27:35" x14ac:dyDescent="0.2">
      <c r="AA1271" s="122" t="s">
        <v>88</v>
      </c>
      <c r="AB1271" s="40">
        <f>_xll.qlInterestRateIndexFixingDate($X$9,AC1271)</f>
        <v>48292</v>
      </c>
      <c r="AC1271" s="40">
        <f>_xll.qlCalendarAdvance(calendar,$AC1270,AA1271,,,trigger)</f>
        <v>48296</v>
      </c>
      <c r="AD1271" s="40">
        <f>_xll.qlInterestRateIndexMaturity($X$9,AC1271,)</f>
        <v>48480</v>
      </c>
      <c r="AE1271" s="43">
        <f>_xll.qlTenorBasisValue(TenorBasis6M,AC1271,_xll.ohTrigger(trigger,$X$24))</f>
        <v>9.3513622237542172E-4</v>
      </c>
      <c r="AF1271" s="90">
        <f>_xll.qlTenorBasisForwardRate(TenorBasis6M,AC1271,_xll.ohTrigger(trigger,$X$24))</f>
        <v>2.0631928457490348E-2</v>
      </c>
      <c r="AG1271" s="90">
        <f>_xll.qlIndexFixing(TenorBasisIndex6M,$AB1271,TRUE,_xll.ohTrigger(trigger,$X$24))</f>
        <v>2.0802501879732371E-2</v>
      </c>
      <c r="AH1271" s="43">
        <f>_xll.qlIndexFixing($X$9,$AB1271,TRUE,trigger)</f>
        <v>2.0616547666181505E-2</v>
      </c>
      <c r="AI1271" s="45">
        <f t="shared" si="34"/>
        <v>1.8595421355086654</v>
      </c>
    </row>
    <row r="1272" spans="27:35" x14ac:dyDescent="0.2">
      <c r="AA1272" s="122" t="s">
        <v>88</v>
      </c>
      <c r="AB1272" s="40">
        <f>_xll.qlInterestRateIndexFixingDate($X$9,AC1272)</f>
        <v>48297</v>
      </c>
      <c r="AC1272" s="40">
        <f>_xll.qlCalendarAdvance(calendar,$AC1271,AA1272,,,trigger)</f>
        <v>48303</v>
      </c>
      <c r="AD1272" s="40">
        <f>_xll.qlInterestRateIndexMaturity($X$9,AC1272,)</f>
        <v>48487</v>
      </c>
      <c r="AE1272" s="43">
        <f>_xll.qlTenorBasisValue(TenorBasis6M,AC1272,_xll.ohTrigger(trigger,$X$24))</f>
        <v>9.3314700579589182E-4</v>
      </c>
      <c r="AF1272" s="90">
        <f>_xll.qlTenorBasisForwardRate(TenorBasis6M,AC1272,_xll.ohTrigger(trigger,$X$24))</f>
        <v>2.0621214001881088E-2</v>
      </c>
      <c r="AG1272" s="90">
        <f>_xll.qlIndexFixing(TenorBasisIndex6M,$AB1272,TRUE,_xll.ohTrigger(trigger,$X$24))</f>
        <v>2.0791787059600785E-2</v>
      </c>
      <c r="AH1272" s="43">
        <f>_xll.qlIndexFixing($X$9,$AB1272,TRUE,trigger)</f>
        <v>2.0606583225404658E-2</v>
      </c>
      <c r="AI1272" s="45">
        <f t="shared" si="34"/>
        <v>1.852038341961272</v>
      </c>
    </row>
    <row r="1273" spans="27:35" x14ac:dyDescent="0.2">
      <c r="AA1273" s="122" t="s">
        <v>88</v>
      </c>
      <c r="AB1273" s="40">
        <f>_xll.qlInterestRateIndexFixingDate($X$9,AC1273)</f>
        <v>48306</v>
      </c>
      <c r="AC1273" s="40">
        <f>_xll.qlCalendarAdvance(calendar,$AC1272,AA1273,,,trigger)</f>
        <v>48310</v>
      </c>
      <c r="AD1273" s="40">
        <f>_xll.qlInterestRateIndexMaturity($X$9,AC1273,)</f>
        <v>48493</v>
      </c>
      <c r="AE1273" s="43">
        <f>_xll.qlTenorBasisValue(TenorBasis6M,AC1273,_xll.ohTrigger(trigger,$X$24))</f>
        <v>9.3116228796075401E-4</v>
      </c>
      <c r="AF1273" s="90">
        <f>_xll.qlTenorBasisForwardRate(TenorBasis6M,AC1273,_xll.ohTrigger(trigger,$X$24))</f>
        <v>2.0610656855122932E-2</v>
      </c>
      <c r="AG1273" s="90">
        <f>_xll.qlIndexFixing(TenorBasisIndex6M,$AB1273,TRUE,_xll.ohTrigger(trigger,$X$24))</f>
        <v>2.0892616555149929E-2</v>
      </c>
      <c r="AH1273" s="43">
        <f>_xll.qlIndexFixing($X$9,$AB1273,TRUE,trigger)</f>
        <v>2.0596717997492839E-2</v>
      </c>
      <c r="AI1273" s="45">
        <f t="shared" si="34"/>
        <v>2.9589855765708997</v>
      </c>
    </row>
    <row r="1274" spans="27:35" x14ac:dyDescent="0.2">
      <c r="AA1274" s="122" t="s">
        <v>88</v>
      </c>
      <c r="AB1274" s="40">
        <f>_xll.qlInterestRateIndexFixingDate($X$9,AC1274)</f>
        <v>48313</v>
      </c>
      <c r="AC1274" s="40">
        <f>_xll.qlCalendarAdvance(calendar,$AC1273,AA1274,,,trigger)</f>
        <v>48317</v>
      </c>
      <c r="AD1274" s="40">
        <f>_xll.qlInterestRateIndexMaturity($X$9,AC1274,)</f>
        <v>48500</v>
      </c>
      <c r="AE1274" s="43">
        <f>_xll.qlTenorBasisValue(TenorBasis6M,AC1274,_xll.ohTrigger(trigger,$X$24))</f>
        <v>9.2918206302327038E-4</v>
      </c>
      <c r="AF1274" s="90">
        <f>_xll.qlTenorBasisForwardRate(TenorBasis6M,AC1274,_xll.ohTrigger(trigger,$X$24))</f>
        <v>2.0599876659844845E-2</v>
      </c>
      <c r="AG1274" s="90">
        <f>_xll.qlIndexFixing(TenorBasisIndex6M,$AB1274,TRUE,_xll.ohTrigger(trigger,$X$24))</f>
        <v>2.0758772031131623E-2</v>
      </c>
      <c r="AH1274" s="43">
        <f>_xll.qlIndexFixing($X$9,$AB1274,TRUE,trigger)</f>
        <v>2.0586670213216106E-2</v>
      </c>
      <c r="AI1274" s="45">
        <f t="shared" si="34"/>
        <v>1.7210181791551746</v>
      </c>
    </row>
    <row r="1275" spans="27:35" x14ac:dyDescent="0.2">
      <c r="AA1275" s="122" t="s">
        <v>88</v>
      </c>
      <c r="AB1275" s="40">
        <f>_xll.qlInterestRateIndexFixingDate($X$9,AC1275)</f>
        <v>48320</v>
      </c>
      <c r="AC1275" s="40">
        <f>_xll.qlCalendarAdvance(calendar,$AC1274,AA1275,,,trigger)</f>
        <v>48324</v>
      </c>
      <c r="AD1275" s="40">
        <f>_xll.qlInterestRateIndexMaturity($X$9,AC1275,)</f>
        <v>48507</v>
      </c>
      <c r="AE1275" s="43">
        <f>_xll.qlTenorBasisValue(TenorBasis6M,AC1275,_xll.ohTrigger(trigger,$X$24))</f>
        <v>9.2720632511758593E-4</v>
      </c>
      <c r="AF1275" s="90">
        <f>_xll.qlTenorBasisForwardRate(TenorBasis6M,AC1275,_xll.ohTrigger(trigger,$X$24))</f>
        <v>2.0589062052054134E-2</v>
      </c>
      <c r="AG1275" s="90">
        <f>_xll.qlIndexFixing(TenorBasisIndex6M,$AB1275,TRUE,_xll.ohTrigger(trigger,$X$24))</f>
        <v>2.0852756806528178E-2</v>
      </c>
      <c r="AH1275" s="43">
        <f>_xll.qlIndexFixing($X$9,$AB1275,TRUE,trigger)</f>
        <v>2.0576578920529387E-2</v>
      </c>
      <c r="AI1275" s="45">
        <f t="shared" si="34"/>
        <v>2.7617788599879067</v>
      </c>
    </row>
    <row r="1276" spans="27:35" x14ac:dyDescent="0.2">
      <c r="AA1276" s="122" t="s">
        <v>88</v>
      </c>
      <c r="AB1276" s="40">
        <f>_xll.qlInterestRateIndexFixingDate($X$9,AC1276)</f>
        <v>48327</v>
      </c>
      <c r="AC1276" s="40">
        <f>_xll.qlCalendarAdvance(calendar,$AC1275,AA1276,,,trigger)</f>
        <v>48331</v>
      </c>
      <c r="AD1276" s="40">
        <f>_xll.qlInterestRateIndexMaturity($X$9,AC1276,)</f>
        <v>48514</v>
      </c>
      <c r="AE1276" s="43">
        <f>_xll.qlTenorBasisValue(TenorBasis6M,AC1276,_xll.ohTrigger(trigger,$X$24))</f>
        <v>9.2523506835895375E-4</v>
      </c>
      <c r="AF1276" s="90">
        <f>_xll.qlTenorBasisForwardRate(TenorBasis6M,AC1276,_xll.ohTrigger(trigger,$X$24))</f>
        <v>2.0578213026457116E-2</v>
      </c>
      <c r="AG1276" s="90">
        <f>_xll.qlIndexFixing(TenorBasisIndex6M,$AB1276,TRUE,_xll.ohTrigger(trigger,$X$24))</f>
        <v>2.0718959040883656E-2</v>
      </c>
      <c r="AH1276" s="43">
        <f>_xll.qlIndexFixing($X$9,$AB1276,TRUE,trigger)</f>
        <v>2.0566444120095749E-2</v>
      </c>
      <c r="AI1276" s="45">
        <f t="shared" si="34"/>
        <v>1.5251492078790716</v>
      </c>
    </row>
    <row r="1277" spans="27:35" x14ac:dyDescent="0.2">
      <c r="AA1277" s="122" t="s">
        <v>88</v>
      </c>
      <c r="AB1277" s="40">
        <f>_xll.qlInterestRateIndexFixingDate($X$9,AC1277)</f>
        <v>48334</v>
      </c>
      <c r="AC1277" s="40">
        <f>_xll.qlCalendarAdvance(calendar,$AC1276,AA1277,,,trigger)</f>
        <v>48338</v>
      </c>
      <c r="AD1277" s="40">
        <f>_xll.qlInterestRateIndexMaturity($X$9,AC1277,)</f>
        <v>48522</v>
      </c>
      <c r="AE1277" s="43">
        <f>_xll.qlTenorBasisValue(TenorBasis6M,AC1277,_xll.ohTrigger(trigger,$X$24))</f>
        <v>9.2326828684395829E-4</v>
      </c>
      <c r="AF1277" s="90">
        <f>_xll.qlTenorBasisForwardRate(TenorBasis6M,AC1277,_xll.ohTrigger(trigger,$X$24))</f>
        <v>2.0567125558466508E-2</v>
      </c>
      <c r="AG1277" s="90">
        <f>_xll.qlIndexFixing(TenorBasisIndex6M,$AB1277,TRUE,_xll.ohTrigger(trigger,$X$24))</f>
        <v>2.0586144268540277E-2</v>
      </c>
      <c r="AH1277" s="43">
        <f>_xll.qlIndexFixing($X$9,$AB1277,TRUE,trigger)</f>
        <v>2.0556108356527502E-2</v>
      </c>
      <c r="AI1277" s="45">
        <f t="shared" si="34"/>
        <v>0.30035912012775501</v>
      </c>
    </row>
    <row r="1278" spans="27:35" x14ac:dyDescent="0.2">
      <c r="AA1278" s="122" t="s">
        <v>88</v>
      </c>
      <c r="AB1278" s="40">
        <f>_xll.qlInterestRateIndexFixingDate($X$9,AC1278)</f>
        <v>48341</v>
      </c>
      <c r="AC1278" s="40">
        <f>_xll.qlCalendarAdvance(calendar,$AC1277,AA1278,,,trigger)</f>
        <v>48345</v>
      </c>
      <c r="AD1278" s="40">
        <f>_xll.qlInterestRateIndexMaturity($X$9,AC1278,)</f>
        <v>48529</v>
      </c>
      <c r="AE1278" s="43">
        <f>_xll.qlTenorBasisValue(TenorBasis6M,AC1278,_xll.ohTrigger(trigger,$X$24))</f>
        <v>9.2130597465073705E-4</v>
      </c>
      <c r="AF1278" s="90">
        <f>_xll.qlTenorBasisForwardRate(TenorBasis6M,AC1278,_xll.ohTrigger(trigger,$X$24))</f>
        <v>2.0556204599643586E-2</v>
      </c>
      <c r="AG1278" s="90">
        <f>_xll.qlIndexFixing(TenorBasisIndex6M,$AB1278,TRUE,_xll.ohTrigger(trigger,$X$24))</f>
        <v>2.0677780056014429E-2</v>
      </c>
      <c r="AH1278" s="43">
        <f>_xll.qlIndexFixing($X$9,$AB1278,TRUE,trigger)</f>
        <v>2.054588285442201E-2</v>
      </c>
      <c r="AI1278" s="45">
        <f t="shared" si="34"/>
        <v>1.3189720159241871</v>
      </c>
    </row>
    <row r="1279" spans="27:35" x14ac:dyDescent="0.2">
      <c r="AA1279" s="122" t="s">
        <v>88</v>
      </c>
      <c r="AB1279" s="40">
        <f>_xll.qlInterestRateIndexFixingDate($X$9,AC1279)</f>
        <v>48348</v>
      </c>
      <c r="AC1279" s="40">
        <f>_xll.qlCalendarAdvance(calendar,$AC1278,AA1279,,,trigger)</f>
        <v>48352</v>
      </c>
      <c r="AD1279" s="40">
        <f>_xll.qlInterestRateIndexMaturity($X$9,AC1279,)</f>
        <v>48536</v>
      </c>
      <c r="AE1279" s="43">
        <f>_xll.qlTenorBasisValue(TenorBasis6M,AC1279,_xll.ohTrigger(trigger,$X$24))</f>
        <v>9.1934812583919937E-4</v>
      </c>
      <c r="AF1279" s="90">
        <f>_xll.qlTenorBasisForwardRate(TenorBasis6M,AC1279,_xll.ohTrigger(trigger,$X$24))</f>
        <v>2.0545249205009507E-2</v>
      </c>
      <c r="AG1279" s="90">
        <f>_xll.qlIndexFixing(TenorBasisIndex6M,$AB1279,TRUE,_xll.ohTrigger(trigger,$X$24))</f>
        <v>2.0657799212413026E-2</v>
      </c>
      <c r="AH1279" s="43">
        <f>_xll.qlIndexFixing($X$9,$AB1279,TRUE,trigger)</f>
        <v>2.0535613844443131E-2</v>
      </c>
      <c r="AI1279" s="45">
        <f t="shared" si="34"/>
        <v>1.221853679698945</v>
      </c>
    </row>
    <row r="1280" spans="27:35" x14ac:dyDescent="0.2">
      <c r="AA1280" s="122" t="s">
        <v>88</v>
      </c>
      <c r="AB1280" s="40">
        <f>_xll.qlInterestRateIndexFixingDate($X$9,AC1280)</f>
        <v>48355</v>
      </c>
      <c r="AC1280" s="40">
        <f>_xll.qlCalendarAdvance(calendar,$AC1279,AA1280,,,trigger)</f>
        <v>48359</v>
      </c>
      <c r="AD1280" s="40">
        <f>_xll.qlInterestRateIndexMaturity($X$9,AC1280,)</f>
        <v>48543</v>
      </c>
      <c r="AE1280" s="43">
        <f>_xll.qlTenorBasisValue(TenorBasis6M,AC1280,_xll.ohTrigger(trigger,$X$24))</f>
        <v>9.173947344512485E-4</v>
      </c>
      <c r="AF1280" s="90">
        <f>_xll.qlTenorBasisForwardRate(TenorBasis6M,AC1280,_xll.ohTrigger(trigger,$X$24))</f>
        <v>2.0534259369202036E-2</v>
      </c>
      <c r="AG1280" s="90">
        <f>_xll.qlIndexFixing(TenorBasisIndex6M,$AB1280,TRUE,_xll.ohTrigger(trigger,$X$24))</f>
        <v>2.0637784049000719E-2</v>
      </c>
      <c r="AH1280" s="43">
        <f>_xll.qlIndexFixing($X$9,$AB1280,TRUE,trigger)</f>
        <v>2.0525301327269884E-2</v>
      </c>
      <c r="AI1280" s="45">
        <f t="shared" si="34"/>
        <v>1.1248272173083538</v>
      </c>
    </row>
    <row r="1281" spans="27:35" x14ac:dyDescent="0.2">
      <c r="AA1281" s="122" t="s">
        <v>88</v>
      </c>
      <c r="AB1281" s="40">
        <f>_xll.qlInterestRateIndexFixingDate($X$9,AC1281)</f>
        <v>48362</v>
      </c>
      <c r="AC1281" s="40">
        <f>_xll.qlCalendarAdvance(calendar,$AC1280,AA1281,,,trigger)</f>
        <v>48366</v>
      </c>
      <c r="AD1281" s="40">
        <f>_xll.qlInterestRateIndexMaturity($X$9,AC1281,)</f>
        <v>48549</v>
      </c>
      <c r="AE1281" s="43">
        <f>_xll.qlTenorBasisValue(TenorBasis6M,AC1281,_xll.ohTrigger(trigger,$X$24))</f>
        <v>9.1544579451099386E-4</v>
      </c>
      <c r="AF1281" s="90">
        <f>_xll.qlTenorBasisForwardRate(TenorBasis6M,AC1281,_xll.ohTrigger(trigger,$X$24))</f>
        <v>2.0523451444814916E-2</v>
      </c>
      <c r="AG1281" s="90">
        <f>_xll.qlIndexFixing(TenorBasisIndex6M,$AB1281,TRUE,_xll.ohTrigger(trigger,$X$24))</f>
        <v>2.0506885671375576E-2</v>
      </c>
      <c r="AH1281" s="43">
        <f>_xll.qlIndexFixing($X$9,$AB1281,TRUE,trigger)</f>
        <v>2.0515117525132472E-2</v>
      </c>
      <c r="AI1281" s="45">
        <f t="shared" si="34"/>
        <v>-8.231853756895946E-2</v>
      </c>
    </row>
    <row r="1282" spans="27:35" x14ac:dyDescent="0.2">
      <c r="AA1282" s="122" t="s">
        <v>88</v>
      </c>
      <c r="AB1282" s="40">
        <f>_xll.qlInterestRateIndexFixingDate($X$9,AC1282)</f>
        <v>48369</v>
      </c>
      <c r="AC1282" s="40">
        <f>_xll.qlCalendarAdvance(calendar,$AC1281,AA1282,,,trigger)</f>
        <v>48373</v>
      </c>
      <c r="AD1282" s="40">
        <f>_xll.qlInterestRateIndexMaturity($X$9,AC1282,)</f>
        <v>48556</v>
      </c>
      <c r="AE1282" s="43">
        <f>_xll.qlTenorBasisValue(TenorBasis6M,AC1282,_xll.ohTrigger(trigger,$X$24))</f>
        <v>9.1350130002497475E-4</v>
      </c>
      <c r="AF1282" s="90">
        <f>_xll.qlTenorBasisForwardRate(TenorBasis6M,AC1282,_xll.ohTrigger(trigger,$X$24))</f>
        <v>2.0512395800218391E-2</v>
      </c>
      <c r="AG1282" s="90">
        <f>_xll.qlIndexFixing(TenorBasisIndex6M,$AB1282,TRUE,_xll.ohTrigger(trigger,$X$24))</f>
        <v>2.0712161086994672E-2</v>
      </c>
      <c r="AH1282" s="43">
        <f>_xll.qlIndexFixing($X$9,$AB1282,TRUE,trigger)</f>
        <v>2.0504721692303138E-2</v>
      </c>
      <c r="AI1282" s="45">
        <f t="shared" si="34"/>
        <v>2.0743939469153316</v>
      </c>
    </row>
    <row r="1283" spans="27:35" x14ac:dyDescent="0.2">
      <c r="AA1283" s="122" t="s">
        <v>88</v>
      </c>
      <c r="AB1283" s="40">
        <f>_xll.qlInterestRateIndexFixingDate($X$9,AC1283)</f>
        <v>48376</v>
      </c>
      <c r="AC1283" s="40">
        <f>_xll.qlCalendarAdvance(calendar,$AC1282,AA1283,,,trigger)</f>
        <v>48380</v>
      </c>
      <c r="AD1283" s="40">
        <f>_xll.qlInterestRateIndexMaturity($X$9,AC1283,)</f>
        <v>48563</v>
      </c>
      <c r="AE1283" s="43">
        <f>_xll.qlTenorBasisValue(TenorBasis6M,AC1283,_xll.ohTrigger(trigger,$X$24))</f>
        <v>9.1156124498236639E-4</v>
      </c>
      <c r="AF1283" s="90">
        <f>_xll.qlTenorBasisForwardRate(TenorBasis6M,AC1283,_xll.ohTrigger(trigger,$X$24))</f>
        <v>2.0501305700281865E-2</v>
      </c>
      <c r="AG1283" s="90">
        <f>_xll.qlIndexFixing(TenorBasisIndex6M,$AB1283,TRUE,_xll.ohTrigger(trigger,$X$24))</f>
        <v>2.0578532771723446E-2</v>
      </c>
      <c r="AH1283" s="43">
        <f>_xll.qlIndexFixing($X$9,$AB1283,TRUE,trigger)</f>
        <v>2.0494282356448359E-2</v>
      </c>
      <c r="AI1283" s="45">
        <f t="shared" si="34"/>
        <v>0.84250415275086143</v>
      </c>
    </row>
    <row r="1284" spans="27:35" x14ac:dyDescent="0.2">
      <c r="AA1284" s="122" t="s">
        <v>88</v>
      </c>
      <c r="AB1284" s="40">
        <f>_xll.qlInterestRateIndexFixingDate($X$9,AC1284)</f>
        <v>48383</v>
      </c>
      <c r="AC1284" s="40">
        <f>_xll.qlCalendarAdvance(calendar,$AC1283,AA1284,,,trigger)</f>
        <v>48387</v>
      </c>
      <c r="AD1284" s="40">
        <f>_xll.qlInterestRateIndexMaturity($X$9,AC1284,)</f>
        <v>48570</v>
      </c>
      <c r="AE1284" s="43">
        <f>_xll.qlTenorBasisValue(TenorBasis6M,AC1284,_xll.ohTrigger(trigger,$X$24))</f>
        <v>9.0962562335520161E-4</v>
      </c>
      <c r="AF1284" s="90">
        <f>_xll.qlTenorBasisForwardRate(TenorBasis6M,AC1284,_xll.ohTrigger(trigger,$X$24))</f>
        <v>2.0490181139577984E-2</v>
      </c>
      <c r="AG1284" s="90">
        <f>_xll.qlIndexFixing(TenorBasisIndex6M,$AB1284,TRUE,_xll.ohTrigger(trigger,$X$24))</f>
        <v>2.0671680262295794E-2</v>
      </c>
      <c r="AH1284" s="43">
        <f>_xll.qlIndexFixing($X$9,$AB1284,TRUE,trigger)</f>
        <v>2.0483799518254801E-2</v>
      </c>
      <c r="AI1284" s="45">
        <f t="shared" si="34"/>
        <v>1.878807440409934</v>
      </c>
    </row>
    <row r="1285" spans="27:35" x14ac:dyDescent="0.2">
      <c r="AA1285" s="122" t="s">
        <v>88</v>
      </c>
      <c r="AB1285" s="40">
        <f>_xll.qlInterestRateIndexFixingDate($X$9,AC1285)</f>
        <v>48390</v>
      </c>
      <c r="AC1285" s="40">
        <f>_xll.qlCalendarAdvance(calendar,$AC1284,AA1285,,,trigger)</f>
        <v>48394</v>
      </c>
      <c r="AD1285" s="40">
        <f>_xll.qlInterestRateIndexMaturity($X$9,AC1285,)</f>
        <v>48577</v>
      </c>
      <c r="AE1285" s="43">
        <f>_xll.qlTenorBasisValue(TenorBasis6M,AC1285,_xll.ohTrigger(trigger,$X$24))</f>
        <v>9.0769442909857591E-4</v>
      </c>
      <c r="AF1285" s="90">
        <f>_xll.qlTenorBasisForwardRate(TenorBasis6M,AC1285,_xll.ohTrigger(trigger,$X$24))</f>
        <v>2.0479022112669353E-2</v>
      </c>
      <c r="AG1285" s="90">
        <f>_xll.qlIndexFixing(TenorBasisIndex6M,$AB1285,TRUE,_xll.ohTrigger(trigger,$X$24))</f>
        <v>2.053810201766379E-2</v>
      </c>
      <c r="AH1285" s="43">
        <f>_xll.qlIndexFixing($X$9,$AB1285,TRUE,trigger)</f>
        <v>2.047327317841131E-2</v>
      </c>
      <c r="AI1285" s="45">
        <f t="shared" si="34"/>
        <v>0.6482883925247942</v>
      </c>
    </row>
    <row r="1286" spans="27:35" x14ac:dyDescent="0.2">
      <c r="AA1286" s="122" t="s">
        <v>88</v>
      </c>
      <c r="AB1286" s="40">
        <f>_xll.qlInterestRateIndexFixingDate($X$9,AC1286)</f>
        <v>48397</v>
      </c>
      <c r="AC1286" s="40">
        <f>_xll.qlCalendarAdvance(calendar,$AC1285,AA1286,,,trigger)</f>
        <v>48401</v>
      </c>
      <c r="AD1286" s="40">
        <f>_xll.qlInterestRateIndexMaturity($X$9,AC1286,)</f>
        <v>48585</v>
      </c>
      <c r="AE1286" s="43">
        <f>_xll.qlTenorBasisValue(TenorBasis6M,AC1286,_xll.ohTrigger(trigger,$X$24))</f>
        <v>9.0576765615086306E-4</v>
      </c>
      <c r="AF1286" s="90">
        <f>_xll.qlTenorBasisForwardRate(TenorBasis6M,AC1286,_xll.ohTrigger(trigger,$X$24))</f>
        <v>2.046759678755421E-2</v>
      </c>
      <c r="AG1286" s="90">
        <f>_xll.qlIndexFixing(TenorBasisIndex6M,$AB1286,TRUE,_xll.ohTrigger(trigger,$X$24))</f>
        <v>2.0405962931899394E-2</v>
      </c>
      <c r="AH1286" s="43">
        <f>_xll.qlIndexFixing($X$9,$AB1286,TRUE,trigger)</f>
        <v>2.0462512611492317E-2</v>
      </c>
      <c r="AI1286" s="45">
        <f t="shared" si="34"/>
        <v>-0.56549679592923097</v>
      </c>
    </row>
    <row r="1287" spans="27:35" x14ac:dyDescent="0.2">
      <c r="AA1287" s="122" t="s">
        <v>88</v>
      </c>
      <c r="AB1287" s="40">
        <f>_xll.qlInterestRateIndexFixingDate($X$9,AC1287)</f>
        <v>48404</v>
      </c>
      <c r="AC1287" s="40">
        <f>_xll.qlCalendarAdvance(calendar,$AC1286,AA1287,,,trigger)</f>
        <v>48408</v>
      </c>
      <c r="AD1287" s="40">
        <f>_xll.qlInterestRateIndexMaturity($X$9,AC1287,)</f>
        <v>48592</v>
      </c>
      <c r="AE1287" s="43">
        <f>_xll.qlTenorBasisValue(TenorBasis6M,AC1287,_xll.ohTrigger(trigger,$X$24))</f>
        <v>9.0384529843392277E-4</v>
      </c>
      <c r="AF1287" s="90">
        <f>_xll.qlTenorBasisForwardRate(TenorBasis6M,AC1287,_xll.ohTrigger(trigger,$X$24))</f>
        <v>2.0456365712131934E-2</v>
      </c>
      <c r="AG1287" s="90">
        <f>_xll.qlIndexFixing(TenorBasisIndex6M,$AB1287,TRUE,_xll.ohTrigger(trigger,$X$24))</f>
        <v>2.0496716536430763E-2</v>
      </c>
      <c r="AH1287" s="43">
        <f>_xll.qlIndexFixing($X$9,$AB1287,TRUE,trigger)</f>
        <v>2.0451895563193968E-2</v>
      </c>
      <c r="AI1287" s="45">
        <f t="shared" si="34"/>
        <v>0.44820973236794209</v>
      </c>
    </row>
    <row r="1288" spans="27:35" x14ac:dyDescent="0.2">
      <c r="AA1288" s="122" t="s">
        <v>88</v>
      </c>
      <c r="AB1288" s="40">
        <f>_xll.qlInterestRateIndexFixingDate($X$9,AC1288)</f>
        <v>48411</v>
      </c>
      <c r="AC1288" s="40">
        <f>_xll.qlCalendarAdvance(calendar,$AC1287,AA1288,,,trigger)</f>
        <v>48415</v>
      </c>
      <c r="AD1288" s="40">
        <f>_xll.qlInterestRateIndexMaturity($X$9,AC1288,)</f>
        <v>48599</v>
      </c>
      <c r="AE1288" s="43">
        <f>_xll.qlTenorBasisValue(TenorBasis6M,AC1288,_xll.ohTrigger(trigger,$X$24))</f>
        <v>9.0192734985330731E-4</v>
      </c>
      <c r="AF1288" s="90">
        <f>_xll.qlTenorBasisForwardRate(TenorBasis6M,AC1288,_xll.ohTrigger(trigger,$X$24))</f>
        <v>2.0445100152097533E-2</v>
      </c>
      <c r="AG1288" s="90">
        <f>_xll.qlIndexFixing(TenorBasisIndex6M,$AB1288,TRUE,_xll.ohTrigger(trigger,$X$24))</f>
        <v>2.0476426636657403E-2</v>
      </c>
      <c r="AH1288" s="43">
        <f>_xll.qlIndexFixing($X$9,$AB1288,TRUE,trigger)</f>
        <v>2.0441235013231175E-2</v>
      </c>
      <c r="AI1288" s="45">
        <f t="shared" si="34"/>
        <v>0.35191623426227697</v>
      </c>
    </row>
    <row r="1289" spans="27:35" x14ac:dyDescent="0.2">
      <c r="AA1289" s="122" t="s">
        <v>88</v>
      </c>
      <c r="AB1289" s="40">
        <f>_xll.qlInterestRateIndexFixingDate($X$9,AC1289)</f>
        <v>48418</v>
      </c>
      <c r="AC1289" s="40">
        <f>_xll.qlCalendarAdvance(calendar,$AC1288,AA1289,,,trigger)</f>
        <v>48422</v>
      </c>
      <c r="AD1289" s="40">
        <f>_xll.qlInterestRateIndexMaturity($X$9,AC1289,)</f>
        <v>48606</v>
      </c>
      <c r="AE1289" s="43">
        <f>_xll.qlTenorBasisValue(TenorBasis6M,AC1289,_xll.ohTrigger(trigger,$X$24))</f>
        <v>9.000138042984711E-4</v>
      </c>
      <c r="AF1289" s="90">
        <f>_xll.qlTenorBasisForwardRate(TenorBasis6M,AC1289,_xll.ohTrigger(trigger,$X$24))</f>
        <v>2.0433800101956275E-2</v>
      </c>
      <c r="AG1289" s="90">
        <f>_xll.qlIndexFixing(TenorBasisIndex6M,$AB1289,TRUE,_xll.ohTrigger(trigger,$X$24))</f>
        <v>2.0456102372380189E-2</v>
      </c>
      <c r="AH1289" s="43">
        <f>_xll.qlIndexFixing($X$9,$AB1289,TRUE,trigger)</f>
        <v>2.043053096230946E-2</v>
      </c>
      <c r="AI1289" s="45">
        <f t="shared" si="34"/>
        <v>0.25571410070729383</v>
      </c>
    </row>
    <row r="1290" spans="27:35" x14ac:dyDescent="0.2">
      <c r="AA1290" s="122" t="s">
        <v>88</v>
      </c>
      <c r="AB1290" s="40">
        <f>_xll.qlInterestRateIndexFixingDate($X$9,AC1290)</f>
        <v>48425</v>
      </c>
      <c r="AC1290" s="40">
        <f>_xll.qlCalendarAdvance(calendar,$AC1289,AA1290,,,trigger)</f>
        <v>48429</v>
      </c>
      <c r="AD1290" s="40">
        <f>_xll.qlInterestRateIndexMaturity($X$9,AC1290,)</f>
        <v>48613</v>
      </c>
      <c r="AE1290" s="43">
        <f>_xll.qlTenorBasisValue(TenorBasis6M,AC1290,_xll.ohTrigger(trigger,$X$24))</f>
        <v>8.9810465564297366E-4</v>
      </c>
      <c r="AF1290" s="90">
        <f>_xll.qlTenorBasisForwardRate(TenorBasis6M,AC1290,_xll.ohTrigger(trigger,$X$24))</f>
        <v>2.042246555619822E-2</v>
      </c>
      <c r="AG1290" s="90">
        <f>_xll.qlIndexFixing(TenorBasisIndex6M,$AB1290,TRUE,_xll.ohTrigger(trigger,$X$24))</f>
        <v>2.0435743738563154E-2</v>
      </c>
      <c r="AH1290" s="43">
        <f>_xll.qlIndexFixing($X$9,$AB1290,TRUE,trigger)</f>
        <v>2.0419783411135217E-2</v>
      </c>
      <c r="AI1290" s="45">
        <f t="shared" si="34"/>
        <v>0.1596032742793782</v>
      </c>
    </row>
    <row r="1291" spans="27:35" x14ac:dyDescent="0.2">
      <c r="AA1291" s="122" t="s">
        <v>88</v>
      </c>
      <c r="AB1291" s="40">
        <f>_xll.qlInterestRateIndexFixingDate($X$9,AC1291)</f>
        <v>48432</v>
      </c>
      <c r="AC1291" s="40">
        <f>_xll.qlCalendarAdvance(calendar,$AC1290,AA1291,,,trigger)</f>
        <v>48436</v>
      </c>
      <c r="AD1291" s="40">
        <f>_xll.qlInterestRateIndexMaturity($X$9,AC1291,)</f>
        <v>48620</v>
      </c>
      <c r="AE1291" s="43">
        <f>_xll.qlTenorBasisValue(TenorBasis6M,AC1291,_xll.ohTrigger(trigger,$X$24))</f>
        <v>8.9619989774468477E-4</v>
      </c>
      <c r="AF1291" s="90">
        <f>_xll.qlTenorBasisForwardRate(TenorBasis6M,AC1291,_xll.ohTrigger(trigger,$X$24))</f>
        <v>2.0411096509299526E-2</v>
      </c>
      <c r="AG1291" s="90">
        <f>_xll.qlIndexFixing(TenorBasisIndex6M,$AB1291,TRUE,_xll.ohTrigger(trigger,$X$24))</f>
        <v>2.0415350730153381E-2</v>
      </c>
      <c r="AH1291" s="43">
        <f>_xll.qlIndexFixing($X$9,$AB1291,TRUE,trigger)</f>
        <v>2.0408992360419608E-2</v>
      </c>
      <c r="AI1291" s="45">
        <f t="shared" si="34"/>
        <v>6.3583697337728229E-2</v>
      </c>
    </row>
    <row r="1292" spans="27:35" x14ac:dyDescent="0.2">
      <c r="AA1292" s="122" t="s">
        <v>88</v>
      </c>
      <c r="AB1292" s="40">
        <f>_xll.qlInterestRateIndexFixingDate($X$9,AC1292)</f>
        <v>48439</v>
      </c>
      <c r="AC1292" s="40">
        <f>_xll.qlCalendarAdvance(calendar,$AC1291,AA1292,,,trigger)</f>
        <v>48443</v>
      </c>
      <c r="AD1292" s="40">
        <f>_xll.qlInterestRateIndexMaturity($X$9,AC1292,)</f>
        <v>48627</v>
      </c>
      <c r="AE1292" s="43">
        <f>_xll.qlTenorBasisValue(TenorBasis6M,AC1292,_xll.ohTrigger(trigger,$X$24))</f>
        <v>8.9429952444598695E-4</v>
      </c>
      <c r="AF1292" s="90">
        <f>_xll.qlTenorBasisForwardRate(TenorBasis6M,AC1292,_xll.ohTrigger(trigger,$X$24))</f>
        <v>2.0399692955724618E-2</v>
      </c>
      <c r="AG1292" s="90">
        <f>_xll.qlIndexFixing(TenorBasisIndex6M,$AB1292,TRUE,_xll.ohTrigger(trigger,$X$24))</f>
        <v>2.0394923342087527E-2</v>
      </c>
      <c r="AH1292" s="43">
        <f>_xll.qlIndexFixing($X$9,$AB1292,TRUE,trigger)</f>
        <v>2.0398157810874683E-2</v>
      </c>
      <c r="AI1292" s="45">
        <f t="shared" si="34"/>
        <v>-3.2344687871561917E-2</v>
      </c>
    </row>
    <row r="1293" spans="27:35" x14ac:dyDescent="0.2">
      <c r="AA1293" s="122" t="s">
        <v>88</v>
      </c>
      <c r="AB1293" s="40">
        <f>_xll.qlInterestRateIndexFixingDate($X$9,AC1293)</f>
        <v>48446</v>
      </c>
      <c r="AC1293" s="40">
        <f>_xll.qlCalendarAdvance(calendar,$AC1292,AA1293,,,trigger)</f>
        <v>48450</v>
      </c>
      <c r="AD1293" s="40">
        <f>_xll.qlInterestRateIndexMaturity($X$9,AC1293,)</f>
        <v>48634</v>
      </c>
      <c r="AE1293" s="43">
        <f>_xll.qlTenorBasisValue(TenorBasis6M,AC1293,_xll.ohTrigger(trigger,$X$24))</f>
        <v>8.9240352957397782E-4</v>
      </c>
      <c r="AF1293" s="90">
        <f>_xll.qlTenorBasisForwardRate(TenorBasis6M,AC1293,_xll.ohTrigger(trigger,$X$24))</f>
        <v>2.0388254889921853E-2</v>
      </c>
      <c r="AG1293" s="90">
        <f>_xll.qlIndexFixing(TenorBasisIndex6M,$AB1293,TRUE,_xll.ohTrigger(trigger,$X$24))</f>
        <v>2.0486656728005356E-2</v>
      </c>
      <c r="AH1293" s="43">
        <f>_xll.qlIndexFixing($X$9,$AB1293,TRUE,trigger)</f>
        <v>2.0387279763217251E-2</v>
      </c>
      <c r="AI1293" s="45">
        <f t="shared" si="34"/>
        <v>0.99376964788105293</v>
      </c>
    </row>
    <row r="1294" spans="27:35" x14ac:dyDescent="0.2">
      <c r="AA1294" s="122" t="s">
        <v>88</v>
      </c>
      <c r="AB1294" s="40">
        <f>_xll.qlInterestRateIndexFixingDate($X$9,AC1294)</f>
        <v>48453</v>
      </c>
      <c r="AC1294" s="40">
        <f>_xll.qlCalendarAdvance(calendar,$AC1293,AA1294,,,trigger)</f>
        <v>48457</v>
      </c>
      <c r="AD1294" s="40">
        <f>_xll.qlInterestRateIndexMaturity($X$9,AC1294,)</f>
        <v>48638</v>
      </c>
      <c r="AE1294" s="43">
        <f>_xll.qlTenorBasisValue(TenorBasis6M,AC1294,_xll.ohTrigger(trigger,$X$24))</f>
        <v>8.9051190694066859E-4</v>
      </c>
      <c r="AF1294" s="90">
        <f>_xll.qlTenorBasisForwardRate(TenorBasis6M,AC1294,_xll.ohTrigger(trigger,$X$24))</f>
        <v>2.037755142520321E-2</v>
      </c>
      <c r="AG1294" s="90">
        <f>_xll.qlIndexFixing(TenorBasisIndex6M,$AB1294,TRUE,_xll.ohTrigger(trigger,$X$24))</f>
        <v>2.0355464669650325E-2</v>
      </c>
      <c r="AH1294" s="43">
        <f>_xll.qlIndexFixing($X$9,$AB1294,TRUE,trigger)</f>
        <v>2.0377018453899873E-2</v>
      </c>
      <c r="AI1294" s="45">
        <f t="shared" si="34"/>
        <v>-0.21553784249547792</v>
      </c>
    </row>
    <row r="1295" spans="27:35" x14ac:dyDescent="0.2">
      <c r="AA1295" s="122" t="s">
        <v>88</v>
      </c>
      <c r="AB1295" s="40">
        <f>_xll.qlInterestRateIndexFixingDate($X$9,AC1295)</f>
        <v>48460</v>
      </c>
      <c r="AC1295" s="40">
        <f>_xll.qlCalendarAdvance(calendar,$AC1294,AA1295,,,trigger)</f>
        <v>48464</v>
      </c>
      <c r="AD1295" s="40">
        <f>_xll.qlInterestRateIndexMaturity($X$9,AC1295,)</f>
        <v>48645</v>
      </c>
      <c r="AE1295" s="43">
        <f>_xll.qlTenorBasisValue(TenorBasis6M,AC1295,_xll.ohTrigger(trigger,$X$24))</f>
        <v>8.8862465034318487E-4</v>
      </c>
      <c r="AF1295" s="90">
        <f>_xll.qlTenorBasisForwardRate(TenorBasis6M,AC1295,_xll.ohTrigger(trigger,$X$24))</f>
        <v>2.0366053664308232E-2</v>
      </c>
      <c r="AG1295" s="90">
        <f>_xll.qlIndexFixing(TenorBasisIndex6M,$AB1295,TRUE,_xll.ohTrigger(trigger,$X$24))</f>
        <v>2.033479542030665E-2</v>
      </c>
      <c r="AH1295" s="43">
        <f>_xll.qlIndexFixing($X$9,$AB1295,TRUE,trigger)</f>
        <v>2.0366064582863132E-2</v>
      </c>
      <c r="AI1295" s="45">
        <f t="shared" si="34"/>
        <v>-0.31269162556482599</v>
      </c>
    </row>
    <row r="1296" spans="27:35" x14ac:dyDescent="0.2">
      <c r="AA1296" s="122" t="s">
        <v>88</v>
      </c>
      <c r="AB1296" s="40">
        <f>_xll.qlInterestRateIndexFixingDate($X$9,AC1296)</f>
        <v>48467</v>
      </c>
      <c r="AC1296" s="40">
        <f>_xll.qlCalendarAdvance(calendar,$AC1295,AA1296,,,trigger)</f>
        <v>48471</v>
      </c>
      <c r="AD1296" s="40">
        <f>_xll.qlInterestRateIndexMaturity($X$9,AC1296,)</f>
        <v>48652</v>
      </c>
      <c r="AE1296" s="43">
        <f>_xll.qlTenorBasisValue(TenorBasis6M,AC1296,_xll.ohTrigger(trigger,$X$24))</f>
        <v>8.867417535639631E-4</v>
      </c>
      <c r="AF1296" s="90">
        <f>_xll.qlTenorBasisForwardRate(TenorBasis6M,AC1296,_xll.ohTrigger(trigger,$X$24))</f>
        <v>2.0354521380405156E-2</v>
      </c>
      <c r="AG1296" s="90">
        <f>_xll.qlIndexFixing(TenorBasisIndex6M,$AB1296,TRUE,_xll.ohTrigger(trigger,$X$24))</f>
        <v>2.031409177713861E-2</v>
      </c>
      <c r="AH1296" s="43">
        <f>_xll.qlIndexFixing($X$9,$AB1296,TRUE,trigger)</f>
        <v>2.0355067222071387E-2</v>
      </c>
      <c r="AI1296" s="45">
        <f t="shared" si="34"/>
        <v>-0.40975444932776772</v>
      </c>
    </row>
    <row r="1297" spans="27:35" x14ac:dyDescent="0.2">
      <c r="AA1297" s="122" t="s">
        <v>88</v>
      </c>
      <c r="AB1297" s="40">
        <f>_xll.qlInterestRateIndexFixingDate($X$9,AC1297)</f>
        <v>48474</v>
      </c>
      <c r="AC1297" s="40">
        <f>_xll.qlCalendarAdvance(calendar,$AC1296,AA1297,,,trigger)</f>
        <v>48478</v>
      </c>
      <c r="AD1297" s="40">
        <f>_xll.qlInterestRateIndexMaturity($X$9,AC1297,)</f>
        <v>48659</v>
      </c>
      <c r="AE1297" s="43">
        <f>_xll.qlTenorBasisValue(TenorBasis6M,AC1297,_xll.ohTrigger(trigger,$X$24))</f>
        <v>8.8486321037094663E-4</v>
      </c>
      <c r="AF1297" s="90">
        <f>_xll.qlTenorBasisForwardRate(TenorBasis6M,AC1297,_xll.ohTrigger(trigger,$X$24))</f>
        <v>2.0342954567885652E-2</v>
      </c>
      <c r="AG1297" s="90">
        <f>_xll.qlIndexFixing(TenorBasisIndex6M,$AB1297,TRUE,_xll.ohTrigger(trigger,$X$24))</f>
        <v>2.029335373501219E-2</v>
      </c>
      <c r="AH1297" s="43">
        <f>_xll.qlIndexFixing($X$9,$AB1297,TRUE,trigger)</f>
        <v>2.034402637223965E-2</v>
      </c>
      <c r="AI1297" s="45">
        <f t="shared" si="34"/>
        <v>-0.50672637227459905</v>
      </c>
    </row>
    <row r="1298" spans="27:35" x14ac:dyDescent="0.2">
      <c r="AA1298" s="122" t="s">
        <v>88</v>
      </c>
      <c r="AB1298" s="40">
        <f>_xll.qlInterestRateIndexFixingDate($X$9,AC1298)</f>
        <v>48481</v>
      </c>
      <c r="AC1298" s="40">
        <f>_xll.qlCalendarAdvance(calendar,$AC1297,AA1298,,,trigger)</f>
        <v>48485</v>
      </c>
      <c r="AD1298" s="40">
        <f>_xll.qlInterestRateIndexMaturity($X$9,AC1298,)</f>
        <v>48666</v>
      </c>
      <c r="AE1298" s="43">
        <f>_xll.qlTenorBasisValue(TenorBasis6M,AC1298,_xll.ohTrigger(trigger,$X$24))</f>
        <v>8.8298901451778252E-4</v>
      </c>
      <c r="AF1298" s="90">
        <f>_xll.qlTenorBasisForwardRate(TenorBasis6M,AC1298,_xll.ohTrigger(trigger,$X$24))</f>
        <v>2.0331353221128137E-2</v>
      </c>
      <c r="AG1298" s="90">
        <f>_xll.qlIndexFixing(TenorBasisIndex6M,$AB1298,TRUE,_xll.ohTrigger(trigger,$X$24))</f>
        <v>2.0160523395807869E-2</v>
      </c>
      <c r="AH1298" s="43">
        <f>_xll.qlIndexFixing($X$9,$AB1298,TRUE,trigger)</f>
        <v>2.0332942034085578E-2</v>
      </c>
      <c r="AI1298" s="45">
        <f t="shared" si="34"/>
        <v>-1.7241863827770905</v>
      </c>
    </row>
    <row r="1299" spans="27:35" x14ac:dyDescent="0.2">
      <c r="AA1299" s="122" t="s">
        <v>88</v>
      </c>
      <c r="AB1299" s="40">
        <f>_xll.qlInterestRateIndexFixingDate($X$9,AC1299)</f>
        <v>48488</v>
      </c>
      <c r="AC1299" s="40">
        <f>_xll.qlCalendarAdvance(calendar,$AC1298,AA1299,,,trigger)</f>
        <v>48492</v>
      </c>
      <c r="AD1299" s="40">
        <f>_xll.qlInterestRateIndexMaturity($X$9,AC1299,)</f>
        <v>48674</v>
      </c>
      <c r="AE1299" s="43">
        <f>_xll.qlTenorBasisValue(TenorBasis6M,AC1299,_xll.ohTrigger(trigger,$X$24))</f>
        <v>8.8111915974401313E-4</v>
      </c>
      <c r="AF1299" s="90">
        <f>_xll.qlTenorBasisForwardRate(TenorBasis6M,AC1299,_xll.ohTrigger(trigger,$X$24))</f>
        <v>2.0319445673679108E-2</v>
      </c>
      <c r="AG1299" s="90">
        <f>_xll.qlIndexFixing(TenorBasisIndex6M,$AB1299,TRUE,_xll.ohTrigger(trigger,$X$24))</f>
        <v>2.0252809268560875E-2</v>
      </c>
      <c r="AH1299" s="43">
        <f>_xll.qlIndexFixing($X$9,$AB1299,TRUE,trigger)</f>
        <v>2.0321575856866315E-2</v>
      </c>
      <c r="AI1299" s="45">
        <f t="shared" si="34"/>
        <v>-0.68766588305440446</v>
      </c>
    </row>
    <row r="1300" spans="27:35" x14ac:dyDescent="0.2">
      <c r="AA1300" s="122" t="s">
        <v>88</v>
      </c>
      <c r="AB1300" s="40">
        <f>_xll.qlInterestRateIndexFixingDate($X$9,AC1300)</f>
        <v>48495</v>
      </c>
      <c r="AC1300" s="40">
        <f>_xll.qlCalendarAdvance(calendar,$AC1299,AA1300,,,trigger)</f>
        <v>48499</v>
      </c>
      <c r="AD1300" s="40">
        <f>_xll.qlInterestRateIndexMaturity($X$9,AC1300,)</f>
        <v>48681</v>
      </c>
      <c r="AE1300" s="43">
        <f>_xll.qlTenorBasisValue(TenorBasis6M,AC1300,_xll.ohTrigger(trigger,$X$24))</f>
        <v>8.7925363977527115E-4</v>
      </c>
      <c r="AF1300" s="90">
        <f>_xll.qlTenorBasisForwardRate(TenorBasis6M,AC1300,_xll.ohTrigger(trigger,$X$24))</f>
        <v>2.0307772116592415E-2</v>
      </c>
      <c r="AG1300" s="90">
        <f>_xll.qlIndexFixing(TenorBasisIndex6M,$AB1300,TRUE,_xll.ohTrigger(trigger,$X$24))</f>
        <v>2.0241136186200374E-2</v>
      </c>
      <c r="AH1300" s="43">
        <f>_xll.qlIndexFixing($X$9,$AB1300,TRUE,trigger)</f>
        <v>2.0310400810718523E-2</v>
      </c>
      <c r="AI1300" s="45">
        <f t="shared" si="34"/>
        <v>-0.69264624518148432</v>
      </c>
    </row>
    <row r="1301" spans="27:35" x14ac:dyDescent="0.2">
      <c r="AA1301" s="122" t="s">
        <v>88</v>
      </c>
      <c r="AB1301" s="40">
        <f>_xll.qlInterestRateIndexFixingDate($X$9,AC1301)</f>
        <v>48502</v>
      </c>
      <c r="AC1301" s="40">
        <f>_xll.qlCalendarAdvance(calendar,$AC1300,AA1301,,,trigger)</f>
        <v>48506</v>
      </c>
      <c r="AD1301" s="40">
        <f>_xll.qlInterestRateIndexMaturity($X$9,AC1301,)</f>
        <v>48688</v>
      </c>
      <c r="AE1301" s="43">
        <f>_xll.qlTenorBasisValue(TenorBasis6M,AC1301,_xll.ohTrigger(trigger,$X$24))</f>
        <v>8.7739244832346879E-4</v>
      </c>
      <c r="AF1301" s="90">
        <f>_xll.qlTenorBasisForwardRate(TenorBasis6M,AC1301,_xll.ohTrigger(trigger,$X$24))</f>
        <v>2.029606400636208E-2</v>
      </c>
      <c r="AG1301" s="90">
        <f>_xll.qlIndexFixing(TenorBasisIndex6M,$AB1301,TRUE,_xll.ohTrigger(trigger,$X$24))</f>
        <v>2.0229428551848717E-2</v>
      </c>
      <c r="AH1301" s="43">
        <f>_xll.qlIndexFixing($X$9,$AB1301,TRUE,trigger)</f>
        <v>2.0299182276373517E-2</v>
      </c>
      <c r="AI1301" s="45">
        <f t="shared" si="34"/>
        <v>-0.69753724524800054</v>
      </c>
    </row>
    <row r="1302" spans="27:35" x14ac:dyDescent="0.2">
      <c r="AA1302" s="122" t="s">
        <v>88</v>
      </c>
      <c r="AB1302" s="40">
        <f>_xll.qlInterestRateIndexFixingDate($X$9,AC1302)</f>
        <v>48509</v>
      </c>
      <c r="AC1302" s="40">
        <f>_xll.qlCalendarAdvance(calendar,$AC1301,AA1302,,,trigger)</f>
        <v>48513</v>
      </c>
      <c r="AD1302" s="40">
        <f>_xll.qlInterestRateIndexMaturity($X$9,AC1302,)</f>
        <v>48695</v>
      </c>
      <c r="AE1302" s="43">
        <f>_xll.qlTenorBasisValue(TenorBasis6M,AC1302,_xll.ohTrigger(trigger,$X$24))</f>
        <v>8.7553557908698874E-4</v>
      </c>
      <c r="AF1302" s="90">
        <f>_xll.qlTenorBasisForwardRate(TenorBasis6M,AC1302,_xll.ohTrigger(trigger,$X$24))</f>
        <v>2.0284321337323184E-2</v>
      </c>
      <c r="AG1302" s="90">
        <f>_xll.qlIndexFixing(TenorBasisIndex6M,$AB1302,TRUE,_xll.ohTrigger(trigger,$X$24))</f>
        <v>2.0330541333070388E-2</v>
      </c>
      <c r="AH1302" s="43">
        <f>_xll.qlIndexFixing($X$9,$AB1302,TRUE,trigger)</f>
        <v>2.0287920254565644E-2</v>
      </c>
      <c r="AI1302" s="45">
        <f t="shared" si="34"/>
        <v>0.42621078504744003</v>
      </c>
    </row>
    <row r="1303" spans="27:35" x14ac:dyDescent="0.2">
      <c r="AA1303" s="122" t="s">
        <v>88</v>
      </c>
      <c r="AB1303" s="40">
        <f>_xll.qlInterestRateIndexFixingDate($X$9,AC1303)</f>
        <v>48516</v>
      </c>
      <c r="AC1303" s="40">
        <f>_xll.qlCalendarAdvance(calendar,$AC1302,AA1303,,,trigger)</f>
        <v>48520</v>
      </c>
      <c r="AD1303" s="40">
        <f>_xll.qlInterestRateIndexMaturity($X$9,AC1303,)</f>
        <v>48701</v>
      </c>
      <c r="AE1303" s="43">
        <f>_xll.qlTenorBasisValue(TenorBasis6M,AC1303,_xll.ohTrigger(trigger,$X$24))</f>
        <v>8.736830257508743E-4</v>
      </c>
      <c r="AF1303" s="90">
        <f>_xll.qlTenorBasisForwardRate(TenorBasis6M,AC1303,_xll.ohTrigger(trigger,$X$24))</f>
        <v>2.0272828276229851E-2</v>
      </c>
      <c r="AG1303" s="90">
        <f>_xll.qlIndexFixing(TenorBasisIndex6M,$AB1303,TRUE,_xll.ohTrigger(trigger,$X$24))</f>
        <v>2.0206197469591507E-2</v>
      </c>
      <c r="AH1303" s="43">
        <f>_xll.qlIndexFixing($X$9,$AB1303,TRUE,trigger)</f>
        <v>2.0276868043794295E-2</v>
      </c>
      <c r="AI1303" s="45">
        <f t="shared" si="34"/>
        <v>-0.70670574202787861</v>
      </c>
    </row>
    <row r="1304" spans="27:35" x14ac:dyDescent="0.2">
      <c r="AA1304" s="122" t="s">
        <v>88</v>
      </c>
      <c r="AB1304" s="40">
        <f>_xll.qlInterestRateIndexFixingDate($X$9,AC1304)</f>
        <v>48523</v>
      </c>
      <c r="AC1304" s="40">
        <f>_xll.qlCalendarAdvance(calendar,$AC1303,AA1304,,,trigger)</f>
        <v>48527</v>
      </c>
      <c r="AD1304" s="40">
        <f>_xll.qlInterestRateIndexMaturity($X$9,AC1304,)</f>
        <v>48708</v>
      </c>
      <c r="AE1304" s="43">
        <f>_xll.qlTenorBasisValue(TenorBasis6M,AC1304,_xll.ohTrigger(trigger,$X$24))</f>
        <v>8.7183478198701392E-4</v>
      </c>
      <c r="AF1304" s="90">
        <f>_xll.qlTenorBasisForwardRate(TenorBasis6M,AC1304,_xll.ohTrigger(trigger,$X$24))</f>
        <v>2.0261019605351149E-2</v>
      </c>
      <c r="AG1304" s="90">
        <f>_xll.qlIndexFixing(TenorBasisIndex6M,$AB1304,TRUE,_xll.ohTrigger(trigger,$X$24))</f>
        <v>2.0194389275772964E-2</v>
      </c>
      <c r="AH1304" s="43">
        <f>_xll.qlIndexFixing($X$9,$AB1304,TRUE,trigger)</f>
        <v>2.0265522790933365E-2</v>
      </c>
      <c r="AI1304" s="45">
        <f t="shared" si="34"/>
        <v>-0.7113351516040145</v>
      </c>
    </row>
    <row r="1305" spans="27:35" x14ac:dyDescent="0.2">
      <c r="AA1305" s="122" t="s">
        <v>88</v>
      </c>
      <c r="AB1305" s="40">
        <f>_xll.qlInterestRateIndexFixingDate($X$9,AC1305)</f>
        <v>48530</v>
      </c>
      <c r="AC1305" s="40">
        <f>_xll.qlCalendarAdvance(calendar,$AC1304,AA1305,,,trigger)</f>
        <v>48534</v>
      </c>
      <c r="AD1305" s="40">
        <f>_xll.qlInterestRateIndexMaturity($X$9,AC1305,)</f>
        <v>48715</v>
      </c>
      <c r="AE1305" s="43">
        <f>_xll.qlTenorBasisValue(TenorBasis6M,AC1305,_xll.ohTrigger(trigger,$X$24))</f>
        <v>8.6999084145433238E-4</v>
      </c>
      <c r="AF1305" s="90">
        <f>_xll.qlTenorBasisForwardRate(TenorBasis6M,AC1305,_xll.ohTrigger(trigger,$X$24))</f>
        <v>2.0249176360560978E-2</v>
      </c>
      <c r="AG1305" s="90">
        <f>_xll.qlIndexFixing(TenorBasisIndex6M,$AB1305,TRUE,_xll.ohTrigger(trigger,$X$24))</f>
        <v>2.0182546509187674E-2</v>
      </c>
      <c r="AH1305" s="43">
        <f>_xll.qlIndexFixing($X$9,$AB1305,TRUE,trigger)</f>
        <v>2.0254134054852317E-2</v>
      </c>
      <c r="AI1305" s="45">
        <f t="shared" si="34"/>
        <v>-0.71587545664643371</v>
      </c>
    </row>
    <row r="1306" spans="27:35" x14ac:dyDescent="0.2">
      <c r="AA1306" s="122" t="s">
        <v>88</v>
      </c>
      <c r="AB1306" s="40">
        <f>_xll.qlInterestRateIndexFixingDate($X$9,AC1306)</f>
        <v>48537</v>
      </c>
      <c r="AC1306" s="40">
        <f>_xll.qlCalendarAdvance(calendar,$AC1305,AA1306,,,trigger)</f>
        <v>48541</v>
      </c>
      <c r="AD1306" s="40">
        <f>_xll.qlInterestRateIndexMaturity($X$9,AC1306,)</f>
        <v>48722</v>
      </c>
      <c r="AE1306" s="43">
        <f>_xll.qlTenorBasisValue(TenorBasis6M,AC1306,_xll.ohTrigger(trigger,$X$24))</f>
        <v>8.6815119779897105E-4</v>
      </c>
      <c r="AF1306" s="90">
        <f>_xll.qlTenorBasisForwardRate(TenorBasis6M,AC1306,_xll.ohTrigger(trigger,$X$24))</f>
        <v>2.0237298536147665E-2</v>
      </c>
      <c r="AG1306" s="90">
        <f>_xll.qlIndexFixing(TenorBasisIndex6M,$AB1306,TRUE,_xll.ohTrigger(trigger,$X$24))</f>
        <v>2.0170669164124841E-2</v>
      </c>
      <c r="AH1306" s="43">
        <f>_xll.qlIndexFixing($X$9,$AB1306,TRUE,trigger)</f>
        <v>2.0242701836291333E-2</v>
      </c>
      <c r="AI1306" s="45">
        <f t="shared" si="34"/>
        <v>-0.72032672166492251</v>
      </c>
    </row>
    <row r="1307" spans="27:35" x14ac:dyDescent="0.2">
      <c r="AA1307" s="122" t="s">
        <v>88</v>
      </c>
      <c r="AB1307" s="40">
        <f>_xll.qlInterestRateIndexFixingDate($X$9,AC1307)</f>
        <v>48544</v>
      </c>
      <c r="AC1307" s="40">
        <f>_xll.qlCalendarAdvance(calendar,$AC1306,AA1307,,,trigger)</f>
        <v>48548</v>
      </c>
      <c r="AD1307" s="40">
        <f>_xll.qlInterestRateIndexMaturity($X$9,AC1307,)</f>
        <v>48730</v>
      </c>
      <c r="AE1307" s="43">
        <f>_xll.qlTenorBasisValue(TenorBasis6M,AC1307,_xll.ohTrigger(trigger,$X$24))</f>
        <v>8.6631584465447461E-4</v>
      </c>
      <c r="AF1307" s="90">
        <f>_xll.qlTenorBasisForwardRate(TenorBasis6M,AC1307,_xll.ohTrigger(trigger,$X$24))</f>
        <v>2.0225089410906779E-2</v>
      </c>
      <c r="AG1307" s="90">
        <f>_xll.qlIndexFixing(TenorBasisIndex6M,$AB1307,TRUE,_xll.ohTrigger(trigger,$X$24))</f>
        <v>2.0158456835846134E-2</v>
      </c>
      <c r="AH1307" s="43">
        <f>_xll.qlIndexFixing($X$9,$AB1307,TRUE,trigger)</f>
        <v>2.023095785942907E-2</v>
      </c>
      <c r="AI1307" s="45">
        <f t="shared" si="34"/>
        <v>-0.72501023582936808</v>
      </c>
    </row>
    <row r="1308" spans="27:35" x14ac:dyDescent="0.2">
      <c r="AA1308" s="122" t="s">
        <v>88</v>
      </c>
      <c r="AB1308" s="40">
        <f>_xll.qlInterestRateIndexFixingDate($X$9,AC1308)</f>
        <v>48551</v>
      </c>
      <c r="AC1308" s="40">
        <f>_xll.qlCalendarAdvance(calendar,$AC1307,AA1308,,,trigger)</f>
        <v>48555</v>
      </c>
      <c r="AD1308" s="40">
        <f>_xll.qlInterestRateIndexMaturity($X$9,AC1308,)</f>
        <v>48737</v>
      </c>
      <c r="AE1308" s="43">
        <f>_xll.qlTenorBasisValue(TenorBasis6M,AC1308,_xll.ohTrigger(trigger,$X$24))</f>
        <v>8.6448477564197415E-4</v>
      </c>
      <c r="AF1308" s="90">
        <f>_xll.qlTenorBasisForwardRate(TenorBasis6M,AC1308,_xll.ohTrigger(trigger,$X$24))</f>
        <v>2.0213139269405812E-2</v>
      </c>
      <c r="AG1308" s="90">
        <f>_xll.qlIndexFixing(TenorBasisIndex6M,$AB1308,TRUE,_xll.ohTrigger(trigger,$X$24))</f>
        <v>2.0146507178286848E-2</v>
      </c>
      <c r="AH1308" s="43">
        <f>_xll.qlIndexFixing($X$9,$AB1308,TRUE,trigger)</f>
        <v>2.0219434928393353E-2</v>
      </c>
      <c r="AI1308" s="45">
        <f t="shared" si="34"/>
        <v>-0.72927750106505096</v>
      </c>
    </row>
    <row r="1309" spans="27:35" x14ac:dyDescent="0.2">
      <c r="AA1309" s="122" t="s">
        <v>88</v>
      </c>
      <c r="AB1309" s="40">
        <f>_xll.qlInterestRateIndexFixingDate($X$9,AC1309)</f>
        <v>48558</v>
      </c>
      <c r="AC1309" s="40">
        <f>_xll.qlCalendarAdvance(calendar,$AC1308,AA1309,,,trigger)</f>
        <v>48562</v>
      </c>
      <c r="AD1309" s="40">
        <f>_xll.qlInterestRateIndexMaturity($X$9,AC1309,)</f>
        <v>48744</v>
      </c>
      <c r="AE1309" s="43">
        <f>_xll.qlTenorBasisValue(TenorBasis6M,AC1309,_xll.ohTrigger(trigger,$X$24))</f>
        <v>8.6265798437036817E-4</v>
      </c>
      <c r="AF1309" s="90">
        <f>_xll.qlTenorBasisForwardRate(TenorBasis6M,AC1309,_xll.ohTrigger(trigger,$X$24))</f>
        <v>2.0201154529126061E-2</v>
      </c>
      <c r="AG1309" s="90">
        <f>_xll.qlIndexFixing(TenorBasisIndex6M,$AB1309,TRUE,_xll.ohTrigger(trigger,$X$24))</f>
        <v>2.0134522923100383E-2</v>
      </c>
      <c r="AH1309" s="43">
        <f>_xll.qlIndexFixing($X$9,$AB1309,TRUE,trigger)</f>
        <v>2.0207868515106864E-2</v>
      </c>
      <c r="AI1309" s="45">
        <f t="shared" si="34"/>
        <v>-0.73345592006480997</v>
      </c>
    </row>
    <row r="1310" spans="27:35" x14ac:dyDescent="0.2">
      <c r="AA1310" s="122" t="s">
        <v>88</v>
      </c>
      <c r="AB1310" s="40">
        <f>_xll.qlInterestRateIndexFixingDate($X$9,AC1310)</f>
        <v>48565</v>
      </c>
      <c r="AC1310" s="40">
        <f>_xll.qlCalendarAdvance(calendar,$AC1309,AA1310,,,trigger)</f>
        <v>48569</v>
      </c>
      <c r="AD1310" s="40">
        <f>_xll.qlInterestRateIndexMaturity($X$9,AC1310,)</f>
        <v>48751</v>
      </c>
      <c r="AE1310" s="43">
        <f>_xll.qlTenorBasisValue(TenorBasis6M,AC1310,_xll.ohTrigger(trigger,$X$24))</f>
        <v>8.6083546443650153E-4</v>
      </c>
      <c r="AF1310" s="90">
        <f>_xll.qlTenorBasisForwardRate(TenorBasis6M,AC1310,_xll.ohTrigger(trigger,$X$24))</f>
        <v>2.018913518431564E-2</v>
      </c>
      <c r="AG1310" s="90">
        <f>_xll.qlIndexFixing(TenorBasisIndex6M,$AB1310,TRUE,_xll.ohTrigger(trigger,$X$24))</f>
        <v>2.0122504064534849E-2</v>
      </c>
      <c r="AH1310" s="43">
        <f>_xll.qlIndexFixing($X$9,$AB1310,TRUE,trigger)</f>
        <v>2.0196258620323735E-2</v>
      </c>
      <c r="AI1310" s="45">
        <f t="shared" si="34"/>
        <v>-0.73754555788885923</v>
      </c>
    </row>
    <row r="1311" spans="27:35" x14ac:dyDescent="0.2">
      <c r="AA1311" s="122" t="s">
        <v>88</v>
      </c>
      <c r="AB1311" s="40">
        <f>_xll.qlInterestRateIndexFixingDate($X$9,AC1311)</f>
        <v>48572</v>
      </c>
      <c r="AC1311" s="40">
        <f>_xll.qlCalendarAdvance(calendar,$AC1310,AA1311,,,trigger)</f>
        <v>48576</v>
      </c>
      <c r="AD1311" s="40">
        <f>_xll.qlInterestRateIndexMaturity($X$9,AC1311,)</f>
        <v>48758</v>
      </c>
      <c r="AE1311" s="43">
        <f>_xll.qlTenorBasisValue(TenorBasis6M,AC1311,_xll.ohTrigger(trigger,$X$24))</f>
        <v>8.590172094253487E-4</v>
      </c>
      <c r="AF1311" s="90">
        <f>_xll.qlTenorBasisForwardRate(TenorBasis6M,AC1311,_xll.ohTrigger(trigger,$X$24))</f>
        <v>2.017708122921081E-2</v>
      </c>
      <c r="AG1311" s="90">
        <f>_xll.qlIndexFixing(TenorBasisIndex6M,$AB1311,TRUE,_xll.ohTrigger(trigger,$X$24))</f>
        <v>2.022273267117989E-2</v>
      </c>
      <c r="AH1311" s="43">
        <f>_xll.qlIndexFixing($X$9,$AB1311,TRUE,trigger)</f>
        <v>2.0184605244802912E-2</v>
      </c>
      <c r="AI1311" s="45">
        <f t="shared" si="34"/>
        <v>0.38127426376977774</v>
      </c>
    </row>
    <row r="1312" spans="27:35" x14ac:dyDescent="0.2">
      <c r="AA1312" s="122" t="s">
        <v>88</v>
      </c>
      <c r="AB1312" s="40">
        <f>_xll.qlInterestRateIndexFixingDate($X$9,AC1312)</f>
        <v>48579</v>
      </c>
      <c r="AC1312" s="40">
        <f>_xll.qlCalendarAdvance(calendar,$AC1311,AA1312,,,trigger)</f>
        <v>48583</v>
      </c>
      <c r="AD1312" s="40">
        <f>_xll.qlInterestRateIndexMaturity($X$9,AC1312,)</f>
        <v>48764</v>
      </c>
      <c r="AE1312" s="43">
        <f>_xll.qlTenorBasisValue(TenorBasis6M,AC1312,_xll.ohTrigger(trigger,$X$24))</f>
        <v>8.5720321291018716E-4</v>
      </c>
      <c r="AF1312" s="90">
        <f>_xll.qlTenorBasisForwardRate(TenorBasis6M,AC1312,_xll.ohTrigger(trigger,$X$24))</f>
        <v>2.0165305096312151E-2</v>
      </c>
      <c r="AG1312" s="90">
        <f>_xll.qlIndexFixing(TenorBasisIndex6M,$AB1312,TRUE,_xll.ohTrigger(trigger,$X$24))</f>
        <v>2.0098678624461359E-2</v>
      </c>
      <c r="AH1312" s="43">
        <f>_xll.qlIndexFixing($X$9,$AB1312,TRUE,trigger)</f>
        <v>2.0173195434644027E-2</v>
      </c>
      <c r="AI1312" s="45">
        <f t="shared" si="34"/>
        <v>-0.74516810182667648</v>
      </c>
    </row>
    <row r="1313" spans="27:35" x14ac:dyDescent="0.2">
      <c r="AA1313" s="122" t="s">
        <v>88</v>
      </c>
      <c r="AB1313" s="40">
        <f>_xll.qlInterestRateIndexFixingDate($X$9,AC1313)</f>
        <v>48586</v>
      </c>
      <c r="AC1313" s="40">
        <f>_xll.qlCalendarAdvance(calendar,$AC1312,AA1313,,,trigger)</f>
        <v>48590</v>
      </c>
      <c r="AD1313" s="40">
        <f>_xll.qlInterestRateIndexMaturity($X$9,AC1313,)</f>
        <v>48771</v>
      </c>
      <c r="AE1313" s="43">
        <f>_xll.qlTenorBasisValue(TenorBasis6M,AC1313,_xll.ohTrigger(trigger,$X$24))</f>
        <v>8.5539346845277828E-4</v>
      </c>
      <c r="AF1313" s="90">
        <f>_xll.qlTenorBasisForwardRate(TenorBasis6M,AC1313,_xll.ohTrigger(trigger,$X$24))</f>
        <v>2.0153185053694449E-2</v>
      </c>
      <c r="AG1313" s="90">
        <f>_xll.qlIndexFixing(TenorBasisIndex6M,$AB1313,TRUE,_xll.ohTrigger(trigger,$X$24))</f>
        <v>2.0086559069218218E-2</v>
      </c>
      <c r="AH1313" s="43">
        <f>_xll.qlIndexFixing($X$9,$AB1313,TRUE,trigger)</f>
        <v>2.0161458859683068E-2</v>
      </c>
      <c r="AI1313" s="45">
        <f t="shared" si="34"/>
        <v>-0.74899790464849625</v>
      </c>
    </row>
    <row r="1314" spans="27:35" x14ac:dyDescent="0.2">
      <c r="AA1314" s="122" t="s">
        <v>88</v>
      </c>
      <c r="AB1314" s="40">
        <f>_xll.qlInterestRateIndexFixingDate($X$9,AC1314)</f>
        <v>48593</v>
      </c>
      <c r="AC1314" s="40">
        <f>_xll.qlCalendarAdvance(calendar,$AC1313,AA1314,,,trigger)</f>
        <v>48597</v>
      </c>
      <c r="AD1314" s="40">
        <f>_xll.qlInterestRateIndexMaturity($X$9,AC1314,)</f>
        <v>48778</v>
      </c>
      <c r="AE1314" s="43">
        <f>_xll.qlTenorBasisValue(TenorBasis6M,AC1314,_xll.ohTrigger(trigger,$X$24))</f>
        <v>8.5358796960354041E-4</v>
      </c>
      <c r="AF1314" s="90">
        <f>_xll.qlTenorBasisForwardRate(TenorBasis6M,AC1314,_xll.ohTrigger(trigger,$X$24))</f>
        <v>2.0141030385380402E-2</v>
      </c>
      <c r="AG1314" s="90">
        <f>_xll.qlIndexFixing(TenorBasisIndex6M,$AB1314,TRUE,_xll.ohTrigger(trigger,$X$24))</f>
        <v>2.0074404889425662E-2</v>
      </c>
      <c r="AH1314" s="43">
        <f>_xll.qlIndexFixing($X$9,$AB1314,TRUE,trigger)</f>
        <v>2.0149678808264761E-2</v>
      </c>
      <c r="AI1314" s="45">
        <f t="shared" si="34"/>
        <v>-0.75273918839099263</v>
      </c>
    </row>
    <row r="1315" spans="27:35" x14ac:dyDescent="0.2">
      <c r="AA1315" s="122" t="s">
        <v>88</v>
      </c>
      <c r="AB1315" s="40">
        <f>_xll.qlInterestRateIndexFixingDate($X$9,AC1315)</f>
        <v>48600</v>
      </c>
      <c r="AC1315" s="40">
        <f>_xll.qlCalendarAdvance(calendar,$AC1314,AA1315,,,trigger)</f>
        <v>48604</v>
      </c>
      <c r="AD1315" s="40">
        <f>_xll.qlInterestRateIndexMaturity($X$9,AC1315,)</f>
        <v>48785</v>
      </c>
      <c r="AE1315" s="43">
        <f>_xll.qlTenorBasisValue(TenorBasis6M,AC1315,_xll.ohTrigger(trigger,$X$24))</f>
        <v>8.5178670990172485E-4</v>
      </c>
      <c r="AF1315" s="90">
        <f>_xll.qlTenorBasisForwardRate(TenorBasis6M,AC1315,_xll.ohTrigger(trigger,$X$24))</f>
        <v>2.0128841085567364E-2</v>
      </c>
      <c r="AG1315" s="90">
        <f>_xll.qlIndexFixing(TenorBasisIndex6M,$AB1315,TRUE,_xll.ohTrigger(trigger,$X$24))</f>
        <v>2.0062216079281481E-2</v>
      </c>
      <c r="AH1315" s="43">
        <f>_xll.qlIndexFixing($X$9,$AB1315,TRUE,trigger)</f>
        <v>2.0137855281154454E-2</v>
      </c>
      <c r="AI1315" s="45">
        <f t="shared" si="34"/>
        <v>-0.75639201872972073</v>
      </c>
    </row>
    <row r="1316" spans="27:35" x14ac:dyDescent="0.2">
      <c r="AA1316" s="122" t="s">
        <v>88</v>
      </c>
      <c r="AB1316" s="40">
        <f>_xll.qlInterestRateIndexFixingDate($X$9,AC1316)</f>
        <v>48607</v>
      </c>
      <c r="AC1316" s="40">
        <f>_xll.qlCalendarAdvance(calendar,$AC1315,AA1316,,,trigger)</f>
        <v>48611</v>
      </c>
      <c r="AD1316" s="40">
        <f>_xll.qlInterestRateIndexMaturity($X$9,AC1316,)</f>
        <v>48792</v>
      </c>
      <c r="AE1316" s="43">
        <f>_xll.qlTenorBasisValue(TenorBasis6M,AC1316,_xll.ohTrigger(trigger,$X$24))</f>
        <v>8.4998968287558984E-4</v>
      </c>
      <c r="AF1316" s="90">
        <f>_xll.qlTenorBasisForwardRate(TenorBasis6M,AC1316,_xll.ohTrigger(trigger,$X$24))</f>
        <v>2.0116617148443403E-2</v>
      </c>
      <c r="AG1316" s="90">
        <f>_xll.qlIndexFixing(TenorBasisIndex6M,$AB1316,TRUE,_xll.ohTrigger(trigger,$X$24))</f>
        <v>2.0049992632973308E-2</v>
      </c>
      <c r="AH1316" s="43">
        <f>_xll.qlIndexFixing($X$9,$AB1316,TRUE,trigger)</f>
        <v>2.012598827912104E-2</v>
      </c>
      <c r="AI1316" s="45">
        <f t="shared" si="34"/>
        <v>-0.75995646147731377</v>
      </c>
    </row>
    <row r="1317" spans="27:35" x14ac:dyDescent="0.2">
      <c r="AA1317" s="122" t="s">
        <v>88</v>
      </c>
      <c r="AB1317" s="40">
        <f>_xll.qlInterestRateIndexFixingDate($X$9,AC1317)</f>
        <v>48614</v>
      </c>
      <c r="AC1317" s="40">
        <f>_xll.qlCalendarAdvance(calendar,$AC1316,AA1317,,,trigger)</f>
        <v>48618</v>
      </c>
      <c r="AD1317" s="40">
        <f>_xll.qlInterestRateIndexMaturity($X$9,AC1317,)</f>
        <v>48799</v>
      </c>
      <c r="AE1317" s="43">
        <f>_xll.qlTenorBasisValue(TenorBasis6M,AC1317,_xll.ohTrigger(trigger,$X$24))</f>
        <v>8.4819688204257088E-4</v>
      </c>
      <c r="AF1317" s="90">
        <f>_xll.qlTenorBasisForwardRate(TenorBasis6M,AC1317,_xll.ohTrigger(trigger,$X$24))</f>
        <v>2.0104358568188648E-2</v>
      </c>
      <c r="AG1317" s="90">
        <f>_xll.qlIndexFixing(TenorBasisIndex6M,$AB1317,TRUE,_xll.ohTrigger(trigger,$X$24))</f>
        <v>2.0037734544682152E-2</v>
      </c>
      <c r="AH1317" s="43">
        <f>_xll.qlIndexFixing($X$9,$AB1317,TRUE,trigger)</f>
        <v>2.0114077802935171E-2</v>
      </c>
      <c r="AI1317" s="45">
        <f t="shared" si="34"/>
        <v>-0.76343258253019219</v>
      </c>
    </row>
    <row r="1318" spans="27:35" x14ac:dyDescent="0.2">
      <c r="AA1318" s="122" t="s">
        <v>88</v>
      </c>
      <c r="AB1318" s="40">
        <f>_xll.qlInterestRateIndexFixingDate($X$9,AC1318)</f>
        <v>48621</v>
      </c>
      <c r="AC1318" s="40">
        <f>_xll.qlCalendarAdvance(calendar,$AC1317,AA1318,,,trigger)</f>
        <v>48625</v>
      </c>
      <c r="AD1318" s="40">
        <f>_xll.qlInterestRateIndexMaturity($X$9,AC1318,)</f>
        <v>48806</v>
      </c>
      <c r="AE1318" s="43">
        <f>_xll.qlTenorBasisValue(TenorBasis6M,AC1318,_xll.ohTrigger(trigger,$X$24))</f>
        <v>8.4640830090945435E-4</v>
      </c>
      <c r="AF1318" s="90">
        <f>_xll.qlTenorBasisForwardRate(TenorBasis6M,AC1318,_xll.ohTrigger(trigger,$X$24))</f>
        <v>2.0092065338973068E-2</v>
      </c>
      <c r="AG1318" s="90">
        <f>_xll.qlIndexFixing(TenorBasisIndex6M,$AB1318,TRUE,_xll.ohTrigger(trigger,$X$24))</f>
        <v>1.9914768819355843E-2</v>
      </c>
      <c r="AH1318" s="43">
        <f>_xll.qlIndexFixing($X$9,$AB1318,TRUE,trigger)</f>
        <v>2.0102123853371477E-2</v>
      </c>
      <c r="AI1318" s="45">
        <f t="shared" si="34"/>
        <v>-1.8735503401563423</v>
      </c>
    </row>
    <row r="1319" spans="27:35" x14ac:dyDescent="0.2">
      <c r="AA1319" s="122" t="s">
        <v>88</v>
      </c>
      <c r="AB1319" s="40">
        <f>_xll.qlInterestRateIndexFixingDate($X$9,AC1319)</f>
        <v>48628</v>
      </c>
      <c r="AC1319" s="40">
        <f>_xll.qlCalendarAdvance(calendar,$AC1318,AA1319,,,trigger)</f>
        <v>48632</v>
      </c>
      <c r="AD1319" s="40">
        <f>_xll.qlInterestRateIndexMaturity($X$9,AC1319,)</f>
        <v>48813</v>
      </c>
      <c r="AE1319" s="43">
        <f>_xll.qlTenorBasisValue(TenorBasis6M,AC1319,_xll.ohTrigger(trigger,$X$24))</f>
        <v>8.4462393297254608E-4</v>
      </c>
      <c r="AF1319" s="90">
        <f>_xll.qlTenorBasisForwardRate(TenorBasis6M,AC1319,_xll.ohTrigger(trigger,$X$24))</f>
        <v>2.0079737454959116E-2</v>
      </c>
      <c r="AG1319" s="90">
        <f>_xll.qlIndexFixing(TenorBasisIndex6M,$AB1319,TRUE,_xll.ohTrigger(trigger,$X$24))</f>
        <v>2.0013114418822805E-2</v>
      </c>
      <c r="AH1319" s="43">
        <f>_xll.qlIndexFixing($X$9,$AB1319,TRUE,trigger)</f>
        <v>2.0090126431205908E-2</v>
      </c>
      <c r="AI1319" s="45">
        <f t="shared" si="34"/>
        <v>-0.7701201238310279</v>
      </c>
    </row>
    <row r="1320" spans="27:35" x14ac:dyDescent="0.2">
      <c r="AA1320" s="122" t="s">
        <v>88</v>
      </c>
      <c r="AB1320" s="40">
        <f>_xll.qlInterestRateIndexFixingDate($X$9,AC1320)</f>
        <v>48635</v>
      </c>
      <c r="AC1320" s="40">
        <f>_xll.qlCalendarAdvance(calendar,$AC1319,AA1320,,,trigger)</f>
        <v>48639</v>
      </c>
      <c r="AD1320" s="40">
        <f>_xll.qlInterestRateIndexMaturity($X$9,AC1320,)</f>
        <v>48823</v>
      </c>
      <c r="AE1320" s="43">
        <f>_xll.qlTenorBasisValue(TenorBasis6M,AC1320,_xll.ohTrigger(trigger,$X$24))</f>
        <v>8.4284377171784059E-4</v>
      </c>
      <c r="AF1320" s="90">
        <f>_xll.qlTenorBasisForwardRate(TenorBasis6M,AC1320,_xll.ohTrigger(trigger,$X$24))</f>
        <v>2.0066360878530379E-2</v>
      </c>
      <c r="AG1320" s="90">
        <f>_xll.qlIndexFixing(TenorBasisIndex6M,$AB1320,TRUE,_xll.ohTrigger(trigger,$X$24))</f>
        <v>2.0110219110311484E-2</v>
      </c>
      <c r="AH1320" s="43">
        <f>_xll.qlIndexFixing($X$9,$AB1320,TRUE,trigger)</f>
        <v>2.0077132884018849E-2</v>
      </c>
      <c r="AI1320" s="45">
        <f t="shared" si="34"/>
        <v>0.33086226292635551</v>
      </c>
    </row>
    <row r="1321" spans="27:35" x14ac:dyDescent="0.2">
      <c r="AA1321" s="122" t="s">
        <v>88</v>
      </c>
      <c r="AB1321" s="40">
        <f>_xll.qlInterestRateIndexFixingDate($X$9,AC1321)</f>
        <v>48642</v>
      </c>
      <c r="AC1321" s="40">
        <f>_xll.qlCalendarAdvance(calendar,$AC1320,AA1321,,,trigger)</f>
        <v>48646</v>
      </c>
      <c r="AD1321" s="40">
        <f>_xll.qlInterestRateIndexMaturity($X$9,AC1321,)</f>
        <v>48830</v>
      </c>
      <c r="AE1321" s="43">
        <f>_xll.qlTenorBasisValue(TenorBasis6M,AC1321,_xll.ohTrigger(trigger,$X$24))</f>
        <v>8.4106781062118902E-4</v>
      </c>
      <c r="AF1321" s="90">
        <f>_xll.qlTenorBasisForwardRate(TenorBasis6M,AC1321,_xll.ohTrigger(trigger,$X$24))</f>
        <v>2.0053954168940694E-2</v>
      </c>
      <c r="AG1321" s="90">
        <f>_xll.qlIndexFixing(TenorBasisIndex6M,$AB1321,TRUE,_xll.ohTrigger(trigger,$X$24))</f>
        <v>1.9987321172848179E-2</v>
      </c>
      <c r="AH1321" s="43">
        <f>_xll.qlIndexFixing($X$9,$AB1321,TRUE,trigger)</f>
        <v>2.0065037191476499E-2</v>
      </c>
      <c r="AI1321" s="45">
        <f t="shared" si="34"/>
        <v>-0.77716018628319616</v>
      </c>
    </row>
    <row r="1322" spans="27:35" x14ac:dyDescent="0.2">
      <c r="AA1322" s="122" t="s">
        <v>88</v>
      </c>
      <c r="AB1322" s="40">
        <f>_xll.qlInterestRateIndexFixingDate($X$9,AC1322)</f>
        <v>48649</v>
      </c>
      <c r="AC1322" s="40">
        <f>_xll.qlCalendarAdvance(calendar,$AC1321,AA1322,,,trigger)</f>
        <v>48653</v>
      </c>
      <c r="AD1322" s="40">
        <f>_xll.qlInterestRateIndexMaturity($X$9,AC1322,)</f>
        <v>48837</v>
      </c>
      <c r="AE1322" s="43">
        <f>_xll.qlTenorBasisValue(TenorBasis6M,AC1322,_xll.ohTrigger(trigger,$X$24))</f>
        <v>8.3929604314846604E-4</v>
      </c>
      <c r="AF1322" s="90">
        <f>_xll.qlTenorBasisForwardRate(TenorBasis6M,AC1322,_xll.ohTrigger(trigger,$X$24))</f>
        <v>2.0041512781231501E-2</v>
      </c>
      <c r="AG1322" s="90">
        <f>_xll.qlIndexFixing(TenorBasisIndex6M,$AB1322,TRUE,_xll.ohTrigger(trigger,$X$24))</f>
        <v>1.9974880290010783E-2</v>
      </c>
      <c r="AH1322" s="43">
        <f>_xll.qlIndexFixing($X$9,$AB1322,TRUE,trigger)</f>
        <v>2.0052898022828388E-2</v>
      </c>
      <c r="AI1322" s="45">
        <f t="shared" ref="AI1322:AI1385" si="35">(AG1322-AH1322)*10000</f>
        <v>-0.78017732817604879</v>
      </c>
    </row>
    <row r="1323" spans="27:35" x14ac:dyDescent="0.2">
      <c r="AA1323" s="122" t="s">
        <v>88</v>
      </c>
      <c r="AB1323" s="40">
        <f>_xll.qlInterestRateIndexFixingDate($X$9,AC1323)</f>
        <v>48656</v>
      </c>
      <c r="AC1323" s="40">
        <f>_xll.qlCalendarAdvance(calendar,$AC1322,AA1323,,,trigger)</f>
        <v>48660</v>
      </c>
      <c r="AD1323" s="40">
        <f>_xll.qlInterestRateIndexMaturity($X$9,AC1323,)</f>
        <v>48844</v>
      </c>
      <c r="AE1323" s="43">
        <f>_xll.qlTenorBasisValue(TenorBasis6M,AC1323,_xll.ohTrigger(trigger,$X$24))</f>
        <v>8.3752846275573665E-4</v>
      </c>
      <c r="AF1323" s="90">
        <f>_xll.qlTenorBasisForwardRate(TenorBasis6M,AC1323,_xll.ohTrigger(trigger,$X$24))</f>
        <v>2.0029036709539233E-2</v>
      </c>
      <c r="AG1323" s="90">
        <f>_xll.qlIndexFixing(TenorBasisIndex6M,$AB1323,TRUE,_xll.ohTrigger(trigger,$X$24))</f>
        <v>1.9962404724358507E-2</v>
      </c>
      <c r="AH1323" s="43">
        <f>_xll.qlIndexFixing($X$9,$AB1323,TRUE,trigger)</f>
        <v>2.0040715378877354E-2</v>
      </c>
      <c r="AI1323" s="45">
        <f t="shared" si="35"/>
        <v>-0.78310654518846945</v>
      </c>
    </row>
    <row r="1324" spans="27:35" x14ac:dyDescent="0.2">
      <c r="AA1324" s="122" t="s">
        <v>88</v>
      </c>
      <c r="AB1324" s="40">
        <f>_xll.qlInterestRateIndexFixingDate($X$9,AC1324)</f>
        <v>48663</v>
      </c>
      <c r="AC1324" s="40">
        <f>_xll.qlCalendarAdvance(calendar,$AC1323,AA1324,,,trigger)</f>
        <v>48667</v>
      </c>
      <c r="AD1324" s="40">
        <f>_xll.qlInterestRateIndexMaturity($X$9,AC1324,)</f>
        <v>48851</v>
      </c>
      <c r="AE1324" s="43">
        <f>_xll.qlTenorBasisValue(TenorBasis6M,AC1324,_xll.ohTrigger(trigger,$X$24))</f>
        <v>8.3576506288941712E-4</v>
      </c>
      <c r="AF1324" s="90">
        <f>_xll.qlTenorBasisForwardRate(TenorBasis6M,AC1324,_xll.ohTrigger(trigger,$X$24))</f>
        <v>2.001652594799554E-2</v>
      </c>
      <c r="AG1324" s="90">
        <f>_xll.qlIndexFixing(TenorBasisIndex6M,$AB1324,TRUE,_xll.ohTrigger(trigger,$X$24))</f>
        <v>1.9841461753606324E-2</v>
      </c>
      <c r="AH1324" s="43">
        <f>_xll.qlIndexFixing($X$9,$AB1324,TRUE,trigger)</f>
        <v>2.0028489260427104E-2</v>
      </c>
      <c r="AI1324" s="45">
        <f t="shared" si="35"/>
        <v>-1.8702750682077913</v>
      </c>
    </row>
    <row r="1325" spans="27:35" x14ac:dyDescent="0.2">
      <c r="AA1325" s="122" t="s">
        <v>88</v>
      </c>
      <c r="AB1325" s="40">
        <f>_xll.qlInterestRateIndexFixingDate($X$9,AC1325)</f>
        <v>48670</v>
      </c>
      <c r="AC1325" s="40">
        <f>_xll.qlCalendarAdvance(calendar,$AC1324,AA1325,,,trigger)</f>
        <v>48674</v>
      </c>
      <c r="AD1325" s="40">
        <f>_xll.qlInterestRateIndexMaturity($X$9,AC1325,)</f>
        <v>48857</v>
      </c>
      <c r="AE1325" s="43">
        <f>_xll.qlTenorBasisValue(TenorBasis6M,AC1325,_xll.ohTrigger(trigger,$X$24))</f>
        <v>8.3400583698644334E-4</v>
      </c>
      <c r="AF1325" s="90">
        <f>_xll.qlTenorBasisForwardRate(TenorBasis6M,AC1325,_xll.ohTrigger(trigger,$X$24))</f>
        <v>2.0004334667614119E-2</v>
      </c>
      <c r="AG1325" s="90">
        <f>_xll.qlIndexFixing(TenorBasisIndex6M,$AB1325,TRUE,_xll.ohTrigger(trigger,$X$24))</f>
        <v>1.9938421391047921E-2</v>
      </c>
      <c r="AH1325" s="43">
        <f>_xll.qlIndexFixing($X$9,$AB1325,TRUE,trigger)</f>
        <v>2.001655649196319E-2</v>
      </c>
      <c r="AI1325" s="45">
        <f t="shared" si="35"/>
        <v>-0.78135100915269207</v>
      </c>
    </row>
    <row r="1326" spans="27:35" x14ac:dyDescent="0.2">
      <c r="AA1326" s="122" t="s">
        <v>88</v>
      </c>
      <c r="AB1326" s="40">
        <f>_xll.qlInterestRateIndexFixingDate($X$9,AC1326)</f>
        <v>48677</v>
      </c>
      <c r="AC1326" s="40">
        <f>_xll.qlCalendarAdvance(calendar,$AC1325,AA1326,,,trigger)</f>
        <v>48681</v>
      </c>
      <c r="AD1326" s="40">
        <f>_xll.qlInterestRateIndexMaturity($X$9,AC1326,)</f>
        <v>48864</v>
      </c>
      <c r="AE1326" s="43">
        <f>_xll.qlTenorBasisValue(TenorBasis6M,AC1326,_xll.ohTrigger(trigger,$X$24))</f>
        <v>8.3225077847442781E-4</v>
      </c>
      <c r="AF1326" s="90">
        <f>_xll.qlTenorBasisForwardRate(TenorBasis6M,AC1326,_xll.ohTrigger(trigger,$X$24))</f>
        <v>1.9991757684730774E-2</v>
      </c>
      <c r="AG1326" s="90">
        <f>_xll.qlIndexFixing(TenorBasisIndex6M,$AB1326,TRUE,_xll.ohTrigger(trigger,$X$24))</f>
        <v>1.9928344077323013E-2</v>
      </c>
      <c r="AH1326" s="43">
        <f>_xll.qlIndexFixing($X$9,$AB1326,TRUE,trigger)</f>
        <v>2.0004247212802639E-2</v>
      </c>
      <c r="AI1326" s="45">
        <f t="shared" si="35"/>
        <v>-0.75903135479626216</v>
      </c>
    </row>
    <row r="1327" spans="27:35" x14ac:dyDescent="0.2">
      <c r="AA1327" s="122" t="s">
        <v>88</v>
      </c>
      <c r="AB1327" s="40">
        <f>_xll.qlInterestRateIndexFixingDate($X$9,AC1327)</f>
        <v>48682</v>
      </c>
      <c r="AC1327" s="40">
        <f>_xll.qlCalendarAdvance(calendar,$AC1326,AA1327,,,trigger)</f>
        <v>48688</v>
      </c>
      <c r="AD1327" s="40">
        <f>_xll.qlInterestRateIndexMaturity($X$9,AC1327,)</f>
        <v>48871</v>
      </c>
      <c r="AE1327" s="43">
        <f>_xll.qlTenorBasisValue(TenorBasis6M,AC1327,_xll.ohTrigger(trigger,$X$24))</f>
        <v>8.3049988077182695E-4</v>
      </c>
      <c r="AF1327" s="90">
        <f>_xll.qlTenorBasisForwardRate(TenorBasis6M,AC1327,_xll.ohTrigger(trigger,$X$24))</f>
        <v>1.9979145996247283E-2</v>
      </c>
      <c r="AG1327" s="90">
        <f>_xll.qlIndexFixing(TenorBasisIndex6M,$AB1327,TRUE,_xll.ohTrigger(trigger,$X$24))</f>
        <v>1.9918232027302078E-2</v>
      </c>
      <c r="AH1327" s="43">
        <f>_xll.qlIndexFixing($X$9,$AB1327,TRUE,trigger)</f>
        <v>1.999189446350225E-2</v>
      </c>
      <c r="AI1327" s="45">
        <f t="shared" si="35"/>
        <v>-0.73662436200171855</v>
      </c>
    </row>
    <row r="1328" spans="27:35" x14ac:dyDescent="0.2">
      <c r="AA1328" s="122" t="s">
        <v>88</v>
      </c>
      <c r="AB1328" s="40">
        <f>_xll.qlInterestRateIndexFixingDate($X$9,AC1328)</f>
        <v>48691</v>
      </c>
      <c r="AC1328" s="40">
        <f>_xll.qlCalendarAdvance(calendar,$AC1327,AA1328,,,trigger)</f>
        <v>48695</v>
      </c>
      <c r="AD1328" s="40">
        <f>_xll.qlInterestRateIndexMaturity($X$9,AC1328,)</f>
        <v>48878</v>
      </c>
      <c r="AE1328" s="43">
        <f>_xll.qlTenorBasisValue(TenorBasis6M,AC1328,_xll.ohTrigger(trigger,$X$24))</f>
        <v>8.2875313728809484E-4</v>
      </c>
      <c r="AF1328" s="90">
        <f>_xll.qlTenorBasisForwardRate(TenorBasis6M,AC1328,_xll.ohTrigger(trigger,$X$24))</f>
        <v>1.9966499596260179E-2</v>
      </c>
      <c r="AG1328" s="90">
        <f>_xll.qlIndexFixing(TenorBasisIndex6M,$AB1328,TRUE,_xll.ohTrigger(trigger,$X$24))</f>
        <v>1.9799343283968044E-2</v>
      </c>
      <c r="AH1328" s="43">
        <f>_xll.qlIndexFixing($X$9,$AB1328,TRUE,trigger)</f>
        <v>1.9979498244873179E-2</v>
      </c>
      <c r="AI1328" s="45">
        <f t="shared" si="35"/>
        <v>-1.8015496090513505</v>
      </c>
    </row>
    <row r="1329" spans="27:35" x14ac:dyDescent="0.2">
      <c r="AA1329" s="122" t="s">
        <v>88</v>
      </c>
      <c r="AB1329" s="40">
        <f>_xll.qlInterestRateIndexFixingDate($X$9,AC1329)</f>
        <v>48698</v>
      </c>
      <c r="AC1329" s="40">
        <f>_xll.qlCalendarAdvance(calendar,$AC1328,AA1329,,,trigger)</f>
        <v>48702</v>
      </c>
      <c r="AD1329" s="40">
        <f>_xll.qlInterestRateIndexMaturity($X$9,AC1329,)</f>
        <v>48886</v>
      </c>
      <c r="AE1329" s="43">
        <f>_xll.qlTenorBasisValue(TenorBasis6M,AC1329,_xll.ohTrigger(trigger,$X$24))</f>
        <v>8.2701054142384899E-4</v>
      </c>
      <c r="AF1329" s="90">
        <f>_xll.qlTenorBasisForwardRate(TenorBasis6M,AC1329,_xll.ohTrigger(trigger,$X$24))</f>
        <v>1.9953451586535213E-2</v>
      </c>
      <c r="AG1329" s="90">
        <f>_xll.qlIndexFixing(TenorBasisIndex6M,$AB1329,TRUE,_xll.ohTrigger(trigger,$X$24))</f>
        <v>2.0007725496645711E-2</v>
      </c>
      <c r="AH1329" s="43">
        <f>_xll.qlIndexFixing($X$9,$AB1329,TRUE,trigger)</f>
        <v>1.9966706579067486E-2</v>
      </c>
      <c r="AI1329" s="45">
        <f t="shared" si="35"/>
        <v>0.41018917578225511</v>
      </c>
    </row>
    <row r="1330" spans="27:35" x14ac:dyDescent="0.2">
      <c r="AA1330" s="122" t="s">
        <v>88</v>
      </c>
      <c r="AB1330" s="40">
        <f>_xll.qlInterestRateIndexFixingDate($X$9,AC1330)</f>
        <v>48705</v>
      </c>
      <c r="AC1330" s="40">
        <f>_xll.qlCalendarAdvance(calendar,$AC1329,AA1330,,,trigger)</f>
        <v>48709</v>
      </c>
      <c r="AD1330" s="40">
        <f>_xll.qlInterestRateIndexMaturity($X$9,AC1330,)</f>
        <v>48893</v>
      </c>
      <c r="AE1330" s="43">
        <f>_xll.qlTenorBasisValue(TenorBasis6M,AC1330,_xll.ohTrigger(trigger,$X$24))</f>
        <v>8.2527208657102189E-4</v>
      </c>
      <c r="AF1330" s="90">
        <f>_xll.qlTenorBasisForwardRate(TenorBasis6M,AC1330,_xll.ohTrigger(trigger,$X$24))</f>
        <v>1.99407325622032E-2</v>
      </c>
      <c r="AG1330" s="90">
        <f>_xll.qlIndexFixing(TenorBasisIndex6M,$AB1330,TRUE,_xll.ohTrigger(trigger,$X$24))</f>
        <v>1.9887597712621649E-2</v>
      </c>
      <c r="AH1330" s="43">
        <f>_xll.qlIndexFixing($X$9,$AB1330,TRUE,trigger)</f>
        <v>1.9954219630687404E-2</v>
      </c>
      <c r="AI1330" s="45">
        <f t="shared" si="35"/>
        <v>-0.66621918065754704</v>
      </c>
    </row>
    <row r="1331" spans="27:35" x14ac:dyDescent="0.2">
      <c r="AA1331" s="122" t="s">
        <v>88</v>
      </c>
      <c r="AB1331" s="40">
        <f>_xll.qlInterestRateIndexFixingDate($X$9,AC1331)</f>
        <v>48712</v>
      </c>
      <c r="AC1331" s="40">
        <f>_xll.qlCalendarAdvance(calendar,$AC1330,AA1331,,,trigger)</f>
        <v>48716</v>
      </c>
      <c r="AD1331" s="40">
        <f>_xll.qlInterestRateIndexMaturity($X$9,AC1331,)</f>
        <v>48900</v>
      </c>
      <c r="AE1331" s="43">
        <f>_xll.qlTenorBasisValue(TenorBasis6M,AC1331,_xll.ohTrigger(trigger,$X$24))</f>
        <v>8.2353776611302377E-4</v>
      </c>
      <c r="AF1331" s="90">
        <f>_xll.qlTenorBasisForwardRate(TenorBasis6M,AC1331,_xll.ohTrigger(trigger,$X$24))</f>
        <v>1.9927978806728877E-2</v>
      </c>
      <c r="AG1331" s="90">
        <f>_xll.qlIndexFixing(TenorBasisIndex6M,$AB1331,TRUE,_xll.ohTrigger(trigger,$X$24))</f>
        <v>1.9987090297730461E-2</v>
      </c>
      <c r="AH1331" s="43">
        <f>_xll.qlIndexFixing($X$9,$AB1331,TRUE,trigger)</f>
        <v>1.9941689213522233E-2</v>
      </c>
      <c r="AI1331" s="45">
        <f t="shared" si="35"/>
        <v>0.45401084208227666</v>
      </c>
    </row>
    <row r="1332" spans="27:35" x14ac:dyDescent="0.2">
      <c r="AA1332" s="122" t="s">
        <v>88</v>
      </c>
      <c r="AB1332" s="40">
        <f>_xll.qlInterestRateIndexFixingDate($X$9,AC1332)</f>
        <v>48719</v>
      </c>
      <c r="AC1332" s="40">
        <f>_xll.qlCalendarAdvance(calendar,$AC1331,AA1332,,,trigger)</f>
        <v>48723</v>
      </c>
      <c r="AD1332" s="40">
        <f>_xll.qlInterestRateIndexMaturity($X$9,AC1332,)</f>
        <v>48907</v>
      </c>
      <c r="AE1332" s="43">
        <f>_xll.qlTenorBasisValue(TenorBasis6M,AC1332,_xll.ohTrigger(trigger,$X$24))</f>
        <v>8.2180757342489397E-4</v>
      </c>
      <c r="AF1332" s="90">
        <f>_xll.qlTenorBasisForwardRate(TenorBasis6M,AC1332,_xll.ohTrigger(trigger,$X$24))</f>
        <v>1.9915190314186548E-2</v>
      </c>
      <c r="AG1332" s="90">
        <f>_xll.qlIndexFixing(TenorBasisIndex6M,$AB1332,TRUE,_xll.ohTrigger(trigger,$X$24))</f>
        <v>1.9867027568815959E-2</v>
      </c>
      <c r="AH1332" s="43">
        <f>_xll.qlIndexFixing($X$9,$AB1332,TRUE,trigger)</f>
        <v>1.9929115328400433E-2</v>
      </c>
      <c r="AI1332" s="45">
        <f t="shared" si="35"/>
        <v>-0.62087759584474045</v>
      </c>
    </row>
    <row r="1333" spans="27:35" x14ac:dyDescent="0.2">
      <c r="AA1333" s="122" t="s">
        <v>88</v>
      </c>
      <c r="AB1333" s="40">
        <f>_xll.qlInterestRateIndexFixingDate($X$9,AC1333)</f>
        <v>48726</v>
      </c>
      <c r="AC1333" s="40">
        <f>_xll.qlCalendarAdvance(calendar,$AC1332,AA1333,,,trigger)</f>
        <v>48730</v>
      </c>
      <c r="AD1333" s="40">
        <f>_xll.qlInterestRateIndexMaturity($X$9,AC1333,)</f>
        <v>48913</v>
      </c>
      <c r="AE1333" s="43">
        <f>_xll.qlTenorBasisValue(TenorBasis6M,AC1333,_xll.ohTrigger(trigger,$X$24))</f>
        <v>8.2008150187345941E-4</v>
      </c>
      <c r="AF1333" s="90">
        <f>_xll.qlTenorBasisForwardRate(TenorBasis6M,AC1333,_xll.ohTrigger(trigger,$X$24))</f>
        <v>1.990274671675217E-2</v>
      </c>
      <c r="AG1333" s="90">
        <f>_xll.qlIndexFixing(TenorBasisIndex6M,$AB1333,TRUE,_xll.ohTrigger(trigger,$X$24))</f>
        <v>1.985682992664696E-2</v>
      </c>
      <c r="AH1333" s="43">
        <f>_xll.qlIndexFixing($X$9,$AB1333,TRUE,trigger)</f>
        <v>1.991686514040333E-2</v>
      </c>
      <c r="AI1333" s="45">
        <f t="shared" si="35"/>
        <v>-0.60035213756370198</v>
      </c>
    </row>
    <row r="1334" spans="27:35" x14ac:dyDescent="0.2">
      <c r="AA1334" s="122" t="s">
        <v>88</v>
      </c>
      <c r="AB1334" s="40">
        <f>_xll.qlInterestRateIndexFixingDate($X$9,AC1334)</f>
        <v>48733</v>
      </c>
      <c r="AC1334" s="40">
        <f>_xll.qlCalendarAdvance(calendar,$AC1333,AA1334,,,trigger)</f>
        <v>48737</v>
      </c>
      <c r="AD1334" s="40">
        <f>_xll.qlInterestRateIndexMaturity($X$9,AC1334,)</f>
        <v>48920</v>
      </c>
      <c r="AE1334" s="43">
        <f>_xll.qlTenorBasisValue(TenorBasis6M,AC1334,_xll.ohTrigger(trigger,$X$24))</f>
        <v>8.1835954481748643E-4</v>
      </c>
      <c r="AF1334" s="90">
        <f>_xll.qlTenorBasisForwardRate(TenorBasis6M,AC1334,_xll.ohTrigger(trigger,$X$24))</f>
        <v>1.9889891923437552E-2</v>
      </c>
      <c r="AG1334" s="90">
        <f>_xll.qlIndexFixing(TenorBasisIndex6M,$AB1334,TRUE,_xll.ohTrigger(trigger,$X$24))</f>
        <v>1.984647455326282E-2</v>
      </c>
      <c r="AH1334" s="43">
        <f>_xll.qlIndexFixing($X$9,$AB1334,TRUE,trigger)</f>
        <v>1.9904208123006323E-2</v>
      </c>
      <c r="AI1334" s="45">
        <f t="shared" si="35"/>
        <v>-0.57733569743503166</v>
      </c>
    </row>
    <row r="1335" spans="27:35" x14ac:dyDescent="0.2">
      <c r="AA1335" s="122" t="s">
        <v>88</v>
      </c>
      <c r="AB1335" s="40">
        <f>_xll.qlInterestRateIndexFixingDate($X$9,AC1335)</f>
        <v>48740</v>
      </c>
      <c r="AC1335" s="40">
        <f>_xll.qlCalendarAdvance(calendar,$AC1334,AA1335,,,trigger)</f>
        <v>48744</v>
      </c>
      <c r="AD1335" s="40">
        <f>_xll.qlInterestRateIndexMaturity($X$9,AC1335,)</f>
        <v>48927</v>
      </c>
      <c r="AE1335" s="43">
        <f>_xll.qlTenorBasisValue(TenorBasis6M,AC1335,_xll.ohTrigger(trigger,$X$24))</f>
        <v>8.1664169560783382E-4</v>
      </c>
      <c r="AF1335" s="90">
        <f>_xll.qlTenorBasisForwardRate(TenorBasis6M,AC1335,_xll.ohTrigger(trigger,$X$24))</f>
        <v>1.9877002377125513E-2</v>
      </c>
      <c r="AG1335" s="90">
        <f>_xll.qlIndexFixing(TenorBasisIndex6M,$AB1335,TRUE,_xll.ohTrigger(trigger,$X$24))</f>
        <v>1.9836084395137035E-2</v>
      </c>
      <c r="AH1335" s="43">
        <f>_xll.qlIndexFixing($X$9,$AB1335,TRUE,trigger)</f>
        <v>1.9891507642040833E-2</v>
      </c>
      <c r="AI1335" s="45">
        <f t="shared" si="35"/>
        <v>-0.55423246903798384</v>
      </c>
    </row>
    <row r="1336" spans="27:35" x14ac:dyDescent="0.2">
      <c r="AA1336" s="122" t="s">
        <v>88</v>
      </c>
      <c r="AB1336" s="40">
        <f>_xll.qlInterestRateIndexFixingDate($X$9,AC1336)</f>
        <v>48747</v>
      </c>
      <c r="AC1336" s="40">
        <f>_xll.qlCalendarAdvance(calendar,$AC1335,AA1336,,,trigger)</f>
        <v>48751</v>
      </c>
      <c r="AD1336" s="40">
        <f>_xll.qlInterestRateIndexMaturity($X$9,AC1336,)</f>
        <v>48934</v>
      </c>
      <c r="AE1336" s="43">
        <f>_xll.qlTenorBasisValue(TenorBasis6M,AC1336,_xll.ohTrigger(trigger,$X$24))</f>
        <v>8.1492794758760486E-4</v>
      </c>
      <c r="AF1336" s="90">
        <f>_xll.qlTenorBasisForwardRate(TenorBasis6M,AC1336,_xll.ohTrigger(trigger,$X$24))</f>
        <v>1.9864078071861038E-2</v>
      </c>
      <c r="AG1336" s="90">
        <f>_xll.qlIndexFixing(TenorBasisIndex6M,$AB1336,TRUE,_xll.ohTrigger(trigger,$X$24))</f>
        <v>1.9825659446186601E-2</v>
      </c>
      <c r="AH1336" s="43">
        <f>_xll.qlIndexFixing($X$9,$AB1336,TRUE,trigger)</f>
        <v>1.9878763698342038E-2</v>
      </c>
      <c r="AI1336" s="45">
        <f t="shared" si="35"/>
        <v>-0.53104252155437148</v>
      </c>
    </row>
    <row r="1337" spans="27:35" x14ac:dyDescent="0.2">
      <c r="AA1337" s="122" t="s">
        <v>88</v>
      </c>
      <c r="AB1337" s="40">
        <f>_xll.qlInterestRateIndexFixingDate($X$9,AC1337)</f>
        <v>48754</v>
      </c>
      <c r="AC1337" s="40">
        <f>_xll.qlCalendarAdvance(calendar,$AC1336,AA1337,,,trigger)</f>
        <v>48758</v>
      </c>
      <c r="AD1337" s="40">
        <f>_xll.qlInterestRateIndexMaturity($X$9,AC1337,)</f>
        <v>48941</v>
      </c>
      <c r="AE1337" s="43">
        <f>_xll.qlTenorBasisValue(TenorBasis6M,AC1337,_xll.ohTrigger(trigger,$X$24))</f>
        <v>8.1321829409229923E-4</v>
      </c>
      <c r="AF1337" s="90">
        <f>_xll.qlTenorBasisForwardRate(TenorBasis6M,AC1337,_xll.ohTrigger(trigger,$X$24))</f>
        <v>1.9851119001688233E-2</v>
      </c>
      <c r="AG1337" s="90">
        <f>_xll.qlIndexFixing(TenorBasisIndex6M,$AB1337,TRUE,_xll.ohTrigger(trigger,$X$24))</f>
        <v>1.9707115545583985E-2</v>
      </c>
      <c r="AH1337" s="43">
        <f>_xll.qlIndexFixing($X$9,$AB1337,TRUE,trigger)</f>
        <v>1.9865976292747306E-2</v>
      </c>
      <c r="AI1337" s="45">
        <f t="shared" si="35"/>
        <v>-1.5886074716332104</v>
      </c>
    </row>
    <row r="1338" spans="27:35" x14ac:dyDescent="0.2">
      <c r="AA1338" s="122" t="s">
        <v>88</v>
      </c>
      <c r="AB1338" s="40">
        <f>_xll.qlInterestRateIndexFixingDate($X$9,AC1338)</f>
        <v>48761</v>
      </c>
      <c r="AC1338" s="40">
        <f>_xll.qlCalendarAdvance(calendar,$AC1337,AA1338,,,trigger)</f>
        <v>48765</v>
      </c>
      <c r="AD1338" s="40">
        <f>_xll.qlInterestRateIndexMaturity($X$9,AC1338,)</f>
        <v>48949</v>
      </c>
      <c r="AE1338" s="43">
        <f>_xll.qlTenorBasisValue(TenorBasis6M,AC1338,_xll.ohTrigger(trigger,$X$24))</f>
        <v>8.1151272844996064E-4</v>
      </c>
      <c r="AF1338" s="90">
        <f>_xll.qlTenorBasisForwardRate(TenorBasis6M,AC1338,_xll.ohTrigger(trigger,$X$24))</f>
        <v>1.9837729547928774E-2</v>
      </c>
      <c r="AG1338" s="90">
        <f>_xll.qlIndexFixing(TenorBasisIndex6M,$AB1338,TRUE,_xll.ohTrigger(trigger,$X$24))</f>
        <v>1.9913765590800759E-2</v>
      </c>
      <c r="AH1338" s="43">
        <f>_xll.qlIndexFixing($X$9,$AB1338,TRUE,trigger)</f>
        <v>1.9852759237290536E-2</v>
      </c>
      <c r="AI1338" s="45">
        <f t="shared" si="35"/>
        <v>0.61006353510223432</v>
      </c>
    </row>
    <row r="1339" spans="27:35" x14ac:dyDescent="0.2">
      <c r="AA1339" s="122" t="s">
        <v>88</v>
      </c>
      <c r="AB1339" s="40">
        <f>_xll.qlInterestRateIndexFixingDate($X$9,AC1339)</f>
        <v>48768</v>
      </c>
      <c r="AC1339" s="40">
        <f>_xll.qlCalendarAdvance(calendar,$AC1338,AA1339,,,trigger)</f>
        <v>48772</v>
      </c>
      <c r="AD1339" s="40">
        <f>_xll.qlInterestRateIndexMaturity($X$9,AC1339,)</f>
        <v>48956</v>
      </c>
      <c r="AE1339" s="43">
        <f>_xll.qlTenorBasisValue(TenorBasis6M,AC1339,_xll.ohTrigger(trigger,$X$24))</f>
        <v>8.098112439813268E-4</v>
      </c>
      <c r="AF1339" s="90">
        <f>_xll.qlTenorBasisForwardRate(TenorBasis6M,AC1339,_xll.ohTrigger(trigger,$X$24))</f>
        <v>1.9824697729498311E-2</v>
      </c>
      <c r="AG1339" s="90">
        <f>_xll.qlIndexFixing(TenorBasisIndex6M,$AB1339,TRUE,_xll.ohTrigger(trigger,$X$24))</f>
        <v>1.9793936350118918E-2</v>
      </c>
      <c r="AH1339" s="43">
        <f>_xll.qlIndexFixing($X$9,$AB1339,TRUE,trigger)</f>
        <v>1.983988109988841E-2</v>
      </c>
      <c r="AI1339" s="45">
        <f t="shared" si="35"/>
        <v>-0.45944749769492171</v>
      </c>
    </row>
    <row r="1340" spans="27:35" x14ac:dyDescent="0.2">
      <c r="AA1340" s="122" t="s">
        <v>88</v>
      </c>
      <c r="AB1340" s="40">
        <f>_xll.qlInterestRateIndexFixingDate($X$9,AC1340)</f>
        <v>48775</v>
      </c>
      <c r="AC1340" s="40">
        <f>_xll.qlCalendarAdvance(calendar,$AC1339,AA1340,,,trigger)</f>
        <v>48779</v>
      </c>
      <c r="AD1340" s="40">
        <f>_xll.qlInterestRateIndexMaturity($X$9,AC1340,)</f>
        <v>48963</v>
      </c>
      <c r="AE1340" s="43">
        <f>_xll.qlTenorBasisValue(TenorBasis6M,AC1340,_xll.ohTrigger(trigger,$X$24))</f>
        <v>8.0811383399997808E-4</v>
      </c>
      <c r="AF1340" s="90">
        <f>_xll.qlTenorBasisForwardRate(TenorBasis6M,AC1340,_xll.ohTrigger(trigger,$X$24))</f>
        <v>1.9811631126387928E-2</v>
      </c>
      <c r="AG1340" s="90">
        <f>_xll.qlIndexFixing(TenorBasisIndex6M,$AB1340,TRUE,_xll.ohTrigger(trigger,$X$24))</f>
        <v>1.9892500755579808E-2</v>
      </c>
      <c r="AH1340" s="43">
        <f>_xll.qlIndexFixing($X$9,$AB1340,TRUE,trigger)</f>
        <v>1.9826959501254716E-2</v>
      </c>
      <c r="AI1340" s="45">
        <f t="shared" si="35"/>
        <v>0.65541254325091058</v>
      </c>
    </row>
    <row r="1341" spans="27:35" x14ac:dyDescent="0.2">
      <c r="AA1341" s="122" t="s">
        <v>88</v>
      </c>
      <c r="AB1341" s="40">
        <f>_xll.qlInterestRateIndexFixingDate($X$9,AC1341)</f>
        <v>48782</v>
      </c>
      <c r="AC1341" s="40">
        <f>_xll.qlCalendarAdvance(calendar,$AC1340,AA1341,,,trigger)</f>
        <v>48786</v>
      </c>
      <c r="AD1341" s="40">
        <f>_xll.qlInterestRateIndexMaturity($X$9,AC1341,)</f>
        <v>48970</v>
      </c>
      <c r="AE1341" s="43">
        <f>_xll.qlTenorBasisValue(TenorBasis6M,AC1341,_xll.ohTrigger(trigger,$X$24))</f>
        <v>8.0642049181248187E-4</v>
      </c>
      <c r="AF1341" s="90">
        <f>_xll.qlTenorBasisForwardRate(TenorBasis6M,AC1341,_xll.ohTrigger(trigger,$X$24))</f>
        <v>1.9798529732619367E-2</v>
      </c>
      <c r="AG1341" s="90">
        <f>_xll.qlIndexFixing(TenorBasisIndex6M,$AB1341,TRUE,_xll.ohTrigger(trigger,$X$24))</f>
        <v>1.9772739882413962E-2</v>
      </c>
      <c r="AH1341" s="43">
        <f>_xll.qlIndexFixing($X$9,$AB1341,TRUE,trigger)</f>
        <v>1.9813994442242248E-2</v>
      </c>
      <c r="AI1341" s="45">
        <f t="shared" si="35"/>
        <v>-0.41254559828285409</v>
      </c>
    </row>
    <row r="1342" spans="27:35" x14ac:dyDescent="0.2">
      <c r="AA1342" s="122" t="s">
        <v>88</v>
      </c>
      <c r="AB1342" s="40">
        <f>_xll.qlInterestRateIndexFixingDate($X$9,AC1342)</f>
        <v>48789</v>
      </c>
      <c r="AC1342" s="40">
        <f>_xll.qlCalendarAdvance(calendar,$AC1341,AA1342,,,trigger)</f>
        <v>48793</v>
      </c>
      <c r="AD1342" s="40">
        <f>_xll.qlInterestRateIndexMaturity($X$9,AC1342,)</f>
        <v>48977</v>
      </c>
      <c r="AE1342" s="43">
        <f>_xll.qlTenorBasisValue(TenorBasis6M,AC1342,_xll.ohTrigger(trigger,$X$24))</f>
        <v>8.0473121071854097E-4</v>
      </c>
      <c r="AF1342" s="90">
        <f>_xll.qlTenorBasisForwardRate(TenorBasis6M,AC1342,_xll.ohTrigger(trigger,$X$24))</f>
        <v>1.978539354221219E-2</v>
      </c>
      <c r="AG1342" s="90">
        <f>_xll.qlIndexFixing(TenorBasisIndex6M,$AB1342,TRUE,_xll.ohTrigger(trigger,$X$24))</f>
        <v>1.9654967564463829E-2</v>
      </c>
      <c r="AH1342" s="43">
        <f>_xll.qlIndexFixing($X$9,$AB1342,TRUE,trigger)</f>
        <v>1.9800985923708145E-2</v>
      </c>
      <c r="AI1342" s="45">
        <f t="shared" si="35"/>
        <v>-1.4601835924431608</v>
      </c>
    </row>
    <row r="1343" spans="27:35" x14ac:dyDescent="0.2">
      <c r="AA1343" s="122" t="s">
        <v>88</v>
      </c>
      <c r="AB1343" s="40">
        <f>_xll.qlInterestRateIndexFixingDate($X$9,AC1343)</f>
        <v>48796</v>
      </c>
      <c r="AC1343" s="40">
        <f>_xll.qlCalendarAdvance(calendar,$AC1342,AA1343,,,trigger)</f>
        <v>48800</v>
      </c>
      <c r="AD1343" s="40">
        <f>_xll.qlInterestRateIndexMaturity($X$9,AC1343,)</f>
        <v>48984</v>
      </c>
      <c r="AE1343" s="43">
        <f>_xll.qlTenorBasisValue(TenorBasis6M,AC1343,_xll.ohTrigger(trigger,$X$24))</f>
        <v>8.030459840111362E-4</v>
      </c>
      <c r="AF1343" s="90">
        <f>_xll.qlTenorBasisForwardRate(TenorBasis6M,AC1343,_xll.ohTrigger(trigger,$X$24))</f>
        <v>1.9772222549181189E-2</v>
      </c>
      <c r="AG1343" s="90">
        <f>_xll.qlIndexFixing(TenorBasisIndex6M,$AB1343,TRUE,_xll.ohTrigger(trigger,$X$24))</f>
        <v>1.9751404097480385E-2</v>
      </c>
      <c r="AH1343" s="43">
        <f>_xll.qlIndexFixing($X$9,$AB1343,TRUE,trigger)</f>
        <v>1.9787933946512157E-2</v>
      </c>
      <c r="AI1343" s="45">
        <f t="shared" si="35"/>
        <v>-0.36529849031772393</v>
      </c>
    </row>
    <row r="1344" spans="27:35" x14ac:dyDescent="0.2">
      <c r="AA1344" s="122" t="s">
        <v>88</v>
      </c>
      <c r="AB1344" s="40">
        <f>_xll.qlInterestRateIndexFixingDate($X$9,AC1344)</f>
        <v>48803</v>
      </c>
      <c r="AC1344" s="40">
        <f>_xll.qlCalendarAdvance(calendar,$AC1343,AA1344,,,trigger)</f>
        <v>48807</v>
      </c>
      <c r="AD1344" s="40">
        <f>_xll.qlInterestRateIndexMaturity($X$9,AC1344,)</f>
        <v>48991</v>
      </c>
      <c r="AE1344" s="43">
        <f>_xll.qlTenorBasisValue(TenorBasis6M,AC1344,_xll.ohTrigger(trigger,$X$24))</f>
        <v>8.0136480497667087E-4</v>
      </c>
      <c r="AF1344" s="90">
        <f>_xll.qlTenorBasisForwardRate(TenorBasis6M,AC1344,_xll.ohTrigger(trigger,$X$24))</f>
        <v>1.9759016747537238E-2</v>
      </c>
      <c r="AG1344" s="90">
        <f>_xll.qlIndexFixing(TenorBasisIndex6M,$AB1344,TRUE,_xll.ohTrigger(trigger,$X$24))</f>
        <v>1.9740683945758411E-2</v>
      </c>
      <c r="AH1344" s="43">
        <f>_xll.qlIndexFixing($X$9,$AB1344,TRUE,trigger)</f>
        <v>1.97748385115162E-2</v>
      </c>
      <c r="AI1344" s="45">
        <f t="shared" si="35"/>
        <v>-0.34154565757789357</v>
      </c>
    </row>
    <row r="1345" spans="27:35" x14ac:dyDescent="0.2">
      <c r="AA1345" s="122" t="s">
        <v>88</v>
      </c>
      <c r="AB1345" s="40">
        <f>_xll.qlInterestRateIndexFixingDate($X$9,AC1345)</f>
        <v>48810</v>
      </c>
      <c r="AC1345" s="40">
        <f>_xll.qlCalendarAdvance(calendar,$AC1344,AA1345,,,trigger)</f>
        <v>48814</v>
      </c>
      <c r="AD1345" s="40">
        <f>_xll.qlInterestRateIndexMaturity($X$9,AC1345,)</f>
        <v>48998</v>
      </c>
      <c r="AE1345" s="43">
        <f>_xll.qlTenorBasisValue(TenorBasis6M,AC1345,_xll.ohTrigger(trigger,$X$24))</f>
        <v>7.9968766689511551E-4</v>
      </c>
      <c r="AF1345" s="90">
        <f>_xll.qlTenorBasisForwardRate(TenorBasis6M,AC1345,_xll.ohTrigger(trigger,$X$24))</f>
        <v>1.9745776131284264E-2</v>
      </c>
      <c r="AG1345" s="90">
        <f>_xll.qlIndexFixing(TenorBasisIndex6M,$AB1345,TRUE,_xll.ohTrigger(trigger,$X$24))</f>
        <v>1.9729928946367339E-2</v>
      </c>
      <c r="AH1345" s="43">
        <f>_xll.qlIndexFixing($X$9,$AB1345,TRUE,trigger)</f>
        <v>1.9761699619584367E-2</v>
      </c>
      <c r="AI1345" s="45">
        <f t="shared" si="35"/>
        <v>-0.31770673217027673</v>
      </c>
    </row>
    <row r="1346" spans="27:35" x14ac:dyDescent="0.2">
      <c r="AA1346" s="122" t="s">
        <v>88</v>
      </c>
      <c r="AB1346" s="40">
        <f>_xll.qlInterestRateIndexFixingDate($X$9,AC1346)</f>
        <v>48817</v>
      </c>
      <c r="AC1346" s="40">
        <f>_xll.qlCalendarAdvance(calendar,$AC1345,AA1346,,,trigger)</f>
        <v>48821</v>
      </c>
      <c r="AD1346" s="40">
        <f>_xll.qlInterestRateIndexMaturity($X$9,AC1346,)</f>
        <v>49003</v>
      </c>
      <c r="AE1346" s="43">
        <f>_xll.qlTenorBasisValue(TenorBasis6M,AC1346,_xll.ohTrigger(trigger,$X$24))</f>
        <v>7.9801456304014521E-4</v>
      </c>
      <c r="AF1346" s="90">
        <f>_xll.qlTenorBasisForwardRate(TenorBasis6M,AC1346,_xll.ohTrigger(trigger,$X$24))</f>
        <v>1.9733342910249887E-2</v>
      </c>
      <c r="AG1346" s="90">
        <f>_xll.qlIndexFixing(TenorBasisIndex6M,$AB1346,TRUE,_xll.ohTrigger(trigger,$X$24))</f>
        <v>1.9719850104942115E-2</v>
      </c>
      <c r="AH1346" s="43">
        <f>_xll.qlIndexFixing($X$9,$AB1346,TRUE,trigger)</f>
        <v>1.9749350341208661E-2</v>
      </c>
      <c r="AI1346" s="45">
        <f t="shared" si="35"/>
        <v>-0.2950023626654627</v>
      </c>
    </row>
    <row r="1347" spans="27:35" x14ac:dyDescent="0.2">
      <c r="AA1347" s="122" t="s">
        <v>88</v>
      </c>
      <c r="AB1347" s="40">
        <f>_xll.qlInterestRateIndexFixingDate($X$9,AC1347)</f>
        <v>48824</v>
      </c>
      <c r="AC1347" s="40">
        <f>_xll.qlCalendarAdvance(calendar,$AC1346,AA1347,,,trigger)</f>
        <v>48828</v>
      </c>
      <c r="AD1347" s="40">
        <f>_xll.qlInterestRateIndexMaturity($X$9,AC1347,)</f>
        <v>49009</v>
      </c>
      <c r="AE1347" s="43">
        <f>_xll.qlTenorBasisValue(TenorBasis6M,AC1347,_xll.ohTrigger(trigger,$X$24))</f>
        <v>7.9634548667928612E-4</v>
      </c>
      <c r="AF1347" s="90">
        <f>_xll.qlTenorBasisForwardRate(TenorBasis6M,AC1347,_xll.ohTrigger(trigger,$X$24))</f>
        <v>1.9720462916357942E-2</v>
      </c>
      <c r="AG1347" s="90">
        <f>_xll.qlIndexFixing(TenorBasisIndex6M,$AB1347,TRUE,_xll.ohTrigger(trigger,$X$24))</f>
        <v>1.9709429756776409E-2</v>
      </c>
      <c r="AH1347" s="43">
        <f>_xll.qlIndexFixing($X$9,$AB1347,TRUE,trigger)</f>
        <v>1.973655197718896E-2</v>
      </c>
      <c r="AI1347" s="45">
        <f t="shared" si="35"/>
        <v>-0.27122220412550274</v>
      </c>
    </row>
    <row r="1348" spans="27:35" x14ac:dyDescent="0.2">
      <c r="AA1348" s="122" t="s">
        <v>88</v>
      </c>
      <c r="AB1348" s="40">
        <f>_xll.qlInterestRateIndexFixingDate($X$9,AC1348)</f>
        <v>48831</v>
      </c>
      <c r="AC1348" s="40">
        <f>_xll.qlCalendarAdvance(calendar,$AC1347,AA1348,,,trigger)</f>
        <v>48835</v>
      </c>
      <c r="AD1348" s="40">
        <f>_xll.qlInterestRateIndexMaturity($X$9,AC1348,)</f>
        <v>49016</v>
      </c>
      <c r="AE1348" s="43">
        <f>_xll.qlTenorBasisValue(TenorBasis6M,AC1348,_xll.ohTrigger(trigger,$X$24))</f>
        <v>7.9468043107404959E-4</v>
      </c>
      <c r="AF1348" s="90">
        <f>_xll.qlTenorBasisForwardRate(TenorBasis6M,AC1348,_xll.ohTrigger(trigger,$X$24))</f>
        <v>1.9707127471107783E-2</v>
      </c>
      <c r="AG1348" s="90">
        <f>_xll.qlIndexFixing(TenorBasisIndex6M,$AB1348,TRUE,_xll.ohTrigger(trigger,$X$24))</f>
        <v>1.9698620614277771E-2</v>
      </c>
      <c r="AH1348" s="43">
        <f>_xll.qlIndexFixing($X$9,$AB1348,TRUE,trigger)</f>
        <v>1.9723294200192948E-2</v>
      </c>
      <c r="AI1348" s="45">
        <f t="shared" si="35"/>
        <v>-0.24673585915176849</v>
      </c>
    </row>
    <row r="1349" spans="27:35" x14ac:dyDescent="0.2">
      <c r="AA1349" s="122" t="s">
        <v>88</v>
      </c>
      <c r="AB1349" s="40">
        <f>_xll.qlInterestRateIndexFixingDate($X$9,AC1349)</f>
        <v>48838</v>
      </c>
      <c r="AC1349" s="40">
        <f>_xll.qlCalendarAdvance(calendar,$AC1348,AA1349,,,trigger)</f>
        <v>48842</v>
      </c>
      <c r="AD1349" s="40">
        <f>_xll.qlInterestRateIndexMaturity($X$9,AC1349,)</f>
        <v>49023</v>
      </c>
      <c r="AE1349" s="43">
        <f>_xll.qlTenorBasisValue(TenorBasis6M,AC1349,_xll.ohTrigger(trigger,$X$24))</f>
        <v>7.930193894800765E-4</v>
      </c>
      <c r="AF1349" s="90">
        <f>_xll.qlTenorBasisForwardRate(TenorBasis6M,AC1349,_xll.ohTrigger(trigger,$X$24))</f>
        <v>1.9693757192742665E-2</v>
      </c>
      <c r="AG1349" s="90">
        <f>_xll.qlIndexFixing(TenorBasisIndex6M,$AB1349,TRUE,_xll.ohTrigger(trigger,$X$24))</f>
        <v>1.9798072113166275E-2</v>
      </c>
      <c r="AH1349" s="43">
        <f>_xll.qlIndexFixing($X$9,$AB1349,TRUE,trigger)</f>
        <v>1.9709992975212719E-2</v>
      </c>
      <c r="AI1349" s="45">
        <f t="shared" si="35"/>
        <v>0.88079137953556152</v>
      </c>
    </row>
    <row r="1350" spans="27:35" x14ac:dyDescent="0.2">
      <c r="AA1350" s="122" t="s">
        <v>88</v>
      </c>
      <c r="AB1350" s="40">
        <f>_xll.qlInterestRateIndexFixingDate($X$9,AC1350)</f>
        <v>48845</v>
      </c>
      <c r="AC1350" s="40">
        <f>_xll.qlCalendarAdvance(calendar,$AC1349,AA1350,,,trigger)</f>
        <v>48849</v>
      </c>
      <c r="AD1350" s="40">
        <f>_xll.qlInterestRateIndexMaturity($X$9,AC1350,)</f>
        <v>49030</v>
      </c>
      <c r="AE1350" s="43">
        <f>_xll.qlTenorBasisValue(TenorBasis6M,AC1350,_xll.ohTrigger(trigger,$X$24))</f>
        <v>7.9136235514726998E-4</v>
      </c>
      <c r="AF1350" s="90">
        <f>_xll.qlTenorBasisForwardRate(TenorBasis6M,AC1350,_xll.ohTrigger(trigger,$X$24))</f>
        <v>1.9680352075240888E-2</v>
      </c>
      <c r="AG1350" s="90">
        <f>_xll.qlIndexFixing(TenorBasisIndex6M,$AB1350,TRUE,_xll.ohTrigger(trigger,$X$24))</f>
        <v>1.9676897723090708E-2</v>
      </c>
      <c r="AH1350" s="43">
        <f>_xll.qlIndexFixing($X$9,$AB1350,TRUE,trigger)</f>
        <v>1.9696648303112997E-2</v>
      </c>
      <c r="AI1350" s="45">
        <f t="shared" si="35"/>
        <v>-0.19750580022289549</v>
      </c>
    </row>
    <row r="1351" spans="27:35" x14ac:dyDescent="0.2">
      <c r="AA1351" s="122" t="s">
        <v>88</v>
      </c>
      <c r="AB1351" s="40">
        <f>_xll.qlInterestRateIndexFixingDate($X$9,AC1351)</f>
        <v>48852</v>
      </c>
      <c r="AC1351" s="40">
        <f>_xll.qlCalendarAdvance(calendar,$AC1350,AA1351,,,trigger)</f>
        <v>48856</v>
      </c>
      <c r="AD1351" s="40">
        <f>_xll.qlInterestRateIndexMaturity($X$9,AC1351,)</f>
        <v>49038</v>
      </c>
      <c r="AE1351" s="43">
        <f>_xll.qlTenorBasisValue(TenorBasis6M,AC1351,_xll.ohTrigger(trigger,$X$24))</f>
        <v>7.8970932131993766E-4</v>
      </c>
      <c r="AF1351" s="90">
        <f>_xll.qlTenorBasisForwardRate(TenorBasis6M,AC1351,_xll.ohTrigger(trigger,$X$24))</f>
        <v>1.9666475395815793E-2</v>
      </c>
      <c r="AG1351" s="90">
        <f>_xll.qlIndexFixing(TenorBasisIndex6M,$AB1351,TRUE,_xll.ohTrigger(trigger,$X$24))</f>
        <v>1.9665186293247365E-2</v>
      </c>
      <c r="AH1351" s="43">
        <f>_xll.qlIndexFixing($X$9,$AB1351,TRUE,trigger)</f>
        <v>1.9682825078857945E-2</v>
      </c>
      <c r="AI1351" s="45">
        <f t="shared" si="35"/>
        <v>-0.17638785610580437</v>
      </c>
    </row>
    <row r="1352" spans="27:35" x14ac:dyDescent="0.2">
      <c r="AA1352" s="122" t="s">
        <v>88</v>
      </c>
      <c r="AB1352" s="40">
        <f>_xll.qlInterestRateIndexFixingDate($X$9,AC1352)</f>
        <v>48859</v>
      </c>
      <c r="AC1352" s="40">
        <f>_xll.qlCalendarAdvance(calendar,$AC1351,AA1352,,,trigger)</f>
        <v>48863</v>
      </c>
      <c r="AD1352" s="40">
        <f>_xll.qlInterestRateIndexMaturity($X$9,AC1352,)</f>
        <v>49045</v>
      </c>
      <c r="AE1352" s="43">
        <f>_xll.qlTenorBasisValue(TenorBasis6M,AC1352,_xll.ohTrigger(trigger,$X$24))</f>
        <v>7.8806028123692398E-4</v>
      </c>
      <c r="AF1352" s="90">
        <f>_xll.qlTenorBasisForwardRate(TenorBasis6M,AC1352,_xll.ohTrigger(trigger,$X$24))</f>
        <v>1.9652997357954189E-2</v>
      </c>
      <c r="AG1352" s="90">
        <f>_xll.qlIndexFixing(TenorBasisIndex6M,$AB1352,TRUE,_xll.ohTrigger(trigger,$X$24))</f>
        <v>1.9544162355045362E-2</v>
      </c>
      <c r="AH1352" s="43">
        <f>_xll.qlIndexFixing($X$9,$AB1352,TRUE,trigger)</f>
        <v>1.9669389681329363E-2</v>
      </c>
      <c r="AI1352" s="45">
        <f t="shared" si="35"/>
        <v>-1.2522732628400188</v>
      </c>
    </row>
    <row r="1353" spans="27:35" x14ac:dyDescent="0.2">
      <c r="AA1353" s="122" t="s">
        <v>88</v>
      </c>
      <c r="AB1353" s="40">
        <f>_xll.qlInterestRateIndexFixingDate($X$9,AC1353)</f>
        <v>48866</v>
      </c>
      <c r="AC1353" s="40">
        <f>_xll.qlCalendarAdvance(calendar,$AC1352,AA1353,,,trigger)</f>
        <v>48870</v>
      </c>
      <c r="AD1353" s="40">
        <f>_xll.qlInterestRateIndexMaturity($X$9,AC1353,)</f>
        <v>49052</v>
      </c>
      <c r="AE1353" s="43">
        <f>_xll.qlTenorBasisValue(TenorBasis6M,AC1353,_xll.ohTrigger(trigger,$X$24))</f>
        <v>7.8641522813174619E-4</v>
      </c>
      <c r="AF1353" s="90">
        <f>_xll.qlTenorBasisForwardRate(TenorBasis6M,AC1353,_xll.ohTrigger(trigger,$X$24))</f>
        <v>1.9639484461035844E-2</v>
      </c>
      <c r="AG1353" s="90">
        <f>_xll.qlIndexFixing(TenorBasisIndex6M,$AB1353,TRUE,_xll.ohTrigger(trigger,$X$24))</f>
        <v>1.963819537594794E-2</v>
      </c>
      <c r="AH1353" s="43">
        <f>_xll.qlIndexFixing($X$9,$AB1353,TRUE,trigger)</f>
        <v>1.965591083748874E-2</v>
      </c>
      <c r="AI1353" s="45">
        <f t="shared" si="35"/>
        <v>-0.17715461540800115</v>
      </c>
    </row>
    <row r="1354" spans="27:35" x14ac:dyDescent="0.2">
      <c r="AA1354" s="122" t="s">
        <v>88</v>
      </c>
      <c r="AB1354" s="40">
        <f>_xll.qlInterestRateIndexFixingDate($X$9,AC1354)</f>
        <v>48873</v>
      </c>
      <c r="AC1354" s="40">
        <f>_xll.qlCalendarAdvance(calendar,$AC1353,AA1354,,,trigger)</f>
        <v>48877</v>
      </c>
      <c r="AD1354" s="40">
        <f>_xll.qlInterestRateIndexMaturity($X$9,AC1354,)</f>
        <v>49059</v>
      </c>
      <c r="AE1354" s="43">
        <f>_xll.qlTenorBasisValue(TenorBasis6M,AC1354,_xll.ohTrigger(trigger,$X$24))</f>
        <v>7.8477415523272968E-4</v>
      </c>
      <c r="AF1354" s="90">
        <f>_xll.qlTenorBasisForwardRate(TenorBasis6M,AC1354,_xll.ohTrigger(trigger,$X$24))</f>
        <v>1.9625936699025147E-2</v>
      </c>
      <c r="AG1354" s="90">
        <f>_xll.qlIndexFixing(TenorBasisIndex6M,$AB1354,TRUE,_xll.ohTrigger(trigger,$X$24))</f>
        <v>1.9624647622713518E-2</v>
      </c>
      <c r="AH1354" s="43">
        <f>_xll.qlIndexFixing($X$9,$AB1354,TRUE,trigger)</f>
        <v>1.9642388548217565E-2</v>
      </c>
      <c r="AI1354" s="45">
        <f t="shared" si="35"/>
        <v>-0.17740925504047128</v>
      </c>
    </row>
    <row r="1355" spans="27:35" x14ac:dyDescent="0.2">
      <c r="AA1355" s="122" t="s">
        <v>88</v>
      </c>
      <c r="AB1355" s="40">
        <f>_xll.qlInterestRateIndexFixingDate($X$9,AC1355)</f>
        <v>48880</v>
      </c>
      <c r="AC1355" s="40">
        <f>_xll.qlCalendarAdvance(calendar,$AC1354,AA1355,,,trigger)</f>
        <v>48884</v>
      </c>
      <c r="AD1355" s="40">
        <f>_xll.qlInterestRateIndexMaturity($X$9,AC1355,)</f>
        <v>49066</v>
      </c>
      <c r="AE1355" s="43">
        <f>_xll.qlTenorBasisValue(TenorBasis6M,AC1355,_xll.ohTrigger(trigger,$X$24))</f>
        <v>7.8313705576313938E-4</v>
      </c>
      <c r="AF1355" s="90">
        <f>_xll.qlTenorBasisForwardRate(TenorBasis6M,AC1355,_xll.ohTrigger(trigger,$X$24))</f>
        <v>1.9612354065885171E-2</v>
      </c>
      <c r="AG1355" s="90">
        <f>_xll.qlIndexFixing(TenorBasisIndex6M,$AB1355,TRUE,_xll.ohTrigger(trigger,$X$24))</f>
        <v>1.9611064998369582E-2</v>
      </c>
      <c r="AH1355" s="43">
        <f>_xll.qlIndexFixing($X$9,$AB1355,TRUE,trigger)</f>
        <v>1.962882281439909E-2</v>
      </c>
      <c r="AI1355" s="45">
        <f t="shared" si="35"/>
        <v>-0.17757816029508044</v>
      </c>
    </row>
    <row r="1356" spans="27:35" x14ac:dyDescent="0.2">
      <c r="AA1356" s="122" t="s">
        <v>88</v>
      </c>
      <c r="AB1356" s="40">
        <f>_xll.qlInterestRateIndexFixingDate($X$9,AC1356)</f>
        <v>48887</v>
      </c>
      <c r="AC1356" s="40">
        <f>_xll.qlCalendarAdvance(calendar,$AC1355,AA1356,,,trigger)</f>
        <v>48891</v>
      </c>
      <c r="AD1356" s="40">
        <f>_xll.qlInterestRateIndexMaturity($X$9,AC1356,)</f>
        <v>49072</v>
      </c>
      <c r="AE1356" s="43">
        <f>_xll.qlTenorBasisValue(TenorBasis6M,AC1356,_xll.ohTrigger(trigger,$X$24))</f>
        <v>7.8150392294131475E-4</v>
      </c>
      <c r="AF1356" s="90">
        <f>_xll.qlTenorBasisForwardRate(TenorBasis6M,AC1356,_xll.ohTrigger(trigger,$X$24))</f>
        <v>1.9599189410537374E-2</v>
      </c>
      <c r="AG1356" s="90">
        <f>_xll.qlIndexFixing(TenorBasisIndex6M,$AB1356,TRUE,_xll.ohTrigger(trigger,$X$24))</f>
        <v>1.9490067705432539E-2</v>
      </c>
      <c r="AH1356" s="43">
        <f>_xll.qlIndexFixing($X$9,$AB1356,TRUE,trigger)</f>
        <v>1.9615667929749961E-2</v>
      </c>
      <c r="AI1356" s="45">
        <f t="shared" si="35"/>
        <v>-1.256002243174223</v>
      </c>
    </row>
    <row r="1357" spans="27:35" x14ac:dyDescent="0.2">
      <c r="AA1357" s="122" t="s">
        <v>88</v>
      </c>
      <c r="AB1357" s="40">
        <f>_xll.qlInterestRateIndexFixingDate($X$9,AC1357)</f>
        <v>48894</v>
      </c>
      <c r="AC1357" s="40">
        <f>_xll.qlCalendarAdvance(calendar,$AC1356,AA1357,,,trigger)</f>
        <v>48898</v>
      </c>
      <c r="AD1357" s="40">
        <f>_xll.qlInterestRateIndexMaturity($X$9,AC1357,)</f>
        <v>49079</v>
      </c>
      <c r="AE1357" s="43">
        <f>_xll.qlTenorBasisValue(TenorBasis6M,AC1357,_xll.ohTrigger(trigger,$X$24))</f>
        <v>7.7987474998079801E-4</v>
      </c>
      <c r="AF1357" s="90">
        <f>_xll.qlTenorBasisForwardRate(TenorBasis6M,AC1357,_xll.ohTrigger(trigger,$X$24))</f>
        <v>1.9585540250102111E-2</v>
      </c>
      <c r="AG1357" s="90">
        <f>_xll.qlIndexFixing(TenorBasisIndex6M,$AB1357,TRUE,_xll.ohTrigger(trigger,$X$24))</f>
        <v>1.9584251269391215E-2</v>
      </c>
      <c r="AH1357" s="43">
        <f>_xll.qlIndexFixing($X$9,$AB1357,TRUE,trigger)</f>
        <v>1.9602019152247279E-2</v>
      </c>
      <c r="AI1357" s="45">
        <f t="shared" si="35"/>
        <v>-0.17767882856064426</v>
      </c>
    </row>
    <row r="1358" spans="27:35" x14ac:dyDescent="0.2">
      <c r="AA1358" s="122" t="s">
        <v>88</v>
      </c>
      <c r="AB1358" s="40">
        <f>_xll.qlInterestRateIndexFixingDate($X$9,AC1358)</f>
        <v>48901</v>
      </c>
      <c r="AC1358" s="40">
        <f>_xll.qlCalendarAdvance(calendar,$AC1357,AA1358,,,trigger)</f>
        <v>48905</v>
      </c>
      <c r="AD1358" s="40">
        <f>_xll.qlInterestRateIndexMaturity($X$9,AC1358,)</f>
        <v>49086</v>
      </c>
      <c r="AE1358" s="43">
        <f>_xll.qlTenorBasisValue(TenorBasis6M,AC1358,_xll.ohTrigger(trigger,$X$24))</f>
        <v>7.7824953009046779E-4</v>
      </c>
      <c r="AF1358" s="90">
        <f>_xll.qlTenorBasisForwardRate(TenorBasis6M,AC1358,_xll.ohTrigger(trigger,$X$24))</f>
        <v>1.9571856202214806E-2</v>
      </c>
      <c r="AG1358" s="90">
        <f>_xll.qlIndexFixing(TenorBasisIndex6M,$AB1358,TRUE,_xll.ohTrigger(trigger,$X$24))</f>
        <v>1.9680205378662025E-2</v>
      </c>
      <c r="AH1358" s="43">
        <f>_xll.qlIndexFixing($X$9,$AB1358,TRUE,trigger)</f>
        <v>1.9588326934640927E-2</v>
      </c>
      <c r="AI1358" s="45">
        <f t="shared" si="35"/>
        <v>0.91878444021097772</v>
      </c>
    </row>
    <row r="1359" spans="27:35" x14ac:dyDescent="0.2">
      <c r="AA1359" s="122" t="s">
        <v>88</v>
      </c>
      <c r="AB1359" s="40">
        <f>_xll.qlInterestRateIndexFixingDate($X$9,AC1359)</f>
        <v>48908</v>
      </c>
      <c r="AC1359" s="40">
        <f>_xll.qlCalendarAdvance(calendar,$AC1358,AA1359,,,trigger)</f>
        <v>48912</v>
      </c>
      <c r="AD1359" s="40">
        <f>_xll.qlInterestRateIndexMaturity($X$9,AC1359,)</f>
        <v>49093</v>
      </c>
      <c r="AE1359" s="43">
        <f>_xll.qlTenorBasisValue(TenorBasis6M,AC1359,_xll.ohTrigger(trigger,$X$24))</f>
        <v>7.7662825647466596E-4</v>
      </c>
      <c r="AF1359" s="90">
        <f>_xll.qlTenorBasisForwardRate(TenorBasis6M,AC1359,_xll.ohTrigger(trigger,$X$24))</f>
        <v>1.9558137260822402E-2</v>
      </c>
      <c r="AG1359" s="90">
        <f>_xll.qlIndexFixing(TenorBasisIndex6M,$AB1359,TRUE,_xll.ohTrigger(trigger,$X$24))</f>
        <v>1.9556848297761914E-2</v>
      </c>
      <c r="AH1359" s="43">
        <f>_xll.qlIndexFixing($X$9,$AB1359,TRUE,trigger)</f>
        <v>1.9574591277819482E-2</v>
      </c>
      <c r="AI1359" s="45">
        <f t="shared" si="35"/>
        <v>-0.17742980057567498</v>
      </c>
    </row>
    <row r="1360" spans="27:35" x14ac:dyDescent="0.2">
      <c r="AA1360" s="122" t="s">
        <v>88</v>
      </c>
      <c r="AB1360" s="40">
        <f>_xll.qlInterestRateIndexFixingDate($X$9,AC1360)</f>
        <v>48915</v>
      </c>
      <c r="AC1360" s="40">
        <f>_xll.qlCalendarAdvance(calendar,$AC1359,AA1360,,,trigger)</f>
        <v>48919</v>
      </c>
      <c r="AD1360" s="40">
        <f>_xll.qlInterestRateIndexMaturity($X$9,AC1360,)</f>
        <v>49101</v>
      </c>
      <c r="AE1360" s="43">
        <f>_xll.qlTenorBasisValue(TenorBasis6M,AC1360,_xll.ohTrigger(trigger,$X$24))</f>
        <v>7.7501092233332855E-4</v>
      </c>
      <c r="AF1360" s="90">
        <f>_xll.qlTenorBasisForwardRate(TenorBasis6M,AC1360,_xll.ohTrigger(trigger,$X$24))</f>
        <v>1.9543917621717255E-2</v>
      </c>
      <c r="AG1360" s="90">
        <f>_xll.qlIndexFixing(TenorBasisIndex6M,$AB1360,TRUE,_xll.ohTrigger(trigger,$X$24))</f>
        <v>1.9542628598523137E-2</v>
      </c>
      <c r="AH1360" s="43">
        <f>_xll.qlIndexFixing($X$9,$AB1360,TRUE,trigger)</f>
        <v>1.9560342508219131E-2</v>
      </c>
      <c r="AI1360" s="45">
        <f t="shared" si="35"/>
        <v>-0.17713909695994678</v>
      </c>
    </row>
    <row r="1361" spans="27:35" x14ac:dyDescent="0.2">
      <c r="AA1361" s="122" t="s">
        <v>88</v>
      </c>
      <c r="AB1361" s="40">
        <f>_xll.qlInterestRateIndexFixingDate($X$9,AC1361)</f>
        <v>48922</v>
      </c>
      <c r="AC1361" s="40">
        <f>_xll.qlCalendarAdvance(calendar,$AC1360,AA1361,,,trigger)</f>
        <v>48926</v>
      </c>
      <c r="AD1361" s="40">
        <f>_xll.qlInterestRateIndexMaturity($X$9,AC1361,)</f>
        <v>49108</v>
      </c>
      <c r="AE1361" s="43">
        <f>_xll.qlTenorBasisValue(TenorBasis6M,AC1361,_xll.ohTrigger(trigger,$X$24))</f>
        <v>7.7339752086211244E-4</v>
      </c>
      <c r="AF1361" s="90">
        <f>_xll.qlTenorBasisForwardRate(TenorBasis6M,AC1361,_xll.ohTrigger(trigger,$X$24))</f>
        <v>1.9530125634848201E-2</v>
      </c>
      <c r="AG1361" s="90">
        <f>_xll.qlIndexFixing(TenorBasisIndex6M,$AB1361,TRUE,_xll.ohTrigger(trigger,$X$24))</f>
        <v>1.9421994768243803E-2</v>
      </c>
      <c r="AH1361" s="43">
        <f>_xll.qlIndexFixing($X$9,$AB1361,TRUE,trigger)</f>
        <v>1.954651612582892E-2</v>
      </c>
      <c r="AI1361" s="45">
        <f t="shared" si="35"/>
        <v>-1.2452135758511673</v>
      </c>
    </row>
    <row r="1362" spans="27:35" x14ac:dyDescent="0.2">
      <c r="AA1362" s="122" t="s">
        <v>88</v>
      </c>
      <c r="AB1362" s="40">
        <f>_xll.qlInterestRateIndexFixingDate($X$9,AC1362)</f>
        <v>48929</v>
      </c>
      <c r="AC1362" s="40">
        <f>_xll.qlCalendarAdvance(calendar,$AC1361,AA1362,,,trigger)</f>
        <v>48933</v>
      </c>
      <c r="AD1362" s="40">
        <f>_xll.qlInterestRateIndexMaturity($X$9,AC1362,)</f>
        <v>49115</v>
      </c>
      <c r="AE1362" s="43">
        <f>_xll.qlTenorBasisValue(TenorBasis6M,AC1362,_xll.ohTrigger(trigger,$X$24))</f>
        <v>7.7178804525252192E-4</v>
      </c>
      <c r="AF1362" s="90">
        <f>_xll.qlTenorBasisForwardRate(TenorBasis6M,AC1362,_xll.ohTrigger(trigger,$X$24))</f>
        <v>1.9516298734510544E-2</v>
      </c>
      <c r="AG1362" s="90">
        <f>_xll.qlIndexFixing(TenorBasisIndex6M,$AB1362,TRUE,_xll.ohTrigger(trigger,$X$24))</f>
        <v>1.9515009729202337E-2</v>
      </c>
      <c r="AH1362" s="43">
        <f>_xll.qlIndexFixing($X$9,$AB1362,TRUE,trigger)</f>
        <v>1.9532646305155405E-2</v>
      </c>
      <c r="AI1362" s="45">
        <f t="shared" si="35"/>
        <v>-0.17636575953067918</v>
      </c>
    </row>
    <row r="1363" spans="27:35" x14ac:dyDescent="0.2">
      <c r="AA1363" s="122" t="s">
        <v>88</v>
      </c>
      <c r="AB1363" s="40">
        <f>_xll.qlInterestRateIndexFixingDate($X$9,AC1363)</f>
        <v>48935</v>
      </c>
      <c r="AC1363" s="40">
        <f>_xll.qlCalendarAdvance(calendar,$AC1362,AA1363,,,trigger)</f>
        <v>48940</v>
      </c>
      <c r="AD1363" s="40">
        <f>_xll.qlInterestRateIndexMaturity($X$9,AC1363,)</f>
        <v>49122</v>
      </c>
      <c r="AE1363" s="43">
        <f>_xll.qlTenorBasisValue(TenorBasis6M,AC1363,_xll.ohTrigger(trigger,$X$24))</f>
        <v>7.7018248869203639E-4</v>
      </c>
      <c r="AF1363" s="90">
        <f>_xll.qlTenorBasisForwardRate(TenorBasis6M,AC1363,_xll.ohTrigger(trigger,$X$24))</f>
        <v>1.9502436914644084E-2</v>
      </c>
      <c r="AG1363" s="90">
        <f>_xll.qlIndexFixing(TenorBasisIndex6M,$AB1363,TRUE,_xll.ohTrigger(trigger,$X$24))</f>
        <v>1.9501147918313751E-2</v>
      </c>
      <c r="AH1363" s="43">
        <f>_xll.qlIndexFixing($X$9,$AB1363,TRUE,trigger)</f>
        <v>1.9518733047105122E-2</v>
      </c>
      <c r="AI1363" s="45">
        <f t="shared" si="35"/>
        <v>-0.17585128791370447</v>
      </c>
    </row>
    <row r="1364" spans="27:35" x14ac:dyDescent="0.2">
      <c r="AA1364" s="122" t="s">
        <v>88</v>
      </c>
      <c r="AB1364" s="40">
        <f>_xll.qlInterestRateIndexFixingDate($X$9,AC1364)</f>
        <v>48943</v>
      </c>
      <c r="AC1364" s="40">
        <f>_xll.qlCalendarAdvance(calendar,$AC1363,AA1364,,,trigger)</f>
        <v>48947</v>
      </c>
      <c r="AD1364" s="40">
        <f>_xll.qlInterestRateIndexMaturity($X$9,AC1364,)</f>
        <v>49128</v>
      </c>
      <c r="AE1364" s="43">
        <f>_xll.qlTenorBasisValue(TenorBasis6M,AC1364,_xll.ohTrigger(trigger,$X$24))</f>
        <v>7.6858084436423331E-4</v>
      </c>
      <c r="AF1364" s="90">
        <f>_xll.qlTenorBasisForwardRate(TenorBasis6M,AC1364,_xll.ohTrigger(trigger,$X$24))</f>
        <v>1.9489018939301359E-2</v>
      </c>
      <c r="AG1364" s="90">
        <f>_xll.qlIndexFixing(TenorBasisIndex6M,$AB1364,TRUE,_xll.ohTrigger(trigger,$X$24))</f>
        <v>1.9487730020756867E-2</v>
      </c>
      <c r="AH1364" s="43">
        <f>_xll.qlIndexFixing($X$9,$AB1364,TRUE,trigger)</f>
        <v>1.9505261436829537E-2</v>
      </c>
      <c r="AI1364" s="45">
        <f t="shared" si="35"/>
        <v>-0.17531416072670558</v>
      </c>
    </row>
    <row r="1365" spans="27:35" x14ac:dyDescent="0.2">
      <c r="AA1365" s="122" t="s">
        <v>88</v>
      </c>
      <c r="AB1365" s="40">
        <f>_xll.qlInterestRateIndexFixingDate($X$9,AC1365)</f>
        <v>48950</v>
      </c>
      <c r="AC1365" s="40">
        <f>_xll.qlCalendarAdvance(calendar,$AC1364,AA1365,,,trigger)</f>
        <v>48954</v>
      </c>
      <c r="AD1365" s="40">
        <f>_xll.qlInterestRateIndexMaturity($X$9,AC1365,)</f>
        <v>49135</v>
      </c>
      <c r="AE1365" s="43">
        <f>_xll.qlTenorBasisValue(TenorBasis6M,AC1365,_xll.ohTrigger(trigger,$X$24))</f>
        <v>7.6698310544891387E-4</v>
      </c>
      <c r="AF1365" s="90">
        <f>_xll.qlTenorBasisForwardRate(TenorBasis6M,AC1365,_xll.ohTrigger(trigger,$X$24))</f>
        <v>1.9475090509656793E-2</v>
      </c>
      <c r="AG1365" s="90">
        <f>_xll.qlIndexFixing(TenorBasisIndex6M,$AB1365,TRUE,_xll.ohTrigger(trigger,$X$24))</f>
        <v>1.9366683512317635E-2</v>
      </c>
      <c r="AH1365" s="43">
        <f>_xll.qlIndexFixing($X$9,$AB1365,TRUE,trigger)</f>
        <v>1.9491265163562099E-2</v>
      </c>
      <c r="AI1365" s="45">
        <f t="shared" si="35"/>
        <v>-1.2458165124446321</v>
      </c>
    </row>
    <row r="1366" spans="27:35" x14ac:dyDescent="0.2">
      <c r="AA1366" s="122" t="s">
        <v>88</v>
      </c>
      <c r="AB1366" s="40">
        <f>_xll.qlInterestRateIndexFixingDate($X$9,AC1366)</f>
        <v>48957</v>
      </c>
      <c r="AC1366" s="40">
        <f>_xll.qlCalendarAdvance(calendar,$AC1365,AA1366,,,trigger)</f>
        <v>48961</v>
      </c>
      <c r="AD1366" s="40">
        <f>_xll.qlInterestRateIndexMaturity($X$9,AC1366,)</f>
        <v>49142</v>
      </c>
      <c r="AE1366" s="43">
        <f>_xll.qlTenorBasisValue(TenorBasis6M,AC1366,_xll.ohTrigger(trigger,$X$24))</f>
        <v>7.6538926512222647E-4</v>
      </c>
      <c r="AF1366" s="90">
        <f>_xll.qlTenorBasisForwardRate(TenorBasis6M,AC1366,_xll.ohTrigger(trigger,$X$24))</f>
        <v>1.9461127144079628E-2</v>
      </c>
      <c r="AG1366" s="90">
        <f>_xll.qlIndexFixing(TenorBasisIndex6M,$AB1366,TRUE,_xll.ohTrigger(trigger,$X$24))</f>
        <v>1.9459838243497781E-2</v>
      </c>
      <c r="AH1366" s="43">
        <f>_xll.qlIndexFixing($X$9,$AB1366,TRUE,trigger)</f>
        <v>1.9477225457386116E-2</v>
      </c>
      <c r="AI1366" s="45">
        <f t="shared" si="35"/>
        <v>-0.17387213888334779</v>
      </c>
    </row>
    <row r="1367" spans="27:35" x14ac:dyDescent="0.2">
      <c r="AA1367" s="122" t="s">
        <v>88</v>
      </c>
      <c r="AB1367" s="40">
        <f>_xll.qlInterestRateIndexFixingDate($X$9,AC1367)</f>
        <v>48964</v>
      </c>
      <c r="AC1367" s="40">
        <f>_xll.qlCalendarAdvance(calendar,$AC1366,AA1367,,,trigger)</f>
        <v>48968</v>
      </c>
      <c r="AD1367" s="40">
        <f>_xll.qlInterestRateIndexMaturity($X$9,AC1367,)</f>
        <v>49149</v>
      </c>
      <c r="AE1367" s="43">
        <f>_xll.qlTenorBasisValue(TenorBasis6M,AC1367,_xll.ohTrigger(trigger,$X$24))</f>
        <v>7.637993165567886E-4</v>
      </c>
      <c r="AF1367" s="90">
        <f>_xll.qlTenorBasisForwardRate(TenorBasis6M,AC1367,_xll.ohTrigger(trigger,$X$24))</f>
        <v>1.9447128836501786E-2</v>
      </c>
      <c r="AG1367" s="90">
        <f>_xll.qlIndexFixing(TenorBasisIndex6M,$AB1367,TRUE,_xll.ohTrigger(trigger,$X$24))</f>
        <v>1.9554804784030204E-2</v>
      </c>
      <c r="AH1367" s="43">
        <f>_xll.qlIndexFixing($X$9,$AB1367,TRUE,trigger)</f>
        <v>1.9463142319214012E-2</v>
      </c>
      <c r="AI1367" s="45">
        <f t="shared" si="35"/>
        <v>0.9166246481619178</v>
      </c>
    </row>
    <row r="1368" spans="27:35" x14ac:dyDescent="0.2">
      <c r="AA1368" s="122" t="s">
        <v>88</v>
      </c>
      <c r="AB1368" s="40">
        <f>_xll.qlInterestRateIndexFixingDate($X$9,AC1368)</f>
        <v>48971</v>
      </c>
      <c r="AC1368" s="40">
        <f>_xll.qlCalendarAdvance(calendar,$AC1367,AA1368,,,trigger)</f>
        <v>48975</v>
      </c>
      <c r="AD1368" s="40">
        <f>_xll.qlInterestRateIndexMaturity($X$9,AC1368,)</f>
        <v>49156</v>
      </c>
      <c r="AE1368" s="43">
        <f>_xll.qlTenorBasisValue(TenorBasis6M,AC1368,_xll.ohTrigger(trigger,$X$24))</f>
        <v>7.6221325292180804E-4</v>
      </c>
      <c r="AF1368" s="90">
        <f>_xll.qlTenorBasisForwardRate(TenorBasis6M,AC1368,_xll.ohTrigger(trigger,$X$24))</f>
        <v>1.9433095580854313E-2</v>
      </c>
      <c r="AG1368" s="90">
        <f>_xll.qlIndexFixing(TenorBasisIndex6M,$AB1368,TRUE,_xll.ohTrigger(trigger,$X$24))</f>
        <v>1.9431806698326979E-2</v>
      </c>
      <c r="AH1368" s="43">
        <f>_xll.qlIndexFixing($X$9,$AB1368,TRUE,trigger)</f>
        <v>1.9449015749961742E-2</v>
      </c>
      <c r="AI1368" s="45">
        <f t="shared" si="35"/>
        <v>-0.17209051634763106</v>
      </c>
    </row>
    <row r="1369" spans="27:35" x14ac:dyDescent="0.2">
      <c r="AA1369" s="122" t="s">
        <v>88</v>
      </c>
      <c r="AB1369" s="40">
        <f>_xll.qlInterestRateIndexFixingDate($X$9,AC1369)</f>
        <v>48978</v>
      </c>
      <c r="AC1369" s="40">
        <f>_xll.qlCalendarAdvance(calendar,$AC1368,AA1369,,,trigger)</f>
        <v>48982</v>
      </c>
      <c r="AD1369" s="40">
        <f>_xll.qlInterestRateIndexMaturity($X$9,AC1369,)</f>
        <v>49163</v>
      </c>
      <c r="AE1369" s="43">
        <f>_xll.qlTenorBasisValue(TenorBasis6M,AC1369,_xll.ohTrigger(trigger,$X$24))</f>
        <v>7.6063106738320546E-4</v>
      </c>
      <c r="AF1369" s="90">
        <f>_xll.qlTenorBasisForwardRate(TenorBasis6M,AC1369,_xll.ohTrigger(trigger,$X$24))</f>
        <v>1.9419027371066044E-2</v>
      </c>
      <c r="AG1369" s="90">
        <f>_xll.qlIndexFixing(TenorBasisIndex6M,$AB1369,TRUE,_xll.ohTrigger(trigger,$X$24))</f>
        <v>1.9417738497598865E-2</v>
      </c>
      <c r="AH1369" s="43">
        <f>_xll.qlIndexFixing($X$9,$AB1369,TRUE,trigger)</f>
        <v>1.9434845750545698E-2</v>
      </c>
      <c r="AI1369" s="45">
        <f t="shared" si="35"/>
        <v>-0.17107252946832463</v>
      </c>
    </row>
    <row r="1370" spans="27:35" x14ac:dyDescent="0.2">
      <c r="AA1370" s="122" t="s">
        <v>88</v>
      </c>
      <c r="AB1370" s="40">
        <f>_xll.qlInterestRateIndexFixingDate($X$9,AC1370)</f>
        <v>48985</v>
      </c>
      <c r="AC1370" s="40">
        <f>_xll.qlCalendarAdvance(calendar,$AC1369,AA1370,,,trigger)</f>
        <v>48989</v>
      </c>
      <c r="AD1370" s="40">
        <f>_xll.qlInterestRateIndexMaturity($X$9,AC1370,)</f>
        <v>49170</v>
      </c>
      <c r="AE1370" s="43">
        <f>_xll.qlTenorBasisValue(TenorBasis6M,AC1370,_xll.ohTrigger(trigger,$X$24))</f>
        <v>7.5905275310373277E-4</v>
      </c>
      <c r="AF1370" s="90">
        <f>_xll.qlTenorBasisForwardRate(TenorBasis6M,AC1370,_xll.ohTrigger(trigger,$X$24))</f>
        <v>1.9404924201064485E-2</v>
      </c>
      <c r="AG1370" s="90">
        <f>_xll.qlIndexFixing(TenorBasisIndex6M,$AB1370,TRUE,_xll.ohTrigger(trigger,$X$24))</f>
        <v>1.9403635336679544E-2</v>
      </c>
      <c r="AH1370" s="43">
        <f>_xll.qlIndexFixing($X$9,$AB1370,TRUE,trigger)</f>
        <v>1.9420632321888894E-2</v>
      </c>
      <c r="AI1370" s="45">
        <f t="shared" si="35"/>
        <v>-0.16996985209349891</v>
      </c>
    </row>
    <row r="1371" spans="27:35" x14ac:dyDescent="0.2">
      <c r="AA1371" s="122" t="s">
        <v>88</v>
      </c>
      <c r="AB1371" s="40">
        <f>_xll.qlInterestRateIndexFixingDate($X$9,AC1371)</f>
        <v>48992</v>
      </c>
      <c r="AC1371" s="40">
        <f>_xll.qlCalendarAdvance(calendar,$AC1370,AA1371,,,trigger)</f>
        <v>48996</v>
      </c>
      <c r="AD1371" s="40">
        <f>_xll.qlInterestRateIndexMaturity($X$9,AC1371,)</f>
        <v>49177</v>
      </c>
      <c r="AE1371" s="43">
        <f>_xll.qlTenorBasisValue(TenorBasis6M,AC1371,_xll.ohTrigger(trigger,$X$24))</f>
        <v>7.5747830324309265E-4</v>
      </c>
      <c r="AF1371" s="90">
        <f>_xll.qlTenorBasisForwardRate(TenorBasis6M,AC1371,_xll.ohTrigger(trigger,$X$24))</f>
        <v>1.9390786064776268E-2</v>
      </c>
      <c r="AG1371" s="90">
        <f>_xll.qlIndexFixing(TenorBasisIndex6M,$AB1371,TRUE,_xll.ohTrigger(trigger,$X$24))</f>
        <v>1.9389497209496086E-2</v>
      </c>
      <c r="AH1371" s="43">
        <f>_xll.qlIndexFixing($X$9,$AB1371,TRUE,trigger)</f>
        <v>1.9406375464911262E-2</v>
      </c>
      <c r="AI1371" s="45">
        <f t="shared" si="35"/>
        <v>-0.16878255415176541</v>
      </c>
    </row>
    <row r="1372" spans="27:35" x14ac:dyDescent="0.2">
      <c r="AA1372" s="122" t="s">
        <v>88</v>
      </c>
      <c r="AB1372" s="40">
        <f>_xll.qlInterestRateIndexFixingDate($X$9,AC1372)</f>
        <v>48999</v>
      </c>
      <c r="AC1372" s="40">
        <f>_xll.qlCalendarAdvance(calendar,$AC1371,AA1372,,,trigger)</f>
        <v>49003</v>
      </c>
      <c r="AD1372" s="40">
        <f>_xll.qlInterestRateIndexMaturity($X$9,AC1372,)</f>
        <v>49187</v>
      </c>
      <c r="AE1372" s="43">
        <f>_xll.qlTenorBasisValue(TenorBasis6M,AC1372,_xll.ohTrigger(trigger,$X$24))</f>
        <v>7.5590771095805664E-4</v>
      </c>
      <c r="AF1372" s="90">
        <f>_xll.qlTenorBasisForwardRate(TenorBasis6M,AC1372,_xll.ohTrigger(trigger,$X$24))</f>
        <v>1.9375097569070725E-2</v>
      </c>
      <c r="AG1372" s="90">
        <f>_xll.qlIndexFixing(TenorBasisIndex6M,$AB1372,TRUE,_xll.ohTrigger(trigger,$X$24))</f>
        <v>1.9373808517815855E-2</v>
      </c>
      <c r="AH1372" s="43">
        <f>_xll.qlIndexFixing($X$9,$AB1372,TRUE,trigger)</f>
        <v>1.9390526055262831E-2</v>
      </c>
      <c r="AI1372" s="45">
        <f t="shared" si="35"/>
        <v>-0.16717537446975239</v>
      </c>
    </row>
    <row r="1373" spans="27:35" x14ac:dyDescent="0.2">
      <c r="AA1373" s="122" t="s">
        <v>88</v>
      </c>
      <c r="AB1373" s="40">
        <f>_xll.qlInterestRateIndexFixingDate($X$9,AC1373)</f>
        <v>49006</v>
      </c>
      <c r="AC1373" s="40">
        <f>_xll.qlCalendarAdvance(calendar,$AC1372,AA1373,,,trigger)</f>
        <v>49010</v>
      </c>
      <c r="AD1373" s="40">
        <f>_xll.qlInterestRateIndexMaturity($X$9,AC1373,)</f>
        <v>49194</v>
      </c>
      <c r="AE1373" s="43">
        <f>_xll.qlTenorBasisValue(TenorBasis6M,AC1373,_xll.ohTrigger(trigger,$X$24))</f>
        <v>7.5434096940258288E-4</v>
      </c>
      <c r="AF1373" s="90">
        <f>_xll.qlTenorBasisForwardRate(TenorBasis6M,AC1373,_xll.ohTrigger(trigger,$X$24))</f>
        <v>1.936087969639979E-2</v>
      </c>
      <c r="AG1373" s="90">
        <f>_xll.qlIndexFixing(TenorBasisIndex6M,$AB1373,TRUE,_xll.ohTrigger(trigger,$X$24))</f>
        <v>1.9359590654453127E-2</v>
      </c>
      <c r="AH1373" s="43">
        <f>_xll.qlIndexFixing($X$9,$AB1373,TRUE,trigger)</f>
        <v>1.9376170731981002E-2</v>
      </c>
      <c r="AI1373" s="45">
        <f t="shared" si="35"/>
        <v>-0.16580077527875159</v>
      </c>
    </row>
    <row r="1374" spans="27:35" x14ac:dyDescent="0.2">
      <c r="AA1374" s="122" t="s">
        <v>88</v>
      </c>
      <c r="AB1374" s="40">
        <f>_xll.qlInterestRateIndexFixingDate($X$9,AC1374)</f>
        <v>49013</v>
      </c>
      <c r="AC1374" s="40">
        <f>_xll.qlCalendarAdvance(calendar,$AC1373,AA1374,,,trigger)</f>
        <v>49017</v>
      </c>
      <c r="AD1374" s="40">
        <f>_xll.qlInterestRateIndexMaturity($X$9,AC1374,)</f>
        <v>49201</v>
      </c>
      <c r="AE1374" s="43">
        <f>_xll.qlTenorBasisValue(TenorBasis6M,AC1374,_xll.ohTrigger(trigger,$X$24))</f>
        <v>7.5277807172793279E-4</v>
      </c>
      <c r="AF1374" s="90">
        <f>_xll.qlTenorBasisForwardRate(TenorBasis6M,AC1374,_xll.ohTrigger(trigger,$X$24))</f>
        <v>1.9346626833967331E-2</v>
      </c>
      <c r="AG1374" s="90">
        <f>_xll.qlIndexFixing(TenorBasisIndex6M,$AB1374,TRUE,_xll.ohTrigger(trigger,$X$24))</f>
        <v>1.9345337801351465E-2</v>
      </c>
      <c r="AH1374" s="43">
        <f>_xll.qlIndexFixing($X$9,$AB1374,TRUE,trigger)</f>
        <v>1.9361771978097013E-2</v>
      </c>
      <c r="AI1374" s="45">
        <f t="shared" si="35"/>
        <v>-0.16434176745547951</v>
      </c>
    </row>
    <row r="1375" spans="27:35" x14ac:dyDescent="0.2">
      <c r="AA1375" s="122" t="s">
        <v>88</v>
      </c>
      <c r="AB1375" s="40">
        <f>_xll.qlInterestRateIndexFixingDate($X$9,AC1375)</f>
        <v>49020</v>
      </c>
      <c r="AC1375" s="40">
        <f>_xll.qlCalendarAdvance(calendar,$AC1374,AA1375,,,trigger)</f>
        <v>49024</v>
      </c>
      <c r="AD1375" s="40">
        <f>_xll.qlInterestRateIndexMaturity($X$9,AC1375,)</f>
        <v>49208</v>
      </c>
      <c r="AE1375" s="43">
        <f>_xll.qlTenorBasisValue(TenorBasis6M,AC1375,_xll.ohTrigger(trigger,$X$24))</f>
        <v>7.5121901108278597E-4</v>
      </c>
      <c r="AF1375" s="90">
        <f>_xll.qlTenorBasisForwardRate(TenorBasis6M,AC1375,_xll.ohTrigger(trigger,$X$24))</f>
        <v>1.933233897570907E-2</v>
      </c>
      <c r="AG1375" s="90">
        <f>_xll.qlIndexFixing(TenorBasisIndex6M,$AB1375,TRUE,_xll.ohTrigger(trigger,$X$24))</f>
        <v>1.9331049952446593E-2</v>
      </c>
      <c r="AH1375" s="43">
        <f>_xll.qlIndexFixing($X$9,$AB1375,TRUE,trigger)</f>
        <v>1.9347329794560109E-2</v>
      </c>
      <c r="AI1375" s="45">
        <f t="shared" si="35"/>
        <v>-0.16279842113515325</v>
      </c>
    </row>
    <row r="1376" spans="27:35" x14ac:dyDescent="0.2">
      <c r="AA1376" s="122" t="s">
        <v>88</v>
      </c>
      <c r="AB1376" s="40">
        <f>_xll.qlInterestRateIndexFixingDate($X$9,AC1376)</f>
        <v>49027</v>
      </c>
      <c r="AC1376" s="40">
        <f>_xll.qlCalendarAdvance(calendar,$AC1375,AA1376,,,trigger)</f>
        <v>49031</v>
      </c>
      <c r="AD1376" s="40">
        <f>_xll.qlInterestRateIndexMaturity($X$9,AC1376,)</f>
        <v>49215</v>
      </c>
      <c r="AE1376" s="43">
        <f>_xll.qlTenorBasisValue(TenorBasis6M,AC1376,_xll.ohTrigger(trigger,$X$24))</f>
        <v>7.4966378061335664E-4</v>
      </c>
      <c r="AF1376" s="90">
        <f>_xll.qlTenorBasisForwardRate(TenorBasis6M,AC1376,_xll.ohTrigger(trigger,$X$24))</f>
        <v>1.9318016115559423E-2</v>
      </c>
      <c r="AG1376" s="90">
        <f>_xll.qlIndexFixing(TenorBasisIndex6M,$AB1376,TRUE,_xll.ohTrigger(trigger,$X$24))</f>
        <v>1.9423254449323794E-2</v>
      </c>
      <c r="AH1376" s="43">
        <f>_xll.qlIndexFixing($X$9,$AB1376,TRUE,trigger)</f>
        <v>1.9332844182325611E-2</v>
      </c>
      <c r="AI1376" s="45">
        <f t="shared" si="35"/>
        <v>0.90410266998183086</v>
      </c>
    </row>
    <row r="1377" spans="27:35" x14ac:dyDescent="0.2">
      <c r="AA1377" s="122" t="s">
        <v>88</v>
      </c>
      <c r="AB1377" s="40">
        <f>_xll.qlInterestRateIndexFixingDate($X$9,AC1377)</f>
        <v>49034</v>
      </c>
      <c r="AC1377" s="40">
        <f>_xll.qlCalendarAdvance(calendar,$AC1376,AA1377,,,trigger)</f>
        <v>49038</v>
      </c>
      <c r="AD1377" s="40">
        <f>_xll.qlInterestRateIndexMaturity($X$9,AC1377,)</f>
        <v>49221</v>
      </c>
      <c r="AE1377" s="43">
        <f>_xll.qlTenorBasisValue(TenorBasis6M,AC1377,_xll.ohTrigger(trigger,$X$24))</f>
        <v>7.4811237346350556E-4</v>
      </c>
      <c r="AF1377" s="90">
        <f>_xll.qlTenorBasisForwardRate(TenorBasis6M,AC1377,_xll.ohTrigger(trigger,$X$24))</f>
        <v>1.9304180034233048E-2</v>
      </c>
      <c r="AG1377" s="90">
        <f>_xll.qlIndexFixing(TenorBasisIndex6M,$AB1377,TRUE,_xll.ohTrigger(trigger,$X$24))</f>
        <v>1.9302115171993386E-2</v>
      </c>
      <c r="AH1377" s="43">
        <f>_xll.qlIndexFixing($X$9,$AB1377,TRUE,trigger)</f>
        <v>1.9318851277948905E-2</v>
      </c>
      <c r="AI1377" s="45">
        <f t="shared" si="35"/>
        <v>-0.16736105955518499</v>
      </c>
    </row>
    <row r="1378" spans="27:35" x14ac:dyDescent="0.2">
      <c r="AA1378" s="122" t="s">
        <v>88</v>
      </c>
      <c r="AB1378" s="40">
        <f>_xll.qlInterestRateIndexFixingDate($X$9,AC1378)</f>
        <v>49039</v>
      </c>
      <c r="AC1378" s="40">
        <f>_xll.qlCalendarAdvance(calendar,$AC1377,AA1378,,,trigger)</f>
        <v>49045</v>
      </c>
      <c r="AD1378" s="40">
        <f>_xll.qlInterestRateIndexMaturity($X$9,AC1378,)</f>
        <v>49228</v>
      </c>
      <c r="AE1378" s="43">
        <f>_xll.qlTenorBasisValue(TenorBasis6M,AC1378,_xll.ohTrigger(trigger,$X$24))</f>
        <v>7.4656478277485537E-4</v>
      </c>
      <c r="AF1378" s="90">
        <f>_xll.qlTenorBasisForwardRate(TenorBasis6M,AC1378,_xll.ohTrigger(trigger,$X$24))</f>
        <v>1.9289790422943858E-2</v>
      </c>
      <c r="AG1378" s="90">
        <f>_xll.qlIndexFixing(TenorBasisIndex6M,$AB1378,TRUE,_xll.ohTrigger(trigger,$X$24))</f>
        <v>1.9391959883754636E-2</v>
      </c>
      <c r="AH1378" s="43">
        <f>_xll.qlIndexFixing($X$9,$AB1378,TRUE,trigger)</f>
        <v>1.9304282690687753E-2</v>
      </c>
      <c r="AI1378" s="45">
        <f t="shared" si="35"/>
        <v>0.87677193066883208</v>
      </c>
    </row>
    <row r="1379" spans="27:35" x14ac:dyDescent="0.2">
      <c r="AA1379" s="122" t="s">
        <v>88</v>
      </c>
      <c r="AB1379" s="40">
        <f>_xll.qlInterestRateIndexFixingDate($X$9,AC1379)</f>
        <v>49048</v>
      </c>
      <c r="AC1379" s="40">
        <f>_xll.qlCalendarAdvance(calendar,$AC1378,AA1379,,,trigger)</f>
        <v>49052</v>
      </c>
      <c r="AD1379" s="40">
        <f>_xll.qlInterestRateIndexMaturity($X$9,AC1379,)</f>
        <v>49235</v>
      </c>
      <c r="AE1379" s="43">
        <f>_xll.qlTenorBasisValue(TenorBasis6M,AC1379,_xll.ohTrigger(trigger,$X$24))</f>
        <v>7.4502100168690171E-4</v>
      </c>
      <c r="AF1379" s="90">
        <f>_xll.qlTenorBasisForwardRate(TenorBasis6M,AC1379,_xll.ohTrigger(trigger,$X$24))</f>
        <v>1.9275365793295311E-2</v>
      </c>
      <c r="AG1379" s="90">
        <f>_xll.qlIndexFixing(TenorBasisIndex6M,$AB1379,TRUE,_xll.ohTrigger(trigger,$X$24))</f>
        <v>1.9267869576170677E-2</v>
      </c>
      <c r="AH1379" s="43">
        <f>_xll.qlIndexFixing($X$9,$AB1379,TRUE,trigger)</f>
        <v>1.928967067927052E-2</v>
      </c>
      <c r="AI1379" s="45">
        <f t="shared" si="35"/>
        <v>-0.21801103099843011</v>
      </c>
    </row>
    <row r="1380" spans="27:35" x14ac:dyDescent="0.2">
      <c r="AA1380" s="122" t="s">
        <v>88</v>
      </c>
      <c r="AB1380" s="40">
        <f>_xll.qlInterestRateIndexFixingDate($X$9,AC1380)</f>
        <v>49055</v>
      </c>
      <c r="AC1380" s="40">
        <f>_xll.qlCalendarAdvance(calendar,$AC1379,AA1380,,,trigger)</f>
        <v>49059</v>
      </c>
      <c r="AD1380" s="40">
        <f>_xll.qlInterestRateIndexMaturity($X$9,AC1380,)</f>
        <v>49242</v>
      </c>
      <c r="AE1380" s="43">
        <f>_xll.qlTenorBasisValue(TenorBasis6M,AC1380,_xll.ohTrigger(trigger,$X$24))</f>
        <v>7.4348102333712579E-4</v>
      </c>
      <c r="AF1380" s="90">
        <f>_xll.qlTenorBasisForwardRate(TenorBasis6M,AC1380,_xll.ohTrigger(trigger,$X$24))</f>
        <v>1.9260906139217066E-2</v>
      </c>
      <c r="AG1380" s="90">
        <f>_xll.qlIndexFixing(TenorBasisIndex6M,$AB1380,TRUE,_xll.ohTrigger(trigger,$X$24))</f>
        <v>1.9250694315346619E-2</v>
      </c>
      <c r="AH1380" s="43">
        <f>_xll.qlIndexFixing($X$9,$AB1380,TRUE,trigger)</f>
        <v>1.9275015244656451E-2</v>
      </c>
      <c r="AI1380" s="45">
        <f t="shared" si="35"/>
        <v>-0.24320929309831762</v>
      </c>
    </row>
    <row r="1381" spans="27:35" x14ac:dyDescent="0.2">
      <c r="AA1381" s="122" t="s">
        <v>88</v>
      </c>
      <c r="AB1381" s="40">
        <f>_xll.qlInterestRateIndexFixingDate($X$9,AC1381)</f>
        <v>49061</v>
      </c>
      <c r="AC1381" s="40">
        <f>_xll.qlCalendarAdvance(calendar,$AC1380,AA1381,,,trigger)</f>
        <v>49066</v>
      </c>
      <c r="AD1381" s="40">
        <f>_xll.qlInterestRateIndexMaturity($X$9,AC1381,)</f>
        <v>49250</v>
      </c>
      <c r="AE1381" s="43">
        <f>_xll.qlTenorBasisValue(TenorBasis6M,AC1381,_xll.ohTrigger(trigger,$X$24))</f>
        <v>7.4194484086110473E-4</v>
      </c>
      <c r="AF1381" s="90">
        <f>_xll.qlTenorBasisForwardRate(TenorBasis6M,AC1381,_xll.ohTrigger(trigger,$X$24))</f>
        <v>1.9245876574135023E-2</v>
      </c>
      <c r="AG1381" s="90">
        <f>_xll.qlIndexFixing(TenorBasisIndex6M,$AB1381,TRUE,_xll.ohTrigger(trigger,$X$24))</f>
        <v>1.923262590691547E-2</v>
      </c>
      <c r="AH1381" s="43">
        <f>_xll.qlIndexFixing($X$9,$AB1381,TRUE,trigger)</f>
        <v>1.9259764724267991E-2</v>
      </c>
      <c r="AI1381" s="45">
        <f t="shared" si="35"/>
        <v>-0.27138817352521938</v>
      </c>
    </row>
    <row r="1382" spans="27:35" x14ac:dyDescent="0.2">
      <c r="AA1382" s="122" t="s">
        <v>88</v>
      </c>
      <c r="AB1382" s="40">
        <f>_xll.qlInterestRateIndexFixingDate($X$9,AC1382)</f>
        <v>49069</v>
      </c>
      <c r="AC1382" s="40">
        <f>_xll.qlCalendarAdvance(calendar,$AC1381,AA1382,,,trigger)</f>
        <v>49073</v>
      </c>
      <c r="AD1382" s="40">
        <f>_xll.qlInterestRateIndexMaturity($X$9,AC1382,)</f>
        <v>49257</v>
      </c>
      <c r="AE1382" s="43">
        <f>_xll.qlTenorBasisValue(TenorBasis6M,AC1382,_xll.ohTrigger(trigger,$X$24))</f>
        <v>7.4041244739262108E-4</v>
      </c>
      <c r="AF1382" s="90">
        <f>_xll.qlTenorBasisForwardRate(TenorBasis6M,AC1382,_xll.ohTrigger(trigger,$X$24))</f>
        <v>1.9231343575252875E-2</v>
      </c>
      <c r="AG1382" s="90">
        <f>_xll.qlIndexFixing(TenorBasisIndex6M,$AB1382,TRUE,_xll.ohTrigger(trigger,$X$24))</f>
        <v>1.9215392016651036E-2</v>
      </c>
      <c r="AH1382" s="43">
        <f>_xll.qlIndexFixing($X$9,$AB1382,TRUE,trigger)</f>
        <v>1.9245018560036558E-2</v>
      </c>
      <c r="AI1382" s="45">
        <f t="shared" si="35"/>
        <v>-0.29626543385521953</v>
      </c>
    </row>
    <row r="1383" spans="27:35" x14ac:dyDescent="0.2">
      <c r="AA1383" s="122" t="s">
        <v>88</v>
      </c>
      <c r="AB1383" s="40">
        <f>_xll.qlInterestRateIndexFixingDate($X$9,AC1383)</f>
        <v>49076</v>
      </c>
      <c r="AC1383" s="40">
        <f>_xll.qlCalendarAdvance(calendar,$AC1382,AA1383,,,trigger)</f>
        <v>49080</v>
      </c>
      <c r="AD1383" s="40">
        <f>_xll.qlInterestRateIndexMaturity($X$9,AC1383,)</f>
        <v>49264</v>
      </c>
      <c r="AE1383" s="43">
        <f>_xll.qlTenorBasisValue(TenorBasis6M,AC1383,_xll.ohTrigger(trigger,$X$24))</f>
        <v>7.3888383606377319E-4</v>
      </c>
      <c r="AF1383" s="90">
        <f>_xll.qlTenorBasisForwardRate(TenorBasis6M,AC1383,_xll.ohTrigger(trigger,$X$24))</f>
        <v>1.9216775532018525E-2</v>
      </c>
      <c r="AG1383" s="90">
        <f>_xll.qlIndexFixing(TenorBasisIndex6M,$AB1383,TRUE,_xll.ohTrigger(trigger,$X$24))</f>
        <v>1.9198123129618078E-2</v>
      </c>
      <c r="AH1383" s="43">
        <f>_xll.qlIndexFixing($X$9,$AB1383,TRUE,trigger)</f>
        <v>1.9230228973863863E-2</v>
      </c>
      <c r="AI1383" s="45">
        <f t="shared" si="35"/>
        <v>-0.32105844245785414</v>
      </c>
    </row>
    <row r="1384" spans="27:35" x14ac:dyDescent="0.2">
      <c r="AA1384" s="122" t="s">
        <v>88</v>
      </c>
      <c r="AB1384" s="40">
        <f>_xll.qlInterestRateIndexFixingDate($X$9,AC1384)</f>
        <v>49083</v>
      </c>
      <c r="AC1384" s="40">
        <f>_xll.qlCalendarAdvance(calendar,$AC1383,AA1384,,,trigger)</f>
        <v>49087</v>
      </c>
      <c r="AD1384" s="40">
        <f>_xll.qlInterestRateIndexMaturity($X$9,AC1384,)</f>
        <v>49271</v>
      </c>
      <c r="AE1384" s="43">
        <f>_xll.qlTenorBasisValue(TenorBasis6M,AC1384,_xll.ohTrigger(trigger,$X$24))</f>
        <v>7.3735900000508256E-4</v>
      </c>
      <c r="AF1384" s="90">
        <f>_xll.qlTenorBasisForwardRate(TenorBasis6M,AC1384,_xll.ohTrigger(trigger,$X$24))</f>
        <v>1.9202172438367259E-2</v>
      </c>
      <c r="AG1384" s="90">
        <f>_xll.qlIndexFixing(TenorBasisIndex6M,$AB1384,TRUE,_xll.ohTrigger(trigger,$X$24))</f>
        <v>1.9180819239898284E-2</v>
      </c>
      <c r="AH1384" s="43">
        <f>_xll.qlIndexFixing($X$9,$AB1384,TRUE,trigger)</f>
        <v>1.9215395966727389E-2</v>
      </c>
      <c r="AI1384" s="45">
        <f t="shared" si="35"/>
        <v>-0.34576726829105286</v>
      </c>
    </row>
    <row r="1385" spans="27:35" x14ac:dyDescent="0.2">
      <c r="AA1385" s="122" t="s">
        <v>88</v>
      </c>
      <c r="AB1385" s="40">
        <f>_xll.qlInterestRateIndexFixingDate($X$9,AC1385)</f>
        <v>49090</v>
      </c>
      <c r="AC1385" s="40">
        <f>_xll.qlCalendarAdvance(calendar,$AC1384,AA1385,,,trigger)</f>
        <v>49094</v>
      </c>
      <c r="AD1385" s="40">
        <f>_xll.qlInterestRateIndexMaturity($X$9,AC1385,)</f>
        <v>49278</v>
      </c>
      <c r="AE1385" s="43">
        <f>_xll.qlTenorBasisValue(TenorBasis6M,AC1385,_xll.ohTrigger(trigger,$X$24))</f>
        <v>7.358379323456031E-4</v>
      </c>
      <c r="AF1385" s="90">
        <f>_xll.qlTenorBasisForwardRate(TenorBasis6M,AC1385,_xll.ohTrigger(trigger,$X$24))</f>
        <v>1.9187534288233925E-2</v>
      </c>
      <c r="AG1385" s="90">
        <f>_xll.qlIndexFixing(TenorBasisIndex6M,$AB1385,TRUE,_xll.ohTrigger(trigger,$X$24))</f>
        <v>1.9269312974942023E-2</v>
      </c>
      <c r="AH1385" s="43">
        <f>_xll.qlIndexFixing($X$9,$AB1385,TRUE,trigger)</f>
        <v>1.9200519539606352E-2</v>
      </c>
      <c r="AI1385" s="45">
        <f t="shared" si="35"/>
        <v>0.68793435335671305</v>
      </c>
    </row>
    <row r="1386" spans="27:35" x14ac:dyDescent="0.2">
      <c r="AA1386" s="122" t="s">
        <v>88</v>
      </c>
      <c r="AB1386" s="40">
        <f>_xll.qlInterestRateIndexFixingDate($X$9,AC1386)</f>
        <v>49097</v>
      </c>
      <c r="AC1386" s="40">
        <f>_xll.qlCalendarAdvance(calendar,$AC1385,AA1386,,,trigger)</f>
        <v>49101</v>
      </c>
      <c r="AD1386" s="40">
        <f>_xll.qlInterestRateIndexMaturity($X$9,AC1386,)</f>
        <v>49284</v>
      </c>
      <c r="AE1386" s="43">
        <f>_xll.qlTenorBasisValue(TenorBasis6M,AC1386,_xll.ohTrigger(trigger,$X$24))</f>
        <v>7.3432062621302556E-4</v>
      </c>
      <c r="AF1386" s="90">
        <f>_xll.qlTenorBasisForwardRate(TenorBasis6M,AC1386,_xll.ohTrigger(trigger,$X$24))</f>
        <v>1.9173412361849419E-2</v>
      </c>
      <c r="AG1386" s="90">
        <f>_xll.qlIndexFixing(TenorBasisIndex6M,$AB1386,TRUE,_xll.ohTrigger(trigger,$X$24))</f>
        <v>1.9146907896307328E-2</v>
      </c>
      <c r="AH1386" s="43">
        <f>_xll.qlIndexFixing($X$9,$AB1386,TRUE,trigger)</f>
        <v>1.9186170803939771E-2</v>
      </c>
      <c r="AI1386" s="45">
        <f t="shared" ref="AI1386:AI1449" si="36">(AG1386-AH1386)*10000</f>
        <v>-0.39262907632443139</v>
      </c>
    </row>
    <row r="1387" spans="27:35" x14ac:dyDescent="0.2">
      <c r="AA1387" s="122" t="s">
        <v>88</v>
      </c>
      <c r="AB1387" s="40">
        <f>_xll.qlInterestRateIndexFixingDate($X$9,AC1387)</f>
        <v>49104</v>
      </c>
      <c r="AC1387" s="40">
        <f>_xll.qlCalendarAdvance(calendar,$AC1386,AA1387,,,trigger)</f>
        <v>49108</v>
      </c>
      <c r="AD1387" s="40">
        <f>_xll.qlInterestRateIndexMaturity($X$9,AC1387,)</f>
        <v>49291</v>
      </c>
      <c r="AE1387" s="43">
        <f>_xll.qlTenorBasisValue(TenorBasis6M,AC1387,_xll.ohTrigger(trigger,$X$24))</f>
        <v>7.3280707473378625E-4</v>
      </c>
      <c r="AF1387" s="90">
        <f>_xll.qlTenorBasisForwardRate(TenorBasis6M,AC1387,_xll.ohTrigger(trigger,$X$24))</f>
        <v>1.9158707366832353E-2</v>
      </c>
      <c r="AG1387" s="90">
        <f>_xll.qlIndexFixing(TenorBasisIndex6M,$AB1387,TRUE,_xll.ohTrigger(trigger,$X$24))</f>
        <v>1.923573567678186E-2</v>
      </c>
      <c r="AH1387" s="43">
        <f>_xll.qlIndexFixing($X$9,$AB1387,TRUE,trigger)</f>
        <v>1.9171211434060111E-2</v>
      </c>
      <c r="AI1387" s="45">
        <f t="shared" si="36"/>
        <v>0.64524242721748781</v>
      </c>
    </row>
    <row r="1388" spans="27:35" x14ac:dyDescent="0.2">
      <c r="AA1388" s="122" t="s">
        <v>88</v>
      </c>
      <c r="AB1388" s="40">
        <f>_xll.qlInterestRateIndexFixingDate($X$9,AC1388)</f>
        <v>49111</v>
      </c>
      <c r="AC1388" s="40">
        <f>_xll.qlCalendarAdvance(calendar,$AC1387,AA1388,,,trigger)</f>
        <v>49115</v>
      </c>
      <c r="AD1388" s="40">
        <f>_xll.qlInterestRateIndexMaturity($X$9,AC1388,)</f>
        <v>49298</v>
      </c>
      <c r="AE1388" s="43">
        <f>_xll.qlTenorBasisValue(TenorBasis6M,AC1388,_xll.ohTrigger(trigger,$X$24))</f>
        <v>7.3129727103317052E-4</v>
      </c>
      <c r="AF1388" s="90">
        <f>_xll.qlTenorBasisForwardRate(TenorBasis6M,AC1388,_xll.ohTrigger(trigger,$X$24))</f>
        <v>1.9143967298840818E-2</v>
      </c>
      <c r="AG1388" s="90">
        <f>_xll.qlIndexFixing(TenorBasisIndex6M,$AB1388,TRUE,_xll.ohTrigger(trigger,$X$24))</f>
        <v>1.9112032336682839E-2</v>
      </c>
      <c r="AH1388" s="43">
        <f>_xll.qlIndexFixing($X$9,$AB1388,TRUE,trigger)</f>
        <v>1.9156208648764488E-2</v>
      </c>
      <c r="AI1388" s="45">
        <f t="shared" si="36"/>
        <v>-0.44176312081648655</v>
      </c>
    </row>
    <row r="1389" spans="27:35" x14ac:dyDescent="0.2">
      <c r="AA1389" s="122" t="s">
        <v>88</v>
      </c>
      <c r="AB1389" s="40">
        <f>_xll.qlInterestRateIndexFixingDate($X$9,AC1389)</f>
        <v>49118</v>
      </c>
      <c r="AC1389" s="40">
        <f>_xll.qlCalendarAdvance(calendar,$AC1388,AA1389,,,trigger)</f>
        <v>49122</v>
      </c>
      <c r="AD1389" s="40">
        <f>_xll.qlInterestRateIndexMaturity($X$9,AC1389,)</f>
        <v>49305</v>
      </c>
      <c r="AE1389" s="43">
        <f>_xll.qlTenorBasisValue(TenorBasis6M,AC1389,_xll.ohTrigger(trigger,$X$24))</f>
        <v>7.2979120823541755E-4</v>
      </c>
      <c r="AF1389" s="90">
        <f>_xll.qlTenorBasisForwardRate(TenorBasis6M,AC1389,_xll.ohTrigger(trigger,$X$24))</f>
        <v>1.9129192151808843E-2</v>
      </c>
      <c r="AG1389" s="90">
        <f>_xll.qlIndexFixing(TenorBasisIndex6M,$AB1389,TRUE,_xll.ohTrigger(trigger,$X$24))</f>
        <v>1.9094542013979685E-2</v>
      </c>
      <c r="AH1389" s="43">
        <f>_xll.qlIndexFixing($X$9,$AB1389,TRUE,trigger)</f>
        <v>1.9141162449037907E-2</v>
      </c>
      <c r="AI1389" s="45">
        <f t="shared" si="36"/>
        <v>-0.46620435058222776</v>
      </c>
    </row>
    <row r="1390" spans="27:35" x14ac:dyDescent="0.2">
      <c r="AA1390" s="122" t="s">
        <v>88</v>
      </c>
      <c r="AB1390" s="40">
        <f>_xll.qlInterestRateIndexFixingDate($X$9,AC1390)</f>
        <v>49125</v>
      </c>
      <c r="AC1390" s="40">
        <f>_xll.qlCalendarAdvance(calendar,$AC1389,AA1390,,,trigger)</f>
        <v>49129</v>
      </c>
      <c r="AD1390" s="40">
        <f>_xll.qlInterestRateIndexMaturity($X$9,AC1390,)</f>
        <v>49313</v>
      </c>
      <c r="AE1390" s="43">
        <f>_xll.qlTenorBasisValue(TenorBasis6M,AC1390,_xll.ohTrigger(trigger,$X$24))</f>
        <v>7.2828887946382642E-4</v>
      </c>
      <c r="AF1390" s="90">
        <f>_xll.qlTenorBasisForwardRate(TenorBasis6M,AC1390,_xll.ohTrigger(trigger,$X$24))</f>
        <v>1.911381747815688E-2</v>
      </c>
      <c r="AG1390" s="90">
        <f>_xll.qlIndexFixing(TenorBasisIndex6M,$AB1390,TRUE,_xll.ohTrigger(trigger,$X$24))</f>
        <v>1.9076260513621591E-2</v>
      </c>
      <c r="AH1390" s="43">
        <f>_xll.qlIndexFixing($X$9,$AB1390,TRUE,trigger)</f>
        <v>1.9125486138718586E-2</v>
      </c>
      <c r="AI1390" s="45">
        <f t="shared" si="36"/>
        <v>-0.49225625096994963</v>
      </c>
    </row>
    <row r="1391" spans="27:35" x14ac:dyDescent="0.2">
      <c r="AA1391" s="122" t="s">
        <v>88</v>
      </c>
      <c r="AB1391" s="40">
        <f>_xll.qlInterestRateIndexFixingDate($X$9,AC1391)</f>
        <v>49132</v>
      </c>
      <c r="AC1391" s="40">
        <f>_xll.qlCalendarAdvance(calendar,$AC1390,AA1391,,,trigger)</f>
        <v>49136</v>
      </c>
      <c r="AD1391" s="40">
        <f>_xll.qlInterestRateIndexMaturity($X$9,AC1391,)</f>
        <v>49320</v>
      </c>
      <c r="AE1391" s="43">
        <f>_xll.qlTenorBasisValue(TenorBasis6M,AC1391,_xll.ohTrigger(trigger,$X$24))</f>
        <v>7.2679027784085443E-4</v>
      </c>
      <c r="AF1391" s="90">
        <f>_xll.qlTenorBasisForwardRate(TenorBasis6M,AC1391,_xll.ohTrigger(trigger,$X$24))</f>
        <v>1.9098968861833421E-2</v>
      </c>
      <c r="AG1391" s="90">
        <f>_xll.qlIndexFixing(TenorBasisIndex6M,$AB1391,TRUE,_xll.ohTrigger(trigger,$X$24))</f>
        <v>1.9058711439351742E-2</v>
      </c>
      <c r="AH1391" s="43">
        <f>_xll.qlIndexFixing($X$9,$AB1391,TRUE,trigger)</f>
        <v>1.911034921242271E-2</v>
      </c>
      <c r="AI1391" s="45">
        <f t="shared" si="36"/>
        <v>-0.51637773070968562</v>
      </c>
    </row>
    <row r="1392" spans="27:35" x14ac:dyDescent="0.2">
      <c r="AA1392" s="122" t="s">
        <v>88</v>
      </c>
      <c r="AB1392" s="40">
        <f>_xll.qlInterestRateIndexFixingDate($X$9,AC1392)</f>
        <v>49139</v>
      </c>
      <c r="AC1392" s="40">
        <f>_xll.qlCalendarAdvance(calendar,$AC1391,AA1392,,,trigger)</f>
        <v>49143</v>
      </c>
      <c r="AD1392" s="40">
        <f>_xll.qlInterestRateIndexMaturity($X$9,AC1392,)</f>
        <v>49327</v>
      </c>
      <c r="AE1392" s="43">
        <f>_xll.qlTenorBasisValue(TenorBasis6M,AC1392,_xll.ohTrigger(trigger,$X$24))</f>
        <v>7.2529539648822532E-4</v>
      </c>
      <c r="AF1392" s="90">
        <f>_xll.qlTenorBasisForwardRate(TenorBasis6M,AC1392,_xll.ohTrigger(trigger,$X$24))</f>
        <v>1.9084085146604004E-2</v>
      </c>
      <c r="AG1392" s="90">
        <f>_xll.qlIndexFixing(TenorBasisIndex6M,$AB1392,TRUE,_xll.ohTrigger(trigger,$X$24))</f>
        <v>1.9041127315054664E-2</v>
      </c>
      <c r="AH1392" s="43">
        <f>_xll.qlIndexFixing($X$9,$AB1392,TRUE,trigger)</f>
        <v>1.9095168873078893E-2</v>
      </c>
      <c r="AI1392" s="45">
        <f t="shared" si="36"/>
        <v>-0.5404155802422872</v>
      </c>
    </row>
    <row r="1393" spans="27:35" x14ac:dyDescent="0.2">
      <c r="AA1393" s="122" t="s">
        <v>88</v>
      </c>
      <c r="AB1393" s="40">
        <f>_xll.qlInterestRateIndexFixingDate($X$9,AC1393)</f>
        <v>49146</v>
      </c>
      <c r="AC1393" s="40">
        <f>_xll.qlCalendarAdvance(calendar,$AC1392,AA1393,,,trigger)</f>
        <v>49150</v>
      </c>
      <c r="AD1393" s="40">
        <f>_xll.qlInterestRateIndexMaturity($X$9,AC1393,)</f>
        <v>49334</v>
      </c>
      <c r="AE1393" s="43">
        <f>_xll.qlTenorBasisValue(TenorBasis6M,AC1393,_xll.ohTrigger(trigger,$X$24))</f>
        <v>7.2380422852702487E-4</v>
      </c>
      <c r="AF1393" s="90">
        <f>_xll.qlTenorBasisForwardRate(TenorBasis6M,AC1393,_xll.ohTrigger(trigger,$X$24))</f>
        <v>1.906916632641174E-2</v>
      </c>
      <c r="AG1393" s="90">
        <f>_xll.qlIndexFixing(TenorBasisIndex6M,$AB1393,TRUE,_xll.ohTrigger(trigger,$X$24))</f>
        <v>1.902350813481813E-2</v>
      </c>
      <c r="AH1393" s="43">
        <f>_xll.qlIndexFixing($X$9,$AB1393,TRUE,trigger)</f>
        <v>1.907994512169155E-2</v>
      </c>
      <c r="AI1393" s="45">
        <f t="shared" si="36"/>
        <v>-0.56436986873419781</v>
      </c>
    </row>
    <row r="1394" spans="27:35" x14ac:dyDescent="0.2">
      <c r="AA1394" s="122" t="s">
        <v>88</v>
      </c>
      <c r="AB1394" s="40">
        <f>_xll.qlInterestRateIndexFixingDate($X$9,AC1394)</f>
        <v>49153</v>
      </c>
      <c r="AC1394" s="40">
        <f>_xll.qlCalendarAdvance(calendar,$AC1393,AA1394,,,trigger)</f>
        <v>49157</v>
      </c>
      <c r="AD1394" s="40">
        <f>_xll.qlInterestRateIndexMaturity($X$9,AC1394,)</f>
        <v>49341</v>
      </c>
      <c r="AE1394" s="43">
        <f>_xll.qlTenorBasisValue(TenorBasis6M,AC1394,_xll.ohTrigger(trigger,$X$24))</f>
        <v>7.2231676707780663E-4</v>
      </c>
      <c r="AF1394" s="90">
        <f>_xll.qlTenorBasisForwardRate(TenorBasis6M,AC1394,_xll.ohTrigger(trigger,$X$24))</f>
        <v>1.9054212395204509E-2</v>
      </c>
      <c r="AG1394" s="90">
        <f>_xll.qlIndexFixing(TenorBasisIndex6M,$AB1394,TRUE,_xll.ohTrigger(trigger,$X$24))</f>
        <v>1.9005853892732519E-2</v>
      </c>
      <c r="AH1394" s="43">
        <f>_xll.qlIndexFixing($X$9,$AB1394,TRUE,trigger)</f>
        <v>1.9064677959264226E-2</v>
      </c>
      <c r="AI1394" s="45">
        <f t="shared" si="36"/>
        <v>-0.58824066531706221</v>
      </c>
    </row>
    <row r="1395" spans="27:35" x14ac:dyDescent="0.2">
      <c r="AA1395" s="122" t="s">
        <v>88</v>
      </c>
      <c r="AB1395" s="40">
        <f>_xll.qlInterestRateIndexFixingDate($X$9,AC1395)</f>
        <v>49160</v>
      </c>
      <c r="AC1395" s="40">
        <f>_xll.qlCalendarAdvance(calendar,$AC1394,AA1395,,,trigger)</f>
        <v>49164</v>
      </c>
      <c r="AD1395" s="40">
        <f>_xll.qlInterestRateIndexMaturity($X$9,AC1395,)</f>
        <v>49348</v>
      </c>
      <c r="AE1395" s="43">
        <f>_xll.qlTenorBasisValue(TenorBasis6M,AC1395,_xll.ohTrigger(trigger,$X$24))</f>
        <v>7.2083300526068841E-4</v>
      </c>
      <c r="AF1395" s="90">
        <f>_xll.qlTenorBasisForwardRate(TenorBasis6M,AC1395,_xll.ohTrigger(trigger,$X$24))</f>
        <v>1.9039223346928893E-2</v>
      </c>
      <c r="AG1395" s="90">
        <f>_xll.qlIndexFixing(TenorBasisIndex6M,$AB1395,TRUE,_xll.ohTrigger(trigger,$X$24))</f>
        <v>1.8988164582887778E-2</v>
      </c>
      <c r="AH1395" s="43">
        <f>_xll.qlIndexFixing($X$9,$AB1395,TRUE,trigger)</f>
        <v>1.9049367386806116E-2</v>
      </c>
      <c r="AI1395" s="45">
        <f t="shared" si="36"/>
        <v>-0.61202803918337934</v>
      </c>
    </row>
    <row r="1396" spans="27:35" x14ac:dyDescent="0.2">
      <c r="AA1396" s="122" t="s">
        <v>88</v>
      </c>
      <c r="AB1396" s="40">
        <f>_xll.qlInterestRateIndexFixingDate($X$9,AC1396)</f>
        <v>49167</v>
      </c>
      <c r="AC1396" s="40">
        <f>_xll.qlCalendarAdvance(calendar,$AC1395,AA1396,,,trigger)</f>
        <v>49171</v>
      </c>
      <c r="AD1396" s="40">
        <f>_xll.qlInterestRateIndexMaturity($X$9,AC1396,)</f>
        <v>49355</v>
      </c>
      <c r="AE1396" s="43">
        <f>_xll.qlTenorBasisValue(TenorBasis6M,AC1396,_xll.ohTrigger(trigger,$X$24))</f>
        <v>7.1935293619545453E-4</v>
      </c>
      <c r="AF1396" s="90">
        <f>_xll.qlTenorBasisForwardRate(TenorBasis6M,AC1396,_xll.ohTrigger(trigger,$X$24))</f>
        <v>1.9024199175533215E-2</v>
      </c>
      <c r="AG1396" s="90">
        <f>_xll.qlIndexFixing(TenorBasisIndex6M,$AB1396,TRUE,_xll.ohTrigger(trigger,$X$24))</f>
        <v>1.9075402603693274E-2</v>
      </c>
      <c r="AH1396" s="43">
        <f>_xll.qlIndexFixing($X$9,$AB1396,TRUE,trigger)</f>
        <v>1.9034013405327715E-2</v>
      </c>
      <c r="AI1396" s="45">
        <f t="shared" si="36"/>
        <v>0.41389198365559404</v>
      </c>
    </row>
    <row r="1397" spans="27:35" x14ac:dyDescent="0.2">
      <c r="AA1397" s="122" t="s">
        <v>88</v>
      </c>
      <c r="AB1397" s="40">
        <f>_xll.qlInterestRateIndexFixingDate($X$9,AC1397)</f>
        <v>49174</v>
      </c>
      <c r="AC1397" s="40">
        <f>_xll.qlCalendarAdvance(calendar,$AC1396,AA1397,,,trigger)</f>
        <v>49178</v>
      </c>
      <c r="AD1397" s="40">
        <f>_xll.qlInterestRateIndexMaturity($X$9,AC1397,)</f>
        <v>49362</v>
      </c>
      <c r="AE1397" s="43">
        <f>_xll.qlTenorBasisValue(TenorBasis6M,AC1397,_xll.ohTrigger(trigger,$X$24))</f>
        <v>7.1787655300165054E-4</v>
      </c>
      <c r="AF1397" s="90">
        <f>_xll.qlTenorBasisForwardRate(TenorBasis6M,AC1397,_xll.ohTrigger(trigger,$X$24))</f>
        <v>1.9009139874968398E-2</v>
      </c>
      <c r="AG1397" s="90">
        <f>_xll.qlIndexFixing(TenorBasisIndex6M,$AB1397,TRUE,_xll.ohTrigger(trigger,$X$24))</f>
        <v>1.8952680736298494E-2</v>
      </c>
      <c r="AH1397" s="43">
        <f>_xll.qlIndexFixing($X$9,$AB1397,TRUE,trigger)</f>
        <v>1.9018616015843863E-2</v>
      </c>
      <c r="AI1397" s="45">
        <f t="shared" si="36"/>
        <v>-0.65935279545369097</v>
      </c>
    </row>
    <row r="1398" spans="27:35" x14ac:dyDescent="0.2">
      <c r="AA1398" s="122" t="s">
        <v>88</v>
      </c>
      <c r="AB1398" s="40">
        <f>_xll.qlInterestRateIndexFixingDate($X$9,AC1398)</f>
        <v>49181</v>
      </c>
      <c r="AC1398" s="40">
        <f>_xll.qlCalendarAdvance(calendar,$AC1397,AA1398,,,trigger)</f>
        <v>49185</v>
      </c>
      <c r="AD1398" s="40">
        <f>_xll.qlInterestRateIndexMaturity($X$9,AC1398,)</f>
        <v>49368</v>
      </c>
      <c r="AE1398" s="43">
        <f>_xll.qlTenorBasisValue(TenorBasis6M,AC1398,_xll.ohTrigger(trigger,$X$24))</f>
        <v>7.1640384879868596E-4</v>
      </c>
      <c r="AF1398" s="90">
        <f>_xll.qlTenorBasisForwardRate(TenorBasis6M,AC1398,_xll.ohTrigger(trigger,$X$24))</f>
        <v>1.8994636271625308E-2</v>
      </c>
      <c r="AG1398" s="90">
        <f>_xll.qlIndexFixing(TenorBasisIndex6M,$AB1398,TRUE,_xll.ohTrigger(trigger,$X$24))</f>
        <v>1.8935551757709102E-2</v>
      </c>
      <c r="AH1398" s="43">
        <f>_xll.qlIndexFixing($X$9,$AB1398,TRUE,trigger)</f>
        <v>1.9003793166125663E-2</v>
      </c>
      <c r="AI1398" s="45">
        <f t="shared" si="36"/>
        <v>-0.68241408416561122</v>
      </c>
    </row>
    <row r="1399" spans="27:35" x14ac:dyDescent="0.2">
      <c r="AA1399" s="122" t="s">
        <v>88</v>
      </c>
      <c r="AB1399" s="40">
        <f>_xll.qlInterestRateIndexFixingDate($X$9,AC1399)</f>
        <v>49188</v>
      </c>
      <c r="AC1399" s="40">
        <f>_xll.qlCalendarAdvance(calendar,$AC1398,AA1399,,,trigger)</f>
        <v>49192</v>
      </c>
      <c r="AD1399" s="40">
        <f>_xll.qlInterestRateIndexMaturity($X$9,AC1399,)</f>
        <v>49373</v>
      </c>
      <c r="AE1399" s="43">
        <f>_xll.qlTenorBasisValue(TenorBasis6M,AC1399,_xll.ohTrigger(trigger,$X$24))</f>
        <v>7.1493481670592703E-4</v>
      </c>
      <c r="AF1399" s="90">
        <f>_xll.qlTenorBasisForwardRate(TenorBasis6M,AC1399,_xll.ohTrigger(trigger,$X$24))</f>
        <v>1.8980697268146801E-2</v>
      </c>
      <c r="AG1399" s="90">
        <f>_xll.qlIndexFixing(TenorBasisIndex6M,$AB1399,TRUE,_xll.ohTrigger(trigger,$X$24))</f>
        <v>1.8919020175511874E-2</v>
      </c>
      <c r="AH1399" s="43">
        <f>_xll.qlIndexFixing($X$9,$AB1399,TRUE,trigger)</f>
        <v>1.8989555410020294E-2</v>
      </c>
      <c r="AI1399" s="45">
        <f t="shared" si="36"/>
        <v>-0.70535234508419675</v>
      </c>
    </row>
    <row r="1400" spans="27:35" x14ac:dyDescent="0.2">
      <c r="AA1400" s="122" t="s">
        <v>88</v>
      </c>
      <c r="AB1400" s="40">
        <f>_xll.qlInterestRateIndexFixingDate($X$9,AC1400)</f>
        <v>49195</v>
      </c>
      <c r="AC1400" s="40">
        <f>_xll.qlCalendarAdvance(calendar,$AC1399,AA1400,,,trigger)</f>
        <v>49199</v>
      </c>
      <c r="AD1400" s="40">
        <f>_xll.qlInterestRateIndexMaturity($X$9,AC1400,)</f>
        <v>49380</v>
      </c>
      <c r="AE1400" s="43">
        <f>_xll.qlTenorBasisValue(TenorBasis6M,AC1400,_xll.ohTrigger(trigger,$X$24))</f>
        <v>7.134694498427956E-4</v>
      </c>
      <c r="AF1400" s="90">
        <f>_xll.qlTenorBasisForwardRate(TenorBasis6M,AC1400,_xll.ohTrigger(trigger,$X$24))</f>
        <v>1.8965542466951184E-2</v>
      </c>
      <c r="AG1400" s="90">
        <f>_xll.qlIndexFixing(TenorBasisIndex6M,$AB1400,TRUE,_xll.ohTrigger(trigger,$X$24))</f>
        <v>1.8901121016561287E-2</v>
      </c>
      <c r="AH1400" s="43">
        <f>_xll.qlIndexFixing($X$9,$AB1400,TRUE,trigger)</f>
        <v>1.897403954616601E-2</v>
      </c>
      <c r="AI1400" s="45">
        <f t="shared" si="36"/>
        <v>-0.7291852960472287</v>
      </c>
    </row>
    <row r="1401" spans="27:35" x14ac:dyDescent="0.2">
      <c r="AA1401" s="122" t="s">
        <v>88</v>
      </c>
      <c r="AB1401" s="40">
        <f>_xll.qlInterestRateIndexFixingDate($X$9,AC1401)</f>
        <v>49202</v>
      </c>
      <c r="AC1401" s="40">
        <f>_xll.qlCalendarAdvance(calendar,$AC1400,AA1401,,,trigger)</f>
        <v>49206</v>
      </c>
      <c r="AD1401" s="40">
        <f>_xll.qlInterestRateIndexMaturity($X$9,AC1401,)</f>
        <v>49387</v>
      </c>
      <c r="AE1401" s="43">
        <f>_xll.qlTenorBasisValue(TenorBasis6M,AC1401,_xll.ohTrigger(trigger,$X$24))</f>
        <v>7.1200774132886382E-4</v>
      </c>
      <c r="AF1401" s="90">
        <f>_xll.qlTenorBasisForwardRate(TenorBasis6M,AC1401,_xll.ohTrigger(trigger,$X$24))</f>
        <v>1.8950352517331726E-2</v>
      </c>
      <c r="AG1401" s="90">
        <f>_xll.qlIndexFixing(TenorBasisIndex6M,$AB1401,TRUE,_xll.ohTrigger(trigger,$X$24))</f>
        <v>1.8779088592604867E-2</v>
      </c>
      <c r="AH1401" s="43">
        <f>_xll.qlIndexFixing($X$9,$AB1401,TRUE,trigger)</f>
        <v>1.8958480283006802E-2</v>
      </c>
      <c r="AI1401" s="45">
        <f t="shared" si="36"/>
        <v>-1.793916904019345</v>
      </c>
    </row>
    <row r="1402" spans="27:35" x14ac:dyDescent="0.2">
      <c r="AA1402" s="122" t="s">
        <v>88</v>
      </c>
      <c r="AB1402" s="40">
        <f>_xll.qlInterestRateIndexFixingDate($X$9,AC1402)</f>
        <v>49209</v>
      </c>
      <c r="AC1402" s="40">
        <f>_xll.qlCalendarAdvance(calendar,$AC1401,AA1402,,,trigger)</f>
        <v>49213</v>
      </c>
      <c r="AD1402" s="40">
        <f>_xll.qlInterestRateIndexMaturity($X$9,AC1402,)</f>
        <v>49395</v>
      </c>
      <c r="AE1402" s="43">
        <f>_xll.qlTenorBasisValue(TenorBasis6M,AC1402,_xll.ohTrigger(trigger,$X$24))</f>
        <v>7.1054968428394872E-4</v>
      </c>
      <c r="AF1402" s="90">
        <f>_xll.qlTenorBasisForwardRate(TenorBasis6M,AC1402,_xll.ohTrigger(trigger,$X$24))</f>
        <v>1.8934524020689257E-2</v>
      </c>
      <c r="AG1402" s="90">
        <f>_xll.qlIndexFixing(TenorBasisIndex6M,$AB1402,TRUE,_xll.ohTrigger(trigger,$X$24))</f>
        <v>1.8864597470495081E-2</v>
      </c>
      <c r="AH1402" s="43">
        <f>_xll.qlIndexFixing($X$9,$AB1402,TRUE,trigger)</f>
        <v>1.8942244805450231E-2</v>
      </c>
      <c r="AI1402" s="45">
        <f t="shared" si="36"/>
        <v>-0.77647334955150549</v>
      </c>
    </row>
    <row r="1403" spans="27:35" x14ac:dyDescent="0.2">
      <c r="AA1403" s="122" t="s">
        <v>88</v>
      </c>
      <c r="AB1403" s="40">
        <f>_xll.qlInterestRateIndexFixingDate($X$9,AC1403)</f>
        <v>49216</v>
      </c>
      <c r="AC1403" s="40">
        <f>_xll.qlCalendarAdvance(calendar,$AC1402,AA1403,,,trigger)</f>
        <v>49220</v>
      </c>
      <c r="AD1403" s="40">
        <f>_xll.qlInterestRateIndexMaturity($X$9,AC1403,)</f>
        <v>49402</v>
      </c>
      <c r="AE1403" s="43">
        <f>_xll.qlTenorBasisValue(TenorBasis6M,AC1403,_xll.ohTrigger(trigger,$X$24))</f>
        <v>7.0909527182820803E-4</v>
      </c>
      <c r="AF1403" s="90">
        <f>_xll.qlTenorBasisForwardRate(TenorBasis6M,AC1403,_xll.ohTrigger(trigger,$X$24))</f>
        <v>1.8919260443700552E-2</v>
      </c>
      <c r="AG1403" s="90">
        <f>_xll.qlIndexFixing(TenorBasisIndex6M,$AB1403,TRUE,_xll.ohTrigger(trigger,$X$24))</f>
        <v>1.8846994615797689E-2</v>
      </c>
      <c r="AH1403" s="43">
        <f>_xll.qlIndexFixing($X$9,$AB1403,TRUE,trigger)</f>
        <v>1.8926594827870003E-2</v>
      </c>
      <c r="AI1403" s="45">
        <f t="shared" si="36"/>
        <v>-0.79600212072313692</v>
      </c>
    </row>
    <row r="1404" spans="27:35" x14ac:dyDescent="0.2">
      <c r="AA1404" s="122" t="s">
        <v>88</v>
      </c>
      <c r="AB1404" s="40">
        <f>_xll.qlInterestRateIndexFixingDate($X$9,AC1404)</f>
        <v>49223</v>
      </c>
      <c r="AC1404" s="40">
        <f>_xll.qlCalendarAdvance(calendar,$AC1403,AA1404,,,trigger)</f>
        <v>49227</v>
      </c>
      <c r="AD1404" s="40">
        <f>_xll.qlInterestRateIndexMaturity($X$9,AC1404,)</f>
        <v>49409</v>
      </c>
      <c r="AE1404" s="43">
        <f>_xll.qlTenorBasisValue(TenorBasis6M,AC1404,_xll.ohTrigger(trigger,$X$24))</f>
        <v>7.0764449708223161E-4</v>
      </c>
      <c r="AF1404" s="90">
        <f>_xll.qlTenorBasisForwardRate(TenorBasis6M,AC1404,_xll.ohTrigger(trigger,$X$24))</f>
        <v>1.8903961698514261E-2</v>
      </c>
      <c r="AG1404" s="90">
        <f>_xll.qlIndexFixing(TenorBasisIndex6M,$AB1404,TRUE,_xll.ohTrigger(trigger,$X$24))</f>
        <v>1.8831696524829179E-2</v>
      </c>
      <c r="AH1404" s="43">
        <f>_xll.qlIndexFixing($X$9,$AB1404,TRUE,trigger)</f>
        <v>1.8910901452501992E-2</v>
      </c>
      <c r="AI1404" s="45">
        <f t="shared" si="36"/>
        <v>-0.79204927672812953</v>
      </c>
    </row>
    <row r="1405" spans="27:35" x14ac:dyDescent="0.2">
      <c r="AA1405" s="122" t="s">
        <v>88</v>
      </c>
      <c r="AB1405" s="40">
        <f>_xll.qlInterestRateIndexFixingDate($X$9,AC1405)</f>
        <v>49230</v>
      </c>
      <c r="AC1405" s="40">
        <f>_xll.qlCalendarAdvance(calendar,$AC1404,AA1405,,,trigger)</f>
        <v>49234</v>
      </c>
      <c r="AD1405" s="40">
        <f>_xll.qlInterestRateIndexMaturity($X$9,AC1405,)</f>
        <v>49416</v>
      </c>
      <c r="AE1405" s="43">
        <f>_xll.qlTenorBasisValue(TenorBasis6M,AC1405,_xll.ohTrigger(trigger,$X$24))</f>
        <v>7.0619735316713647E-4</v>
      </c>
      <c r="AF1405" s="90">
        <f>_xll.qlTenorBasisForwardRate(TenorBasis6M,AC1405,_xll.ohTrigger(trigger,$X$24))</f>
        <v>1.8888627779089062E-2</v>
      </c>
      <c r="AG1405" s="90">
        <f>_xll.qlIndexFixing(TenorBasisIndex6M,$AB1405,TRUE,_xll.ohTrigger(trigger,$X$24))</f>
        <v>1.8921731310103902E-2</v>
      </c>
      <c r="AH1405" s="43">
        <f>_xll.qlIndexFixing($X$9,$AB1405,TRUE,trigger)</f>
        <v>1.8895164680373507E-2</v>
      </c>
      <c r="AI1405" s="45">
        <f t="shared" si="36"/>
        <v>0.26566629730395003</v>
      </c>
    </row>
    <row r="1406" spans="27:35" x14ac:dyDescent="0.2">
      <c r="AA1406" s="122" t="s">
        <v>88</v>
      </c>
      <c r="AB1406" s="40">
        <f>_xll.qlInterestRateIndexFixingDate($X$9,AC1406)</f>
        <v>49237</v>
      </c>
      <c r="AC1406" s="40">
        <f>_xll.qlCalendarAdvance(calendar,$AC1405,AA1406,,,trigger)</f>
        <v>49241</v>
      </c>
      <c r="AD1406" s="40">
        <f>_xll.qlInterestRateIndexMaturity($X$9,AC1406,)</f>
        <v>49423</v>
      </c>
      <c r="AE1406" s="43">
        <f>_xll.qlTenorBasisValue(TenorBasis6M,AC1406,_xll.ohTrigger(trigger,$X$24))</f>
        <v>7.0475383320465655E-4</v>
      </c>
      <c r="AF1406" s="90">
        <f>_xll.qlTenorBasisForwardRate(TenorBasis6M,AC1406,_xll.ohTrigger(trigger,$X$24))</f>
        <v>1.8873258679388907E-2</v>
      </c>
      <c r="AG1406" s="90">
        <f>_xll.qlIndexFixing(TenorBasisIndex6M,$AB1406,TRUE,_xll.ohTrigger(trigger,$X$24))</f>
        <v>1.8697912588516306E-2</v>
      </c>
      <c r="AH1406" s="43">
        <f>_xll.qlIndexFixing($X$9,$AB1406,TRUE,trigger)</f>
        <v>1.8879384512510547E-2</v>
      </c>
      <c r="AI1406" s="45">
        <f t="shared" si="36"/>
        <v>-1.8147192399424126</v>
      </c>
    </row>
    <row r="1407" spans="27:35" x14ac:dyDescent="0.2">
      <c r="AA1407" s="122" t="s">
        <v>88</v>
      </c>
      <c r="AB1407" s="40">
        <f>_xll.qlInterestRateIndexFixingDate($X$9,AC1407)</f>
        <v>49244</v>
      </c>
      <c r="AC1407" s="40">
        <f>_xll.qlCalendarAdvance(calendar,$AC1406,AA1407,,,trigger)</f>
        <v>49248</v>
      </c>
      <c r="AD1407" s="40">
        <f>_xll.qlInterestRateIndexMaturity($X$9,AC1407,)</f>
        <v>49429</v>
      </c>
      <c r="AE1407" s="43">
        <f>_xll.qlTenorBasisValue(TenorBasis6M,AC1407,_xll.ohTrigger(trigger,$X$24))</f>
        <v>7.033139303172358E-4</v>
      </c>
      <c r="AF1407" s="90">
        <f>_xll.qlTenorBasisForwardRate(TenorBasis6M,AC1407,_xll.ohTrigger(trigger,$X$24))</f>
        <v>1.8858474364026146E-2</v>
      </c>
      <c r="AG1407" s="90">
        <f>_xll.qlIndexFixing(TenorBasisIndex6M,$AB1407,TRUE,_xll.ohTrigger(trigger,$X$24))</f>
        <v>1.8786214873552313E-2</v>
      </c>
      <c r="AH1407" s="43">
        <f>_xll.qlIndexFixing($X$9,$AB1407,TRUE,trigger)</f>
        <v>1.8864213375439868E-2</v>
      </c>
      <c r="AI1407" s="45">
        <f t="shared" si="36"/>
        <v>-0.77998501887555083</v>
      </c>
    </row>
    <row r="1408" spans="27:35" x14ac:dyDescent="0.2">
      <c r="AA1408" s="122" t="s">
        <v>88</v>
      </c>
      <c r="AB1408" s="40">
        <f>_xll.qlInterestRateIndexFixingDate($X$9,AC1408)</f>
        <v>49251</v>
      </c>
      <c r="AC1408" s="40">
        <f>_xll.qlCalendarAdvance(calendar,$AC1407,AA1408,,,trigger)</f>
        <v>49255</v>
      </c>
      <c r="AD1408" s="40">
        <f>_xll.qlInterestRateIndexMaturity($X$9,AC1408,)</f>
        <v>49436</v>
      </c>
      <c r="AE1408" s="43">
        <f>_xll.qlTenorBasisValue(TenorBasis6M,AC1408,_xll.ohTrigger(trigger,$X$24))</f>
        <v>7.0187763762811887E-4</v>
      </c>
      <c r="AF1408" s="90">
        <f>_xll.qlTenorBasisForwardRate(TenorBasis6M,AC1408,_xll.ohTrigger(trigger,$X$24))</f>
        <v>1.8843038206144511E-2</v>
      </c>
      <c r="AG1408" s="90">
        <f>_xll.qlIndexFixing(TenorBasisIndex6M,$AB1408,TRUE,_xll.ohTrigger(trigger,$X$24))</f>
        <v>1.8770779371778776E-2</v>
      </c>
      <c r="AH1408" s="43">
        <f>_xll.qlIndexFixing($X$9,$AB1408,TRUE,trigger)</f>
        <v>1.884835034560255E-2</v>
      </c>
      <c r="AI1408" s="45">
        <f t="shared" si="36"/>
        <v>-0.77570973823774114</v>
      </c>
    </row>
    <row r="1409" spans="27:35" x14ac:dyDescent="0.2">
      <c r="AA1409" s="122" t="s">
        <v>88</v>
      </c>
      <c r="AB1409" s="40">
        <f>_xll.qlInterestRateIndexFixingDate($X$9,AC1409)</f>
        <v>49258</v>
      </c>
      <c r="AC1409" s="40">
        <f>_xll.qlCalendarAdvance(calendar,$AC1408,AA1409,,,trigger)</f>
        <v>49262</v>
      </c>
      <c r="AD1409" s="40">
        <f>_xll.qlInterestRateIndexMaturity($X$9,AC1409,)</f>
        <v>49443</v>
      </c>
      <c r="AE1409" s="43">
        <f>_xll.qlTenorBasisValue(TenorBasis6M,AC1409,_xll.ohTrigger(trigger,$X$24))</f>
        <v>7.0044494826143958E-4</v>
      </c>
      <c r="AF1409" s="90">
        <f>_xll.qlTenorBasisForwardRate(TenorBasis6M,AC1409,_xll.ohTrigger(trigger,$X$24))</f>
        <v>1.8827566851499365E-2</v>
      </c>
      <c r="AG1409" s="90">
        <f>_xll.qlIndexFixing(TenorBasisIndex6M,$AB1409,TRUE,_xll.ohTrigger(trigger,$X$24))</f>
        <v>1.8755308674507452E-2</v>
      </c>
      <c r="AH1409" s="43">
        <f>_xll.qlIndexFixing($X$9,$AB1409,TRUE,trigger)</f>
        <v>1.8832443924624829E-2</v>
      </c>
      <c r="AI1409" s="45">
        <f t="shared" si="36"/>
        <v>-0.77135250117377208</v>
      </c>
    </row>
    <row r="1410" spans="27:35" x14ac:dyDescent="0.2">
      <c r="AA1410" s="122" t="s">
        <v>88</v>
      </c>
      <c r="AB1410" s="40">
        <f>_xll.qlInterestRateIndexFixingDate($X$9,AC1410)</f>
        <v>49265</v>
      </c>
      <c r="AC1410" s="40">
        <f>_xll.qlCalendarAdvance(calendar,$AC1409,AA1410,,,trigger)</f>
        <v>49269</v>
      </c>
      <c r="AD1410" s="40">
        <f>_xll.qlInterestRateIndexMaturity($X$9,AC1410,)</f>
        <v>49450</v>
      </c>
      <c r="AE1410" s="43">
        <f>_xll.qlTenorBasisValue(TenorBasis6M,AC1410,_xll.ohTrigger(trigger,$X$24))</f>
        <v>6.9901585534231335E-4</v>
      </c>
      <c r="AF1410" s="90">
        <f>_xll.qlTenorBasisForwardRate(TenorBasis6M,AC1410,_xll.ohTrigger(trigger,$X$24))</f>
        <v>1.8812060294061048E-2</v>
      </c>
      <c r="AG1410" s="90">
        <f>_xll.qlIndexFixing(TenorBasisIndex6M,$AB1410,TRUE,_xll.ohTrigger(trigger,$X$24))</f>
        <v>1.8636498577841335E-2</v>
      </c>
      <c r="AH1410" s="43">
        <f>_xll.qlIndexFixing($X$9,$AB1410,TRUE,trigger)</f>
        <v>1.8816494113539688E-2</v>
      </c>
      <c r="AI1410" s="45">
        <f t="shared" si="36"/>
        <v>-1.7999553569835249</v>
      </c>
    </row>
    <row r="1411" spans="27:35" x14ac:dyDescent="0.2">
      <c r="AA1411" s="122" t="s">
        <v>88</v>
      </c>
      <c r="AB1411" s="40">
        <f>_xll.qlInterestRateIndexFixingDate($X$9,AC1411)</f>
        <v>49272</v>
      </c>
      <c r="AC1411" s="40">
        <f>_xll.qlCalendarAdvance(calendar,$AC1410,AA1411,,,trigger)</f>
        <v>49276</v>
      </c>
      <c r="AD1411" s="40">
        <f>_xll.qlInterestRateIndexMaturity($X$9,AC1411,)</f>
        <v>49457</v>
      </c>
      <c r="AE1411" s="43">
        <f>_xll.qlTenorBasisValue(TenorBasis6M,AC1411,_xll.ohTrigger(trigger,$X$24))</f>
        <v>6.9759035199692151E-4</v>
      </c>
      <c r="AF1411" s="90">
        <f>_xll.qlTenorBasisForwardRate(TenorBasis6M,AC1411,_xll.ohTrigger(trigger,$X$24))</f>
        <v>1.8796518527802123E-2</v>
      </c>
      <c r="AG1411" s="90">
        <f>_xll.qlIndexFixing(TenorBasisIndex6M,$AB1411,TRUE,_xll.ohTrigger(trigger,$X$24))</f>
        <v>1.8724261669352833E-2</v>
      </c>
      <c r="AH1411" s="43">
        <f>_xll.qlIndexFixing($X$9,$AB1411,TRUE,trigger)</f>
        <v>1.8800500913384088E-2</v>
      </c>
      <c r="AI1411" s="45">
        <f t="shared" si="36"/>
        <v>-0.76239244031255793</v>
      </c>
    </row>
    <row r="1412" spans="27:35" x14ac:dyDescent="0.2">
      <c r="AA1412" s="122" t="s">
        <v>88</v>
      </c>
      <c r="AB1412" s="40">
        <f>_xll.qlInterestRateIndexFixingDate($X$9,AC1412)</f>
        <v>49279</v>
      </c>
      <c r="AC1412" s="40">
        <f>_xll.qlCalendarAdvance(calendar,$AC1411,AA1412,,,trigger)</f>
        <v>49283</v>
      </c>
      <c r="AD1412" s="40">
        <f>_xll.qlInterestRateIndexMaturity($X$9,AC1412,)</f>
        <v>49465</v>
      </c>
      <c r="AE1412" s="43">
        <f>_xll.qlTenorBasisValue(TenorBasis6M,AC1412,_xll.ohTrigger(trigger,$X$24))</f>
        <v>6.9616843135260386E-4</v>
      </c>
      <c r="AF1412" s="90">
        <f>_xll.qlTenorBasisForwardRate(TenorBasis6M,AC1412,_xll.ohTrigger(trigger,$X$24))</f>
        <v>1.8780304957684037E-2</v>
      </c>
      <c r="AG1412" s="90">
        <f>_xll.qlIndexFixing(TenorBasisIndex6M,$AB1412,TRUE,_xll.ohTrigger(trigger,$X$24))</f>
        <v>1.8708045063516438E-2</v>
      </c>
      <c r="AH1412" s="43">
        <f>_xll.qlIndexFixing($X$9,$AB1412,TRUE,trigger)</f>
        <v>1.8783792252851841E-2</v>
      </c>
      <c r="AI1412" s="45">
        <f t="shared" si="36"/>
        <v>-0.75747189335402532</v>
      </c>
    </row>
    <row r="1413" spans="27:35" x14ac:dyDescent="0.2">
      <c r="AA1413" s="122" t="s">
        <v>88</v>
      </c>
      <c r="AB1413" s="40">
        <f>_xll.qlInterestRateIndexFixingDate($X$9,AC1413)</f>
        <v>49286</v>
      </c>
      <c r="AC1413" s="40">
        <f>_xll.qlCalendarAdvance(calendar,$AC1412,AA1413,,,trigger)</f>
        <v>49290</v>
      </c>
      <c r="AD1413" s="40">
        <f>_xll.qlInterestRateIndexMaturity($X$9,AC1413,)</f>
        <v>49472</v>
      </c>
      <c r="AE1413" s="43">
        <f>_xll.qlTenorBasisValue(TenorBasis6M,AC1413,_xll.ohTrigger(trigger,$X$24))</f>
        <v>6.947500865379418E-4</v>
      </c>
      <c r="AF1413" s="90">
        <f>_xll.qlTenorBasisForwardRate(TenorBasis6M,AC1413,_xll.ohTrigger(trigger,$X$24))</f>
        <v>1.8764689427259704E-2</v>
      </c>
      <c r="AG1413" s="90">
        <f>_xll.qlIndexFixing(TenorBasisIndex6M,$AB1413,TRUE,_xll.ohTrigger(trigger,$X$24))</f>
        <v>1.8692430198757871E-2</v>
      </c>
      <c r="AH1413" s="43">
        <f>_xll.qlIndexFixing($X$9,$AB1413,TRUE,trigger)</f>
        <v>1.8767708343873982E-2</v>
      </c>
      <c r="AI1413" s="45">
        <f t="shared" si="36"/>
        <v>-0.75278145116111639</v>
      </c>
    </row>
    <row r="1414" spans="27:35" x14ac:dyDescent="0.2">
      <c r="AA1414" s="122" t="s">
        <v>88</v>
      </c>
      <c r="AB1414" s="40">
        <f>_xll.qlInterestRateIndexFixingDate($X$9,AC1414)</f>
        <v>49293</v>
      </c>
      <c r="AC1414" s="40">
        <f>_xll.qlCalendarAdvance(calendar,$AC1413,AA1414,,,trigger)</f>
        <v>49297</v>
      </c>
      <c r="AD1414" s="40">
        <f>_xll.qlInterestRateIndexMaturity($X$9,AC1414,)</f>
        <v>49479</v>
      </c>
      <c r="AE1414" s="43">
        <f>_xll.qlTenorBasisValue(TenorBasis6M,AC1414,_xll.ohTrigger(trigger,$X$24))</f>
        <v>6.9333531068284946E-4</v>
      </c>
      <c r="AF1414" s="90">
        <f>_xll.qlTenorBasisForwardRate(TenorBasis6M,AC1414,_xll.ohTrigger(trigger,$X$24))</f>
        <v>1.8749038668369074E-2</v>
      </c>
      <c r="AG1414" s="90">
        <f>_xll.qlIndexFixing(TenorBasisIndex6M,$AB1414,TRUE,_xll.ohTrigger(trigger,$X$24))</f>
        <v>1.8781396647416057E-2</v>
      </c>
      <c r="AH1414" s="43">
        <f>_xll.qlIndexFixing($X$9,$AB1414,TRUE,trigger)</f>
        <v>1.8751581047487732E-2</v>
      </c>
      <c r="AI1414" s="45">
        <f t="shared" si="36"/>
        <v>0.29815599928324776</v>
      </c>
    </row>
    <row r="1415" spans="27:35" x14ac:dyDescent="0.2">
      <c r="AA1415" s="122" t="s">
        <v>88</v>
      </c>
      <c r="AB1415" s="40">
        <f>_xll.qlInterestRateIndexFixingDate($X$9,AC1415)</f>
        <v>49299</v>
      </c>
      <c r="AC1415" s="40">
        <f>_xll.qlCalendarAdvance(calendar,$AC1414,AA1415,,,trigger)</f>
        <v>49305</v>
      </c>
      <c r="AD1415" s="40">
        <f>_xll.qlInterestRateIndexMaturity($X$9,AC1415,)</f>
        <v>49487</v>
      </c>
      <c r="AE1415" s="43">
        <f>_xll.qlTenorBasisValue(TenorBasis6M,AC1415,_xll.ohTrigger(trigger,$X$24))</f>
        <v>6.9172278533483436E-4</v>
      </c>
      <c r="AF1415" s="90">
        <f>_xll.qlTenorBasisForwardRate(TenorBasis6M,AC1415,_xll.ohTrigger(trigger,$X$24))</f>
        <v>1.8731108942174342E-2</v>
      </c>
      <c r="AG1415" s="90">
        <f>_xll.qlIndexFixing(TenorBasisIndex6M,$AB1415,TRUE,_xll.ohTrigger(trigger,$X$24))</f>
        <v>1.865885114438344E-2</v>
      </c>
      <c r="AH1415" s="43">
        <f>_xll.qlIndexFixing($X$9,$AB1415,TRUE,trigger)</f>
        <v>1.8733096725530279E-2</v>
      </c>
      <c r="AI1415" s="45">
        <f t="shared" si="36"/>
        <v>-0.74245581146839545</v>
      </c>
    </row>
    <row r="1416" spans="27:35" x14ac:dyDescent="0.2">
      <c r="AA1416" s="122" t="s">
        <v>88</v>
      </c>
      <c r="AB1416" s="40">
        <f>_xll.qlInterestRateIndexFixingDate($X$9,AC1416)</f>
        <v>49307</v>
      </c>
      <c r="AC1416" s="40">
        <f>_xll.qlCalendarAdvance(calendar,$AC1415,AA1416,,,trigger)</f>
        <v>49312</v>
      </c>
      <c r="AD1416" s="40">
        <f>_xll.qlInterestRateIndexMaturity($X$9,AC1416,)</f>
        <v>49493</v>
      </c>
      <c r="AE1416" s="43">
        <f>_xll.qlTenorBasisValue(TenorBasis6M,AC1416,_xll.ohTrigger(trigger,$X$24))</f>
        <v>6.9031563412297922E-4</v>
      </c>
      <c r="AF1416" s="90">
        <f>_xll.qlTenorBasisForwardRate(TenorBasis6M,AC1416,_xll.ohTrigger(trigger,$X$24))</f>
        <v>1.8716033062113707E-2</v>
      </c>
      <c r="AG1416" s="90">
        <f>_xll.qlIndexFixing(TenorBasisIndex6M,$AB1416,TRUE,_xll.ohTrigger(trigger,$X$24))</f>
        <v>1.8643779617451239E-2</v>
      </c>
      <c r="AH1416" s="43">
        <f>_xll.qlIndexFixing($X$9,$AB1416,TRUE,trigger)</f>
        <v>1.8717564838681394E-2</v>
      </c>
      <c r="AI1416" s="45">
        <f t="shared" si="36"/>
        <v>-0.7378522123015554</v>
      </c>
    </row>
    <row r="1417" spans="27:35" x14ac:dyDescent="0.2">
      <c r="AA1417" s="122" t="s">
        <v>88</v>
      </c>
      <c r="AB1417" s="40">
        <f>_xll.qlInterestRateIndexFixingDate($X$9,AC1417)</f>
        <v>49317</v>
      </c>
      <c r="AC1417" s="40">
        <f>_xll.qlCalendarAdvance(calendar,$AC1416,AA1417,,,trigger)</f>
        <v>49319</v>
      </c>
      <c r="AD1417" s="40">
        <f>_xll.qlInterestRateIndexMaturity($X$9,AC1417,)</f>
        <v>49500</v>
      </c>
      <c r="AE1417" s="43">
        <f>_xll.qlTenorBasisValue(TenorBasis6M,AC1417,_xll.ohTrigger(trigger,$X$24))</f>
        <v>6.889120302886072E-4</v>
      </c>
      <c r="AF1417" s="90">
        <f>_xll.qlTenorBasisForwardRate(TenorBasis6M,AC1417,_xll.ohTrigger(trigger,$X$24))</f>
        <v>1.870027488107388E-2</v>
      </c>
      <c r="AG1417" s="90">
        <f>_xll.qlIndexFixing(TenorBasisIndex6M,$AB1417,TRUE,_xll.ohTrigger(trigger,$X$24))</f>
        <v>1.8525359135647484E-2</v>
      </c>
      <c r="AH1417" s="43">
        <f>_xll.qlIndexFixing($X$9,$AB1417,TRUE,trigger)</f>
        <v>1.870130512855811E-2</v>
      </c>
      <c r="AI1417" s="45">
        <f t="shared" si="36"/>
        <v>-1.7594599291062551</v>
      </c>
    </row>
    <row r="1418" spans="27:35" x14ac:dyDescent="0.2">
      <c r="AA1418" s="122" t="s">
        <v>88</v>
      </c>
      <c r="AB1418" s="40">
        <f>_xll.qlInterestRateIndexFixingDate($X$9,AC1418)</f>
        <v>49324</v>
      </c>
      <c r="AC1418" s="40">
        <f>_xll.qlCalendarAdvance(calendar,$AC1417,AA1418,,,trigger)</f>
        <v>49326</v>
      </c>
      <c r="AD1418" s="40">
        <f>_xll.qlInterestRateIndexMaturity($X$9,AC1418,)</f>
        <v>49507</v>
      </c>
      <c r="AE1418" s="43">
        <f>_xll.qlTenorBasisValue(TenorBasis6M,AC1418,_xll.ohTrigger(trigger,$X$24))</f>
        <v>6.8751196696805101E-4</v>
      </c>
      <c r="AF1418" s="90">
        <f>_xll.qlTenorBasisForwardRate(TenorBasis6M,AC1418,_xll.ohTrigger(trigger,$X$24))</f>
        <v>1.8684481448260837E-2</v>
      </c>
      <c r="AG1418" s="90">
        <f>_xll.qlIndexFixing(TenorBasisIndex6M,$AB1418,TRUE,_xll.ohTrigger(trigger,$X$24))</f>
        <v>1.8612229340227743E-2</v>
      </c>
      <c r="AH1418" s="43">
        <f>_xll.qlIndexFixing($X$9,$AB1418,TRUE,trigger)</f>
        <v>1.868500203684656E-2</v>
      </c>
      <c r="AI1418" s="45">
        <f t="shared" si="36"/>
        <v>-0.72772696618816912</v>
      </c>
    </row>
    <row r="1419" spans="27:35" x14ac:dyDescent="0.2">
      <c r="AA1419" s="122" t="s">
        <v>88</v>
      </c>
      <c r="AB1419" s="40">
        <f>_xll.qlInterestRateIndexFixingDate($X$9,AC1419)</f>
        <v>49331</v>
      </c>
      <c r="AC1419" s="40">
        <f>_xll.qlCalendarAdvance(calendar,$AC1418,AA1419,,,trigger)</f>
        <v>49333</v>
      </c>
      <c r="AD1419" s="40">
        <f>_xll.qlInterestRateIndexMaturity($X$9,AC1419,)</f>
        <v>49514</v>
      </c>
      <c r="AE1419" s="43">
        <f>_xll.qlTenorBasisValue(TenorBasis6M,AC1419,_xll.ohTrigger(trigger,$X$24))</f>
        <v>6.861154372994093E-4</v>
      </c>
      <c r="AF1419" s="90">
        <f>_xll.qlTenorBasisForwardRate(TenorBasis6M,AC1419,_xll.ohTrigger(trigger,$X$24))</f>
        <v>1.8668652757678053E-2</v>
      </c>
      <c r="AG1419" s="90">
        <f>_xll.qlIndexFixing(TenorBasisIndex6M,$AB1419,TRUE,_xll.ohTrigger(trigger,$X$24))</f>
        <v>1.8701151615904469E-2</v>
      </c>
      <c r="AH1419" s="43">
        <f>_xll.qlIndexFixing($X$9,$AB1419,TRUE,trigger)</f>
        <v>1.86686555646049E-2</v>
      </c>
      <c r="AI1419" s="45">
        <f t="shared" si="36"/>
        <v>0.32496051299568673</v>
      </c>
    </row>
    <row r="1420" spans="27:35" x14ac:dyDescent="0.2">
      <c r="AA1420" s="122" t="s">
        <v>88</v>
      </c>
      <c r="AB1420" s="40">
        <f>_xll.qlInterestRateIndexFixingDate($X$9,AC1420)</f>
        <v>49338</v>
      </c>
      <c r="AC1420" s="40">
        <f>_xll.qlCalendarAdvance(calendar,$AC1419,AA1420,,,trigger)</f>
        <v>49340</v>
      </c>
      <c r="AD1420" s="40">
        <f>_xll.qlInterestRateIndexMaturity($X$9,AC1420,)</f>
        <v>49521</v>
      </c>
      <c r="AE1420" s="43">
        <f>_xll.qlTenorBasisValue(TenorBasis6M,AC1420,_xll.ohTrigger(trigger,$X$24))</f>
        <v>6.8472243442262832E-4</v>
      </c>
      <c r="AF1420" s="90">
        <f>_xll.qlTenorBasisForwardRate(TenorBasis6M,AC1420,_xll.ohTrigger(trigger,$X$24))</f>
        <v>1.8652788803330322E-2</v>
      </c>
      <c r="AG1420" s="90">
        <f>_xll.qlIndexFixing(TenorBasisIndex6M,$AB1420,TRUE,_xll.ohTrigger(trigger,$X$24))</f>
        <v>1.8580538036993926E-2</v>
      </c>
      <c r="AH1420" s="43">
        <f>_xll.qlIndexFixing($X$9,$AB1420,TRUE,trigger)</f>
        <v>1.8652265712895268E-2</v>
      </c>
      <c r="AI1420" s="45">
        <f t="shared" si="36"/>
        <v>-0.71727675901342436</v>
      </c>
    </row>
    <row r="1421" spans="27:35" x14ac:dyDescent="0.2">
      <c r="AA1421" s="122" t="s">
        <v>88</v>
      </c>
      <c r="AB1421" s="40">
        <f>_xll.qlInterestRateIndexFixingDate($X$9,AC1421)</f>
        <v>49345</v>
      </c>
      <c r="AC1421" s="40">
        <f>_xll.qlCalendarAdvance(calendar,$AC1420,AA1421,,,trigger)</f>
        <v>49347</v>
      </c>
      <c r="AD1421" s="40">
        <f>_xll.qlInterestRateIndexMaturity($X$9,AC1421,)</f>
        <v>49528</v>
      </c>
      <c r="AE1421" s="43">
        <f>_xll.qlTenorBasisValue(TenorBasis6M,AC1421,_xll.ohTrigger(trigger,$X$24))</f>
        <v>6.8333295147958494E-4</v>
      </c>
      <c r="AF1421" s="90">
        <f>_xll.qlTenorBasisForwardRate(TenorBasis6M,AC1421,_xll.ohTrigger(trigger,$X$24))</f>
        <v>1.863688957922421E-2</v>
      </c>
      <c r="AG1421" s="90">
        <f>_xll.qlIndexFixing(TenorBasisIndex6M,$AB1421,TRUE,_xll.ohTrigger(trigger,$X$24))</f>
        <v>1.8564639485638506E-2</v>
      </c>
      <c r="AH1421" s="43">
        <f>_xll.qlIndexFixing($X$9,$AB1421,TRUE,trigger)</f>
        <v>1.8635832482782447E-2</v>
      </c>
      <c r="AI1421" s="45">
        <f t="shared" si="36"/>
        <v>-0.71192997143941505</v>
      </c>
    </row>
    <row r="1422" spans="27:35" x14ac:dyDescent="0.2">
      <c r="AA1422" s="122" t="s">
        <v>88</v>
      </c>
      <c r="AB1422" s="40">
        <f>_xll.qlInterestRateIndexFixingDate($X$9,AC1422)</f>
        <v>49352</v>
      </c>
      <c r="AC1422" s="40">
        <f>_xll.qlCalendarAdvance(calendar,$AC1421,AA1422,,,trigger)</f>
        <v>49354</v>
      </c>
      <c r="AD1422" s="40">
        <f>_xll.qlInterestRateIndexMaturity($X$9,AC1422,)</f>
        <v>49535</v>
      </c>
      <c r="AE1422" s="43">
        <f>_xll.qlTenorBasisValue(TenorBasis6M,AC1422,_xll.ohTrigger(trigger,$X$24))</f>
        <v>6.8194698161416854E-4</v>
      </c>
      <c r="AF1422" s="90">
        <f>_xll.qlTenorBasisForwardRate(TenorBasis6M,AC1422,_xll.ohTrigger(trigger,$X$24))</f>
        <v>1.8620955079376871E-2</v>
      </c>
      <c r="AG1422" s="90">
        <f>_xll.qlIndexFixing(TenorBasisIndex6M,$AB1422,TRUE,_xll.ohTrigger(trigger,$X$24))</f>
        <v>1.8548705659808033E-2</v>
      </c>
      <c r="AH1422" s="43">
        <f>_xll.qlIndexFixing($X$9,$AB1422,TRUE,trigger)</f>
        <v>1.8619355875332984E-2</v>
      </c>
      <c r="AI1422" s="45">
        <f t="shared" si="36"/>
        <v>-0.70650215524950544</v>
      </c>
    </row>
    <row r="1423" spans="27:35" x14ac:dyDescent="0.2">
      <c r="AA1423" s="122" t="s">
        <v>88</v>
      </c>
      <c r="AB1423" s="40">
        <f>_xll.qlInterestRateIndexFixingDate($X$9,AC1423)</f>
        <v>49359</v>
      </c>
      <c r="AC1423" s="40">
        <f>_xll.qlCalendarAdvance(calendar,$AC1422,AA1423,,,trigger)</f>
        <v>49361</v>
      </c>
      <c r="AD1423" s="40">
        <f>_xll.qlInterestRateIndexMaturity($X$9,AC1423,)</f>
        <v>49542</v>
      </c>
      <c r="AE1423" s="43">
        <f>_xll.qlTenorBasisValue(TenorBasis6M,AC1423,_xll.ohTrigger(trigger,$X$24))</f>
        <v>6.8056451797235851E-4</v>
      </c>
      <c r="AF1423" s="90">
        <f>_xll.qlTenorBasisForwardRate(TenorBasis6M,AC1423,_xll.ohTrigger(trigger,$X$24))</f>
        <v>1.8604985297803262E-2</v>
      </c>
      <c r="AG1423" s="90">
        <f>_xll.qlIndexFixing(TenorBasisIndex6M,$AB1423,TRUE,_xll.ohTrigger(trigger,$X$24))</f>
        <v>1.8532736553520109E-2</v>
      </c>
      <c r="AH1423" s="43">
        <f>_xll.qlIndexFixing($X$9,$AB1423,TRUE,trigger)</f>
        <v>1.8602835891618735E-2</v>
      </c>
      <c r="AI1423" s="45">
        <f t="shared" si="36"/>
        <v>-0.70099338098626029</v>
      </c>
    </row>
    <row r="1424" spans="27:35" x14ac:dyDescent="0.2">
      <c r="AA1424" s="122" t="s">
        <v>88</v>
      </c>
      <c r="AB1424" s="40">
        <f>_xll.qlInterestRateIndexFixingDate($X$9,AC1424)</f>
        <v>49366</v>
      </c>
      <c r="AC1424" s="40">
        <f>_xll.qlCalendarAdvance(calendar,$AC1423,AA1424,,,trigger)</f>
        <v>49368</v>
      </c>
      <c r="AD1424" s="40">
        <f>_xll.qlInterestRateIndexMaturity($X$9,AC1424,)</f>
        <v>49552</v>
      </c>
      <c r="AE1424" s="43">
        <f>_xll.qlTenorBasisValue(TenorBasis6M,AC1424,_xll.ohTrigger(trigger,$X$24))</f>
        <v>6.7918555370230906E-4</v>
      </c>
      <c r="AF1424" s="90">
        <f>_xll.qlTenorBasisForwardRate(TenorBasis6M,AC1424,_xll.ohTrigger(trigger,$X$24))</f>
        <v>1.8586947863133686E-2</v>
      </c>
      <c r="AG1424" s="90">
        <f>_xll.qlIndexFixing(TenorBasisIndex6M,$AB1424,TRUE,_xll.ohTrigger(trigger,$X$24))</f>
        <v>1.8514688824673973E-2</v>
      </c>
      <c r="AH1424" s="43">
        <f>_xll.qlIndexFixing($X$9,$AB1424,TRUE,trigger)</f>
        <v>1.8584111514136276E-2</v>
      </c>
      <c r="AI1424" s="45">
        <f t="shared" si="36"/>
        <v>-0.69422689462302767</v>
      </c>
    </row>
    <row r="1425" spans="27:35" x14ac:dyDescent="0.2">
      <c r="AA1425" s="122" t="s">
        <v>88</v>
      </c>
      <c r="AB1425" s="40">
        <f>_xll.qlInterestRateIndexFixingDate($X$9,AC1425)</f>
        <v>49373</v>
      </c>
      <c r="AC1425" s="40">
        <f>_xll.qlCalendarAdvance(calendar,$AC1424,AA1425,,,trigger)</f>
        <v>49375</v>
      </c>
      <c r="AD1425" s="40">
        <f>_xll.qlInterestRateIndexMaturity($X$9,AC1425,)</f>
        <v>49559</v>
      </c>
      <c r="AE1425" s="43">
        <f>_xll.qlTenorBasisValue(TenorBasis6M,AC1425,_xll.ohTrigger(trigger,$X$24))</f>
        <v>6.7781008195442376E-4</v>
      </c>
      <c r="AF1425" s="90">
        <f>_xll.qlTenorBasisForwardRate(TenorBasis6M,AC1425,_xll.ohTrigger(trigger,$X$24))</f>
        <v>1.8570897457307094E-2</v>
      </c>
      <c r="AG1425" s="90">
        <f>_xll.qlIndexFixing(TenorBasisIndex6M,$AB1425,TRUE,_xll.ohTrigger(trigger,$X$24))</f>
        <v>1.8498639106620265E-2</v>
      </c>
      <c r="AH1425" s="43">
        <f>_xll.qlIndexFixing($X$9,$AB1425,TRUE,trigger)</f>
        <v>1.8567492926937299E-2</v>
      </c>
      <c r="AI1425" s="45">
        <f t="shared" si="36"/>
        <v>-0.68853820317033709</v>
      </c>
    </row>
    <row r="1426" spans="27:35" x14ac:dyDescent="0.2">
      <c r="AA1426" s="122" t="s">
        <v>88</v>
      </c>
      <c r="AB1426" s="40">
        <f>_xll.qlInterestRateIndexFixingDate($X$9,AC1426)</f>
        <v>49380</v>
      </c>
      <c r="AC1426" s="40">
        <f>_xll.qlCalendarAdvance(calendar,$AC1425,AA1426,,,trigger)</f>
        <v>49382</v>
      </c>
      <c r="AD1426" s="40">
        <f>_xll.qlInterestRateIndexMaturity($X$9,AC1426,)</f>
        <v>49566</v>
      </c>
      <c r="AE1426" s="43">
        <f>_xll.qlTenorBasisValue(TenorBasis6M,AC1426,_xll.ohTrigger(trigger,$X$24))</f>
        <v>6.764380958814392E-4</v>
      </c>
      <c r="AF1426" s="90">
        <f>_xll.qlTenorBasisForwardRate(TenorBasis6M,AC1426,_xll.ohTrigger(trigger,$X$24))</f>
        <v>1.8554811747250963E-2</v>
      </c>
      <c r="AG1426" s="90">
        <f>_xll.qlIndexFixing(TenorBasisIndex6M,$AB1426,TRUE,_xll.ohTrigger(trigger,$X$24))</f>
        <v>1.8482554085625984E-2</v>
      </c>
      <c r="AH1426" s="43">
        <f>_xll.qlIndexFixing($X$9,$AB1426,TRUE,trigger)</f>
        <v>1.855083096253736E-2</v>
      </c>
      <c r="AI1426" s="45">
        <f t="shared" si="36"/>
        <v>-0.68276876911375906</v>
      </c>
    </row>
    <row r="1427" spans="27:35" x14ac:dyDescent="0.2">
      <c r="AA1427" s="122" t="s">
        <v>88</v>
      </c>
      <c r="AB1427" s="40">
        <f>_xll.qlInterestRateIndexFixingDate($X$9,AC1427)</f>
        <v>49387</v>
      </c>
      <c r="AC1427" s="40">
        <f>_xll.qlCalendarAdvance(calendar,$AC1426,AA1427,,,trigger)</f>
        <v>49389</v>
      </c>
      <c r="AD1427" s="40">
        <f>_xll.qlInterestRateIndexMaturity($X$9,AC1427,)</f>
        <v>49573</v>
      </c>
      <c r="AE1427" s="43">
        <f>_xll.qlTenorBasisValue(TenorBasis6M,AC1427,_xll.ohTrigger(trigger,$X$24))</f>
        <v>6.7506958863849877E-4</v>
      </c>
      <c r="AF1427" s="90">
        <f>_xll.qlTenorBasisForwardRate(TenorBasis6M,AC1427,_xll.ohTrigger(trigger,$X$24))</f>
        <v>1.85386907270144E-2</v>
      </c>
      <c r="AG1427" s="90">
        <f>_xll.qlIndexFixing(TenorBasisIndex6M,$AB1427,TRUE,_xll.ohTrigger(trigger,$X$24))</f>
        <v>1.8466433755740242E-2</v>
      </c>
      <c r="AH1427" s="43">
        <f>_xll.qlIndexFixing($X$9,$AB1427,TRUE,trigger)</f>
        <v>1.8534125622038621E-2</v>
      </c>
      <c r="AI1427" s="45">
        <f t="shared" si="36"/>
        <v>-0.67691866298378445</v>
      </c>
    </row>
    <row r="1428" spans="27:35" x14ac:dyDescent="0.2">
      <c r="AA1428" s="122" t="s">
        <v>88</v>
      </c>
      <c r="AB1428" s="40">
        <f>_xll.qlInterestRateIndexFixingDate($X$9,AC1428)</f>
        <v>49390</v>
      </c>
      <c r="AC1428" s="40">
        <f>_xll.qlCalendarAdvance(calendar,$AC1427,AA1428,,,trigger)</f>
        <v>49396</v>
      </c>
      <c r="AD1428" s="40">
        <f>_xll.qlInterestRateIndexMaturity($X$9,AC1428,)</f>
        <v>49580</v>
      </c>
      <c r="AE1428" s="43">
        <f>_xll.qlTenorBasisValue(TenorBasis6M,AC1428,_xll.ohTrigger(trigger,$X$24))</f>
        <v>6.7370455338323421E-4</v>
      </c>
      <c r="AF1428" s="90">
        <f>_xll.qlTenorBasisForwardRate(TenorBasis6M,AC1428,_xll.ohTrigger(trigger,$X$24))</f>
        <v>1.8522534390649555E-2</v>
      </c>
      <c r="AG1428" s="90">
        <f>_xll.qlIndexFixing(TenorBasisIndex6M,$AB1428,TRUE,_xll.ohTrigger(trigger,$X$24))</f>
        <v>1.8552568262867043E-2</v>
      </c>
      <c r="AH1428" s="43">
        <f>_xll.qlIndexFixing($X$9,$AB1428,TRUE,trigger)</f>
        <v>1.8517376906543245E-2</v>
      </c>
      <c r="AI1428" s="45">
        <f t="shared" si="36"/>
        <v>0.35191356323797246</v>
      </c>
    </row>
    <row r="1429" spans="27:35" x14ac:dyDescent="0.2">
      <c r="AA1429" s="122" t="s">
        <v>88</v>
      </c>
      <c r="AB1429" s="40">
        <f>_xll.qlInterestRateIndexFixingDate($X$9,AC1429)</f>
        <v>49401</v>
      </c>
      <c r="AC1429" s="40">
        <f>_xll.qlCalendarAdvance(calendar,$AC1428,AA1429,,,trigger)</f>
        <v>49403</v>
      </c>
      <c r="AD1429" s="40">
        <f>_xll.qlInterestRateIndexMaturity($X$9,AC1429,)</f>
        <v>49586</v>
      </c>
      <c r="AE1429" s="43">
        <f>_xll.qlTenorBasisValue(TenorBasis6M,AC1429,_xll.ohTrigger(trigger,$X$24))</f>
        <v>6.7234298327583893E-4</v>
      </c>
      <c r="AF1429" s="90">
        <f>_xll.qlTenorBasisForwardRate(TenorBasis6M,AC1429,_xll.ohTrigger(trigger,$X$24))</f>
        <v>1.8507037296453532E-2</v>
      </c>
      <c r="AG1429" s="90">
        <f>_xll.qlIndexFixing(TenorBasisIndex6M,$AB1429,TRUE,_xll.ohTrigger(trigger,$X$24))</f>
        <v>1.8434558972789037E-2</v>
      </c>
      <c r="AH1429" s="43">
        <f>_xll.qlIndexFixing($X$9,$AB1429,TRUE,trigger)</f>
        <v>1.8501325344736672E-2</v>
      </c>
      <c r="AI1429" s="45">
        <f t="shared" si="36"/>
        <v>-0.66766371947635239</v>
      </c>
    </row>
    <row r="1430" spans="27:35" x14ac:dyDescent="0.2">
      <c r="AA1430" s="122" t="s">
        <v>88</v>
      </c>
      <c r="AB1430" s="40">
        <f>_xll.qlInterestRateIndexFixingDate($X$9,AC1430)</f>
        <v>49408</v>
      </c>
      <c r="AC1430" s="40">
        <f>_xll.qlCalendarAdvance(calendar,$AC1429,AA1430,,,trigger)</f>
        <v>49410</v>
      </c>
      <c r="AD1430" s="40">
        <f>_xll.qlInterestRateIndexMaturity($X$9,AC1430,)</f>
        <v>49593</v>
      </c>
      <c r="AE1430" s="43">
        <f>_xll.qlTenorBasisValue(TenorBasis6M,AC1430,_xll.ohTrigger(trigger,$X$24))</f>
        <v>6.7098487147914754E-4</v>
      </c>
      <c r="AF1430" s="90">
        <f>_xll.qlTenorBasisForwardRate(TenorBasis6M,AC1430,_xll.ohTrigger(trigger,$X$24))</f>
        <v>1.8490814705658897E-2</v>
      </c>
      <c r="AG1430" s="90">
        <f>_xll.qlIndexFixing(TenorBasisIndex6M,$AB1430,TRUE,_xll.ohTrigger(trigger,$X$24))</f>
        <v>1.8520214934287793E-2</v>
      </c>
      <c r="AH1430" s="43">
        <f>_xll.qlIndexFixing($X$9,$AB1430,TRUE,trigger)</f>
        <v>1.8484495101209097E-2</v>
      </c>
      <c r="AI1430" s="45">
        <f t="shared" si="36"/>
        <v>0.35719833078696334</v>
      </c>
    </row>
    <row r="1431" spans="27:35" x14ac:dyDescent="0.2">
      <c r="AA1431" s="122" t="s">
        <v>88</v>
      </c>
      <c r="AB1431" s="40">
        <f>_xll.qlInterestRateIndexFixingDate($X$9,AC1431)</f>
        <v>49415</v>
      </c>
      <c r="AC1431" s="40">
        <f>_xll.qlCalendarAdvance(calendar,$AC1430,AA1431,,,trigger)</f>
        <v>49417</v>
      </c>
      <c r="AD1431" s="40">
        <f>_xll.qlInterestRateIndexMaturity($X$9,AC1431,)</f>
        <v>49600</v>
      </c>
      <c r="AE1431" s="43">
        <f>_xll.qlTenorBasisValue(TenorBasis6M,AC1431,_xll.ohTrigger(trigger,$X$24))</f>
        <v>6.6963021115870906E-4</v>
      </c>
      <c r="AF1431" s="90">
        <f>_xll.qlTenorBasisForwardRate(TenorBasis6M,AC1431,_xll.ohTrigger(trigger,$X$24))</f>
        <v>1.8474560599788685E-2</v>
      </c>
      <c r="AG1431" s="90">
        <f>_xll.qlIndexFixing(TenorBasisIndex6M,$AB1431,TRUE,_xll.ohTrigger(trigger,$X$24))</f>
        <v>1.8400499056534222E-2</v>
      </c>
      <c r="AH1431" s="43">
        <f>_xll.qlIndexFixing($X$9,$AB1431,TRUE,trigger)</f>
        <v>1.8467626111872339E-2</v>
      </c>
      <c r="AI1431" s="45">
        <f t="shared" si="36"/>
        <v>-0.67127055338116193</v>
      </c>
    </row>
    <row r="1432" spans="27:35" x14ac:dyDescent="0.2">
      <c r="AA1432" s="122" t="s">
        <v>88</v>
      </c>
      <c r="AB1432" s="40">
        <f>_xll.qlInterestRateIndexFixingDate($X$9,AC1432)</f>
        <v>49422</v>
      </c>
      <c r="AC1432" s="40">
        <f>_xll.qlCalendarAdvance(calendar,$AC1431,AA1432,,,trigger)</f>
        <v>49424</v>
      </c>
      <c r="AD1432" s="40">
        <f>_xll.qlInterestRateIndexMaturity($X$9,AC1432,)</f>
        <v>49607</v>
      </c>
      <c r="AE1432" s="43">
        <f>_xll.qlTenorBasisValue(TenorBasis6M,AC1432,_xll.ohTrigger(trigger,$X$24))</f>
        <v>6.6827899548286423E-4</v>
      </c>
      <c r="AF1432" s="90">
        <f>_xll.qlTenorBasisForwardRate(TenorBasis6M,AC1432,_xll.ohTrigger(trigger,$X$24))</f>
        <v>1.8458277941865511E-2</v>
      </c>
      <c r="AG1432" s="90">
        <f>_xll.qlIndexFixing(TenorBasisIndex6M,$AB1432,TRUE,_xll.ohTrigger(trigger,$X$24))</f>
        <v>1.8383424814178512E-2</v>
      </c>
      <c r="AH1432" s="43">
        <f>_xll.qlIndexFixing($X$9,$AB1432,TRUE,trigger)</f>
        <v>1.8450721974541336E-2</v>
      </c>
      <c r="AI1432" s="45">
        <f t="shared" si="36"/>
        <v>-0.67297160362824604</v>
      </c>
    </row>
    <row r="1433" spans="27:35" x14ac:dyDescent="0.2">
      <c r="AA1433" s="122" t="s">
        <v>88</v>
      </c>
      <c r="AB1433" s="40">
        <f>_xll.qlInterestRateIndexFixingDate($X$9,AC1433)</f>
        <v>49426</v>
      </c>
      <c r="AC1433" s="40">
        <f>_xll.qlCalendarAdvance(calendar,$AC1432,AA1433,,,trigger)</f>
        <v>49431</v>
      </c>
      <c r="AD1433" s="40">
        <f>_xll.qlInterestRateIndexMaturity($X$9,AC1433,)</f>
        <v>49615</v>
      </c>
      <c r="AE1433" s="43">
        <f>_xll.qlTenorBasisValue(TenorBasis6M,AC1433,_xll.ohTrigger(trigger,$X$24))</f>
        <v>6.669312176228188E-4</v>
      </c>
      <c r="AF1433" s="90">
        <f>_xll.qlTenorBasisForwardRate(TenorBasis6M,AC1433,_xll.ohTrigger(trigger,$X$24))</f>
        <v>1.8441265506396926E-2</v>
      </c>
      <c r="AG1433" s="90">
        <f>_xll.qlIndexFixing(TenorBasisIndex6M,$AB1433,TRUE,_xll.ohTrigger(trigger,$X$24))</f>
        <v>1.8365522895240387E-2</v>
      </c>
      <c r="AH1433" s="43">
        <f>_xll.qlIndexFixing($X$9,$AB1433,TRUE,trigger)</f>
        <v>1.8433034528684038E-2</v>
      </c>
      <c r="AI1433" s="45">
        <f t="shared" si="36"/>
        <v>-0.67511633443650965</v>
      </c>
    </row>
    <row r="1434" spans="27:35" x14ac:dyDescent="0.2">
      <c r="AA1434" s="122" t="s">
        <v>88</v>
      </c>
      <c r="AB1434" s="40">
        <f>_xll.qlInterestRateIndexFixingDate($X$9,AC1434)</f>
        <v>49436</v>
      </c>
      <c r="AC1434" s="40">
        <f>_xll.qlCalendarAdvance(calendar,$AC1433,AA1434,,,trigger)</f>
        <v>49438</v>
      </c>
      <c r="AD1434" s="40">
        <f>_xll.qlInterestRateIndexMaturity($X$9,AC1434,)</f>
        <v>49622</v>
      </c>
      <c r="AE1434" s="43">
        <f>_xll.qlTenorBasisValue(TenorBasis6M,AC1434,_xll.ohTrigger(trigger,$X$24))</f>
        <v>6.6558687075271756E-4</v>
      </c>
      <c r="AF1434" s="90">
        <f>_xll.qlTenorBasisForwardRate(TenorBasis6M,AC1434,_xll.ohTrigger(trigger,$X$24))</f>
        <v>1.8424933136875765E-2</v>
      </c>
      <c r="AG1434" s="90">
        <f>_xll.qlIndexFixing(TenorBasisIndex6M,$AB1434,TRUE,_xll.ohTrigger(trigger,$X$24))</f>
        <v>1.8348403245771038E-2</v>
      </c>
      <c r="AH1434" s="43">
        <f>_xll.qlIndexFixing($X$9,$AB1434,TRUE,trigger)</f>
        <v>1.8416069184071841E-2</v>
      </c>
      <c r="AI1434" s="45">
        <f t="shared" si="36"/>
        <v>-0.67665938300803119</v>
      </c>
    </row>
    <row r="1435" spans="27:35" x14ac:dyDescent="0.2">
      <c r="AA1435" s="122" t="s">
        <v>88</v>
      </c>
      <c r="AB1435" s="40">
        <f>_xll.qlInterestRateIndexFixingDate($X$9,AC1435)</f>
        <v>49443</v>
      </c>
      <c r="AC1435" s="40">
        <f>_xll.qlCalendarAdvance(calendar,$AC1434,AA1435,,,trigger)</f>
        <v>49445</v>
      </c>
      <c r="AD1435" s="40">
        <f>_xll.qlInterestRateIndexMaturity($X$9,AC1435,)</f>
        <v>49629</v>
      </c>
      <c r="AE1435" s="43">
        <f>_xll.qlTenorBasisValue(TenorBasis6M,AC1435,_xll.ohTrigger(trigger,$X$24))</f>
        <v>6.6424594804971788E-4</v>
      </c>
      <c r="AF1435" s="90">
        <f>_xll.qlTenorBasisForwardRate(TenorBasis6M,AC1435,_xll.ohTrigger(trigger,$X$24))</f>
        <v>1.8408581439638659E-2</v>
      </c>
      <c r="AG1435" s="90">
        <f>_xll.qlIndexFixing(TenorBasisIndex6M,$AB1435,TRUE,_xll.ohTrigger(trigger,$X$24))</f>
        <v>1.8331264285197671E-2</v>
      </c>
      <c r="AH1435" s="43">
        <f>_xll.qlIndexFixing($X$9,$AB1435,TRUE,trigger)</f>
        <v>1.8399079891490821E-2</v>
      </c>
      <c r="AI1435" s="45">
        <f t="shared" si="36"/>
        <v>-0.67815606293149955</v>
      </c>
    </row>
    <row r="1436" spans="27:35" x14ac:dyDescent="0.2">
      <c r="AA1436" s="122" t="s">
        <v>88</v>
      </c>
      <c r="AB1436" s="40">
        <f>_xll.qlInterestRateIndexFixingDate($X$9,AC1436)</f>
        <v>49450</v>
      </c>
      <c r="AC1436" s="40">
        <f>_xll.qlCalendarAdvance(calendar,$AC1435,AA1436,,,trigger)</f>
        <v>49452</v>
      </c>
      <c r="AD1436" s="40">
        <f>_xll.qlInterestRateIndexMaturity($X$9,AC1436,)</f>
        <v>49636</v>
      </c>
      <c r="AE1436" s="43">
        <f>_xll.qlTenorBasisValue(TenorBasis6M,AC1436,_xll.ohTrigger(trigger,$X$24))</f>
        <v>6.6290844269406297E-4</v>
      </c>
      <c r="AF1436" s="90">
        <f>_xll.qlTenorBasisForwardRate(TenorBasis6M,AC1436,_xll.ohTrigger(trigger,$X$24))</f>
        <v>1.8392213361340694E-2</v>
      </c>
      <c r="AG1436" s="90">
        <f>_xll.qlIndexFixing(TenorBasisIndex6M,$AB1436,TRUE,_xll.ohTrigger(trigger,$X$24))</f>
        <v>1.8314108960078061E-2</v>
      </c>
      <c r="AH1436" s="43">
        <f>_xll.qlIndexFixing($X$9,$AB1436,TRUE,trigger)</f>
        <v>1.8382070228894994E-2</v>
      </c>
      <c r="AI1436" s="45">
        <f t="shared" si="36"/>
        <v>-0.67961268816932319</v>
      </c>
    </row>
    <row r="1437" spans="27:35" x14ac:dyDescent="0.2">
      <c r="AA1437" s="122" t="s">
        <v>88</v>
      </c>
      <c r="AB1437" s="40">
        <f>_xll.qlInterestRateIndexFixingDate($X$9,AC1437)</f>
        <v>49457</v>
      </c>
      <c r="AC1437" s="40">
        <f>_xll.qlCalendarAdvance(calendar,$AC1436,AA1437,,,trigger)</f>
        <v>49459</v>
      </c>
      <c r="AD1437" s="40">
        <f>_xll.qlInterestRateIndexMaturity($X$9,AC1437,)</f>
        <v>49643</v>
      </c>
      <c r="AE1437" s="43">
        <f>_xll.qlTenorBasisValue(TenorBasis6M,AC1437,_xll.ohTrigger(trigger,$X$24))</f>
        <v>6.6157434786915357E-4</v>
      </c>
      <c r="AF1437" s="90">
        <f>_xll.qlTenorBasisForwardRate(TenorBasis6M,AC1437,_xll.ohTrigger(trigger,$X$24))</f>
        <v>1.8375831848543134E-2</v>
      </c>
      <c r="AG1437" s="90">
        <f>_xll.qlIndexFixing(TenorBasisIndex6M,$AB1437,TRUE,_xll.ohTrigger(trigger,$X$24))</f>
        <v>1.8398446464124609E-2</v>
      </c>
      <c r="AH1437" s="43">
        <f>_xll.qlIndexFixing($X$9,$AB1437,TRUE,trigger)</f>
        <v>1.8365043774116307E-2</v>
      </c>
      <c r="AI1437" s="45">
        <f t="shared" si="36"/>
        <v>0.33402690008302316</v>
      </c>
    </row>
    <row r="1438" spans="27:35" x14ac:dyDescent="0.2">
      <c r="AA1438" s="122" t="s">
        <v>88</v>
      </c>
      <c r="AB1438" s="40">
        <f>_xll.qlInterestRateIndexFixingDate($X$9,AC1438)</f>
        <v>49464</v>
      </c>
      <c r="AC1438" s="40">
        <f>_xll.qlCalendarAdvance(calendar,$AC1437,AA1438,,,trigger)</f>
        <v>49466</v>
      </c>
      <c r="AD1438" s="40">
        <f>_xll.qlInterestRateIndexMaturity($X$9,AC1438,)</f>
        <v>49649</v>
      </c>
      <c r="AE1438" s="43">
        <f>_xll.qlTenorBasisValue(TenorBasis6M,AC1438,_xll.ohTrigger(trigger,$X$24))</f>
        <v>6.6024365676161908E-4</v>
      </c>
      <c r="AF1438" s="90">
        <f>_xll.qlTenorBasisForwardRate(TenorBasis6M,AC1438,_xll.ohTrigger(trigger,$X$24))</f>
        <v>1.8360148318631329E-2</v>
      </c>
      <c r="AG1438" s="90">
        <f>_xll.qlIndexFixing(TenorBasisIndex6M,$AB1438,TRUE,_xll.ohTrigger(trigger,$X$24))</f>
        <v>1.828054603414667E-2</v>
      </c>
      <c r="AH1438" s="43">
        <f>_xll.qlIndexFixing($X$9,$AB1438,TRUE,trigger)</f>
        <v>1.8348760505035176E-2</v>
      </c>
      <c r="AI1438" s="45">
        <f t="shared" si="36"/>
        <v>-0.6821447088850574</v>
      </c>
    </row>
    <row r="1439" spans="27:35" x14ac:dyDescent="0.2">
      <c r="AA1439" s="122" t="s">
        <v>88</v>
      </c>
      <c r="AB1439" s="40">
        <f>_xll.qlInterestRateIndexFixingDate($X$9,AC1439)</f>
        <v>49471</v>
      </c>
      <c r="AC1439" s="40">
        <f>_xll.qlCalendarAdvance(calendar,$AC1438,AA1439,,,trigger)</f>
        <v>49473</v>
      </c>
      <c r="AD1439" s="40">
        <f>_xll.qlInterestRateIndexMaturity($X$9,AC1439,)</f>
        <v>49656</v>
      </c>
      <c r="AE1439" s="43">
        <f>_xll.qlTenorBasisValue(TenorBasis6M,AC1439,_xll.ohTrigger(trigger,$X$24))</f>
        <v>6.5891636256139026E-4</v>
      </c>
      <c r="AF1439" s="90">
        <f>_xll.qlTenorBasisForwardRate(TenorBasis6M,AC1439,_xll.ohTrigger(trigger,$X$24))</f>
        <v>1.8343748753078346E-2</v>
      </c>
      <c r="AG1439" s="90">
        <f>_xll.qlIndexFixing(TenorBasisIndex6M,$AB1439,TRUE,_xll.ohTrigger(trigger,$X$24))</f>
        <v>1.8365233565681011E-2</v>
      </c>
      <c r="AH1439" s="43">
        <f>_xll.qlIndexFixing($X$9,$AB1439,TRUE,trigger)</f>
        <v>1.833171106036206E-2</v>
      </c>
      <c r="AI1439" s="45">
        <f t="shared" si="36"/>
        <v>0.33522505318950985</v>
      </c>
    </row>
    <row r="1440" spans="27:35" x14ac:dyDescent="0.2">
      <c r="AA1440" s="122" t="s">
        <v>88</v>
      </c>
      <c r="AB1440" s="40">
        <f>_xll.qlInterestRateIndexFixingDate($X$9,AC1440)</f>
        <v>49478</v>
      </c>
      <c r="AC1440" s="40">
        <f>_xll.qlCalendarAdvance(calendar,$AC1439,AA1440,,,trigger)</f>
        <v>49480</v>
      </c>
      <c r="AD1440" s="40">
        <f>_xll.qlInterestRateIndexMaturity($X$9,AC1440,)</f>
        <v>49663</v>
      </c>
      <c r="AE1440" s="43">
        <f>_xll.qlTenorBasisValue(TenorBasis6M,AC1440,_xll.ohTrigger(trigger,$X$24))</f>
        <v>6.575924584617676E-4</v>
      </c>
      <c r="AF1440" s="90">
        <f>_xll.qlTenorBasisForwardRate(TenorBasis6M,AC1440,_xll.ohTrigger(trigger,$X$24))</f>
        <v>1.8327344336270229E-2</v>
      </c>
      <c r="AG1440" s="90">
        <f>_xll.qlIndexFixing(TenorBasisIndex6M,$AB1440,TRUE,_xll.ohTrigger(trigger,$X$24))</f>
        <v>1.8246159130459315E-2</v>
      </c>
      <c r="AH1440" s="43">
        <f>_xll.qlIndexFixing($X$9,$AB1440,TRUE,trigger)</f>
        <v>1.8314655245829547E-2</v>
      </c>
      <c r="AI1440" s="45">
        <f t="shared" si="36"/>
        <v>-0.68496115370231947</v>
      </c>
    </row>
    <row r="1441" spans="27:35" x14ac:dyDescent="0.2">
      <c r="AA1441" s="122" t="s">
        <v>88</v>
      </c>
      <c r="AB1441" s="40">
        <f>_xll.qlInterestRateIndexFixingDate($X$9,AC1441)</f>
        <v>49485</v>
      </c>
      <c r="AC1441" s="40">
        <f>_xll.qlCalendarAdvance(calendar,$AC1440,AA1441,,,trigger)</f>
        <v>49487</v>
      </c>
      <c r="AD1441" s="40">
        <f>_xll.qlInterestRateIndexMaturity($X$9,AC1441,)</f>
        <v>49670</v>
      </c>
      <c r="AE1441" s="43">
        <f>_xll.qlTenorBasisValue(TenorBasis6M,AC1441,_xll.ohTrigger(trigger,$X$24))</f>
        <v>6.5627193765949296E-4</v>
      </c>
      <c r="AF1441" s="90">
        <f>_xll.qlTenorBasisForwardRate(TenorBasis6M,AC1441,_xll.ohTrigger(trigger,$X$24))</f>
        <v>1.8310938030383493E-2</v>
      </c>
      <c r="AG1441" s="90">
        <f>_xll.qlIndexFixing(TenorBasisIndex6M,$AB1441,TRUE,_xll.ohTrigger(trigger,$X$24))</f>
        <v>1.8228961387975012E-2</v>
      </c>
      <c r="AH1441" s="43">
        <f>_xll.qlIndexFixing($X$9,$AB1441,TRUE,trigger)</f>
        <v>1.8297596658152702E-2</v>
      </c>
      <c r="AI1441" s="45">
        <f t="shared" si="36"/>
        <v>-0.68635270177690166</v>
      </c>
    </row>
    <row r="1442" spans="27:35" x14ac:dyDescent="0.2">
      <c r="AA1442" s="122" t="s">
        <v>88</v>
      </c>
      <c r="AB1442" s="40">
        <f>_xll.qlInterestRateIndexFixingDate($X$9,AC1442)</f>
        <v>49492</v>
      </c>
      <c r="AC1442" s="40">
        <f>_xll.qlCalendarAdvance(calendar,$AC1441,AA1442,,,trigger)</f>
        <v>49494</v>
      </c>
      <c r="AD1442" s="40">
        <f>_xll.qlInterestRateIndexMaturity($X$9,AC1442,)</f>
        <v>49678</v>
      </c>
      <c r="AE1442" s="43">
        <f>_xll.qlTenorBasisValue(TenorBasis6M,AC1442,_xll.ohTrigger(trigger,$X$24))</f>
        <v>6.5495479335481784E-4</v>
      </c>
      <c r="AF1442" s="90">
        <f>_xll.qlTenorBasisForwardRate(TenorBasis6M,AC1442,_xll.ohTrigger(trigger,$X$24))</f>
        <v>1.8293825890051036E-2</v>
      </c>
      <c r="AG1442" s="90">
        <f>_xll.qlIndexFixing(TenorBasisIndex6M,$AB1442,TRUE,_xll.ohTrigger(trigger,$X$24))</f>
        <v>1.8210998348889649E-2</v>
      </c>
      <c r="AH1442" s="43">
        <f>_xll.qlIndexFixing($X$9,$AB1442,TRUE,trigger)</f>
        <v>1.8279784832990514E-2</v>
      </c>
      <c r="AI1442" s="45">
        <f t="shared" si="36"/>
        <v>-0.68786484100864798</v>
      </c>
    </row>
    <row r="1443" spans="27:35" x14ac:dyDescent="0.2">
      <c r="AA1443" s="122" t="s">
        <v>88</v>
      </c>
      <c r="AB1443" s="40">
        <f>_xll.qlInterestRateIndexFixingDate($X$9,AC1443)</f>
        <v>49499</v>
      </c>
      <c r="AC1443" s="40">
        <f>_xll.qlCalendarAdvance(calendar,$AC1442,AA1443,,,trigger)</f>
        <v>49501</v>
      </c>
      <c r="AD1443" s="40">
        <f>_xll.qlInterestRateIndexMaturity($X$9,AC1443,)</f>
        <v>49685</v>
      </c>
      <c r="AE1443" s="43">
        <f>_xll.qlTenorBasisValue(TenorBasis6M,AC1443,_xll.ohTrigger(trigger,$X$24))</f>
        <v>6.5364101875157207E-4</v>
      </c>
      <c r="AF1443" s="90">
        <f>_xll.qlTenorBasisForwardRate(TenorBasis6M,AC1443,_xll.ohTrigger(trigger,$X$24))</f>
        <v>1.8277425642733016E-2</v>
      </c>
      <c r="AG1443" s="90">
        <f>_xll.qlIndexFixing(TenorBasisIndex6M,$AB1443,TRUE,_xll.ohTrigger(trigger,$X$24))</f>
        <v>1.8193810967355995E-2</v>
      </c>
      <c r="AH1443" s="43">
        <f>_xll.qlIndexFixing($X$9,$AB1443,TRUE,trigger)</f>
        <v>1.826273275269099E-2</v>
      </c>
      <c r="AI1443" s="45">
        <f t="shared" si="36"/>
        <v>-0.68921785334994512</v>
      </c>
    </row>
    <row r="1444" spans="27:35" x14ac:dyDescent="0.2">
      <c r="AA1444" s="122" t="s">
        <v>88</v>
      </c>
      <c r="AB1444" s="40">
        <f>_xll.qlInterestRateIndexFixingDate($X$9,AC1444)</f>
        <v>49506</v>
      </c>
      <c r="AC1444" s="40">
        <f>_xll.qlCalendarAdvance(calendar,$AC1443,AA1444,,,trigger)</f>
        <v>49508</v>
      </c>
      <c r="AD1444" s="40">
        <f>_xll.qlInterestRateIndexMaturity($X$9,AC1444,)</f>
        <v>49692</v>
      </c>
      <c r="AE1444" s="43">
        <f>_xll.qlTenorBasisValue(TenorBasis6M,AC1444,_xll.ohTrigger(trigger,$X$24))</f>
        <v>6.5233060705723327E-4</v>
      </c>
      <c r="AF1444" s="90">
        <f>_xll.qlTenorBasisForwardRate(TenorBasis6M,AC1444,_xll.ohTrigger(trigger,$X$24))</f>
        <v>1.8261032584195435E-2</v>
      </c>
      <c r="AG1444" s="90">
        <f>_xll.qlIndexFixing(TenorBasisIndex6M,$AB1444,TRUE,_xll.ohTrigger(trigger,$X$24))</f>
        <v>1.817663079020378E-2</v>
      </c>
      <c r="AH1444" s="43">
        <f>_xll.qlIndexFixing($X$9,$AB1444,TRUE,trigger)</f>
        <v>1.8245688921581057E-2</v>
      </c>
      <c r="AI1444" s="45">
        <f t="shared" si="36"/>
        <v>-0.69058131377277432</v>
      </c>
    </row>
    <row r="1445" spans="27:35" x14ac:dyDescent="0.2">
      <c r="AA1445" s="122" t="s">
        <v>88</v>
      </c>
      <c r="AB1445" s="40">
        <f>_xll.qlInterestRateIndexFixingDate($X$9,AC1445)</f>
        <v>49513</v>
      </c>
      <c r="AC1445" s="40">
        <f>_xll.qlCalendarAdvance(calendar,$AC1444,AA1445,,,trigger)</f>
        <v>49515</v>
      </c>
      <c r="AD1445" s="40">
        <f>_xll.qlInterestRateIndexMaturity($X$9,AC1445,)</f>
        <v>49699</v>
      </c>
      <c r="AE1445" s="43">
        <f>_xll.qlTenorBasisValue(TenorBasis6M,AC1445,_xll.ohTrigger(trigger,$X$24))</f>
        <v>6.5102355148299255E-4</v>
      </c>
      <c r="AF1445" s="90">
        <f>_xll.qlTenorBasisForwardRate(TenorBasis6M,AC1445,_xll.ohTrigger(trigger,$X$24))</f>
        <v>1.8244649660242768E-2</v>
      </c>
      <c r="AG1445" s="90">
        <f>_xll.qlIndexFixing(TenorBasisIndex6M,$AB1445,TRUE,_xll.ohTrigger(trigger,$X$24))</f>
        <v>1.8159460763098892E-2</v>
      </c>
      <c r="AH1445" s="43">
        <f>_xll.qlIndexFixing($X$9,$AB1445,TRUE,trigger)</f>
        <v>1.8228656916506061E-2</v>
      </c>
      <c r="AI1445" s="45">
        <f t="shared" si="36"/>
        <v>-0.69196153407169447</v>
      </c>
    </row>
    <row r="1446" spans="27:35" x14ac:dyDescent="0.2">
      <c r="AA1446" s="122" t="s">
        <v>88</v>
      </c>
      <c r="AB1446" s="40">
        <f>_xll.qlInterestRateIndexFixingDate($X$9,AC1446)</f>
        <v>49520</v>
      </c>
      <c r="AC1446" s="40">
        <f>_xll.qlCalendarAdvance(calendar,$AC1445,AA1446,,,trigger)</f>
        <v>49522</v>
      </c>
      <c r="AD1446" s="40">
        <f>_xll.qlInterestRateIndexMaturity($X$9,AC1446,)</f>
        <v>49706</v>
      </c>
      <c r="AE1446" s="43">
        <f>_xll.qlTenorBasisValue(TenorBasis6M,AC1446,_xll.ohTrigger(trigger,$X$24))</f>
        <v>6.4971984524382425E-4</v>
      </c>
      <c r="AF1446" s="90">
        <f>_xll.qlTenorBasisForwardRate(TenorBasis6M,AC1446,_xll.ohTrigger(trigger,$X$24))</f>
        <v>1.8228279816588248E-2</v>
      </c>
      <c r="AG1446" s="90">
        <f>_xll.qlIndexFixing(TenorBasisIndex6M,$AB1446,TRUE,_xll.ohTrigger(trigger,$X$24))</f>
        <v>1.8142303831616413E-2</v>
      </c>
      <c r="AH1446" s="43">
        <f>_xll.qlIndexFixing($X$9,$AB1446,TRUE,trigger)</f>
        <v>1.8211640314187524E-2</v>
      </c>
      <c r="AI1446" s="45">
        <f t="shared" si="36"/>
        <v>-0.69336482571111246</v>
      </c>
    </row>
    <row r="1447" spans="27:35" x14ac:dyDescent="0.2">
      <c r="AA1447" s="122" t="s">
        <v>88</v>
      </c>
      <c r="AB1447" s="40">
        <f>_xll.qlInterestRateIndexFixingDate($X$9,AC1447)</f>
        <v>49527</v>
      </c>
      <c r="AC1447" s="40">
        <f>_xll.qlCalendarAdvance(calendar,$AC1446,AA1447,,,trigger)</f>
        <v>49529</v>
      </c>
      <c r="AD1447" s="40">
        <f>_xll.qlInterestRateIndexMaturity($X$9,AC1447,)</f>
        <v>49713</v>
      </c>
      <c r="AE1447" s="43">
        <f>_xll.qlTenorBasisValue(TenorBasis6M,AC1447,_xll.ohTrigger(trigger,$X$24))</f>
        <v>6.4841948155854848E-4</v>
      </c>
      <c r="AF1447" s="90">
        <f>_xll.qlTenorBasisForwardRate(TenorBasis6M,AC1447,_xll.ohTrigger(trigger,$X$24))</f>
        <v>1.8211925998850409E-2</v>
      </c>
      <c r="AG1447" s="90">
        <f>_xll.qlIndexFixing(TenorBasisIndex6M,$AB1447,TRUE,_xll.ohTrigger(trigger,$X$24))</f>
        <v>1.8125162941226739E-2</v>
      </c>
      <c r="AH1447" s="43">
        <f>_xll.qlIndexFixing($X$9,$AB1447,TRUE,trigger)</f>
        <v>1.8194642691224033E-2</v>
      </c>
      <c r="AI1447" s="45">
        <f t="shared" si="36"/>
        <v>-0.69479749997294205</v>
      </c>
    </row>
    <row r="1448" spans="27:35" x14ac:dyDescent="0.2">
      <c r="AA1448" s="122" t="s">
        <v>88</v>
      </c>
      <c r="AB1448" s="40">
        <f>_xll.qlInterestRateIndexFixingDate($X$9,AC1448)</f>
        <v>49534</v>
      </c>
      <c r="AC1448" s="40">
        <f>_xll.qlCalendarAdvance(calendar,$AC1447,AA1448,,,trigger)</f>
        <v>49536</v>
      </c>
      <c r="AD1448" s="40">
        <f>_xll.qlInterestRateIndexMaturity($X$9,AC1448,)</f>
        <v>49720</v>
      </c>
      <c r="AE1448" s="43">
        <f>_xll.qlTenorBasisValue(TenorBasis6M,AC1448,_xll.ohTrigger(trigger,$X$24))</f>
        <v>6.471224536499018E-4</v>
      </c>
      <c r="AF1448" s="90">
        <f>_xll.qlTenorBasisForwardRate(TenorBasis6M,AC1448,_xll.ohTrigger(trigger,$X$24))</f>
        <v>1.8195591152553075E-2</v>
      </c>
      <c r="AG1448" s="90">
        <f>_xll.qlIndexFixing(TenorBasisIndex6M,$AB1448,TRUE,_xll.ohTrigger(trigger,$X$24))</f>
        <v>1.8208568089461166E-2</v>
      </c>
      <c r="AH1448" s="43">
        <f>_xll.qlIndexFixing($X$9,$AB1448,TRUE,trigger)</f>
        <v>1.8177667624092092E-2</v>
      </c>
      <c r="AI1448" s="45">
        <f t="shared" si="36"/>
        <v>0.3090046536907351</v>
      </c>
    </row>
    <row r="1449" spans="27:35" x14ac:dyDescent="0.2">
      <c r="AA1449" s="122" t="s">
        <v>88</v>
      </c>
      <c r="AB1449" s="40">
        <f>_xll.qlInterestRateIndexFixingDate($X$9,AC1449)</f>
        <v>49541</v>
      </c>
      <c r="AC1449" s="40">
        <f>_xll.qlCalendarAdvance(calendar,$AC1448,AA1449,,,trigger)</f>
        <v>49543</v>
      </c>
      <c r="AD1449" s="40">
        <f>_xll.qlInterestRateIndexMaturity($X$9,AC1449,)</f>
        <v>49727</v>
      </c>
      <c r="AE1449" s="43">
        <f>_xll.qlTenorBasisValue(TenorBasis6M,AC1449,_xll.ohTrigger(trigger,$X$24))</f>
        <v>6.4582875474459818E-4</v>
      </c>
      <c r="AF1449" s="90">
        <f>_xll.qlTenorBasisForwardRate(TenorBasis6M,AC1449,_xll.ohTrigger(trigger,$X$24))</f>
        <v>1.8179278223128405E-2</v>
      </c>
      <c r="AG1449" s="90">
        <f>_xll.qlIndexFixing(TenorBasisIndex6M,$AB1449,TRUE,_xll.ohTrigger(trigger,$X$24))</f>
        <v>1.809094106513599E-2</v>
      </c>
      <c r="AH1449" s="43">
        <f>_xll.qlIndexFixing($X$9,$AB1449,TRUE,trigger)</f>
        <v>1.8160718689144394E-2</v>
      </c>
      <c r="AI1449" s="45">
        <f t="shared" si="36"/>
        <v>-0.69777624008404016</v>
      </c>
    </row>
    <row r="1450" spans="27:35" x14ac:dyDescent="0.2">
      <c r="AA1450" s="122" t="s">
        <v>88</v>
      </c>
      <c r="AB1450" s="40">
        <f>_xll.qlInterestRateIndexFixingDate($X$9,AC1450)</f>
        <v>49548</v>
      </c>
      <c r="AC1450" s="40">
        <f>_xll.qlCalendarAdvance(calendar,$AC1449,AA1450,,,trigger)</f>
        <v>49550</v>
      </c>
      <c r="AD1450" s="40">
        <f>_xll.qlInterestRateIndexMaturity($X$9,AC1450,)</f>
        <v>49734</v>
      </c>
      <c r="AE1450" s="43">
        <f>_xll.qlTenorBasisValue(TenorBasis6M,AC1450,_xll.ohTrigger(trigger,$X$24))</f>
        <v>6.4453837807339795E-4</v>
      </c>
      <c r="AF1450" s="90">
        <f>_xll.qlTenorBasisForwardRate(TenorBasis6M,AC1450,_xll.ohTrigger(trigger,$X$24))</f>
        <v>1.8162990155916894E-2</v>
      </c>
      <c r="AG1450" s="90">
        <f>_xll.qlIndexFixing(TenorBasisIndex6M,$AB1450,TRUE,_xll.ohTrigger(trigger,$X$24))</f>
        <v>1.7975849539970574E-2</v>
      </c>
      <c r="AH1450" s="43">
        <f>_xll.qlIndexFixing($X$9,$AB1450,TRUE,trigger)</f>
        <v>1.8143799462614161E-2</v>
      </c>
      <c r="AI1450" s="45">
        <f t="shared" ref="AI1450:AI1513" si="37">(AG1450-AH1450)*10000</f>
        <v>-1.679499226435871</v>
      </c>
    </row>
    <row r="1451" spans="27:35" x14ac:dyDescent="0.2">
      <c r="AA1451" s="122" t="s">
        <v>88</v>
      </c>
      <c r="AB1451" s="40">
        <f>_xll.qlInterestRateIndexFixingDate($X$9,AC1451)</f>
        <v>49555</v>
      </c>
      <c r="AC1451" s="40">
        <f>_xll.qlCalendarAdvance(calendar,$AC1450,AA1451,,,trigger)</f>
        <v>49557</v>
      </c>
      <c r="AD1451" s="40">
        <f>_xll.qlInterestRateIndexMaturity($X$9,AC1451,)</f>
        <v>49739</v>
      </c>
      <c r="AE1451" s="43">
        <f>_xll.qlTenorBasisValue(TenorBasis6M,AC1451,_xll.ohTrigger(trigger,$X$24))</f>
        <v>6.4325131687116923E-4</v>
      </c>
      <c r="AF1451" s="90">
        <f>_xll.qlTenorBasisForwardRate(TenorBasis6M,AC1451,_xll.ohTrigger(trigger,$X$24))</f>
        <v>1.8148115655273252E-2</v>
      </c>
      <c r="AG1451" s="90">
        <f>_xll.qlIndexFixing(TenorBasisIndex6M,$AB1451,TRUE,_xll.ohTrigger(trigger,$X$24))</f>
        <v>1.805824672154465E-2</v>
      </c>
      <c r="AH1451" s="43">
        <f>_xll.qlIndexFixing($X$9,$AB1451,TRUE,trigger)</f>
        <v>1.812838561192031E-2</v>
      </c>
      <c r="AI1451" s="45">
        <f t="shared" si="37"/>
        <v>-0.70138890375659457</v>
      </c>
    </row>
    <row r="1452" spans="27:35" x14ac:dyDescent="0.2">
      <c r="AA1452" s="122" t="s">
        <v>88</v>
      </c>
      <c r="AB1452" s="40">
        <f>_xll.qlInterestRateIndexFixingDate($X$9,AC1452)</f>
        <v>49562</v>
      </c>
      <c r="AC1452" s="40">
        <f>_xll.qlCalendarAdvance(calendar,$AC1451,AA1452,,,trigger)</f>
        <v>49564</v>
      </c>
      <c r="AD1452" s="40">
        <f>_xll.qlInterestRateIndexMaturity($X$9,AC1452,)</f>
        <v>49746</v>
      </c>
      <c r="AE1452" s="43">
        <f>_xll.qlTenorBasisValue(TenorBasis6M,AC1452,_xll.ohTrigger(trigger,$X$24))</f>
        <v>6.4196756437695252E-4</v>
      </c>
      <c r="AF1452" s="90">
        <f>_xll.qlTenorBasisForwardRate(TenorBasis6M,AC1452,_xll.ohTrigger(trigger,$X$24))</f>
        <v>1.8131881945625941E-2</v>
      </c>
      <c r="AG1452" s="90">
        <f>_xll.qlIndexFixing(TenorBasisIndex6M,$AB1452,TRUE,_xll.ohTrigger(trigger,$X$24))</f>
        <v>1.8041217424913356E-2</v>
      </c>
      <c r="AH1452" s="43">
        <f>_xll.qlIndexFixing($X$9,$AB1452,TRUE,trigger)</f>
        <v>1.8111531206194732E-2</v>
      </c>
      <c r="AI1452" s="45">
        <f t="shared" si="37"/>
        <v>-0.70313781281375332</v>
      </c>
    </row>
    <row r="1453" spans="27:35" x14ac:dyDescent="0.2">
      <c r="AA1453" s="122" t="s">
        <v>88</v>
      </c>
      <c r="AB1453" s="40">
        <f>_xll.qlInterestRateIndexFixingDate($X$9,AC1453)</f>
        <v>49569</v>
      </c>
      <c r="AC1453" s="40">
        <f>_xll.qlCalendarAdvance(calendar,$AC1452,AA1453,,,trigger)</f>
        <v>49571</v>
      </c>
      <c r="AD1453" s="40">
        <f>_xll.qlInterestRateIndexMaturity($X$9,AC1453,)</f>
        <v>49753</v>
      </c>
      <c r="AE1453" s="43">
        <f>_xll.qlTenorBasisValue(TenorBasis6M,AC1453,_xll.ohTrigger(trigger,$X$24))</f>
        <v>6.4068711383402459E-4</v>
      </c>
      <c r="AF1453" s="90">
        <f>_xll.qlTenorBasisForwardRate(TenorBasis6M,AC1453,_xll.ohTrigger(trigger,$X$24))</f>
        <v>1.8115681837230085E-2</v>
      </c>
      <c r="AG1453" s="90">
        <f>_xll.qlIndexFixing(TenorBasisIndex6M,$AB1453,TRUE,_xll.ohTrigger(trigger,$X$24))</f>
        <v>1.8024221743797707E-2</v>
      </c>
      <c r="AH1453" s="43">
        <f>_xll.qlIndexFixing($X$9,$AB1453,TRUE,trigger)</f>
        <v>1.8094717119124377E-2</v>
      </c>
      <c r="AI1453" s="45">
        <f t="shared" si="37"/>
        <v>-0.70495375326669329</v>
      </c>
    </row>
    <row r="1454" spans="27:35" x14ac:dyDescent="0.2">
      <c r="AA1454" s="122" t="s">
        <v>88</v>
      </c>
      <c r="AB1454" s="40">
        <f>_xll.qlInterestRateIndexFixingDate($X$9,AC1454)</f>
        <v>49576</v>
      </c>
      <c r="AC1454" s="40">
        <f>_xll.qlCalendarAdvance(calendar,$AC1453,AA1454,,,trigger)</f>
        <v>49578</v>
      </c>
      <c r="AD1454" s="40">
        <f>_xll.qlInterestRateIndexMaturity($X$9,AC1454,)</f>
        <v>49760</v>
      </c>
      <c r="AE1454" s="43">
        <f>_xll.qlTenorBasisValue(TenorBasis6M,AC1454,_xll.ohTrigger(trigger,$X$24))</f>
        <v>6.3940995848996032E-4</v>
      </c>
      <c r="AF1454" s="90">
        <f>_xll.qlTenorBasisForwardRate(TenorBasis6M,AC1454,_xll.ohTrigger(trigger,$X$24))</f>
        <v>1.8099518307219821E-2</v>
      </c>
      <c r="AG1454" s="90">
        <f>_xll.qlIndexFixing(TenorBasisIndex6M,$AB1454,TRUE,_xll.ohTrigger(trigger,$X$24))</f>
        <v>1.800726265515485E-2</v>
      </c>
      <c r="AH1454" s="43">
        <f>_xll.qlIndexFixing($X$9,$AB1454,TRUE,trigger)</f>
        <v>1.8077946965418663E-2</v>
      </c>
      <c r="AI1454" s="45">
        <f t="shared" si="37"/>
        <v>-0.70684310263812589</v>
      </c>
    </row>
    <row r="1455" spans="27:35" x14ac:dyDescent="0.2">
      <c r="AA1455" s="122" t="s">
        <v>88</v>
      </c>
      <c r="AB1455" s="40">
        <f>_xll.qlInterestRateIndexFixingDate($X$9,AC1455)</f>
        <v>49583</v>
      </c>
      <c r="AC1455" s="40">
        <f>_xll.qlCalendarAdvance(calendar,$AC1454,AA1455,,,trigger)</f>
        <v>49585</v>
      </c>
      <c r="AD1455" s="40">
        <f>_xll.qlInterestRateIndexMaturity($X$9,AC1455,)</f>
        <v>49768</v>
      </c>
      <c r="AE1455" s="43">
        <f>_xll.qlTenorBasisValue(TenorBasis6M,AC1455,_xll.ohTrigger(trigger,$X$24))</f>
        <v>6.3813609159669592E-4</v>
      </c>
      <c r="AF1455" s="90">
        <f>_xll.qlTenorBasisForwardRate(TenorBasis6M,AC1455,_xll.ohTrigger(trigger,$X$24))</f>
        <v>1.808270998795931E-2</v>
      </c>
      <c r="AG1455" s="90">
        <f>_xll.qlIndexFixing(TenorBasisIndex6M,$AB1455,TRUE,_xll.ohTrigger(trigger,$X$24))</f>
        <v>1.7989768000179013E-2</v>
      </c>
      <c r="AH1455" s="43">
        <f>_xll.qlIndexFixing($X$9,$AB1455,TRUE,trigger)</f>
        <v>1.8060499115121326E-2</v>
      </c>
      <c r="AI1455" s="45">
        <f t="shared" si="37"/>
        <v>-0.70731114942313567</v>
      </c>
    </row>
    <row r="1456" spans="27:35" x14ac:dyDescent="0.2">
      <c r="AA1456" s="122" t="s">
        <v>88</v>
      </c>
      <c r="AB1456" s="40">
        <f>_xll.qlInterestRateIndexFixingDate($X$9,AC1456)</f>
        <v>49590</v>
      </c>
      <c r="AC1456" s="40">
        <f>_xll.qlCalendarAdvance(calendar,$AC1455,AA1456,,,trigger)</f>
        <v>49592</v>
      </c>
      <c r="AD1456" s="40">
        <f>_xll.qlInterestRateIndexMaturity($X$9,AC1456,)</f>
        <v>49775</v>
      </c>
      <c r="AE1456" s="43">
        <f>_xll.qlTenorBasisValue(TenorBasis6M,AC1456,_xll.ohTrigger(trigger,$X$24))</f>
        <v>6.3686550641058959E-4</v>
      </c>
      <c r="AF1456" s="90">
        <f>_xll.qlTenorBasisForwardRate(TenorBasis6M,AC1456,_xll.ohTrigger(trigger,$X$24))</f>
        <v>1.8066630006144165E-2</v>
      </c>
      <c r="AG1456" s="90">
        <f>_xll.qlIndexFixing(TenorBasisIndex6M,$AB1456,TRUE,_xll.ohTrigger(trigger,$X$24))</f>
        <v>1.7875647187720885E-2</v>
      </c>
      <c r="AH1456" s="43">
        <f>_xll.qlIndexFixing($X$9,$AB1456,TRUE,trigger)</f>
        <v>1.8043829559368094E-2</v>
      </c>
      <c r="AI1456" s="45">
        <f t="shared" si="37"/>
        <v>-1.6818237164720888</v>
      </c>
    </row>
    <row r="1457" spans="27:35" x14ac:dyDescent="0.2">
      <c r="AA1457" s="122" t="s">
        <v>88</v>
      </c>
      <c r="AB1457" s="40">
        <f>_xll.qlInterestRateIndexFixingDate($X$9,AC1457)</f>
        <v>49597</v>
      </c>
      <c r="AC1457" s="40">
        <f>_xll.qlCalendarAdvance(calendar,$AC1456,AA1457,,,trigger)</f>
        <v>49599</v>
      </c>
      <c r="AD1457" s="40">
        <f>_xll.qlInterestRateIndexMaturity($X$9,AC1457,)</f>
        <v>49782</v>
      </c>
      <c r="AE1457" s="43">
        <f>_xll.qlTenorBasisValue(TenorBasis6M,AC1457,_xll.ohTrigger(trigger,$X$24))</f>
        <v>6.3559819619248351E-4</v>
      </c>
      <c r="AF1457" s="90">
        <f>_xll.qlTenorBasisForwardRate(TenorBasis6M,AC1457,_xll.ohTrigger(trigger,$X$24))</f>
        <v>1.8050592124882008E-2</v>
      </c>
      <c r="AG1457" s="90">
        <f>_xll.qlIndexFixing(TenorBasisIndex6M,$AB1457,TRUE,_xll.ohTrigger(trigger,$X$24))</f>
        <v>1.8057901668616885E-2</v>
      </c>
      <c r="AH1457" s="43">
        <f>_xll.qlIndexFixing($X$9,$AB1457,TRUE,trigger)</f>
        <v>1.8027210651464055E-2</v>
      </c>
      <c r="AI1457" s="45">
        <f t="shared" si="37"/>
        <v>0.30691017152830596</v>
      </c>
    </row>
    <row r="1458" spans="27:35" x14ac:dyDescent="0.2">
      <c r="AA1458" s="122" t="s">
        <v>88</v>
      </c>
      <c r="AB1458" s="40">
        <f>_xll.qlInterestRateIndexFixingDate($X$9,AC1458)</f>
        <v>49604</v>
      </c>
      <c r="AC1458" s="40">
        <f>_xll.qlCalendarAdvance(calendar,$AC1457,AA1458,,,trigger)</f>
        <v>49606</v>
      </c>
      <c r="AD1458" s="40">
        <f>_xll.qlInterestRateIndexMaturity($X$9,AC1458,)</f>
        <v>49789</v>
      </c>
      <c r="AE1458" s="43">
        <f>_xll.qlTenorBasisValue(TenorBasis6M,AC1458,_xll.ohTrigger(trigger,$X$24))</f>
        <v>6.3433415420776392E-4</v>
      </c>
      <c r="AF1458" s="90">
        <f>_xll.qlTenorBasisForwardRate(TenorBasis6M,AC1458,_xll.ohTrigger(trigger,$X$24))</f>
        <v>1.8034596336449618E-2</v>
      </c>
      <c r="AG1458" s="90">
        <f>_xll.qlIndexFixing(TenorBasisIndex6M,$AB1458,TRUE,_xll.ohTrigger(trigger,$X$24))</f>
        <v>1.7941657100410013E-2</v>
      </c>
      <c r="AH1458" s="43">
        <f>_xll.qlIndexFixing($X$9,$AB1458,TRUE,trigger)</f>
        <v>1.8010642390140278E-2</v>
      </c>
      <c r="AI1458" s="45">
        <f t="shared" si="37"/>
        <v>-0.68985289730264654</v>
      </c>
    </row>
    <row r="1459" spans="27:35" x14ac:dyDescent="0.2">
      <c r="AA1459" s="122" t="s">
        <v>88</v>
      </c>
      <c r="AB1459" s="40">
        <f>_xll.qlInterestRateIndexFixingDate($X$9,AC1459)</f>
        <v>49611</v>
      </c>
      <c r="AC1459" s="40">
        <f>_xll.qlCalendarAdvance(calendar,$AC1458,AA1459,,,trigger)</f>
        <v>49613</v>
      </c>
      <c r="AD1459" s="40">
        <f>_xll.qlInterestRateIndexMaturity($X$9,AC1459,)</f>
        <v>49795</v>
      </c>
      <c r="AE1459" s="43">
        <f>_xll.qlTenorBasisValue(TenorBasis6M,AC1459,_xll.ohTrigger(trigger,$X$24))</f>
        <v>6.3307337372642139E-4</v>
      </c>
      <c r="AF1459" s="90">
        <f>_xll.qlTenorBasisForwardRate(TenorBasis6M,AC1459,_xll.ohTrigger(trigger,$X$24))</f>
        <v>1.8019318156957835E-2</v>
      </c>
      <c r="AG1459" s="90">
        <f>_xll.qlIndexFixing(TenorBasisIndex6M,$AB1459,TRUE,_xll.ohTrigger(trigger,$X$24))</f>
        <v>1.7926384388500371E-2</v>
      </c>
      <c r="AH1459" s="43">
        <f>_xll.qlIndexFixing($X$9,$AB1459,TRUE,trigger)</f>
        <v>1.799483885645339E-2</v>
      </c>
      <c r="AI1459" s="45">
        <f t="shared" si="37"/>
        <v>-0.68454467953019127</v>
      </c>
    </row>
    <row r="1460" spans="27:35" x14ac:dyDescent="0.2">
      <c r="AA1460" s="122" t="s">
        <v>88</v>
      </c>
      <c r="AB1460" s="40">
        <f>_xll.qlInterestRateIndexFixingDate($X$9,AC1460)</f>
        <v>49618</v>
      </c>
      <c r="AC1460" s="40">
        <f>_xll.qlCalendarAdvance(calendar,$AC1459,AA1460,,,trigger)</f>
        <v>49620</v>
      </c>
      <c r="AD1460" s="40">
        <f>_xll.qlInterestRateIndexMaturity($X$9,AC1460,)</f>
        <v>49802</v>
      </c>
      <c r="AE1460" s="43">
        <f>_xll.qlTenorBasisValue(TenorBasis6M,AC1460,_xll.ohTrigger(trigger,$X$24))</f>
        <v>6.318158480231107E-4</v>
      </c>
      <c r="AF1460" s="90">
        <f>_xll.qlTenorBasisForwardRate(TenorBasis6M,AC1460,_xll.ohTrigger(trigger,$X$24))</f>
        <v>1.8003404320563684E-2</v>
      </c>
      <c r="AG1460" s="90">
        <f>_xll.qlIndexFixing(TenorBasisIndex6M,$AB1460,TRUE,_xll.ohTrigger(trigger,$X$24))</f>
        <v>1.781222603151883E-2</v>
      </c>
      <c r="AH1460" s="43">
        <f>_xll.qlIndexFixing($X$9,$AB1460,TRUE,trigger)</f>
        <v>1.7978369086412871E-2</v>
      </c>
      <c r="AI1460" s="45">
        <f t="shared" si="37"/>
        <v>-1.6614305489404124</v>
      </c>
    </row>
    <row r="1461" spans="27:35" x14ac:dyDescent="0.2">
      <c r="AA1461" s="122" t="s">
        <v>88</v>
      </c>
      <c r="AB1461" s="40">
        <f>_xll.qlInterestRateIndexFixingDate($X$9,AC1461)</f>
        <v>49625</v>
      </c>
      <c r="AC1461" s="40">
        <f>_xll.qlCalendarAdvance(calendar,$AC1460,AA1461,,,trigger)</f>
        <v>49627</v>
      </c>
      <c r="AD1461" s="40">
        <f>_xll.qlInterestRateIndexMaturity($X$9,AC1461,)</f>
        <v>49809</v>
      </c>
      <c r="AE1461" s="43">
        <f>_xll.qlTenorBasisValue(TenorBasis6M,AC1461,_xll.ohTrigger(trigger,$X$24))</f>
        <v>6.3056157037720973E-4</v>
      </c>
      <c r="AF1461" s="90">
        <f>_xll.qlTenorBasisForwardRate(TenorBasis6M,AC1461,_xll.ohTrigger(trigger,$X$24))</f>
        <v>1.7987532551632456E-2</v>
      </c>
      <c r="AG1461" s="90">
        <f>_xll.qlIndexFixing(TenorBasisIndex6M,$AB1461,TRUE,_xll.ohTrigger(trigger,$X$24))</f>
        <v>1.7894600595914401E-2</v>
      </c>
      <c r="AH1461" s="43">
        <f>_xll.qlIndexFixing($X$9,$AB1461,TRUE,trigger)</f>
        <v>1.7961949955994955E-2</v>
      </c>
      <c r="AI1461" s="45">
        <f t="shared" si="37"/>
        <v>-0.67349360080553455</v>
      </c>
    </row>
    <row r="1462" spans="27:35" x14ac:dyDescent="0.2">
      <c r="AA1462" s="122" t="s">
        <v>88</v>
      </c>
      <c r="AB1462" s="40">
        <f>_xll.qlInterestRateIndexFixingDate($X$9,AC1462)</f>
        <v>49632</v>
      </c>
      <c r="AC1462" s="40">
        <f>_xll.qlCalendarAdvance(calendar,$AC1461,AA1462,,,trigger)</f>
        <v>49634</v>
      </c>
      <c r="AD1462" s="40">
        <f>_xll.qlInterestRateIndexMaturity($X$9,AC1462,)</f>
        <v>49816</v>
      </c>
      <c r="AE1462" s="43">
        <f>_xll.qlTenorBasisValue(TenorBasis6M,AC1462,_xll.ohTrigger(trigger,$X$24))</f>
        <v>6.2931053407287805E-4</v>
      </c>
      <c r="AF1462" s="90">
        <f>_xll.qlTenorBasisForwardRate(TenorBasis6M,AC1462,_xll.ohTrigger(trigger,$X$24))</f>
        <v>1.7971702842478426E-2</v>
      </c>
      <c r="AG1462" s="90">
        <f>_xll.qlIndexFixing(TenorBasisIndex6M,$AB1462,TRUE,_xll.ohTrigger(trigger,$X$24))</f>
        <v>1.7878771790187594E-2</v>
      </c>
      <c r="AH1462" s="43">
        <f>_xll.qlIndexFixing($X$9,$AB1462,TRUE,trigger)</f>
        <v>1.7945581463951414E-2</v>
      </c>
      <c r="AI1462" s="45">
        <f t="shared" si="37"/>
        <v>-0.66809673763820054</v>
      </c>
    </row>
    <row r="1463" spans="27:35" x14ac:dyDescent="0.2">
      <c r="AA1463" s="122" t="s">
        <v>88</v>
      </c>
      <c r="AB1463" s="40">
        <f>_xll.qlInterestRateIndexFixingDate($X$9,AC1463)</f>
        <v>49639</v>
      </c>
      <c r="AC1463" s="40">
        <f>_xll.qlCalendarAdvance(calendar,$AC1462,AA1463,,,trigger)</f>
        <v>49641</v>
      </c>
      <c r="AD1463" s="40">
        <f>_xll.qlInterestRateIndexMaturity($X$9,AC1463,)</f>
        <v>49823</v>
      </c>
      <c r="AE1463" s="43">
        <f>_xll.qlTenorBasisValue(TenorBasis6M,AC1463,_xll.ohTrigger(trigger,$X$24))</f>
        <v>6.2806273239911497E-4</v>
      </c>
      <c r="AF1463" s="90">
        <f>_xll.qlTenorBasisForwardRate(TenorBasis6M,AC1463,_xll.ohTrigger(trigger,$X$24))</f>
        <v>1.7955915185419828E-2</v>
      </c>
      <c r="AG1463" s="90">
        <f>_xll.qlIndexFixing(TenorBasisIndex6M,$AB1463,TRUE,_xll.ohTrigger(trigger,$X$24))</f>
        <v>1.7862985034595592E-2</v>
      </c>
      <c r="AH1463" s="43">
        <f>_xll.qlIndexFixing($X$9,$AB1463,TRUE,trigger)</f>
        <v>1.7929263609038404E-2</v>
      </c>
      <c r="AI1463" s="45">
        <f t="shared" si="37"/>
        <v>-0.66278574442812244</v>
      </c>
    </row>
    <row r="1464" spans="27:35" x14ac:dyDescent="0.2">
      <c r="AA1464" s="122" t="s">
        <v>88</v>
      </c>
      <c r="AB1464" s="40">
        <f>_xll.qlInterestRateIndexFixingDate($X$9,AC1464)</f>
        <v>49646</v>
      </c>
      <c r="AC1464" s="40">
        <f>_xll.qlCalendarAdvance(calendar,$AC1463,AA1464,,,trigger)</f>
        <v>49648</v>
      </c>
      <c r="AD1464" s="40">
        <f>_xll.qlInterestRateIndexMaturity($X$9,AC1464,)</f>
        <v>49831</v>
      </c>
      <c r="AE1464" s="43">
        <f>_xll.qlTenorBasisValue(TenorBasis6M,AC1464,_xll.ohTrigger(trigger,$X$24))</f>
        <v>6.2681815864981715E-4</v>
      </c>
      <c r="AF1464" s="90">
        <f>_xll.qlTenorBasisForwardRate(TenorBasis6M,AC1464,_xll.ohTrigger(trigger,$X$24))</f>
        <v>1.7939505123728786E-2</v>
      </c>
      <c r="AG1464" s="90">
        <f>_xll.qlIndexFixing(TenorBasisIndex6M,$AB1464,TRUE,_xll.ohTrigger(trigger,$X$24))</f>
        <v>1.7846571337897337E-2</v>
      </c>
      <c r="AH1464" s="43">
        <f>_xll.qlIndexFixing($X$9,$AB1464,TRUE,trigger)</f>
        <v>1.7912296329771652E-2</v>
      </c>
      <c r="AI1464" s="45">
        <f t="shared" si="37"/>
        <v>-0.65724991874314964</v>
      </c>
    </row>
    <row r="1465" spans="27:35" x14ac:dyDescent="0.2">
      <c r="AA1465" s="122" t="s">
        <v>88</v>
      </c>
      <c r="AB1465" s="40">
        <f>_xll.qlInterestRateIndexFixingDate($X$9,AC1465)</f>
        <v>49653</v>
      </c>
      <c r="AC1465" s="40">
        <f>_xll.qlCalendarAdvance(calendar,$AC1464,AA1465,,,trigger)</f>
        <v>49655</v>
      </c>
      <c r="AD1465" s="40">
        <f>_xll.qlInterestRateIndexMaturity($X$9,AC1465,)</f>
        <v>49838</v>
      </c>
      <c r="AE1465" s="43">
        <f>_xll.qlTenorBasisValue(TenorBasis6M,AC1465,_xll.ohTrigger(trigger,$X$24))</f>
        <v>6.2557680612383617E-4</v>
      </c>
      <c r="AF1465" s="90">
        <f>_xll.qlTenorBasisForwardRate(TenorBasis6M,AC1465,_xll.ohTrigger(trigger,$X$24))</f>
        <v>1.7923803769491455E-2</v>
      </c>
      <c r="AG1465" s="90">
        <f>_xll.qlIndexFixing(TenorBasisIndex6M,$AB1465,TRUE,_xll.ohTrigger(trigger,$X$24))</f>
        <v>1.7733589765288334E-2</v>
      </c>
      <c r="AH1465" s="43">
        <f>_xll.qlIndexFixing($X$9,$AB1465,TRUE,trigger)</f>
        <v>1.7896082559285435E-2</v>
      </c>
      <c r="AI1465" s="45">
        <f t="shared" si="37"/>
        <v>-1.624927939971009</v>
      </c>
    </row>
    <row r="1466" spans="27:35" x14ac:dyDescent="0.2">
      <c r="AA1466" s="122" t="s">
        <v>88</v>
      </c>
      <c r="AB1466" s="40">
        <f>_xll.qlInterestRateIndexFixingDate($X$9,AC1466)</f>
        <v>49660</v>
      </c>
      <c r="AC1466" s="40">
        <f>_xll.qlCalendarAdvance(calendar,$AC1465,AA1466,,,trigger)</f>
        <v>49662</v>
      </c>
      <c r="AD1466" s="40">
        <f>_xll.qlInterestRateIndexMaturity($X$9,AC1466,)</f>
        <v>49845</v>
      </c>
      <c r="AE1466" s="43">
        <f>_xll.qlTenorBasisValue(TenorBasis6M,AC1466,_xll.ohTrigger(trigger,$X$24))</f>
        <v>6.2433866812503425E-4</v>
      </c>
      <c r="AF1466" s="90">
        <f>_xll.qlTenorBasisForwardRate(TenorBasis6M,AC1466,_xll.ohTrigger(trigger,$X$24))</f>
        <v>1.7908144446571565E-2</v>
      </c>
      <c r="AG1466" s="90">
        <f>_xll.qlIndexFixing(TenorBasisIndex6M,$AB1466,TRUE,_xll.ohTrigger(trigger,$X$24))</f>
        <v>1.7914649464523622E-2</v>
      </c>
      <c r="AH1466" s="43">
        <f>_xll.qlIndexFixing($X$9,$AB1466,TRUE,trigger)</f>
        <v>1.7879919425362139E-2</v>
      </c>
      <c r="AI1466" s="45">
        <f t="shared" si="37"/>
        <v>0.34730039161483262</v>
      </c>
    </row>
    <row r="1467" spans="27:35" x14ac:dyDescent="0.2">
      <c r="AA1467" s="122" t="s">
        <v>88</v>
      </c>
      <c r="AB1467" s="40">
        <f>_xll.qlInterestRateIndexFixingDate($X$9,AC1467)</f>
        <v>49664</v>
      </c>
      <c r="AC1467" s="40">
        <f>_xll.qlCalendarAdvance(calendar,$AC1466,AA1467,,,trigger)</f>
        <v>49670</v>
      </c>
      <c r="AD1467" s="40">
        <f>_xll.qlInterestRateIndexMaturity($X$9,AC1467,)</f>
        <v>49853</v>
      </c>
      <c r="AE1467" s="43">
        <f>_xll.qlTenorBasisValue(TenorBasis6M,AC1467,_xll.ohTrigger(trigger,$X$24))</f>
        <v>6.2292758084192697E-4</v>
      </c>
      <c r="AF1467" s="90">
        <f>_xll.qlTenorBasisForwardRate(TenorBasis6M,AC1467,_xll.ohTrigger(trigger,$X$24))</f>
        <v>1.7890299534624322E-2</v>
      </c>
      <c r="AG1467" s="90">
        <f>_xll.qlIndexFixing(TenorBasisIndex6M,$AB1467,TRUE,_xll.ohTrigger(trigger,$X$24))</f>
        <v>1.7797368575335371E-2</v>
      </c>
      <c r="AH1467" s="43">
        <f>_xll.qlIndexFixing($X$9,$AB1467,TRUE,trigger)</f>
        <v>1.7861509274677768E-2</v>
      </c>
      <c r="AI1467" s="45">
        <f t="shared" si="37"/>
        <v>-0.64140699342397212</v>
      </c>
    </row>
    <row r="1468" spans="27:35" x14ac:dyDescent="0.2">
      <c r="AA1468" s="122" t="s">
        <v>88</v>
      </c>
      <c r="AB1468" s="40">
        <f>_xll.qlInterestRateIndexFixingDate($X$9,AC1468)</f>
        <v>49674</v>
      </c>
      <c r="AC1468" s="40">
        <f>_xll.qlCalendarAdvance(calendar,$AC1467,AA1468,,,trigger)</f>
        <v>49677</v>
      </c>
      <c r="AD1468" s="40">
        <f>_xll.qlInterestRateIndexMaturity($X$9,AC1468,)</f>
        <v>49859</v>
      </c>
      <c r="AE1468" s="43">
        <f>_xll.qlTenorBasisValue(TenorBasis6M,AC1468,_xll.ohTrigger(trigger,$X$24))</f>
        <v>6.2169630859107048E-4</v>
      </c>
      <c r="AF1468" s="90">
        <f>_xll.qlTenorBasisForwardRate(TenorBasis6M,AC1468,_xll.ohTrigger(trigger,$X$24))</f>
        <v>1.7875385483789669E-2</v>
      </c>
      <c r="AG1468" s="90">
        <f>_xll.qlIndexFixing(TenorBasisIndex6M,$AB1468,TRUE,_xll.ohTrigger(trigger,$X$24))</f>
        <v>1.77824599381151E-2</v>
      </c>
      <c r="AH1468" s="43">
        <f>_xll.qlIndexFixing($X$9,$AB1468,TRUE,trigger)</f>
        <v>1.7846143025853231E-2</v>
      </c>
      <c r="AI1468" s="45">
        <f t="shared" si="37"/>
        <v>-0.63683087738131139</v>
      </c>
    </row>
    <row r="1469" spans="27:35" x14ac:dyDescent="0.2">
      <c r="AA1469" s="122" t="s">
        <v>88</v>
      </c>
      <c r="AB1469" s="40">
        <f>_xll.qlInterestRateIndexFixingDate($X$9,AC1469)</f>
        <v>49682</v>
      </c>
      <c r="AC1469" s="40">
        <f>_xll.qlCalendarAdvance(calendar,$AC1468,AA1469,,,trigger)</f>
        <v>49684</v>
      </c>
      <c r="AD1469" s="40">
        <f>_xll.qlInterestRateIndexMaturity($X$9,AC1469,)</f>
        <v>49866</v>
      </c>
      <c r="AE1469" s="43">
        <f>_xll.qlTenorBasisValue(TenorBasis6M,AC1469,_xll.ohTrigger(trigger,$X$24))</f>
        <v>6.2046822985563604E-4</v>
      </c>
      <c r="AF1469" s="90">
        <f>_xll.qlTenorBasisForwardRate(TenorBasis6M,AC1469,_xll.ohTrigger(trigger,$X$24))</f>
        <v>1.7859855978728433E-2</v>
      </c>
      <c r="AG1469" s="90">
        <f>_xll.qlIndexFixing(TenorBasisIndex6M,$AB1469,TRUE,_xll.ohTrigger(trigger,$X$24))</f>
        <v>1.7766931322481295E-2</v>
      </c>
      <c r="AH1469" s="43">
        <f>_xll.qlIndexFixing($X$9,$AB1469,TRUE,trigger)</f>
        <v>1.7830136200547568E-2</v>
      </c>
      <c r="AI1469" s="45">
        <f t="shared" si="37"/>
        <v>-0.63204878066273196</v>
      </c>
    </row>
    <row r="1470" spans="27:35" x14ac:dyDescent="0.2">
      <c r="AA1470" s="122" t="s">
        <v>88</v>
      </c>
      <c r="AB1470" s="40">
        <f>_xll.qlInterestRateIndexFixingDate($X$9,AC1470)</f>
        <v>49689</v>
      </c>
      <c r="AC1470" s="40">
        <f>_xll.qlCalendarAdvance(calendar,$AC1469,AA1470,,,trigger)</f>
        <v>49691</v>
      </c>
      <c r="AD1470" s="40">
        <f>_xll.qlInterestRateIndexMaturity($X$9,AC1470,)</f>
        <v>49873</v>
      </c>
      <c r="AE1470" s="43">
        <f>_xll.qlTenorBasisValue(TenorBasis6M,AC1470,_xll.ohTrigger(trigger,$X$24))</f>
        <v>6.1924333796083857E-4</v>
      </c>
      <c r="AF1470" s="90">
        <f>_xll.qlTenorBasisForwardRate(TenorBasis6M,AC1470,_xll.ohTrigger(trigger,$X$24))</f>
        <v>1.7844368471135557E-2</v>
      </c>
      <c r="AG1470" s="90">
        <f>_xll.qlIndexFixing(TenorBasisIndex6M,$AB1470,TRUE,_xll.ohTrigger(trigger,$X$24))</f>
        <v>1.7751444702356539E-2</v>
      </c>
      <c r="AH1470" s="43">
        <f>_xll.qlIndexFixing($X$9,$AB1470,TRUE,trigger)</f>
        <v>1.7814180003601868E-2</v>
      </c>
      <c r="AI1470" s="45">
        <f t="shared" si="37"/>
        <v>-0.62735301245328556</v>
      </c>
    </row>
    <row r="1471" spans="27:35" x14ac:dyDescent="0.2">
      <c r="AA1471" s="122" t="s">
        <v>88</v>
      </c>
      <c r="AB1471" s="40">
        <f>_xll.qlInterestRateIndexFixingDate($X$9,AC1471)</f>
        <v>49696</v>
      </c>
      <c r="AC1471" s="40">
        <f>_xll.qlCalendarAdvance(calendar,$AC1470,AA1471,,,trigger)</f>
        <v>49698</v>
      </c>
      <c r="AD1471" s="40">
        <f>_xll.qlInterestRateIndexMaturity($X$9,AC1471,)</f>
        <v>49880</v>
      </c>
      <c r="AE1471" s="43">
        <f>_xll.qlTenorBasisValue(TenorBasis6M,AC1471,_xll.ohTrigger(trigger,$X$24))</f>
        <v>6.180216262371875E-4</v>
      </c>
      <c r="AF1471" s="90">
        <f>_xll.qlTenorBasisForwardRate(TenorBasis6M,AC1471,_xll.ohTrigger(trigger,$X$24))</f>
        <v>1.7828922953395592E-2</v>
      </c>
      <c r="AG1471" s="90">
        <f>_xll.qlIndexFixing(TenorBasisIndex6M,$AB1471,TRUE,_xll.ohTrigger(trigger,$X$24))</f>
        <v>1.783552017673113E-2</v>
      </c>
      <c r="AH1471" s="43">
        <f>_xll.qlIndexFixing($X$9,$AB1471,TRUE,trigger)</f>
        <v>1.7798274433804356E-2</v>
      </c>
      <c r="AI1471" s="45">
        <f t="shared" si="37"/>
        <v>0.37245742926773906</v>
      </c>
    </row>
    <row r="1472" spans="27:35" x14ac:dyDescent="0.2">
      <c r="AA1472" s="122" t="s">
        <v>88</v>
      </c>
      <c r="AB1472" s="40">
        <f>_xll.qlInterestRateIndexFixingDate($X$9,AC1472)</f>
        <v>49703</v>
      </c>
      <c r="AC1472" s="40">
        <f>_xll.qlCalendarAdvance(calendar,$AC1471,AA1472,,,trigger)</f>
        <v>49705</v>
      </c>
      <c r="AD1472" s="40">
        <f>_xll.qlInterestRateIndexMaturity($X$9,AC1472,)</f>
        <v>49887</v>
      </c>
      <c r="AE1472" s="43">
        <f>_xll.qlTenorBasisValue(TenorBasis6M,AC1472,_xll.ohTrigger(trigger,$X$24))</f>
        <v>6.168030880205408E-4</v>
      </c>
      <c r="AF1472" s="90">
        <f>_xll.qlTenorBasisForwardRate(TenorBasis6M,AC1472,_xll.ohTrigger(trigger,$X$24))</f>
        <v>1.7813519417900124E-2</v>
      </c>
      <c r="AG1472" s="90">
        <f>_xll.qlIndexFixing(TenorBasisIndex6M,$AB1472,TRUE,_xll.ohTrigger(trigger,$X$24))</f>
        <v>1.7720597418185127E-2</v>
      </c>
      <c r="AH1472" s="43">
        <f>_xll.qlIndexFixing($X$9,$AB1472,TRUE,trigger)</f>
        <v>1.778241948994589E-2</v>
      </c>
      <c r="AI1472" s="45">
        <f t="shared" si="37"/>
        <v>-0.61822071760763575</v>
      </c>
    </row>
    <row r="1473" spans="27:35" x14ac:dyDescent="0.2">
      <c r="AA1473" s="122" t="s">
        <v>88</v>
      </c>
      <c r="AB1473" s="40">
        <f>_xll.qlInterestRateIndexFixingDate($X$9,AC1473)</f>
        <v>49710</v>
      </c>
      <c r="AC1473" s="40">
        <f>_xll.qlCalendarAdvance(calendar,$AC1472,AA1473,,,trigger)</f>
        <v>49712</v>
      </c>
      <c r="AD1473" s="40">
        <f>_xll.qlInterestRateIndexMaturity($X$9,AC1473,)</f>
        <v>49894</v>
      </c>
      <c r="AE1473" s="43">
        <f>_xll.qlTenorBasisValue(TenorBasis6M,AC1473,_xll.ohTrigger(trigger,$X$24))</f>
        <v>6.1558771665215701E-4</v>
      </c>
      <c r="AF1473" s="90">
        <f>_xll.qlTenorBasisForwardRate(TenorBasis6M,AC1473,_xll.ohTrigger(trigger,$X$24))</f>
        <v>1.7798157857051269E-2</v>
      </c>
      <c r="AG1473" s="90">
        <f>_xll.qlIndexFixing(TenorBasisIndex6M,$AB1473,TRUE,_xll.ohTrigger(trigger,$X$24))</f>
        <v>1.7705236738932168E-2</v>
      </c>
      <c r="AH1473" s="43">
        <f>_xll.qlIndexFixing($X$9,$AB1473,TRUE,trigger)</f>
        <v>1.7766615170822158E-2</v>
      </c>
      <c r="AI1473" s="45">
        <f t="shared" si="37"/>
        <v>-0.61378431889989871</v>
      </c>
    </row>
    <row r="1474" spans="27:35" x14ac:dyDescent="0.2">
      <c r="AA1474" s="122" t="s">
        <v>88</v>
      </c>
      <c r="AB1474" s="40">
        <f>_xll.qlInterestRateIndexFixingDate($X$9,AC1474)</f>
        <v>49717</v>
      </c>
      <c r="AC1474" s="40">
        <f>_xll.qlCalendarAdvance(calendar,$AC1473,AA1474,,,trigger)</f>
        <v>49719</v>
      </c>
      <c r="AD1474" s="40">
        <f>_xll.qlInterestRateIndexMaturity($X$9,AC1474,)</f>
        <v>49901</v>
      </c>
      <c r="AE1474" s="43">
        <f>_xll.qlTenorBasisValue(TenorBasis6M,AC1474,_xll.ohTrigger(trigger,$X$24))</f>
        <v>6.1437550547874958E-4</v>
      </c>
      <c r="AF1474" s="90">
        <f>_xll.qlTenorBasisForwardRate(TenorBasis6M,AC1474,_xll.ohTrigger(trigger,$X$24))</f>
        <v>1.7782838263258181E-2</v>
      </c>
      <c r="AG1474" s="90">
        <f>_xll.qlIndexFixing(TenorBasisIndex6M,$AB1474,TRUE,_xll.ohTrigger(trigger,$X$24))</f>
        <v>1.7592853120414507E-2</v>
      </c>
      <c r="AH1474" s="43">
        <f>_xll.qlIndexFixing($X$9,$AB1474,TRUE,trigger)</f>
        <v>1.7750861475233241E-2</v>
      </c>
      <c r="AI1474" s="45">
        <f t="shared" si="37"/>
        <v>-1.5800835481873456</v>
      </c>
    </row>
    <row r="1475" spans="27:35" x14ac:dyDescent="0.2">
      <c r="AA1475" s="122" t="s">
        <v>88</v>
      </c>
      <c r="AB1475" s="40">
        <f>_xll.qlInterestRateIndexFixingDate($X$9,AC1475)</f>
        <v>49724</v>
      </c>
      <c r="AC1475" s="40">
        <f>_xll.qlCalendarAdvance(calendar,$AC1474,AA1475,,,trigger)</f>
        <v>49726</v>
      </c>
      <c r="AD1475" s="40">
        <f>_xll.qlInterestRateIndexMaturity($X$9,AC1475,)</f>
        <v>49908</v>
      </c>
      <c r="AE1475" s="43">
        <f>_xll.qlTenorBasisValue(TenorBasis6M,AC1475,_xll.ohTrigger(trigger,$X$24))</f>
        <v>6.1316644785253712E-4</v>
      </c>
      <c r="AF1475" s="90">
        <f>_xll.qlTenorBasisForwardRate(TenorBasis6M,AC1475,_xll.ohTrigger(trigger,$X$24))</f>
        <v>1.7767560628937473E-2</v>
      </c>
      <c r="AG1475" s="90">
        <f>_xll.qlIndexFixing(TenorBasisIndex6M,$AB1475,TRUE,_xll.ohTrigger(trigger,$X$24))</f>
        <v>1.7674641268138811E-2</v>
      </c>
      <c r="AH1475" s="43">
        <f>_xll.qlIndexFixing($X$9,$AB1475,TRUE,trigger)</f>
        <v>1.7735158401981414E-2</v>
      </c>
      <c r="AI1475" s="45">
        <f t="shared" si="37"/>
        <v>-0.60517133842603177</v>
      </c>
    </row>
    <row r="1476" spans="27:35" x14ac:dyDescent="0.2">
      <c r="AA1476" s="122" t="s">
        <v>88</v>
      </c>
      <c r="AB1476" s="40">
        <f>_xll.qlInterestRateIndexFixingDate($X$9,AC1476)</f>
        <v>49731</v>
      </c>
      <c r="AC1476" s="40">
        <f>_xll.qlCalendarAdvance(calendar,$AC1475,AA1476,,,trigger)</f>
        <v>49733</v>
      </c>
      <c r="AD1476" s="40">
        <f>_xll.qlInterestRateIndexMaturity($X$9,AC1476,)</f>
        <v>49915</v>
      </c>
      <c r="AE1476" s="43">
        <f>_xll.qlTenorBasisValue(TenorBasis6M,AC1476,_xll.ohTrigger(trigger,$X$24))</f>
        <v>6.1196053713129673E-4</v>
      </c>
      <c r="AF1476" s="90">
        <f>_xll.qlTenorBasisForwardRate(TenorBasis6M,AC1476,_xll.ohTrigger(trigger,$X$24))</f>
        <v>1.7752324946516299E-2</v>
      </c>
      <c r="AG1476" s="90">
        <f>_xll.qlIndexFixing(TenorBasisIndex6M,$AB1476,TRUE,_xll.ohTrigger(trigger,$X$24))</f>
        <v>1.7659406461443067E-2</v>
      </c>
      <c r="AH1476" s="43">
        <f>_xll.qlIndexFixing($X$9,$AB1476,TRUE,trigger)</f>
        <v>1.7719505949874228E-2</v>
      </c>
      <c r="AI1476" s="45">
        <f t="shared" si="37"/>
        <v>-0.60099488431161063</v>
      </c>
    </row>
    <row r="1477" spans="27:35" x14ac:dyDescent="0.2">
      <c r="AA1477" s="122" t="s">
        <v>88</v>
      </c>
      <c r="AB1477" s="40">
        <f>_xll.qlInterestRateIndexFixingDate($X$9,AC1477)</f>
        <v>49738</v>
      </c>
      <c r="AC1477" s="40">
        <f>_xll.qlCalendarAdvance(calendar,$AC1476,AA1477,,,trigger)</f>
        <v>49740</v>
      </c>
      <c r="AD1477" s="40">
        <f>_xll.qlInterestRateIndexMaturity($X$9,AC1477,)</f>
        <v>49926</v>
      </c>
      <c r="AE1477" s="43">
        <f>_xll.qlTenorBasisValue(TenorBasis6M,AC1477,_xll.ohTrigger(trigger,$X$24))</f>
        <v>6.1075776667841462E-4</v>
      </c>
      <c r="AF1477" s="90">
        <f>_xll.qlTenorBasisForwardRate(TenorBasis6M,AC1477,_xll.ohTrigger(trigger,$X$24))</f>
        <v>1.7734592072060053E-2</v>
      </c>
      <c r="AG1477" s="90">
        <f>_xll.qlIndexFixing(TenorBasisIndex6M,$AB1477,TRUE,_xll.ohTrigger(trigger,$X$24))</f>
        <v>1.7641656527281925E-2</v>
      </c>
      <c r="AH1477" s="43">
        <f>_xll.qlIndexFixing($X$9,$AB1477,TRUE,trigger)</f>
        <v>1.7701254306735813E-2</v>
      </c>
      <c r="AI1477" s="45">
        <f t="shared" si="37"/>
        <v>-0.59597779453888355</v>
      </c>
    </row>
    <row r="1478" spans="27:35" x14ac:dyDescent="0.2">
      <c r="AA1478" s="122" t="s">
        <v>88</v>
      </c>
      <c r="AB1478" s="40">
        <f>_xll.qlInterestRateIndexFixingDate($X$9,AC1478)</f>
        <v>49745</v>
      </c>
      <c r="AC1478" s="40">
        <f>_xll.qlCalendarAdvance(calendar,$AC1477,AA1478,,,trigger)</f>
        <v>49747</v>
      </c>
      <c r="AD1478" s="40">
        <f>_xll.qlInterestRateIndexMaturity($X$9,AC1478,)</f>
        <v>49933</v>
      </c>
      <c r="AE1478" s="43">
        <f>_xll.qlTenorBasisValue(TenorBasis6M,AC1478,_xll.ohTrigger(trigger,$X$24))</f>
        <v>6.0955812986293698E-4</v>
      </c>
      <c r="AF1478" s="90">
        <f>_xll.qlTenorBasisForwardRate(TenorBasis6M,AC1478,_xll.ohTrigger(trigger,$X$24))</f>
        <v>1.7719449273882523E-2</v>
      </c>
      <c r="AG1478" s="90">
        <f>_xll.qlIndexFixing(TenorBasisIndex6M,$AB1478,TRUE,_xll.ohTrigger(trigger,$X$24))</f>
        <v>1.7626514616025466E-2</v>
      </c>
      <c r="AH1478" s="43">
        <f>_xll.qlIndexFixing($X$9,$AB1478,TRUE,trigger)</f>
        <v>1.7685714514293724E-2</v>
      </c>
      <c r="AI1478" s="45">
        <f t="shared" si="37"/>
        <v>-0.59199898268257756</v>
      </c>
    </row>
    <row r="1479" spans="27:35" x14ac:dyDescent="0.2">
      <c r="AA1479" s="122" t="s">
        <v>88</v>
      </c>
      <c r="AB1479" s="40">
        <f>_xll.qlInterestRateIndexFixingDate($X$9,AC1479)</f>
        <v>49752</v>
      </c>
      <c r="AC1479" s="40">
        <f>_xll.qlCalendarAdvance(calendar,$AC1478,AA1479,,,trigger)</f>
        <v>49754</v>
      </c>
      <c r="AD1479" s="40">
        <f>_xll.qlInterestRateIndexMaturity($X$9,AC1479,)</f>
        <v>49940</v>
      </c>
      <c r="AE1479" s="43">
        <f>_xll.qlTenorBasisValue(TenorBasis6M,AC1479,_xll.ohTrigger(trigger,$X$24))</f>
        <v>6.0836162005961994E-4</v>
      </c>
      <c r="AF1479" s="90">
        <f>_xll.qlTenorBasisForwardRate(TenorBasis6M,AC1479,_xll.ohTrigger(trigger,$X$24))</f>
        <v>1.7704348413521653E-2</v>
      </c>
      <c r="AG1479" s="90">
        <f>_xll.qlIndexFixing(TenorBasisIndex6M,$AB1479,TRUE,_xll.ohTrigger(trigger,$X$24))</f>
        <v>1.7611414640586839E-2</v>
      </c>
      <c r="AH1479" s="43">
        <f>_xll.qlIndexFixing($X$9,$AB1479,TRUE,trigger)</f>
        <v>1.7670225351657787E-2</v>
      </c>
      <c r="AI1479" s="45">
        <f t="shared" si="37"/>
        <v>-0.58810711070948063</v>
      </c>
    </row>
    <row r="1480" spans="27:35" x14ac:dyDescent="0.2">
      <c r="AA1480" s="122" t="s">
        <v>88</v>
      </c>
      <c r="AB1480" s="40">
        <f>_xll.qlInterestRateIndexFixingDate($X$9,AC1480)</f>
        <v>49759</v>
      </c>
      <c r="AC1480" s="40">
        <f>_xll.qlCalendarAdvance(calendar,$AC1479,AA1480,,,trigger)</f>
        <v>49761</v>
      </c>
      <c r="AD1480" s="40">
        <f>_xll.qlInterestRateIndexMaturity($X$9,AC1480,)</f>
        <v>49947</v>
      </c>
      <c r="AE1480" s="43">
        <f>_xll.qlTenorBasisValue(TenorBasis6M,AC1480,_xll.ohTrigger(trigger,$X$24))</f>
        <v>6.0716823064898065E-4</v>
      </c>
      <c r="AF1480" s="90">
        <f>_xll.qlTenorBasisForwardRate(TenorBasis6M,AC1480,_xll.ohTrigger(trigger,$X$24))</f>
        <v>1.7689289483416176E-2</v>
      </c>
      <c r="AG1480" s="90">
        <f>_xll.qlIndexFixing(TenorBasisIndex6M,$AB1480,TRUE,_xll.ohTrigger(trigger,$X$24))</f>
        <v>1.7692984727729299E-2</v>
      </c>
      <c r="AH1480" s="43">
        <f>_xll.qlIndexFixing($X$9,$AB1480,TRUE,trigger)</f>
        <v>1.7654786817624665E-2</v>
      </c>
      <c r="AI1480" s="45">
        <f t="shared" si="37"/>
        <v>0.38197910104634247</v>
      </c>
    </row>
    <row r="1481" spans="27:35" x14ac:dyDescent="0.2">
      <c r="AA1481" s="122" t="s">
        <v>88</v>
      </c>
      <c r="AB1481" s="40">
        <f>_xll.qlInterestRateIndexFixingDate($X$9,AC1481)</f>
        <v>49766</v>
      </c>
      <c r="AC1481" s="40">
        <f>_xll.qlCalendarAdvance(calendar,$AC1480,AA1481,,,trigger)</f>
        <v>49768</v>
      </c>
      <c r="AD1481" s="40">
        <f>_xll.qlInterestRateIndexMaturity($X$9,AC1481,)</f>
        <v>49951</v>
      </c>
      <c r="AE1481" s="43">
        <f>_xll.qlTenorBasisValue(TenorBasis6M,AC1481,_xll.ohTrigger(trigger,$X$24))</f>
        <v>6.0597795501734564E-4</v>
      </c>
      <c r="AF1481" s="90">
        <f>_xll.qlTenorBasisForwardRate(TenorBasis6M,AC1481,_xll.ohTrigger(trigger,$X$24))</f>
        <v>1.7676149487440517E-2</v>
      </c>
      <c r="AG1481" s="90">
        <f>_xll.qlIndexFixing(TenorBasisIndex6M,$AB1481,TRUE,_xll.ohTrigger(trigger,$X$24))</f>
        <v>1.7585050620421368E-2</v>
      </c>
      <c r="AH1481" s="43">
        <f>_xll.qlIndexFixing($X$9,$AB1481,TRUE,trigger)</f>
        <v>1.764135157264168E-2</v>
      </c>
      <c r="AI1481" s="45">
        <f t="shared" si="37"/>
        <v>-0.56300952220311729</v>
      </c>
    </row>
    <row r="1482" spans="27:35" x14ac:dyDescent="0.2">
      <c r="AA1482" s="122" t="s">
        <v>88</v>
      </c>
      <c r="AB1482" s="40">
        <f>_xll.qlInterestRateIndexFixingDate($X$9,AC1482)</f>
        <v>49773</v>
      </c>
      <c r="AC1482" s="40">
        <f>_xll.qlCalendarAdvance(calendar,$AC1481,AA1482,,,trigger)</f>
        <v>49775</v>
      </c>
      <c r="AD1482" s="40">
        <f>_xll.qlInterestRateIndexMaturity($X$9,AC1482,)</f>
        <v>49958</v>
      </c>
      <c r="AE1482" s="43">
        <f>_xll.qlTenorBasisValue(TenorBasis6M,AC1482,_xll.ohTrigger(trigger,$X$24))</f>
        <v>6.0479078655689992E-4</v>
      </c>
      <c r="AF1482" s="90">
        <f>_xll.qlTenorBasisForwardRate(TenorBasis6M,AC1482,_xll.ohTrigger(trigger,$X$24))</f>
        <v>1.766116761673299E-2</v>
      </c>
      <c r="AG1482" s="90">
        <f>_xll.qlIndexFixing(TenorBasisIndex6M,$AB1482,TRUE,_xll.ohTrigger(trigger,$X$24))</f>
        <v>1.7680835024600095E-2</v>
      </c>
      <c r="AH1482" s="43">
        <f>_xll.qlIndexFixing($X$9,$AB1482,TRUE,trigger)</f>
        <v>1.7626005689378971E-2</v>
      </c>
      <c r="AI1482" s="45">
        <f t="shared" si="37"/>
        <v>0.54829335221124453</v>
      </c>
    </row>
    <row r="1483" spans="27:35" x14ac:dyDescent="0.2">
      <c r="AA1483" s="122" t="s">
        <v>88</v>
      </c>
      <c r="AB1483" s="40">
        <f>_xll.qlInterestRateIndexFixingDate($X$9,AC1483)</f>
        <v>49780</v>
      </c>
      <c r="AC1483" s="40">
        <f>_xll.qlCalendarAdvance(calendar,$AC1482,AA1483,,,trigger)</f>
        <v>49782</v>
      </c>
      <c r="AD1483" s="40">
        <f>_xll.qlInterestRateIndexMaturity($X$9,AC1483,)</f>
        <v>49965</v>
      </c>
      <c r="AE1483" s="43">
        <f>_xll.qlTenorBasisValue(TenorBasis6M,AC1483,_xll.ohTrigger(trigger,$X$24))</f>
        <v>6.0360671866573567E-4</v>
      </c>
      <c r="AF1483" s="90">
        <f>_xll.qlTenorBasisForwardRate(TenorBasis6M,AC1483,_xll.ohTrigger(trigger,$X$24))</f>
        <v>1.7646227647270776E-2</v>
      </c>
      <c r="AG1483" s="90">
        <f>_xll.qlIndexFixing(TenorBasisIndex6M,$AB1483,TRUE,_xll.ohTrigger(trigger,$X$24))</f>
        <v>1.758060668065263E-2</v>
      </c>
      <c r="AH1483" s="43">
        <f>_xll.qlIndexFixing($X$9,$AB1483,TRUE,trigger)</f>
        <v>1.7610710422048256E-2</v>
      </c>
      <c r="AI1483" s="45">
        <f t="shared" si="37"/>
        <v>-0.30103741395625522</v>
      </c>
    </row>
    <row r="1484" spans="27:35" x14ac:dyDescent="0.2">
      <c r="AA1484" s="122" t="s">
        <v>88</v>
      </c>
      <c r="AB1484" s="40">
        <f>_xll.qlInterestRateIndexFixingDate($X$9,AC1484)</f>
        <v>49787</v>
      </c>
      <c r="AC1484" s="40">
        <f>_xll.qlCalendarAdvance(calendar,$AC1483,AA1484,,,trigger)</f>
        <v>49789</v>
      </c>
      <c r="AD1484" s="40">
        <f>_xll.qlInterestRateIndexMaturity($X$9,AC1484,)</f>
        <v>49972</v>
      </c>
      <c r="AE1484" s="43">
        <f>_xll.qlTenorBasisValue(TenorBasis6M,AC1484,_xll.ohTrigger(trigger,$X$24))</f>
        <v>6.0242574474790144E-4</v>
      </c>
      <c r="AF1484" s="90">
        <f>_xll.qlTenorBasisForwardRate(TenorBasis6M,AC1484,_xll.ohTrigger(trigger,$X$24))</f>
        <v>1.7631329571545565E-2</v>
      </c>
      <c r="AG1484" s="90">
        <f>_xll.qlIndexFixing(TenorBasisIndex6M,$AB1484,TRUE,_xll.ohTrigger(trigger,$X$24))</f>
        <v>1.7578447442237459E-2</v>
      </c>
      <c r="AH1484" s="43">
        <f>_xll.qlIndexFixing($X$9,$AB1484,TRUE,trigger)</f>
        <v>1.7595465769481067E-2</v>
      </c>
      <c r="AI1484" s="45">
        <f t="shared" si="37"/>
        <v>-0.170183272436078</v>
      </c>
    </row>
    <row r="1485" spans="27:35" x14ac:dyDescent="0.2">
      <c r="AA1485" s="122" t="s">
        <v>88</v>
      </c>
      <c r="AB1485" s="40">
        <f>_xll.qlInterestRateIndexFixingDate($X$9,AC1485)</f>
        <v>49794</v>
      </c>
      <c r="AC1485" s="40">
        <f>_xll.qlCalendarAdvance(calendar,$AC1484,AA1485,,,trigger)</f>
        <v>49797</v>
      </c>
      <c r="AD1485" s="40">
        <f>_xll.qlInterestRateIndexMaturity($X$9,AC1485,)</f>
        <v>49982</v>
      </c>
      <c r="AE1485" s="43">
        <f>_xll.qlTenorBasisValue(TenorBasis6M,AC1485,_xll.ohTrigger(trigger,$X$24))</f>
        <v>6.0107984035584548E-4</v>
      </c>
      <c r="AF1485" s="90">
        <f>_xll.qlTenorBasisForwardRate(TenorBasis6M,AC1485,_xll.ohTrigger(trigger,$X$24))</f>
        <v>1.7613121699818751E-2</v>
      </c>
      <c r="AG1485" s="90">
        <f>_xll.qlIndexFixing(TenorBasisIndex6M,$AB1485,TRUE,_xll.ohTrigger(trigger,$X$24))</f>
        <v>1.7579922958715102E-2</v>
      </c>
      <c r="AH1485" s="43">
        <f>_xll.qlIndexFixing($X$9,$AB1485,TRUE,trigger)</f>
        <v>1.7576827056077285E-2</v>
      </c>
      <c r="AI1485" s="45">
        <f t="shared" si="37"/>
        <v>3.0959026378167553E-2</v>
      </c>
    </row>
    <row r="1486" spans="27:35" x14ac:dyDescent="0.2">
      <c r="AA1486" s="122" t="s">
        <v>88</v>
      </c>
      <c r="AB1486" s="40">
        <f>_xll.qlInterestRateIndexFixingDate($X$9,AC1486)</f>
        <v>49802</v>
      </c>
      <c r="AC1486" s="40">
        <f>_xll.qlCalendarAdvance(calendar,$AC1485,AA1486,,,trigger)</f>
        <v>49804</v>
      </c>
      <c r="AD1486" s="40">
        <f>_xll.qlInterestRateIndexMaturity($X$9,AC1486,)</f>
        <v>49989</v>
      </c>
      <c r="AE1486" s="43">
        <f>_xll.qlTenorBasisValue(TenorBasis6M,AC1486,_xll.ohTrigger(trigger,$X$24))</f>
        <v>5.999054741979786E-4</v>
      </c>
      <c r="AF1486" s="90">
        <f>_xll.qlTenorBasisForwardRate(TenorBasis6M,AC1486,_xll.ohTrigger(trigger,$X$24))</f>
        <v>1.7598317907386415E-2</v>
      </c>
      <c r="AG1486" s="90">
        <f>_xll.qlIndexFixing(TenorBasisIndex6M,$AB1486,TRUE,_xll.ohTrigger(trigger,$X$24))</f>
        <v>1.7575603147343355E-2</v>
      </c>
      <c r="AH1486" s="43">
        <f>_xll.qlIndexFixing($X$9,$AB1486,TRUE,trigger)</f>
        <v>1.7561696619653525E-2</v>
      </c>
      <c r="AI1486" s="45">
        <f t="shared" si="37"/>
        <v>0.13906527689830361</v>
      </c>
    </row>
    <row r="1487" spans="27:35" x14ac:dyDescent="0.2">
      <c r="AA1487" s="122" t="s">
        <v>88</v>
      </c>
      <c r="AB1487" s="40">
        <f>_xll.qlInterestRateIndexFixingDate($X$9,AC1487)</f>
        <v>49809</v>
      </c>
      <c r="AC1487" s="40">
        <f>_xll.qlCalendarAdvance(calendar,$AC1486,AA1487,,,trigger)</f>
        <v>49811</v>
      </c>
      <c r="AD1487" s="40">
        <f>_xll.qlInterestRateIndexMaturity($X$9,AC1487,)</f>
        <v>49996</v>
      </c>
      <c r="AE1487" s="43">
        <f>_xll.qlTenorBasisValue(TenorBasis6M,AC1487,_xll.ohTrigger(trigger,$X$24))</f>
        <v>5.9873418132260663E-4</v>
      </c>
      <c r="AF1487" s="90">
        <f>_xll.qlTenorBasisForwardRate(TenorBasis6M,AC1487,_xll.ohTrigger(trigger,$X$24))</f>
        <v>1.7583555989359425E-2</v>
      </c>
      <c r="AG1487" s="90">
        <f>_xll.qlIndexFixing(TenorBasisIndex6M,$AB1487,TRUE,_xll.ohTrigger(trigger,$X$24))</f>
        <v>1.7669991571360663E-2</v>
      </c>
      <c r="AH1487" s="43">
        <f>_xll.qlIndexFixing($X$9,$AB1487,TRUE,trigger)</f>
        <v>1.7546616800355387E-2</v>
      </c>
      <c r="AI1487" s="45">
        <f t="shared" si="37"/>
        <v>1.2337477100527598</v>
      </c>
    </row>
    <row r="1488" spans="27:35" x14ac:dyDescent="0.2">
      <c r="AA1488" s="122" t="s">
        <v>88</v>
      </c>
      <c r="AB1488" s="40">
        <f>_xll.qlInterestRateIndexFixingDate($X$9,AC1488)</f>
        <v>49816</v>
      </c>
      <c r="AC1488" s="40">
        <f>_xll.qlCalendarAdvance(calendar,$AC1487,AA1488,,,trigger)</f>
        <v>49818</v>
      </c>
      <c r="AD1488" s="40">
        <f>_xll.qlInterestRateIndexMaturity($X$9,AC1488,)</f>
        <v>50003</v>
      </c>
      <c r="AE1488" s="43">
        <f>_xll.qlTenorBasisValue(TenorBasis6M,AC1488,_xll.ohTrigger(trigger,$X$24))</f>
        <v>5.975659551589517E-4</v>
      </c>
      <c r="AF1488" s="90">
        <f>_xll.qlTenorBasisForwardRate(TenorBasis6M,AC1488,_xll.ohTrigger(trigger,$X$24))</f>
        <v>1.7568835938252744E-2</v>
      </c>
      <c r="AG1488" s="90">
        <f>_xll.qlIndexFixing(TenorBasisIndex6M,$AB1488,TRUE,_xll.ohTrigger(trigger,$X$24))</f>
        <v>1.7571325336599882E-2</v>
      </c>
      <c r="AH1488" s="43">
        <f>_xll.qlIndexFixing($X$9,$AB1488,TRUE,trigger)</f>
        <v>1.7531587597017541E-2</v>
      </c>
      <c r="AI1488" s="45">
        <f t="shared" si="37"/>
        <v>0.39737739582341308</v>
      </c>
    </row>
    <row r="1489" spans="27:35" x14ac:dyDescent="0.2">
      <c r="AA1489" s="122" t="s">
        <v>88</v>
      </c>
      <c r="AB1489" s="40">
        <f>_xll.qlInterestRateIndexFixingDate($X$9,AC1489)</f>
        <v>49823</v>
      </c>
      <c r="AC1489" s="40">
        <f>_xll.qlCalendarAdvance(calendar,$AC1488,AA1489,,,trigger)</f>
        <v>49825</v>
      </c>
      <c r="AD1489" s="40">
        <f>_xll.qlInterestRateIndexMaturity($X$9,AC1489,)</f>
        <v>50007</v>
      </c>
      <c r="AE1489" s="43">
        <f>_xll.qlTenorBasisValue(TenorBasis6M,AC1489,_xll.ohTrigger(trigger,$X$24))</f>
        <v>5.9640078914243377E-4</v>
      </c>
      <c r="AF1489" s="90">
        <f>_xll.qlTenorBasisForwardRate(TenorBasis6M,AC1489,_xll.ohTrigger(trigger,$X$24))</f>
        <v>1.7555979970068698E-2</v>
      </c>
      <c r="AG1489" s="90">
        <f>_xll.qlIndexFixing(TenorBasisIndex6M,$AB1489,TRUE,_xll.ohTrigger(trigger,$X$24))</f>
        <v>1.7567360303510464E-2</v>
      </c>
      <c r="AH1489" s="43">
        <f>_xll.qlIndexFixing($X$9,$AB1489,TRUE,trigger)</f>
        <v>1.7518492122728924E-2</v>
      </c>
      <c r="AI1489" s="45">
        <f t="shared" si="37"/>
        <v>0.48868180781539566</v>
      </c>
    </row>
    <row r="1490" spans="27:35" x14ac:dyDescent="0.2">
      <c r="AA1490" s="122" t="s">
        <v>88</v>
      </c>
      <c r="AB1490" s="40">
        <f>_xll.qlInterestRateIndexFixingDate($X$9,AC1490)</f>
        <v>49830</v>
      </c>
      <c r="AC1490" s="40">
        <f>_xll.qlCalendarAdvance(calendar,$AC1489,AA1490,,,trigger)</f>
        <v>49832</v>
      </c>
      <c r="AD1490" s="40">
        <f>_xll.qlInterestRateIndexMaturity($X$9,AC1490,)</f>
        <v>50017</v>
      </c>
      <c r="AE1490" s="43">
        <f>_xll.qlTenorBasisValue(TenorBasis6M,AC1490,_xll.ohTrigger(trigger,$X$24))</f>
        <v>5.9523867671471247E-4</v>
      </c>
      <c r="AF1490" s="90">
        <f>_xll.qlTenorBasisForwardRate(TenorBasis6M,AC1490,_xll.ohTrigger(trigger,$X$24))</f>
        <v>1.7539521406916326E-2</v>
      </c>
      <c r="AG1490" s="90">
        <f>_xll.qlIndexFixing(TenorBasisIndex6M,$AB1490,TRUE,_xll.ohTrigger(trigger,$X$24))</f>
        <v>1.756721467565614E-2</v>
      </c>
      <c r="AH1490" s="43">
        <f>_xll.qlIndexFixing($X$9,$AB1490,TRUE,trigger)</f>
        <v>1.7501681033587287E-2</v>
      </c>
      <c r="AI1490" s="45">
        <f t="shared" si="37"/>
        <v>0.65533642068852505</v>
      </c>
    </row>
    <row r="1491" spans="27:35" x14ac:dyDescent="0.2">
      <c r="AA1491" s="122" t="s">
        <v>88</v>
      </c>
      <c r="AB1491" s="40">
        <f>_xll.qlInterestRateIndexFixingDate($X$9,AC1491)</f>
        <v>49837</v>
      </c>
      <c r="AC1491" s="40">
        <f>_xll.qlCalendarAdvance(calendar,$AC1490,AA1491,,,trigger)</f>
        <v>49839</v>
      </c>
      <c r="AD1491" s="40">
        <f>_xll.qlInterestRateIndexMaturity($X$9,AC1491,)</f>
        <v>50024</v>
      </c>
      <c r="AE1491" s="43">
        <f>_xll.qlTenorBasisValue(TenorBasis6M,AC1491,_xll.ohTrigger(trigger,$X$24))</f>
        <v>5.9407961132373422E-4</v>
      </c>
      <c r="AF1491" s="90">
        <f>_xll.qlTenorBasisForwardRate(TenorBasis6M,AC1491,_xll.ohTrigger(trigger,$X$24))</f>
        <v>1.752492691176533E-2</v>
      </c>
      <c r="AG1491" s="90">
        <f>_xll.qlIndexFixing(TenorBasisIndex6M,$AB1491,TRUE,_xll.ohTrigger(trigger,$X$24))</f>
        <v>1.756522200971513E-2</v>
      </c>
      <c r="AH1491" s="43">
        <f>_xll.qlIndexFixing($X$9,$AB1491,TRUE,trigger)</f>
        <v>1.7486803671185373E-2</v>
      </c>
      <c r="AI1491" s="45">
        <f t="shared" si="37"/>
        <v>0.78418338529756548</v>
      </c>
    </row>
    <row r="1492" spans="27:35" x14ac:dyDescent="0.2">
      <c r="AA1492" s="122" t="s">
        <v>88</v>
      </c>
      <c r="AB1492" s="40">
        <f>_xll.qlInterestRateIndexFixingDate($X$9,AC1492)</f>
        <v>49844</v>
      </c>
      <c r="AC1492" s="40">
        <f>_xll.qlCalendarAdvance(calendar,$AC1491,AA1492,,,trigger)</f>
        <v>49846</v>
      </c>
      <c r="AD1492" s="40">
        <f>_xll.qlInterestRateIndexMaturity($X$9,AC1492,)</f>
        <v>50031</v>
      </c>
      <c r="AE1492" s="43">
        <f>_xll.qlTenorBasisValue(TenorBasis6M,AC1492,_xll.ohTrigger(trigger,$X$24))</f>
        <v>5.9292358642377713E-4</v>
      </c>
      <c r="AF1492" s="90">
        <f>_xll.qlTenorBasisForwardRate(TenorBasis6M,AC1492,_xll.ohTrigger(trigger,$X$24))</f>
        <v>1.7510374253693436E-2</v>
      </c>
      <c r="AG1492" s="90">
        <f>_xll.qlIndexFixing(TenorBasisIndex6M,$AB1492,TRUE,_xll.ohTrigger(trigger,$X$24))</f>
        <v>1.7563271111267365E-2</v>
      </c>
      <c r="AH1492" s="43">
        <f>_xll.qlIndexFixing($X$9,$AB1492,TRUE,trigger)</f>
        <v>1.7471976920125171E-2</v>
      </c>
      <c r="AI1492" s="45">
        <f t="shared" si="37"/>
        <v>0.91294191142194525</v>
      </c>
    </row>
    <row r="1493" spans="27:35" x14ac:dyDescent="0.2">
      <c r="AA1493" s="122" t="s">
        <v>88</v>
      </c>
      <c r="AB1493" s="40">
        <f>_xll.qlInterestRateIndexFixingDate($X$9,AC1493)</f>
        <v>49851</v>
      </c>
      <c r="AC1493" s="40">
        <f>_xll.qlCalendarAdvance(calendar,$AC1492,AA1493,,,trigger)</f>
        <v>49853</v>
      </c>
      <c r="AD1493" s="40">
        <f>_xll.qlInterestRateIndexMaturity($X$9,AC1493,)</f>
        <v>50038</v>
      </c>
      <c r="AE1493" s="43">
        <f>_xll.qlTenorBasisValue(TenorBasis6M,AC1493,_xll.ohTrigger(trigger,$X$24))</f>
        <v>5.9177059547549349E-4</v>
      </c>
      <c r="AF1493" s="90">
        <f>_xll.qlTenorBasisForwardRate(TenorBasis6M,AC1493,_xll.ohTrigger(trigger,$X$24))</f>
        <v>1.7495863425262697E-2</v>
      </c>
      <c r="AG1493" s="90">
        <f>_xll.qlIndexFixing(TenorBasisIndex6M,$AB1493,TRUE,_xll.ohTrigger(trigger,$X$24))</f>
        <v>1.7561361973681185E-2</v>
      </c>
      <c r="AH1493" s="43">
        <f>_xll.qlIndexFixing($X$9,$AB1493,TRUE,trigger)</f>
        <v>1.7457200779262518E-2</v>
      </c>
      <c r="AI1493" s="45">
        <f t="shared" si="37"/>
        <v>1.0416119441866711</v>
      </c>
    </row>
    <row r="1494" spans="27:35" x14ac:dyDescent="0.2">
      <c r="AA1494" s="122" t="s">
        <v>88</v>
      </c>
      <c r="AB1494" s="40">
        <f>_xll.qlInterestRateIndexFixingDate($X$9,AC1494)</f>
        <v>49858</v>
      </c>
      <c r="AC1494" s="40">
        <f>_xll.qlCalendarAdvance(calendar,$AC1493,AA1494,,,trigger)</f>
        <v>49860</v>
      </c>
      <c r="AD1494" s="40">
        <f>_xll.qlInterestRateIndexMaturity($X$9,AC1494,)</f>
        <v>50045</v>
      </c>
      <c r="AE1494" s="43">
        <f>_xll.qlTenorBasisValue(TenorBasis6M,AC1494,_xll.ohTrigger(trigger,$X$24))</f>
        <v>5.9062063194595469E-4</v>
      </c>
      <c r="AF1494" s="90">
        <f>_xll.qlTenorBasisForwardRate(TenorBasis6M,AC1494,_xll.ohTrigger(trigger,$X$24))</f>
        <v>1.7481394419045972E-2</v>
      </c>
      <c r="AG1494" s="90">
        <f>_xll.qlIndexFixing(TenorBasisIndex6M,$AB1494,TRUE,_xll.ohTrigger(trigger,$X$24))</f>
        <v>1.7561559113073996E-2</v>
      </c>
      <c r="AH1494" s="43">
        <f>_xll.qlIndexFixing($X$9,$AB1494,TRUE,trigger)</f>
        <v>1.74424752474567E-2</v>
      </c>
      <c r="AI1494" s="45">
        <f t="shared" si="37"/>
        <v>1.1908386561729558</v>
      </c>
    </row>
    <row r="1495" spans="27:35" x14ac:dyDescent="0.2">
      <c r="AA1495" s="122" t="s">
        <v>88</v>
      </c>
      <c r="AB1495" s="40">
        <f>_xll.qlInterestRateIndexFixingDate($X$9,AC1495)</f>
        <v>49865</v>
      </c>
      <c r="AC1495" s="40">
        <f>_xll.qlCalendarAdvance(calendar,$AC1494,AA1495,,,trigger)</f>
        <v>49867</v>
      </c>
      <c r="AD1495" s="40">
        <f>_xll.qlInterestRateIndexMaturity($X$9,AC1495,)</f>
        <v>50052</v>
      </c>
      <c r="AE1495" s="43">
        <f>_xll.qlTenorBasisValue(TenorBasis6M,AC1495,_xll.ohTrigger(trigger,$X$24))</f>
        <v>5.8947368930869408E-4</v>
      </c>
      <c r="AF1495" s="90">
        <f>_xll.qlTenorBasisForwardRate(TenorBasis6M,AC1495,_xll.ohTrigger(trigger,$X$24))</f>
        <v>1.7466967227623042E-2</v>
      </c>
      <c r="AG1495" s="90">
        <f>_xll.qlIndexFixing(TenorBasisIndex6M,$AB1495,TRUE,_xll.ohTrigger(trigger,$X$24))</f>
        <v>1.755766895460318E-2</v>
      </c>
      <c r="AH1495" s="43">
        <f>_xll.qlIndexFixing($X$9,$AB1495,TRUE,trigger)</f>
        <v>1.7427800323570466E-2</v>
      </c>
      <c r="AI1495" s="45">
        <f t="shared" si="37"/>
        <v>1.2986863103271393</v>
      </c>
    </row>
    <row r="1496" spans="27:35" x14ac:dyDescent="0.2">
      <c r="AA1496" s="122" t="s">
        <v>88</v>
      </c>
      <c r="AB1496" s="40">
        <f>_xll.qlInterestRateIndexFixingDate($X$9,AC1496)</f>
        <v>49872</v>
      </c>
      <c r="AC1496" s="40">
        <f>_xll.qlCalendarAdvance(calendar,$AC1495,AA1496,,,trigger)</f>
        <v>49874</v>
      </c>
      <c r="AD1496" s="40">
        <f>_xll.qlInterestRateIndexMaturity($X$9,AC1496,)</f>
        <v>50059</v>
      </c>
      <c r="AE1496" s="43">
        <f>_xll.qlTenorBasisValue(TenorBasis6M,AC1496,_xll.ohTrigger(trigger,$X$24))</f>
        <v>5.8832976104375076E-4</v>
      </c>
      <c r="AF1496" s="90">
        <f>_xll.qlTenorBasisForwardRate(TenorBasis6M,AC1496,_xll.ohTrigger(trigger,$X$24))</f>
        <v>1.7452581843585335E-2</v>
      </c>
      <c r="AG1496" s="90">
        <f>_xll.qlIndexFixing(TenorBasisIndex6M,$AB1496,TRUE,_xll.ohTrigger(trigger,$X$24))</f>
        <v>1.7651697417186422E-2</v>
      </c>
      <c r="AH1496" s="43">
        <f>_xll.qlIndexFixing($X$9,$AB1496,TRUE,trigger)</f>
        <v>1.7413176006470021E-2</v>
      </c>
      <c r="AI1496" s="45">
        <f t="shared" si="37"/>
        <v>2.3852141071640034</v>
      </c>
    </row>
    <row r="1497" spans="27:35" x14ac:dyDescent="0.2">
      <c r="AA1497" s="122" t="s">
        <v>88</v>
      </c>
      <c r="AB1497" s="40">
        <f>_xll.qlInterestRateIndexFixingDate($X$9,AC1497)</f>
        <v>49879</v>
      </c>
      <c r="AC1497" s="40">
        <f>_xll.qlCalendarAdvance(calendar,$AC1496,AA1497,,,trigger)</f>
        <v>49881</v>
      </c>
      <c r="AD1497" s="40">
        <f>_xll.qlInterestRateIndexMaturity($X$9,AC1497,)</f>
        <v>50066</v>
      </c>
      <c r="AE1497" s="43">
        <f>_xll.qlTenorBasisValue(TenorBasis6M,AC1497,_xll.ohTrigger(trigger,$X$24))</f>
        <v>5.871888406377108E-4</v>
      </c>
      <c r="AF1497" s="90">
        <f>_xll.qlTenorBasisForwardRate(TenorBasis6M,AC1497,_xll.ohTrigger(trigger,$X$24))</f>
        <v>1.7438238259530784E-2</v>
      </c>
      <c r="AG1497" s="90">
        <f>_xll.qlIndexFixing(TenorBasisIndex6M,$AB1497,TRUE,_xll.ohTrigger(trigger,$X$24))</f>
        <v>1.7554142899595424E-2</v>
      </c>
      <c r="AH1497" s="43">
        <f>_xll.qlIndexFixing($X$9,$AB1497,TRUE,trigger)</f>
        <v>1.7398602295026756E-2</v>
      </c>
      <c r="AI1497" s="45">
        <f t="shared" si="37"/>
        <v>1.5554060456866858</v>
      </c>
    </row>
    <row r="1498" spans="27:35" x14ac:dyDescent="0.2">
      <c r="AA1498" s="122" t="s">
        <v>88</v>
      </c>
      <c r="AB1498" s="40">
        <f>_xll.qlInterestRateIndexFixingDate($X$9,AC1498)</f>
        <v>49886</v>
      </c>
      <c r="AC1498" s="40">
        <f>_xll.qlCalendarAdvance(calendar,$AC1497,AA1498,,,trigger)</f>
        <v>49888</v>
      </c>
      <c r="AD1498" s="40">
        <f>_xll.qlInterestRateIndexMaturity($X$9,AC1498,)</f>
        <v>50073</v>
      </c>
      <c r="AE1498" s="43">
        <f>_xll.qlTenorBasisValue(TenorBasis6M,AC1498,_xll.ohTrigger(trigger,$X$24))</f>
        <v>5.860509215837496E-4</v>
      </c>
      <c r="AF1498" s="90">
        <f>_xll.qlTenorBasisForwardRate(TenorBasis6M,AC1498,_xll.ohTrigger(trigger,$X$24))</f>
        <v>1.7423936468071128E-2</v>
      </c>
      <c r="AG1498" s="90">
        <f>_xll.qlIndexFixing(TenorBasisIndex6M,$AB1498,TRUE,_xll.ohTrigger(trigger,$X$24))</f>
        <v>1.755244246713291E-2</v>
      </c>
      <c r="AH1498" s="43">
        <f>_xll.qlIndexFixing($X$9,$AB1498,TRUE,trigger)</f>
        <v>1.7384079188115083E-2</v>
      </c>
      <c r="AI1498" s="45">
        <f t="shared" si="37"/>
        <v>1.6836327901782744</v>
      </c>
    </row>
    <row r="1499" spans="27:35" x14ac:dyDescent="0.2">
      <c r="AA1499" s="122" t="s">
        <v>88</v>
      </c>
      <c r="AB1499" s="40">
        <f>_xll.qlInterestRateIndexFixingDate($X$9,AC1499)</f>
        <v>49893</v>
      </c>
      <c r="AC1499" s="40">
        <f>_xll.qlCalendarAdvance(calendar,$AC1498,AA1499,,,trigger)</f>
        <v>49895</v>
      </c>
      <c r="AD1499" s="40">
        <f>_xll.qlInterestRateIndexMaturity($X$9,AC1499,)</f>
        <v>50080</v>
      </c>
      <c r="AE1499" s="43">
        <f>_xll.qlTenorBasisValue(TenorBasis6M,AC1499,_xll.ohTrigger(trigger,$X$24))</f>
        <v>5.8491599738167528E-4</v>
      </c>
      <c r="AF1499" s="90">
        <f>_xll.qlTenorBasisForwardRate(TenorBasis6M,AC1499,_xll.ohTrigger(trigger,$X$24))</f>
        <v>1.7409676461821576E-2</v>
      </c>
      <c r="AG1499" s="90">
        <f>_xll.qlIndexFixing(TenorBasisIndex6M,$AB1499,TRUE,_xll.ohTrigger(trigger,$X$24))</f>
        <v>1.7550783755923012E-2</v>
      </c>
      <c r="AH1499" s="43">
        <f>_xll.qlIndexFixing($X$9,$AB1499,TRUE,trigger)</f>
        <v>1.7369606684614167E-2</v>
      </c>
      <c r="AI1499" s="45">
        <f t="shared" si="37"/>
        <v>1.8117707130884537</v>
      </c>
    </row>
    <row r="1500" spans="27:35" x14ac:dyDescent="0.2">
      <c r="AA1500" s="122" t="s">
        <v>88</v>
      </c>
      <c r="AB1500" s="40">
        <f>_xll.qlInterestRateIndexFixingDate($X$9,AC1500)</f>
        <v>49900</v>
      </c>
      <c r="AC1500" s="40">
        <f>_xll.qlCalendarAdvance(calendar,$AC1499,AA1500,,,trigger)</f>
        <v>49902</v>
      </c>
      <c r="AD1500" s="40">
        <f>_xll.qlInterestRateIndexMaturity($X$9,AC1500,)</f>
        <v>50087</v>
      </c>
      <c r="AE1500" s="43">
        <f>_xll.qlTenorBasisValue(TenorBasis6M,AC1500,_xll.ohTrigger(trigger,$X$24))</f>
        <v>5.8378406153796738E-4</v>
      </c>
      <c r="AF1500" s="90">
        <f>_xll.qlTenorBasisForwardRate(TenorBasis6M,AC1500,_xll.ohTrigger(trigger,$X$24))</f>
        <v>1.7395458233411158E-2</v>
      </c>
      <c r="AG1500" s="90">
        <f>_xll.qlIndexFixing(TenorBasisIndex6M,$AB1500,TRUE,_xll.ohTrigger(trigger,$X$24))</f>
        <v>1.7549166759398875E-2</v>
      </c>
      <c r="AH1500" s="43">
        <f>_xll.qlIndexFixing($X$9,$AB1500,TRUE,trigger)</f>
        <v>1.7355184783406204E-2</v>
      </c>
      <c r="AI1500" s="45">
        <f t="shared" si="37"/>
        <v>1.9398197599267142</v>
      </c>
    </row>
    <row r="1501" spans="27:35" x14ac:dyDescent="0.2">
      <c r="AA1501" s="122" t="s">
        <v>88</v>
      </c>
      <c r="AB1501" s="40">
        <f>_xll.qlInterestRateIndexFixingDate($X$9,AC1501)</f>
        <v>49907</v>
      </c>
      <c r="AC1501" s="40">
        <f>_xll.qlCalendarAdvance(calendar,$AC1500,AA1501,,,trigger)</f>
        <v>49909</v>
      </c>
      <c r="AD1501" s="40">
        <f>_xll.qlInterestRateIndexMaturity($X$9,AC1501,)</f>
        <v>50094</v>
      </c>
      <c r="AE1501" s="43">
        <f>_xll.qlTenorBasisValue(TenorBasis6M,AC1501,_xll.ohTrigger(trigger,$X$24))</f>
        <v>5.8265510756581927E-4</v>
      </c>
      <c r="AF1501" s="90">
        <f>_xll.qlTenorBasisForwardRate(TenorBasis6M,AC1501,_xll.ohTrigger(trigger,$X$24))</f>
        <v>1.7381281775478413E-2</v>
      </c>
      <c r="AG1501" s="90">
        <f>_xll.qlIndexFixing(TenorBasisIndex6M,$AB1501,TRUE,_xll.ohTrigger(trigger,$X$24))</f>
        <v>1.7547591470997961E-2</v>
      </c>
      <c r="AH1501" s="43">
        <f>_xll.qlIndexFixing($X$9,$AB1501,TRUE,trigger)</f>
        <v>1.7340813483377269E-2</v>
      </c>
      <c r="AI1501" s="45">
        <f t="shared" si="37"/>
        <v>2.0677798762069184</v>
      </c>
    </row>
    <row r="1502" spans="27:35" x14ac:dyDescent="0.2">
      <c r="AA1502" s="122" t="s">
        <v>88</v>
      </c>
      <c r="AB1502" s="40">
        <f>_xll.qlInterestRateIndexFixingDate($X$9,AC1502)</f>
        <v>49914</v>
      </c>
      <c r="AC1502" s="40">
        <f>_xll.qlCalendarAdvance(calendar,$AC1501,AA1502,,,trigger)</f>
        <v>49916</v>
      </c>
      <c r="AD1502" s="40">
        <f>_xll.qlInterestRateIndexMaturity($X$9,AC1502,)</f>
        <v>50098</v>
      </c>
      <c r="AE1502" s="43">
        <f>_xll.qlTenorBasisValue(TenorBasis6M,AC1502,_xll.ohTrigger(trigger,$X$24))</f>
        <v>5.8152912898517834E-4</v>
      </c>
      <c r="AF1502" s="90">
        <f>_xll.qlTenorBasisForwardRate(TenorBasis6M,AC1502,_xll.ohTrigger(trigger,$X$24))</f>
        <v>1.7368880040594781E-2</v>
      </c>
      <c r="AG1502" s="90">
        <f>_xll.qlIndexFixing(TenorBasisIndex6M,$AB1502,TRUE,_xll.ohTrigger(trigger,$X$24))</f>
        <v>1.7546756212326049E-2</v>
      </c>
      <c r="AH1502" s="43">
        <f>_xll.qlIndexFixing($X$9,$AB1502,TRUE,trigger)</f>
        <v>1.7328262428775335E-2</v>
      </c>
      <c r="AI1502" s="45">
        <f t="shared" si="37"/>
        <v>2.1849378355071405</v>
      </c>
    </row>
    <row r="1503" spans="27:35" x14ac:dyDescent="0.2">
      <c r="AA1503" s="122" t="s">
        <v>88</v>
      </c>
      <c r="AB1503" s="40">
        <f>_xll.qlInterestRateIndexFixingDate($X$9,AC1503)</f>
        <v>49921</v>
      </c>
      <c r="AC1503" s="40">
        <f>_xll.qlCalendarAdvance(calendar,$AC1502,AA1503,,,trigger)</f>
        <v>49923</v>
      </c>
      <c r="AD1503" s="40">
        <f>_xll.qlInterestRateIndexMaturity($X$9,AC1503,)</f>
        <v>50104</v>
      </c>
      <c r="AE1503" s="43">
        <f>_xll.qlTenorBasisValue(TenorBasis6M,AC1503,_xll.ohTrigger(trigger,$X$24))</f>
        <v>5.8040611932278668E-4</v>
      </c>
      <c r="AF1503" s="90">
        <f>_xll.qlTenorBasisForwardRate(TenorBasis6M,AC1503,_xll.ohTrigger(trigger,$X$24))</f>
        <v>1.7355355945359537E-2</v>
      </c>
      <c r="AG1503" s="90">
        <f>_xll.qlIndexFixing(TenorBasisIndex6M,$AB1503,TRUE,_xll.ohTrigger(trigger,$X$24))</f>
        <v>1.7545756955662718E-2</v>
      </c>
      <c r="AH1503" s="43">
        <f>_xll.qlIndexFixing($X$9,$AB1503,TRUE,trigger)</f>
        <v>1.7314571012091984E-2</v>
      </c>
      <c r="AI1503" s="45">
        <f t="shared" si="37"/>
        <v>2.3118594357073379</v>
      </c>
    </row>
    <row r="1504" spans="27:35" x14ac:dyDescent="0.2">
      <c r="AA1504" s="122" t="s">
        <v>88</v>
      </c>
      <c r="AB1504" s="40">
        <f>_xll.qlInterestRateIndexFixingDate($X$9,AC1504)</f>
        <v>49928</v>
      </c>
      <c r="AC1504" s="40">
        <f>_xll.qlCalendarAdvance(calendar,$AC1503,AA1504,,,trigger)</f>
        <v>49930</v>
      </c>
      <c r="AD1504" s="40">
        <f>_xll.qlInterestRateIndexMaturity($X$9,AC1504,)</f>
        <v>50111</v>
      </c>
      <c r="AE1504" s="43">
        <f>_xll.qlTenorBasisValue(TenorBasis6M,AC1504,_xll.ohTrigger(trigger,$X$24))</f>
        <v>5.7928607211221923E-4</v>
      </c>
      <c r="AF1504" s="90">
        <f>_xll.qlTenorBasisForwardRate(TenorBasis6M,AC1504,_xll.ohTrigger(trigger,$X$24))</f>
        <v>1.7341295534557034E-2</v>
      </c>
      <c r="AG1504" s="90">
        <f>_xll.qlIndexFixing(TenorBasisIndex6M,$AB1504,TRUE,_xll.ohTrigger(trigger,$X$24))</f>
        <v>1.7544573570036321E-2</v>
      </c>
      <c r="AH1504" s="43">
        <f>_xll.qlIndexFixing($X$9,$AB1504,TRUE,trigger)</f>
        <v>1.7300339778155722E-2</v>
      </c>
      <c r="AI1504" s="45">
        <f t="shared" si="37"/>
        <v>2.4423379188059924</v>
      </c>
    </row>
    <row r="1505" spans="27:35" x14ac:dyDescent="0.2">
      <c r="AA1505" s="122" t="s">
        <v>88</v>
      </c>
      <c r="AB1505" s="40">
        <f>_xll.qlInterestRateIndexFixingDate($X$9,AC1505)</f>
        <v>49935</v>
      </c>
      <c r="AC1505" s="40">
        <f>_xll.qlCalendarAdvance(calendar,$AC1504,AA1505,,,trigger)</f>
        <v>49937</v>
      </c>
      <c r="AD1505" s="40">
        <f>_xll.qlInterestRateIndexMaturity($X$9,AC1505,)</f>
        <v>50118</v>
      </c>
      <c r="AE1505" s="43">
        <f>_xll.qlTenorBasisValue(TenorBasis6M,AC1505,_xll.ohTrigger(trigger,$X$24))</f>
        <v>5.7816898089392554E-4</v>
      </c>
      <c r="AF1505" s="90">
        <f>_xll.qlTenorBasisForwardRate(TenorBasis6M,AC1505,_xll.ohTrigger(trigger,$X$24))</f>
        <v>1.7327276856781731E-2</v>
      </c>
      <c r="AG1505" s="90">
        <f>_xll.qlIndexFixing(TenorBasisIndex6M,$AB1505,TRUE,_xll.ohTrigger(trigger,$X$24))</f>
        <v>1.7640609675572381E-2</v>
      </c>
      <c r="AH1505" s="43">
        <f>_xll.qlIndexFixing($X$9,$AB1505,TRUE,trigger)</f>
        <v>1.7286159129389547E-2</v>
      </c>
      <c r="AI1505" s="45">
        <f t="shared" si="37"/>
        <v>3.5445054618283427</v>
      </c>
    </row>
    <row r="1506" spans="27:35" x14ac:dyDescent="0.2">
      <c r="AA1506" s="122" t="s">
        <v>88</v>
      </c>
      <c r="AB1506" s="40">
        <f>_xll.qlInterestRateIndexFixingDate($X$9,AC1506)</f>
        <v>49942</v>
      </c>
      <c r="AC1506" s="40">
        <f>_xll.qlCalendarAdvance(calendar,$AC1505,AA1506,,,trigger)</f>
        <v>49944</v>
      </c>
      <c r="AD1506" s="40">
        <f>_xll.qlInterestRateIndexMaturity($X$9,AC1506,)</f>
        <v>50125</v>
      </c>
      <c r="AE1506" s="43">
        <f>_xll.qlTenorBasisValue(TenorBasis6M,AC1506,_xll.ohTrigger(trigger,$X$24))</f>
        <v>5.7705483921526523E-4</v>
      </c>
      <c r="AF1506" s="90">
        <f>_xll.qlTenorBasisForwardRate(TenorBasis6M,AC1506,_xll.ohTrigger(trigger,$X$24))</f>
        <v>1.731329990473604E-2</v>
      </c>
      <c r="AG1506" s="90">
        <f>_xll.qlIndexFixing(TenorBasisIndex6M,$AB1506,TRUE,_xll.ohTrigger(trigger,$X$24))</f>
        <v>1.7542331820919375E-2</v>
      </c>
      <c r="AH1506" s="43">
        <f>_xll.qlIndexFixing($X$9,$AB1506,TRUE,trigger)</f>
        <v>1.7272029064721164E-2</v>
      </c>
      <c r="AI1506" s="45">
        <f t="shared" si="37"/>
        <v>2.7030275619821174</v>
      </c>
    </row>
    <row r="1507" spans="27:35" x14ac:dyDescent="0.2">
      <c r="AA1507" s="122" t="s">
        <v>88</v>
      </c>
      <c r="AB1507" s="40">
        <f>_xll.qlInterestRateIndexFixingDate($X$9,AC1507)</f>
        <v>49949</v>
      </c>
      <c r="AC1507" s="40">
        <f>_xll.qlCalendarAdvance(calendar,$AC1506,AA1507,,,trigger)</f>
        <v>49951</v>
      </c>
      <c r="AD1507" s="40">
        <f>_xll.qlInterestRateIndexMaturity($X$9,AC1507,)</f>
        <v>50137</v>
      </c>
      <c r="AE1507" s="43">
        <f>_xll.qlTenorBasisValue(TenorBasis6M,AC1507,_xll.ohTrigger(trigger,$X$24))</f>
        <v>5.7594364063054979E-4</v>
      </c>
      <c r="AF1507" s="90">
        <f>_xll.qlTenorBasisForwardRate(TenorBasis6M,AC1507,_xll.ohTrigger(trigger,$X$24))</f>
        <v>1.7296534085111025E-2</v>
      </c>
      <c r="AG1507" s="90">
        <f>_xll.qlIndexFixing(TenorBasisIndex6M,$AB1507,TRUE,_xll.ohTrigger(trigger,$X$24))</f>
        <v>1.753666086103672E-2</v>
      </c>
      <c r="AH1507" s="43">
        <f>_xll.qlIndexFixing($X$9,$AB1507,TRUE,trigger)</f>
        <v>1.7255073568982766E-2</v>
      </c>
      <c r="AI1507" s="45">
        <f t="shared" si="37"/>
        <v>2.8158729205395376</v>
      </c>
    </row>
    <row r="1508" spans="27:35" x14ac:dyDescent="0.2">
      <c r="AA1508" s="122" t="s">
        <v>88</v>
      </c>
      <c r="AB1508" s="40">
        <f>_xll.qlInterestRateIndexFixingDate($X$9,AC1508)</f>
        <v>49956</v>
      </c>
      <c r="AC1508" s="40">
        <f>_xll.qlCalendarAdvance(calendar,$AC1507,AA1508,,,trigger)</f>
        <v>49958</v>
      </c>
      <c r="AD1508" s="40">
        <f>_xll.qlInterestRateIndexMaturity($X$9,AC1508,)</f>
        <v>50140</v>
      </c>
      <c r="AE1508" s="43">
        <f>_xll.qlTenorBasisValue(TenorBasis6M,AC1508,_xll.ohTrigger(trigger,$X$24))</f>
        <v>5.7483537870107971E-4</v>
      </c>
      <c r="AF1508" s="90">
        <f>_xll.qlTenorBasisForwardRate(TenorBasis6M,AC1508,_xll.ohTrigger(trigger,$X$24))</f>
        <v>1.7284906938769749E-2</v>
      </c>
      <c r="AG1508" s="90">
        <f>_xll.qlIndexFixing(TenorBasisIndex6M,$AB1508,TRUE,_xll.ohTrigger(trigger,$X$24))</f>
        <v>1.7430564786128672E-2</v>
      </c>
      <c r="AH1508" s="43">
        <f>_xll.qlIndexFixing($X$9,$AB1508,TRUE,trigger)</f>
        <v>1.7243347898685729E-2</v>
      </c>
      <c r="AI1508" s="45">
        <f t="shared" si="37"/>
        <v>1.8721688744294251</v>
      </c>
    </row>
    <row r="1509" spans="27:35" x14ac:dyDescent="0.2">
      <c r="AA1509" s="122" t="s">
        <v>88</v>
      </c>
      <c r="AB1509" s="40">
        <f>_xll.qlInterestRateIndexFixingDate($X$9,AC1509)</f>
        <v>49963</v>
      </c>
      <c r="AC1509" s="40">
        <f>_xll.qlCalendarAdvance(calendar,$AC1508,AA1509,,,trigger)</f>
        <v>49965</v>
      </c>
      <c r="AD1509" s="40">
        <f>_xll.qlInterestRateIndexMaturity($X$9,AC1509,)</f>
        <v>50147</v>
      </c>
      <c r="AE1509" s="43">
        <f>_xll.qlTenorBasisValue(TenorBasis6M,AC1509,_xll.ohTrigger(trigger,$X$24))</f>
        <v>5.7373004699518113E-4</v>
      </c>
      <c r="AF1509" s="90">
        <f>_xll.qlTenorBasisForwardRate(TenorBasis6M,AC1509,_xll.ohTrigger(trigger,$X$24))</f>
        <v>1.7271057434945541E-2</v>
      </c>
      <c r="AG1509" s="90">
        <f>_xll.qlIndexFixing(TenorBasisIndex6M,$AB1509,TRUE,_xll.ohTrigger(trigger,$X$24))</f>
        <v>1.7511136992956873E-2</v>
      </c>
      <c r="AH1509" s="43">
        <f>_xll.qlIndexFixing($X$9,$AB1509,TRUE,trigger)</f>
        <v>1.7229372526488214E-2</v>
      </c>
      <c r="AI1509" s="45">
        <f t="shared" si="37"/>
        <v>2.8176446646865916</v>
      </c>
    </row>
    <row r="1510" spans="27:35" x14ac:dyDescent="0.2">
      <c r="AA1510" s="122" t="s">
        <v>88</v>
      </c>
      <c r="AB1510" s="40">
        <f>_xll.qlInterestRateIndexFixingDate($X$9,AC1510)</f>
        <v>49970</v>
      </c>
      <c r="AC1510" s="40">
        <f>_xll.qlCalendarAdvance(calendar,$AC1509,AA1510,,,trigger)</f>
        <v>49972</v>
      </c>
      <c r="AD1510" s="40">
        <f>_xll.qlInterestRateIndexMaturity($X$9,AC1510,)</f>
        <v>50154</v>
      </c>
      <c r="AE1510" s="43">
        <f>_xll.qlTenorBasisValue(TenorBasis6M,AC1510,_xll.ohTrigger(trigger,$X$24))</f>
        <v>5.7262763908824438E-4</v>
      </c>
      <c r="AF1510" s="90">
        <f>_xll.qlTenorBasisForwardRate(TenorBasis6M,AC1510,_xll.ohTrigger(trigger,$X$24))</f>
        <v>1.725724962976543E-2</v>
      </c>
      <c r="AG1510" s="90">
        <f>_xll.qlIndexFixing(TenorBasisIndex6M,$AB1510,TRUE,_xll.ohTrigger(trigger,$X$24))</f>
        <v>1.7497328637419641E-2</v>
      </c>
      <c r="AH1510" s="43">
        <f>_xll.qlIndexFixing($X$9,$AB1510,TRUE,trigger)</f>
        <v>1.7215447737014642E-2</v>
      </c>
      <c r="AI1510" s="45">
        <f t="shared" si="37"/>
        <v>2.8188090040499878</v>
      </c>
    </row>
    <row r="1511" spans="27:35" x14ac:dyDescent="0.2">
      <c r="AA1511" s="122" t="s">
        <v>88</v>
      </c>
      <c r="AB1511" s="40">
        <f>_xll.qlInterestRateIndexFixingDate($X$9,AC1511)</f>
        <v>49977</v>
      </c>
      <c r="AC1511" s="40">
        <f>_xll.qlCalendarAdvance(calendar,$AC1510,AA1511,,,trigger)</f>
        <v>49979</v>
      </c>
      <c r="AD1511" s="40">
        <f>_xll.qlInterestRateIndexMaturity($X$9,AC1511,)</f>
        <v>50160</v>
      </c>
      <c r="AE1511" s="43">
        <f>_xll.qlTenorBasisValue(TenorBasis6M,AC1511,_xll.ohTrigger(trigger,$X$24))</f>
        <v>5.7152814856276058E-4</v>
      </c>
      <c r="AF1511" s="90">
        <f>_xll.qlTenorBasisForwardRate(TenorBasis6M,AC1511,_xll.ohTrigger(trigger,$X$24))</f>
        <v>1.724404077576179E-2</v>
      </c>
      <c r="AG1511" s="90">
        <f>_xll.qlIndexFixing(TenorBasisIndex6M,$AB1511,TRUE,_xll.ohTrigger(trigger,$X$24))</f>
        <v>1.7484107746006811E-2</v>
      </c>
      <c r="AH1511" s="43">
        <f>_xll.qlIndexFixing($X$9,$AB1511,TRUE,trigger)</f>
        <v>1.7202137465636595E-2</v>
      </c>
      <c r="AI1511" s="45">
        <f t="shared" si="37"/>
        <v>2.8197028037021608</v>
      </c>
    </row>
    <row r="1512" spans="27:35" x14ac:dyDescent="0.2">
      <c r="AA1512" s="122" t="s">
        <v>88</v>
      </c>
      <c r="AB1512" s="40">
        <f>_xll.qlInterestRateIndexFixingDate($X$9,AC1512)</f>
        <v>49984</v>
      </c>
      <c r="AC1512" s="40">
        <f>_xll.qlCalendarAdvance(calendar,$AC1511,AA1512,,,trigger)</f>
        <v>49986</v>
      </c>
      <c r="AD1512" s="40">
        <f>_xll.qlInterestRateIndexMaturity($X$9,AC1512,)</f>
        <v>50167</v>
      </c>
      <c r="AE1512" s="43">
        <f>_xll.qlTenorBasisValue(TenorBasis6M,AC1512,_xll.ohTrigger(trigger,$X$24))</f>
        <v>5.7043156900835881E-4</v>
      </c>
      <c r="AF1512" s="90">
        <f>_xll.qlTenorBasisForwardRate(TenorBasis6M,AC1512,_xll.ohTrigger(trigger,$X$24))</f>
        <v>1.7230314025416339E-2</v>
      </c>
      <c r="AG1512" s="90">
        <f>_xll.qlIndexFixing(TenorBasisIndex6M,$AB1512,TRUE,_xll.ohTrigger(trigger,$X$24))</f>
        <v>1.7375726109668022E-2</v>
      </c>
      <c r="AH1512" s="43">
        <f>_xll.qlIndexFixing($X$9,$AB1512,TRUE,trigger)</f>
        <v>1.7188310883278875E-2</v>
      </c>
      <c r="AI1512" s="45">
        <f t="shared" si="37"/>
        <v>1.8741522638914683</v>
      </c>
    </row>
    <row r="1513" spans="27:35" x14ac:dyDescent="0.2">
      <c r="AA1513" s="122" t="s">
        <v>88</v>
      </c>
      <c r="AB1513" s="40">
        <f>_xll.qlInterestRateIndexFixingDate($X$9,AC1513)</f>
        <v>49991</v>
      </c>
      <c r="AC1513" s="40">
        <f>_xll.qlCalendarAdvance(calendar,$AC1512,AA1513,,,trigger)</f>
        <v>49993</v>
      </c>
      <c r="AD1513" s="40">
        <f>_xll.qlInterestRateIndexMaturity($X$9,AC1513,)</f>
        <v>50174</v>
      </c>
      <c r="AE1513" s="43">
        <f>_xll.qlTenorBasisValue(TenorBasis6M,AC1513,_xll.ohTrigger(trigger,$X$24))</f>
        <v>5.6933789402184164E-4</v>
      </c>
      <c r="AF1513" s="90">
        <f>_xll.qlTenorBasisForwardRate(TenorBasis6M,AC1513,_xll.ohTrigger(trigger,$X$24))</f>
        <v>1.7216628949998265E-2</v>
      </c>
      <c r="AG1513" s="90">
        <f>_xll.qlIndexFixing(TenorBasisIndex6M,$AB1513,TRUE,_xll.ohTrigger(trigger,$X$24))</f>
        <v>1.7456694862041808E-2</v>
      </c>
      <c r="AH1513" s="43">
        <f>_xll.qlIndexFixing($X$9,$AB1513,TRUE,trigger)</f>
        <v>1.7174534877628617E-2</v>
      </c>
      <c r="AI1513" s="45">
        <f t="shared" si="37"/>
        <v>2.8215998441319043</v>
      </c>
    </row>
    <row r="1514" spans="27:35" x14ac:dyDescent="0.2">
      <c r="AA1514" s="122" t="s">
        <v>88</v>
      </c>
      <c r="AB1514" s="40">
        <f>_xll.qlInterestRateIndexFixingDate($X$9,AC1514)</f>
        <v>49998</v>
      </c>
      <c r="AC1514" s="40">
        <f>_xll.qlCalendarAdvance(calendar,$AC1513,AA1514,,,trigger)</f>
        <v>50000</v>
      </c>
      <c r="AD1514" s="40">
        <f>_xll.qlInterestRateIndexMaturity($X$9,AC1514,)</f>
        <v>50181</v>
      </c>
      <c r="AE1514" s="43">
        <f>_xll.qlTenorBasisValue(TenorBasis6M,AC1514,_xll.ohTrigger(trigger,$X$24))</f>
        <v>5.6824711720722106E-4</v>
      </c>
      <c r="AF1514" s="90">
        <f>_xll.qlTenorBasisForwardRate(TenorBasis6M,AC1514,_xll.ohTrigger(trigger,$X$24))</f>
        <v>1.7202985542291684E-2</v>
      </c>
      <c r="AG1514" s="90">
        <f>_xll.qlIndexFixing(TenorBasisIndex6M,$AB1514,TRUE,_xll.ohTrigger(trigger,$X$24))</f>
        <v>1.7539510188677929E-2</v>
      </c>
      <c r="AH1514" s="43">
        <f>_xll.qlIndexFixing($X$9,$AB1514,TRUE,trigger)</f>
        <v>1.7160809447645333E-2</v>
      </c>
      <c r="AI1514" s="45">
        <f t="shared" ref="AI1514:AI1577" si="38">(AG1514-AH1514)*10000</f>
        <v>3.7870074103259559</v>
      </c>
    </row>
    <row r="1515" spans="27:35" x14ac:dyDescent="0.2">
      <c r="AA1515" s="122" t="s">
        <v>88</v>
      </c>
      <c r="AB1515" s="40">
        <f>_xll.qlInterestRateIndexFixingDate($X$9,AC1515)</f>
        <v>50005</v>
      </c>
      <c r="AC1515" s="40">
        <f>_xll.qlCalendarAdvance(calendar,$AC1514,AA1515,,,trigger)</f>
        <v>50007</v>
      </c>
      <c r="AD1515" s="40">
        <f>_xll.qlInterestRateIndexMaturity($X$9,AC1515,)</f>
        <v>50189</v>
      </c>
      <c r="AE1515" s="43">
        <f>_xll.qlTenorBasisValue(TenorBasis6M,AC1515,_xll.ohTrigger(trigger,$X$24))</f>
        <v>5.6715923217575412E-4</v>
      </c>
      <c r="AF1515" s="90">
        <f>_xll.qlTenorBasisForwardRate(TenorBasis6M,AC1515,_xll.ohTrigger(trigger,$X$24))</f>
        <v>1.7188835830057005E-2</v>
      </c>
      <c r="AG1515" s="90">
        <f>_xll.qlIndexFixing(TenorBasisIndex6M,$AB1515,TRUE,_xll.ohTrigger(trigger,$X$24))</f>
        <v>1.7335001663858731E-2</v>
      </c>
      <c r="AH1515" s="43">
        <f>_xll.qlIndexFixing($X$9,$AB1515,TRUE,trigger)</f>
        <v>1.7146582493609289E-2</v>
      </c>
      <c r="AI1515" s="45">
        <f t="shared" si="38"/>
        <v>1.8841917024944173</v>
      </c>
    </row>
    <row r="1516" spans="27:35" x14ac:dyDescent="0.2">
      <c r="AA1516" s="122" t="s">
        <v>88</v>
      </c>
      <c r="AB1516" s="40">
        <f>_xll.qlInterestRateIndexFixingDate($X$9,AC1516)</f>
        <v>50012</v>
      </c>
      <c r="AC1516" s="40">
        <f>_xll.qlCalendarAdvance(calendar,$AC1515,AA1516,,,trigger)</f>
        <v>50014</v>
      </c>
      <c r="AD1516" s="40">
        <f>_xll.qlInterestRateIndexMaturity($X$9,AC1516,)</f>
        <v>50196</v>
      </c>
      <c r="AE1516" s="43">
        <f>_xll.qlTenorBasisValue(TenorBasis6M,AC1516,_xll.ohTrigger(trigger,$X$24))</f>
        <v>5.660742325459794E-4</v>
      </c>
      <c r="AF1516" s="90">
        <f>_xll.qlTenorBasisForwardRate(TenorBasis6M,AC1516,_xll.ohTrigger(trigger,$X$24))</f>
        <v>1.7175278064796653E-2</v>
      </c>
      <c r="AG1516" s="90">
        <f>_xll.qlIndexFixing(TenorBasisIndex6M,$AB1516,TRUE,_xll.ohTrigger(trigger,$X$24))</f>
        <v>1.7415353875519794E-2</v>
      </c>
      <c r="AH1516" s="43">
        <f>_xll.qlIndexFixing($X$9,$AB1516,TRUE,trigger)</f>
        <v>1.7132961178398579E-2</v>
      </c>
      <c r="AI1516" s="45">
        <f t="shared" si="38"/>
        <v>2.8239269712121429</v>
      </c>
    </row>
    <row r="1517" spans="27:35" x14ac:dyDescent="0.2">
      <c r="AA1517" s="122" t="s">
        <v>88</v>
      </c>
      <c r="AB1517" s="40">
        <f>_xll.qlInterestRateIndexFixingDate($X$9,AC1517)</f>
        <v>50019</v>
      </c>
      <c r="AC1517" s="40">
        <f>_xll.qlCalendarAdvance(calendar,$AC1516,AA1517,,,trigger)</f>
        <v>50021</v>
      </c>
      <c r="AD1517" s="40">
        <f>_xll.qlInterestRateIndexMaturity($X$9,AC1517,)</f>
        <v>50203</v>
      </c>
      <c r="AE1517" s="43">
        <f>_xll.qlTenorBasisValue(TenorBasis6M,AC1517,_xll.ohTrigger(trigger,$X$24))</f>
        <v>5.6499211194374925E-4</v>
      </c>
      <c r="AF1517" s="90">
        <f>_xll.qlTenorBasisForwardRate(TenorBasis6M,AC1517,_xll.ohTrigger(trigger,$X$24))</f>
        <v>1.7161761947626551E-2</v>
      </c>
      <c r="AG1517" s="90">
        <f>_xll.qlIndexFixing(TenorBasisIndex6M,$AB1517,TRUE,_xll.ohTrigger(trigger,$X$24))</f>
        <v>1.7308070887013239E-2</v>
      </c>
      <c r="AH1517" s="43">
        <f>_xll.qlIndexFixing($X$9,$AB1517,TRUE,trigger)</f>
        <v>1.7119390438588001E-2</v>
      </c>
      <c r="AI1517" s="45">
        <f t="shared" si="38"/>
        <v>1.8868044842523801</v>
      </c>
    </row>
    <row r="1518" spans="27:35" x14ac:dyDescent="0.2">
      <c r="AA1518" s="122" t="s">
        <v>88</v>
      </c>
      <c r="AB1518" s="40">
        <f>_xll.qlInterestRateIndexFixingDate($X$9,AC1518)</f>
        <v>50026</v>
      </c>
      <c r="AC1518" s="40">
        <f>_xll.qlCalendarAdvance(calendar,$AC1517,AA1518,,,trigger)</f>
        <v>50028</v>
      </c>
      <c r="AD1518" s="40">
        <f>_xll.qlInterestRateIndexMaturity($X$9,AC1518,)</f>
        <v>50210</v>
      </c>
      <c r="AE1518" s="43">
        <f>_xll.qlTenorBasisValue(TenorBasis6M,AC1518,_xll.ohTrigger(trigger,$X$24))</f>
        <v>5.6391286400226596E-4</v>
      </c>
      <c r="AF1518" s="90">
        <f>_xll.qlTenorBasisForwardRate(TenorBasis6M,AC1518,_xll.ohTrigger(trigger,$X$24))</f>
        <v>1.7148287471362555E-2</v>
      </c>
      <c r="AG1518" s="90">
        <f>_xll.qlIndexFixing(TenorBasisIndex6M,$AB1518,TRUE,_xll.ohTrigger(trigger,$X$24))</f>
        <v>1.7388362256504759E-2</v>
      </c>
      <c r="AH1518" s="43">
        <f>_xll.qlIndexFixing($X$9,$AB1518,TRUE,trigger)</f>
        <v>1.710587027314673E-2</v>
      </c>
      <c r="AI1518" s="45">
        <f t="shared" si="38"/>
        <v>2.8249198335802972</v>
      </c>
    </row>
    <row r="1519" spans="27:35" x14ac:dyDescent="0.2">
      <c r="AA1519" s="122" t="s">
        <v>88</v>
      </c>
      <c r="AB1519" s="40">
        <f>_xll.qlInterestRateIndexFixingDate($X$9,AC1519)</f>
        <v>50032</v>
      </c>
      <c r="AC1519" s="40">
        <f>_xll.qlCalendarAdvance(calendar,$AC1518,AA1519,,,trigger)</f>
        <v>50038</v>
      </c>
      <c r="AD1519" s="40">
        <f>_xll.qlInterestRateIndexMaturity($X$9,AC1519,)</f>
        <v>50220</v>
      </c>
      <c r="AE1519" s="43">
        <f>_xll.qlTenorBasisValue(TenorBasis6M,AC1519,_xll.ohTrigger(trigger,$X$24))</f>
        <v>5.6237605180971945E-4</v>
      </c>
      <c r="AF1519" s="90">
        <f>_xll.qlTenorBasisForwardRate(TenorBasis6M,AC1519,_xll.ohTrigger(trigger,$X$24))</f>
        <v>1.7129110439566601E-2</v>
      </c>
      <c r="AG1519" s="90">
        <f>_xll.qlIndexFixing(TenorBasisIndex6M,$AB1519,TRUE,_xll.ohTrigger(trigger,$X$24))</f>
        <v>1.7369184504407182E-2</v>
      </c>
      <c r="AH1519" s="43">
        <f>_xll.qlIndexFixing($X$9,$AB1519,TRUE,trigger)</f>
        <v>1.7086643480102904E-2</v>
      </c>
      <c r="AI1519" s="45">
        <f t="shared" si="38"/>
        <v>2.8254102430427808</v>
      </c>
    </row>
    <row r="1520" spans="27:35" x14ac:dyDescent="0.2">
      <c r="AA1520" s="122" t="s">
        <v>88</v>
      </c>
      <c r="AB1520" s="40">
        <f>_xll.qlInterestRateIndexFixingDate($X$9,AC1520)</f>
        <v>50040</v>
      </c>
      <c r="AC1520" s="40">
        <f>_xll.qlCalendarAdvance(calendar,$AC1519,AA1520,,,trigger)</f>
        <v>50045</v>
      </c>
      <c r="AD1520" s="40">
        <f>_xll.qlInterestRateIndexMaturity($X$9,AC1520,)</f>
        <v>50227</v>
      </c>
      <c r="AE1520" s="43">
        <f>_xll.qlTenorBasisValue(TenorBasis6M,AC1520,_xll.ohTrigger(trigger,$X$24))</f>
        <v>5.6130375386883539E-4</v>
      </c>
      <c r="AF1520" s="90">
        <f>_xll.qlTenorBasisForwardRate(TenorBasis6M,AC1520,_xll.ohTrigger(trigger,$X$24))</f>
        <v>1.7115737061379772E-2</v>
      </c>
      <c r="AG1520" s="90">
        <f>_xll.qlIndexFixing(TenorBasisIndex6M,$AB1520,TRUE,_xll.ohTrigger(trigger,$X$24))</f>
        <v>1.7451244669425013E-2</v>
      </c>
      <c r="AH1520" s="43">
        <f>_xll.qlIndexFixing($X$9,$AB1520,TRUE,trigger)</f>
        <v>1.7073246133863476E-2</v>
      </c>
      <c r="AI1520" s="45">
        <f t="shared" si="38"/>
        <v>3.77998535561537</v>
      </c>
    </row>
    <row r="1521" spans="27:35" x14ac:dyDescent="0.2">
      <c r="AA1521" s="122" t="s">
        <v>88</v>
      </c>
      <c r="AB1521" s="40">
        <f>_xll.qlInterestRateIndexFixingDate($X$9,AC1521)</f>
        <v>50048</v>
      </c>
      <c r="AC1521" s="40">
        <f>_xll.qlCalendarAdvance(calendar,$AC1520,AA1521,,,trigger)</f>
        <v>50052</v>
      </c>
      <c r="AD1521" s="40">
        <f>_xll.qlInterestRateIndexMaturity($X$9,AC1521,)</f>
        <v>50234</v>
      </c>
      <c r="AE1521" s="43">
        <f>_xll.qlTenorBasisValue(TenorBasis6M,AC1521,_xll.ohTrigger(trigger,$X$24))</f>
        <v>5.602343068159399E-4</v>
      </c>
      <c r="AF1521" s="90">
        <f>_xll.qlTenorBasisForwardRate(TenorBasis6M,AC1521,_xll.ohTrigger(trigger,$X$24))</f>
        <v>1.7102405299552089E-2</v>
      </c>
      <c r="AG1521" s="90">
        <f>_xll.qlIndexFixing(TenorBasisIndex6M,$AB1521,TRUE,_xll.ohTrigger(trigger,$X$24))</f>
        <v>1.7249027902235429E-2</v>
      </c>
      <c r="AH1521" s="43">
        <f>_xll.qlIndexFixing($X$9,$AB1521,TRUE,trigger)</f>
        <v>1.7059899358488465E-2</v>
      </c>
      <c r="AI1521" s="45">
        <f t="shared" si="38"/>
        <v>1.8912854374696433</v>
      </c>
    </row>
    <row r="1522" spans="27:35" x14ac:dyDescent="0.2">
      <c r="AA1522" s="122" t="s">
        <v>88</v>
      </c>
      <c r="AB1522" s="40">
        <f>_xll.qlInterestRateIndexFixingDate($X$9,AC1522)</f>
        <v>50055</v>
      </c>
      <c r="AC1522" s="40">
        <f>_xll.qlCalendarAdvance(calendar,$AC1521,AA1522,,,trigger)</f>
        <v>50059</v>
      </c>
      <c r="AD1522" s="40">
        <f>_xll.qlInterestRateIndexMaturity($X$9,AC1522,)</f>
        <v>50241</v>
      </c>
      <c r="AE1522" s="43">
        <f>_xll.qlTenorBasisValue(TenorBasis6M,AC1522,_xll.ohTrigger(trigger,$X$24))</f>
        <v>5.5916770431718829E-4</v>
      </c>
      <c r="AF1522" s="90">
        <f>_xll.qlTenorBasisForwardRate(TenorBasis6M,AC1522,_xll.ohTrigger(trigger,$X$24))</f>
        <v>1.7089115146945968E-2</v>
      </c>
      <c r="AG1522" s="90">
        <f>_xll.qlIndexFixing(TenorBasisIndex6M,$AB1522,TRUE,_xll.ohTrigger(trigger,$X$24))</f>
        <v>1.7329187732391043E-2</v>
      </c>
      <c r="AH1522" s="43">
        <f>_xll.qlIndexFixing($X$9,$AB1522,TRUE,trigger)</f>
        <v>1.7046603152964617E-2</v>
      </c>
      <c r="AI1522" s="45">
        <f t="shared" si="38"/>
        <v>2.825845794264259</v>
      </c>
    </row>
    <row r="1523" spans="27:35" x14ac:dyDescent="0.2">
      <c r="AA1523" s="122" t="s">
        <v>88</v>
      </c>
      <c r="AB1523" s="40">
        <f>_xll.qlInterestRateIndexFixingDate($X$9,AC1523)</f>
        <v>50062</v>
      </c>
      <c r="AC1523" s="40">
        <f>_xll.qlCalendarAdvance(calendar,$AC1522,AA1523,,,trigger)</f>
        <v>50066</v>
      </c>
      <c r="AD1523" s="40">
        <f>_xll.qlInterestRateIndexMaturity($X$9,AC1523,)</f>
        <v>50248</v>
      </c>
      <c r="AE1523" s="43">
        <f>_xll.qlTenorBasisValue(TenorBasis6M,AC1523,_xll.ohTrigger(trigger,$X$24))</f>
        <v>5.5810394004626599E-4</v>
      </c>
      <c r="AF1523" s="90">
        <f>_xll.qlTenorBasisForwardRate(TenorBasis6M,AC1523,_xll.ohTrigger(trigger,$X$24))</f>
        <v>1.7075866596435684E-2</v>
      </c>
      <c r="AG1523" s="90">
        <f>_xll.qlIndexFixing(TenorBasisIndex6M,$AB1523,TRUE,_xll.ohTrigger(trigger,$X$24))</f>
        <v>1.7222629403091855E-2</v>
      </c>
      <c r="AH1523" s="43">
        <f>_xll.qlIndexFixing($X$9,$AB1523,TRUE,trigger)</f>
        <v>1.7033357516281315E-2</v>
      </c>
      <c r="AI1523" s="45">
        <f t="shared" si="38"/>
        <v>1.8927188681053946</v>
      </c>
    </row>
    <row r="1524" spans="27:35" x14ac:dyDescent="0.2">
      <c r="AA1524" s="122" t="s">
        <v>88</v>
      </c>
      <c r="AB1524" s="40">
        <f>_xll.qlInterestRateIndexFixingDate($X$9,AC1524)</f>
        <v>50069</v>
      </c>
      <c r="AC1524" s="40">
        <f>_xll.qlCalendarAdvance(calendar,$AC1523,AA1524,,,trigger)</f>
        <v>50073</v>
      </c>
      <c r="AD1524" s="40">
        <f>_xll.qlInterestRateIndexMaturity($X$9,AC1524,)</f>
        <v>50255</v>
      </c>
      <c r="AE1524" s="43">
        <f>_xll.qlTenorBasisValue(TenorBasis6M,AC1524,_xll.ohTrigger(trigger,$X$24))</f>
        <v>5.5704300768442039E-4</v>
      </c>
      <c r="AF1524" s="90">
        <f>_xll.qlTenorBasisForwardRate(TenorBasis6M,AC1524,_xll.ohTrigger(trigger,$X$24))</f>
        <v>1.706265964090297E-2</v>
      </c>
      <c r="AG1524" s="90">
        <f>_xll.qlIndexFixing(TenorBasisIndex6M,$AB1524,TRUE,_xll.ohTrigger(trigger,$X$24))</f>
        <v>1.7302731265094112E-2</v>
      </c>
      <c r="AH1524" s="43">
        <f>_xll.qlIndexFixing($X$9,$AB1524,TRUE,trigger)</f>
        <v>1.7020162447434085E-2</v>
      </c>
      <c r="AI1524" s="45">
        <f t="shared" si="38"/>
        <v>2.8256881766002691</v>
      </c>
    </row>
    <row r="1525" spans="27:35" x14ac:dyDescent="0.2">
      <c r="AA1525" s="122" t="s">
        <v>88</v>
      </c>
      <c r="AB1525" s="40">
        <f>_xll.qlInterestRateIndexFixingDate($X$9,AC1525)</f>
        <v>50076</v>
      </c>
      <c r="AC1525" s="40">
        <f>_xll.qlCalendarAdvance(calendar,$AC1524,AA1525,,,trigger)</f>
        <v>50080</v>
      </c>
      <c r="AD1525" s="40">
        <f>_xll.qlInterestRateIndexMaturity($X$9,AC1525,)</f>
        <v>50262</v>
      </c>
      <c r="AE1525" s="43">
        <f>_xll.qlTenorBasisValue(TenorBasis6M,AC1525,_xll.ohTrigger(trigger,$X$24))</f>
        <v>5.5598490092049384E-4</v>
      </c>
      <c r="AF1525" s="90">
        <f>_xll.qlTenorBasisForwardRate(TenorBasis6M,AC1525,_xll.ohTrigger(trigger,$X$24))</f>
        <v>1.7049494273243183E-2</v>
      </c>
      <c r="AG1525" s="90">
        <f>_xll.qlIndexFixing(TenorBasisIndex6M,$AB1525,TRUE,_xll.ohTrigger(trigger,$X$24))</f>
        <v>1.7289565424307294E-2</v>
      </c>
      <c r="AH1525" s="43">
        <f>_xll.qlIndexFixing($X$9,$AB1525,TRUE,trigger)</f>
        <v>1.7007017945419332E-2</v>
      </c>
      <c r="AI1525" s="45">
        <f t="shared" si="38"/>
        <v>2.8254747888796157</v>
      </c>
    </row>
    <row r="1526" spans="27:35" x14ac:dyDescent="0.2">
      <c r="AA1526" s="122" t="s">
        <v>88</v>
      </c>
      <c r="AB1526" s="40">
        <f>_xll.qlInterestRateIndexFixingDate($X$9,AC1526)</f>
        <v>50083</v>
      </c>
      <c r="AC1526" s="40">
        <f>_xll.qlCalendarAdvance(calendar,$AC1525,AA1526,,,trigger)</f>
        <v>50087</v>
      </c>
      <c r="AD1526" s="40">
        <f>_xll.qlInterestRateIndexMaturity($X$9,AC1526,)</f>
        <v>50269</v>
      </c>
      <c r="AE1526" s="43">
        <f>_xll.qlTenorBasisValue(TenorBasis6M,AC1526,_xll.ohTrigger(trigger,$X$24))</f>
        <v>5.5492961345095411E-4</v>
      </c>
      <c r="AF1526" s="90">
        <f>_xll.qlTenorBasisForwardRate(TenorBasis6M,AC1526,_xll.ohTrigger(trigger,$X$24))</f>
        <v>1.7036370486359583E-2</v>
      </c>
      <c r="AG1526" s="90">
        <f>_xll.qlIndexFixing(TenorBasisIndex6M,$AB1526,TRUE,_xll.ohTrigger(trigger,$X$24))</f>
        <v>1.7276441169294859E-2</v>
      </c>
      <c r="AH1526" s="43">
        <f>_xll.qlIndexFixing($X$9,$AB1526,TRUE,trigger)</f>
        <v>1.6993924009239179E-2</v>
      </c>
      <c r="AI1526" s="45">
        <f t="shared" si="38"/>
        <v>2.8251716005567999</v>
      </c>
    </row>
    <row r="1527" spans="27:35" x14ac:dyDescent="0.2">
      <c r="AA1527" s="122" t="s">
        <v>88</v>
      </c>
      <c r="AB1527" s="40">
        <f>_xll.qlInterestRateIndexFixingDate($X$9,AC1527)</f>
        <v>50090</v>
      </c>
      <c r="AC1527" s="40">
        <f>_xll.qlCalendarAdvance(calendar,$AC1526,AA1527,,,trigger)</f>
        <v>50094</v>
      </c>
      <c r="AD1527" s="40">
        <f>_xll.qlInterestRateIndexMaturity($X$9,AC1527,)</f>
        <v>50276</v>
      </c>
      <c r="AE1527" s="43">
        <f>_xll.qlTenorBasisValue(TenorBasis6M,AC1527,_xll.ohTrigger(trigger,$X$24))</f>
        <v>5.5387713897992548E-4</v>
      </c>
      <c r="AF1527" s="90">
        <f>_xll.qlTenorBasisForwardRate(TenorBasis6M,AC1527,_xll.ohTrigger(trigger,$X$24))</f>
        <v>1.7023288273165963E-2</v>
      </c>
      <c r="AG1527" s="90">
        <f>_xll.qlIndexFixing(TenorBasisIndex6M,$AB1527,TRUE,_xll.ohTrigger(trigger,$X$24))</f>
        <v>1.7263358492971927E-2</v>
      </c>
      <c r="AH1527" s="43">
        <f>_xll.qlIndexFixing($X$9,$AB1527,TRUE,trigger)</f>
        <v>1.6980880637899251E-2</v>
      </c>
      <c r="AI1527" s="45">
        <f t="shared" si="38"/>
        <v>2.824778550726756</v>
      </c>
    </row>
    <row r="1528" spans="27:35" x14ac:dyDescent="0.2">
      <c r="AA1528" s="122" t="s">
        <v>88</v>
      </c>
      <c r="AB1528" s="40">
        <f>_xll.qlInterestRateIndexFixingDate($X$9,AC1528)</f>
        <v>50097</v>
      </c>
      <c r="AC1528" s="40">
        <f>_xll.qlCalendarAdvance(calendar,$AC1527,AA1528,,,trigger)</f>
        <v>50101</v>
      </c>
      <c r="AD1528" s="40">
        <f>_xll.qlInterestRateIndexMaturity($X$9,AC1528,)</f>
        <v>50285</v>
      </c>
      <c r="AE1528" s="43">
        <f>_xll.qlTenorBasisValue(TenorBasis6M,AC1528,_xll.ohTrigger(trigger,$X$24))</f>
        <v>5.5282747121921966E-4</v>
      </c>
      <c r="AF1528" s="90">
        <f>_xll.qlTenorBasisForwardRate(TenorBasis6M,AC1528,_xll.ohTrigger(trigger,$X$24))</f>
        <v>1.7009215189429081E-2</v>
      </c>
      <c r="AG1528" s="90">
        <f>_xll.qlIndexFixing(TenorBasisIndex6M,$AB1528,TRUE,_xll.ohTrigger(trigger,$X$24))</f>
        <v>1.7249307636474413E-2</v>
      </c>
      <c r="AH1528" s="43">
        <f>_xll.qlIndexFixing($X$9,$AB1528,TRUE,trigger)</f>
        <v>1.6966864587831278E-2</v>
      </c>
      <c r="AI1528" s="45">
        <f t="shared" si="38"/>
        <v>2.8244304864313494</v>
      </c>
    </row>
    <row r="1529" spans="27:35" x14ac:dyDescent="0.2">
      <c r="AA1529" s="122" t="s">
        <v>88</v>
      </c>
      <c r="AB1529" s="40">
        <f>_xll.qlInterestRateIndexFixingDate($X$9,AC1529)</f>
        <v>50104</v>
      </c>
      <c r="AC1529" s="40">
        <f>_xll.qlCalendarAdvance(calendar,$AC1528,AA1529,,,trigger)</f>
        <v>50108</v>
      </c>
      <c r="AD1529" s="40">
        <f>_xll.qlInterestRateIndexMaturity($X$9,AC1529,)</f>
        <v>50292</v>
      </c>
      <c r="AE1529" s="43">
        <f>_xll.qlTenorBasisValue(TenorBasis6M,AC1529,_xll.ohTrigger(trigger,$X$24))</f>
        <v>5.5178060388836757E-4</v>
      </c>
      <c r="AF1529" s="90">
        <f>_xll.qlTenorBasisForwardRate(TenorBasis6M,AC1529,_xll.ohTrigger(trigger,$X$24))</f>
        <v>1.699622081276787E-2</v>
      </c>
      <c r="AG1529" s="90">
        <f>_xll.qlIndexFixing(TenorBasisIndex6M,$AB1529,TRUE,_xll.ohTrigger(trigger,$X$24))</f>
        <v>1.7330042147399718E-2</v>
      </c>
      <c r="AH1529" s="43">
        <f>_xll.qlIndexFixing($X$9,$AB1529,TRUE,trigger)</f>
        <v>1.6953928352585662E-2</v>
      </c>
      <c r="AI1529" s="45">
        <f t="shared" si="38"/>
        <v>3.7611379481405569</v>
      </c>
    </row>
    <row r="1530" spans="27:35" x14ac:dyDescent="0.2">
      <c r="AA1530" s="122" t="s">
        <v>88</v>
      </c>
      <c r="AB1530" s="40">
        <f>_xll.qlInterestRateIndexFixingDate($X$9,AC1530)</f>
        <v>50111</v>
      </c>
      <c r="AC1530" s="40">
        <f>_xll.qlCalendarAdvance(calendar,$AC1529,AA1530,,,trigger)</f>
        <v>50115</v>
      </c>
      <c r="AD1530" s="40">
        <f>_xll.qlInterestRateIndexMaturity($X$9,AC1530,)</f>
        <v>50299</v>
      </c>
      <c r="AE1530" s="43">
        <f>_xll.qlTenorBasisValue(TenorBasis6M,AC1530,_xll.ohTrigger(trigger,$X$24))</f>
        <v>5.5073653071464705E-4</v>
      </c>
      <c r="AF1530" s="90">
        <f>_xll.qlTenorBasisForwardRate(TenorBasis6M,AC1530,_xll.ohTrigger(trigger,$X$24))</f>
        <v>1.698326799243547E-2</v>
      </c>
      <c r="AG1530" s="90">
        <f>_xll.qlIndexFixing(TenorBasisIndex6M,$AB1530,TRUE,_xll.ohTrigger(trigger,$X$24))</f>
        <v>1.7223359505238119E-2</v>
      </c>
      <c r="AH1530" s="43">
        <f>_xll.qlIndexFixing($X$9,$AB1530,TRUE,trigger)</f>
        <v>1.6941042684740747E-2</v>
      </c>
      <c r="AI1530" s="45">
        <f t="shared" si="38"/>
        <v>2.8231682049737263</v>
      </c>
    </row>
    <row r="1531" spans="27:35" x14ac:dyDescent="0.2">
      <c r="AA1531" s="122" t="s">
        <v>88</v>
      </c>
      <c r="AB1531" s="40">
        <f>_xll.qlInterestRateIndexFixingDate($X$9,AC1531)</f>
        <v>50118</v>
      </c>
      <c r="AC1531" s="40">
        <f>_xll.qlCalendarAdvance(calendar,$AC1530,AA1531,,,trigger)</f>
        <v>50122</v>
      </c>
      <c r="AD1531" s="40">
        <f>_xll.qlInterestRateIndexMaturity($X$9,AC1531,)</f>
        <v>50306</v>
      </c>
      <c r="AE1531" s="43">
        <f>_xll.qlTenorBasisValue(TenorBasis6M,AC1531,_xll.ohTrigger(trigger,$X$24))</f>
        <v>5.4969524543311415E-4</v>
      </c>
      <c r="AF1531" s="90">
        <f>_xll.qlTenorBasisForwardRate(TenorBasis6M,AC1531,_xll.ohTrigger(trigger,$X$24))</f>
        <v>1.6970356721379698E-2</v>
      </c>
      <c r="AG1531" s="90">
        <f>_xll.qlIndexFixing(TenorBasisIndex6M,$AB1531,TRUE,_xll.ohTrigger(trigger,$X$24))</f>
        <v>1.721044777463647E-2</v>
      </c>
      <c r="AH1531" s="43">
        <f>_xll.qlIndexFixing($X$9,$AB1531,TRUE,trigger)</f>
        <v>1.6928207583306456E-2</v>
      </c>
      <c r="AI1531" s="45">
        <f t="shared" si="38"/>
        <v>2.8224019133001392</v>
      </c>
    </row>
    <row r="1532" spans="27:35" x14ac:dyDescent="0.2">
      <c r="AA1532" s="122" t="s">
        <v>88</v>
      </c>
      <c r="AB1532" s="40">
        <f>_xll.qlInterestRateIndexFixingDate($X$9,AC1532)</f>
        <v>50125</v>
      </c>
      <c r="AC1532" s="40">
        <f>_xll.qlCalendarAdvance(calendar,$AC1531,AA1532,,,trigger)</f>
        <v>50129</v>
      </c>
      <c r="AD1532" s="40">
        <f>_xll.qlInterestRateIndexMaturity($X$9,AC1532,)</f>
        <v>50313</v>
      </c>
      <c r="AE1532" s="43">
        <f>_xll.qlTenorBasisValue(TenorBasis6M,AC1532,_xll.ohTrigger(trigger,$X$24))</f>
        <v>5.48656741786633E-4</v>
      </c>
      <c r="AF1532" s="90">
        <f>_xll.qlTenorBasisForwardRate(TenorBasis6M,AC1532,_xll.ohTrigger(trigger,$X$24))</f>
        <v>1.6957486992559667E-2</v>
      </c>
      <c r="AG1532" s="90">
        <f>_xll.qlIndexFixing(TenorBasisIndex6M,$AB1532,TRUE,_xll.ohTrigger(trigger,$X$24))</f>
        <v>1.7197577591320862E-2</v>
      </c>
      <c r="AH1532" s="43">
        <f>_xll.qlIndexFixing($X$9,$AB1532,TRUE,trigger)</f>
        <v>1.6915423047298359E-2</v>
      </c>
      <c r="AI1532" s="45">
        <f t="shared" si="38"/>
        <v>2.8215454402250386</v>
      </c>
    </row>
    <row r="1533" spans="27:35" x14ac:dyDescent="0.2">
      <c r="AA1533" s="122" t="s">
        <v>88</v>
      </c>
      <c r="AB1533" s="40">
        <f>_xll.qlInterestRateIndexFixingDate($X$9,AC1533)</f>
        <v>50131</v>
      </c>
      <c r="AC1533" s="40">
        <f>_xll.qlCalendarAdvance(calendar,$AC1532,AA1533,,,trigger)</f>
        <v>50137</v>
      </c>
      <c r="AD1533" s="40">
        <f>_xll.qlInterestRateIndexMaturity($X$9,AC1533,)</f>
        <v>50320</v>
      </c>
      <c r="AE1533" s="43">
        <f>_xll.qlTenorBasisValue(TenorBasis6M,AC1533,_xll.ohTrigger(trigger,$X$24))</f>
        <v>5.4747327854387062E-4</v>
      </c>
      <c r="AF1533" s="90">
        <f>_xll.qlTenorBasisForwardRate(TenorBasis6M,AC1533,_xll.ohTrigger(trigger,$X$24))</f>
        <v>1.6943333570928705E-2</v>
      </c>
      <c r="AG1533" s="90">
        <f>_xll.qlIndexFixing(TenorBasisIndex6M,$AB1533,TRUE,_xll.ohTrigger(trigger,$X$24))</f>
        <v>1.7077645083342068E-2</v>
      </c>
      <c r="AH1533" s="43">
        <f>_xll.qlIndexFixing($X$9,$AB1533,TRUE,trigger)</f>
        <v>1.6901370067452699E-2</v>
      </c>
      <c r="AI1533" s="45">
        <f t="shared" si="38"/>
        <v>1.7627501588936973</v>
      </c>
    </row>
    <row r="1534" spans="27:35" x14ac:dyDescent="0.2">
      <c r="AA1534" s="122" t="s">
        <v>88</v>
      </c>
      <c r="AB1534" s="40">
        <f>_xll.qlInterestRateIndexFixingDate($X$9,AC1534)</f>
        <v>50140</v>
      </c>
      <c r="AC1534" s="40">
        <f>_xll.qlCalendarAdvance(calendar,$AC1533,AA1534,,,trigger)</f>
        <v>50144</v>
      </c>
      <c r="AD1534" s="40">
        <f>_xll.qlInterestRateIndexMaturity($X$9,AC1534,)</f>
        <v>50327</v>
      </c>
      <c r="AE1534" s="43">
        <f>_xll.qlTenorBasisValue(TenorBasis6M,AC1534,_xll.ohTrigger(trigger,$X$24))</f>
        <v>5.4644071451045886E-4</v>
      </c>
      <c r="AF1534" s="90">
        <f>_xll.qlTenorBasisForwardRate(TenorBasis6M,AC1534,_xll.ohTrigger(trigger,$X$24))</f>
        <v>1.6930550472394473E-2</v>
      </c>
      <c r="AG1534" s="90">
        <f>_xll.qlIndexFixing(TenorBasisIndex6M,$AB1534,TRUE,_xll.ohTrigger(trigger,$X$24))</f>
        <v>1.7231672524958122E-2</v>
      </c>
      <c r="AH1534" s="43">
        <f>_xll.qlIndexFixing($X$9,$AB1534,TRUE,trigger)</f>
        <v>1.688869086361066E-2</v>
      </c>
      <c r="AI1534" s="45">
        <f t="shared" si="38"/>
        <v>3.4298166134746206</v>
      </c>
    </row>
    <row r="1535" spans="27:35" x14ac:dyDescent="0.2">
      <c r="AA1535" s="122" t="s">
        <v>88</v>
      </c>
      <c r="AB1535" s="40">
        <f>_xll.qlInterestRateIndexFixingDate($X$9,AC1535)</f>
        <v>50147</v>
      </c>
      <c r="AC1535" s="40">
        <f>_xll.qlCalendarAdvance(calendar,$AC1534,AA1535,,,trigger)</f>
        <v>50151</v>
      </c>
      <c r="AD1535" s="40">
        <f>_xll.qlInterestRateIndexMaturity($X$9,AC1535,)</f>
        <v>50334</v>
      </c>
      <c r="AE1535" s="43">
        <f>_xll.qlTenorBasisValue(TenorBasis6M,AC1535,_xll.ohTrigger(trigger,$X$24))</f>
        <v>5.4541091249796301E-4</v>
      </c>
      <c r="AF1535" s="90">
        <f>_xll.qlTenorBasisForwardRate(TenorBasis6M,AC1535,_xll.ohTrigger(trigger,$X$24))</f>
        <v>1.6917808892139764E-2</v>
      </c>
      <c r="AG1535" s="90">
        <f>_xll.qlIndexFixing(TenorBasisIndex6M,$AB1535,TRUE,_xll.ohTrigger(trigger,$X$24))</f>
        <v>1.7105935621671533E-2</v>
      </c>
      <c r="AH1535" s="43">
        <f>_xll.qlIndexFixing($X$9,$AB1535,TRUE,trigger)</f>
        <v>1.6876062219388498E-2</v>
      </c>
      <c r="AI1535" s="45">
        <f t="shared" si="38"/>
        <v>2.2987340228303523</v>
      </c>
    </row>
    <row r="1536" spans="27:35" x14ac:dyDescent="0.2">
      <c r="AA1536" s="122" t="s">
        <v>88</v>
      </c>
      <c r="AB1536" s="40">
        <f>_xll.qlInterestRateIndexFixingDate($X$9,AC1536)</f>
        <v>50154</v>
      </c>
      <c r="AC1536" s="40">
        <f>_xll.qlCalendarAdvance(calendar,$AC1535,AA1536,,,trigger)</f>
        <v>50158</v>
      </c>
      <c r="AD1536" s="40">
        <f>_xll.qlInterestRateIndexMaturity($X$9,AC1536,)</f>
        <v>50341</v>
      </c>
      <c r="AE1536" s="43">
        <f>_xll.qlTenorBasisValue(TenorBasis6M,AC1536,_xll.ohTrigger(trigger,$X$24))</f>
        <v>5.4438386628189925E-4</v>
      </c>
      <c r="AF1536" s="90">
        <f>_xll.qlTenorBasisForwardRate(TenorBasis6M,AC1536,_xll.ohTrigger(trigger,$X$24))</f>
        <v>1.6905108823171269E-2</v>
      </c>
      <c r="AG1536" s="90">
        <f>_xll.qlIndexFixing(TenorBasisIndex6M,$AB1536,TRUE,_xll.ohTrigger(trigger,$X$24))</f>
        <v>1.7167803370330744E-2</v>
      </c>
      <c r="AH1536" s="43">
        <f>_xll.qlIndexFixing($X$9,$AB1536,TRUE,trigger)</f>
        <v>1.6863484133820869E-2</v>
      </c>
      <c r="AI1536" s="45">
        <f t="shared" si="38"/>
        <v>3.0431923650987498</v>
      </c>
    </row>
    <row r="1537" spans="27:35" x14ac:dyDescent="0.2">
      <c r="AA1537" s="122" t="s">
        <v>88</v>
      </c>
      <c r="AB1537" s="40">
        <f>_xll.qlInterestRateIndexFixingDate($X$9,AC1537)</f>
        <v>50160</v>
      </c>
      <c r="AC1537" s="40">
        <f>_xll.qlCalendarAdvance(calendar,$AC1536,AA1537,,,trigger)</f>
        <v>50165</v>
      </c>
      <c r="AD1537" s="40">
        <f>_xll.qlInterestRateIndexMaturity($X$9,AC1537,)</f>
        <v>50349</v>
      </c>
      <c r="AE1537" s="43">
        <f>_xll.qlTenorBasisValue(TenorBasis6M,AC1537,_xll.ohTrigger(trigger,$X$24))</f>
        <v>5.4335956964573573E-4</v>
      </c>
      <c r="AF1537" s="90">
        <f>_xll.qlTenorBasisForwardRate(TenorBasis6M,AC1537,_xll.ohTrigger(trigger,$X$24))</f>
        <v>1.6891955749521157E-2</v>
      </c>
      <c r="AG1537" s="90">
        <f>_xll.qlIndexFixing(TenorBasisIndex6M,$AB1537,TRUE,_xll.ohTrigger(trigger,$X$24))</f>
        <v>1.7039581886086754E-2</v>
      </c>
      <c r="AH1537" s="43">
        <f>_xll.qlIndexFixing($X$9,$AB1537,TRUE,trigger)</f>
        <v>1.6850472695535801E-2</v>
      </c>
      <c r="AI1537" s="45">
        <f t="shared" si="38"/>
        <v>1.891091905509533</v>
      </c>
    </row>
    <row r="1538" spans="27:35" x14ac:dyDescent="0.2">
      <c r="AA1538" s="122" t="s">
        <v>88</v>
      </c>
      <c r="AB1538" s="40">
        <f>_xll.qlInterestRateIndexFixingDate($X$9,AC1538)</f>
        <v>50168</v>
      </c>
      <c r="AC1538" s="40">
        <f>_xll.qlCalendarAdvance(calendar,$AC1537,AA1538,,,trigger)</f>
        <v>50172</v>
      </c>
      <c r="AD1538" s="40">
        <f>_xll.qlInterestRateIndexMaturity($X$9,AC1538,)</f>
        <v>50356</v>
      </c>
      <c r="AE1538" s="43">
        <f>_xll.qlTenorBasisValue(TenorBasis6M,AC1538,_xll.ohTrigger(trigger,$X$24))</f>
        <v>5.4233801638092327E-4</v>
      </c>
      <c r="AF1538" s="90">
        <f>_xll.qlTenorBasisForwardRate(TenorBasis6M,AC1538,_xll.ohTrigger(trigger,$X$24))</f>
        <v>1.6879341054872297E-2</v>
      </c>
      <c r="AG1538" s="90">
        <f>_xll.qlIndexFixing(TenorBasisIndex6M,$AB1538,TRUE,_xll.ohTrigger(trigger,$X$24))</f>
        <v>1.6916679670436079E-2</v>
      </c>
      <c r="AH1538" s="43">
        <f>_xll.qlIndexFixing($X$9,$AB1538,TRUE,trigger)</f>
        <v>1.6837998754322368E-2</v>
      </c>
      <c r="AI1538" s="45">
        <f t="shared" si="38"/>
        <v>0.78680916113710309</v>
      </c>
    </row>
    <row r="1539" spans="27:35" x14ac:dyDescent="0.2">
      <c r="AA1539" s="122" t="s">
        <v>88</v>
      </c>
      <c r="AB1539" s="40">
        <f>_xll.qlInterestRateIndexFixingDate($X$9,AC1539)</f>
        <v>50175</v>
      </c>
      <c r="AC1539" s="40">
        <f>_xll.qlCalendarAdvance(calendar,$AC1538,AA1539,,,trigger)</f>
        <v>50179</v>
      </c>
      <c r="AD1539" s="40">
        <f>_xll.qlInterestRateIndexMaturity($X$9,AC1539,)</f>
        <v>50363</v>
      </c>
      <c r="AE1539" s="43">
        <f>_xll.qlTenorBasisValue(TenorBasis6M,AC1539,_xll.ohTrigger(trigger,$X$24))</f>
        <v>5.4131920028691982E-4</v>
      </c>
      <c r="AF1539" s="90">
        <f>_xll.qlTenorBasisForwardRate(TenorBasis6M,AC1539,_xll.ohTrigger(trigger,$X$24))</f>
        <v>1.686676785247351E-2</v>
      </c>
      <c r="AG1539" s="90">
        <f>_xll.qlIndexFixing(TenorBasisIndex6M,$AB1539,TRUE,_xll.ohTrigger(trigger,$X$24))</f>
        <v>1.6976323450357992E-2</v>
      </c>
      <c r="AH1539" s="43">
        <f>_xll.qlIndexFixing($X$9,$AB1539,TRUE,trigger)</f>
        <v>1.6825575371608933E-2</v>
      </c>
      <c r="AI1539" s="45">
        <f t="shared" si="38"/>
        <v>1.5074807874905851</v>
      </c>
    </row>
    <row r="1540" spans="27:35" x14ac:dyDescent="0.2">
      <c r="AA1540" s="122" t="s">
        <v>88</v>
      </c>
      <c r="AB1540" s="40">
        <f>_xll.qlInterestRateIndexFixingDate($X$9,AC1540)</f>
        <v>50182</v>
      </c>
      <c r="AC1540" s="40">
        <f>_xll.qlCalendarAdvance(calendar,$AC1539,AA1540,,,trigger)</f>
        <v>50186</v>
      </c>
      <c r="AD1540" s="40">
        <f>_xll.qlInterestRateIndexMaturity($X$9,AC1540,)</f>
        <v>50370</v>
      </c>
      <c r="AE1540" s="43">
        <f>_xll.qlTenorBasisValue(TenorBasis6M,AC1540,_xll.ohTrigger(trigger,$X$24))</f>
        <v>5.4030311517121871E-4</v>
      </c>
      <c r="AF1540" s="90">
        <f>_xll.qlTenorBasisForwardRate(TenorBasis6M,AC1540,_xll.ohTrigger(trigger,$X$24))</f>
        <v>1.6854236135369918E-2</v>
      </c>
      <c r="AG1540" s="90">
        <f>_xll.qlIndexFixing(TenorBasisIndex6M,$AB1540,TRUE,_xll.ohTrigger(trigger,$X$24))</f>
        <v>1.6944757117673719E-2</v>
      </c>
      <c r="AH1540" s="43">
        <f>_xll.qlIndexFixing($X$9,$AB1540,TRUE,trigger)</f>
        <v>1.6813202546440167E-2</v>
      </c>
      <c r="AI1540" s="45">
        <f t="shared" si="38"/>
        <v>1.3155457123355252</v>
      </c>
    </row>
    <row r="1541" spans="27:35" x14ac:dyDescent="0.2">
      <c r="AA1541" s="122" t="s">
        <v>88</v>
      </c>
      <c r="AB1541" s="40">
        <f>_xll.qlInterestRateIndexFixingDate($X$9,AC1541)</f>
        <v>50189</v>
      </c>
      <c r="AC1541" s="40">
        <f>_xll.qlCalendarAdvance(calendar,$AC1540,AA1541,,,trigger)</f>
        <v>50193</v>
      </c>
      <c r="AD1541" s="40">
        <f>_xll.qlInterestRateIndexMaturity($X$9,AC1541,)</f>
        <v>50376</v>
      </c>
      <c r="AE1541" s="43">
        <f>_xll.qlTenorBasisValue(TenorBasis6M,AC1541,_xll.ohTrigger(trigger,$X$24))</f>
        <v>5.3928975484937569E-4</v>
      </c>
      <c r="AF1541" s="90">
        <f>_xll.qlTenorBasisForwardRate(TenorBasis6M,AC1541,_xll.ohTrigger(trigger,$X$24))</f>
        <v>1.6842230903593342E-2</v>
      </c>
      <c r="AG1541" s="90">
        <f>_xll.qlIndexFixing(TenorBasisIndex6M,$AB1541,TRUE,_xll.ohTrigger(trigger,$X$24))</f>
        <v>1.6915527056479016E-2</v>
      </c>
      <c r="AH1541" s="43">
        <f>_xll.qlIndexFixing($X$9,$AB1541,TRUE,trigger)</f>
        <v>1.6801352052329754E-2</v>
      </c>
      <c r="AI1541" s="45">
        <f t="shared" si="38"/>
        <v>1.1417500414926187</v>
      </c>
    </row>
    <row r="1542" spans="27:35" x14ac:dyDescent="0.2">
      <c r="AA1542" s="122" t="s">
        <v>88</v>
      </c>
      <c r="AB1542" s="40">
        <f>_xll.qlInterestRateIndexFixingDate($X$9,AC1542)</f>
        <v>50196</v>
      </c>
      <c r="AC1542" s="40">
        <f>_xll.qlCalendarAdvance(calendar,$AC1541,AA1542,,,trigger)</f>
        <v>50200</v>
      </c>
      <c r="AD1542" s="40">
        <f>_xll.qlInterestRateIndexMaturity($X$9,AC1542,)</f>
        <v>50383</v>
      </c>
      <c r="AE1542" s="43">
        <f>_xll.qlTenorBasisValue(TenorBasis6M,AC1542,_xll.ohTrigger(trigger,$X$24))</f>
        <v>5.3827911314503372E-4</v>
      </c>
      <c r="AF1542" s="90">
        <f>_xll.qlTenorBasisForwardRate(TenorBasis6M,AC1542,_xll.ohTrigger(trigger,$X$24))</f>
        <v>1.6829779756077037E-2</v>
      </c>
      <c r="AG1542" s="90">
        <f>_xll.qlIndexFixing(TenorBasisIndex6M,$AB1542,TRUE,_xll.ohTrigger(trigger,$X$24))</f>
        <v>1.6792450699800367E-2</v>
      </c>
      <c r="AH1542" s="43">
        <f>_xll.qlIndexFixing($X$9,$AB1542,TRUE,trigger)</f>
        <v>1.6789077298657681E-2</v>
      </c>
      <c r="AI1542" s="45">
        <f t="shared" si="38"/>
        <v>3.373401142686E-2</v>
      </c>
    </row>
    <row r="1543" spans="27:35" x14ac:dyDescent="0.2">
      <c r="AA1543" s="122" t="s">
        <v>88</v>
      </c>
      <c r="AB1543" s="40">
        <f>_xll.qlInterestRateIndexFixingDate($X$9,AC1543)</f>
        <v>50203</v>
      </c>
      <c r="AC1543" s="40">
        <f>_xll.qlCalendarAdvance(calendar,$AC1542,AA1543,,,trigger)</f>
        <v>50207</v>
      </c>
      <c r="AD1543" s="40">
        <f>_xll.qlInterestRateIndexMaturity($X$9,AC1543,)</f>
        <v>50390</v>
      </c>
      <c r="AE1543" s="43">
        <f>_xll.qlTenorBasisValue(TenorBasis6M,AC1543,_xll.ohTrigger(trigger,$X$24))</f>
        <v>5.3727118388994968E-4</v>
      </c>
      <c r="AF1543" s="90">
        <f>_xll.qlTenorBasisForwardRate(TenorBasis6M,AC1543,_xll.ohTrigger(trigger,$X$24))</f>
        <v>1.681737007119297E-2</v>
      </c>
      <c r="AG1543" s="90">
        <f>_xll.qlIndexFixing(TenorBasisIndex6M,$AB1543,TRUE,_xll.ohTrigger(trigger,$X$24))</f>
        <v>1.6945589429555159E-2</v>
      </c>
      <c r="AH1543" s="43">
        <f>_xll.qlIndexFixing($X$9,$AB1543,TRUE,trigger)</f>
        <v>1.6776853096998459E-2</v>
      </c>
      <c r="AI1543" s="45">
        <f t="shared" si="38"/>
        <v>1.6873633255670013</v>
      </c>
    </row>
    <row r="1544" spans="27:35" x14ac:dyDescent="0.2">
      <c r="AA1544" s="122" t="s">
        <v>88</v>
      </c>
      <c r="AB1544" s="40">
        <f>_xll.qlInterestRateIndexFixingDate($X$9,AC1544)</f>
        <v>50210</v>
      </c>
      <c r="AC1544" s="40">
        <f>_xll.qlCalendarAdvance(calendar,$AC1543,AA1544,,,trigger)</f>
        <v>50214</v>
      </c>
      <c r="AD1544" s="40">
        <f>_xll.qlInterestRateIndexMaturity($X$9,AC1544,)</f>
        <v>50397</v>
      </c>
      <c r="AE1544" s="43">
        <f>_xll.qlTenorBasisValue(TenorBasis6M,AC1544,_xll.ohTrigger(trigger,$X$24))</f>
        <v>5.3626596092401968E-4</v>
      </c>
      <c r="AF1544" s="90">
        <f>_xll.qlTenorBasisForwardRate(TenorBasis6M,AC1544,_xll.ohTrigger(trigger,$X$24))</f>
        <v>1.6805001842034751E-2</v>
      </c>
      <c r="AG1544" s="90">
        <f>_xll.qlIndexFixing(TenorBasisIndex6M,$AB1544,TRUE,_xll.ohTrigger(trigger,$X$24))</f>
        <v>1.6820888583711689E-2</v>
      </c>
      <c r="AH1544" s="43">
        <f>_xll.qlIndexFixing($X$9,$AB1544,TRUE,trigger)</f>
        <v>1.6764679446418188E-2</v>
      </c>
      <c r="AI1544" s="45">
        <f t="shared" si="38"/>
        <v>0.56209137293500988</v>
      </c>
    </row>
    <row r="1545" spans="27:35" x14ac:dyDescent="0.2">
      <c r="AA1545" s="122" t="s">
        <v>88</v>
      </c>
      <c r="AB1545" s="40">
        <f>_xll.qlInterestRateIndexFixingDate($X$9,AC1545)</f>
        <v>50217</v>
      </c>
      <c r="AC1545" s="40">
        <f>_xll.qlCalendarAdvance(calendar,$AC1544,AA1545,,,trigger)</f>
        <v>50221</v>
      </c>
      <c r="AD1545" s="40">
        <f>_xll.qlInterestRateIndexMaturity($X$9,AC1545,)</f>
        <v>50405</v>
      </c>
      <c r="AE1545" s="43">
        <f>_xll.qlTenorBasisValue(TenorBasis6M,AC1545,_xll.ohTrigger(trigger,$X$24))</f>
        <v>5.3526343809530527E-4</v>
      </c>
      <c r="AF1545" s="90">
        <f>_xll.qlTenorBasisForwardRate(TenorBasis6M,AC1545,_xll.ohTrigger(trigger,$X$24))</f>
        <v>1.6792199586629704E-2</v>
      </c>
      <c r="AG1545" s="90">
        <f>_xll.qlIndexFixing(TenorBasisIndex6M,$AB1545,TRUE,_xll.ohTrigger(trigger,$X$24))</f>
        <v>1.6880105174174913E-2</v>
      </c>
      <c r="AH1545" s="43">
        <f>_xll.qlIndexFixing($X$9,$AB1545,TRUE,trigger)</f>
        <v>1.6752096750659005E-2</v>
      </c>
      <c r="AI1545" s="45">
        <f t="shared" si="38"/>
        <v>1.2800842351590873</v>
      </c>
    </row>
    <row r="1546" spans="27:35" x14ac:dyDescent="0.2">
      <c r="AA1546" s="122" t="s">
        <v>88</v>
      </c>
      <c r="AB1546" s="40">
        <f>_xll.qlInterestRateIndexFixingDate($X$9,AC1546)</f>
        <v>50224</v>
      </c>
      <c r="AC1546" s="40">
        <f>_xll.qlCalendarAdvance(calendar,$AC1545,AA1546,,,trigger)</f>
        <v>50228</v>
      </c>
      <c r="AD1546" s="40">
        <f>_xll.qlInterestRateIndexMaturity($X$9,AC1546,)</f>
        <v>50412</v>
      </c>
      <c r="AE1546" s="43">
        <f>_xll.qlTenorBasisValue(TenorBasis6M,AC1546,_xll.ohTrigger(trigger,$X$24))</f>
        <v>5.3426360926005678E-4</v>
      </c>
      <c r="AF1546" s="90">
        <f>_xll.qlTenorBasisForwardRate(TenorBasis6M,AC1546,_xll.ohTrigger(trigger,$X$24))</f>
        <v>1.6779916635859298E-2</v>
      </c>
      <c r="AG1546" s="90">
        <f>_xll.qlIndexFixing(TenorBasisIndex6M,$AB1546,TRUE,_xll.ohTrigger(trigger,$X$24))</f>
        <v>1.6756239001287594E-2</v>
      </c>
      <c r="AH1546" s="43">
        <f>_xll.qlIndexFixing($X$9,$AB1546,TRUE,trigger)</f>
        <v>1.6740027250947167E-2</v>
      </c>
      <c r="AI1546" s="45">
        <f t="shared" si="38"/>
        <v>0.16211750340427294</v>
      </c>
    </row>
    <row r="1547" spans="27:35" x14ac:dyDescent="0.2">
      <c r="AA1547" s="122" t="s">
        <v>88</v>
      </c>
      <c r="AB1547" s="40">
        <f>_xll.qlInterestRateIndexFixingDate($X$9,AC1547)</f>
        <v>50231</v>
      </c>
      <c r="AC1547" s="40">
        <f>_xll.qlCalendarAdvance(calendar,$AC1546,AA1547,,,trigger)</f>
        <v>50235</v>
      </c>
      <c r="AD1547" s="40">
        <f>_xll.qlInterestRateIndexMaturity($X$9,AC1547,)</f>
        <v>50419</v>
      </c>
      <c r="AE1547" s="43">
        <f>_xll.qlTenorBasisValue(TenorBasis6M,AC1547,_xll.ohTrigger(trigger,$X$24))</f>
        <v>5.332664682827391E-4</v>
      </c>
      <c r="AF1547" s="90">
        <f>_xll.qlTenorBasisForwardRate(TenorBasis6M,AC1547,_xll.ohTrigger(trigger,$X$24))</f>
        <v>1.6767675122006703E-2</v>
      </c>
      <c r="AG1547" s="90">
        <f>_xll.qlIndexFixing(TenorBasisIndex6M,$AB1547,TRUE,_xll.ohTrigger(trigger,$X$24))</f>
        <v>1.6634307319065761E-2</v>
      </c>
      <c r="AH1547" s="43">
        <f>_xll.qlIndexFixing($X$9,$AB1547,TRUE,trigger)</f>
        <v>1.6728008302211345E-2</v>
      </c>
      <c r="AI1547" s="45">
        <f t="shared" si="38"/>
        <v>-0.93700983145584416</v>
      </c>
    </row>
    <row r="1548" spans="27:35" x14ac:dyDescent="0.2">
      <c r="AA1548" s="122" t="s">
        <v>88</v>
      </c>
      <c r="AB1548" s="40">
        <f>_xll.qlInterestRateIndexFixingDate($X$9,AC1548)</f>
        <v>50238</v>
      </c>
      <c r="AC1548" s="40">
        <f>_xll.qlCalendarAdvance(calendar,$AC1547,AA1548,,,trigger)</f>
        <v>50242</v>
      </c>
      <c r="AD1548" s="40">
        <f>_xll.qlInterestRateIndexMaturity($X$9,AC1548,)</f>
        <v>50426</v>
      </c>
      <c r="AE1548" s="43">
        <f>_xll.qlTenorBasisValue(TenorBasis6M,AC1548,_xll.ohTrigger(trigger,$X$24))</f>
        <v>5.3227200903605671E-4</v>
      </c>
      <c r="AF1548" s="90">
        <f>_xll.qlTenorBasisForwardRate(TenorBasis6M,AC1548,_xll.ohTrigger(trigger,$X$24))</f>
        <v>1.6755475038203498E-2</v>
      </c>
      <c r="AG1548" s="90">
        <f>_xll.qlIndexFixing(TenorBasisIndex6M,$AB1548,TRUE,_xll.ohTrigger(trigger,$X$24))</f>
        <v>1.669373462681575E-2</v>
      </c>
      <c r="AH1548" s="43">
        <f>_xll.qlIndexFixing($X$9,$AB1548,TRUE,trigger)</f>
        <v>1.6716039903530096E-2</v>
      </c>
      <c r="AI1548" s="45">
        <f t="shared" si="38"/>
        <v>-0.22305276714346123</v>
      </c>
    </row>
    <row r="1549" spans="27:35" x14ac:dyDescent="0.2">
      <c r="AA1549" s="122" t="s">
        <v>88</v>
      </c>
      <c r="AB1549" s="40">
        <f>_xll.qlInterestRateIndexFixingDate($X$9,AC1549)</f>
        <v>50245</v>
      </c>
      <c r="AC1549" s="40">
        <f>_xll.qlCalendarAdvance(calendar,$AC1548,AA1549,,,trigger)</f>
        <v>50249</v>
      </c>
      <c r="AD1549" s="40">
        <f>_xll.qlInterestRateIndexMaturity($X$9,AC1549,)</f>
        <v>50433</v>
      </c>
      <c r="AE1549" s="43">
        <f>_xll.qlTenorBasisValue(TenorBasis6M,AC1549,_xll.ohTrigger(trigger,$X$24))</f>
        <v>5.3128022540097574E-4</v>
      </c>
      <c r="AF1549" s="90">
        <f>_xll.qlTenorBasisForwardRate(TenorBasis6M,AC1549,_xll.ohTrigger(trigger,$X$24))</f>
        <v>1.6743316377594734E-2</v>
      </c>
      <c r="AG1549" s="90">
        <f>_xll.qlIndexFixing(TenorBasisIndex6M,$AB1549,TRUE,_xll.ohTrigger(trigger,$X$24))</f>
        <v>1.666254521527577E-2</v>
      </c>
      <c r="AH1549" s="43">
        <f>_xll.qlIndexFixing($X$9,$AB1549,TRUE,trigger)</f>
        <v>1.6704122053983292E-2</v>
      </c>
      <c r="AI1549" s="45">
        <f t="shared" si="38"/>
        <v>-0.41576838707521602</v>
      </c>
    </row>
    <row r="1550" spans="27:35" x14ac:dyDescent="0.2">
      <c r="AA1550" s="122" t="s">
        <v>88</v>
      </c>
      <c r="AB1550" s="40">
        <f>_xll.qlInterestRateIndexFixingDate($X$9,AC1550)</f>
        <v>50252</v>
      </c>
      <c r="AC1550" s="40">
        <f>_xll.qlCalendarAdvance(calendar,$AC1549,AA1550,,,trigger)</f>
        <v>50256</v>
      </c>
      <c r="AD1550" s="40">
        <f>_xll.qlInterestRateIndexMaturity($X$9,AC1550,)</f>
        <v>50440</v>
      </c>
      <c r="AE1550" s="43">
        <f>_xll.qlTenorBasisValue(TenorBasis6M,AC1550,_xll.ohTrigger(trigger,$X$24))</f>
        <v>5.3029111126674973E-4</v>
      </c>
      <c r="AF1550" s="90">
        <f>_xll.qlTenorBasisForwardRate(TenorBasis6M,AC1550,_xll.ohTrigger(trigger,$X$24))</f>
        <v>1.6731199133335015E-2</v>
      </c>
      <c r="AG1550" s="90">
        <f>_xll.qlIndexFixing(TenorBasisIndex6M,$AB1550,TRUE,_xll.ohTrigger(trigger,$X$24))</f>
        <v>1.6631397643463997E-2</v>
      </c>
      <c r="AH1550" s="43">
        <f>_xll.qlIndexFixing($X$9,$AB1550,TRUE,trigger)</f>
        <v>1.6692254752656881E-2</v>
      </c>
      <c r="AI1550" s="45">
        <f t="shared" si="38"/>
        <v>-0.60857109192884873</v>
      </c>
    </row>
    <row r="1551" spans="27:35" x14ac:dyDescent="0.2">
      <c r="AA1551" s="122" t="s">
        <v>88</v>
      </c>
      <c r="AB1551" s="40">
        <f>_xll.qlInterestRateIndexFixingDate($X$9,AC1551)</f>
        <v>50259</v>
      </c>
      <c r="AC1551" s="40">
        <f>_xll.qlCalendarAdvance(calendar,$AC1550,AA1551,,,trigger)</f>
        <v>50263</v>
      </c>
      <c r="AD1551" s="40">
        <f>_xll.qlInterestRateIndexMaturity($X$9,AC1551,)</f>
        <v>50447</v>
      </c>
      <c r="AE1551" s="43">
        <f>_xll.qlTenorBasisValue(TenorBasis6M,AC1551,_xll.ohTrigger(trigger,$X$24))</f>
        <v>5.2930466053094176E-4</v>
      </c>
      <c r="AF1551" s="90">
        <f>_xll.qlTenorBasisForwardRate(TenorBasis6M,AC1551,_xll.ohTrigger(trigger,$X$24))</f>
        <v>1.6719123298587636E-2</v>
      </c>
      <c r="AG1551" s="90">
        <f>_xll.qlIndexFixing(TenorBasisIndex6M,$AB1551,TRUE,_xll.ohTrigger(trigger,$X$24))</f>
        <v>1.6600291903339469E-2</v>
      </c>
      <c r="AH1551" s="43">
        <f>_xll.qlIndexFixing($X$9,$AB1551,TRUE,trigger)</f>
        <v>1.6680437998638983E-2</v>
      </c>
      <c r="AI1551" s="45">
        <f t="shared" si="38"/>
        <v>-0.80146095299514497</v>
      </c>
    </row>
    <row r="1552" spans="27:35" x14ac:dyDescent="0.2">
      <c r="AA1552" s="122" t="s">
        <v>88</v>
      </c>
      <c r="AB1552" s="40">
        <f>_xll.qlInterestRateIndexFixingDate($X$9,AC1552)</f>
        <v>50266</v>
      </c>
      <c r="AC1552" s="40">
        <f>_xll.qlCalendarAdvance(calendar,$AC1551,AA1552,,,trigger)</f>
        <v>50270</v>
      </c>
      <c r="AD1552" s="40">
        <f>_xll.qlInterestRateIndexMaturity($X$9,AC1552,)</f>
        <v>50454</v>
      </c>
      <c r="AE1552" s="43">
        <f>_xll.qlTenorBasisValue(TenorBasis6M,AC1552,_xll.ohTrigger(trigger,$X$24))</f>
        <v>5.283208670994493E-4</v>
      </c>
      <c r="AF1552" s="90">
        <f>_xll.qlTenorBasisForwardRate(TenorBasis6M,AC1552,_xll.ohTrigger(trigger,$X$24))</f>
        <v>1.6707088866530231E-2</v>
      </c>
      <c r="AG1552" s="90">
        <f>_xll.qlIndexFixing(TenorBasisIndex6M,$AB1552,TRUE,_xll.ohTrigger(trigger,$X$24))</f>
        <v>1.656922798687643E-2</v>
      </c>
      <c r="AH1552" s="43">
        <f>_xll.qlIndexFixing($X$9,$AB1552,TRUE,trigger)</f>
        <v>1.6668671791022931E-2</v>
      </c>
      <c r="AI1552" s="45">
        <f t="shared" si="38"/>
        <v>-0.99443804146500536</v>
      </c>
    </row>
    <row r="1553" spans="27:35" x14ac:dyDescent="0.2">
      <c r="AA1553" s="122" t="s">
        <v>88</v>
      </c>
      <c r="AB1553" s="40">
        <f>_xll.qlInterestRateIndexFixingDate($X$9,AC1553)</f>
        <v>50273</v>
      </c>
      <c r="AC1553" s="40">
        <f>_xll.qlCalendarAdvance(calendar,$AC1552,AA1553,,,trigger)</f>
        <v>50277</v>
      </c>
      <c r="AD1553" s="40">
        <f>_xll.qlInterestRateIndexMaturity($X$9,AC1553,)</f>
        <v>50461</v>
      </c>
      <c r="AE1553" s="43">
        <f>_xll.qlTenorBasisValue(TenorBasis6M,AC1553,_xll.ohTrigger(trigger,$X$24))</f>
        <v>5.2733972488652476E-4</v>
      </c>
      <c r="AF1553" s="90">
        <f>_xll.qlTenorBasisForwardRate(TenorBasis6M,AC1553,_xll.ohTrigger(trigger,$X$24))</f>
        <v>1.6695095830351288E-2</v>
      </c>
      <c r="AG1553" s="90">
        <f>_xll.qlIndexFixing(TenorBasisIndex6M,$AB1553,TRUE,_xll.ohTrigger(trigger,$X$24))</f>
        <v>1.6538205886056947E-2</v>
      </c>
      <c r="AH1553" s="43">
        <f>_xll.qlIndexFixing($X$9,$AB1553,TRUE,trigger)</f>
        <v>1.6656956128904665E-2</v>
      </c>
      <c r="AI1553" s="45">
        <f t="shared" si="38"/>
        <v>-1.1875024284771842</v>
      </c>
    </row>
    <row r="1554" spans="27:35" x14ac:dyDescent="0.2">
      <c r="AA1554" s="122" t="s">
        <v>88</v>
      </c>
      <c r="AB1554" s="40">
        <f>_xll.qlInterestRateIndexFixingDate($X$9,AC1554)</f>
        <v>50280</v>
      </c>
      <c r="AC1554" s="40">
        <f>_xll.qlCalendarAdvance(calendar,$AC1553,AA1554,,,trigger)</f>
        <v>50284</v>
      </c>
      <c r="AD1554" s="40">
        <f>_xll.qlInterestRateIndexMaturity($X$9,AC1554,)</f>
        <v>50465</v>
      </c>
      <c r="AE1554" s="43">
        <f>_xll.qlTenorBasisValue(TenorBasis6M,AC1554,_xll.ohTrigger(trigger,$X$24))</f>
        <v>5.2636122781480135E-4</v>
      </c>
      <c r="AF1554" s="90">
        <f>_xll.qlTenorBasisForwardRate(TenorBasis6M,AC1554,_xll.ohTrigger(trigger,$X$24))</f>
        <v>1.668450659039334E-2</v>
      </c>
      <c r="AG1554" s="90">
        <f>_xll.qlIndexFixing(TenorBasisIndex6M,$AB1554,TRUE,_xll.ohTrigger(trigger,$X$24))</f>
        <v>1.6603437984806121E-2</v>
      </c>
      <c r="AH1554" s="43">
        <f>_xll.qlIndexFixing($X$9,$AB1554,TRUE,trigger)</f>
        <v>1.664658796030203E-2</v>
      </c>
      <c r="AI1554" s="45">
        <f t="shared" si="38"/>
        <v>-0.43149975495909015</v>
      </c>
    </row>
    <row r="1555" spans="27:35" x14ac:dyDescent="0.2">
      <c r="AA1555" s="122" t="s">
        <v>88</v>
      </c>
      <c r="AB1555" s="40">
        <f>_xll.qlInterestRateIndexFixingDate($X$9,AC1555)</f>
        <v>50287</v>
      </c>
      <c r="AC1555" s="40">
        <f>_xll.qlCalendarAdvance(calendar,$AC1554,AA1555,,,trigger)</f>
        <v>50291</v>
      </c>
      <c r="AD1555" s="40">
        <f>_xll.qlInterestRateIndexMaturity($X$9,AC1555,)</f>
        <v>50472</v>
      </c>
      <c r="AE1555" s="43">
        <f>_xll.qlTenorBasisValue(TenorBasis6M,AC1555,_xll.ohTrigger(trigger,$X$24))</f>
        <v>5.2538536981531104E-4</v>
      </c>
      <c r="AF1555" s="90">
        <f>_xll.qlTenorBasisForwardRate(TenorBasis6M,AC1555,_xll.ohTrigger(trigger,$X$24))</f>
        <v>1.6672589113957807E-2</v>
      </c>
      <c r="AG1555" s="90">
        <f>_xll.qlIndexFixing(TenorBasisIndex6M,$AB1555,TRUE,_xll.ohTrigger(trigger,$X$24))</f>
        <v>1.6478749883235094E-2</v>
      </c>
      <c r="AH1555" s="43">
        <f>_xll.qlIndexFixing($X$9,$AB1555,TRUE,trigger)</f>
        <v>1.6634964161357225E-2</v>
      </c>
      <c r="AI1555" s="45">
        <f t="shared" si="38"/>
        <v>-1.5621427812213122</v>
      </c>
    </row>
    <row r="1556" spans="27:35" x14ac:dyDescent="0.2">
      <c r="AA1556" s="122" t="s">
        <v>88</v>
      </c>
      <c r="AB1556" s="40">
        <f>_xll.qlInterestRateIndexFixingDate($X$9,AC1556)</f>
        <v>50294</v>
      </c>
      <c r="AC1556" s="40">
        <f>_xll.qlCalendarAdvance(calendar,$AC1555,AA1556,,,trigger)</f>
        <v>50298</v>
      </c>
      <c r="AD1556" s="40">
        <f>_xll.qlInterestRateIndexMaturity($X$9,AC1556,)</f>
        <v>50479</v>
      </c>
      <c r="AE1556" s="43">
        <f>_xll.qlTenorBasisValue(TenorBasis6M,AC1556,_xll.ohTrigger(trigger,$X$24))</f>
        <v>5.2441214482751113E-4</v>
      </c>
      <c r="AF1556" s="90">
        <f>_xll.qlTenorBasisForwardRate(TenorBasis6M,AC1556,_xll.ohTrigger(trigger,$X$24))</f>
        <v>1.6660713007578827E-2</v>
      </c>
      <c r="AG1556" s="90">
        <f>_xll.qlIndexFixing(TenorBasisIndex6M,$AB1556,TRUE,_xll.ohTrigger(trigger,$X$24))</f>
        <v>1.6447533128591315E-2</v>
      </c>
      <c r="AH1556" s="43">
        <f>_xll.qlIndexFixing($X$9,$AB1556,TRUE,trigger)</f>
        <v>1.6623390897325688E-2</v>
      </c>
      <c r="AI1556" s="45">
        <f t="shared" si="38"/>
        <v>-1.7585776873437278</v>
      </c>
    </row>
    <row r="1557" spans="27:35" x14ac:dyDescent="0.2">
      <c r="AA1557" s="122" t="s">
        <v>88</v>
      </c>
      <c r="AB1557" s="40">
        <f>_xll.qlInterestRateIndexFixingDate($X$9,AC1557)</f>
        <v>50301</v>
      </c>
      <c r="AC1557" s="40">
        <f>_xll.qlCalendarAdvance(calendar,$AC1556,AA1557,,,trigger)</f>
        <v>50305</v>
      </c>
      <c r="AD1557" s="40">
        <f>_xll.qlInterestRateIndexMaturity($X$9,AC1557,)</f>
        <v>50486</v>
      </c>
      <c r="AE1557" s="43">
        <f>_xll.qlTenorBasisValue(TenorBasis6M,AC1557,_xll.ohTrigger(trigger,$X$24))</f>
        <v>5.2344154679930368E-4</v>
      </c>
      <c r="AF1557" s="90">
        <f>_xll.qlTenorBasisForwardRate(TenorBasis6M,AC1557,_xll.ohTrigger(trigger,$X$24))</f>
        <v>1.6648878264498491E-2</v>
      </c>
      <c r="AG1557" s="90">
        <f>_xll.qlIndexFixing(TenorBasisIndex6M,$AB1557,TRUE,_xll.ohTrigger(trigger,$X$24))</f>
        <v>1.6416358155570118E-2</v>
      </c>
      <c r="AH1557" s="43">
        <f>_xll.qlIndexFixing($X$9,$AB1557,TRUE,trigger)</f>
        <v>1.6611868167332539E-2</v>
      </c>
      <c r="AI1557" s="45">
        <f t="shared" si="38"/>
        <v>-1.9551001176242033</v>
      </c>
    </row>
    <row r="1558" spans="27:35" x14ac:dyDescent="0.2">
      <c r="AA1558" s="122" t="s">
        <v>88</v>
      </c>
      <c r="AB1558" s="40">
        <f>_xll.qlInterestRateIndexFixingDate($X$9,AC1558)</f>
        <v>50308</v>
      </c>
      <c r="AC1558" s="40">
        <f>_xll.qlCalendarAdvance(calendar,$AC1557,AA1558,,,trigger)</f>
        <v>50312</v>
      </c>
      <c r="AD1558" s="40">
        <f>_xll.qlInterestRateIndexMaturity($X$9,AC1558,)</f>
        <v>50493</v>
      </c>
      <c r="AE1558" s="43">
        <f>_xll.qlTenorBasisValue(TenorBasis6M,AC1558,_xll.ohTrigger(trigger,$X$24))</f>
        <v>5.2247356968705672E-4</v>
      </c>
      <c r="AF1558" s="90">
        <f>_xll.qlTenorBasisForwardRate(TenorBasis6M,AC1558,_xll.ohTrigger(trigger,$X$24))</f>
        <v>1.6637084877971255E-2</v>
      </c>
      <c r="AG1558" s="90">
        <f>_xll.qlIndexFixing(TenorBasisIndex6M,$AB1558,TRUE,_xll.ohTrigger(trigger,$X$24))</f>
        <v>1.6385224956222945E-2</v>
      </c>
      <c r="AH1558" s="43">
        <f>_xll.qlIndexFixing($X$9,$AB1558,TRUE,trigger)</f>
        <v>1.6600395970505995E-2</v>
      </c>
      <c r="AI1558" s="45">
        <f t="shared" si="38"/>
        <v>-2.1517101428305057</v>
      </c>
    </row>
    <row r="1559" spans="27:35" x14ac:dyDescent="0.2">
      <c r="AA1559" s="122" t="s">
        <v>88</v>
      </c>
      <c r="AB1559" s="40">
        <f>_xll.qlInterestRateIndexFixingDate($X$9,AC1559)</f>
        <v>50315</v>
      </c>
      <c r="AC1559" s="40">
        <f>_xll.qlCalendarAdvance(calendar,$AC1558,AA1559,,,trigger)</f>
        <v>50319</v>
      </c>
      <c r="AD1559" s="40">
        <f>_xll.qlInterestRateIndexMaturity($X$9,AC1559,)</f>
        <v>50501</v>
      </c>
      <c r="AE1559" s="43">
        <f>_xll.qlTenorBasisValue(TenorBasis6M,AC1559,_xll.ohTrigger(trigger,$X$24))</f>
        <v>5.2150820745562685E-4</v>
      </c>
      <c r="AF1559" s="90">
        <f>_xll.qlTenorBasisForwardRate(TenorBasis6M,AC1559,_xll.ohTrigger(trigger,$X$24))</f>
        <v>1.6624890526306692E-2</v>
      </c>
      <c r="AG1559" s="90">
        <f>_xll.qlIndexFixing(TenorBasisIndex6M,$AB1559,TRUE,_xll.ohTrigger(trigger,$X$24))</f>
        <v>1.6364732186650108E-2</v>
      </c>
      <c r="AH1559" s="43">
        <f>_xll.qlIndexFixing($X$9,$AB1559,TRUE,trigger)</f>
        <v>1.6588557109097748E-2</v>
      </c>
      <c r="AI1559" s="45">
        <f t="shared" si="38"/>
        <v>-2.2382492244764003</v>
      </c>
    </row>
    <row r="1560" spans="27:35" x14ac:dyDescent="0.2">
      <c r="AA1560" s="122" t="s">
        <v>88</v>
      </c>
      <c r="AB1560" s="40">
        <f>_xll.qlInterestRateIndexFixingDate($X$9,AC1560)</f>
        <v>50322</v>
      </c>
      <c r="AC1560" s="40">
        <f>_xll.qlCalendarAdvance(calendar,$AC1559,AA1560,,,trigger)</f>
        <v>50326</v>
      </c>
      <c r="AD1560" s="40">
        <f>_xll.qlInterestRateIndexMaturity($X$9,AC1560,)</f>
        <v>50508</v>
      </c>
      <c r="AE1560" s="43">
        <f>_xll.qlTenorBasisValue(TenorBasis6M,AC1560,_xll.ohTrigger(trigger,$X$24))</f>
        <v>5.2054545407837871E-4</v>
      </c>
      <c r="AF1560" s="90">
        <f>_xll.qlTenorBasisForwardRate(TenorBasis6M,AC1560,_xll.ohTrigger(trigger,$X$24))</f>
        <v>1.6613182245359293E-2</v>
      </c>
      <c r="AG1560" s="90">
        <f>_xll.qlIndexFixing(TenorBasisIndex6M,$AB1560,TRUE,_xll.ohTrigger(trigger,$X$24))</f>
        <v>1.6353026737856997E-2</v>
      </c>
      <c r="AH1560" s="43">
        <f>_xll.qlIndexFixing($X$9,$AB1560,TRUE,trigger)</f>
        <v>1.6577189063822072E-2</v>
      </c>
      <c r="AI1560" s="45">
        <f t="shared" si="38"/>
        <v>-2.2416232596507433</v>
      </c>
    </row>
    <row r="1561" spans="27:35" x14ac:dyDescent="0.2">
      <c r="AA1561" s="122" t="s">
        <v>88</v>
      </c>
      <c r="AB1561" s="40">
        <f>_xll.qlInterestRateIndexFixingDate($X$9,AC1561)</f>
        <v>50329</v>
      </c>
      <c r="AC1561" s="40">
        <f>_xll.qlCalendarAdvance(calendar,$AC1560,AA1561,,,trigger)</f>
        <v>50333</v>
      </c>
      <c r="AD1561" s="40">
        <f>_xll.qlInterestRateIndexMaturity($X$9,AC1561,)</f>
        <v>50515</v>
      </c>
      <c r="AE1561" s="43">
        <f>_xll.qlTenorBasisValue(TenorBasis6M,AC1561,_xll.ohTrigger(trigger,$X$24))</f>
        <v>5.1958530353720723E-4</v>
      </c>
      <c r="AF1561" s="90">
        <f>_xll.qlTenorBasisForwardRate(TenorBasis6M,AC1561,_xll.ohTrigger(trigger,$X$24))</f>
        <v>1.6601515302593118E-2</v>
      </c>
      <c r="AG1561" s="90">
        <f>_xll.qlIndexFixing(TenorBasisIndex6M,$AB1561,TRUE,_xll.ohTrigger(trigger,$X$24))</f>
        <v>1.6341362621823518E-2</v>
      </c>
      <c r="AH1561" s="43">
        <f>_xll.qlIndexFixing($X$9,$AB1561,TRUE,trigger)</f>
        <v>1.6565871551736774E-2</v>
      </c>
      <c r="AI1561" s="45">
        <f t="shared" si="38"/>
        <v>-2.2450892991325579</v>
      </c>
    </row>
    <row r="1562" spans="27:35" x14ac:dyDescent="0.2">
      <c r="AA1562" s="122" t="s">
        <v>88</v>
      </c>
      <c r="AB1562" s="40">
        <f>_xll.qlInterestRateIndexFixingDate($X$9,AC1562)</f>
        <v>50336</v>
      </c>
      <c r="AC1562" s="40">
        <f>_xll.qlCalendarAdvance(calendar,$AC1561,AA1562,,,trigger)</f>
        <v>50340</v>
      </c>
      <c r="AD1562" s="40">
        <f>_xll.qlInterestRateIndexMaturity($X$9,AC1562,)</f>
        <v>50522</v>
      </c>
      <c r="AE1562" s="43">
        <f>_xll.qlTenorBasisValue(TenorBasis6M,AC1562,_xll.ohTrigger(trigger,$X$24))</f>
        <v>5.1862774982255693E-4</v>
      </c>
      <c r="AF1562" s="90">
        <f>_xll.qlTenorBasisForwardRate(TenorBasis6M,AC1562,_xll.ohTrigger(trigger,$X$24))</f>
        <v>1.6589889691303209E-2</v>
      </c>
      <c r="AG1562" s="90">
        <f>_xll.qlIndexFixing(TenorBasisIndex6M,$AB1562,TRUE,_xll.ohTrigger(trigger,$X$24))</f>
        <v>1.6329739831848659E-2</v>
      </c>
      <c r="AH1562" s="43">
        <f>_xll.qlIndexFixing($X$9,$AB1562,TRUE,trigger)</f>
        <v>1.6554604571984079E-2</v>
      </c>
      <c r="AI1562" s="45">
        <f t="shared" si="38"/>
        <v>-2.2486474013541993</v>
      </c>
    </row>
    <row r="1563" spans="27:35" x14ac:dyDescent="0.2">
      <c r="AA1563" s="122" t="s">
        <v>88</v>
      </c>
      <c r="AB1563" s="40">
        <f>_xll.qlInterestRateIndexFixingDate($X$9,AC1563)</f>
        <v>50343</v>
      </c>
      <c r="AC1563" s="40">
        <f>_xll.qlCalendarAdvance(calendar,$AC1562,AA1563,,,trigger)</f>
        <v>50347</v>
      </c>
      <c r="AD1563" s="40">
        <f>_xll.qlInterestRateIndexMaturity($X$9,AC1563,)</f>
        <v>50528</v>
      </c>
      <c r="AE1563" s="43">
        <f>_xll.qlTenorBasisValue(TenorBasis6M,AC1563,_xll.ohTrigger(trigger,$X$24))</f>
        <v>5.1767278693344197E-4</v>
      </c>
      <c r="AF1563" s="90">
        <f>_xll.qlTenorBasisForwardRate(TenorBasis6M,AC1563,_xll.ohTrigger(trigger,$X$24))</f>
        <v>1.657873805829627E-2</v>
      </c>
      <c r="AG1563" s="90">
        <f>_xll.qlIndexFixing(TenorBasisIndex6M,$AB1563,TRUE,_xll.ohTrigger(trigger,$X$24))</f>
        <v>1.6411412304182013E-2</v>
      </c>
      <c r="AH1563" s="43">
        <f>_xll.qlIndexFixing($X$9,$AB1563,TRUE,trigger)</f>
        <v>1.6543792953704159E-2</v>
      </c>
      <c r="AI1563" s="45">
        <f t="shared" si="38"/>
        <v>-1.3238064952214579</v>
      </c>
    </row>
    <row r="1564" spans="27:35" x14ac:dyDescent="0.2">
      <c r="AA1564" s="122" t="s">
        <v>88</v>
      </c>
      <c r="AB1564" s="40">
        <f>_xll.qlInterestRateIndexFixingDate($X$9,AC1564)</f>
        <v>50350</v>
      </c>
      <c r="AC1564" s="40">
        <f>_xll.qlCalendarAdvance(calendar,$AC1563,AA1564,,,trigger)</f>
        <v>50354</v>
      </c>
      <c r="AD1564" s="40">
        <f>_xll.qlInterestRateIndexMaturity($X$9,AC1564,)</f>
        <v>50535</v>
      </c>
      <c r="AE1564" s="43">
        <f>_xll.qlTenorBasisValue(TenorBasis6M,AC1564,_xll.ohTrigger(trigger,$X$24))</f>
        <v>5.1672040887746652E-4</v>
      </c>
      <c r="AF1564" s="90">
        <f>_xll.qlTenorBasisForwardRate(TenorBasis6M,AC1564,_xll.ohTrigger(trigger,$X$24))</f>
        <v>1.656719267004288E-2</v>
      </c>
      <c r="AG1564" s="90">
        <f>_xll.qlIndexFixing(TenorBasisIndex6M,$AB1564,TRUE,_xll.ohTrigger(trigger,$X$24))</f>
        <v>1.6307060066830512E-2</v>
      </c>
      <c r="AH1564" s="43">
        <f>_xll.qlIndexFixing($X$9,$AB1564,TRUE,trigger)</f>
        <v>1.6532623937824481E-2</v>
      </c>
      <c r="AI1564" s="45">
        <f t="shared" si="38"/>
        <v>-2.2556387099396948</v>
      </c>
    </row>
    <row r="1565" spans="27:35" x14ac:dyDescent="0.2">
      <c r="AA1565" s="122" t="s">
        <v>88</v>
      </c>
      <c r="AB1565" s="40">
        <f>_xll.qlInterestRateIndexFixingDate($X$9,AC1565)</f>
        <v>50357</v>
      </c>
      <c r="AC1565" s="40">
        <f>_xll.qlCalendarAdvance(calendar,$AC1564,AA1565,,,trigger)</f>
        <v>50361</v>
      </c>
      <c r="AD1565" s="40">
        <f>_xll.qlInterestRateIndexMaturity($X$9,AC1565,)</f>
        <v>50542</v>
      </c>
      <c r="AE1565" s="43">
        <f>_xll.qlTenorBasisValue(TenorBasis6M,AC1565,_xll.ohTrigger(trigger,$X$24))</f>
        <v>5.1577060967084498E-4</v>
      </c>
      <c r="AF1565" s="90">
        <f>_xll.qlTenorBasisForwardRate(TenorBasis6M,AC1565,_xll.ohTrigger(trigger,$X$24))</f>
        <v>1.6555688591432936E-2</v>
      </c>
      <c r="AG1565" s="90">
        <f>_xll.qlIndexFixing(TenorBasisIndex6M,$AB1565,TRUE,_xll.ohTrigger(trigger,$X$24))</f>
        <v>1.6295558785298495E-2</v>
      </c>
      <c r="AH1565" s="43">
        <f>_xll.qlIndexFixing($X$9,$AB1565,TRUE,trigger)</f>
        <v>1.6521505449128567E-2</v>
      </c>
      <c r="AI1565" s="45">
        <f t="shared" si="38"/>
        <v>-2.2594666383007196</v>
      </c>
    </row>
    <row r="1566" spans="27:35" x14ac:dyDescent="0.2">
      <c r="AA1566" s="122" t="s">
        <v>88</v>
      </c>
      <c r="AB1566" s="40">
        <f>_xll.qlInterestRateIndexFixingDate($X$9,AC1566)</f>
        <v>50364</v>
      </c>
      <c r="AC1566" s="40">
        <f>_xll.qlCalendarAdvance(calendar,$AC1565,AA1566,,,trigger)</f>
        <v>50368</v>
      </c>
      <c r="AD1566" s="40">
        <f>_xll.qlInterestRateIndexMaturity($X$9,AC1566,)</f>
        <v>50549</v>
      </c>
      <c r="AE1566" s="43">
        <f>_xll.qlTenorBasisValue(TenorBasis6M,AC1566,_xll.ohTrigger(trigger,$X$24))</f>
        <v>5.1482338333841936E-4</v>
      </c>
      <c r="AF1566" s="90">
        <f>_xll.qlTenorBasisForwardRate(TenorBasis6M,AC1566,_xll.ohTrigger(trigger,$X$24))</f>
        <v>1.6544225815809215E-2</v>
      </c>
      <c r="AG1566" s="90">
        <f>_xll.qlIndexFixing(TenorBasisIndex6M,$AB1566,TRUE,_xll.ohTrigger(trigger,$X$24))</f>
        <v>1.6284098801367837E-2</v>
      </c>
      <c r="AH1566" s="43">
        <f>_xll.qlIndexFixing($X$9,$AB1566,TRUE,trigger)</f>
        <v>1.6510437486775099E-2</v>
      </c>
      <c r="AI1566" s="45">
        <f t="shared" si="38"/>
        <v>-2.2633868540726172</v>
      </c>
    </row>
    <row r="1567" spans="27:35" x14ac:dyDescent="0.2">
      <c r="AA1567" s="122" t="s">
        <v>88</v>
      </c>
      <c r="AB1567" s="40">
        <f>_xll.qlInterestRateIndexFixingDate($X$9,AC1567)</f>
        <v>50371</v>
      </c>
      <c r="AC1567" s="40">
        <f>_xll.qlCalendarAdvance(calendar,$AC1566,AA1567,,,trigger)</f>
        <v>50375</v>
      </c>
      <c r="AD1567" s="40">
        <f>_xll.qlInterestRateIndexMaturity($X$9,AC1567,)</f>
        <v>50557</v>
      </c>
      <c r="AE1567" s="43">
        <f>_xll.qlTenorBasisValue(TenorBasis6M,AC1567,_xll.ohTrigger(trigger,$X$24))</f>
        <v>5.1387872391368003E-4</v>
      </c>
      <c r="AF1567" s="90">
        <f>_xll.qlTenorBasisForwardRate(TenorBasis6M,AC1567,_xll.ohTrigger(trigger,$X$24))</f>
        <v>1.6532381373111301E-2</v>
      </c>
      <c r="AG1567" s="90">
        <f>_xll.qlIndexFixing(TenorBasisIndex6M,$AB1567,TRUE,_xll.ohTrigger(trigger,$X$24))</f>
        <v>1.6272245538977437E-2</v>
      </c>
      <c r="AH1567" s="43">
        <f>_xll.qlIndexFixing($X$9,$AB1567,TRUE,trigger)</f>
        <v>1.6499027628375511E-2</v>
      </c>
      <c r="AI1567" s="45">
        <f t="shared" si="38"/>
        <v>-2.2678208939807405</v>
      </c>
    </row>
    <row r="1568" spans="27:35" x14ac:dyDescent="0.2">
      <c r="AA1568" s="122" t="s">
        <v>88</v>
      </c>
      <c r="AB1568" s="40">
        <f>_xll.qlInterestRateIndexFixingDate($X$9,AC1568)</f>
        <v>50378</v>
      </c>
      <c r="AC1568" s="40">
        <f>_xll.qlCalendarAdvance(calendar,$AC1567,AA1568,,,trigger)</f>
        <v>50382</v>
      </c>
      <c r="AD1568" s="40">
        <f>_xll.qlInterestRateIndexMaturity($X$9,AC1568,)</f>
        <v>50564</v>
      </c>
      <c r="AE1568" s="43">
        <f>_xll.qlTenorBasisValue(TenorBasis6M,AC1568,_xll.ohTrigger(trigger,$X$24))</f>
        <v>5.1293662543878439E-4</v>
      </c>
      <c r="AF1568" s="90">
        <f>_xll.qlTenorBasisForwardRate(TenorBasis6M,AC1568,_xll.ohTrigger(trigger,$X$24))</f>
        <v>1.6521003610505389E-2</v>
      </c>
      <c r="AG1568" s="90">
        <f>_xll.qlIndexFixing(TenorBasisIndex6M,$AB1568,TRUE,_xll.ohTrigger(trigger,$X$24))</f>
        <v>1.6260870565190808E-2</v>
      </c>
      <c r="AH1568" s="43">
        <f>_xll.qlIndexFixing($X$9,$AB1568,TRUE,trigger)</f>
        <v>1.648806382477733E-2</v>
      </c>
      <c r="AI1568" s="45">
        <f t="shared" si="38"/>
        <v>-2.2719325958652297</v>
      </c>
    </row>
    <row r="1569" spans="27:35" x14ac:dyDescent="0.2">
      <c r="AA1569" s="122" t="s">
        <v>88</v>
      </c>
      <c r="AB1569" s="40">
        <f>_xll.qlInterestRateIndexFixingDate($X$9,AC1569)</f>
        <v>50385</v>
      </c>
      <c r="AC1569" s="40">
        <f>_xll.qlCalendarAdvance(calendar,$AC1568,AA1569,,,trigger)</f>
        <v>50389</v>
      </c>
      <c r="AD1569" s="40">
        <f>_xll.qlInterestRateIndexMaturity($X$9,AC1569,)</f>
        <v>50571</v>
      </c>
      <c r="AE1569" s="43">
        <f>_xll.qlTenorBasisValue(TenorBasis6M,AC1569,_xll.ohTrigger(trigger,$X$24))</f>
        <v>5.1199708196457449E-4</v>
      </c>
      <c r="AF1569" s="90">
        <f>_xll.qlTenorBasisForwardRate(TenorBasis6M,AC1569,_xll.ohTrigger(trigger,$X$24))</f>
        <v>1.6509667132756763E-2</v>
      </c>
      <c r="AG1569" s="90">
        <f>_xll.qlIndexFixing(TenorBasisIndex6M,$AB1569,TRUE,_xll.ohTrigger(trigger,$X$24))</f>
        <v>1.6249536870849974E-2</v>
      </c>
      <c r="AH1569" s="43">
        <f>_xll.qlIndexFixing($X$9,$AB1569,TRUE,trigger)</f>
        <v>1.6477150547601752E-2</v>
      </c>
      <c r="AI1569" s="45">
        <f t="shared" si="38"/>
        <v>-2.2761367675177766</v>
      </c>
    </row>
    <row r="1570" spans="27:35" x14ac:dyDescent="0.2">
      <c r="AA1570" s="122" t="s">
        <v>88</v>
      </c>
      <c r="AB1570" s="40">
        <f>_xll.qlInterestRateIndexFixingDate($X$9,AC1570)</f>
        <v>50392</v>
      </c>
      <c r="AC1570" s="40">
        <f>_xll.qlCalendarAdvance(calendar,$AC1569,AA1570,,,trigger)</f>
        <v>50396</v>
      </c>
      <c r="AD1570" s="40">
        <f>_xll.qlInterestRateIndexMaturity($X$9,AC1570,)</f>
        <v>50578</v>
      </c>
      <c r="AE1570" s="43">
        <f>_xll.qlTenorBasisValue(TenorBasis6M,AC1570,_xll.ohTrigger(trigger,$X$24))</f>
        <v>5.1106008755059593E-4</v>
      </c>
      <c r="AF1570" s="90">
        <f>_xll.qlTenorBasisForwardRate(TenorBasis6M,AC1570,_xll.ohTrigger(trigger,$X$24))</f>
        <v>1.6498371933249625E-2</v>
      </c>
      <c r="AG1570" s="90">
        <f>_xll.qlIndexFixing(TenorBasisIndex6M,$AB1570,TRUE,_xll.ohTrigger(trigger,$X$24))</f>
        <v>1.623824444933869E-2</v>
      </c>
      <c r="AH1570" s="43">
        <f>_xll.qlIndexFixing($X$9,$AB1570,TRUE,trigger)</f>
        <v>1.6466287796019555E-2</v>
      </c>
      <c r="AI1570" s="45">
        <f t="shared" si="38"/>
        <v>-2.2804334668086526</v>
      </c>
    </row>
    <row r="1571" spans="27:35" x14ac:dyDescent="0.2">
      <c r="AA1571" s="122" t="s">
        <v>88</v>
      </c>
      <c r="AB1571" s="40">
        <f>_xll.qlInterestRateIndexFixingDate($X$9,AC1571)</f>
        <v>50398</v>
      </c>
      <c r="AC1571" s="40">
        <f>_xll.qlCalendarAdvance(calendar,$AC1570,AA1571,,,trigger)</f>
        <v>50403</v>
      </c>
      <c r="AD1571" s="40">
        <f>_xll.qlInterestRateIndexMaturity($X$9,AC1571,)</f>
        <v>50585</v>
      </c>
      <c r="AE1571" s="43">
        <f>_xll.qlTenorBasisValue(TenorBasis6M,AC1571,_xll.ohTrigger(trigger,$X$24))</f>
        <v>5.1012563626511541E-4</v>
      </c>
      <c r="AF1571" s="90">
        <f>_xll.qlTenorBasisForwardRate(TenorBasis6M,AC1571,_xll.ohTrigger(trigger,$X$24))</f>
        <v>1.6487118005382658E-2</v>
      </c>
      <c r="AG1571" s="90">
        <f>_xll.qlIndexFixing(TenorBasisIndex6M,$AB1571,TRUE,_xll.ohTrigger(trigger,$X$24))</f>
        <v>1.6226993294057399E-2</v>
      </c>
      <c r="AH1571" s="43">
        <f>_xll.qlIndexFixing($X$9,$AB1571,TRUE,trigger)</f>
        <v>1.645547556920722E-2</v>
      </c>
      <c r="AI1571" s="45">
        <f t="shared" si="38"/>
        <v>-2.2848227514982167</v>
      </c>
    </row>
    <row r="1572" spans="27:35" x14ac:dyDescent="0.2">
      <c r="AA1572" s="122" t="s">
        <v>88</v>
      </c>
      <c r="AB1572" s="40">
        <f>_xll.qlInterestRateIndexFixingDate($X$9,AC1572)</f>
        <v>50405</v>
      </c>
      <c r="AC1572" s="40">
        <f>_xll.qlCalendarAdvance(calendar,$AC1571,AA1572,,,trigger)</f>
        <v>50410</v>
      </c>
      <c r="AD1572" s="40">
        <f>_xll.qlInterestRateIndexMaturity($X$9,AC1572,)</f>
        <v>50591</v>
      </c>
      <c r="AE1572" s="43">
        <f>_xll.qlTenorBasisValue(TenorBasis6M,AC1572,_xll.ohTrigger(trigger,$X$24))</f>
        <v>5.0919372218514005E-4</v>
      </c>
      <c r="AF1572" s="90">
        <f>_xll.qlTenorBasisForwardRate(TenorBasis6M,AC1572,_xll.ohTrigger(trigger,$X$24))</f>
        <v>1.647631615344149E-2</v>
      </c>
      <c r="AG1572" s="90">
        <f>_xll.qlIndexFixing(TenorBasisIndex6M,$AB1572,TRUE,_xll.ohTrigger(trigger,$X$24))</f>
        <v>1.6308418223381714E-2</v>
      </c>
      <c r="AH1572" s="43">
        <f>_xll.qlIndexFixing($X$9,$AB1572,TRUE,trigger)</f>
        <v>1.6445090719328634E-2</v>
      </c>
      <c r="AI1572" s="45">
        <f t="shared" si="38"/>
        <v>-1.3667249594691984</v>
      </c>
    </row>
    <row r="1573" spans="27:35" x14ac:dyDescent="0.2">
      <c r="AA1573" s="122" t="s">
        <v>88</v>
      </c>
      <c r="AB1573" s="40">
        <f>_xll.qlInterestRateIndexFixingDate($X$9,AC1573)</f>
        <v>50413</v>
      </c>
      <c r="AC1573" s="40">
        <f>_xll.qlCalendarAdvance(calendar,$AC1572,AA1573,,,trigger)</f>
        <v>50417</v>
      </c>
      <c r="AD1573" s="40">
        <f>_xll.qlInterestRateIndexMaturity($X$9,AC1573,)</f>
        <v>50598</v>
      </c>
      <c r="AE1573" s="43">
        <f>_xll.qlTenorBasisValue(TenorBasis6M,AC1573,_xll.ohTrigger(trigger,$X$24))</f>
        <v>5.0826433939643253E-4</v>
      </c>
      <c r="AF1573" s="90">
        <f>_xll.qlTenorBasisForwardRate(TenorBasis6M,AC1573,_xll.ohTrigger(trigger,$X$24))</f>
        <v>1.646514231329E-2</v>
      </c>
      <c r="AG1573" s="90">
        <f>_xll.qlIndexFixing(TenorBasisIndex6M,$AB1573,TRUE,_xll.ohTrigger(trigger,$X$24))</f>
        <v>1.6205034689990135E-2</v>
      </c>
      <c r="AH1573" s="43">
        <f>_xll.qlIndexFixing($X$9,$AB1573,TRUE,trigger)</f>
        <v>1.6434376418189511E-2</v>
      </c>
      <c r="AI1573" s="45">
        <f t="shared" si="38"/>
        <v>-2.2934172819937677</v>
      </c>
    </row>
    <row r="1574" spans="27:35" x14ac:dyDescent="0.2">
      <c r="AA1574" s="122" t="s">
        <v>88</v>
      </c>
      <c r="AB1574" s="40">
        <f>_xll.qlInterestRateIndexFixingDate($X$9,AC1574)</f>
        <v>50420</v>
      </c>
      <c r="AC1574" s="40">
        <f>_xll.qlCalendarAdvance(calendar,$AC1573,AA1574,,,trigger)</f>
        <v>50424</v>
      </c>
      <c r="AD1574" s="40">
        <f>_xll.qlInterestRateIndexMaturity($X$9,AC1574,)</f>
        <v>50605</v>
      </c>
      <c r="AE1574" s="43">
        <f>_xll.qlTenorBasisValue(TenorBasis6M,AC1574,_xll.ohTrigger(trigger,$X$24))</f>
        <v>5.0733748199352946E-4</v>
      </c>
      <c r="AF1574" s="90">
        <f>_xll.qlTenorBasisForwardRate(TenorBasis6M,AC1574,_xll.ohTrigger(trigger,$X$24))</f>
        <v>1.6454009723279935E-2</v>
      </c>
      <c r="AG1574" s="90">
        <f>_xll.qlIndexFixing(TenorBasisIndex6M,$AB1574,TRUE,_xll.ohTrigger(trigger,$X$24))</f>
        <v>1.6193904848624697E-2</v>
      </c>
      <c r="AH1574" s="43">
        <f>_xll.qlIndexFixing($X$9,$AB1574,TRUE,trigger)</f>
        <v>1.6423712636813349E-2</v>
      </c>
      <c r="AI1574" s="45">
        <f t="shared" si="38"/>
        <v>-2.2980778818865177</v>
      </c>
    </row>
    <row r="1575" spans="27:35" x14ac:dyDescent="0.2">
      <c r="AA1575" s="122" t="s">
        <v>88</v>
      </c>
      <c r="AB1575" s="40">
        <f>_xll.qlInterestRateIndexFixingDate($X$9,AC1575)</f>
        <v>50427</v>
      </c>
      <c r="AC1575" s="40">
        <f>_xll.qlCalendarAdvance(calendar,$AC1574,AA1575,,,trigger)</f>
        <v>50431</v>
      </c>
      <c r="AD1575" s="40">
        <f>_xll.qlInterestRateIndexMaturity($X$9,AC1575,)</f>
        <v>50612</v>
      </c>
      <c r="AE1575" s="43">
        <f>_xll.qlTenorBasisValue(TenorBasis6M,AC1575,_xll.ohTrigger(trigger,$X$24))</f>
        <v>5.0641314407975967E-4</v>
      </c>
      <c r="AF1575" s="90">
        <f>_xll.qlTenorBasisForwardRate(TenorBasis6M,AC1575,_xll.ohTrigger(trigger,$X$24))</f>
        <v>1.6442918376857421E-2</v>
      </c>
      <c r="AG1575" s="90">
        <f>_xll.qlIndexFixing(TenorBasisIndex6M,$AB1575,TRUE,_xll.ohTrigger(trigger,$X$24))</f>
        <v>1.6182816245469453E-2</v>
      </c>
      <c r="AH1575" s="43">
        <f>_xll.qlIndexFixing($X$9,$AB1575,TRUE,trigger)</f>
        <v>1.6413099374395928E-2</v>
      </c>
      <c r="AI1575" s="45">
        <f t="shared" si="38"/>
        <v>-2.3028312892647493</v>
      </c>
    </row>
    <row r="1576" spans="27:35" x14ac:dyDescent="0.2">
      <c r="AA1576" s="122" t="s">
        <v>88</v>
      </c>
      <c r="AB1576" s="40">
        <f>_xll.qlInterestRateIndexFixingDate($X$9,AC1576)</f>
        <v>50434</v>
      </c>
      <c r="AC1576" s="40">
        <f>_xll.qlCalendarAdvance(calendar,$AC1575,AA1576,,,trigger)</f>
        <v>50438</v>
      </c>
      <c r="AD1576" s="40">
        <f>_xll.qlInterestRateIndexMaturity($X$9,AC1576,)</f>
        <v>50619</v>
      </c>
      <c r="AE1576" s="43">
        <f>_xll.qlTenorBasisValue(TenorBasis6M,AC1576,_xll.ohTrigger(trigger,$X$24))</f>
        <v>5.054913197672583E-4</v>
      </c>
      <c r="AF1576" s="90">
        <f>_xll.qlTenorBasisForwardRate(TenorBasis6M,AC1576,_xll.ohTrigger(trigger,$X$24))</f>
        <v>1.6431868267480509E-2</v>
      </c>
      <c r="AG1576" s="90">
        <f>_xll.qlIndexFixing(TenorBasisIndex6M,$AB1576,TRUE,_xll.ohTrigger(trigger,$X$24))</f>
        <v>1.6171768873982896E-2</v>
      </c>
      <c r="AH1576" s="43">
        <f>_xll.qlIndexFixing($X$9,$AB1576,TRUE,trigger)</f>
        <v>1.6402536630135679E-2</v>
      </c>
      <c r="AI1576" s="45">
        <f t="shared" si="38"/>
        <v>-2.3076775615278251</v>
      </c>
    </row>
    <row r="1577" spans="27:35" x14ac:dyDescent="0.2">
      <c r="AA1577" s="122" t="s">
        <v>88</v>
      </c>
      <c r="AB1577" s="40">
        <f>_xll.qlInterestRateIndexFixingDate($X$9,AC1577)</f>
        <v>50441</v>
      </c>
      <c r="AC1577" s="40">
        <f>_xll.qlCalendarAdvance(calendar,$AC1576,AA1577,,,trigger)</f>
        <v>50445</v>
      </c>
      <c r="AD1577" s="40">
        <f>_xll.qlInterestRateIndexMaturity($X$9,AC1577,)</f>
        <v>50626</v>
      </c>
      <c r="AE1577" s="43">
        <f>_xll.qlTenorBasisValue(TenorBasis6M,AC1577,_xll.ohTrigger(trigger,$X$24))</f>
        <v>5.0457200317698624E-4</v>
      </c>
      <c r="AF1577" s="90">
        <f>_xll.qlTenorBasisForwardRate(TenorBasis6M,AC1577,_xll.ohTrigger(trigger,$X$24))</f>
        <v>1.6420859388616083E-2</v>
      </c>
      <c r="AG1577" s="90">
        <f>_xll.qlIndexFixing(TenorBasisIndex6M,$AB1577,TRUE,_xll.ohTrigger(trigger,$X$24))</f>
        <v>1.6160762727635003E-2</v>
      </c>
      <c r="AH1577" s="43">
        <f>_xll.qlIndexFixing($X$9,$AB1577,TRUE,trigger)</f>
        <v>1.6392024403233237E-2</v>
      </c>
      <c r="AI1577" s="45">
        <f t="shared" si="38"/>
        <v>-2.3126167559823356</v>
      </c>
    </row>
    <row r="1578" spans="27:35" x14ac:dyDescent="0.2">
      <c r="AA1578" s="122" t="s">
        <v>88</v>
      </c>
      <c r="AB1578" s="40">
        <f>_xll.qlInterestRateIndexFixingDate($X$9,AC1578)</f>
        <v>50448</v>
      </c>
      <c r="AC1578" s="40">
        <f>_xll.qlCalendarAdvance(calendar,$AC1577,AA1578,,,trigger)</f>
        <v>50452</v>
      </c>
      <c r="AD1578" s="40">
        <f>_xll.qlInterestRateIndexMaturity($X$9,AC1578,)</f>
        <v>50633</v>
      </c>
      <c r="AE1578" s="43">
        <f>_xll.qlTenorBasisValue(TenorBasis6M,AC1578,_xll.ohTrigger(trigger,$X$24))</f>
        <v>5.0365518843874311E-4</v>
      </c>
      <c r="AF1578" s="90">
        <f>_xll.qlTenorBasisForwardRate(TenorBasis6M,AC1578,_xll.ohTrigger(trigger,$X$24))</f>
        <v>1.6409891733743829E-2</v>
      </c>
      <c r="AG1578" s="90">
        <f>_xll.qlIndexFixing(TenorBasisIndex6M,$AB1578,TRUE,_xll.ohTrigger(trigger,$X$24))</f>
        <v>1.6149797799904581E-2</v>
      </c>
      <c r="AH1578" s="43">
        <f>_xll.qlIndexFixing($X$9,$AB1578,TRUE,trigger)</f>
        <v>1.6381562692896312E-2</v>
      </c>
      <c r="AI1578" s="45">
        <f t="shared" ref="AI1578:AI1641" si="39">(AG1578-AH1578)*10000</f>
        <v>-2.3176489299173153</v>
      </c>
    </row>
    <row r="1579" spans="27:35" x14ac:dyDescent="0.2">
      <c r="AA1579" s="122" t="s">
        <v>88</v>
      </c>
      <c r="AB1579" s="40">
        <f>_xll.qlInterestRateIndexFixingDate($X$9,AC1579)</f>
        <v>50455</v>
      </c>
      <c r="AC1579" s="40">
        <f>_xll.qlCalendarAdvance(calendar,$AC1578,AA1579,,,trigger)</f>
        <v>50459</v>
      </c>
      <c r="AD1579" s="40">
        <f>_xll.qlInterestRateIndexMaturity($X$9,AC1579,)</f>
        <v>50640</v>
      </c>
      <c r="AE1579" s="43">
        <f>_xll.qlTenorBasisValue(TenorBasis6M,AC1579,_xll.ohTrigger(trigger,$X$24))</f>
        <v>5.0274086969118658E-4</v>
      </c>
      <c r="AF1579" s="90">
        <f>_xll.qlTenorBasisForwardRate(TenorBasis6M,AC1579,_xll.ohTrigger(trigger,$X$24))</f>
        <v>1.6398965296355809E-2</v>
      </c>
      <c r="AG1579" s="90">
        <f>_xll.qlIndexFixing(TenorBasisIndex6M,$AB1579,TRUE,_xll.ohTrigger(trigger,$X$24))</f>
        <v>1.6138874084285888E-2</v>
      </c>
      <c r="AH1579" s="43">
        <f>_xll.qlIndexFixing($X$9,$AB1579,TRUE,trigger)</f>
        <v>1.6371151498334378E-2</v>
      </c>
      <c r="AI1579" s="45">
        <f t="shared" si="39"/>
        <v>-2.3227741404848943</v>
      </c>
    </row>
    <row r="1580" spans="27:35" x14ac:dyDescent="0.2">
      <c r="AA1580" s="122" t="s">
        <v>88</v>
      </c>
      <c r="AB1580" s="40">
        <f>_xll.qlInterestRateIndexFixingDate($X$9,AC1580)</f>
        <v>50462</v>
      </c>
      <c r="AC1580" s="40">
        <f>_xll.qlCalendarAdvance(calendar,$AC1579,AA1580,,,trigger)</f>
        <v>50466</v>
      </c>
      <c r="AD1580" s="40">
        <f>_xll.qlInterestRateIndexMaturity($X$9,AC1580,)</f>
        <v>50650</v>
      </c>
      <c r="AE1580" s="43">
        <f>_xll.qlTenorBasisValue(TenorBasis6M,AC1580,_xll.ohTrigger(trigger,$X$24))</f>
        <v>5.0182904108184547E-4</v>
      </c>
      <c r="AF1580" s="90">
        <f>_xll.qlTenorBasisForwardRate(TenorBasis6M,AC1580,_xll.ohTrigger(trigger,$X$24))</f>
        <v>1.638690690945099E-2</v>
      </c>
      <c r="AG1580" s="90">
        <f>_xll.qlIndexFixing(TenorBasisIndex6M,$AB1580,TRUE,_xll.ohTrigger(trigger,$X$24))</f>
        <v>1.6126783898321742E-2</v>
      </c>
      <c r="AH1580" s="43">
        <f>_xll.qlIndexFixing($X$9,$AB1580,TRUE,trigger)</f>
        <v>1.6359736255486427E-2</v>
      </c>
      <c r="AI1580" s="45">
        <f t="shared" si="39"/>
        <v>-2.3295235716468481</v>
      </c>
    </row>
    <row r="1581" spans="27:35" x14ac:dyDescent="0.2">
      <c r="AA1581" s="122" t="s">
        <v>88</v>
      </c>
      <c r="AB1581" s="40">
        <f>_xll.qlInterestRateIndexFixingDate($X$9,AC1581)</f>
        <v>50469</v>
      </c>
      <c r="AC1581" s="40">
        <f>_xll.qlCalendarAdvance(calendar,$AC1580,AA1581,,,trigger)</f>
        <v>50473</v>
      </c>
      <c r="AD1581" s="40">
        <f>_xll.qlInterestRateIndexMaturity($X$9,AC1581,)</f>
        <v>50657</v>
      </c>
      <c r="AE1581" s="43">
        <f>_xll.qlTenorBasisValue(TenorBasis6M,AC1581,_xll.ohTrigger(trigger,$X$24))</f>
        <v>5.0091969676713775E-4</v>
      </c>
      <c r="AF1581" s="90">
        <f>_xll.qlTenorBasisForwardRate(TenorBasis6M,AC1581,_xll.ohTrigger(trigger,$X$24))</f>
        <v>1.637607023755203E-2</v>
      </c>
      <c r="AG1581" s="90">
        <f>_xll.qlIndexFixing(TenorBasisIndex6M,$AB1581,TRUE,_xll.ohTrigger(trigger,$X$24))</f>
        <v>1.6115949959957486E-2</v>
      </c>
      <c r="AH1581" s="43">
        <f>_xll.qlIndexFixing($X$9,$AB1581,TRUE,trigger)</f>
        <v>1.6349435516310452E-2</v>
      </c>
      <c r="AI1581" s="45">
        <f t="shared" si="39"/>
        <v>-2.3348555635296573</v>
      </c>
    </row>
    <row r="1582" spans="27:35" x14ac:dyDescent="0.2">
      <c r="AA1582" s="122" t="s">
        <v>88</v>
      </c>
      <c r="AB1582" s="40">
        <f>_xll.qlInterestRateIndexFixingDate($X$9,AC1582)</f>
        <v>50476</v>
      </c>
      <c r="AC1582" s="40">
        <f>_xll.qlCalendarAdvance(calendar,$AC1581,AA1582,,,trigger)</f>
        <v>50480</v>
      </c>
      <c r="AD1582" s="40">
        <f>_xll.qlInterestRateIndexMaturity($X$9,AC1582,)</f>
        <v>50664</v>
      </c>
      <c r="AE1582" s="43">
        <f>_xll.qlTenorBasisValue(TenorBasis6M,AC1582,_xll.ohTrigger(trigger,$X$24))</f>
        <v>5.0001283091238348E-4</v>
      </c>
      <c r="AF1582" s="90">
        <f>_xll.qlTenorBasisForwardRate(TenorBasis6M,AC1582,_xll.ohTrigger(trigger,$X$24))</f>
        <v>1.6365274768869564E-2</v>
      </c>
      <c r="AG1582" s="90">
        <f>_xll.qlIndexFixing(TenorBasisIndex6M,$AB1582,TRUE,_xll.ohTrigger(trigger,$X$24))</f>
        <v>1.6105157219349742E-2</v>
      </c>
      <c r="AH1582" s="43">
        <f>_xll.qlIndexFixing($X$9,$AB1582,TRUE,trigger)</f>
        <v>1.6339185298123171E-2</v>
      </c>
      <c r="AI1582" s="45">
        <f t="shared" si="39"/>
        <v>-2.3402807877342946</v>
      </c>
    </row>
    <row r="1583" spans="27:35" x14ac:dyDescent="0.2">
      <c r="AA1583" s="122" t="s">
        <v>88</v>
      </c>
      <c r="AB1583" s="40">
        <f>_xll.qlInterestRateIndexFixingDate($X$9,AC1583)</f>
        <v>50483</v>
      </c>
      <c r="AC1583" s="40">
        <f>_xll.qlCalendarAdvance(calendar,$AC1582,AA1583,,,trigger)</f>
        <v>50487</v>
      </c>
      <c r="AD1583" s="40">
        <f>_xll.qlInterestRateIndexMaturity($X$9,AC1583,)</f>
        <v>50671</v>
      </c>
      <c r="AE1583" s="43">
        <f>_xll.qlTenorBasisValue(TenorBasis6M,AC1583,_xll.ohTrigger(trigger,$X$24))</f>
        <v>4.9910843769182078E-4</v>
      </c>
      <c r="AF1583" s="90">
        <f>_xll.qlTenorBasisForwardRate(TenorBasis6M,AC1583,_xll.ohTrigger(trigger,$X$24))</f>
        <v>1.6354520496931806E-2</v>
      </c>
      <c r="AG1583" s="90">
        <f>_xll.qlIndexFixing(TenorBasisIndex6M,$AB1583,TRUE,_xll.ohTrigger(trigger,$X$24))</f>
        <v>1.6094405670027161E-2</v>
      </c>
      <c r="AH1583" s="43">
        <f>_xll.qlIndexFixing($X$9,$AB1583,TRUE,trigger)</f>
        <v>1.6328985600138696E-2</v>
      </c>
      <c r="AI1583" s="45">
        <f t="shared" si="39"/>
        <v>-2.3457993011153504</v>
      </c>
    </row>
    <row r="1584" spans="27:35" x14ac:dyDescent="0.2">
      <c r="AA1584" s="122" t="s">
        <v>88</v>
      </c>
      <c r="AB1584" s="40">
        <f>_xll.qlInterestRateIndexFixingDate($X$9,AC1584)</f>
        <v>50490</v>
      </c>
      <c r="AC1584" s="40">
        <f>_xll.qlCalendarAdvance(calendar,$AC1583,AA1584,,,trigger)</f>
        <v>50494</v>
      </c>
      <c r="AD1584" s="40">
        <f>_xll.qlInterestRateIndexMaturity($X$9,AC1584,)</f>
        <v>50678</v>
      </c>
      <c r="AE1584" s="43">
        <f>_xll.qlTenorBasisValue(TenorBasis6M,AC1584,_xll.ohTrigger(trigger,$X$24))</f>
        <v>4.9820651128862164E-4</v>
      </c>
      <c r="AF1584" s="90">
        <f>_xll.qlTenorBasisForwardRate(TenorBasis6M,AC1584,_xll.ohTrigger(trigger,$X$24))</f>
        <v>1.6343807415278275E-2</v>
      </c>
      <c r="AG1584" s="90">
        <f>_xll.qlIndexFixing(TenorBasisIndex6M,$AB1584,TRUE,_xll.ohTrigger(trigger,$X$24))</f>
        <v>1.6083695305530998E-2</v>
      </c>
      <c r="AH1584" s="43">
        <f>_xll.qlIndexFixing($X$9,$AB1584,TRUE,trigger)</f>
        <v>1.6318836421573741E-2</v>
      </c>
      <c r="AI1584" s="45">
        <f t="shared" si="39"/>
        <v>-2.3514111604274262</v>
      </c>
    </row>
    <row r="1585" spans="27:35" x14ac:dyDescent="0.2">
      <c r="AA1585" s="122" t="s">
        <v>88</v>
      </c>
      <c r="AB1585" s="40">
        <f>_xll.qlInterestRateIndexFixingDate($X$9,AC1585)</f>
        <v>50497</v>
      </c>
      <c r="AC1585" s="40">
        <f>_xll.qlCalendarAdvance(calendar,$AC1584,AA1585,,,trigger)</f>
        <v>50501</v>
      </c>
      <c r="AD1585" s="40">
        <f>_xll.qlInterestRateIndexMaturity($X$9,AC1585,)</f>
        <v>50684</v>
      </c>
      <c r="AE1585" s="43">
        <f>_xll.qlTenorBasisValue(TenorBasis6M,AC1585,_xll.ohTrigger(trigger,$X$24))</f>
        <v>4.9730704589490496E-4</v>
      </c>
      <c r="AF1585" s="90">
        <f>_xll.qlTenorBasisForwardRate(TenorBasis6M,AC1585,_xll.ohTrigger(trigger,$X$24))</f>
        <v>1.6333514080436286E-2</v>
      </c>
      <c r="AG1585" s="90">
        <f>_xll.qlIndexFixing(TenorBasisIndex6M,$AB1585,TRUE,_xll.ohTrigger(trigger,$X$24))</f>
        <v>1.6077473099523409E-2</v>
      </c>
      <c r="AH1585" s="43">
        <f>_xll.qlIndexFixing($X$9,$AB1585,TRUE,trigger)</f>
        <v>1.6309073256169107E-2</v>
      </c>
      <c r="AI1585" s="45">
        <f t="shared" si="39"/>
        <v>-2.3160015664569835</v>
      </c>
    </row>
    <row r="1586" spans="27:35" x14ac:dyDescent="0.2">
      <c r="AA1586" s="122" t="s">
        <v>88</v>
      </c>
      <c r="AB1586" s="40">
        <f>_xll.qlInterestRateIndexFixingDate($X$9,AC1586)</f>
        <v>50504</v>
      </c>
      <c r="AC1586" s="40">
        <f>_xll.qlCalendarAdvance(calendar,$AC1585,AA1586,,,trigger)</f>
        <v>50508</v>
      </c>
      <c r="AD1586" s="40">
        <f>_xll.qlInterestRateIndexMaturity($X$9,AC1586,)</f>
        <v>50691</v>
      </c>
      <c r="AE1586" s="43">
        <f>_xll.qlTenorBasisValue(TenorBasis6M,AC1586,_xll.ohTrigger(trigger,$X$24))</f>
        <v>4.9641003571175167E-4</v>
      </c>
      <c r="AF1586" s="90">
        <f>_xll.qlTenorBasisForwardRate(TenorBasis6M,AC1586,_xll.ohTrigger(trigger,$X$24))</f>
        <v>1.6322880901152768E-2</v>
      </c>
      <c r="AG1586" s="90">
        <f>_xll.qlIndexFixing(TenorBasisIndex6M,$AB1586,TRUE,_xll.ohTrigger(trigger,$X$24))</f>
        <v>1.6081041884467039E-2</v>
      </c>
      <c r="AH1586" s="43">
        <f>_xll.qlIndexFixing($X$9,$AB1586,TRUE,trigger)</f>
        <v>1.6299021959143813E-2</v>
      </c>
      <c r="AI1586" s="45">
        <f t="shared" si="39"/>
        <v>-2.1798007467677474</v>
      </c>
    </row>
    <row r="1587" spans="27:35" x14ac:dyDescent="0.2">
      <c r="AA1587" s="122" t="s">
        <v>88</v>
      </c>
      <c r="AB1587" s="40">
        <f>_xll.qlInterestRateIndexFixingDate($X$9,AC1587)</f>
        <v>50511</v>
      </c>
      <c r="AC1587" s="40">
        <f>_xll.qlCalendarAdvance(calendar,$AC1586,AA1587,,,trigger)</f>
        <v>50515</v>
      </c>
      <c r="AD1587" s="40">
        <f>_xll.qlInterestRateIndexMaturity($X$9,AC1587,)</f>
        <v>50698</v>
      </c>
      <c r="AE1587" s="43">
        <f>_xll.qlTenorBasisValue(TenorBasis6M,AC1587,_xll.ohTrigger(trigger,$X$24))</f>
        <v>4.955154749492186E-4</v>
      </c>
      <c r="AF1587" s="90">
        <f>_xll.qlTenorBasisForwardRate(TenorBasis6M,AC1587,_xll.ohTrigger(trigger,$X$24))</f>
        <v>1.6312288891128728E-2</v>
      </c>
      <c r="AG1587" s="90">
        <f>_xll.qlIndexFixing(TenorBasisIndex6M,$AB1587,TRUE,_xll.ohTrigger(trigger,$X$24))</f>
        <v>1.6084651742577828E-2</v>
      </c>
      <c r="AH1587" s="43">
        <f>_xll.qlIndexFixing($X$9,$AB1587,TRUE,trigger)</f>
        <v>1.6289021176711684E-2</v>
      </c>
      <c r="AI1587" s="45">
        <f t="shared" si="39"/>
        <v>-2.0436943413385671</v>
      </c>
    </row>
    <row r="1588" spans="27:35" x14ac:dyDescent="0.2">
      <c r="AA1588" s="122" t="s">
        <v>88</v>
      </c>
      <c r="AB1588" s="40">
        <f>_xll.qlInterestRateIndexFixingDate($X$9,AC1588)</f>
        <v>50516</v>
      </c>
      <c r="AC1588" s="40">
        <f>_xll.qlCalendarAdvance(calendar,$AC1587,AA1588,,,trigger)</f>
        <v>50522</v>
      </c>
      <c r="AD1588" s="40">
        <f>_xll.qlInterestRateIndexMaturity($X$9,AC1588,)</f>
        <v>50705</v>
      </c>
      <c r="AE1588" s="43">
        <f>_xll.qlTenorBasisValue(TenorBasis6M,AC1588,_xll.ohTrigger(trigger,$X$24))</f>
        <v>4.946233578263531E-4</v>
      </c>
      <c r="AF1588" s="90">
        <f>_xll.qlTenorBasisForwardRate(TenorBasis6M,AC1588,_xll.ohTrigger(trigger,$X$24))</f>
        <v>1.6301738043952678E-2</v>
      </c>
      <c r="AG1588" s="90">
        <f>_xll.qlIndexFixing(TenorBasisIndex6M,$AB1588,TRUE,_xll.ohTrigger(trigger,$X$24))</f>
        <v>1.6088302668326653E-2</v>
      </c>
      <c r="AH1588" s="43">
        <f>_xll.qlIndexFixing($X$9,$AB1588,TRUE,trigger)</f>
        <v>1.6279070908109611E-2</v>
      </c>
      <c r="AI1588" s="45">
        <f t="shared" si="39"/>
        <v>-1.9076823978295825</v>
      </c>
    </row>
    <row r="1589" spans="27:35" x14ac:dyDescent="0.2">
      <c r="AA1589" s="122" t="s">
        <v>88</v>
      </c>
      <c r="AB1589" s="40">
        <f>_xll.qlInterestRateIndexFixingDate($X$9,AC1589)</f>
        <v>50525</v>
      </c>
      <c r="AC1589" s="40">
        <f>_xll.qlCalendarAdvance(calendar,$AC1588,AA1589,,,trigger)</f>
        <v>50529</v>
      </c>
      <c r="AD1589" s="40">
        <f>_xll.qlInterestRateIndexMaturity($X$9,AC1589,)</f>
        <v>50713</v>
      </c>
      <c r="AE1589" s="43">
        <f>_xll.qlTenorBasisValue(TenorBasis6M,AC1589,_xll.ohTrigger(trigger,$X$24))</f>
        <v>4.9373367857120562E-4</v>
      </c>
      <c r="AF1589" s="90">
        <f>_xll.qlTenorBasisForwardRate(TenorBasis6M,AC1589,_xll.ohTrigger(trigger,$X$24))</f>
        <v>1.6290859635969039E-2</v>
      </c>
      <c r="AG1589" s="90">
        <f>_xll.qlIndexFixing(TenorBasisIndex6M,$AB1589,TRUE,_xll.ohTrigger(trigger,$X$24))</f>
        <v>1.6093303969779611E-2</v>
      </c>
      <c r="AH1589" s="43">
        <f>_xll.qlIndexFixing($X$9,$AB1589,TRUE,trigger)</f>
        <v>1.6268848292903419E-2</v>
      </c>
      <c r="AI1589" s="45">
        <f t="shared" si="39"/>
        <v>-1.7554432312380865</v>
      </c>
    </row>
    <row r="1590" spans="27:35" x14ac:dyDescent="0.2">
      <c r="AA1590" s="122" t="s">
        <v>88</v>
      </c>
      <c r="AB1590" s="40">
        <f>_xll.qlInterestRateIndexFixingDate($X$9,AC1590)</f>
        <v>50532</v>
      </c>
      <c r="AC1590" s="40">
        <f>_xll.qlCalendarAdvance(calendar,$AC1589,AA1590,,,trigger)</f>
        <v>50536</v>
      </c>
      <c r="AD1590" s="40">
        <f>_xll.qlInterestRateIndexMaturity($X$9,AC1590,)</f>
        <v>50720</v>
      </c>
      <c r="AE1590" s="43">
        <f>_xll.qlTenorBasisValue(TenorBasis6M,AC1590,_xll.ohTrigger(trigger,$X$24))</f>
        <v>4.9284643142084319E-4</v>
      </c>
      <c r="AF1590" s="90">
        <f>_xll.qlTenorBasisForwardRate(TenorBasis6M,AC1590,_xll.ohTrigger(trigger,$X$24))</f>
        <v>1.6280393561001052E-2</v>
      </c>
      <c r="AG1590" s="90">
        <f>_xll.qlIndexFixing(TenorBasisIndex6M,$AB1590,TRUE,_xll.ohTrigger(trigger,$X$24))</f>
        <v>1.6096962936182516E-2</v>
      </c>
      <c r="AH1590" s="43">
        <f>_xll.qlIndexFixing($X$9,$AB1590,TRUE,trigger)</f>
        <v>1.6259002214628109E-2</v>
      </c>
      <c r="AI1590" s="45">
        <f t="shared" si="39"/>
        <v>-1.6203927844559221</v>
      </c>
    </row>
    <row r="1591" spans="27:35" x14ac:dyDescent="0.2">
      <c r="AA1591" s="122" t="s">
        <v>88</v>
      </c>
      <c r="AB1591" s="40">
        <f>_xll.qlInterestRateIndexFixingDate($X$9,AC1591)</f>
        <v>50539</v>
      </c>
      <c r="AC1591" s="40">
        <f>_xll.qlCalendarAdvance(calendar,$AC1590,AA1591,,,trigger)</f>
        <v>50543</v>
      </c>
      <c r="AD1591" s="40">
        <f>_xll.qlInterestRateIndexMaturity($X$9,AC1591,)</f>
        <v>50727</v>
      </c>
      <c r="AE1591" s="43">
        <f>_xll.qlTenorBasisValue(TenorBasis6M,AC1591,_xll.ohTrigger(trigger,$X$24))</f>
        <v>4.9196161062136365E-4</v>
      </c>
      <c r="AF1591" s="90">
        <f>_xll.qlTenorBasisForwardRate(TenorBasis6M,AC1591,_xll.ohTrigger(trigger,$X$24))</f>
        <v>1.6269968631421026E-2</v>
      </c>
      <c r="AG1591" s="90">
        <f>_xll.qlIndexFixing(TenorBasisIndex6M,$AB1591,TRUE,_xll.ohTrigger(trigger,$X$24))</f>
        <v>1.6100662955134609E-2</v>
      </c>
      <c r="AH1591" s="43">
        <f>_xll.qlIndexFixing($X$9,$AB1591,TRUE,trigger)</f>
        <v>1.624920665039966E-2</v>
      </c>
      <c r="AI1591" s="45">
        <f t="shared" si="39"/>
        <v>-1.4854369526505138</v>
      </c>
    </row>
    <row r="1592" spans="27:35" x14ac:dyDescent="0.2">
      <c r="AA1592" s="122" t="s">
        <v>88</v>
      </c>
      <c r="AB1592" s="40">
        <f>_xll.qlInterestRateIndexFixingDate($X$9,AC1592)</f>
        <v>50546</v>
      </c>
      <c r="AC1592" s="40">
        <f>_xll.qlCalendarAdvance(calendar,$AC1591,AA1592,,,trigger)</f>
        <v>50550</v>
      </c>
      <c r="AD1592" s="40">
        <f>_xll.qlInterestRateIndexMaturity($X$9,AC1592,)</f>
        <v>50734</v>
      </c>
      <c r="AE1592" s="43">
        <f>_xll.qlTenorBasisValue(TenorBasis6M,AC1592,_xll.ohTrigger(trigger,$X$24))</f>
        <v>4.9107921042790812E-4</v>
      </c>
      <c r="AF1592" s="90">
        <f>_xll.qlTenorBasisForwardRate(TenorBasis6M,AC1592,_xll.ohTrigger(trigger,$X$24))</f>
        <v>1.6259584840860153E-2</v>
      </c>
      <c r="AG1592" s="90">
        <f>_xll.qlIndexFixing(TenorBasisIndex6M,$AB1592,TRUE,_xll.ohTrigger(trigger,$X$24))</f>
        <v>1.6104404021152884E-2</v>
      </c>
      <c r="AH1592" s="43">
        <f>_xll.qlIndexFixing($X$9,$AB1592,TRUE,trigger)</f>
        <v>1.6239461599466931E-2</v>
      </c>
      <c r="AI1592" s="45">
        <f t="shared" si="39"/>
        <v>-1.3505757831404688</v>
      </c>
    </row>
    <row r="1593" spans="27:35" x14ac:dyDescent="0.2">
      <c r="AA1593" s="122" t="s">
        <v>88</v>
      </c>
      <c r="AB1593" s="40">
        <f>_xll.qlInterestRateIndexFixingDate($X$9,AC1593)</f>
        <v>50553</v>
      </c>
      <c r="AC1593" s="40">
        <f>_xll.qlCalendarAdvance(calendar,$AC1592,AA1593,,,trigger)</f>
        <v>50557</v>
      </c>
      <c r="AD1593" s="40">
        <f>_xll.qlInterestRateIndexMaturity($X$9,AC1593,)</f>
        <v>50740</v>
      </c>
      <c r="AE1593" s="43">
        <f>_xll.qlTenorBasisValue(TenorBasis6M,AC1593,_xll.ohTrigger(trigger,$X$24))</f>
        <v>4.9019922510467326E-4</v>
      </c>
      <c r="AF1593" s="90">
        <f>_xll.qlTenorBasisForwardRate(TenorBasis6M,AC1593,_xll.ohTrigger(trigger,$X$24))</f>
        <v>1.6249601027223858E-2</v>
      </c>
      <c r="AG1593" s="90">
        <f>_xll.qlIndexFixing(TenorBasisIndex6M,$AB1593,TRUE,_xll.ohTrigger(trigger,$X$24))</f>
        <v>1.6107173119036006E-2</v>
      </c>
      <c r="AH1593" s="43">
        <f>_xll.qlIndexFixing($X$9,$AB1593,TRUE,trigger)</f>
        <v>1.6230077246094359E-2</v>
      </c>
      <c r="AI1593" s="45">
        <f t="shared" si="39"/>
        <v>-1.229041270583535</v>
      </c>
    </row>
    <row r="1594" spans="27:35" x14ac:dyDescent="0.2">
      <c r="AA1594" s="122" t="s">
        <v>88</v>
      </c>
      <c r="AB1594" s="40">
        <f>_xll.qlInterestRateIndexFixingDate($X$9,AC1594)</f>
        <v>50560</v>
      </c>
      <c r="AC1594" s="40">
        <f>_xll.qlCalendarAdvance(calendar,$AC1593,AA1594,,,trigger)</f>
        <v>50564</v>
      </c>
      <c r="AD1594" s="40">
        <f>_xll.qlInterestRateIndexMaturity($X$9,AC1594,)</f>
        <v>50747</v>
      </c>
      <c r="AE1594" s="43">
        <f>_xll.qlTenorBasisValue(TenorBasis6M,AC1594,_xll.ohTrigger(trigger,$X$24))</f>
        <v>4.8932164892492402E-4</v>
      </c>
      <c r="AF1594" s="90">
        <f>_xll.qlTenorBasisForwardRate(TenorBasis6M,AC1594,_xll.ohTrigger(trigger,$X$24))</f>
        <v>1.6239297023158135E-2</v>
      </c>
      <c r="AG1594" s="90">
        <f>_xll.qlIndexFixing(TenorBasisIndex6M,$AB1594,TRUE,_xll.ohTrigger(trigger,$X$24))</f>
        <v>1.6111070335205896E-2</v>
      </c>
      <c r="AH1594" s="43">
        <f>_xll.qlIndexFixing($X$9,$AB1594,TRUE,trigger)</f>
        <v>1.6220430044652727E-2</v>
      </c>
      <c r="AI1594" s="45">
        <f t="shared" si="39"/>
        <v>-1.09359709446831</v>
      </c>
    </row>
    <row r="1595" spans="27:35" x14ac:dyDescent="0.2">
      <c r="AA1595" s="122" t="s">
        <v>88</v>
      </c>
      <c r="AB1595" s="40">
        <f>_xll.qlInterestRateIndexFixingDate($X$9,AC1595)</f>
        <v>50567</v>
      </c>
      <c r="AC1595" s="40">
        <f>_xll.qlCalendarAdvance(calendar,$AC1594,AA1595,,,trigger)</f>
        <v>50571</v>
      </c>
      <c r="AD1595" s="40">
        <f>_xll.qlInterestRateIndexMaturity($X$9,AC1595,)</f>
        <v>50754</v>
      </c>
      <c r="AE1595" s="43">
        <f>_xll.qlTenorBasisValue(TenorBasis6M,AC1595,_xll.ohTrigger(trigger,$X$24))</f>
        <v>4.8844647617100672E-4</v>
      </c>
      <c r="AF1595" s="90">
        <f>_xll.qlTenorBasisForwardRate(TenorBasis6M,AC1595,_xll.ohTrigger(trigger,$X$24))</f>
        <v>1.6229034137391993E-2</v>
      </c>
      <c r="AG1595" s="90">
        <f>_xll.qlIndexFixing(TenorBasisIndex6M,$AB1595,TRUE,_xll.ohTrigger(trigger,$X$24))</f>
        <v>1.6115008580651499E-2</v>
      </c>
      <c r="AH1595" s="43">
        <f>_xll.qlIndexFixing($X$9,$AB1595,TRUE,trigger)</f>
        <v>1.6210833351805124E-2</v>
      </c>
      <c r="AI1595" s="45">
        <f t="shared" si="39"/>
        <v>-0.95824771153624888</v>
      </c>
    </row>
    <row r="1596" spans="27:35" x14ac:dyDescent="0.2">
      <c r="AA1596" s="122" t="s">
        <v>88</v>
      </c>
      <c r="AB1596" s="40">
        <f>_xll.qlInterestRateIndexFixingDate($X$9,AC1596)</f>
        <v>50574</v>
      </c>
      <c r="AC1596" s="40">
        <f>_xll.qlCalendarAdvance(calendar,$AC1595,AA1596,,,trigger)</f>
        <v>50578</v>
      </c>
      <c r="AD1596" s="40">
        <f>_xll.qlInterestRateIndexMaturity($X$9,AC1596,)</f>
        <v>50761</v>
      </c>
      <c r="AE1596" s="43">
        <f>_xll.qlTenorBasisValue(TenorBasis6M,AC1596,_xll.ohTrigger(trigger,$X$24))</f>
        <v>4.8757370113435992E-4</v>
      </c>
      <c r="AF1596" s="90">
        <f>_xll.qlTenorBasisForwardRate(TenorBasis6M,AC1596,_xll.ohTrigger(trigger,$X$24))</f>
        <v>1.6218812363606123E-2</v>
      </c>
      <c r="AG1596" s="90">
        <f>_xll.qlIndexFixing(TenorBasisIndex6M,$AB1596,TRUE,_xll.ohTrigger(trigger,$X$24))</f>
        <v>1.6118987849937164E-2</v>
      </c>
      <c r="AH1596" s="43">
        <f>_xll.qlIndexFixing($X$9,$AB1596,TRUE,trigger)</f>
        <v>1.6201287166817707E-2</v>
      </c>
      <c r="AI1596" s="45">
        <f t="shared" si="39"/>
        <v>-0.82299316880543594</v>
      </c>
    </row>
    <row r="1597" spans="27:35" x14ac:dyDescent="0.2">
      <c r="AA1597" s="122" t="s">
        <v>88</v>
      </c>
      <c r="AB1597" s="40">
        <f>_xll.qlInterestRateIndexFixingDate($X$9,AC1597)</f>
        <v>50581</v>
      </c>
      <c r="AC1597" s="40">
        <f>_xll.qlCalendarAdvance(calendar,$AC1596,AA1597,,,trigger)</f>
        <v>50585</v>
      </c>
      <c r="AD1597" s="40">
        <f>_xll.qlInterestRateIndexMaturity($X$9,AC1597,)</f>
        <v>50768</v>
      </c>
      <c r="AE1597" s="43">
        <f>_xll.qlTenorBasisValue(TenorBasis6M,AC1597,_xll.ohTrigger(trigger,$X$24))</f>
        <v>4.8670331811552785E-4</v>
      </c>
      <c r="AF1597" s="90">
        <f>_xll.qlTenorBasisForwardRate(TenorBasis6M,AC1597,_xll.ohTrigger(trigger,$X$24))</f>
        <v>1.6208631695494743E-2</v>
      </c>
      <c r="AG1597" s="90">
        <f>_xll.qlIndexFixing(TenorBasisIndex6M,$AB1597,TRUE,_xll.ohTrigger(trigger,$X$24))</f>
        <v>1.6123008137639908E-2</v>
      </c>
      <c r="AH1597" s="43">
        <f>_xll.qlIndexFixing($X$9,$AB1597,TRUE,trigger)</f>
        <v>1.6191791488961448E-2</v>
      </c>
      <c r="AI1597" s="45">
        <f t="shared" si="39"/>
        <v>-0.68783351321540653</v>
      </c>
    </row>
    <row r="1598" spans="27:35" x14ac:dyDescent="0.2">
      <c r="AA1598" s="122" t="s">
        <v>88</v>
      </c>
      <c r="AB1598" s="40">
        <f>_xll.qlInterestRateIndexFixingDate($X$9,AC1598)</f>
        <v>50588</v>
      </c>
      <c r="AC1598" s="40">
        <f>_xll.qlCalendarAdvance(calendar,$AC1597,AA1598,,,trigger)</f>
        <v>50592</v>
      </c>
      <c r="AD1598" s="40">
        <f>_xll.qlInterestRateIndexMaturity($X$9,AC1598,)</f>
        <v>50776</v>
      </c>
      <c r="AE1598" s="43">
        <f>_xll.qlTenorBasisValue(TenorBasis6M,AC1598,_xll.ohTrigger(trigger,$X$24))</f>
        <v>4.8583532142416951E-4</v>
      </c>
      <c r="AF1598" s="90">
        <f>_xll.qlTenorBasisForwardRate(TenorBasis6M,AC1598,_xll.ohTrigger(trigger,$X$24))</f>
        <v>1.6198145661812779E-2</v>
      </c>
      <c r="AG1598" s="90">
        <f>_xll.qlIndexFixing(TenorBasisIndex6M,$AB1598,TRUE,_xll.ohTrigger(trigger,$X$24))</f>
        <v>1.6127712100023762E-2</v>
      </c>
      <c r="AH1598" s="43">
        <f>_xll.qlIndexFixing($X$9,$AB1598,TRUE,trigger)</f>
        <v>1.6182052031437029E-2</v>
      </c>
      <c r="AI1598" s="45">
        <f t="shared" si="39"/>
        <v>-0.54339931413266429</v>
      </c>
    </row>
    <row r="1599" spans="27:35" x14ac:dyDescent="0.2">
      <c r="AA1599" s="122" t="s">
        <v>88</v>
      </c>
      <c r="AB1599" s="40">
        <f>_xll.qlInterestRateIndexFixingDate($X$9,AC1599)</f>
        <v>50595</v>
      </c>
      <c r="AC1599" s="40">
        <f>_xll.qlCalendarAdvance(calendar,$AC1598,AA1599,,,trigger)</f>
        <v>50599</v>
      </c>
      <c r="AD1599" s="40">
        <f>_xll.qlInterestRateIndexMaturity($X$9,AC1599,)</f>
        <v>50783</v>
      </c>
      <c r="AE1599" s="43">
        <f>_xll.qlTenorBasisValue(TenorBasis6M,AC1599,_xll.ohTrigger(trigger,$X$24))</f>
        <v>4.8496970537907354E-4</v>
      </c>
      <c r="AF1599" s="90">
        <f>_xll.qlTenorBasisForwardRate(TenorBasis6M,AC1599,_xll.ohTrigger(trigger,$X$24))</f>
        <v>1.6188049667089501E-2</v>
      </c>
      <c r="AG1599" s="90">
        <f>_xll.qlIndexFixing(TenorBasisIndex6M,$AB1599,TRUE,_xll.ohTrigger(trigger,$X$24))</f>
        <v>1.6131740342933E-2</v>
      </c>
      <c r="AH1599" s="43">
        <f>_xll.qlIndexFixing($X$9,$AB1599,TRUE,trigger)</f>
        <v>1.6172660552838756E-2</v>
      </c>
      <c r="AI1599" s="45">
        <f t="shared" si="39"/>
        <v>-0.40920209905755817</v>
      </c>
    </row>
    <row r="1600" spans="27:35" x14ac:dyDescent="0.2">
      <c r="AA1600" s="122" t="s">
        <v>88</v>
      </c>
      <c r="AB1600" s="40">
        <f>_xll.qlInterestRateIndexFixingDate($X$9,AC1600)</f>
        <v>50602</v>
      </c>
      <c r="AC1600" s="40">
        <f>_xll.qlCalendarAdvance(calendar,$AC1599,AA1600,,,trigger)</f>
        <v>50606</v>
      </c>
      <c r="AD1600" s="40">
        <f>_xll.qlInterestRateIndexMaturity($X$9,AC1600,)</f>
        <v>50790</v>
      </c>
      <c r="AE1600" s="43">
        <f>_xll.qlTenorBasisValue(TenorBasis6M,AC1600,_xll.ohTrigger(trigger,$X$24))</f>
        <v>4.8410646430816634E-4</v>
      </c>
      <c r="AF1600" s="90">
        <f>_xll.qlTenorBasisForwardRate(TenorBasis6M,AC1600,_xll.ohTrigger(trigger,$X$24))</f>
        <v>1.6177994760869254E-2</v>
      </c>
      <c r="AG1600" s="90">
        <f>_xll.qlIndexFixing(TenorBasisIndex6M,$AB1600,TRUE,_xll.ohTrigger(trigger,$X$24))</f>
        <v>1.6135809589456221E-2</v>
      </c>
      <c r="AH1600" s="43">
        <f>_xll.qlIndexFixing($X$9,$AB1600,TRUE,trigger)</f>
        <v>1.6163319581659161E-2</v>
      </c>
      <c r="AI1600" s="45">
        <f t="shared" si="39"/>
        <v>-0.27509992202939815</v>
      </c>
    </row>
    <row r="1601" spans="27:35" x14ac:dyDescent="0.2">
      <c r="AA1601" s="122" t="s">
        <v>88</v>
      </c>
      <c r="AB1601" s="40">
        <f>_xll.qlInterestRateIndexFixingDate($X$9,AC1601)</f>
        <v>50609</v>
      </c>
      <c r="AC1601" s="40">
        <f>_xll.qlCalendarAdvance(calendar,$AC1600,AA1601,,,trigger)</f>
        <v>50613</v>
      </c>
      <c r="AD1601" s="40">
        <f>_xll.qlInterestRateIndexMaturity($X$9,AC1601,)</f>
        <v>50797</v>
      </c>
      <c r="AE1601" s="43">
        <f>_xll.qlTenorBasisValue(TenorBasis6M,AC1601,_xll.ohTrigger(trigger,$X$24))</f>
        <v>4.8324559254852564E-4</v>
      </c>
      <c r="AF1601" s="90">
        <f>_xll.qlTenorBasisForwardRate(TenorBasis6M,AC1601,_xll.ohTrigger(trigger,$X$24))</f>
        <v>1.61679809368914E-2</v>
      </c>
      <c r="AG1601" s="90">
        <f>_xll.qlIndexFixing(TenorBasisIndex6M,$AB1601,TRUE,_xll.ohTrigger(trigger,$X$24))</f>
        <v>1.6139919834212511E-2</v>
      </c>
      <c r="AH1601" s="43">
        <f>_xll.qlIndexFixing($X$9,$AB1601,TRUE,trigger)</f>
        <v>1.6154029117181432E-2</v>
      </c>
      <c r="AI1601" s="45">
        <f t="shared" si="39"/>
        <v>-0.14109282968920861</v>
      </c>
    </row>
    <row r="1602" spans="27:35" x14ac:dyDescent="0.2">
      <c r="AA1602" s="122" t="s">
        <v>88</v>
      </c>
      <c r="AB1602" s="40">
        <f>_xll.qlInterestRateIndexFixingDate($X$9,AC1602)</f>
        <v>50616</v>
      </c>
      <c r="AC1602" s="40">
        <f>_xll.qlCalendarAdvance(calendar,$AC1601,AA1602,,,trigger)</f>
        <v>50620</v>
      </c>
      <c r="AD1602" s="40">
        <f>_xll.qlInterestRateIndexMaturity($X$9,AC1602,)</f>
        <v>50804</v>
      </c>
      <c r="AE1602" s="43">
        <f>_xll.qlTenorBasisValue(TenorBasis6M,AC1602,_xll.ohTrigger(trigger,$X$24))</f>
        <v>4.8238708444638839E-4</v>
      </c>
      <c r="AF1602" s="90">
        <f>_xll.qlTenorBasisForwardRate(TenorBasis6M,AC1602,_xll.ohTrigger(trigger,$X$24))</f>
        <v>1.6158008188905285E-2</v>
      </c>
      <c r="AG1602" s="90">
        <f>_xll.qlIndexFixing(TenorBasisIndex6M,$AB1602,TRUE,_xll.ohTrigger(trigger,$X$24))</f>
        <v>1.6144071071834857E-2</v>
      </c>
      <c r="AH1602" s="43">
        <f>_xll.qlIndexFixing($X$9,$AB1602,TRUE,trigger)</f>
        <v>1.6144789158691792E-2</v>
      </c>
      <c r="AI1602" s="45">
        <f t="shared" si="39"/>
        <v>-7.1808685693508512E-3</v>
      </c>
    </row>
    <row r="1603" spans="27:35" x14ac:dyDescent="0.2">
      <c r="AA1603" s="122" t="s">
        <v>88</v>
      </c>
      <c r="AB1603" s="40">
        <f>_xll.qlInterestRateIndexFixingDate($X$9,AC1603)</f>
        <v>50623</v>
      </c>
      <c r="AC1603" s="40">
        <f>_xll.qlCalendarAdvance(calendar,$AC1602,AA1603,,,trigger)</f>
        <v>50627</v>
      </c>
      <c r="AD1603" s="40">
        <f>_xll.qlInterestRateIndexMaturity($X$9,AC1603,)</f>
        <v>50811</v>
      </c>
      <c r="AE1603" s="43">
        <f>_xll.qlTenorBasisValue(TenorBasis6M,AC1603,_xll.ohTrigger(trigger,$X$24))</f>
        <v>4.8153093435716443E-4</v>
      </c>
      <c r="AF1603" s="90">
        <f>_xll.qlTenorBasisForwardRate(TenorBasis6M,AC1603,_xll.ohTrigger(trigger,$X$24))</f>
        <v>1.6148076510674157E-2</v>
      </c>
      <c r="AG1603" s="90">
        <f>_xll.qlIndexFixing(TenorBasisIndex6M,$AB1603,TRUE,_xll.ohTrigger(trigger,$X$24))</f>
        <v>1.6148263296967547E-2</v>
      </c>
      <c r="AH1603" s="43">
        <f>_xll.qlIndexFixing($X$9,$AB1603,TRUE,trigger)</f>
        <v>1.6135599705481674E-2</v>
      </c>
      <c r="AI1603" s="45">
        <f t="shared" si="39"/>
        <v>0.12663591485873732</v>
      </c>
    </row>
    <row r="1604" spans="27:35" x14ac:dyDescent="0.2">
      <c r="AA1604" s="122" t="s">
        <v>88</v>
      </c>
      <c r="AB1604" s="40">
        <f>_xll.qlInterestRateIndexFixingDate($X$9,AC1604)</f>
        <v>50630</v>
      </c>
      <c r="AC1604" s="40">
        <f>_xll.qlCalendarAdvance(calendar,$AC1603,AA1604,,,trigger)</f>
        <v>50634</v>
      </c>
      <c r="AD1604" s="40">
        <f>_xll.qlInterestRateIndexMaturity($X$9,AC1604,)</f>
        <v>50818</v>
      </c>
      <c r="AE1604" s="43">
        <f>_xll.qlTenorBasisValue(TenorBasis6M,AC1604,_xll.ohTrigger(trigger,$X$24))</f>
        <v>4.8067713664544539E-4</v>
      </c>
      <c r="AF1604" s="90">
        <f>_xll.qlTenorBasisForwardRate(TenorBasis6M,AC1604,_xll.ohTrigger(trigger,$X$24))</f>
        <v>1.6138185895969524E-2</v>
      </c>
      <c r="AG1604" s="90">
        <f>_xll.qlIndexFixing(TenorBasisIndex6M,$AB1604,TRUE,_xll.ohTrigger(trigger,$X$24))</f>
        <v>1.6152496504262683E-2</v>
      </c>
      <c r="AH1604" s="43">
        <f>_xll.qlIndexFixing($X$9,$AB1604,TRUE,trigger)</f>
        <v>1.6126460756845557E-2</v>
      </c>
      <c r="AI1604" s="45">
        <f t="shared" si="39"/>
        <v>0.2603574741712536</v>
      </c>
    </row>
    <row r="1605" spans="27:35" x14ac:dyDescent="0.2">
      <c r="AA1605" s="122" t="s">
        <v>88</v>
      </c>
      <c r="AB1605" s="40">
        <f>_xll.qlInterestRateIndexFixingDate($X$9,AC1605)</f>
        <v>50637</v>
      </c>
      <c r="AC1605" s="40">
        <f>_xll.qlCalendarAdvance(calendar,$AC1604,AA1605,,,trigger)</f>
        <v>50641</v>
      </c>
      <c r="AD1605" s="40">
        <f>_xll.qlInterestRateIndexMaturity($X$9,AC1605,)</f>
        <v>50825</v>
      </c>
      <c r="AE1605" s="43">
        <f>_xll.qlTenorBasisValue(TenorBasis6M,AC1605,_xll.ohTrigger(trigger,$X$24))</f>
        <v>4.7982568568501443E-4</v>
      </c>
      <c r="AF1605" s="90">
        <f>_xll.qlTenorBasisForwardRate(TenorBasis6M,AC1605,_xll.ohTrigger(trigger,$X$24))</f>
        <v>1.6128336338578957E-2</v>
      </c>
      <c r="AG1605" s="90">
        <f>_xll.qlIndexFixing(TenorBasisIndex6M,$AB1605,TRUE,_xll.ohTrigger(trigger,$X$24))</f>
        <v>1.615677068839105E-2</v>
      </c>
      <c r="AH1605" s="43">
        <f>_xll.qlIndexFixing($X$9,$AB1605,TRUE,trigger)</f>
        <v>1.6117372312081393E-2</v>
      </c>
      <c r="AI1605" s="45">
        <f t="shared" si="39"/>
        <v>0.39398376309656563</v>
      </c>
    </row>
    <row r="1606" spans="27:35" x14ac:dyDescent="0.2">
      <c r="AA1606" s="122" t="s">
        <v>88</v>
      </c>
      <c r="AB1606" s="40">
        <f>_xll.qlInterestRateIndexFixingDate($X$9,AC1606)</f>
        <v>50644</v>
      </c>
      <c r="AC1606" s="40">
        <f>_xll.qlCalendarAdvance(calendar,$AC1605,AA1606,,,trigger)</f>
        <v>50648</v>
      </c>
      <c r="AD1606" s="40">
        <f>_xll.qlInterestRateIndexMaturity($X$9,AC1606,)</f>
        <v>50829</v>
      </c>
      <c r="AE1606" s="43">
        <f>_xll.qlTenorBasisValue(TenorBasis6M,AC1606,_xll.ohTrigger(trigger,$X$24))</f>
        <v>4.7897657585885712E-4</v>
      </c>
      <c r="AF1606" s="90">
        <f>_xll.qlTenorBasisForwardRate(TenorBasis6M,AC1606,_xll.ohTrigger(trigger,$X$24))</f>
        <v>1.6119508230105502E-2</v>
      </c>
      <c r="AG1606" s="90">
        <f>_xll.qlIndexFixing(TenorBasisIndex6M,$AB1606,TRUE,_xll.ohTrigger(trigger,$X$24))</f>
        <v>1.616092367207024E-2</v>
      </c>
      <c r="AH1606" s="43">
        <f>_xll.qlIndexFixing($X$9,$AB1606,TRUE,trigger)</f>
        <v>1.6109141425887343E-2</v>
      </c>
      <c r="AI1606" s="45">
        <f t="shared" si="39"/>
        <v>0.51782246182897196</v>
      </c>
    </row>
    <row r="1607" spans="27:35" x14ac:dyDescent="0.2">
      <c r="AA1607" s="122" t="s">
        <v>88</v>
      </c>
      <c r="AB1607" s="40">
        <f>_xll.qlInterestRateIndexFixingDate($X$9,AC1607)</f>
        <v>50651</v>
      </c>
      <c r="AC1607" s="40">
        <f>_xll.qlCalendarAdvance(calendar,$AC1606,AA1607,,,trigger)</f>
        <v>50655</v>
      </c>
      <c r="AD1607" s="40">
        <f>_xll.qlInterestRateIndexMaturity($X$9,AC1607,)</f>
        <v>50836</v>
      </c>
      <c r="AE1607" s="43">
        <f>_xll.qlTenorBasisValue(TenorBasis6M,AC1607,_xll.ohTrigger(trigger,$X$24))</f>
        <v>4.781298015591707E-4</v>
      </c>
      <c r="AF1607" s="90">
        <f>_xll.qlTenorBasisForwardRate(TenorBasis6M,AC1607,_xll.ohTrigger(trigger,$X$24))</f>
        <v>1.6109733286764558E-2</v>
      </c>
      <c r="AG1607" s="90">
        <f>_xll.qlIndexFixing(TenorBasisIndex6M,$AB1607,TRUE,_xll.ohTrigger(trigger,$X$24))</f>
        <v>1.6165504494947944E-2</v>
      </c>
      <c r="AH1607" s="43">
        <f>_xll.qlIndexFixing($X$9,$AB1607,TRUE,trigger)</f>
        <v>1.6100144367763414E-2</v>
      </c>
      <c r="AI1607" s="45">
        <f t="shared" si="39"/>
        <v>0.65360127184530681</v>
      </c>
    </row>
    <row r="1608" spans="27:35" x14ac:dyDescent="0.2">
      <c r="AA1608" s="122" t="s">
        <v>88</v>
      </c>
      <c r="AB1608" s="40">
        <f>_xll.qlInterestRateIndexFixingDate($X$9,AC1608)</f>
        <v>50658</v>
      </c>
      <c r="AC1608" s="40">
        <f>_xll.qlCalendarAdvance(calendar,$AC1607,AA1608,,,trigger)</f>
        <v>50662</v>
      </c>
      <c r="AD1608" s="40">
        <f>_xll.qlInterestRateIndexMaturity($X$9,AC1608,)</f>
        <v>50843</v>
      </c>
      <c r="AE1608" s="43">
        <f>_xll.qlTenorBasisValue(TenorBasis6M,AC1608,_xll.ohTrigger(trigger,$X$24))</f>
        <v>4.7728535718737433E-4</v>
      </c>
      <c r="AF1608" s="90">
        <f>_xll.qlTenorBasisForwardRate(TenorBasis6M,AC1608,_xll.ohTrigger(trigger,$X$24))</f>
        <v>1.609999937720507E-2</v>
      </c>
      <c r="AG1608" s="90">
        <f>_xll.qlIndexFixing(TenorBasisIndex6M,$AB1608,TRUE,_xll.ohTrigger(trigger,$X$24))</f>
        <v>1.6170126274618966E-2</v>
      </c>
      <c r="AH1608" s="43">
        <f>_xll.qlIndexFixing($X$9,$AB1608,TRUE,trigger)</f>
        <v>1.6091197804162963E-2</v>
      </c>
      <c r="AI1608" s="45">
        <f t="shared" si="39"/>
        <v>0.78928470456002953</v>
      </c>
    </row>
    <row r="1609" spans="27:35" x14ac:dyDescent="0.2">
      <c r="AA1609" s="122" t="s">
        <v>88</v>
      </c>
      <c r="AB1609" s="40">
        <f>_xll.qlInterestRateIndexFixingDate($X$9,AC1609)</f>
        <v>50665</v>
      </c>
      <c r="AC1609" s="40">
        <f>_xll.qlCalendarAdvance(calendar,$AC1608,AA1609,,,trigger)</f>
        <v>50669</v>
      </c>
      <c r="AD1609" s="40">
        <f>_xll.qlInterestRateIndexMaturity($X$9,AC1609,)</f>
        <v>50850</v>
      </c>
      <c r="AE1609" s="43">
        <f>_xll.qlTenorBasisValue(TenorBasis6M,AC1609,_xll.ohTrigger(trigger,$X$24))</f>
        <v>4.7644323715411753E-4</v>
      </c>
      <c r="AF1609" s="90">
        <f>_xll.qlTenorBasisForwardRate(TenorBasis6M,AC1609,_xll.ohTrigger(trigger,$X$24))</f>
        <v>1.609030649526887E-2</v>
      </c>
      <c r="AG1609" s="90">
        <f>_xll.qlIndexFixing(TenorBasisIndex6M,$AB1609,TRUE,_xll.ohTrigger(trigger,$X$24))</f>
        <v>1.6174789005805757E-2</v>
      </c>
      <c r="AH1609" s="43">
        <f>_xll.qlIndexFixing($X$9,$AB1609,TRUE,trigger)</f>
        <v>1.608230173441029E-2</v>
      </c>
      <c r="AI1609" s="45">
        <f t="shared" si="39"/>
        <v>0.9248727139546733</v>
      </c>
    </row>
    <row r="1610" spans="27:35" x14ac:dyDescent="0.2">
      <c r="AA1610" s="122" t="s">
        <v>88</v>
      </c>
      <c r="AB1610" s="40">
        <f>_xll.qlInterestRateIndexFixingDate($X$9,AC1610)</f>
        <v>50672</v>
      </c>
      <c r="AC1610" s="40">
        <f>_xll.qlCalendarAdvance(calendar,$AC1609,AA1610,,,trigger)</f>
        <v>50676</v>
      </c>
      <c r="AD1610" s="40">
        <f>_xll.qlInterestRateIndexMaturity($X$9,AC1610,)</f>
        <v>50857</v>
      </c>
      <c r="AE1610" s="43">
        <f>_xll.qlTenorBasisValue(TenorBasis6M,AC1610,_xll.ohTrigger(trigger,$X$24))</f>
        <v>4.7560343587928992E-4</v>
      </c>
      <c r="AF1610" s="90">
        <f>_xll.qlTenorBasisForwardRate(TenorBasis6M,AC1610,_xll.ohTrigger(trigger,$X$24))</f>
        <v>1.6080654634807946E-2</v>
      </c>
      <c r="AG1610" s="90">
        <f>_xll.qlIndexFixing(TenorBasisIndex6M,$AB1610,TRUE,_xll.ohTrigger(trigger,$X$24))</f>
        <v>1.617949268324137E-2</v>
      </c>
      <c r="AH1610" s="43">
        <f>_xll.qlIndexFixing($X$9,$AB1610,TRUE,trigger)</f>
        <v>1.6073456157834988E-2</v>
      </c>
      <c r="AI1610" s="45">
        <f t="shared" si="39"/>
        <v>1.0603652540638193</v>
      </c>
    </row>
    <row r="1611" spans="27:35" x14ac:dyDescent="0.2">
      <c r="AA1611" s="122" t="s">
        <v>88</v>
      </c>
      <c r="AB1611" s="40">
        <f>_xll.qlInterestRateIndexFixingDate($X$9,AC1611)</f>
        <v>50679</v>
      </c>
      <c r="AC1611" s="40">
        <f>_xll.qlCalendarAdvance(calendar,$AC1610,AA1611,,,trigger)</f>
        <v>50683</v>
      </c>
      <c r="AD1611" s="40">
        <f>_xll.qlInterestRateIndexMaturity($X$9,AC1611,)</f>
        <v>50865</v>
      </c>
      <c r="AE1611" s="43">
        <f>_xll.qlTenorBasisValue(TenorBasis6M,AC1611,_xll.ohTrigger(trigger,$X$24))</f>
        <v>4.7476594779203001E-4</v>
      </c>
      <c r="AF1611" s="90">
        <f>_xll.qlTenorBasisForwardRate(TenorBasis6M,AC1611,_xll.ohTrigger(trigger,$X$24))</f>
        <v>1.6070729247386697E-2</v>
      </c>
      <c r="AG1611" s="90">
        <f>_xll.qlIndexFixing(TenorBasisIndex6M,$AB1611,TRUE,_xll.ohTrigger(trigger,$X$24))</f>
        <v>1.6181876879798367E-2</v>
      </c>
      <c r="AH1611" s="43">
        <f>_xll.qlIndexFixing($X$9,$AB1611,TRUE,trigger)</f>
        <v>1.6064407811419486E-2</v>
      </c>
      <c r="AI1611" s="45">
        <f t="shared" si="39"/>
        <v>1.1746906837888094</v>
      </c>
    </row>
    <row r="1612" spans="27:35" x14ac:dyDescent="0.2">
      <c r="AA1612" s="122" t="s">
        <v>88</v>
      </c>
      <c r="AB1612" s="40">
        <f>_xll.qlInterestRateIndexFixingDate($X$9,AC1612)</f>
        <v>50686</v>
      </c>
      <c r="AC1612" s="40">
        <f>_xll.qlCalendarAdvance(calendar,$AC1611,AA1612,,,trigger)</f>
        <v>50690</v>
      </c>
      <c r="AD1612" s="40">
        <f>_xll.qlInterestRateIndexMaturity($X$9,AC1612,)</f>
        <v>50872</v>
      </c>
      <c r="AE1612" s="43">
        <f>_xll.qlTenorBasisValue(TenorBasis6M,AC1612,_xll.ohTrigger(trigger,$X$24))</f>
        <v>4.7393076733073488E-4</v>
      </c>
      <c r="AF1612" s="90">
        <f>_xll.qlTenorBasisForwardRate(TenorBasis6M,AC1612,_xll.ohTrigger(trigger,$X$24))</f>
        <v>1.6061161913480487E-2</v>
      </c>
      <c r="AG1612" s="90">
        <f>_xll.qlIndexFixing(TenorBasisIndex6M,$AB1612,TRUE,_xll.ohTrigger(trigger,$X$24))</f>
        <v>1.6172309250898236E-2</v>
      </c>
      <c r="AH1612" s="43">
        <f>_xll.qlIndexFixing($X$9,$AB1612,TRUE,trigger)</f>
        <v>1.6055666437283744E-2</v>
      </c>
      <c r="AI1612" s="45">
        <f t="shared" si="39"/>
        <v>1.1664281361449189</v>
      </c>
    </row>
    <row r="1613" spans="27:35" x14ac:dyDescent="0.2">
      <c r="AA1613" s="122" t="s">
        <v>88</v>
      </c>
      <c r="AB1613" s="40">
        <f>_xll.qlInterestRateIndexFixingDate($X$9,AC1613)</f>
        <v>50693</v>
      </c>
      <c r="AC1613" s="40">
        <f>_xll.qlCalendarAdvance(calendar,$AC1612,AA1613,,,trigger)</f>
        <v>50697</v>
      </c>
      <c r="AD1613" s="40">
        <f>_xll.qlInterestRateIndexMaturity($X$9,AC1613,)</f>
        <v>50879</v>
      </c>
      <c r="AE1613" s="43">
        <f>_xll.qlTenorBasisValue(TenorBasis6M,AC1613,_xll.ohTrigger(trigger,$X$24))</f>
        <v>4.7309788894306696E-4</v>
      </c>
      <c r="AF1613" s="90">
        <f>_xll.qlTenorBasisForwardRate(TenorBasis6M,AC1613,_xll.ohTrigger(trigger,$X$24))</f>
        <v>1.6051635584318488E-2</v>
      </c>
      <c r="AG1613" s="90">
        <f>_xll.qlIndexFixing(TenorBasisIndex6M,$AB1613,TRUE,_xll.ohTrigger(trigger,$X$24))</f>
        <v>1.6162782629028843E-2</v>
      </c>
      <c r="AH1613" s="43">
        <f>_xll.qlIndexFixing($X$9,$AB1613,TRUE,trigger)</f>
        <v>1.604697555673797E-2</v>
      </c>
      <c r="AI1613" s="45">
        <f t="shared" si="39"/>
        <v>1.158070722908737</v>
      </c>
    </row>
    <row r="1614" spans="27:35" x14ac:dyDescent="0.2">
      <c r="AA1614" s="122" t="s">
        <v>88</v>
      </c>
      <c r="AB1614" s="40">
        <f>_xll.qlInterestRateIndexFixingDate($X$9,AC1614)</f>
        <v>50700</v>
      </c>
      <c r="AC1614" s="40">
        <f>_xll.qlCalendarAdvance(calendar,$AC1613,AA1614,,,trigger)</f>
        <v>50704</v>
      </c>
      <c r="AD1614" s="40">
        <f>_xll.qlInterestRateIndexMaturity($X$9,AC1614,)</f>
        <v>50886</v>
      </c>
      <c r="AE1614" s="43">
        <f>_xll.qlTenorBasisValue(TenorBasis6M,AC1614,_xll.ohTrigger(trigger,$X$24))</f>
        <v>4.722673070859636E-4</v>
      </c>
      <c r="AF1614" s="90">
        <f>_xll.qlTenorBasisForwardRate(TenorBasis6M,AC1614,_xll.ohTrigger(trigger,$X$24))</f>
        <v>1.6042150253799653E-2</v>
      </c>
      <c r="AG1614" s="90">
        <f>_xll.qlIndexFixing(TenorBasisIndex6M,$AB1614,TRUE,_xll.ohTrigger(trigger,$X$24))</f>
        <v>1.6153297008087375E-2</v>
      </c>
      <c r="AH1614" s="43">
        <f>_xll.qlIndexFixing($X$9,$AB1614,TRUE,trigger)</f>
        <v>1.6038335169121593E-2</v>
      </c>
      <c r="AI1614" s="45">
        <f t="shared" si="39"/>
        <v>1.1496183896578249</v>
      </c>
    </row>
    <row r="1615" spans="27:35" x14ac:dyDescent="0.2">
      <c r="AA1615" s="122" t="s">
        <v>88</v>
      </c>
      <c r="AB1615" s="40">
        <f>_xll.qlInterestRateIndexFixingDate($X$9,AC1615)</f>
        <v>50707</v>
      </c>
      <c r="AC1615" s="40">
        <f>_xll.qlCalendarAdvance(calendar,$AC1614,AA1615,,,trigger)</f>
        <v>50711</v>
      </c>
      <c r="AD1615" s="40">
        <f>_xll.qlInterestRateIndexMaturity($X$9,AC1615,)</f>
        <v>50892</v>
      </c>
      <c r="AE1615" s="43">
        <f>_xll.qlTenorBasisValue(TenorBasis6M,AC1615,_xll.ohTrigger(trigger,$X$24))</f>
        <v>4.7143901622564608E-4</v>
      </c>
      <c r="AF1615" s="90">
        <f>_xll.qlTenorBasisForwardRate(TenorBasis6M,AC1615,_xll.ohTrigger(trigger,$X$24))</f>
        <v>1.6033010440315965E-2</v>
      </c>
      <c r="AG1615" s="90">
        <f>_xll.qlIndexFixing(TenorBasisIndex6M,$AB1615,TRUE,_xll.ohTrigger(trigger,$X$24))</f>
        <v>1.6144151979163714E-2</v>
      </c>
      <c r="AH1615" s="43">
        <f>_xll.qlIndexFixing($X$9,$AB1615,TRUE,trigger)</f>
        <v>1.6029985649359473E-2</v>
      </c>
      <c r="AI1615" s="45">
        <f t="shared" si="39"/>
        <v>1.1416632980424182</v>
      </c>
    </row>
    <row r="1616" spans="27:35" x14ac:dyDescent="0.2">
      <c r="AA1616" s="122" t="s">
        <v>88</v>
      </c>
      <c r="AB1616" s="40">
        <f>_xll.qlInterestRateIndexFixingDate($X$9,AC1616)</f>
        <v>50714</v>
      </c>
      <c r="AC1616" s="40">
        <f>_xll.qlCalendarAdvance(calendar,$AC1615,AA1616,,,trigger)</f>
        <v>50718</v>
      </c>
      <c r="AD1616" s="40">
        <f>_xll.qlInterestRateIndexMaturity($X$9,AC1616,)</f>
        <v>50899</v>
      </c>
      <c r="AE1616" s="43">
        <f>_xll.qlTenorBasisValue(TenorBasis6M,AC1616,_xll.ohTrigger(trigger,$X$24))</f>
        <v>4.7061301083762587E-4</v>
      </c>
      <c r="AF1616" s="90">
        <f>_xll.qlTenorBasisForwardRate(TenorBasis6M,AC1616,_xll.ohTrigger(trigger,$X$24))</f>
        <v>1.6023604580283027E-2</v>
      </c>
      <c r="AG1616" s="90">
        <f>_xll.qlIndexFixing(TenorBasisIndex6M,$AB1616,TRUE,_xll.ohTrigger(trigger,$X$24))</f>
        <v>1.6134745836003002E-2</v>
      </c>
      <c r="AH1616" s="43">
        <f>_xll.qlIndexFixing($X$9,$AB1616,TRUE,trigger)</f>
        <v>1.6021443017949701E-2</v>
      </c>
      <c r="AI1616" s="45">
        <f t="shared" si="39"/>
        <v>1.1330281805330134</v>
      </c>
    </row>
    <row r="1617" spans="27:35" x14ac:dyDescent="0.2">
      <c r="AA1617" s="122" t="s">
        <v>88</v>
      </c>
      <c r="AB1617" s="40">
        <f>_xll.qlInterestRateIndexFixingDate($X$9,AC1617)</f>
        <v>50721</v>
      </c>
      <c r="AC1617" s="40">
        <f>_xll.qlCalendarAdvance(calendar,$AC1616,AA1617,,,trigger)</f>
        <v>50725</v>
      </c>
      <c r="AD1617" s="40">
        <f>_xll.qlInterestRateIndexMaturity($X$9,AC1617,)</f>
        <v>50906</v>
      </c>
      <c r="AE1617" s="43">
        <f>_xll.qlTenorBasisValue(TenorBasis6M,AC1617,_xll.ohTrigger(trigger,$X$24))</f>
        <v>4.6978928540671321E-4</v>
      </c>
      <c r="AF1617" s="90">
        <f>_xll.qlTenorBasisForwardRate(TenorBasis6M,AC1617,_xll.ohTrigger(trigger,$X$24))</f>
        <v>1.6014239699027141E-2</v>
      </c>
      <c r="AG1617" s="90">
        <f>_xll.qlIndexFixing(TenorBasisIndex6M,$AB1617,TRUE,_xll.ohTrigger(trigger,$X$24))</f>
        <v>1.6125380673891115E-2</v>
      </c>
      <c r="AH1617" s="43">
        <f>_xll.qlIndexFixing($X$9,$AB1617,TRUE,trigger)</f>
        <v>1.6012950875121643E-2</v>
      </c>
      <c r="AI1617" s="45">
        <f t="shared" si="39"/>
        <v>1.1242979876947139</v>
      </c>
    </row>
    <row r="1618" spans="27:35" x14ac:dyDescent="0.2">
      <c r="AA1618" s="122" t="s">
        <v>88</v>
      </c>
      <c r="AB1618" s="40">
        <f>_xll.qlInterestRateIndexFixingDate($X$9,AC1618)</f>
        <v>50728</v>
      </c>
      <c r="AC1618" s="40">
        <f>_xll.qlCalendarAdvance(calendar,$AC1617,AA1618,,,trigger)</f>
        <v>50732</v>
      </c>
      <c r="AD1618" s="40">
        <f>_xll.qlInterestRateIndexMaturity($X$9,AC1618,)</f>
        <v>50913</v>
      </c>
      <c r="AE1618" s="43">
        <f>_xll.qlTenorBasisValue(TenorBasis6M,AC1618,_xll.ohTrigger(trigger,$X$24))</f>
        <v>4.6896783442702502E-4</v>
      </c>
      <c r="AF1618" s="90">
        <f>_xll.qlTenorBasisForwardRate(TenorBasis6M,AC1618,_xll.ohTrigger(trigger,$X$24))</f>
        <v>1.6004915790496142E-2</v>
      </c>
      <c r="AG1618" s="90">
        <f>_xll.qlIndexFixing(TenorBasisIndex6M,$AB1618,TRUE,_xll.ohTrigger(trigger,$X$24))</f>
        <v>1.6116056486774121E-2</v>
      </c>
      <c r="AH1618" s="43">
        <f>_xll.qlIndexFixing($X$9,$AB1618,TRUE,trigger)</f>
        <v>1.6004509220232718E-2</v>
      </c>
      <c r="AI1618" s="45">
        <f t="shared" si="39"/>
        <v>1.1154726654140357</v>
      </c>
    </row>
    <row r="1619" spans="27:35" x14ac:dyDescent="0.2">
      <c r="AA1619" s="122" t="s">
        <v>88</v>
      </c>
      <c r="AB1619" s="40">
        <f>_xll.qlInterestRateIndexFixingDate($X$9,AC1619)</f>
        <v>50735</v>
      </c>
      <c r="AC1619" s="40">
        <f>_xll.qlCalendarAdvance(calendar,$AC1618,AA1619,,,trigger)</f>
        <v>50739</v>
      </c>
      <c r="AD1619" s="40">
        <f>_xll.qlInterestRateIndexMaturity($X$9,AC1619,)</f>
        <v>50921</v>
      </c>
      <c r="AE1619" s="43">
        <f>_xll.qlTenorBasisValue(TenorBasis6M,AC1619,_xll.ohTrigger(trigger,$X$24))</f>
        <v>4.681486524019925E-4</v>
      </c>
      <c r="AF1619" s="90">
        <f>_xll.qlTenorBasisForwardRate(TenorBasis6M,AC1619,_xll.ohTrigger(trigger,$X$24))</f>
        <v>1.5995338368100891E-2</v>
      </c>
      <c r="AG1619" s="90">
        <f>_xll.qlIndexFixing(TenorBasisIndex6M,$AB1619,TRUE,_xll.ohTrigger(trigger,$X$24))</f>
        <v>1.6106483704515763E-2</v>
      </c>
      <c r="AH1619" s="43">
        <f>_xll.qlIndexFixing($X$9,$AB1619,TRUE,trigger)</f>
        <v>1.599589060216201E-2</v>
      </c>
      <c r="AI1619" s="45">
        <f t="shared" si="39"/>
        <v>1.1059310235375306</v>
      </c>
    </row>
    <row r="1620" spans="27:35" x14ac:dyDescent="0.2">
      <c r="AA1620" s="122" t="s">
        <v>88</v>
      </c>
      <c r="AB1620" s="40">
        <f>_xll.qlInterestRateIndexFixingDate($X$9,AC1620)</f>
        <v>50742</v>
      </c>
      <c r="AC1620" s="40">
        <f>_xll.qlCalendarAdvance(calendar,$AC1619,AA1620,,,trigger)</f>
        <v>50746</v>
      </c>
      <c r="AD1620" s="40">
        <f>_xll.qlInterestRateIndexMaturity($X$9,AC1620,)</f>
        <v>50928</v>
      </c>
      <c r="AE1620" s="43">
        <f>_xll.qlTenorBasisValue(TenorBasis6M,AC1620,_xll.ohTrigger(trigger,$X$24))</f>
        <v>4.6733173384436741E-4</v>
      </c>
      <c r="AF1620" s="90">
        <f>_xll.qlTenorBasisForwardRate(TenorBasis6M,AC1620,_xll.ohTrigger(trigger,$X$24))</f>
        <v>1.5986098901954876E-2</v>
      </c>
      <c r="AG1620" s="90">
        <f>_xll.qlIndexFixing(TenorBasisIndex6M,$AB1620,TRUE,_xll.ohTrigger(trigger,$X$24))</f>
        <v>1.6097243961643411E-2</v>
      </c>
      <c r="AH1620" s="43">
        <f>_xll.qlIndexFixing($X$9,$AB1620,TRUE,trigger)</f>
        <v>1.5987553158482382E-2</v>
      </c>
      <c r="AI1620" s="45">
        <f t="shared" si="39"/>
        <v>1.0969080316102984</v>
      </c>
    </row>
    <row r="1621" spans="27:35" x14ac:dyDescent="0.2">
      <c r="AA1621" s="122" t="s">
        <v>88</v>
      </c>
      <c r="AB1621" s="40">
        <f>_xll.qlInterestRateIndexFixingDate($X$9,AC1621)</f>
        <v>50749</v>
      </c>
      <c r="AC1621" s="40">
        <f>_xll.qlCalendarAdvance(calendar,$AC1620,AA1621,,,trigger)</f>
        <v>50753</v>
      </c>
      <c r="AD1621" s="40">
        <f>_xll.qlInterestRateIndexMaturity($X$9,AC1621,)</f>
        <v>50935</v>
      </c>
      <c r="AE1621" s="43">
        <f>_xll.qlTenorBasisValue(TenorBasis6M,AC1621,_xll.ohTrigger(trigger,$X$24))</f>
        <v>4.6651707327623041E-4</v>
      </c>
      <c r="AF1621" s="90">
        <f>_xll.qlTenorBasisForwardRate(TenorBasis6M,AC1621,_xll.ohTrigger(trigger,$X$24))</f>
        <v>1.5976900392068342E-2</v>
      </c>
      <c r="AG1621" s="90">
        <f>_xll.qlIndexFixing(TenorBasisIndex6M,$AB1621,TRUE,_xll.ohTrigger(trigger,$X$24))</f>
        <v>1.6088045177311355E-2</v>
      </c>
      <c r="AH1621" s="43">
        <f>_xll.qlIndexFixing($X$9,$AB1621,TRUE,trigger)</f>
        <v>1.5979266203220599E-2</v>
      </c>
      <c r="AI1621" s="45">
        <f t="shared" si="39"/>
        <v>1.0877897409075632</v>
      </c>
    </row>
    <row r="1622" spans="27:35" x14ac:dyDescent="0.2">
      <c r="AA1622" s="122" t="s">
        <v>88</v>
      </c>
      <c r="AB1622" s="40">
        <f>_xll.qlInterestRateIndexFixingDate($X$9,AC1622)</f>
        <v>50756</v>
      </c>
      <c r="AC1622" s="40">
        <f>_xll.qlCalendarAdvance(calendar,$AC1621,AA1622,,,trigger)</f>
        <v>50760</v>
      </c>
      <c r="AD1622" s="40">
        <f>_xll.qlInterestRateIndexMaturity($X$9,AC1622,)</f>
        <v>50942</v>
      </c>
      <c r="AE1622" s="43">
        <f>_xll.qlTenorBasisValue(TenorBasis6M,AC1622,_xll.ohTrigger(trigger,$X$24))</f>
        <v>4.6570466522899705E-4</v>
      </c>
      <c r="AF1622" s="90">
        <f>_xll.qlTenorBasisForwardRate(TenorBasis6M,AC1622,_xll.ohTrigger(trigger,$X$24))</f>
        <v>1.5967742832432467E-2</v>
      </c>
      <c r="AG1622" s="90">
        <f>_xll.qlIndexFixing(TenorBasisIndex6M,$AB1622,TRUE,_xll.ohTrigger(trigger,$X$24))</f>
        <v>1.6078887345512532E-2</v>
      </c>
      <c r="AH1622" s="43">
        <f>_xll.qlIndexFixing($X$9,$AB1622,TRUE,trigger)</f>
        <v>1.5971029735748585E-2</v>
      </c>
      <c r="AI1622" s="45">
        <f t="shared" si="39"/>
        <v>1.0785760976394707</v>
      </c>
    </row>
    <row r="1623" spans="27:35" x14ac:dyDescent="0.2">
      <c r="AA1623" s="122" t="s">
        <v>88</v>
      </c>
      <c r="AB1623" s="40">
        <f>_xll.qlInterestRateIndexFixingDate($X$9,AC1623)</f>
        <v>50763</v>
      </c>
      <c r="AC1623" s="40">
        <f>_xll.qlCalendarAdvance(calendar,$AC1622,AA1623,,,trigger)</f>
        <v>50767</v>
      </c>
      <c r="AD1623" s="40">
        <f>_xll.qlInterestRateIndexMaturity($X$9,AC1623,)</f>
        <v>50949</v>
      </c>
      <c r="AE1623" s="43">
        <f>_xll.qlTenorBasisValue(TenorBasis6M,AC1623,_xll.ohTrigger(trigger,$X$24))</f>
        <v>4.6489450424342434E-4</v>
      </c>
      <c r="AF1623" s="90">
        <f>_xll.qlTenorBasisForwardRate(TenorBasis6M,AC1623,_xll.ohTrigger(trigger,$X$24))</f>
        <v>1.5958626217053812E-2</v>
      </c>
      <c r="AG1623" s="90">
        <f>_xll.qlIndexFixing(TenorBasisIndex6M,$AB1623,TRUE,_xll.ohTrigger(trigger,$X$24))</f>
        <v>1.6069770460250859E-2</v>
      </c>
      <c r="AH1623" s="43">
        <f>_xll.qlIndexFixing($X$9,$AB1623,TRUE,trigger)</f>
        <v>1.5962843755439597E-2</v>
      </c>
      <c r="AI1623" s="45">
        <f t="shared" si="39"/>
        <v>1.0692670481126167</v>
      </c>
    </row>
    <row r="1624" spans="27:35" x14ac:dyDescent="0.2">
      <c r="AA1624" s="122" t="s">
        <v>88</v>
      </c>
      <c r="AB1624" s="40">
        <f>_xll.qlInterestRateIndexFixingDate($X$9,AC1624)</f>
        <v>50770</v>
      </c>
      <c r="AC1624" s="40">
        <f>_xll.qlCalendarAdvance(calendar,$AC1623,AA1624,,,trigger)</f>
        <v>50774</v>
      </c>
      <c r="AD1624" s="40">
        <f>_xll.qlInterestRateIndexMaturity($X$9,AC1624,)</f>
        <v>50955</v>
      </c>
      <c r="AE1624" s="43">
        <f>_xll.qlTenorBasisValue(TenorBasis6M,AC1624,_xll.ohTrigger(trigger,$X$24))</f>
        <v>4.640865848696185E-4</v>
      </c>
      <c r="AF1624" s="90">
        <f>_xll.qlTenorBasisForwardRate(TenorBasis6M,AC1624,_xll.ohTrigger(trigger,$X$24))</f>
        <v>1.5949832429104433E-2</v>
      </c>
      <c r="AG1624" s="90">
        <f>_xll.qlIndexFixing(TenorBasisIndex6M,$AB1624,TRUE,_xll.ohTrigger(trigger,$X$24))</f>
        <v>1.6060971501517612E-2</v>
      </c>
      <c r="AH1624" s="43">
        <f>_xll.qlIndexFixing($X$9,$AB1624,TRUE,trigger)</f>
        <v>1.5954919502211059E-2</v>
      </c>
      <c r="AI1624" s="45">
        <f t="shared" si="39"/>
        <v>1.0605199930655353</v>
      </c>
    </row>
    <row r="1625" spans="27:35" x14ac:dyDescent="0.2">
      <c r="AA1625" s="122" t="s">
        <v>88</v>
      </c>
      <c r="AB1625" s="40">
        <f>_xll.qlInterestRateIndexFixingDate($X$9,AC1625)</f>
        <v>50777</v>
      </c>
      <c r="AC1625" s="40">
        <f>_xll.qlCalendarAdvance(calendar,$AC1624,AA1625,,,trigger)</f>
        <v>50781</v>
      </c>
      <c r="AD1625" s="40">
        <f>_xll.qlInterestRateIndexMaturity($X$9,AC1625,)</f>
        <v>50962</v>
      </c>
      <c r="AE1625" s="43">
        <f>_xll.qlTenorBasisValue(TenorBasis6M,AC1625,_xll.ohTrigger(trigger,$X$24))</f>
        <v>4.6328090166704034E-4</v>
      </c>
      <c r="AF1625" s="90">
        <f>_xll.qlTenorBasisForwardRate(TenorBasis6M,AC1625,_xll.ohTrigger(trigger,$X$24))</f>
        <v>1.5940795161182138E-2</v>
      </c>
      <c r="AG1625" s="90">
        <f>_xll.qlIndexFixing(TenorBasisIndex6M,$AB1625,TRUE,_xll.ohTrigger(trigger,$X$24))</f>
        <v>1.6051933970891427E-2</v>
      </c>
      <c r="AH1625" s="43">
        <f>_xll.qlIndexFixing($X$9,$AB1625,TRUE,trigger)</f>
        <v>1.5946831245267294E-2</v>
      </c>
      <c r="AI1625" s="45">
        <f t="shared" si="39"/>
        <v>1.0510272562413299</v>
      </c>
    </row>
    <row r="1626" spans="27:35" x14ac:dyDescent="0.2">
      <c r="AA1626" s="122" t="s">
        <v>88</v>
      </c>
      <c r="AB1626" s="40">
        <f>_xll.qlInterestRateIndexFixingDate($X$9,AC1626)</f>
        <v>50784</v>
      </c>
      <c r="AC1626" s="40">
        <f>_xll.qlCalendarAdvance(calendar,$AC1625,AA1626,,,trigger)</f>
        <v>50788</v>
      </c>
      <c r="AD1626" s="40">
        <f>_xll.qlInterestRateIndexMaturity($X$9,AC1626,)</f>
        <v>50969</v>
      </c>
      <c r="AE1626" s="43">
        <f>_xll.qlTenorBasisValue(TenorBasis6M,AC1626,_xll.ohTrigger(trigger,$X$24))</f>
        <v>4.6247744920451135E-4</v>
      </c>
      <c r="AF1626" s="90">
        <f>_xll.qlTenorBasisForwardRate(TenorBasis6M,AC1626,_xll.ohTrigger(trigger,$X$24))</f>
        <v>1.5931798817994385E-2</v>
      </c>
      <c r="AG1626" s="90">
        <f>_xll.qlIndexFixing(TenorBasisIndex6M,$AB1626,TRUE,_xll.ohTrigger(trigger,$X$24))</f>
        <v>1.6042937367265371E-2</v>
      </c>
      <c r="AH1626" s="43">
        <f>_xll.qlIndexFixing($X$9,$AB1626,TRUE,trigger)</f>
        <v>1.5938793471271296E-2</v>
      </c>
      <c r="AI1626" s="45">
        <f t="shared" si="39"/>
        <v>1.0414389599407505</v>
      </c>
    </row>
    <row r="1627" spans="27:35" x14ac:dyDescent="0.2">
      <c r="AA1627" s="122" t="s">
        <v>88</v>
      </c>
      <c r="AB1627" s="40">
        <f>_xll.qlInterestRateIndexFixingDate($X$9,AC1627)</f>
        <v>50791</v>
      </c>
      <c r="AC1627" s="40">
        <f>_xll.qlCalendarAdvance(calendar,$AC1626,AA1627,,,trigger)</f>
        <v>50795</v>
      </c>
      <c r="AD1627" s="40">
        <f>_xll.qlInterestRateIndexMaturity($X$9,AC1627,)</f>
        <v>50976</v>
      </c>
      <c r="AE1627" s="43">
        <f>_xll.qlTenorBasisValue(TenorBasis6M,AC1627,_xll.ohTrigger(trigger,$X$24))</f>
        <v>4.6167622206021966E-4</v>
      </c>
      <c r="AF1627" s="90">
        <f>_xll.qlTenorBasisForwardRate(TenorBasis6M,AC1627,_xll.ohTrigger(trigger,$X$24))</f>
        <v>1.592284339359587E-2</v>
      </c>
      <c r="AG1627" s="90">
        <f>_xll.qlIndexFixing(TenorBasisIndex6M,$AB1627,TRUE,_xll.ohTrigger(trigger,$X$24))</f>
        <v>1.6033981684696798E-2</v>
      </c>
      <c r="AH1627" s="43">
        <f>_xll.qlIndexFixing($X$9,$AB1627,TRUE,trigger)</f>
        <v>1.5930806179615377E-2</v>
      </c>
      <c r="AI1627" s="45">
        <f t="shared" si="39"/>
        <v>1.0317550508142161</v>
      </c>
    </row>
    <row r="1628" spans="27:35" x14ac:dyDescent="0.2">
      <c r="AA1628" s="122" t="s">
        <v>88</v>
      </c>
      <c r="AB1628" s="40">
        <f>_xll.qlInterestRateIndexFixingDate($X$9,AC1628)</f>
        <v>50798</v>
      </c>
      <c r="AC1628" s="40">
        <f>_xll.qlCalendarAdvance(calendar,$AC1627,AA1628,,,trigger)</f>
        <v>50802</v>
      </c>
      <c r="AD1628" s="40">
        <f>_xll.qlInterestRateIndexMaturity($X$9,AC1628,)</f>
        <v>50983</v>
      </c>
      <c r="AE1628" s="43">
        <f>_xll.qlTenorBasisValue(TenorBasis6M,AC1628,_xll.ohTrigger(trigger,$X$24))</f>
        <v>4.6087721482172752E-4</v>
      </c>
      <c r="AF1628" s="90">
        <f>_xll.qlTenorBasisForwardRate(TenorBasis6M,AC1628,_xll.ohTrigger(trigger,$X$24))</f>
        <v>1.5913928882053664E-2</v>
      </c>
      <c r="AG1628" s="90">
        <f>_xll.qlIndexFixing(TenorBasisIndex6M,$AB1628,TRUE,_xll.ohTrigger(trigger,$X$24))</f>
        <v>1.6025066917251005E-2</v>
      </c>
      <c r="AH1628" s="43">
        <f>_xll.qlIndexFixing($X$9,$AB1628,TRUE,trigger)</f>
        <v>1.592286936969714E-2</v>
      </c>
      <c r="AI1628" s="45">
        <f t="shared" si="39"/>
        <v>1.0219754755386514</v>
      </c>
    </row>
    <row r="1629" spans="27:35" x14ac:dyDescent="0.2">
      <c r="AA1629" s="122" t="s">
        <v>88</v>
      </c>
      <c r="AB1629" s="40">
        <f>_xll.qlInterestRateIndexFixingDate($X$9,AC1629)</f>
        <v>50805</v>
      </c>
      <c r="AC1629" s="40">
        <f>_xll.qlCalendarAdvance(calendar,$AC1628,AA1629,,,trigger)</f>
        <v>50809</v>
      </c>
      <c r="AD1629" s="40">
        <f>_xll.qlInterestRateIndexMaturity($X$9,AC1629,)</f>
        <v>50990</v>
      </c>
      <c r="AE1629" s="43">
        <f>_xll.qlTenorBasisValue(TenorBasis6M,AC1629,_xll.ohTrigger(trigger,$X$24))</f>
        <v>4.6008042208597433E-4</v>
      </c>
      <c r="AF1629" s="90">
        <f>_xll.qlTenorBasisForwardRate(TenorBasis6M,AC1629,_xll.ohTrigger(trigger,$X$24))</f>
        <v>1.5905055277445432E-2</v>
      </c>
      <c r="AG1629" s="90">
        <f>_xll.qlIndexFixing(TenorBasisIndex6M,$AB1629,TRUE,_xll.ohTrigger(trigger,$X$24))</f>
        <v>1.6016193059006104E-2</v>
      </c>
      <c r="AH1629" s="43">
        <f>_xll.qlIndexFixing($X$9,$AB1629,TRUE,trigger)</f>
        <v>1.5914983040917291E-2</v>
      </c>
      <c r="AI1629" s="45">
        <f t="shared" si="39"/>
        <v>1.0121001808881258</v>
      </c>
    </row>
    <row r="1630" spans="27:35" x14ac:dyDescent="0.2">
      <c r="AA1630" s="122" t="s">
        <v>88</v>
      </c>
      <c r="AB1630" s="40">
        <f>_xll.qlInterestRateIndexFixingDate($X$9,AC1630)</f>
        <v>50812</v>
      </c>
      <c r="AC1630" s="40">
        <f>_xll.qlCalendarAdvance(calendar,$AC1629,AA1630,,,trigger)</f>
        <v>50816</v>
      </c>
      <c r="AD1630" s="40">
        <f>_xll.qlInterestRateIndexMaturity($X$9,AC1630,)</f>
        <v>50997</v>
      </c>
      <c r="AE1630" s="43">
        <f>_xll.qlTenorBasisValue(TenorBasis6M,AC1630,_xll.ohTrigger(trigger,$X$24))</f>
        <v>4.5928583845928381E-4</v>
      </c>
      <c r="AF1630" s="90">
        <f>_xll.qlTenorBasisForwardRate(TenorBasis6M,AC1630,_xll.ohTrigger(trigger,$X$24))</f>
        <v>1.5896222573862088E-2</v>
      </c>
      <c r="AG1630" s="90">
        <f>_xll.qlIndexFixing(TenorBasisIndex6M,$AB1630,TRUE,_xll.ohTrigger(trigger,$X$24))</f>
        <v>1.6007360104051679E-2</v>
      </c>
      <c r="AH1630" s="43">
        <f>_xll.qlIndexFixing($X$9,$AB1630,TRUE,trigger)</f>
        <v>1.5907147192679619E-2</v>
      </c>
      <c r="AI1630" s="45">
        <f t="shared" si="39"/>
        <v>1.0021291137205999</v>
      </c>
    </row>
    <row r="1631" spans="27:35" x14ac:dyDescent="0.2">
      <c r="AA1631" s="122" t="s">
        <v>88</v>
      </c>
      <c r="AB1631" s="40">
        <f>_xll.qlInterestRateIndexFixingDate($X$9,AC1631)</f>
        <v>50819</v>
      </c>
      <c r="AC1631" s="40">
        <f>_xll.qlCalendarAdvance(calendar,$AC1630,AA1631,,,trigger)</f>
        <v>50823</v>
      </c>
      <c r="AD1631" s="40">
        <f>_xll.qlInterestRateIndexMaturity($X$9,AC1631,)</f>
        <v>51004</v>
      </c>
      <c r="AE1631" s="43">
        <f>_xll.qlTenorBasisValue(TenorBasis6M,AC1631,_xll.ohTrigger(trigger,$X$24))</f>
        <v>4.5849345855736941E-4</v>
      </c>
      <c r="AF1631" s="90">
        <f>_xll.qlTenorBasisForwardRate(TenorBasis6M,AC1631,_xll.ohTrigger(trigger,$X$24))</f>
        <v>1.5887430765405584E-2</v>
      </c>
      <c r="AG1631" s="90">
        <f>_xll.qlIndexFixing(TenorBasisIndex6M,$AB1631,TRUE,_xll.ohTrigger(trigger,$X$24))</f>
        <v>1.5998568046490129E-2</v>
      </c>
      <c r="AH1631" s="43">
        <f>_xll.qlIndexFixing($X$9,$AB1631,TRUE,trigger)</f>
        <v>1.5899361824392774E-2</v>
      </c>
      <c r="AI1631" s="45">
        <f t="shared" si="39"/>
        <v>0.9920622209735539</v>
      </c>
    </row>
    <row r="1632" spans="27:35" x14ac:dyDescent="0.2">
      <c r="AA1632" s="122" t="s">
        <v>88</v>
      </c>
      <c r="AB1632" s="40">
        <f>_xll.qlInterestRateIndexFixingDate($X$9,AC1632)</f>
        <v>50826</v>
      </c>
      <c r="AC1632" s="40">
        <f>_xll.qlCalendarAdvance(calendar,$AC1631,AA1632,,,trigger)</f>
        <v>50830</v>
      </c>
      <c r="AD1632" s="40">
        <f>_xll.qlInterestRateIndexMaturity($X$9,AC1632,)</f>
        <v>51014</v>
      </c>
      <c r="AE1632" s="43">
        <f>_xll.qlTenorBasisValue(TenorBasis6M,AC1632,_xll.ohTrigger(trigger,$X$24))</f>
        <v>4.5770327700533843E-4</v>
      </c>
      <c r="AF1632" s="90">
        <f>_xll.qlTenorBasisForwardRate(TenorBasis6M,AC1632,_xll.ohTrigger(trigger,$X$24))</f>
        <v>1.5877895571285525E-2</v>
      </c>
      <c r="AG1632" s="90">
        <f>_xll.qlIndexFixing(TenorBasisIndex6M,$AB1632,TRUE,_xll.ohTrigger(trigger,$X$24))</f>
        <v>1.5989047252899975E-2</v>
      </c>
      <c r="AH1632" s="43">
        <f>_xll.qlIndexFixing($X$9,$AB1632,TRUE,trigger)</f>
        <v>1.5891072310053891E-2</v>
      </c>
      <c r="AI1632" s="45">
        <f t="shared" si="39"/>
        <v>0.97974942846083124</v>
      </c>
    </row>
    <row r="1633" spans="27:35" x14ac:dyDescent="0.2">
      <c r="AA1633" s="122" t="s">
        <v>88</v>
      </c>
      <c r="AB1633" s="40">
        <f>_xll.qlInterestRateIndexFixingDate($X$9,AC1633)</f>
        <v>50833</v>
      </c>
      <c r="AC1633" s="40">
        <f>_xll.qlCalendarAdvance(calendar,$AC1632,AA1633,,,trigger)</f>
        <v>50837</v>
      </c>
      <c r="AD1633" s="40">
        <f>_xll.qlInterestRateIndexMaturity($X$9,AC1633,)</f>
        <v>51021</v>
      </c>
      <c r="AE1633" s="43">
        <f>_xll.qlTenorBasisValue(TenorBasis6M,AC1633,_xll.ohTrigger(trigger,$X$24))</f>
        <v>4.5691528843769757E-4</v>
      </c>
      <c r="AF1633" s="90">
        <f>_xll.qlTenorBasisForwardRate(TenorBasis6M,AC1633,_xll.ohTrigger(trigger,$X$24))</f>
        <v>1.5869193143839905E-2</v>
      </c>
      <c r="AG1633" s="90">
        <f>_xll.qlIndexFixing(TenorBasisIndex6M,$AB1633,TRUE,_xll.ohTrigger(trigger,$X$24))</f>
        <v>1.5980344573336462E-2</v>
      </c>
      <c r="AH1633" s="43">
        <f>_xll.qlIndexFixing($X$9,$AB1633,TRUE,trigger)</f>
        <v>1.5883397704636197E-2</v>
      </c>
      <c r="AI1633" s="45">
        <f t="shared" si="39"/>
        <v>0.96946868700265032</v>
      </c>
    </row>
    <row r="1634" spans="27:35" x14ac:dyDescent="0.2">
      <c r="AA1634" s="122" t="s">
        <v>88</v>
      </c>
      <c r="AB1634" s="40">
        <f>_xll.qlInterestRateIndexFixingDate($X$9,AC1634)</f>
        <v>50840</v>
      </c>
      <c r="AC1634" s="40">
        <f>_xll.qlCalendarAdvance(calendar,$AC1633,AA1634,,,trigger)</f>
        <v>50844</v>
      </c>
      <c r="AD1634" s="40">
        <f>_xll.qlInterestRateIndexMaturity($X$9,AC1634,)</f>
        <v>51028</v>
      </c>
      <c r="AE1634" s="43">
        <f>_xll.qlTenorBasisValue(TenorBasis6M,AC1634,_xll.ohTrigger(trigger,$X$24))</f>
        <v>4.5612948749835765E-4</v>
      </c>
      <c r="AF1634" s="90">
        <f>_xll.qlTenorBasisForwardRate(TenorBasis6M,AC1634,_xll.ohTrigger(trigger,$X$24))</f>
        <v>1.5860531598661427E-2</v>
      </c>
      <c r="AG1634" s="90">
        <f>_xll.qlIndexFixing(TenorBasisIndex6M,$AB1634,TRUE,_xll.ohTrigger(trigger,$X$24))</f>
        <v>1.5971682778344334E-2</v>
      </c>
      <c r="AH1634" s="43">
        <f>_xll.qlIndexFixing($X$9,$AB1634,TRUE,trigger)</f>
        <v>1.5875773584433206E-2</v>
      </c>
      <c r="AI1634" s="45">
        <f t="shared" si="39"/>
        <v>0.95909193911128399</v>
      </c>
    </row>
    <row r="1635" spans="27:35" x14ac:dyDescent="0.2">
      <c r="AA1635" s="122" t="s">
        <v>88</v>
      </c>
      <c r="AB1635" s="40">
        <f>_xll.qlInterestRateIndexFixingDate($X$9,AC1635)</f>
        <v>50847</v>
      </c>
      <c r="AC1635" s="40">
        <f>_xll.qlCalendarAdvance(calendar,$AC1634,AA1635,,,trigger)</f>
        <v>50851</v>
      </c>
      <c r="AD1635" s="40">
        <f>_xll.qlInterestRateIndexMaturity($X$9,AC1635,)</f>
        <v>51035</v>
      </c>
      <c r="AE1635" s="43">
        <f>_xll.qlTenorBasisValue(TenorBasis6M,AC1635,_xll.ohTrigger(trigger,$X$24))</f>
        <v>4.5534586884063877E-4</v>
      </c>
      <c r="AF1635" s="90">
        <f>_xll.qlTenorBasisForwardRate(TenorBasis6M,AC1635,_xll.ohTrigger(trigger,$X$24))</f>
        <v>1.5851910929894766E-2</v>
      </c>
      <c r="AG1635" s="90">
        <f>_xll.qlIndexFixing(TenorBasisIndex6M,$AB1635,TRUE,_xll.ohTrigger(trigger,$X$24))</f>
        <v>1.5963061862067401E-2</v>
      </c>
      <c r="AH1635" s="43">
        <f>_xll.qlIndexFixing($X$9,$AB1635,TRUE,trigger)</f>
        <v>1.58681999488593E-2</v>
      </c>
      <c r="AI1635" s="45">
        <f t="shared" si="39"/>
        <v>0.94861913208101056</v>
      </c>
    </row>
    <row r="1636" spans="27:35" x14ac:dyDescent="0.2">
      <c r="AA1636" s="122" t="s">
        <v>88</v>
      </c>
      <c r="AB1636" s="40">
        <f>_xll.qlInterestRateIndexFixingDate($X$9,AC1636)</f>
        <v>50854</v>
      </c>
      <c r="AC1636" s="40">
        <f>_xll.qlCalendarAdvance(calendar,$AC1635,AA1636,,,trigger)</f>
        <v>50858</v>
      </c>
      <c r="AD1636" s="40">
        <f>_xll.qlInterestRateIndexMaturity($X$9,AC1636,)</f>
        <v>51042</v>
      </c>
      <c r="AE1636" s="43">
        <f>_xll.qlTenorBasisValue(TenorBasis6M,AC1636,_xll.ohTrigger(trigger,$X$24))</f>
        <v>4.5456442712727395E-4</v>
      </c>
      <c r="AF1636" s="90">
        <f>_xll.qlTenorBasisForwardRate(TenorBasis6M,AC1636,_xll.ohTrigger(trigger,$X$24))</f>
        <v>1.5843331131694598E-2</v>
      </c>
      <c r="AG1636" s="90">
        <f>_xll.qlIndexFixing(TenorBasisIndex6M,$AB1636,TRUE,_xll.ohTrigger(trigger,$X$24))</f>
        <v>1.5954481818657731E-2</v>
      </c>
      <c r="AH1636" s="43">
        <f>_xll.qlIndexFixing($X$9,$AB1636,TRUE,trigger)</f>
        <v>1.5860676797333641E-2</v>
      </c>
      <c r="AI1636" s="45">
        <f t="shared" si="39"/>
        <v>0.93805021324090687</v>
      </c>
    </row>
    <row r="1637" spans="27:35" x14ac:dyDescent="0.2">
      <c r="AA1637" s="122" t="s">
        <v>88</v>
      </c>
      <c r="AB1637" s="40">
        <f>_xll.qlInterestRateIndexFixingDate($X$9,AC1637)</f>
        <v>50861</v>
      </c>
      <c r="AC1637" s="40">
        <f>_xll.qlCalendarAdvance(calendar,$AC1636,AA1637,,,trigger)</f>
        <v>50865</v>
      </c>
      <c r="AD1637" s="40">
        <f>_xll.qlInterestRateIndexMaturity($X$9,AC1637,)</f>
        <v>51048</v>
      </c>
      <c r="AE1637" s="43">
        <f>_xll.qlTenorBasisValue(TenorBasis6M,AC1637,_xll.ohTrigger(trigger,$X$24))</f>
        <v>4.5378515703041347E-4</v>
      </c>
      <c r="AF1637" s="90">
        <f>_xll.qlTenorBasisForwardRate(TenorBasis6M,AC1637,_xll.ohTrigger(trigger,$X$24))</f>
        <v>1.5835040691118525E-2</v>
      </c>
      <c r="AG1637" s="90">
        <f>_xll.qlIndexFixing(TenorBasisIndex6M,$AB1637,TRUE,_xll.ohTrigger(trigger,$X$24))</f>
        <v>1.5944675466048754E-2</v>
      </c>
      <c r="AH1637" s="43">
        <f>_xll.qlIndexFixing($X$9,$AB1637,TRUE,trigger)</f>
        <v>1.5853372331635349E-2</v>
      </c>
      <c r="AI1637" s="45">
        <f t="shared" si="39"/>
        <v>0.91303134413404929</v>
      </c>
    </row>
    <row r="1638" spans="27:35" x14ac:dyDescent="0.2">
      <c r="AA1638" s="122" t="s">
        <v>88</v>
      </c>
      <c r="AB1638" s="40">
        <f>_xll.qlInterestRateIndexFixingDate($X$9,AC1638)</f>
        <v>50866</v>
      </c>
      <c r="AC1638" s="40">
        <f>_xll.qlCalendarAdvance(calendar,$AC1637,AA1638,,,trigger)</f>
        <v>50872</v>
      </c>
      <c r="AD1638" s="40">
        <f>_xll.qlInterestRateIndexMaturity($X$9,AC1638,)</f>
        <v>51055</v>
      </c>
      <c r="AE1638" s="43">
        <f>_xll.qlTenorBasisValue(TenorBasis6M,AC1638,_xll.ohTrigger(trigger,$X$24))</f>
        <v>4.5300805323162936E-4</v>
      </c>
      <c r="AF1638" s="90">
        <f>_xll.qlTenorBasisForwardRate(TenorBasis6M,AC1638,_xll.ohTrigger(trigger,$X$24))</f>
        <v>1.5826540072289355E-2</v>
      </c>
      <c r="AG1638" s="90">
        <f>_xll.qlIndexFixing(TenorBasisIndex6M,$AB1638,TRUE,_xll.ohTrigger(trigger,$X$24))</f>
        <v>1.5930886844377854E-2</v>
      </c>
      <c r="AH1638" s="43">
        <f>_xll.qlIndexFixing($X$9,$AB1638,TRUE,trigger)</f>
        <v>1.5845946866251796E-2</v>
      </c>
      <c r="AI1638" s="45">
        <f t="shared" si="39"/>
        <v>0.84939978126058469</v>
      </c>
    </row>
    <row r="1639" spans="27:35" x14ac:dyDescent="0.2">
      <c r="AA1639" s="122" t="s">
        <v>88</v>
      </c>
      <c r="AB1639" s="40">
        <f>_xll.qlInterestRateIndexFixingDate($X$9,AC1639)</f>
        <v>50875</v>
      </c>
      <c r="AC1639" s="40">
        <f>_xll.qlCalendarAdvance(calendar,$AC1638,AA1639,,,trigger)</f>
        <v>50879</v>
      </c>
      <c r="AD1639" s="40">
        <f>_xll.qlInterestRateIndexMaturity($X$9,AC1639,)</f>
        <v>51062</v>
      </c>
      <c r="AE1639" s="43">
        <f>_xll.qlTenorBasisValue(TenorBasis6M,AC1639,_xll.ohTrigger(trigger,$X$24))</f>
        <v>4.5223311042192022E-4</v>
      </c>
      <c r="AF1639" s="90">
        <f>_xll.qlTenorBasisForwardRate(TenorBasis6M,AC1639,_xll.ohTrigger(trigger,$X$24))</f>
        <v>1.5818080304989556E-2</v>
      </c>
      <c r="AG1639" s="90">
        <f>_xll.qlIndexFixing(TenorBasisIndex6M,$AB1639,TRUE,_xll.ohTrigger(trigger,$X$24))</f>
        <v>1.5917139127133467E-2</v>
      </c>
      <c r="AH1639" s="43">
        <f>_xll.qlIndexFixing($X$9,$AB1639,TRUE,trigger)</f>
        <v>1.5838571880871372E-2</v>
      </c>
      <c r="AI1639" s="45">
        <f t="shared" si="39"/>
        <v>0.78567246262095658</v>
      </c>
    </row>
    <row r="1640" spans="27:35" x14ac:dyDescent="0.2">
      <c r="AA1640" s="122" t="s">
        <v>88</v>
      </c>
      <c r="AB1640" s="40">
        <f>_xll.qlInterestRateIndexFixingDate($X$9,AC1640)</f>
        <v>50882</v>
      </c>
      <c r="AC1640" s="40">
        <f>_xll.qlCalendarAdvance(calendar,$AC1639,AA1640,,,trigger)</f>
        <v>50886</v>
      </c>
      <c r="AD1640" s="40">
        <f>_xll.qlInterestRateIndexMaturity($X$9,AC1640,)</f>
        <v>51069</v>
      </c>
      <c r="AE1640" s="43">
        <f>_xll.qlTenorBasisValue(TenorBasis6M,AC1640,_xll.ohTrigger(trigger,$X$24))</f>
        <v>4.5146032330171308E-4</v>
      </c>
      <c r="AF1640" s="90">
        <f>_xll.qlTenorBasisForwardRate(TenorBasis6M,AC1640,_xll.ohTrigger(trigger,$X$24))</f>
        <v>1.5809661383423108E-2</v>
      </c>
      <c r="AG1640" s="90">
        <f>_xll.qlIndexFixing(TenorBasisIndex6M,$AB1640,TRUE,_xll.ohTrigger(trigger,$X$24))</f>
        <v>1.5903432308192404E-2</v>
      </c>
      <c r="AH1640" s="43">
        <f>_xll.qlIndexFixing($X$9,$AB1640,TRUE,trigger)</f>
        <v>1.5831247374931901E-2</v>
      </c>
      <c r="AI1640" s="45">
        <f t="shared" si="39"/>
        <v>0.72184933260503037</v>
      </c>
    </row>
    <row r="1641" spans="27:35" x14ac:dyDescent="0.2">
      <c r="AA1641" s="122" t="s">
        <v>88</v>
      </c>
      <c r="AB1641" s="40">
        <f>_xll.qlInterestRateIndexFixingDate($X$9,AC1641)</f>
        <v>50889</v>
      </c>
      <c r="AC1641" s="40">
        <f>_xll.qlCalendarAdvance(calendar,$AC1640,AA1641,,,trigger)</f>
        <v>50893</v>
      </c>
      <c r="AD1641" s="40">
        <f>_xll.qlInterestRateIndexMaturity($X$9,AC1641,)</f>
        <v>51077</v>
      </c>
      <c r="AE1641" s="43">
        <f>_xll.qlTenorBasisValue(TenorBasis6M,AC1641,_xll.ohTrigger(trigger,$X$24))</f>
        <v>4.5068968658086832E-4</v>
      </c>
      <c r="AF1641" s="90">
        <f>_xll.qlTenorBasisForwardRate(TenorBasis6M,AC1641,_xll.ohTrigger(trigger,$X$24))</f>
        <v>1.5801044995467663E-2</v>
      </c>
      <c r="AG1641" s="90">
        <f>_xll.qlIndexFixing(TenorBasisIndex6M,$AB1641,TRUE,_xll.ohTrigger(trigger,$X$24))</f>
        <v>1.5888903799374608E-2</v>
      </c>
      <c r="AH1641" s="43">
        <f>_xll.qlIndexFixing($X$9,$AB1641,TRUE,trigger)</f>
        <v>1.5823818280353358E-2</v>
      </c>
      <c r="AI1641" s="45">
        <f t="shared" si="39"/>
        <v>0.65085519021249039</v>
      </c>
    </row>
    <row r="1642" spans="27:35" x14ac:dyDescent="0.2">
      <c r="AA1642" s="122" t="s">
        <v>88</v>
      </c>
      <c r="AB1642" s="40">
        <f>_xll.qlInterestRateIndexFixingDate($X$9,AC1642)</f>
        <v>50896</v>
      </c>
      <c r="AC1642" s="40">
        <f>_xll.qlCalendarAdvance(calendar,$AC1641,AA1642,,,trigger)</f>
        <v>50900</v>
      </c>
      <c r="AD1642" s="40">
        <f>_xll.qlInterestRateIndexMaturity($X$9,AC1642,)</f>
        <v>51084</v>
      </c>
      <c r="AE1642" s="43">
        <f>_xll.qlTenorBasisValue(TenorBasis6M,AC1642,_xll.ohTrigger(trigger,$X$24))</f>
        <v>4.4992119497868342E-4</v>
      </c>
      <c r="AF1642" s="90">
        <f>_xll.qlTenorBasisForwardRate(TenorBasis6M,AC1642,_xll.ohTrigger(trigger,$X$24))</f>
        <v>1.579271029859847E-2</v>
      </c>
      <c r="AG1642" s="90">
        <f>_xll.qlIndexFixing(TenorBasisIndex6M,$AB1642,TRUE,_xll.ohTrigger(trigger,$X$24))</f>
        <v>1.5875309818252529E-2</v>
      </c>
      <c r="AH1642" s="43">
        <f>_xll.qlIndexFixing($X$9,$AB1642,TRUE,trigger)</f>
        <v>1.5816598021126334E-2</v>
      </c>
      <c r="AI1642" s="45">
        <f t="shared" ref="AI1642:AI1705" si="40">(AG1642-AH1642)*10000</f>
        <v>0.58711797126194398</v>
      </c>
    </row>
    <row r="1643" spans="27:35" x14ac:dyDescent="0.2">
      <c r="AA1643" s="122" t="s">
        <v>88</v>
      </c>
      <c r="AB1643" s="40">
        <f>_xll.qlInterestRateIndexFixingDate($X$9,AC1643)</f>
        <v>50903</v>
      </c>
      <c r="AC1643" s="40">
        <f>_xll.qlCalendarAdvance(calendar,$AC1642,AA1643,,,trigger)</f>
        <v>50907</v>
      </c>
      <c r="AD1643" s="40">
        <f>_xll.qlInterestRateIndexMaturity($X$9,AC1643,)</f>
        <v>51091</v>
      </c>
      <c r="AE1643" s="43">
        <f>_xll.qlTenorBasisValue(TenorBasis6M,AC1643,_xll.ohTrigger(trigger,$X$24))</f>
        <v>4.4915484322389523E-4</v>
      </c>
      <c r="AF1643" s="90">
        <f>_xll.qlTenorBasisForwardRate(TenorBasis6M,AC1643,_xll.ohTrigger(trigger,$X$24))</f>
        <v>1.5784416431719534E-2</v>
      </c>
      <c r="AG1643" s="90">
        <f>_xll.qlIndexFixing(TenorBasisIndex6M,$AB1643,TRUE,_xll.ohTrigger(trigger,$X$24))</f>
        <v>1.5861756718661222E-2</v>
      </c>
      <c r="AH1643" s="43">
        <f>_xll.qlIndexFixing($X$9,$AB1643,TRUE,trigger)</f>
        <v>1.5809428241986376E-2</v>
      </c>
      <c r="AI1643" s="45">
        <f t="shared" si="40"/>
        <v>0.52328476674846214</v>
      </c>
    </row>
    <row r="1644" spans="27:35" x14ac:dyDescent="0.2">
      <c r="AA1644" s="122" t="s">
        <v>88</v>
      </c>
      <c r="AB1644" s="40">
        <f>_xll.qlInterestRateIndexFixingDate($X$9,AC1644)</f>
        <v>50910</v>
      </c>
      <c r="AC1644" s="40">
        <f>_xll.qlCalendarAdvance(calendar,$AC1643,AA1644,,,trigger)</f>
        <v>50914</v>
      </c>
      <c r="AD1644" s="40">
        <f>_xll.qlInterestRateIndexMaturity($X$9,AC1644,)</f>
        <v>51098</v>
      </c>
      <c r="AE1644" s="43">
        <f>_xll.qlTenorBasisValue(TenorBasis6M,AC1644,_xll.ohTrigger(trigger,$X$24))</f>
        <v>4.4839062605468466E-4</v>
      </c>
      <c r="AF1644" s="90">
        <f>_xll.qlTenorBasisForwardRate(TenorBasis6M,AC1644,_xll.ohTrigger(trigger,$X$24))</f>
        <v>1.5776163389079806E-2</v>
      </c>
      <c r="AG1644" s="90">
        <f>_xll.qlIndexFixing(TenorBasisIndex6M,$AB1644,TRUE,_xll.ohTrigger(trigger,$X$24))</f>
        <v>1.584824449452641E-2</v>
      </c>
      <c r="AH1644" s="43">
        <f>_xll.qlIndexFixing($X$9,$AB1644,TRUE,trigger)</f>
        <v>1.5802308942383055E-2</v>
      </c>
      <c r="AI1644" s="45">
        <f t="shared" si="40"/>
        <v>0.45935552143355762</v>
      </c>
    </row>
    <row r="1645" spans="27:35" x14ac:dyDescent="0.2">
      <c r="AA1645" s="122" t="s">
        <v>88</v>
      </c>
      <c r="AB1645" s="40">
        <f>_xll.qlInterestRateIndexFixingDate($X$9,AC1645)</f>
        <v>50917</v>
      </c>
      <c r="AC1645" s="40">
        <f>_xll.qlCalendarAdvance(calendar,$AC1644,AA1645,,,trigger)</f>
        <v>50921</v>
      </c>
      <c r="AD1645" s="40">
        <f>_xll.qlInterestRateIndexMaturity($X$9,AC1645,)</f>
        <v>51104</v>
      </c>
      <c r="AE1645" s="43">
        <f>_xll.qlTenorBasisValue(TenorBasis6M,AC1645,_xll.ohTrigger(trigger,$X$24))</f>
        <v>4.4762853821867746E-4</v>
      </c>
      <c r="AF1645" s="90">
        <f>_xll.qlTenorBasisForwardRate(TenorBasis6M,AC1645,_xll.ohTrigger(trigger,$X$24))</f>
        <v>1.5768179259633378E-2</v>
      </c>
      <c r="AG1645" s="90">
        <f>_xll.qlIndexFixing(TenorBasisIndex6M,$AB1645,TRUE,_xll.ohTrigger(trigger,$X$24))</f>
        <v>1.5835511474637798E-2</v>
      </c>
      <c r="AH1645" s="43">
        <f>_xll.qlIndexFixing($X$9,$AB1645,TRUE,trigger)</f>
        <v>1.5795382017407378E-2</v>
      </c>
      <c r="AI1645" s="45">
        <f t="shared" si="40"/>
        <v>0.40129457230420051</v>
      </c>
    </row>
    <row r="1646" spans="27:35" x14ac:dyDescent="0.2">
      <c r="AA1646" s="122" t="s">
        <v>88</v>
      </c>
      <c r="AB1646" s="40">
        <f>_xll.qlInterestRateIndexFixingDate($X$9,AC1646)</f>
        <v>50924</v>
      </c>
      <c r="AC1646" s="40">
        <f>_xll.qlCalendarAdvance(calendar,$AC1645,AA1646,,,trigger)</f>
        <v>50928</v>
      </c>
      <c r="AD1646" s="40">
        <f>_xll.qlInterestRateIndexMaturity($X$9,AC1646,)</f>
        <v>51111</v>
      </c>
      <c r="AE1646" s="43">
        <f>_xll.qlTenorBasisValue(TenorBasis6M,AC1646,_xll.ohTrigger(trigger,$X$24))</f>
        <v>4.4686857447294968E-4</v>
      </c>
      <c r="AF1646" s="90">
        <f>_xll.qlTenorBasisForwardRate(TenorBasis6M,AC1646,_xll.ohTrigger(trigger,$X$24))</f>
        <v>1.5760005291456963E-2</v>
      </c>
      <c r="AG1646" s="90">
        <f>_xll.qlIndexFixing(TenorBasisIndex6M,$AB1646,TRUE,_xll.ohTrigger(trigger,$X$24))</f>
        <v>1.5822049917642134E-2</v>
      </c>
      <c r="AH1646" s="43">
        <f>_xll.qlIndexFixing($X$9,$AB1646,TRUE,trigger)</f>
        <v>1.5788360376504128E-2</v>
      </c>
      <c r="AI1646" s="45">
        <f t="shared" si="40"/>
        <v>0.33689541138005874</v>
      </c>
    </row>
    <row r="1647" spans="27:35" x14ac:dyDescent="0.2">
      <c r="AA1647" s="122" t="s">
        <v>88</v>
      </c>
      <c r="AB1647" s="40">
        <f>_xll.qlInterestRateIndexFixingDate($X$9,AC1647)</f>
        <v>50931</v>
      </c>
      <c r="AC1647" s="40">
        <f>_xll.qlCalendarAdvance(calendar,$AC1646,AA1647,,,trigger)</f>
        <v>50935</v>
      </c>
      <c r="AD1647" s="40">
        <f>_xll.qlInterestRateIndexMaturity($X$9,AC1647,)</f>
        <v>51118</v>
      </c>
      <c r="AE1647" s="43">
        <f>_xll.qlTenorBasisValue(TenorBasis6M,AC1647,_xll.ohTrigger(trigger,$X$24))</f>
        <v>4.4611072958402839E-4</v>
      </c>
      <c r="AF1647" s="90">
        <f>_xll.qlTenorBasisForwardRate(TenorBasis6M,AC1647,_xll.ohTrigger(trigger,$X$24))</f>
        <v>1.5751872128789465E-2</v>
      </c>
      <c r="AG1647" s="90">
        <f>_xll.qlIndexFixing(TenorBasisIndex6M,$AB1647,TRUE,_xll.ohTrigger(trigger,$X$24))</f>
        <v>1.5808629216437348E-2</v>
      </c>
      <c r="AH1647" s="43">
        <f>_xll.qlIndexFixing($X$9,$AB1647,TRUE,trigger)</f>
        <v>1.5781389211208394E-2</v>
      </c>
      <c r="AI1647" s="45">
        <f t="shared" si="40"/>
        <v>0.27240005228953978</v>
      </c>
    </row>
    <row r="1648" spans="27:35" x14ac:dyDescent="0.2">
      <c r="AA1648" s="122" t="s">
        <v>88</v>
      </c>
      <c r="AB1648" s="40">
        <f>_xll.qlInterestRateIndexFixingDate($X$9,AC1648)</f>
        <v>50938</v>
      </c>
      <c r="AC1648" s="40">
        <f>_xll.qlCalendarAdvance(calendar,$AC1647,AA1648,,,trigger)</f>
        <v>50942</v>
      </c>
      <c r="AD1648" s="40">
        <f>_xll.qlInterestRateIndexMaturity($X$9,AC1648,)</f>
        <v>51125</v>
      </c>
      <c r="AE1648" s="43">
        <f>_xll.qlTenorBasisValue(TenorBasis6M,AC1648,_xll.ohTrigger(trigger,$X$24))</f>
        <v>4.4535499832789541E-4</v>
      </c>
      <c r="AF1648" s="90">
        <f>_xll.qlTenorBasisForwardRate(TenorBasis6M,AC1648,_xll.ohTrigger(trigger,$X$24))</f>
        <v>1.5743779765930964E-2</v>
      </c>
      <c r="AG1648" s="90">
        <f>_xll.qlIndexFixing(TenorBasisIndex6M,$AB1648,TRUE,_xll.ohTrigger(trigger,$X$24))</f>
        <v>1.5795249364995479E-2</v>
      </c>
      <c r="AH1648" s="43">
        <f>_xll.qlIndexFixing($X$9,$AB1648,TRUE,trigger)</f>
        <v>1.5774468520987711E-2</v>
      </c>
      <c r="AI1648" s="45">
        <f t="shared" si="40"/>
        <v>0.20780844007767946</v>
      </c>
    </row>
    <row r="1649" spans="27:35" x14ac:dyDescent="0.2">
      <c r="AA1649" s="122" t="s">
        <v>88</v>
      </c>
      <c r="AB1649" s="40">
        <f>_xll.qlInterestRateIndexFixingDate($X$9,AC1649)</f>
        <v>50945</v>
      </c>
      <c r="AC1649" s="40">
        <f>_xll.qlCalendarAdvance(calendar,$AC1648,AA1649,,,trigger)</f>
        <v>50949</v>
      </c>
      <c r="AD1649" s="40">
        <f>_xll.qlInterestRateIndexMaturity($X$9,AC1649,)</f>
        <v>51132</v>
      </c>
      <c r="AE1649" s="43">
        <f>_xll.qlTenorBasisValue(TenorBasis6M,AC1649,_xll.ohTrigger(trigger,$X$24))</f>
        <v>4.4460137548998934E-4</v>
      </c>
      <c r="AF1649" s="90">
        <f>_xll.qlTenorBasisForwardRate(TenorBasis6M,AC1649,_xll.ohTrigger(trigger,$X$24))</f>
        <v>1.5735728197195077E-2</v>
      </c>
      <c r="AG1649" s="90">
        <f>_xll.qlIndexFixing(TenorBasisIndex6M,$AB1649,TRUE,_xll.ohTrigger(trigger,$X$24))</f>
        <v>1.5781910357306472E-2</v>
      </c>
      <c r="AH1649" s="43">
        <f>_xll.qlIndexFixing($X$9,$AB1649,TRUE,trigger)</f>
        <v>1.5767598305314847E-2</v>
      </c>
      <c r="AI1649" s="45">
        <f t="shared" si="40"/>
        <v>0.14312051991625246</v>
      </c>
    </row>
    <row r="1650" spans="27:35" x14ac:dyDescent="0.2">
      <c r="AA1650" s="122" t="s">
        <v>88</v>
      </c>
      <c r="AB1650" s="40">
        <f>_xll.qlInterestRateIndexFixingDate($X$9,AC1650)</f>
        <v>50952</v>
      </c>
      <c r="AC1650" s="40">
        <f>_xll.qlCalendarAdvance(calendar,$AC1649,AA1650,,,trigger)</f>
        <v>50956</v>
      </c>
      <c r="AD1650" s="40">
        <f>_xll.qlInterestRateIndexMaturity($X$9,AC1650,)</f>
        <v>51140</v>
      </c>
      <c r="AE1650" s="43">
        <f>_xll.qlTenorBasisValue(TenorBasis6M,AC1650,_xll.ohTrigger(trigger,$X$24))</f>
        <v>4.4384985586520701E-4</v>
      </c>
      <c r="AF1650" s="90">
        <f>_xll.qlTenorBasisForwardRate(TenorBasis6M,AC1650,_xll.ohTrigger(trigger,$X$24))</f>
        <v>1.5727502121872794E-2</v>
      </c>
      <c r="AG1650" s="90">
        <f>_xll.qlIndexFixing(TenorBasisIndex6M,$AB1650,TRUE,_xll.ohTrigger(trigger,$X$24))</f>
        <v>1.576802919558104E-2</v>
      </c>
      <c r="AH1650" s="43">
        <f>_xll.qlIndexFixing($X$9,$AB1650,TRUE,trigger)</f>
        <v>1.5760653184715472E-2</v>
      </c>
      <c r="AI1650" s="45">
        <f t="shared" si="40"/>
        <v>7.3760108655687717E-2</v>
      </c>
    </row>
    <row r="1651" spans="27:35" x14ac:dyDescent="0.2">
      <c r="AA1651" s="122" t="s">
        <v>88</v>
      </c>
      <c r="AB1651" s="40">
        <f>_xll.qlInterestRateIndexFixingDate($X$9,AC1651)</f>
        <v>50959</v>
      </c>
      <c r="AC1651" s="40">
        <f>_xll.qlCalendarAdvance(calendar,$AC1650,AA1651,,,trigger)</f>
        <v>50963</v>
      </c>
      <c r="AD1651" s="40">
        <f>_xll.qlInterestRateIndexMaturity($X$9,AC1651,)</f>
        <v>51147</v>
      </c>
      <c r="AE1651" s="43">
        <f>_xll.qlTenorBasisValue(TenorBasis6M,AC1651,_xll.ohTrigger(trigger,$X$24))</f>
        <v>4.4310043425790761E-4</v>
      </c>
      <c r="AF1651" s="90">
        <f>_xll.qlTenorBasisForwardRate(TenorBasis6M,AC1651,_xll.ohTrigger(trigger,$X$24))</f>
        <v>1.5719534688958935E-2</v>
      </c>
      <c r="AG1651" s="90">
        <f>_xll.qlIndexFixing(TenorBasisIndex6M,$AB1651,TRUE,_xll.ohTrigger(trigger,$X$24))</f>
        <v>1.5754802930535682E-2</v>
      </c>
      <c r="AH1651" s="43">
        <f>_xll.qlIndexFixing($X$9,$AB1651,TRUE,trigger)</f>
        <v>1.5753887226788506E-2</v>
      </c>
      <c r="AI1651" s="45">
        <f t="shared" si="40"/>
        <v>9.1570374717575564E-3</v>
      </c>
    </row>
    <row r="1652" spans="27:35" x14ac:dyDescent="0.2">
      <c r="AA1652" s="122" t="s">
        <v>88</v>
      </c>
      <c r="AB1652" s="40">
        <f>_xll.qlInterestRateIndexFixingDate($X$9,AC1652)</f>
        <v>50966</v>
      </c>
      <c r="AC1652" s="40">
        <f>_xll.qlCalendarAdvance(calendar,$AC1651,AA1652,,,trigger)</f>
        <v>50970</v>
      </c>
      <c r="AD1652" s="40">
        <f>_xll.qlInterestRateIndexMaturity($X$9,AC1652,)</f>
        <v>51154</v>
      </c>
      <c r="AE1652" s="43">
        <f>_xll.qlTenorBasisValue(TenorBasis6M,AC1652,_xll.ohTrigger(trigger,$X$24))</f>
        <v>4.4235310548191252E-4</v>
      </c>
      <c r="AF1652" s="90">
        <f>_xll.qlTenorBasisForwardRate(TenorBasis6M,AC1652,_xll.ohTrigger(trigger,$X$24))</f>
        <v>1.5711608034728115E-2</v>
      </c>
      <c r="AG1652" s="90">
        <f>_xll.qlIndexFixing(TenorBasisIndex6M,$AB1652,TRUE,_xll.ohTrigger(trigger,$X$24))</f>
        <v>1.5741617492775788E-2</v>
      </c>
      <c r="AH1652" s="43">
        <f>_xll.qlIndexFixing($X$9,$AB1652,TRUE,trigger)</f>
        <v>1.5747171744135497E-2</v>
      </c>
      <c r="AI1652" s="45">
        <f t="shared" si="40"/>
        <v>-5.5542513597087173E-2</v>
      </c>
    </row>
    <row r="1653" spans="27:35" x14ac:dyDescent="0.2">
      <c r="AA1653" s="122" t="s">
        <v>88</v>
      </c>
      <c r="AB1653" s="40">
        <f>_xll.qlInterestRateIndexFixingDate($X$9,AC1653)</f>
        <v>50973</v>
      </c>
      <c r="AC1653" s="40">
        <f>_xll.qlCalendarAdvance(calendar,$AC1652,AA1653,,,trigger)</f>
        <v>50977</v>
      </c>
      <c r="AD1653" s="40">
        <f>_xll.qlInterestRateIndexMaturity($X$9,AC1653,)</f>
        <v>51161</v>
      </c>
      <c r="AE1653" s="43">
        <f>_xll.qlTenorBasisValue(TenorBasis6M,AC1653,_xll.ohTrigger(trigger,$X$24))</f>
        <v>4.416078643605083E-4</v>
      </c>
      <c r="AF1653" s="90">
        <f>_xll.qlTenorBasisForwardRate(TenorBasis6M,AC1653,_xll.ohTrigger(trigger,$X$24))</f>
        <v>1.5703722153539195E-2</v>
      </c>
      <c r="AG1653" s="90">
        <f>_xll.qlIndexFixing(TenorBasisIndex6M,$AB1653,TRUE,_xll.ohTrigger(trigger,$X$24))</f>
        <v>1.572847287633309E-2</v>
      </c>
      <c r="AH1653" s="43">
        <f>_xll.qlIndexFixing($X$9,$AB1653,TRUE,trigger)</f>
        <v>1.5740506736241645E-2</v>
      </c>
      <c r="AI1653" s="45">
        <f t="shared" si="40"/>
        <v>-0.12033859908555655</v>
      </c>
    </row>
    <row r="1654" spans="27:35" x14ac:dyDescent="0.2">
      <c r="AA1654" s="122" t="s">
        <v>88</v>
      </c>
      <c r="AB1654" s="40">
        <f>_xll.qlInterestRateIndexFixingDate($X$9,AC1654)</f>
        <v>50980</v>
      </c>
      <c r="AC1654" s="40">
        <f>_xll.qlCalendarAdvance(calendar,$AC1653,AA1654,,,trigger)</f>
        <v>50984</v>
      </c>
      <c r="AD1654" s="40">
        <f>_xll.qlInterestRateIndexMaturity($X$9,AC1654,)</f>
        <v>51168</v>
      </c>
      <c r="AE1654" s="43">
        <f>_xll.qlTenorBasisValue(TenorBasis6M,AC1654,_xll.ohTrigger(trigger,$X$24))</f>
        <v>4.40864705726448E-4</v>
      </c>
      <c r="AF1654" s="90">
        <f>_xll.qlTenorBasisForwardRate(TenorBasis6M,AC1654,_xll.ohTrigger(trigger,$X$24))</f>
        <v>1.5695877039764067E-2</v>
      </c>
      <c r="AG1654" s="90">
        <f>_xll.qlIndexFixing(TenorBasisIndex6M,$AB1654,TRUE,_xll.ohTrigger(trigger,$X$24))</f>
        <v>1.5715369075254958E-2</v>
      </c>
      <c r="AH1654" s="43">
        <f>_xll.qlIndexFixing($X$9,$AB1654,TRUE,trigger)</f>
        <v>1.5733892202595183E-2</v>
      </c>
      <c r="AI1654" s="45">
        <f t="shared" si="40"/>
        <v>-0.18523127340224627</v>
      </c>
    </row>
    <row r="1655" spans="27:35" x14ac:dyDescent="0.2">
      <c r="AA1655" s="122" t="s">
        <v>88</v>
      </c>
      <c r="AB1655" s="40">
        <f>_xll.qlInterestRateIndexFixingDate($X$9,AC1655)</f>
        <v>50987</v>
      </c>
      <c r="AC1655" s="40">
        <f>_xll.qlCalendarAdvance(calendar,$AC1654,AA1655,,,trigger)</f>
        <v>50991</v>
      </c>
      <c r="AD1655" s="40">
        <f>_xll.qlInterestRateIndexMaturity($X$9,AC1655,)</f>
        <v>51175</v>
      </c>
      <c r="AE1655" s="43">
        <f>_xll.qlTenorBasisValue(TenorBasis6M,AC1655,_xll.ohTrigger(trigger,$X$24))</f>
        <v>4.4012362442195343E-4</v>
      </c>
      <c r="AF1655" s="90">
        <f>_xll.qlTenorBasisForwardRate(TenorBasis6M,AC1655,_xll.ohTrigger(trigger,$X$24))</f>
        <v>1.5688072687784615E-2</v>
      </c>
      <c r="AG1655" s="90">
        <f>_xll.qlIndexFixing(TenorBasisIndex6M,$AB1655,TRUE,_xll.ohTrigger(trigger,$X$24))</f>
        <v>1.5702306083598756E-2</v>
      </c>
      <c r="AH1655" s="43">
        <f>_xll.qlIndexFixing($X$9,$AB1655,TRUE,trigger)</f>
        <v>1.5727328142686955E-2</v>
      </c>
      <c r="AI1655" s="45">
        <f t="shared" si="40"/>
        <v>-0.25022059088199156</v>
      </c>
    </row>
    <row r="1656" spans="27:35" x14ac:dyDescent="0.2">
      <c r="AA1656" s="122" t="s">
        <v>88</v>
      </c>
      <c r="AB1656" s="40">
        <f>_xll.qlInterestRateIndexFixingDate($X$9,AC1656)</f>
        <v>50994</v>
      </c>
      <c r="AC1656" s="40">
        <f>_xll.qlCalendarAdvance(calendar,$AC1655,AA1656,,,trigger)</f>
        <v>50998</v>
      </c>
      <c r="AD1656" s="40">
        <f>_xll.qlInterestRateIndexMaturity($X$9,AC1656,)</f>
        <v>51182</v>
      </c>
      <c r="AE1656" s="43">
        <f>_xll.qlTenorBasisValue(TenorBasis6M,AC1656,_xll.ohTrigger(trigger,$X$24))</f>
        <v>4.3938461529871499E-4</v>
      </c>
      <c r="AF1656" s="90">
        <f>_xll.qlTenorBasisForwardRate(TenorBasis6M,AC1656,_xll.ohTrigger(trigger,$X$24))</f>
        <v>1.5680309091999238E-2</v>
      </c>
      <c r="AG1656" s="90">
        <f>_xll.qlIndexFixing(TenorBasisIndex6M,$AB1656,TRUE,_xll.ohTrigger(trigger,$X$24))</f>
        <v>1.5689283895432705E-2</v>
      </c>
      <c r="AH1656" s="43">
        <f>_xll.qlIndexFixing($X$9,$AB1656,TRUE,trigger)</f>
        <v>1.5720814556014751E-2</v>
      </c>
      <c r="AI1656" s="45">
        <f t="shared" si="40"/>
        <v>-0.31530660582045761</v>
      </c>
    </row>
    <row r="1657" spans="27:35" x14ac:dyDescent="0.2">
      <c r="AA1657" s="122" t="s">
        <v>88</v>
      </c>
      <c r="AB1657" s="40">
        <f>_xll.qlInterestRateIndexFixingDate($X$9,AC1657)</f>
        <v>51001</v>
      </c>
      <c r="AC1657" s="40">
        <f>_xll.qlCalendarAdvance(calendar,$AC1656,AA1657,,,trigger)</f>
        <v>51005</v>
      </c>
      <c r="AD1657" s="40">
        <f>_xll.qlInterestRateIndexMaturity($X$9,AC1657,)</f>
        <v>51189</v>
      </c>
      <c r="AE1657" s="43">
        <f>_xll.qlTenorBasisValue(TenorBasis6M,AC1657,_xll.ohTrigger(trigger,$X$24))</f>
        <v>4.3864767321789453E-4</v>
      </c>
      <c r="AF1657" s="90">
        <f>_xll.qlTenorBasisForwardRate(TenorBasis6M,AC1657,_xll.ohTrigger(trigger,$X$24))</f>
        <v>1.5672586246813273E-2</v>
      </c>
      <c r="AG1657" s="90">
        <f>_xll.qlIndexFixing(TenorBasisIndex6M,$AB1657,TRUE,_xll.ohTrigger(trigger,$X$24))</f>
        <v>1.5676302504838063E-2</v>
      </c>
      <c r="AH1657" s="43">
        <f>_xll.qlIndexFixing($X$9,$AB1657,TRUE,trigger)</f>
        <v>1.5714351442078538E-2</v>
      </c>
      <c r="AI1657" s="45">
        <f t="shared" si="40"/>
        <v>-0.38048937240475061</v>
      </c>
    </row>
    <row r="1658" spans="27:35" x14ac:dyDescent="0.2">
      <c r="AA1658" s="122" t="s">
        <v>88</v>
      </c>
      <c r="AB1658" s="40">
        <f>_xll.qlInterestRateIndexFixingDate($X$9,AC1658)</f>
        <v>51008</v>
      </c>
      <c r="AC1658" s="40">
        <f>_xll.qlCalendarAdvance(calendar,$AC1657,AA1658,,,trigger)</f>
        <v>51012</v>
      </c>
      <c r="AD1658" s="40">
        <f>_xll.qlInterestRateIndexMaturity($X$9,AC1658,)</f>
        <v>51195</v>
      </c>
      <c r="AE1658" s="43">
        <f>_xll.qlTenorBasisValue(TenorBasis6M,AC1658,_xll.ohTrigger(trigger,$X$24))</f>
        <v>4.3791279305012507E-4</v>
      </c>
      <c r="AF1658" s="90">
        <f>_xll.qlTenorBasisForwardRate(TenorBasis6M,AC1658,_xll.ohTrigger(trigger,$X$24))</f>
        <v>1.5665098881758856E-2</v>
      </c>
      <c r="AG1658" s="90">
        <f>_xll.qlIndexFixing(TenorBasisIndex6M,$AB1658,TRUE,_xll.ohTrigger(trigger,$X$24))</f>
        <v>1.566369627072782E-2</v>
      </c>
      <c r="AH1658" s="43">
        <f>_xll.qlIndexFixing($X$9,$AB1658,TRUE,trigger)</f>
        <v>1.5708037633610034E-2</v>
      </c>
      <c r="AI1658" s="45">
        <f t="shared" si="40"/>
        <v>-0.44341362882213686</v>
      </c>
    </row>
    <row r="1659" spans="27:35" x14ac:dyDescent="0.2">
      <c r="AA1659" s="122" t="s">
        <v>88</v>
      </c>
      <c r="AB1659" s="40">
        <f>_xll.qlInterestRateIndexFixingDate($X$9,AC1659)</f>
        <v>51015</v>
      </c>
      <c r="AC1659" s="40">
        <f>_xll.qlCalendarAdvance(calendar,$AC1658,AA1659,,,trigger)</f>
        <v>51019</v>
      </c>
      <c r="AD1659" s="40">
        <f>_xll.qlInterestRateIndexMaturity($X$9,AC1659,)</f>
        <v>51201</v>
      </c>
      <c r="AE1659" s="43">
        <f>_xll.qlTenorBasisValue(TenorBasis6M,AC1659,_xll.ohTrigger(trigger,$X$24))</f>
        <v>4.3717996967551328E-4</v>
      </c>
      <c r="AF1659" s="90">
        <f>_xll.qlTenorBasisForwardRate(TenorBasis6M,AC1659,_xll.ohTrigger(trigger,$X$24))</f>
        <v>1.5657647342872331E-2</v>
      </c>
      <c r="AG1659" s="90">
        <f>_xll.qlIndexFixing(TenorBasisIndex6M,$AB1659,TRUE,_xll.ohTrigger(trigger,$X$24))</f>
        <v>1.565107010109518E-2</v>
      </c>
      <c r="AH1659" s="43">
        <f>_xll.qlIndexFixing($X$9,$AB1659,TRUE,trigger)</f>
        <v>1.5701767955163884E-2</v>
      </c>
      <c r="AI1659" s="45">
        <f t="shared" si="40"/>
        <v>-0.50697854068703507</v>
      </c>
    </row>
    <row r="1660" spans="27:35" x14ac:dyDescent="0.2">
      <c r="AA1660" s="122" t="s">
        <v>88</v>
      </c>
      <c r="AB1660" s="40">
        <f>_xll.qlInterestRateIndexFixingDate($X$9,AC1660)</f>
        <v>51022</v>
      </c>
      <c r="AC1660" s="40">
        <f>_xll.qlCalendarAdvance(calendar,$AC1659,AA1660,,,trigger)</f>
        <v>51026</v>
      </c>
      <c r="AD1660" s="40">
        <f>_xll.qlInterestRateIndexMaturity($X$9,AC1660,)</f>
        <v>51208</v>
      </c>
      <c r="AE1660" s="43">
        <f>_xll.qlTenorBasisValue(TenorBasis6M,AC1660,_xll.ohTrigger(trigger,$X$24))</f>
        <v>4.3644919798363924E-4</v>
      </c>
      <c r="AF1660" s="90">
        <f>_xll.qlTenorBasisForwardRate(TenorBasis6M,AC1660,_xll.ohTrigger(trigger,$X$24))</f>
        <v>1.5650041559387113E-2</v>
      </c>
      <c r="AG1660" s="90">
        <f>_xll.qlIndexFixing(TenorBasisIndex6M,$AB1660,TRUE,_xll.ohTrigger(trigger,$X$24))</f>
        <v>1.5638148581647346E-2</v>
      </c>
      <c r="AH1660" s="43">
        <f>_xll.qlIndexFixing($X$9,$AB1660,TRUE,trigger)</f>
        <v>1.5695449595325039E-2</v>
      </c>
      <c r="AI1660" s="45">
        <f t="shared" si="40"/>
        <v>-0.5730101367769358</v>
      </c>
    </row>
    <row r="1661" spans="27:35" x14ac:dyDescent="0.2">
      <c r="AA1661" s="122" t="s">
        <v>88</v>
      </c>
      <c r="AB1661" s="40">
        <f>_xll.qlInterestRateIndexFixingDate($X$9,AC1661)</f>
        <v>51029</v>
      </c>
      <c r="AC1661" s="40">
        <f>_xll.qlCalendarAdvance(calendar,$AC1660,AA1661,,,trigger)</f>
        <v>51033</v>
      </c>
      <c r="AD1661" s="40">
        <f>_xll.qlInterestRateIndexMaturity($X$9,AC1661,)</f>
        <v>51215</v>
      </c>
      <c r="AE1661" s="43">
        <f>_xll.qlTenorBasisValue(TenorBasis6M,AC1661,_xll.ohTrigger(trigger,$X$24))</f>
        <v>4.3572047287355662E-4</v>
      </c>
      <c r="AF1661" s="90">
        <f>_xll.qlTenorBasisForwardRate(TenorBasis6M,AC1661,_xll.ohTrigger(trigger,$X$24))</f>
        <v>1.5642476501193603E-2</v>
      </c>
      <c r="AG1661" s="90">
        <f>_xll.qlIndexFixing(TenorBasisIndex6M,$AB1661,TRUE,_xll.ohTrigger(trigger,$X$24))</f>
        <v>1.562526783325198E-2</v>
      </c>
      <c r="AH1661" s="43">
        <f>_xll.qlIndexFixing($X$9,$AB1661,TRUE,trigger)</f>
        <v>1.5689181701727926E-2</v>
      </c>
      <c r="AI1661" s="45">
        <f t="shared" si="40"/>
        <v>-0.63913868475946178</v>
      </c>
    </row>
    <row r="1662" spans="27:35" x14ac:dyDescent="0.2">
      <c r="AA1662" s="122" t="s">
        <v>88</v>
      </c>
      <c r="AB1662" s="40">
        <f>_xll.qlInterestRateIndexFixingDate($X$9,AC1662)</f>
        <v>51036</v>
      </c>
      <c r="AC1662" s="40">
        <f>_xll.qlCalendarAdvance(calendar,$AC1661,AA1662,,,trigger)</f>
        <v>51040</v>
      </c>
      <c r="AD1662" s="40">
        <f>_xll.qlInterestRateIndexMaturity($X$9,AC1662,)</f>
        <v>51222</v>
      </c>
      <c r="AE1662" s="43">
        <f>_xll.qlTenorBasisValue(TenorBasis6M,AC1662,_xll.ohTrigger(trigger,$X$24))</f>
        <v>4.3499378925379508E-4</v>
      </c>
      <c r="AF1662" s="90">
        <f>_xll.qlTenorBasisForwardRate(TenorBasis6M,AC1662,_xll.ohTrigger(trigger,$X$24))</f>
        <v>1.5634952162762165E-2</v>
      </c>
      <c r="AG1662" s="90">
        <f>_xll.qlIndexFixing(TenorBasisIndex6M,$AB1662,TRUE,_xll.ohTrigger(trigger,$X$24))</f>
        <v>1.5612427850054861E-2</v>
      </c>
      <c r="AH1662" s="43">
        <f>_xll.qlIndexFixing($X$9,$AB1662,TRUE,trigger)</f>
        <v>1.5682964273895129E-2</v>
      </c>
      <c r="AI1662" s="45">
        <f t="shared" si="40"/>
        <v>-0.70536423840267948</v>
      </c>
    </row>
    <row r="1663" spans="27:35" x14ac:dyDescent="0.2">
      <c r="AA1663" s="122" t="s">
        <v>88</v>
      </c>
      <c r="AB1663" s="40">
        <f>_xll.qlInterestRateIndexFixingDate($X$9,AC1663)</f>
        <v>51043</v>
      </c>
      <c r="AC1663" s="40">
        <f>_xll.qlCalendarAdvance(calendar,$AC1662,AA1663,,,trigger)</f>
        <v>51047</v>
      </c>
      <c r="AD1663" s="40">
        <f>_xll.qlInterestRateIndexMaturity($X$9,AC1663,)</f>
        <v>51230</v>
      </c>
      <c r="AE1663" s="43">
        <f>_xll.qlTenorBasisValue(TenorBasis6M,AC1663,_xll.ohTrigger(trigger,$X$24))</f>
        <v>4.3426914204235865E-4</v>
      </c>
      <c r="AF1663" s="90">
        <f>_xll.qlTenorBasisForwardRate(TenorBasis6M,AC1663,_xll.ohTrigger(trigger,$X$24))</f>
        <v>1.562728646188604E-2</v>
      </c>
      <c r="AG1663" s="90">
        <f>_xll.qlIndexFixing(TenorBasisIndex6M,$AB1663,TRUE,_xll.ohTrigger(trigger,$X$24))</f>
        <v>1.56002047728295E-2</v>
      </c>
      <c r="AH1663" s="43">
        <f>_xll.qlIndexFixing($X$9,$AB1663,TRUE,trigger)</f>
        <v>1.5676714826651592E-2</v>
      </c>
      <c r="AI1663" s="45">
        <f t="shared" si="40"/>
        <v>-0.76510053822092738</v>
      </c>
    </row>
    <row r="1664" spans="27:35" x14ac:dyDescent="0.2">
      <c r="AA1664" s="122" t="s">
        <v>88</v>
      </c>
      <c r="AB1664" s="40">
        <f>_xll.qlInterestRateIndexFixingDate($X$9,AC1664)</f>
        <v>51050</v>
      </c>
      <c r="AC1664" s="40">
        <f>_xll.qlCalendarAdvance(calendar,$AC1663,AA1664,,,trigger)</f>
        <v>51054</v>
      </c>
      <c r="AD1664" s="40">
        <f>_xll.qlInterestRateIndexMaturity($X$9,AC1664,)</f>
        <v>51237</v>
      </c>
      <c r="AE1664" s="43">
        <f>_xll.qlTenorBasisValue(TenorBasis6M,AC1664,_xll.ohTrigger(trigger,$X$24))</f>
        <v>4.3354652616672796E-4</v>
      </c>
      <c r="AF1664" s="90">
        <f>_xll.qlTenorBasisForwardRate(TenorBasis6M,AC1664,_xll.ohTrigger(trigger,$X$24))</f>
        <v>1.5619846130768488E-2</v>
      </c>
      <c r="AG1664" s="90">
        <f>_xll.qlIndexFixing(TenorBasisIndex6M,$AB1664,TRUE,_xll.ohTrigger(trigger,$X$24))</f>
        <v>1.5592764557480324E-2</v>
      </c>
      <c r="AH1664" s="43">
        <f>_xll.qlIndexFixing($X$9,$AB1664,TRUE,trigger)</f>
        <v>1.567060166840837E-2</v>
      </c>
      <c r="AI1664" s="45">
        <f t="shared" si="40"/>
        <v>-0.77837110928045261</v>
      </c>
    </row>
    <row r="1665" spans="27:35" x14ac:dyDescent="0.2">
      <c r="AA1665" s="122" t="s">
        <v>88</v>
      </c>
      <c r="AB1665" s="40">
        <f>_xll.qlInterestRateIndexFixingDate($X$9,AC1665)</f>
        <v>51057</v>
      </c>
      <c r="AC1665" s="40">
        <f>_xll.qlCalendarAdvance(calendar,$AC1664,AA1665,,,trigger)</f>
        <v>51061</v>
      </c>
      <c r="AD1665" s="40">
        <f>_xll.qlInterestRateIndexMaturity($X$9,AC1665,)</f>
        <v>51244</v>
      </c>
      <c r="AE1665" s="43">
        <f>_xll.qlTenorBasisValue(TenorBasis6M,AC1665,_xll.ohTrigger(trigger,$X$24))</f>
        <v>4.328259365638579E-4</v>
      </c>
      <c r="AF1665" s="90">
        <f>_xll.qlTenorBasisForwardRate(TenorBasis6M,AC1665,_xll.ohTrigger(trigger,$X$24))</f>
        <v>1.5612446504422074E-2</v>
      </c>
      <c r="AG1665" s="90">
        <f>_xll.qlIndexFixing(TenorBasisIndex6M,$AB1665,TRUE,_xll.ohTrigger(trigger,$X$24))</f>
        <v>1.5585365046346668E-2</v>
      </c>
      <c r="AH1665" s="43">
        <f>_xll.qlIndexFixing($X$9,$AB1665,TRUE,trigger)</f>
        <v>1.5664538976783139E-2</v>
      </c>
      <c r="AI1665" s="45">
        <f t="shared" si="40"/>
        <v>-0.79173930436471018</v>
      </c>
    </row>
    <row r="1666" spans="27:35" x14ac:dyDescent="0.2">
      <c r="AA1666" s="122" t="s">
        <v>88</v>
      </c>
      <c r="AB1666" s="40">
        <f>_xll.qlInterestRateIndexFixingDate($X$9,AC1666)</f>
        <v>51064</v>
      </c>
      <c r="AC1666" s="40">
        <f>_xll.qlCalendarAdvance(calendar,$AC1665,AA1666,,,trigger)</f>
        <v>51068</v>
      </c>
      <c r="AD1666" s="40">
        <f>_xll.qlInterestRateIndexMaturity($X$9,AC1666,)</f>
        <v>51251</v>
      </c>
      <c r="AE1666" s="43">
        <f>_xll.qlTenorBasisValue(TenorBasis6M,AC1666,_xll.ohTrigger(trigger,$X$24))</f>
        <v>4.3210736818018045E-4</v>
      </c>
      <c r="AF1666" s="90">
        <f>_xll.qlTenorBasisForwardRate(TenorBasis6M,AC1666,_xll.ohTrigger(trigger,$X$24))</f>
        <v>1.5605087577363534E-2</v>
      </c>
      <c r="AG1666" s="90">
        <f>_xll.qlIndexFixing(TenorBasisIndex6M,$AB1666,TRUE,_xll.ohTrigger(trigger,$X$24))</f>
        <v>1.5578006233944827E-2</v>
      </c>
      <c r="AH1666" s="43">
        <f>_xll.qlIndexFixing($X$9,$AB1666,TRUE,trigger)</f>
        <v>1.565852675131375E-2</v>
      </c>
      <c r="AI1666" s="45">
        <f t="shared" si="40"/>
        <v>-0.80520517368922606</v>
      </c>
    </row>
    <row r="1667" spans="27:35" x14ac:dyDescent="0.2">
      <c r="AA1667" s="122" t="s">
        <v>88</v>
      </c>
      <c r="AB1667" s="40">
        <f>_xll.qlInterestRateIndexFixingDate($X$9,AC1667)</f>
        <v>51071</v>
      </c>
      <c r="AC1667" s="40">
        <f>_xll.qlCalendarAdvance(calendar,$AC1666,AA1667,,,trigger)</f>
        <v>51075</v>
      </c>
      <c r="AD1667" s="40">
        <f>_xll.qlInterestRateIndexMaturity($X$9,AC1667,)</f>
        <v>51258</v>
      </c>
      <c r="AE1667" s="43">
        <f>_xll.qlTenorBasisValue(TenorBasis6M,AC1667,_xll.ohTrigger(trigger,$X$24))</f>
        <v>4.3139081597160222E-4</v>
      </c>
      <c r="AF1667" s="90">
        <f>_xll.qlTenorBasisForwardRate(TenorBasis6M,AC1667,_xll.ohTrigger(trigger,$X$24))</f>
        <v>1.5597769344122707E-2</v>
      </c>
      <c r="AG1667" s="90">
        <f>_xll.qlIndexFixing(TenorBasisIndex6M,$AB1667,TRUE,_xll.ohTrigger(trigger,$X$24))</f>
        <v>1.557068811480508E-2</v>
      </c>
      <c r="AH1667" s="43">
        <f>_xll.qlIndexFixing($X$9,$AB1667,TRUE,trigger)</f>
        <v>1.5652564991540246E-2</v>
      </c>
      <c r="AI1667" s="45">
        <f t="shared" si="40"/>
        <v>-0.81876876735166926</v>
      </c>
    </row>
    <row r="1668" spans="27:35" x14ac:dyDescent="0.2">
      <c r="AA1668" s="122" t="s">
        <v>88</v>
      </c>
      <c r="AB1668" s="40">
        <f>_xll.qlInterestRateIndexFixingDate($X$9,AC1668)</f>
        <v>51078</v>
      </c>
      <c r="AC1668" s="40">
        <f>_xll.qlCalendarAdvance(calendar,$AC1667,AA1668,,,trigger)</f>
        <v>51082</v>
      </c>
      <c r="AD1668" s="40">
        <f>_xll.qlInterestRateIndexMaturity($X$9,AC1668,)</f>
        <v>51264</v>
      </c>
      <c r="AE1668" s="43">
        <f>_xll.qlTenorBasisValue(TenorBasis6M,AC1668,_xll.ohTrigger(trigger,$X$24))</f>
        <v>4.3067627490350605E-4</v>
      </c>
      <c r="AF1668" s="90">
        <f>_xll.qlTenorBasisForwardRate(TenorBasis6M,AC1668,_xll.ohTrigger(trigger,$X$24))</f>
        <v>1.5590660939089323E-2</v>
      </c>
      <c r="AG1668" s="90">
        <f>_xll.qlIndexFixing(TenorBasisIndex6M,$AB1668,TRUE,_xll.ohTrigger(trigger,$X$24))</f>
        <v>1.556358098257609E-2</v>
      </c>
      <c r="AH1668" s="43">
        <f>_xll.qlIndexFixing($X$9,$AB1668,TRUE,trigger)</f>
        <v>1.5646719461807228E-2</v>
      </c>
      <c r="AI1668" s="45">
        <f t="shared" si="40"/>
        <v>-0.83138479231137374</v>
      </c>
    </row>
    <row r="1669" spans="27:35" x14ac:dyDescent="0.2">
      <c r="AA1669" s="122" t="s">
        <v>88</v>
      </c>
      <c r="AB1669" s="40">
        <f>_xll.qlInterestRateIndexFixingDate($X$9,AC1669)</f>
        <v>51085</v>
      </c>
      <c r="AC1669" s="40">
        <f>_xll.qlCalendarAdvance(calendar,$AC1668,AA1669,,,trigger)</f>
        <v>51089</v>
      </c>
      <c r="AD1669" s="40">
        <f>_xll.qlInterestRateIndexMaturity($X$9,AC1669,)</f>
        <v>51271</v>
      </c>
      <c r="AE1669" s="43">
        <f>_xll.qlTenorBasisValue(TenorBasis6M,AC1669,_xll.ohTrigger(trigger,$X$24))</f>
        <v>4.299637399507489E-4</v>
      </c>
      <c r="AF1669" s="90">
        <f>_xll.qlTenorBasisForwardRate(TenorBasis6M,AC1669,_xll.ohTrigger(trigger,$X$24))</f>
        <v>1.5583421485201091E-2</v>
      </c>
      <c r="AG1669" s="90">
        <f>_xll.qlIndexFixing(TenorBasisIndex6M,$AB1669,TRUE,_xll.ohTrigger(trigger,$X$24))</f>
        <v>1.5556341641171069E-2</v>
      </c>
      <c r="AH1669" s="43">
        <f>_xll.qlIndexFixing($X$9,$AB1669,TRUE,trigger)</f>
        <v>1.5640855281330194E-2</v>
      </c>
      <c r="AI1669" s="45">
        <f t="shared" si="40"/>
        <v>-0.8451364015912497</v>
      </c>
    </row>
    <row r="1670" spans="27:35" x14ac:dyDescent="0.2">
      <c r="AA1670" s="122" t="s">
        <v>88</v>
      </c>
      <c r="AB1670" s="40">
        <f>_xll.qlInterestRateIndexFixingDate($X$9,AC1670)</f>
        <v>51092</v>
      </c>
      <c r="AC1670" s="40">
        <f>_xll.qlCalendarAdvance(calendar,$AC1669,AA1670,,,trigger)</f>
        <v>51096</v>
      </c>
      <c r="AD1670" s="40">
        <f>_xll.qlInterestRateIndexMaturity($X$9,AC1670,)</f>
        <v>51278</v>
      </c>
      <c r="AE1670" s="43">
        <f>_xll.qlTenorBasisValue(TenorBasis6M,AC1670,_xll.ohTrigger(trigger,$X$24))</f>
        <v>4.2925320609766247E-4</v>
      </c>
      <c r="AF1670" s="90">
        <f>_xll.qlTenorBasisForwardRate(TenorBasis6M,AC1670,_xll.ohTrigger(trigger,$X$24))</f>
        <v>1.5576222707277872E-2</v>
      </c>
      <c r="AG1670" s="90">
        <f>_xll.qlIndexFixing(TenorBasisIndex6M,$AB1670,TRUE,_xll.ohTrigger(trigger,$X$24))</f>
        <v>1.5549142975179413E-2</v>
      </c>
      <c r="AH1670" s="43">
        <f>_xll.qlIndexFixing($X$9,$AB1670,TRUE,trigger)</f>
        <v>1.5635041562949637E-2</v>
      </c>
      <c r="AI1670" s="45">
        <f t="shared" si="40"/>
        <v>-0.85898587770224033</v>
      </c>
    </row>
    <row r="1671" spans="27:35" x14ac:dyDescent="0.2">
      <c r="AA1671" s="122" t="s">
        <v>88</v>
      </c>
      <c r="AB1671" s="40">
        <f>_xll.qlInterestRateIndexFixingDate($X$9,AC1671)</f>
        <v>51099</v>
      </c>
      <c r="AC1671" s="40">
        <f>_xll.qlCalendarAdvance(calendar,$AC1670,AA1671,,,trigger)</f>
        <v>51103</v>
      </c>
      <c r="AD1671" s="40">
        <f>_xll.qlInterestRateIndexMaturity($X$9,AC1671,)</f>
        <v>51285</v>
      </c>
      <c r="AE1671" s="43">
        <f>_xll.qlTenorBasisValue(TenorBasis6M,AC1671,_xll.ohTrigger(trigger,$X$24))</f>
        <v>4.2854466833805243E-4</v>
      </c>
      <c r="AF1671" s="90">
        <f>_xll.qlTenorBasisForwardRate(TenorBasis6M,AC1671,_xll.ohTrigger(trigger,$X$24))</f>
        <v>1.5569064599899389E-2</v>
      </c>
      <c r="AG1671" s="90">
        <f>_xll.qlIndexFixing(TenorBasisIndex6M,$AB1671,TRUE,_xll.ohTrigger(trigger,$X$24))</f>
        <v>1.554198497917909E-2</v>
      </c>
      <c r="AH1671" s="43">
        <f>_xll.qlIndexFixing($X$9,$AB1671,TRUE,trigger)</f>
        <v>1.5629278306223716E-2</v>
      </c>
      <c r="AI1671" s="45">
        <f t="shared" si="40"/>
        <v>-0.87293327044626201</v>
      </c>
    </row>
    <row r="1672" spans="27:35" x14ac:dyDescent="0.2">
      <c r="AA1672" s="122" t="s">
        <v>88</v>
      </c>
      <c r="AB1672" s="40">
        <f>_xll.qlInterestRateIndexFixingDate($X$9,AC1672)</f>
        <v>51106</v>
      </c>
      <c r="AC1672" s="40">
        <f>_xll.qlCalendarAdvance(calendar,$AC1671,AA1672,,,trigger)</f>
        <v>51110</v>
      </c>
      <c r="AD1672" s="40">
        <f>_xll.qlInterestRateIndexMaturity($X$9,AC1672,)</f>
        <v>51293</v>
      </c>
      <c r="AE1672" s="43">
        <f>_xll.qlTenorBasisValue(TenorBasis6M,AC1672,_xll.ohTrigger(trigger,$X$24))</f>
        <v>4.2783812167519731E-4</v>
      </c>
      <c r="AF1672" s="90">
        <f>_xll.qlTenorBasisForwardRate(TenorBasis6M,AC1672,_xll.ohTrigger(trigger,$X$24))</f>
        <v>1.5561788394558638E-2</v>
      </c>
      <c r="AG1672" s="90">
        <f>_xll.qlIndexFixing(TenorBasisIndex6M,$AB1672,TRUE,_xll.ohTrigger(trigger,$X$24))</f>
        <v>1.5534707727408153E-2</v>
      </c>
      <c r="AH1672" s="43">
        <f>_xll.qlIndexFixing($X$9,$AB1672,TRUE,trigger)</f>
        <v>1.5623513162330391E-2</v>
      </c>
      <c r="AI1672" s="45">
        <f t="shared" si="40"/>
        <v>-0.88805434922237936</v>
      </c>
    </row>
    <row r="1673" spans="27:35" x14ac:dyDescent="0.2">
      <c r="AA1673" s="122" t="s">
        <v>88</v>
      </c>
      <c r="AB1673" s="40">
        <f>_xll.qlInterestRateIndexFixingDate($X$9,AC1673)</f>
        <v>51113</v>
      </c>
      <c r="AC1673" s="40">
        <f>_xll.qlCalendarAdvance(calendar,$AC1672,AA1673,,,trigger)</f>
        <v>51117</v>
      </c>
      <c r="AD1673" s="40">
        <f>_xll.qlInterestRateIndexMaturity($X$9,AC1673,)</f>
        <v>51300</v>
      </c>
      <c r="AE1673" s="43">
        <f>_xll.qlTenorBasisValue(TenorBasis6M,AC1673,_xll.ohTrigger(trigger,$X$24))</f>
        <v>4.2713356112184778E-4</v>
      </c>
      <c r="AF1673" s="90">
        <f>_xll.qlTenorBasisForwardRate(TenorBasis6M,AC1673,_xll.ohTrigger(trigger,$X$24))</f>
        <v>1.5554714210016876E-2</v>
      </c>
      <c r="AG1673" s="90">
        <f>_xll.qlIndexFixing(TenorBasisIndex6M,$AB1673,TRUE,_xll.ohTrigger(trigger,$X$24))</f>
        <v>1.5527633653632869E-2</v>
      </c>
      <c r="AH1673" s="43">
        <f>_xll.qlIndexFixing($X$9,$AB1673,TRUE,trigger)</f>
        <v>1.5617854187315027E-2</v>
      </c>
      <c r="AI1673" s="45">
        <f t="shared" si="40"/>
        <v>-0.90220533682157722</v>
      </c>
    </row>
    <row r="1674" spans="27:35" x14ac:dyDescent="0.2">
      <c r="AA1674" s="122" t="s">
        <v>88</v>
      </c>
      <c r="AB1674" s="40">
        <f>_xll.qlInterestRateIndexFixingDate($X$9,AC1674)</f>
        <v>51120</v>
      </c>
      <c r="AC1674" s="40">
        <f>_xll.qlCalendarAdvance(calendar,$AC1673,AA1674,,,trigger)</f>
        <v>51124</v>
      </c>
      <c r="AD1674" s="40">
        <f>_xll.qlInterestRateIndexMaturity($X$9,AC1674,)</f>
        <v>51307</v>
      </c>
      <c r="AE1674" s="43">
        <f>_xll.qlTenorBasisValue(TenorBasis6M,AC1674,_xll.ohTrigger(trigger,$X$24))</f>
        <v>4.2643098170022534E-4</v>
      </c>
      <c r="AF1674" s="90">
        <f>_xll.qlTenorBasisForwardRate(TenorBasis6M,AC1674,_xll.ohTrigger(trigger,$X$24))</f>
        <v>1.5547680681334558E-2</v>
      </c>
      <c r="AG1674" s="90">
        <f>_xll.qlIndexFixing(TenorBasisIndex6M,$AB1674,TRUE,_xll.ohTrigger(trigger,$X$24))</f>
        <v>1.5520600235163155E-2</v>
      </c>
      <c r="AH1674" s="43">
        <f>_xll.qlIndexFixing($X$9,$AB1674,TRUE,trigger)</f>
        <v>1.5612245674890708E-2</v>
      </c>
      <c r="AI1674" s="45">
        <f t="shared" si="40"/>
        <v>-0.91645439727552558</v>
      </c>
    </row>
    <row r="1675" spans="27:35" x14ac:dyDescent="0.2">
      <c r="AA1675" s="122" t="s">
        <v>88</v>
      </c>
      <c r="AB1675" s="40">
        <f>_xll.qlInterestRateIndexFixingDate($X$9,AC1675)</f>
        <v>51126</v>
      </c>
      <c r="AC1675" s="40">
        <f>_xll.qlCalendarAdvance(calendar,$AC1674,AA1675,,,trigger)</f>
        <v>51131</v>
      </c>
      <c r="AD1675" s="40">
        <f>_xll.qlInterestRateIndexMaturity($X$9,AC1675,)</f>
        <v>51314</v>
      </c>
      <c r="AE1675" s="43">
        <f>_xll.qlTenorBasisValue(TenorBasis6M,AC1675,_xll.ohTrigger(trigger,$X$24))</f>
        <v>4.25730378442022E-4</v>
      </c>
      <c r="AF1675" s="90">
        <f>_xll.qlTenorBasisForwardRate(TenorBasis6M,AC1675,_xll.ohTrigger(trigger,$X$24))</f>
        <v>1.5540687803138496E-2</v>
      </c>
      <c r="AG1675" s="90">
        <f>_xll.qlIndexFixing(TenorBasisIndex6M,$AB1675,TRUE,_xll.ohTrigger(trigger,$X$24))</f>
        <v>1.5513607466622328E-2</v>
      </c>
      <c r="AH1675" s="43">
        <f>_xll.qlIndexFixing($X$9,$AB1675,TRUE,trigger)</f>
        <v>1.560668762463111E-2</v>
      </c>
      <c r="AI1675" s="45">
        <f t="shared" si="40"/>
        <v>-0.93080158008781999</v>
      </c>
    </row>
    <row r="1676" spans="27:35" x14ac:dyDescent="0.2">
      <c r="AA1676" s="122" t="s">
        <v>88</v>
      </c>
      <c r="AB1676" s="40">
        <f>_xll.qlInterestRateIndexFixingDate($X$9,AC1676)</f>
        <v>51134</v>
      </c>
      <c r="AC1676" s="40">
        <f>_xll.qlCalendarAdvance(calendar,$AC1675,AA1676,,,trigger)</f>
        <v>51138</v>
      </c>
      <c r="AD1676" s="40">
        <f>_xll.qlInterestRateIndexMaturity($X$9,AC1676,)</f>
        <v>51320</v>
      </c>
      <c r="AE1676" s="43">
        <f>_xll.qlTenorBasisValue(TenorBasis6M,AC1676,_xll.ohTrigger(trigger,$X$24))</f>
        <v>4.2503174638839811E-4</v>
      </c>
      <c r="AF1676" s="90">
        <f>_xll.qlTenorBasisForwardRate(TenorBasis6M,AC1676,_xll.ohTrigger(trigger,$X$24))</f>
        <v>1.5533883932292592E-2</v>
      </c>
      <c r="AG1676" s="90">
        <f>_xll.qlIndexFixing(TenorBasisIndex6M,$AB1676,TRUE,_xll.ohTrigger(trigger,$X$24))</f>
        <v>1.5506804860178728E-2</v>
      </c>
      <c r="AH1676" s="43">
        <f>_xll.qlIndexFixing($X$9,$AB1676,TRUE,trigger)</f>
        <v>1.5601218932243355E-2</v>
      </c>
      <c r="AI1676" s="45">
        <f t="shared" si="40"/>
        <v>-0.9441407206462783</v>
      </c>
    </row>
    <row r="1677" spans="27:35" x14ac:dyDescent="0.2">
      <c r="AA1677" s="122" t="s">
        <v>88</v>
      </c>
      <c r="AB1677" s="40">
        <f>_xll.qlInterestRateIndexFixingDate($X$9,AC1677)</f>
        <v>51141</v>
      </c>
      <c r="AC1677" s="40">
        <f>_xll.qlCalendarAdvance(calendar,$AC1676,AA1677,,,trigger)</f>
        <v>51145</v>
      </c>
      <c r="AD1677" s="40">
        <f>_xll.qlInterestRateIndexMaturity($X$9,AC1677,)</f>
        <v>51327</v>
      </c>
      <c r="AE1677" s="43">
        <f>_xll.qlTenorBasisValue(TenorBasis6M,AC1677,_xll.ohTrigger(trigger,$X$24))</f>
        <v>4.2433508058998105E-4</v>
      </c>
      <c r="AF1677" s="90">
        <f>_xll.qlTenorBasisForwardRate(TenorBasis6M,AC1677,_xll.ohTrigger(trigger,$X$24))</f>
        <v>1.552696973501853E-2</v>
      </c>
      <c r="AG1677" s="90">
        <f>_xll.qlIndexFixing(TenorBasisIndex6M,$AB1677,TRUE,_xll.ohTrigger(trigger,$X$24))</f>
        <v>1.5499890770969431E-2</v>
      </c>
      <c r="AH1677" s="43">
        <f>_xll.qlIndexFixing($X$9,$AB1677,TRUE,trigger)</f>
        <v>1.5595758436395343E-2</v>
      </c>
      <c r="AI1677" s="45">
        <f t="shared" si="40"/>
        <v>-0.95867665425911763</v>
      </c>
    </row>
    <row r="1678" spans="27:35" x14ac:dyDescent="0.2">
      <c r="AA1678" s="122" t="s">
        <v>88</v>
      </c>
      <c r="AB1678" s="40">
        <f>_xll.qlInterestRateIndexFixingDate($X$9,AC1678)</f>
        <v>51148</v>
      </c>
      <c r="AC1678" s="40">
        <f>_xll.qlCalendarAdvance(calendar,$AC1677,AA1678,,,trigger)</f>
        <v>51152</v>
      </c>
      <c r="AD1678" s="40">
        <f>_xll.qlInterestRateIndexMaturity($X$9,AC1678,)</f>
        <v>51334</v>
      </c>
      <c r="AE1678" s="43">
        <f>_xll.qlTenorBasisValue(TenorBasis6M,AC1678,_xll.ohTrigger(trigger,$X$24))</f>
        <v>4.236403761068646E-4</v>
      </c>
      <c r="AF1678" s="90">
        <f>_xll.qlTenorBasisForwardRate(TenorBasis6M,AC1678,_xll.ohTrigger(trigger,$X$24))</f>
        <v>1.5520096170680604E-2</v>
      </c>
      <c r="AG1678" s="90">
        <f>_xll.qlIndexFixing(TenorBasisIndex6M,$AB1678,TRUE,_xll.ohTrigger(trigger,$X$24))</f>
        <v>1.5493017314143308E-2</v>
      </c>
      <c r="AH1678" s="43">
        <f>_xll.qlIndexFixing($X$9,$AB1678,TRUE,trigger)</f>
        <v>1.5590348399218855E-2</v>
      </c>
      <c r="AI1678" s="45">
        <f t="shared" si="40"/>
        <v>-0.9733108507554642</v>
      </c>
    </row>
    <row r="1679" spans="27:35" x14ac:dyDescent="0.2">
      <c r="AA1679" s="122" t="s">
        <v>88</v>
      </c>
      <c r="AB1679" s="40">
        <f>_xll.qlInterestRateIndexFixingDate($X$9,AC1679)</f>
        <v>51155</v>
      </c>
      <c r="AC1679" s="40">
        <f>_xll.qlCalendarAdvance(calendar,$AC1678,AA1679,,,trigger)</f>
        <v>51159</v>
      </c>
      <c r="AD1679" s="40">
        <f>_xll.qlInterestRateIndexMaturity($X$9,AC1679,)</f>
        <v>51341</v>
      </c>
      <c r="AE1679" s="43">
        <f>_xll.qlTenorBasisValue(TenorBasis6M,AC1679,_xll.ohTrigger(trigger,$X$24))</f>
        <v>4.2294762800860618E-4</v>
      </c>
      <c r="AF1679" s="90">
        <f>_xll.qlTenorBasisForwardRate(TenorBasis6M,AC1679,_xll.ohTrigger(trigger,$X$24))</f>
        <v>1.5513263233953405E-2</v>
      </c>
      <c r="AG1679" s="90">
        <f>_xll.qlIndexFixing(TenorBasisIndex6M,$AB1679,TRUE,_xll.ohTrigger(trigger,$X$24))</f>
        <v>1.5486184484376263E-2</v>
      </c>
      <c r="AH1679" s="43">
        <f>_xll.qlIndexFixing($X$9,$AB1679,TRUE,trigger)</f>
        <v>1.558498882030543E-2</v>
      </c>
      <c r="AI1679" s="45">
        <f t="shared" si="40"/>
        <v>-0.98804335929167375</v>
      </c>
    </row>
    <row r="1680" spans="27:35" x14ac:dyDescent="0.2">
      <c r="AA1680" s="122" t="s">
        <v>88</v>
      </c>
      <c r="AB1680" s="40">
        <f>_xll.qlInterestRateIndexFixingDate($X$9,AC1680)</f>
        <v>51162</v>
      </c>
      <c r="AC1680" s="40">
        <f>_xll.qlCalendarAdvance(calendar,$AC1679,AA1680,,,trigger)</f>
        <v>51166</v>
      </c>
      <c r="AD1680" s="40">
        <f>_xll.qlInterestRateIndexMaturity($X$9,AC1680,)</f>
        <v>51348</v>
      </c>
      <c r="AE1680" s="43">
        <f>_xll.qlTenorBasisValue(TenorBasis6M,AC1680,_xll.ohTrigger(trigger,$X$24))</f>
        <v>4.2225683137422573E-4</v>
      </c>
      <c r="AF1680" s="90">
        <f>_xll.qlTenorBasisForwardRate(TenorBasis6M,AC1680,_xll.ohTrigger(trigger,$X$24))</f>
        <v>1.5506470919522501E-2</v>
      </c>
      <c r="AG1680" s="90">
        <f>_xll.qlIndexFixing(TenorBasisIndex6M,$AB1680,TRUE,_xll.ohTrigger(trigger,$X$24))</f>
        <v>1.5479392276354746E-2</v>
      </c>
      <c r="AH1680" s="43">
        <f>_xll.qlIndexFixing($X$9,$AB1680,TRUE,trigger)</f>
        <v>1.5579679699247921E-2</v>
      </c>
      <c r="AI1680" s="45">
        <f t="shared" si="40"/>
        <v>-1.0028742289317458</v>
      </c>
    </row>
    <row r="1681" spans="27:35" x14ac:dyDescent="0.2">
      <c r="AA1681" s="122" t="s">
        <v>88</v>
      </c>
      <c r="AB1681" s="40">
        <f>_xll.qlInterestRateIndexFixingDate($X$9,AC1681)</f>
        <v>51169</v>
      </c>
      <c r="AC1681" s="40">
        <f>_xll.qlCalendarAdvance(calendar,$AC1680,AA1681,,,trigger)</f>
        <v>51173</v>
      </c>
      <c r="AD1681" s="40">
        <f>_xll.qlInterestRateIndexMaturity($X$9,AC1681,)</f>
        <v>51355</v>
      </c>
      <c r="AE1681" s="43">
        <f>_xll.qlTenorBasisValue(TenorBasis6M,AC1681,_xll.ohTrigger(trigger,$X$24))</f>
        <v>4.215679812922035E-4</v>
      </c>
      <c r="AF1681" s="90">
        <f>_xll.qlTenorBasisForwardRate(TenorBasis6M,AC1681,_xll.ohTrigger(trigger,$X$24))</f>
        <v>1.5499719222088836E-2</v>
      </c>
      <c r="AG1681" s="90">
        <f>_xll.qlIndexFixing(TenorBasisIndex6M,$AB1681,TRUE,_xll.ohTrigger(trigger,$X$24))</f>
        <v>1.5472640684778383E-2</v>
      </c>
      <c r="AH1681" s="43">
        <f>_xll.qlIndexFixing($X$9,$AB1681,TRUE,trigger)</f>
        <v>1.5574421035641377E-2</v>
      </c>
      <c r="AI1681" s="45">
        <f t="shared" si="40"/>
        <v>-1.0178035086299415</v>
      </c>
    </row>
    <row r="1682" spans="27:35" x14ac:dyDescent="0.2">
      <c r="AA1682" s="122" t="s">
        <v>88</v>
      </c>
      <c r="AB1682" s="40">
        <f>_xll.qlInterestRateIndexFixingDate($X$9,AC1682)</f>
        <v>51176</v>
      </c>
      <c r="AC1682" s="40">
        <f>_xll.qlCalendarAdvance(calendar,$AC1681,AA1682,,,trigger)</f>
        <v>51180</v>
      </c>
      <c r="AD1682" s="40">
        <f>_xll.qlInterestRateIndexMaturity($X$9,AC1682,)</f>
        <v>51362</v>
      </c>
      <c r="AE1682" s="43">
        <f>_xll.qlTenorBasisValue(TenorBasis6M,AC1682,_xll.ohTrigger(trigger,$X$24))</f>
        <v>4.2088107286047862E-4</v>
      </c>
      <c r="AF1682" s="90">
        <f>_xll.qlTenorBasisForwardRate(TenorBasis6M,AC1682,_xll.ohTrigger(trigger,$X$24))</f>
        <v>1.5493008136361695E-2</v>
      </c>
      <c r="AG1682" s="90">
        <f>_xll.qlIndexFixing(TenorBasisIndex6M,$AB1682,TRUE,_xll.ohTrigger(trigger,$X$24))</f>
        <v>1.5465929704356457E-2</v>
      </c>
      <c r="AH1682" s="43">
        <f>_xll.qlIndexFixing($X$9,$AB1682,TRUE,trigger)</f>
        <v>1.5569212829088313E-2</v>
      </c>
      <c r="AI1682" s="45">
        <f t="shared" si="40"/>
        <v>-1.0328312473185595</v>
      </c>
    </row>
    <row r="1683" spans="27:35" x14ac:dyDescent="0.2">
      <c r="AA1683" s="122" t="s">
        <v>88</v>
      </c>
      <c r="AB1683" s="40">
        <f>_xll.qlInterestRateIndexFixingDate($X$9,AC1683)</f>
        <v>51183</v>
      </c>
      <c r="AC1683" s="40">
        <f>_xll.qlCalendarAdvance(calendar,$AC1682,AA1683,,,trigger)</f>
        <v>51187</v>
      </c>
      <c r="AD1683" s="40">
        <f>_xll.qlInterestRateIndexMaturity($X$9,AC1683,)</f>
        <v>51369</v>
      </c>
      <c r="AE1683" s="43">
        <f>_xll.qlTenorBasisValue(TenorBasis6M,AC1683,_xll.ohTrigger(trigger,$X$24))</f>
        <v>4.2019610118644644E-4</v>
      </c>
      <c r="AF1683" s="90">
        <f>_xll.qlTenorBasisForwardRate(TenorBasis6M,AC1683,_xll.ohTrigger(trigger,$X$24))</f>
        <v>1.548633765706574E-2</v>
      </c>
      <c r="AG1683" s="90">
        <f>_xll.qlIndexFixing(TenorBasisIndex6M,$AB1683,TRUE,_xll.ohTrigger(trigger,$X$24))</f>
        <v>1.5459259329813631E-2</v>
      </c>
      <c r="AH1683" s="43">
        <f>_xll.qlIndexFixing($X$9,$AB1683,TRUE,trigger)</f>
        <v>1.556405507919344E-2</v>
      </c>
      <c r="AI1683" s="45">
        <f t="shared" si="40"/>
        <v>-1.0479574937980949</v>
      </c>
    </row>
    <row r="1684" spans="27:35" x14ac:dyDescent="0.2">
      <c r="AA1684" s="122" t="s">
        <v>88</v>
      </c>
      <c r="AB1684" s="40">
        <f>_xll.qlInterestRateIndexFixingDate($X$9,AC1684)</f>
        <v>51190</v>
      </c>
      <c r="AC1684" s="40">
        <f>_xll.qlCalendarAdvance(calendar,$AC1683,AA1684,,,trigger)</f>
        <v>51194</v>
      </c>
      <c r="AD1684" s="40">
        <f>_xll.qlInterestRateIndexMaturity($X$9,AC1684,)</f>
        <v>51376</v>
      </c>
      <c r="AE1684" s="43">
        <f>_xll.qlTenorBasisValue(TenorBasis6M,AC1684,_xll.ohTrigger(trigger,$X$24))</f>
        <v>4.1951306138695633E-4</v>
      </c>
      <c r="AF1684" s="90">
        <f>_xll.qlTenorBasisForwardRate(TenorBasis6M,AC1684,_xll.ohTrigger(trigger,$X$24))</f>
        <v>1.5479707778934851E-2</v>
      </c>
      <c r="AG1684" s="90">
        <f>_xll.qlIndexFixing(TenorBasisIndex6M,$AB1684,TRUE,_xll.ohTrigger(trigger,$X$24))</f>
        <v>1.5452629555884225E-2</v>
      </c>
      <c r="AH1684" s="43">
        <f>_xll.qlIndexFixing($X$9,$AB1684,TRUE,trigger)</f>
        <v>1.5558947785564107E-2</v>
      </c>
      <c r="AI1684" s="45">
        <f t="shared" si="40"/>
        <v>-1.0631822967988209</v>
      </c>
    </row>
    <row r="1685" spans="27:35" x14ac:dyDescent="0.2">
      <c r="AA1685" s="122" t="s">
        <v>88</v>
      </c>
      <c r="AB1685" s="40">
        <f>_xll.qlInterestRateIndexFixingDate($X$9,AC1685)</f>
        <v>51197</v>
      </c>
      <c r="AC1685" s="40">
        <f>_xll.qlCalendarAdvance(calendar,$AC1684,AA1685,,,trigger)</f>
        <v>51201</v>
      </c>
      <c r="AD1685" s="40">
        <f>_xll.qlInterestRateIndexMaturity($X$9,AC1685,)</f>
        <v>51385</v>
      </c>
      <c r="AE1685" s="43">
        <f>_xll.qlTenorBasisValue(TenorBasis6M,AC1685,_xll.ohTrigger(trigger,$X$24))</f>
        <v>4.188319485883094E-4</v>
      </c>
      <c r="AF1685" s="90">
        <f>_xll.qlTenorBasisForwardRate(TenorBasis6M,AC1685,_xll.ohTrigger(trigger,$X$24))</f>
        <v>1.5472868997712918E-2</v>
      </c>
      <c r="AG1685" s="90">
        <f>_xll.qlIndexFixing(TenorBasisIndex6M,$AB1685,TRUE,_xll.ohTrigger(trigger,$X$24))</f>
        <v>1.544578857616598E-2</v>
      </c>
      <c r="AH1685" s="43">
        <f>_xll.qlIndexFixing($X$9,$AB1685,TRUE,trigger)</f>
        <v>1.5553874274683892E-2</v>
      </c>
      <c r="AI1685" s="45">
        <f t="shared" si="40"/>
        <v>-1.0808569851791274</v>
      </c>
    </row>
    <row r="1686" spans="27:35" x14ac:dyDescent="0.2">
      <c r="AA1686" s="122" t="s">
        <v>88</v>
      </c>
      <c r="AB1686" s="40">
        <f>_xll.qlInterestRateIndexFixingDate($X$9,AC1686)</f>
        <v>51204</v>
      </c>
      <c r="AC1686" s="40">
        <f>_xll.qlCalendarAdvance(calendar,$AC1685,AA1686,,,trigger)</f>
        <v>51208</v>
      </c>
      <c r="AD1686" s="40">
        <f>_xll.qlInterestRateIndexMaturity($X$9,AC1686,)</f>
        <v>51392</v>
      </c>
      <c r="AE1686" s="43">
        <f>_xll.qlTenorBasisValue(TenorBasis6M,AC1686,_xll.ohTrigger(trigger,$X$24))</f>
        <v>4.1815275792625656E-4</v>
      </c>
      <c r="AF1686" s="90">
        <f>_xll.qlTenorBasisForwardRate(TenorBasis6M,AC1686,_xll.ohTrigger(trigger,$X$24))</f>
        <v>1.5466325541193249E-2</v>
      </c>
      <c r="AG1686" s="90">
        <f>_xll.qlIndexFixing(TenorBasisIndex6M,$AB1686,TRUE,_xll.ohTrigger(trigger,$X$24))</f>
        <v>1.5439245223652245E-2</v>
      </c>
      <c r="AH1686" s="43">
        <f>_xll.qlIndexFixing($X$9,$AB1686,TRUE,trigger)</f>
        <v>1.5548874670023185E-2</v>
      </c>
      <c r="AI1686" s="45">
        <f t="shared" si="40"/>
        <v>-1.0962944637094019</v>
      </c>
    </row>
    <row r="1687" spans="27:35" x14ac:dyDescent="0.2">
      <c r="AA1687" s="122" t="s">
        <v>88</v>
      </c>
      <c r="AB1687" s="40">
        <f>_xll.qlInterestRateIndexFixingDate($X$9,AC1687)</f>
        <v>51211</v>
      </c>
      <c r="AC1687" s="40">
        <f>_xll.qlCalendarAdvance(calendar,$AC1686,AA1687,,,trigger)</f>
        <v>51215</v>
      </c>
      <c r="AD1687" s="40">
        <f>_xll.qlInterestRateIndexMaturity($X$9,AC1687,)</f>
        <v>51399</v>
      </c>
      <c r="AE1687" s="43">
        <f>_xll.qlTenorBasisValue(TenorBasis6M,AC1687,_xll.ohTrigger(trigger,$X$24))</f>
        <v>4.1747548454599528E-4</v>
      </c>
      <c r="AF1687" s="90">
        <f>_xll.qlTenorBasisForwardRate(TenorBasis6M,AC1687,_xll.ohTrigger(trigger,$X$24))</f>
        <v>1.5459822673082735E-2</v>
      </c>
      <c r="AG1687" s="90">
        <f>_xll.qlIndexFixing(TenorBasisIndex6M,$AB1687,TRUE,_xll.ohTrigger(trigger,$X$24))</f>
        <v>1.5432742458988983E-2</v>
      </c>
      <c r="AH1687" s="43">
        <f>_xll.qlIndexFixing($X$9,$AB1687,TRUE,trigger)</f>
        <v>1.5543925524901634E-2</v>
      </c>
      <c r="AI1687" s="45">
        <f t="shared" si="40"/>
        <v>-1.1118306591265115</v>
      </c>
    </row>
    <row r="1688" spans="27:35" x14ac:dyDescent="0.2">
      <c r="AA1688" s="122" t="s">
        <v>88</v>
      </c>
      <c r="AB1688" s="40">
        <f>_xll.qlInterestRateIndexFixingDate($X$9,AC1688)</f>
        <v>51218</v>
      </c>
      <c r="AC1688" s="40">
        <f>_xll.qlCalendarAdvance(calendar,$AC1687,AA1688,,,trigger)</f>
        <v>51222</v>
      </c>
      <c r="AD1688" s="40">
        <f>_xll.qlInterestRateIndexMaturity($X$9,AC1688,)</f>
        <v>51406</v>
      </c>
      <c r="AE1688" s="43">
        <f>_xll.qlTenorBasisValue(TenorBasis6M,AC1688,_xll.ohTrigger(trigger,$X$24))</f>
        <v>4.1680012360216718E-4</v>
      </c>
      <c r="AF1688" s="90">
        <f>_xll.qlTenorBasisForwardRate(TenorBasis6M,AC1688,_xll.ohTrigger(trigger,$X$24))</f>
        <v>1.5453360388161639E-2</v>
      </c>
      <c r="AG1688" s="90">
        <f>_xll.qlIndexFixing(TenorBasisIndex6M,$AB1688,TRUE,_xll.ohTrigger(trigger,$X$24))</f>
        <v>1.5426280276957758E-2</v>
      </c>
      <c r="AH1688" s="43">
        <f>_xll.qlIndexFixing($X$9,$AB1688,TRUE,trigger)</f>
        <v>1.5539026838939544E-2</v>
      </c>
      <c r="AI1688" s="45">
        <f t="shared" si="40"/>
        <v>-1.1274656198178614</v>
      </c>
    </row>
    <row r="1689" spans="27:35" x14ac:dyDescent="0.2">
      <c r="AA1689" s="122" t="s">
        <v>88</v>
      </c>
      <c r="AB1689" s="40">
        <f>_xll.qlInterestRateIndexFixingDate($X$9,AC1689)</f>
        <v>51223</v>
      </c>
      <c r="AC1689" s="40">
        <f>_xll.qlCalendarAdvance(calendar,$AC1688,AA1689,,,trigger)</f>
        <v>51229</v>
      </c>
      <c r="AD1689" s="40">
        <f>_xll.qlInterestRateIndexMaturity($X$9,AC1689,)</f>
        <v>51412</v>
      </c>
      <c r="AE1689" s="43">
        <f>_xll.qlTenorBasisValue(TenorBasis6M,AC1689,_xll.ohTrigger(trigger,$X$24))</f>
        <v>4.1612667025885499E-4</v>
      </c>
      <c r="AF1689" s="90">
        <f>_xll.qlTenorBasisForwardRate(TenorBasis6M,AC1689,_xll.ohTrigger(trigger,$X$24))</f>
        <v>1.5447052828223853E-2</v>
      </c>
      <c r="AG1689" s="90">
        <f>_xll.qlIndexFixing(TenorBasisIndex6M,$AB1689,TRUE,_xll.ohTrigger(trigger,$X$24))</f>
        <v>1.5420403109914134E-2</v>
      </c>
      <c r="AH1689" s="43">
        <f>_xll.qlIndexFixing($X$9,$AB1689,TRUE,trigger)</f>
        <v>1.5534173217198508E-2</v>
      </c>
      <c r="AI1689" s="45">
        <f t="shared" si="40"/>
        <v>-1.1377010728437325</v>
      </c>
    </row>
    <row r="1690" spans="27:35" x14ac:dyDescent="0.2">
      <c r="AA1690" s="122" t="s">
        <v>88</v>
      </c>
      <c r="AB1690" s="40">
        <f>_xll.qlInterestRateIndexFixingDate($X$9,AC1690)</f>
        <v>51232</v>
      </c>
      <c r="AC1690" s="40">
        <f>_xll.qlCalendarAdvance(calendar,$AC1689,AA1690,,,trigger)</f>
        <v>51236</v>
      </c>
      <c r="AD1690" s="40">
        <f>_xll.qlInterestRateIndexMaturity($X$9,AC1690,)</f>
        <v>51419</v>
      </c>
      <c r="AE1690" s="43">
        <f>_xll.qlTenorBasisValue(TenorBasis6M,AC1690,_xll.ohTrigger(trigger,$X$24))</f>
        <v>4.1545511968957977E-4</v>
      </c>
      <c r="AF1690" s="90">
        <f>_xll.qlTenorBasisForwardRate(TenorBasis6M,AC1690,_xll.ohTrigger(trigger,$X$24))</f>
        <v>1.5440669085378913E-2</v>
      </c>
      <c r="AG1690" s="90">
        <f>_xll.qlIndexFixing(TenorBasisIndex6M,$AB1690,TRUE,_xll.ohTrigger(trigger,$X$24))</f>
        <v>1.541702344977856E-2</v>
      </c>
      <c r="AH1690" s="43">
        <f>_xll.qlIndexFixing($X$9,$AB1690,TRUE,trigger)</f>
        <v>1.5529371839538023E-2</v>
      </c>
      <c r="AI1690" s="45">
        <f t="shared" si="40"/>
        <v>-1.1234838975946251</v>
      </c>
    </row>
    <row r="1691" spans="27:35" x14ac:dyDescent="0.2">
      <c r="AA1691" s="122" t="s">
        <v>88</v>
      </c>
      <c r="AB1691" s="40">
        <f>_xll.qlInterestRateIndexFixingDate($X$9,AC1691)</f>
        <v>51239</v>
      </c>
      <c r="AC1691" s="40">
        <f>_xll.qlCalendarAdvance(calendar,$AC1690,AA1691,,,trigger)</f>
        <v>51243</v>
      </c>
      <c r="AD1691" s="40">
        <f>_xll.qlInterestRateIndexMaturity($X$9,AC1691,)</f>
        <v>51426</v>
      </c>
      <c r="AE1691" s="43">
        <f>_xll.qlTenorBasisValue(TenorBasis6M,AC1691,_xll.ohTrigger(trigger,$X$24))</f>
        <v>4.1478546707729858E-4</v>
      </c>
      <c r="AF1691" s="90">
        <f>_xll.qlTenorBasisForwardRate(TenorBasis6M,AC1691,_xll.ohTrigger(trigger,$X$24))</f>
        <v>1.5434325977057914E-2</v>
      </c>
      <c r="AG1691" s="90">
        <f>_xll.qlIndexFixing(TenorBasisIndex6M,$AB1691,TRUE,_xll.ohTrigger(trigger,$X$24))</f>
        <v>1.5413684410363761E-2</v>
      </c>
      <c r="AH1691" s="43">
        <f>_xll.qlIndexFixing($X$9,$AB1691,TRUE,trigger)</f>
        <v>1.5524619946069584E-2</v>
      </c>
      <c r="AI1691" s="45">
        <f t="shared" si="40"/>
        <v>-1.1093553570582295</v>
      </c>
    </row>
    <row r="1692" spans="27:35" x14ac:dyDescent="0.2">
      <c r="AA1692" s="122" t="s">
        <v>88</v>
      </c>
      <c r="AB1692" s="40">
        <f>_xll.qlInterestRateIndexFixingDate($X$9,AC1692)</f>
        <v>51246</v>
      </c>
      <c r="AC1692" s="40">
        <f>_xll.qlCalendarAdvance(calendar,$AC1691,AA1692,,,trigger)</f>
        <v>51250</v>
      </c>
      <c r="AD1692" s="40">
        <f>_xll.qlInterestRateIndexMaturity($X$9,AC1692,)</f>
        <v>51433</v>
      </c>
      <c r="AE1692" s="43">
        <f>_xll.qlTenorBasisValue(TenorBasis6M,AC1692,_xll.ohTrigger(trigger,$X$24))</f>
        <v>4.1411770761440016E-4</v>
      </c>
      <c r="AF1692" s="90">
        <f>_xll.qlTenorBasisForwardRate(TenorBasis6M,AC1692,_xll.ohTrigger(trigger,$X$24))</f>
        <v>1.5428023557943238E-2</v>
      </c>
      <c r="AG1692" s="90">
        <f>_xll.qlIndexFixing(TenorBasisIndex6M,$AB1692,TRUE,_xll.ohTrigger(trigger,$X$24))</f>
        <v>1.5410386046536015E-2</v>
      </c>
      <c r="AH1692" s="43">
        <f>_xll.qlIndexFixing($X$9,$AB1692,TRUE,trigger)</f>
        <v>1.5519916686245578E-2</v>
      </c>
      <c r="AI1692" s="45">
        <f t="shared" si="40"/>
        <v>-1.0953063970956314</v>
      </c>
    </row>
    <row r="1693" spans="27:35" x14ac:dyDescent="0.2">
      <c r="AA1693" s="122" t="s">
        <v>88</v>
      </c>
      <c r="AB1693" s="40">
        <f>_xll.qlInterestRateIndexFixingDate($X$9,AC1693)</f>
        <v>51253</v>
      </c>
      <c r="AC1693" s="40">
        <f>_xll.qlCalendarAdvance(calendar,$AC1692,AA1693,,,trigger)</f>
        <v>51258</v>
      </c>
      <c r="AD1693" s="40">
        <f>_xll.qlInterestRateIndexMaturity($X$9,AC1693,)</f>
        <v>51442</v>
      </c>
      <c r="AE1693" s="43">
        <f>_xll.qlTenorBasisValue(TenorBasis6M,AC1693,_xll.ohTrigger(trigger,$X$24))</f>
        <v>4.1335686592994708E-4</v>
      </c>
      <c r="AF1693" s="90">
        <f>_xll.qlTenorBasisForwardRate(TenorBasis6M,AC1693,_xll.ohTrigger(trigger,$X$24))</f>
        <v>1.5420767495051571E-2</v>
      </c>
      <c r="AG1693" s="90">
        <f>_xll.qlIndexFixing(TenorBasisIndex6M,$AB1693,TRUE,_xll.ohTrigger(trigger,$X$24))</f>
        <v>1.5406919425392325E-2</v>
      </c>
      <c r="AH1693" s="43">
        <f>_xll.qlIndexFixing($X$9,$AB1693,TRUE,trigger)</f>
        <v>1.5514618390920693E-2</v>
      </c>
      <c r="AI1693" s="45">
        <f t="shared" si="40"/>
        <v>-1.0769896552836715</v>
      </c>
    </row>
    <row r="1694" spans="27:35" x14ac:dyDescent="0.2">
      <c r="AA1694" s="122" t="s">
        <v>88</v>
      </c>
      <c r="AB1694" s="40">
        <f>_xll.qlInterestRateIndexFixingDate($X$9,AC1694)</f>
        <v>51263</v>
      </c>
      <c r="AC1694" s="40">
        <f>_xll.qlCalendarAdvance(calendar,$AC1693,AA1694,,,trigger)</f>
        <v>51265</v>
      </c>
      <c r="AD1694" s="40">
        <f>_xll.qlInterestRateIndexMaturity($X$9,AC1694,)</f>
        <v>51449</v>
      </c>
      <c r="AE1694" s="43">
        <f>_xll.qlTenorBasisValue(TenorBasis6M,AC1694,_xll.ohTrigger(trigger,$X$24))</f>
        <v>4.1269314707067357E-4</v>
      </c>
      <c r="AF1694" s="90">
        <f>_xll.qlTenorBasisForwardRate(TenorBasis6M,AC1694,_xll.ohTrigger(trigger,$X$24))</f>
        <v>1.5414555118532708E-2</v>
      </c>
      <c r="AG1694" s="90">
        <f>_xll.qlIndexFixing(TenorBasisIndex6M,$AB1694,TRUE,_xll.ohTrigger(trigger,$X$24))</f>
        <v>1.5403694876189457E-2</v>
      </c>
      <c r="AH1694" s="43">
        <f>_xll.qlIndexFixing($X$9,$AB1694,TRUE,trigger)</f>
        <v>1.5510019354888254E-2</v>
      </c>
      <c r="AI1694" s="45">
        <f t="shared" si="40"/>
        <v>-1.0632447869879726</v>
      </c>
    </row>
    <row r="1695" spans="27:35" x14ac:dyDescent="0.2">
      <c r="AA1695" s="122" t="s">
        <v>88</v>
      </c>
      <c r="AB1695" s="40">
        <f>_xll.qlInterestRateIndexFixingDate($X$9,AC1695)</f>
        <v>51270</v>
      </c>
      <c r="AC1695" s="40">
        <f>_xll.qlCalendarAdvance(calendar,$AC1694,AA1695,,,trigger)</f>
        <v>51272</v>
      </c>
      <c r="AD1695" s="40">
        <f>_xll.qlInterestRateIndexMaturity($X$9,AC1695,)</f>
        <v>51456</v>
      </c>
      <c r="AE1695" s="43">
        <f>_xll.qlTenorBasisValue(TenorBasis6M,AC1695,_xll.ohTrigger(trigger,$X$24))</f>
        <v>4.1203130631251711E-4</v>
      </c>
      <c r="AF1695" s="90">
        <f>_xll.qlTenorBasisForwardRate(TenorBasis6M,AC1695,_xll.ohTrigger(trigger,$X$24))</f>
        <v>1.540838361141649E-2</v>
      </c>
      <c r="AG1695" s="90">
        <f>_xll.qlIndexFixing(TenorBasisIndex6M,$AB1695,TRUE,_xll.ohTrigger(trigger,$X$24))</f>
        <v>1.5400511183332286E-2</v>
      </c>
      <c r="AH1695" s="43">
        <f>_xll.qlIndexFixing($X$9,$AB1695,TRUE,trigger)</f>
        <v>1.550546618506621E-2</v>
      </c>
      <c r="AI1695" s="45">
        <f t="shared" si="40"/>
        <v>-1.0495500173392409</v>
      </c>
    </row>
    <row r="1696" spans="27:35" x14ac:dyDescent="0.2">
      <c r="AA1696" s="122" t="s">
        <v>88</v>
      </c>
      <c r="AB1696" s="40">
        <f>_xll.qlInterestRateIndexFixingDate($X$9,AC1696)</f>
        <v>51277</v>
      </c>
      <c r="AC1696" s="40">
        <f>_xll.qlCalendarAdvance(calendar,$AC1695,AA1696,,,trigger)</f>
        <v>51279</v>
      </c>
      <c r="AD1696" s="40">
        <f>_xll.qlInterestRateIndexMaturity($X$9,AC1696,)</f>
        <v>51463</v>
      </c>
      <c r="AE1696" s="43">
        <f>_xll.qlTenorBasisValue(TenorBasis6M,AC1696,_xll.ohTrigger(trigger,$X$24))</f>
        <v>4.113713388869079E-4</v>
      </c>
      <c r="AF1696" s="90">
        <f>_xll.qlTenorBasisForwardRate(TenorBasis6M,AC1696,_xll.ohTrigger(trigger,$X$24))</f>
        <v>1.5402253028104617E-2</v>
      </c>
      <c r="AG1696" s="90">
        <f>_xll.qlIndexFixing(TenorBasisIndex6M,$AB1696,TRUE,_xll.ohTrigger(trigger,$X$24))</f>
        <v>1.5397368401409321E-2</v>
      </c>
      <c r="AH1696" s="43">
        <f>_xll.qlIndexFixing($X$9,$AB1696,TRUE,trigger)</f>
        <v>1.5500958035539917E-2</v>
      </c>
      <c r="AI1696" s="45">
        <f t="shared" si="40"/>
        <v>-1.0358963413059641</v>
      </c>
    </row>
    <row r="1697" spans="27:35" x14ac:dyDescent="0.2">
      <c r="AA1697" s="122" t="s">
        <v>88</v>
      </c>
      <c r="AB1697" s="40">
        <f>_xll.qlInterestRateIndexFixingDate($X$9,AC1697)</f>
        <v>51284</v>
      </c>
      <c r="AC1697" s="40">
        <f>_xll.qlCalendarAdvance(calendar,$AC1696,AA1697,,,trigger)</f>
        <v>51286</v>
      </c>
      <c r="AD1697" s="40">
        <f>_xll.qlInterestRateIndexMaturity($X$9,AC1697,)</f>
        <v>51470</v>
      </c>
      <c r="AE1697" s="43">
        <f>_xll.qlTenorBasisValue(TenorBasis6M,AC1697,_xll.ohTrigger(trigger,$X$24))</f>
        <v>4.1071324003468966E-4</v>
      </c>
      <c r="AF1697" s="90">
        <f>_xll.qlTenorBasisForwardRate(TenorBasis6M,AC1697,_xll.ohTrigger(trigger,$X$24))</f>
        <v>1.5396163423013127E-2</v>
      </c>
      <c r="AG1697" s="90">
        <f>_xll.qlIndexFixing(TenorBasisIndex6M,$AB1697,TRUE,_xll.ohTrigger(trigger,$X$24))</f>
        <v>1.5394266585020798E-2</v>
      </c>
      <c r="AH1697" s="43">
        <f>_xll.qlIndexFixing($X$9,$AB1697,TRUE,trigger)</f>
        <v>1.5496494060405595E-2</v>
      </c>
      <c r="AI1697" s="45">
        <f t="shared" si="40"/>
        <v>-1.0222747538479737</v>
      </c>
    </row>
    <row r="1698" spans="27:35" x14ac:dyDescent="0.2">
      <c r="AA1698" s="122" t="s">
        <v>88</v>
      </c>
      <c r="AB1698" s="40">
        <f>_xll.qlInterestRateIndexFixingDate($X$9,AC1698)</f>
        <v>51291</v>
      </c>
      <c r="AC1698" s="40">
        <f>_xll.qlCalendarAdvance(calendar,$AC1697,AA1698,,,trigger)</f>
        <v>51293</v>
      </c>
      <c r="AD1698" s="40">
        <f>_xll.qlInterestRateIndexMaturity($X$9,AC1698,)</f>
        <v>51476</v>
      </c>
      <c r="AE1698" s="43">
        <f>_xll.qlTenorBasisValue(TenorBasis6M,AC1698,_xll.ohTrigger(trigger,$X$24))</f>
        <v>4.1005700500611783E-4</v>
      </c>
      <c r="AF1698" s="90">
        <f>_xll.qlTenorBasisForwardRate(TenorBasis6M,AC1698,_xll.ohTrigger(trigger,$X$24))</f>
        <v>1.5390204626672664E-2</v>
      </c>
      <c r="AG1698" s="90">
        <f>_xll.qlIndexFixing(TenorBasisIndex6M,$AB1698,TRUE,_xll.ohTrigger(trigger,$X$24))</f>
        <v>1.5391020309965813E-2</v>
      </c>
      <c r="AH1698" s="43">
        <f>_xll.qlIndexFixing($X$9,$AB1698,TRUE,trigger)</f>
        <v>1.5492041548871714E-2</v>
      </c>
      <c r="AI1698" s="45">
        <f t="shared" si="40"/>
        <v>-1.0102123890590002</v>
      </c>
    </row>
    <row r="1699" spans="27:35" x14ac:dyDescent="0.2">
      <c r="AA1699" s="122" t="s">
        <v>88</v>
      </c>
      <c r="AB1699" s="40">
        <f>_xll.qlInterestRateIndexFixingDate($X$9,AC1699)</f>
        <v>51298</v>
      </c>
      <c r="AC1699" s="40">
        <f>_xll.qlCalendarAdvance(calendar,$AC1698,AA1699,,,trigger)</f>
        <v>51300</v>
      </c>
      <c r="AD1699" s="40">
        <f>_xll.qlInterestRateIndexMaturity($X$9,AC1699,)</f>
        <v>51483</v>
      </c>
      <c r="AE1699" s="43">
        <f>_xll.qlTenorBasisValue(TenorBasis6M,AC1699,_xll.ohTrigger(trigger,$X$24))</f>
        <v>4.0940262906085393E-4</v>
      </c>
      <c r="AF1699" s="90">
        <f>_xll.qlTenorBasisForwardRate(TenorBasis6M,AC1699,_xll.ohTrigger(trigger,$X$24))</f>
        <v>1.5384194435939807E-2</v>
      </c>
      <c r="AG1699" s="90">
        <f>_xll.qlIndexFixing(TenorBasisIndex6M,$AB1699,TRUE,_xll.ohTrigger(trigger,$X$24))</f>
        <v>1.5388014082625745E-2</v>
      </c>
      <c r="AH1699" s="43">
        <f>_xll.qlIndexFixing($X$9,$AB1699,TRUE,trigger)</f>
        <v>1.5487660937989587E-2</v>
      </c>
      <c r="AI1699" s="45">
        <f t="shared" si="40"/>
        <v>-0.99646855363842368</v>
      </c>
    </row>
    <row r="1700" spans="27:35" x14ac:dyDescent="0.2">
      <c r="AA1700" s="122" t="s">
        <v>88</v>
      </c>
      <c r="AB1700" s="40">
        <f>_xll.qlInterestRateIndexFixingDate($X$9,AC1700)</f>
        <v>51305</v>
      </c>
      <c r="AC1700" s="40">
        <f>_xll.qlCalendarAdvance(calendar,$AC1699,AA1700,,,trigger)</f>
        <v>51307</v>
      </c>
      <c r="AD1700" s="40">
        <f>_xll.qlInterestRateIndexMaturity($X$9,AC1700,)</f>
        <v>51490</v>
      </c>
      <c r="AE1700" s="43">
        <f>_xll.qlTenorBasisValue(TenorBasis6M,AC1700,_xll.ohTrigger(trigger,$X$24))</f>
        <v>4.0875010746796317E-4</v>
      </c>
      <c r="AF1700" s="90">
        <f>_xll.qlTenorBasisForwardRate(TenorBasis6M,AC1700,_xll.ohTrigger(trigger,$X$24))</f>
        <v>1.537822538008737E-2</v>
      </c>
      <c r="AG1700" s="90">
        <f>_xll.qlIndexFixing(TenorBasisIndex6M,$AB1700,TRUE,_xll.ohTrigger(trigger,$X$24))</f>
        <v>1.5385048978058622E-2</v>
      </c>
      <c r="AH1700" s="43">
        <f>_xll.qlIndexFixing($X$9,$AB1700,TRUE,trigger)</f>
        <v>1.5483322035299773E-2</v>
      </c>
      <c r="AI1700" s="45">
        <f t="shared" si="40"/>
        <v>-0.98273057241150474</v>
      </c>
    </row>
    <row r="1701" spans="27:35" x14ac:dyDescent="0.2">
      <c r="AA1701" s="122" t="s">
        <v>88</v>
      </c>
      <c r="AB1701" s="40">
        <f>_xll.qlInterestRateIndexFixingDate($X$9,AC1701)</f>
        <v>51312</v>
      </c>
      <c r="AC1701" s="40">
        <f>_xll.qlCalendarAdvance(calendar,$AC1700,AA1701,,,trigger)</f>
        <v>51314</v>
      </c>
      <c r="AD1701" s="40">
        <f>_xll.qlInterestRateIndexMaturity($X$9,AC1701,)</f>
        <v>51497</v>
      </c>
      <c r="AE1701" s="43">
        <f>_xll.qlTenorBasisValue(TenorBasis6M,AC1701,_xll.ohTrigger(trigger,$X$24))</f>
        <v>4.0809943550590834E-4</v>
      </c>
      <c r="AF1701" s="90">
        <f>_xll.qlTenorBasisForwardRate(TenorBasis6M,AC1701,_xll.ohTrigger(trigger,$X$24))</f>
        <v>1.5372297513897763E-2</v>
      </c>
      <c r="AG1701" s="90">
        <f>_xll.qlIndexFixing(TenorBasisIndex6M,$AB1701,TRUE,_xll.ohTrigger(trigger,$X$24))</f>
        <v>1.5382125051235556E-2</v>
      </c>
      <c r="AH1701" s="43">
        <f>_xll.qlIndexFixing($X$9,$AB1701,TRUE,trigger)</f>
        <v>1.5479023990356871E-2</v>
      </c>
      <c r="AI1701" s="45">
        <f t="shared" si="40"/>
        <v>-0.96898939121315208</v>
      </c>
    </row>
    <row r="1702" spans="27:35" x14ac:dyDescent="0.2">
      <c r="AA1702" s="122" t="s">
        <v>88</v>
      </c>
      <c r="AB1702" s="40">
        <f>_xll.qlInterestRateIndexFixingDate($X$9,AC1702)</f>
        <v>51319</v>
      </c>
      <c r="AC1702" s="40">
        <f>_xll.qlCalendarAdvance(calendar,$AC1701,AA1702,,,trigger)</f>
        <v>51321</v>
      </c>
      <c r="AD1702" s="40">
        <f>_xll.qlInterestRateIndexMaturity($X$9,AC1702,)</f>
        <v>51505</v>
      </c>
      <c r="AE1702" s="43">
        <f>_xll.qlTenorBasisValue(TenorBasis6M,AC1702,_xll.ohTrigger(trigger,$X$24))</f>
        <v>4.0745060846254766E-4</v>
      </c>
      <c r="AF1702" s="90">
        <f>_xll.qlTenorBasisForwardRate(TenorBasis6M,AC1702,_xll.ohTrigger(trigger,$X$24))</f>
        <v>1.5366331976123877E-2</v>
      </c>
      <c r="AG1702" s="90">
        <f>_xll.qlIndexFixing(TenorBasisIndex6M,$AB1702,TRUE,_xll.ohTrigger(trigger,$X$24))</f>
        <v>1.5379373897904235E-2</v>
      </c>
      <c r="AH1702" s="43">
        <f>_xll.qlIndexFixing($X$9,$AB1702,TRUE,trigger)</f>
        <v>1.5474807194711032E-2</v>
      </c>
      <c r="AI1702" s="45">
        <f t="shared" si="40"/>
        <v>-0.95433296806796819</v>
      </c>
    </row>
    <row r="1703" spans="27:35" x14ac:dyDescent="0.2">
      <c r="AA1703" s="122" t="s">
        <v>88</v>
      </c>
      <c r="AB1703" s="40">
        <f>_xll.qlInterestRateIndexFixingDate($X$9,AC1703)</f>
        <v>51326</v>
      </c>
      <c r="AC1703" s="40">
        <f>_xll.qlCalendarAdvance(calendar,$AC1702,AA1703,,,trigger)</f>
        <v>51328</v>
      </c>
      <c r="AD1703" s="40">
        <f>_xll.qlInterestRateIndexMaturity($X$9,AC1703,)</f>
        <v>51512</v>
      </c>
      <c r="AE1703" s="43">
        <f>_xll.qlTenorBasisValue(TenorBasis6M,AC1703,_xll.ohTrigger(trigger,$X$24))</f>
        <v>4.0680362163512973E-4</v>
      </c>
      <c r="AF1703" s="90">
        <f>_xll.qlTenorBasisForwardRate(TenorBasis6M,AC1703,_xll.ohTrigger(trigger,$X$24))</f>
        <v>1.5360489383673598E-2</v>
      </c>
      <c r="AG1703" s="90">
        <f>_xll.qlIndexFixing(TenorBasisIndex6M,$AB1703,TRUE,_xll.ohTrigger(trigger,$X$24))</f>
        <v>1.537651902197032E-2</v>
      </c>
      <c r="AH1703" s="43">
        <f>_xll.qlIndexFixing($X$9,$AB1703,TRUE,trigger)</f>
        <v>1.5470590502529521E-2</v>
      </c>
      <c r="AI1703" s="45">
        <f t="shared" si="40"/>
        <v>-0.94071480559201204</v>
      </c>
    </row>
    <row r="1704" spans="27:35" x14ac:dyDescent="0.2">
      <c r="AA1704" s="122" t="s">
        <v>88</v>
      </c>
      <c r="AB1704" s="40">
        <f>_xll.qlInterestRateIndexFixingDate($X$9,AC1704)</f>
        <v>51333</v>
      </c>
      <c r="AC1704" s="40">
        <f>_xll.qlCalendarAdvance(calendar,$AC1703,AA1704,,,trigger)</f>
        <v>51335</v>
      </c>
      <c r="AD1704" s="40">
        <f>_xll.qlInterestRateIndexMaturity($X$9,AC1704,)</f>
        <v>51519</v>
      </c>
      <c r="AE1704" s="43">
        <f>_xll.qlTenorBasisValue(TenorBasis6M,AC1704,_xll.ohTrigger(trigger,$X$24))</f>
        <v>4.061584703302886E-4</v>
      </c>
      <c r="AF1704" s="90">
        <f>_xll.qlTenorBasisForwardRate(TenorBasis6M,AC1704,_xll.ohTrigger(trigger,$X$24))</f>
        <v>1.5354688150657022E-2</v>
      </c>
      <c r="AG1704" s="90">
        <f>_xll.qlIndexFixing(TenorBasisIndex6M,$AB1704,TRUE,_xll.ohTrigger(trigger,$X$24))</f>
        <v>1.5373705494096597E-2</v>
      </c>
      <c r="AH1704" s="43">
        <f>_xll.qlIndexFixing($X$9,$AB1704,TRUE,trigger)</f>
        <v>1.5466412063700235E-2</v>
      </c>
      <c r="AI1704" s="45">
        <f t="shared" si="40"/>
        <v>-0.92706569603638256</v>
      </c>
    </row>
    <row r="1705" spans="27:35" x14ac:dyDescent="0.2">
      <c r="AA1705" s="122" t="s">
        <v>88</v>
      </c>
      <c r="AB1705" s="40">
        <f>_xll.qlInterestRateIndexFixingDate($X$9,AC1705)</f>
        <v>51340</v>
      </c>
      <c r="AC1705" s="40">
        <f>_xll.qlCalendarAdvance(calendar,$AC1704,AA1705,,,trigger)</f>
        <v>51342</v>
      </c>
      <c r="AD1705" s="40">
        <f>_xll.qlInterestRateIndexMaturity($X$9,AC1705,)</f>
        <v>51526</v>
      </c>
      <c r="AE1705" s="43">
        <f>_xll.qlTenorBasisValue(TenorBasis6M,AC1705,_xll.ohTrigger(trigger,$X$24))</f>
        <v>4.0551514986403997E-4</v>
      </c>
      <c r="AF1705" s="90">
        <f>_xll.qlTenorBasisForwardRate(TenorBasis6M,AC1705,_xll.ohTrigger(trigger,$X$24))</f>
        <v>1.5348928331577074E-2</v>
      </c>
      <c r="AG1705" s="90">
        <f>_xll.qlIndexFixing(TenorBasisIndex6M,$AB1705,TRUE,_xll.ohTrigger(trigger,$X$24))</f>
        <v>1.5370933368973232E-2</v>
      </c>
      <c r="AH1705" s="43">
        <f>_xll.qlIndexFixing($X$9,$AB1705,TRUE,trigger)</f>
        <v>1.5462271032400195E-2</v>
      </c>
      <c r="AI1705" s="45">
        <f t="shared" si="40"/>
        <v>-0.91337663426963034</v>
      </c>
    </row>
    <row r="1706" spans="27:35" x14ac:dyDescent="0.2">
      <c r="AA1706" s="122" t="s">
        <v>88</v>
      </c>
      <c r="AB1706" s="40">
        <f>_xll.qlInterestRateIndexFixingDate($X$9,AC1706)</f>
        <v>51347</v>
      </c>
      <c r="AC1706" s="40">
        <f>_xll.qlCalendarAdvance(calendar,$AC1705,AA1706,,,trigger)</f>
        <v>51349</v>
      </c>
      <c r="AD1706" s="40">
        <f>_xll.qlInterestRateIndexMaturity($X$9,AC1706,)</f>
        <v>51533</v>
      </c>
      <c r="AE1706" s="43">
        <f>_xll.qlTenorBasisValue(TenorBasis6M,AC1706,_xll.ohTrigger(trigger,$X$24))</f>
        <v>4.0487365556177607E-4</v>
      </c>
      <c r="AF1706" s="90">
        <f>_xll.qlTenorBasisForwardRate(TenorBasis6M,AC1706,_xll.ohTrigger(trigger,$X$24))</f>
        <v>1.5343209980950581E-2</v>
      </c>
      <c r="AG1706" s="90">
        <f>_xll.qlIndexFixing(TenorBasisIndex6M,$AB1706,TRUE,_xll.ohTrigger(trigger,$X$24))</f>
        <v>1.536820270130777E-2</v>
      </c>
      <c r="AH1706" s="43">
        <f>_xll.qlIndexFixing($X$9,$AB1706,TRUE,trigger)</f>
        <v>1.5458166562813814E-2</v>
      </c>
      <c r="AI1706" s="45">
        <f t="shared" ref="AI1706:AI1769" si="41">(AG1706-AH1706)*10000</f>
        <v>-0.89963861506043785</v>
      </c>
    </row>
    <row r="1707" spans="27:35" x14ac:dyDescent="0.2">
      <c r="AA1707" s="122" t="s">
        <v>88</v>
      </c>
      <c r="AB1707" s="40">
        <f>_xll.qlInterestRateIndexFixingDate($X$9,AC1707)</f>
        <v>51354</v>
      </c>
      <c r="AC1707" s="40">
        <f>_xll.qlCalendarAdvance(calendar,$AC1706,AA1707,,,trigger)</f>
        <v>51356</v>
      </c>
      <c r="AD1707" s="40">
        <f>_xll.qlInterestRateIndexMaturity($X$9,AC1707,)</f>
        <v>51540</v>
      </c>
      <c r="AE1707" s="43">
        <f>_xll.qlTenorBasisValue(TenorBasis6M,AC1707,_xll.ohTrigger(trigger,$X$24))</f>
        <v>4.0423398275826186E-4</v>
      </c>
      <c r="AF1707" s="90">
        <f>_xll.qlTenorBasisForwardRate(TenorBasis6M,AC1707,_xll.ohTrigger(trigger,$X$24))</f>
        <v>1.533753315330349E-2</v>
      </c>
      <c r="AG1707" s="90">
        <f>_xll.qlIndexFixing(TenorBasisIndex6M,$AB1707,TRUE,_xll.ohTrigger(trigger,$X$24))</f>
        <v>1.5365513545813397E-2</v>
      </c>
      <c r="AH1707" s="43">
        <f>_xll.qlIndexFixing($X$9,$AB1707,TRUE,trigger)</f>
        <v>1.5454097809137228E-2</v>
      </c>
      <c r="AI1707" s="45">
        <f t="shared" si="41"/>
        <v>-0.88584263323830681</v>
      </c>
    </row>
    <row r="1708" spans="27:35" x14ac:dyDescent="0.2">
      <c r="AA1708" s="122" t="s">
        <v>88</v>
      </c>
      <c r="AB1708" s="40">
        <f>_xll.qlInterestRateIndexFixingDate($X$9,AC1708)</f>
        <v>51361</v>
      </c>
      <c r="AC1708" s="40">
        <f>_xll.qlCalendarAdvance(calendar,$AC1707,AA1708,,,trigger)</f>
        <v>51363</v>
      </c>
      <c r="AD1708" s="40">
        <f>_xll.qlInterestRateIndexMaturity($X$9,AC1708,)</f>
        <v>51547</v>
      </c>
      <c r="AE1708" s="43">
        <f>_xll.qlTenorBasisValue(TenorBasis6M,AC1708,_xll.ohTrigger(trigger,$X$24))</f>
        <v>4.0359612679762935E-4</v>
      </c>
      <c r="AF1708" s="90">
        <f>_xll.qlTenorBasisForwardRate(TenorBasis6M,AC1708,_xll.ohTrigger(trigger,$X$24))</f>
        <v>1.5331897903173913E-2</v>
      </c>
      <c r="AG1708" s="90">
        <f>_xll.qlIndexFixing(TenorBasisIndex6M,$AB1708,TRUE,_xll.ohTrigger(trigger,$X$24))</f>
        <v>1.5362865957218514E-2</v>
      </c>
      <c r="AH1708" s="43">
        <f>_xll.qlIndexFixing($X$9,$AB1708,TRUE,trigger)</f>
        <v>1.5450063925572221E-2</v>
      </c>
      <c r="AI1708" s="45">
        <f t="shared" si="41"/>
        <v>-0.87197968353706912</v>
      </c>
    </row>
    <row r="1709" spans="27:35" x14ac:dyDescent="0.2">
      <c r="AA1709" s="122" t="s">
        <v>88</v>
      </c>
      <c r="AB1709" s="40">
        <f>_xll.qlInterestRateIndexFixingDate($X$9,AC1709)</f>
        <v>51368</v>
      </c>
      <c r="AC1709" s="40">
        <f>_xll.qlCalendarAdvance(calendar,$AC1708,AA1709,,,trigger)</f>
        <v>51370</v>
      </c>
      <c r="AD1709" s="40">
        <f>_xll.qlInterestRateIndexMaturity($X$9,AC1709,)</f>
        <v>51554</v>
      </c>
      <c r="AE1709" s="43">
        <f>_xll.qlTenorBasisValue(TenorBasis6M,AC1709,_xll.ohTrigger(trigger,$X$24))</f>
        <v>4.0296008303337288E-4</v>
      </c>
      <c r="AF1709" s="90">
        <f>_xll.qlTenorBasisForwardRate(TenorBasis6M,AC1709,_xll.ohTrigger(trigger,$X$24))</f>
        <v>1.5326304285112566E-2</v>
      </c>
      <c r="AG1709" s="90">
        <f>_xll.qlIndexFixing(TenorBasisIndex6M,$AB1709,TRUE,_xll.ohTrigger(trigger,$X$24))</f>
        <v>1.5360259990263244E-2</v>
      </c>
      <c r="AH1709" s="43">
        <f>_xll.qlIndexFixing($X$9,$AB1709,TRUE,trigger)</f>
        <v>1.5446064066332746E-2</v>
      </c>
      <c r="AI1709" s="45">
        <f t="shared" si="41"/>
        <v>-0.85804076069501478</v>
      </c>
    </row>
    <row r="1710" spans="27:35" x14ac:dyDescent="0.2">
      <c r="AA1710" s="122" t="s">
        <v>88</v>
      </c>
      <c r="AB1710" s="40">
        <f>_xll.qlInterestRateIndexFixingDate($X$9,AC1710)</f>
        <v>51375</v>
      </c>
      <c r="AC1710" s="40">
        <f>_xll.qlCalendarAdvance(calendar,$AC1709,AA1710,,,trigger)</f>
        <v>51377</v>
      </c>
      <c r="AD1710" s="40">
        <f>_xll.qlInterestRateIndexMaturity($X$9,AC1710,)</f>
        <v>51560</v>
      </c>
      <c r="AE1710" s="43">
        <f>_xll.qlTenorBasisValue(TenorBasis6M,AC1710,_xll.ohTrigger(trigger,$X$24))</f>
        <v>4.0232584682834462E-4</v>
      </c>
      <c r="AF1710" s="90">
        <f>_xll.qlTenorBasisForwardRate(TenorBasis6M,AC1710,_xll.ohTrigger(trigger,$X$24))</f>
        <v>1.5320809297882642E-2</v>
      </c>
      <c r="AG1710" s="90">
        <f>_xll.qlIndexFixing(TenorBasisIndex6M,$AB1710,TRUE,_xll.ohTrigger(trigger,$X$24))</f>
        <v>1.5357671784174479E-2</v>
      </c>
      <c r="AH1710" s="43">
        <f>_xll.qlIndexFixing($X$9,$AB1710,TRUE,trigger)</f>
        <v>1.5442039865669503E-2</v>
      </c>
      <c r="AI1710" s="45">
        <f t="shared" si="41"/>
        <v>-0.84368081495023861</v>
      </c>
    </row>
    <row r="1711" spans="27:35" x14ac:dyDescent="0.2">
      <c r="AA1711" s="122" t="s">
        <v>88</v>
      </c>
      <c r="AB1711" s="40">
        <f>_xll.qlInterestRateIndexFixingDate($X$9,AC1711)</f>
        <v>51382</v>
      </c>
      <c r="AC1711" s="40">
        <f>_xll.qlCalendarAdvance(calendar,$AC1710,AA1711,,,trigger)</f>
        <v>51384</v>
      </c>
      <c r="AD1711" s="40">
        <f>_xll.qlInterestRateIndexMaturity($X$9,AC1711,)</f>
        <v>51565</v>
      </c>
      <c r="AE1711" s="43">
        <f>_xll.qlTenorBasisValue(TenorBasis6M,AC1711,_xll.ohTrigger(trigger,$X$24))</f>
        <v>4.0169341355474953E-4</v>
      </c>
      <c r="AF1711" s="90">
        <f>_xll.qlTenorBasisForwardRate(TenorBasis6M,AC1711,_xll.ohTrigger(trigger,$X$24))</f>
        <v>1.5315405492705802E-2</v>
      </c>
      <c r="AG1711" s="90">
        <f>_xll.qlIndexFixing(TenorBasisIndex6M,$AB1711,TRUE,_xll.ohTrigger(trigger,$X$24))</f>
        <v>1.5355140418258105E-2</v>
      </c>
      <c r="AH1711" s="43">
        <f>_xll.qlIndexFixing($X$9,$AB1711,TRUE,trigger)</f>
        <v>1.5437985338069872E-2</v>
      </c>
      <c r="AI1711" s="45">
        <f t="shared" si="41"/>
        <v>-0.82844919811767004</v>
      </c>
    </row>
    <row r="1712" spans="27:35" x14ac:dyDescent="0.2">
      <c r="AA1712" s="122" t="s">
        <v>88</v>
      </c>
      <c r="AB1712" s="40">
        <f>_xll.qlInterestRateIndexFixingDate($X$9,AC1712)</f>
        <v>51389</v>
      </c>
      <c r="AC1712" s="40">
        <f>_xll.qlCalendarAdvance(calendar,$AC1711,AA1712,,,trigger)</f>
        <v>51391</v>
      </c>
      <c r="AD1712" s="40">
        <f>_xll.qlInterestRateIndexMaturity($X$9,AC1712,)</f>
        <v>51572</v>
      </c>
      <c r="AE1712" s="43">
        <f>_xll.qlTenorBasisValue(TenorBasis6M,AC1712,_xll.ohTrigger(trigger,$X$24))</f>
        <v>4.0106277859413924E-4</v>
      </c>
      <c r="AF1712" s="90">
        <f>_xll.qlTenorBasisForwardRate(TenorBasis6M,AC1712,_xll.ohTrigger(trigger,$X$24))</f>
        <v>1.5309928799433655E-2</v>
      </c>
      <c r="AG1712" s="90">
        <f>_xll.qlIndexFixing(TenorBasisIndex6M,$AB1712,TRUE,_xll.ohTrigger(trigger,$X$24))</f>
        <v>1.5352700482137114E-2</v>
      </c>
      <c r="AH1712" s="43">
        <f>_xll.qlIndexFixing($X$9,$AB1712,TRUE,trigger)</f>
        <v>1.5434076850200165E-2</v>
      </c>
      <c r="AI1712" s="45">
        <f t="shared" si="41"/>
        <v>-0.81376368063051585</v>
      </c>
    </row>
    <row r="1713" spans="27:35" x14ac:dyDescent="0.2">
      <c r="AA1713" s="122" t="s">
        <v>88</v>
      </c>
      <c r="AB1713" s="40">
        <f>_xll.qlInterestRateIndexFixingDate($X$9,AC1713)</f>
        <v>51396</v>
      </c>
      <c r="AC1713" s="40">
        <f>_xll.qlCalendarAdvance(calendar,$AC1712,AA1713,,,trigger)</f>
        <v>51398</v>
      </c>
      <c r="AD1713" s="40">
        <f>_xll.qlInterestRateIndexMaturity($X$9,AC1713,)</f>
        <v>51579</v>
      </c>
      <c r="AE1713" s="43">
        <f>_xll.qlTenorBasisValue(TenorBasis6M,AC1713,_xll.ohTrigger(trigger,$X$24))</f>
        <v>4.0043393733740773E-4</v>
      </c>
      <c r="AF1713" s="90">
        <f>_xll.qlTenorBasisForwardRate(TenorBasis6M,AC1713,_xll.ohTrigger(trigger,$X$24))</f>
        <v>1.5304493949201921E-2</v>
      </c>
      <c r="AG1713" s="90">
        <f>_xll.qlIndexFixing(TenorBasisIndex6M,$AB1713,TRUE,_xll.ohTrigger(trigger,$X$24))</f>
        <v>1.5350302379445218E-2</v>
      </c>
      <c r="AH1713" s="43">
        <f>_xll.qlIndexFixing($X$9,$AB1713,TRUE,trigger)</f>
        <v>1.5430199039613493E-2</v>
      </c>
      <c r="AI1713" s="45">
        <f t="shared" si="41"/>
        <v>-0.79896660168275391</v>
      </c>
    </row>
    <row r="1714" spans="27:35" x14ac:dyDescent="0.2">
      <c r="AA1714" s="122" t="s">
        <v>88</v>
      </c>
      <c r="AB1714" s="40">
        <f>_xll.qlInterestRateIndexFixingDate($X$9,AC1714)</f>
        <v>51403</v>
      </c>
      <c r="AC1714" s="40">
        <f>_xll.qlCalendarAdvance(calendar,$AC1713,AA1714,,,trigger)</f>
        <v>51405</v>
      </c>
      <c r="AD1714" s="40">
        <f>_xll.qlInterestRateIndexMaturity($X$9,AC1714,)</f>
        <v>51586</v>
      </c>
      <c r="AE1714" s="43">
        <f>_xll.qlTenorBasisValue(TenorBasis6M,AC1714,_xll.ohTrigger(trigger,$X$24))</f>
        <v>3.9980688518478626E-4</v>
      </c>
      <c r="AF1714" s="90">
        <f>_xll.qlTenorBasisForwardRate(TenorBasis6M,AC1714,_xll.ohTrigger(trigger,$X$24))</f>
        <v>1.5299100997600608E-2</v>
      </c>
      <c r="AG1714" s="90">
        <f>_xll.qlIndexFixing(TenorBasisIndex6M,$AB1714,TRUE,_xll.ohTrigger(trigger,$X$24))</f>
        <v>1.534794616596454E-2</v>
      </c>
      <c r="AH1714" s="43">
        <f>_xll.qlIndexFixing($X$9,$AB1714,TRUE,trigger)</f>
        <v>1.542635104666115E-2</v>
      </c>
      <c r="AI1714" s="45">
        <f t="shared" si="41"/>
        <v>-0.78404880696610058</v>
      </c>
    </row>
    <row r="1715" spans="27:35" x14ac:dyDescent="0.2">
      <c r="AA1715" s="122" t="s">
        <v>88</v>
      </c>
      <c r="AB1715" s="40">
        <f>_xll.qlInterestRateIndexFixingDate($X$9,AC1715)</f>
        <v>51410</v>
      </c>
      <c r="AC1715" s="40">
        <f>_xll.qlCalendarAdvance(calendar,$AC1714,AA1715,,,trigger)</f>
        <v>51412</v>
      </c>
      <c r="AD1715" s="40">
        <f>_xll.qlInterestRateIndexMaturity($X$9,AC1715,)</f>
        <v>51594</v>
      </c>
      <c r="AE1715" s="43">
        <f>_xll.qlTenorBasisValue(TenorBasis6M,AC1715,_xll.ohTrigger(trigger,$X$24))</f>
        <v>3.9918161754583681E-4</v>
      </c>
      <c r="AF1715" s="90">
        <f>_xll.qlTenorBasisForwardRate(TenorBasis6M,AC1715,_xll.ohTrigger(trigger,$X$24))</f>
        <v>1.5293706372014736E-2</v>
      </c>
      <c r="AG1715" s="90">
        <f>_xll.qlIndexFixing(TenorBasisIndex6M,$AB1715,TRUE,_xll.ohTrigger(trigger,$X$24))</f>
        <v>1.5345156614298907E-2</v>
      </c>
      <c r="AH1715" s="43">
        <f>_xll.qlIndexFixing($X$9,$AB1715,TRUE,trigger)</f>
        <v>1.5422598515522494E-2</v>
      </c>
      <c r="AI1715" s="45">
        <f t="shared" si="41"/>
        <v>-0.77441901223586351</v>
      </c>
    </row>
    <row r="1716" spans="27:35" x14ac:dyDescent="0.2">
      <c r="AA1716" s="122" t="s">
        <v>88</v>
      </c>
      <c r="AB1716" s="40">
        <f>_xll.qlInterestRateIndexFixingDate($X$9,AC1716)</f>
        <v>51417</v>
      </c>
      <c r="AC1716" s="40">
        <f>_xll.qlCalendarAdvance(calendar,$AC1715,AA1716,,,trigger)</f>
        <v>51419</v>
      </c>
      <c r="AD1716" s="40">
        <f>_xll.qlInterestRateIndexMaturity($X$9,AC1716,)</f>
        <v>51601</v>
      </c>
      <c r="AE1716" s="43">
        <f>_xll.qlTenorBasisValue(TenorBasis6M,AC1716,_xll.ohTrigger(trigger,$X$24))</f>
        <v>3.9855812983944749E-4</v>
      </c>
      <c r="AF1716" s="90">
        <f>_xll.qlTenorBasisForwardRate(TenorBasis6M,AC1716,_xll.ohTrigger(trigger,$X$24))</f>
        <v>1.5288400143409658E-2</v>
      </c>
      <c r="AG1716" s="90">
        <f>_xll.qlIndexFixing(TenorBasisIndex6M,$AB1716,TRUE,_xll.ohTrigger(trigger,$X$24))</f>
        <v>1.5339850299809124E-2</v>
      </c>
      <c r="AH1716" s="43">
        <f>_xll.qlIndexFixing($X$9,$AB1716,TRUE,trigger)</f>
        <v>1.5418809646440721E-2</v>
      </c>
      <c r="AI1716" s="45">
        <f t="shared" si="41"/>
        <v>-0.78959346631596661</v>
      </c>
    </row>
    <row r="1717" spans="27:35" x14ac:dyDescent="0.2">
      <c r="AA1717" s="122" t="s">
        <v>88</v>
      </c>
      <c r="AB1717" s="40">
        <f>_xll.qlInterestRateIndexFixingDate($X$9,AC1717)</f>
        <v>51424</v>
      </c>
      <c r="AC1717" s="40">
        <f>_xll.qlCalendarAdvance(calendar,$AC1716,AA1717,,,trigger)</f>
        <v>51426</v>
      </c>
      <c r="AD1717" s="40">
        <f>_xll.qlInterestRateIndexMaturity($X$9,AC1717,)</f>
        <v>51608</v>
      </c>
      <c r="AE1717" s="43">
        <f>_xll.qlTenorBasisValue(TenorBasis6M,AC1717,_xll.ohTrigger(trigger,$X$24))</f>
        <v>3.9793641749382645E-4</v>
      </c>
      <c r="AF1717" s="90">
        <f>_xll.qlTenorBasisForwardRate(TenorBasis6M,AC1717,_xll.ohTrigger(trigger,$X$24))</f>
        <v>1.5283135912629139E-2</v>
      </c>
      <c r="AG1717" s="90">
        <f>_xll.qlIndexFixing(TenorBasisIndex6M,$AB1717,TRUE,_xll.ohTrigger(trigger,$X$24))</f>
        <v>1.5334585984228306E-2</v>
      </c>
      <c r="AH1717" s="43">
        <f>_xll.qlIndexFixing($X$9,$AB1717,TRUE,trigger)</f>
        <v>1.5415048999570765E-2</v>
      </c>
      <c r="AI1717" s="45">
        <f t="shared" si="41"/>
        <v>-0.8046301534245931</v>
      </c>
    </row>
    <row r="1718" spans="27:35" x14ac:dyDescent="0.2">
      <c r="AA1718" s="122" t="s">
        <v>88</v>
      </c>
      <c r="AB1718" s="40">
        <f>_xll.qlInterestRateIndexFixingDate($X$9,AC1718)</f>
        <v>51431</v>
      </c>
      <c r="AC1718" s="40">
        <f>_xll.qlCalendarAdvance(calendar,$AC1717,AA1718,,,trigger)</f>
        <v>51433</v>
      </c>
      <c r="AD1718" s="40">
        <f>_xll.qlInterestRateIndexMaturity($X$9,AC1718,)</f>
        <v>51615</v>
      </c>
      <c r="AE1718" s="43">
        <f>_xll.qlTenorBasisValue(TenorBasis6M,AC1718,_xll.ohTrigger(trigger,$X$24))</f>
        <v>3.9731647594649667E-4</v>
      </c>
      <c r="AF1718" s="90">
        <f>_xll.qlTenorBasisForwardRate(TenorBasis6M,AC1718,_xll.ohTrigger(trigger,$X$24))</f>
        <v>1.5277913674800593E-2</v>
      </c>
      <c r="AG1718" s="90">
        <f>_xll.qlIndexFixing(TenorBasisIndex6M,$AB1718,TRUE,_xll.ohTrigger(trigger,$X$24))</f>
        <v>1.5329363662683429E-2</v>
      </c>
      <c r="AH1718" s="43">
        <f>_xll.qlIndexFixing($X$9,$AB1718,TRUE,trigger)</f>
        <v>1.5411316574757151E-2</v>
      </c>
      <c r="AI1718" s="45">
        <f t="shared" si="41"/>
        <v>-0.81952912073721818</v>
      </c>
    </row>
    <row r="1719" spans="27:35" x14ac:dyDescent="0.2">
      <c r="AA1719" s="122" t="s">
        <v>88</v>
      </c>
      <c r="AB1719" s="40">
        <f>_xll.qlInterestRateIndexFixingDate($X$9,AC1719)</f>
        <v>51438</v>
      </c>
      <c r="AC1719" s="40">
        <f>_xll.qlCalendarAdvance(calendar,$AC1718,AA1719,,,trigger)</f>
        <v>51440</v>
      </c>
      <c r="AD1719" s="40">
        <f>_xll.qlInterestRateIndexMaturity($X$9,AC1719,)</f>
        <v>51621</v>
      </c>
      <c r="AE1719" s="43">
        <f>_xll.qlTenorBasisValue(TenorBasis6M,AC1719,_xll.ohTrigger(trigger,$X$24))</f>
        <v>3.9669830064428986E-4</v>
      </c>
      <c r="AF1719" s="90">
        <f>_xll.qlTenorBasisForwardRate(TenorBasis6M,AC1719,_xll.ohTrigger(trigger,$X$24))</f>
        <v>1.5272765948408198E-2</v>
      </c>
      <c r="AG1719" s="90">
        <f>_xll.qlIndexFixing(TenorBasisIndex6M,$AB1719,TRUE,_xll.ohTrigger(trigger,$X$24))</f>
        <v>1.5324213681195988E-2</v>
      </c>
      <c r="AH1719" s="43">
        <f>_xll.qlIndexFixing($X$9,$AB1719,TRUE,trigger)</f>
        <v>1.5407538444612606E-2</v>
      </c>
      <c r="AI1719" s="45">
        <f t="shared" si="41"/>
        <v>-0.8332476341661732</v>
      </c>
    </row>
    <row r="1720" spans="27:35" x14ac:dyDescent="0.2">
      <c r="AA1720" s="122" t="s">
        <v>88</v>
      </c>
      <c r="AB1720" s="40">
        <f>_xll.qlInterestRateIndexFixingDate($X$9,AC1720)</f>
        <v>51445</v>
      </c>
      <c r="AC1720" s="40">
        <f>_xll.qlCalendarAdvance(calendar,$AC1719,AA1720,,,trigger)</f>
        <v>51447</v>
      </c>
      <c r="AD1720" s="40">
        <f>_xll.qlInterestRateIndexMaturity($X$9,AC1720,)</f>
        <v>51628</v>
      </c>
      <c r="AE1720" s="43">
        <f>_xll.qlTenorBasisValue(TenorBasis6M,AC1720,_xll.ohTrigger(trigger,$X$24))</f>
        <v>3.9608188704334004E-4</v>
      </c>
      <c r="AF1720" s="90">
        <f>_xll.qlTenorBasisForwardRate(TenorBasis6M,AC1720,_xll.ohTrigger(trigger,$X$24))</f>
        <v>1.5267624901944075E-2</v>
      </c>
      <c r="AG1720" s="90">
        <f>_xll.qlIndexFixing(TenorBasisIndex6M,$AB1720,TRUE,_xll.ohTrigger(trigger,$X$24))</f>
        <v>1.5319072553837902E-2</v>
      </c>
      <c r="AH1720" s="43">
        <f>_xll.qlIndexFixing($X$9,$AB1720,TRUE,trigger)</f>
        <v>1.5403860604400337E-2</v>
      </c>
      <c r="AI1720" s="45">
        <f t="shared" si="41"/>
        <v>-0.84788050562435013</v>
      </c>
    </row>
    <row r="1721" spans="27:35" x14ac:dyDescent="0.2">
      <c r="AA1721" s="122" t="s">
        <v>88</v>
      </c>
      <c r="AB1721" s="40">
        <f>_xll.qlInterestRateIndexFixingDate($X$9,AC1721)</f>
        <v>51452</v>
      </c>
      <c r="AC1721" s="40">
        <f>_xll.qlCalendarAdvance(calendar,$AC1720,AA1721,,,trigger)</f>
        <v>51454</v>
      </c>
      <c r="AD1721" s="40">
        <f>_xll.qlInterestRateIndexMaturity($X$9,AC1721,)</f>
        <v>51635</v>
      </c>
      <c r="AE1721" s="43">
        <f>_xll.qlTenorBasisValue(TenorBasis6M,AC1721,_xll.ohTrigger(trigger,$X$24))</f>
        <v>3.9546723060907918E-4</v>
      </c>
      <c r="AF1721" s="90">
        <f>_xll.qlTenorBasisForwardRate(TenorBasis6M,AC1721,_xll.ohTrigger(trigger,$X$24))</f>
        <v>1.5262525832389417E-2</v>
      </c>
      <c r="AG1721" s="90">
        <f>_xll.qlIndexFixing(TenorBasisIndex6M,$AB1721,TRUE,_xll.ohTrigger(trigger,$X$24))</f>
        <v>1.5313973404465985E-2</v>
      </c>
      <c r="AH1721" s="43">
        <f>_xll.qlIndexFixing($X$9,$AB1721,TRUE,trigger)</f>
        <v>1.5400210984541415E-2</v>
      </c>
      <c r="AI1721" s="45">
        <f t="shared" si="41"/>
        <v>-0.86237580075429821</v>
      </c>
    </row>
    <row r="1722" spans="27:35" x14ac:dyDescent="0.2">
      <c r="AA1722" s="122" t="s">
        <v>88</v>
      </c>
      <c r="AB1722" s="40">
        <f>_xll.qlInterestRateIndexFixingDate($X$9,AC1722)</f>
        <v>51459</v>
      </c>
      <c r="AC1722" s="40">
        <f>_xll.qlCalendarAdvance(calendar,$AC1721,AA1722,,,trigger)</f>
        <v>51461</v>
      </c>
      <c r="AD1722" s="40">
        <f>_xll.qlInterestRateIndexMaturity($X$9,AC1722,)</f>
        <v>51642</v>
      </c>
      <c r="AE1722" s="43">
        <f>_xll.qlTenorBasisValue(TenorBasis6M,AC1722,_xll.ohTrigger(trigger,$X$24))</f>
        <v>3.9485432681622934E-4</v>
      </c>
      <c r="AF1722" s="90">
        <f>_xll.qlTenorBasisForwardRate(TenorBasis6M,AC1722,_xll.ohTrigger(trigger,$X$24))</f>
        <v>1.5257468734919351E-2</v>
      </c>
      <c r="AG1722" s="90">
        <f>_xll.qlIndexFixing(TenorBasisIndex6M,$AB1722,TRUE,_xll.ohTrigger(trigger,$X$24))</f>
        <v>1.5308916228256251E-2</v>
      </c>
      <c r="AH1722" s="43">
        <f>_xll.qlIndexFixing($X$9,$AB1722,TRUE,trigger)</f>
        <v>1.5396589584883035E-2</v>
      </c>
      <c r="AI1722" s="45">
        <f t="shared" si="41"/>
        <v>-0.87673356626783572</v>
      </c>
    </row>
    <row r="1723" spans="27:35" x14ac:dyDescent="0.2">
      <c r="AA1723" s="122" t="s">
        <v>88</v>
      </c>
      <c r="AB1723" s="40">
        <f>_xll.qlInterestRateIndexFixingDate($X$9,AC1723)</f>
        <v>51466</v>
      </c>
      <c r="AC1723" s="40">
        <f>_xll.qlCalendarAdvance(calendar,$AC1722,AA1723,,,trigger)</f>
        <v>51468</v>
      </c>
      <c r="AD1723" s="40">
        <f>_xll.qlInterestRateIndexMaturity($X$9,AC1723,)</f>
        <v>51649</v>
      </c>
      <c r="AE1723" s="43">
        <f>_xll.qlTenorBasisValue(TenorBasis6M,AC1723,_xll.ohTrigger(trigger,$X$24))</f>
        <v>3.9424317114879784E-4</v>
      </c>
      <c r="AF1723" s="90">
        <f>_xll.qlTenorBasisForwardRate(TenorBasis6M,AC1723,_xll.ohTrigger(trigger,$X$24))</f>
        <v>1.5252453604723581E-2</v>
      </c>
      <c r="AG1723" s="90">
        <f>_xll.qlIndexFixing(TenorBasisIndex6M,$AB1723,TRUE,_xll.ohTrigger(trigger,$X$24))</f>
        <v>1.5303901020398407E-2</v>
      </c>
      <c r="AH1723" s="43">
        <f>_xll.qlIndexFixing($X$9,$AB1723,TRUE,trigger)</f>
        <v>1.5392996405269296E-2</v>
      </c>
      <c r="AI1723" s="45">
        <f t="shared" si="41"/>
        <v>-0.89095384870889471</v>
      </c>
    </row>
    <row r="1724" spans="27:35" x14ac:dyDescent="0.2">
      <c r="AA1724" s="122" t="s">
        <v>88</v>
      </c>
      <c r="AB1724" s="40">
        <f>_xll.qlInterestRateIndexFixingDate($X$9,AC1724)</f>
        <v>51473</v>
      </c>
      <c r="AC1724" s="40">
        <f>_xll.qlCalendarAdvance(calendar,$AC1723,AA1724,,,trigger)</f>
        <v>51475</v>
      </c>
      <c r="AD1724" s="40">
        <f>_xll.qlInterestRateIndexMaturity($X$9,AC1724,)</f>
        <v>51657</v>
      </c>
      <c r="AE1724" s="43">
        <f>_xll.qlTenorBasisValue(TenorBasis6M,AC1724,_xll.ohTrigger(trigger,$X$24))</f>
        <v>3.9363375910007046E-4</v>
      </c>
      <c r="AF1724" s="90">
        <f>_xll.qlTenorBasisForwardRate(TenorBasis6M,AC1724,_xll.ohTrigger(trigger,$X$24))</f>
        <v>1.5247461828574423E-2</v>
      </c>
      <c r="AG1724" s="90">
        <f>_xll.qlIndexFixing(TenorBasisIndex6M,$AB1724,TRUE,_xll.ohTrigger(trigger,$X$24))</f>
        <v>1.529891133690899E-2</v>
      </c>
      <c r="AH1724" s="43">
        <f>_xll.qlIndexFixing($X$9,$AB1724,TRUE,trigger)</f>
        <v>1.538951468021953E-2</v>
      </c>
      <c r="AI1724" s="45">
        <f t="shared" si="41"/>
        <v>-0.90603343310539586</v>
      </c>
    </row>
    <row r="1725" spans="27:35" x14ac:dyDescent="0.2">
      <c r="AA1725" s="122" t="s">
        <v>88</v>
      </c>
      <c r="AB1725" s="40">
        <f>_xll.qlInterestRateIndexFixingDate($X$9,AC1725)</f>
        <v>51480</v>
      </c>
      <c r="AC1725" s="40">
        <f>_xll.qlCalendarAdvance(calendar,$AC1724,AA1725,,,trigger)</f>
        <v>51482</v>
      </c>
      <c r="AD1725" s="40">
        <f>_xll.qlInterestRateIndexMaturity($X$9,AC1725,)</f>
        <v>51664</v>
      </c>
      <c r="AE1725" s="43">
        <f>_xll.qlTenorBasisValue(TenorBasis6M,AC1725,_xll.ohTrigger(trigger,$X$24))</f>
        <v>3.9302608617260495E-4</v>
      </c>
      <c r="AF1725" s="90">
        <f>_xll.qlTenorBasisForwardRate(TenorBasis6M,AC1725,_xll.ohTrigger(trigger,$X$24))</f>
        <v>1.5242533406031824E-2</v>
      </c>
      <c r="AG1725" s="90">
        <f>_xll.qlIndexFixing(TenorBasisIndex6M,$AB1725,TRUE,_xll.ohTrigger(trigger,$X$24))</f>
        <v>1.5293982838232127E-2</v>
      </c>
      <c r="AH1725" s="43">
        <f>_xll.qlIndexFixing($X$9,$AB1725,TRUE,trigger)</f>
        <v>1.5385979805415234E-2</v>
      </c>
      <c r="AI1725" s="45">
        <f t="shared" si="41"/>
        <v>-0.91996967183106615</v>
      </c>
    </row>
    <row r="1726" spans="27:35" x14ac:dyDescent="0.2">
      <c r="AA1726" s="122" t="s">
        <v>88</v>
      </c>
      <c r="AB1726" s="40">
        <f>_xll.qlInterestRateIndexFixingDate($X$9,AC1726)</f>
        <v>51487</v>
      </c>
      <c r="AC1726" s="40">
        <f>_xll.qlCalendarAdvance(calendar,$AC1725,AA1726,,,trigger)</f>
        <v>51489</v>
      </c>
      <c r="AD1726" s="40">
        <f>_xll.qlInterestRateIndexMaturity($X$9,AC1726,)</f>
        <v>51671</v>
      </c>
      <c r="AE1726" s="43">
        <f>_xll.qlTenorBasisValue(TenorBasis6M,AC1726,_xll.ohTrigger(trigger,$X$24))</f>
        <v>3.9242014787822539E-4</v>
      </c>
      <c r="AF1726" s="90">
        <f>_xll.qlTenorBasisForwardRate(TenorBasis6M,AC1726,_xll.ohTrigger(trigger,$X$24))</f>
        <v>1.5237646937903233E-2</v>
      </c>
      <c r="AG1726" s="90">
        <f>_xll.qlIndexFixing(TenorBasisIndex6M,$AB1726,TRUE,_xll.ohTrigger(trigger,$X$24))</f>
        <v>1.5289096295051485E-2</v>
      </c>
      <c r="AH1726" s="43">
        <f>_xll.qlIndexFixing($X$9,$AB1726,TRUE,trigger)</f>
        <v>1.5382473151430027E-2</v>
      </c>
      <c r="AI1726" s="45">
        <f t="shared" si="41"/>
        <v>-0.93376856378541917</v>
      </c>
    </row>
    <row r="1727" spans="27:35" x14ac:dyDescent="0.2">
      <c r="AA1727" s="122" t="s">
        <v>88</v>
      </c>
      <c r="AB1727" s="40">
        <f>_xll.qlInterestRateIndexFixingDate($X$9,AC1727)</f>
        <v>51491</v>
      </c>
      <c r="AC1727" s="40">
        <f>_xll.qlCalendarAdvance(calendar,$AC1726,AA1727,,,trigger)</f>
        <v>51497</v>
      </c>
      <c r="AD1727" s="40">
        <f>_xll.qlInterestRateIndexMaturity($X$9,AC1727,)</f>
        <v>51679</v>
      </c>
      <c r="AE1727" s="43">
        <f>_xll.qlTenorBasisValue(TenorBasis6M,AC1727,_xll.ohTrigger(trigger,$X$24))</f>
        <v>3.9172976526575165E-4</v>
      </c>
      <c r="AF1727" s="90">
        <f>_xll.qlTenorBasisForwardRate(TenorBasis6M,AC1727,_xll.ohTrigger(trigger,$X$24))</f>
        <v>1.5232113769541058E-2</v>
      </c>
      <c r="AG1727" s="90">
        <f>_xll.qlIndexFixing(TenorBasisIndex6M,$AB1727,TRUE,_xll.ohTrigger(trigger,$X$24))</f>
        <v>1.5283563042243892E-2</v>
      </c>
      <c r="AH1727" s="43">
        <f>_xll.qlIndexFixing($X$9,$AB1727,TRUE,trigger)</f>
        <v>1.5378500102790493E-2</v>
      </c>
      <c r="AI1727" s="45">
        <f t="shared" si="41"/>
        <v>-0.94937060546600516</v>
      </c>
    </row>
    <row r="1728" spans="27:35" x14ac:dyDescent="0.2">
      <c r="AA1728" s="122" t="s">
        <v>88</v>
      </c>
      <c r="AB1728" s="40">
        <f>_xll.qlInterestRateIndexFixingDate($X$9,AC1728)</f>
        <v>51501</v>
      </c>
      <c r="AC1728" s="40">
        <f>_xll.qlCalendarAdvance(calendar,$AC1727,AA1728,,,trigger)</f>
        <v>51504</v>
      </c>
      <c r="AD1728" s="40">
        <f>_xll.qlInterestRateIndexMaturity($X$9,AC1728,)</f>
        <v>51685</v>
      </c>
      <c r="AE1728" s="43">
        <f>_xll.qlTenorBasisValue(TenorBasis6M,AC1728,_xll.ohTrigger(trigger,$X$24))</f>
        <v>3.9112752897207405E-4</v>
      </c>
      <c r="AF1728" s="90">
        <f>_xll.qlTenorBasisForwardRate(TenorBasis6M,AC1728,_xll.ohTrigger(trigger,$X$24))</f>
        <v>1.5227324238232693E-2</v>
      </c>
      <c r="AG1728" s="90">
        <f>_xll.qlIndexFixing(TenorBasisIndex6M,$AB1728,TRUE,_xll.ohTrigger(trigger,$X$24))</f>
        <v>1.5278771271510642E-2</v>
      </c>
      <c r="AH1728" s="43">
        <f>_xll.qlIndexFixing($X$9,$AB1728,TRUE,trigger)</f>
        <v>1.5374962951722051E-2</v>
      </c>
      <c r="AI1728" s="45">
        <f t="shared" si="41"/>
        <v>-0.96191680211408714</v>
      </c>
    </row>
    <row r="1729" spans="27:35" x14ac:dyDescent="0.2">
      <c r="AA1729" s="122" t="s">
        <v>88</v>
      </c>
      <c r="AB1729" s="40">
        <f>_xll.qlInterestRateIndexFixingDate($X$9,AC1729)</f>
        <v>51509</v>
      </c>
      <c r="AC1729" s="40">
        <f>_xll.qlCalendarAdvance(calendar,$AC1728,AA1729,,,trigger)</f>
        <v>51511</v>
      </c>
      <c r="AD1729" s="40">
        <f>_xll.qlInterestRateIndexMaturity($X$9,AC1729,)</f>
        <v>51692</v>
      </c>
      <c r="AE1729" s="43">
        <f>_xll.qlTenorBasisValue(TenorBasis6M,AC1729,_xll.ohTrigger(trigger,$X$24))</f>
        <v>3.905270132660367E-4</v>
      </c>
      <c r="AF1729" s="90">
        <f>_xll.qlTenorBasisForwardRate(TenorBasis6M,AC1729,_xll.ohTrigger(trigger,$X$24))</f>
        <v>1.5222566802191556E-2</v>
      </c>
      <c r="AG1729" s="90">
        <f>_xll.qlIndexFixing(TenorBasisIndex6M,$AB1729,TRUE,_xll.ohTrigger(trigger,$X$24))</f>
        <v>1.5274013764420483E-2</v>
      </c>
      <c r="AH1729" s="43">
        <f>_xll.qlIndexFixing($X$9,$AB1729,TRUE,trigger)</f>
        <v>1.5371543120539172E-2</v>
      </c>
      <c r="AI1729" s="45">
        <f t="shared" si="41"/>
        <v>-0.9752935611868907</v>
      </c>
    </row>
    <row r="1730" spans="27:35" x14ac:dyDescent="0.2">
      <c r="AA1730" s="122" t="s">
        <v>88</v>
      </c>
      <c r="AB1730" s="40">
        <f>_xll.qlInterestRateIndexFixingDate($X$9,AC1730)</f>
        <v>51516</v>
      </c>
      <c r="AC1730" s="40">
        <f>_xll.qlCalendarAdvance(calendar,$AC1729,AA1730,,,trigger)</f>
        <v>51518</v>
      </c>
      <c r="AD1730" s="40">
        <f>_xll.qlInterestRateIndexMaturity($X$9,AC1730,)</f>
        <v>51699</v>
      </c>
      <c r="AE1730" s="43">
        <f>_xll.qlTenorBasisValue(TenorBasis6M,AC1730,_xll.ohTrigger(trigger,$X$24))</f>
        <v>3.8992821369778153E-4</v>
      </c>
      <c r="AF1730" s="90">
        <f>_xll.qlTenorBasisForwardRate(TenorBasis6M,AC1730,_xll.ohTrigger(trigger,$X$24))</f>
        <v>1.5217851299413028E-2</v>
      </c>
      <c r="AG1730" s="90">
        <f>_xll.qlIndexFixing(TenorBasisIndex6M,$AB1730,TRUE,_xll.ohTrigger(trigger,$X$24))</f>
        <v>1.5269298191669198E-2</v>
      </c>
      <c r="AH1730" s="43">
        <f>_xll.qlIndexFixing($X$9,$AB1730,TRUE,trigger)</f>
        <v>1.5368151508344544E-2</v>
      </c>
      <c r="AI1730" s="45">
        <f t="shared" si="41"/>
        <v>-0.98853316675345115</v>
      </c>
    </row>
    <row r="1731" spans="27:35" x14ac:dyDescent="0.2">
      <c r="AA1731" s="122" t="s">
        <v>88</v>
      </c>
      <c r="AB1731" s="40">
        <f>_xll.qlInterestRateIndexFixingDate($X$9,AC1731)</f>
        <v>51523</v>
      </c>
      <c r="AC1731" s="40">
        <f>_xll.qlCalendarAdvance(calendar,$AC1730,AA1731,,,trigger)</f>
        <v>51525</v>
      </c>
      <c r="AD1731" s="40">
        <f>_xll.qlInterestRateIndexMaturity($X$9,AC1731,)</f>
        <v>51706</v>
      </c>
      <c r="AE1731" s="43">
        <f>_xll.qlTenorBasisValue(TenorBasis6M,AC1731,_xll.ohTrigger(trigger,$X$24))</f>
        <v>3.8933112582668195E-4</v>
      </c>
      <c r="AF1731" s="90">
        <f>_xll.qlTenorBasisForwardRate(TenorBasis6M,AC1731,_xll.ohTrigger(trigger,$X$24))</f>
        <v>1.5213177725182648E-2</v>
      </c>
      <c r="AG1731" s="90">
        <f>_xll.qlIndexFixing(TenorBasisIndex6M,$AB1731,TRUE,_xll.ohTrigger(trigger,$X$24))</f>
        <v>1.5264624548542327E-2</v>
      </c>
      <c r="AH1731" s="43">
        <f>_xll.qlIndexFixing($X$9,$AB1731,TRUE,trigger)</f>
        <v>1.5364788114995519E-2</v>
      </c>
      <c r="AI1731" s="45">
        <f t="shared" si="41"/>
        <v>-1.0016356645319198</v>
      </c>
    </row>
    <row r="1732" spans="27:35" x14ac:dyDescent="0.2">
      <c r="AA1732" s="122" t="s">
        <v>88</v>
      </c>
      <c r="AB1732" s="40">
        <f>_xll.qlInterestRateIndexFixingDate($X$9,AC1732)</f>
        <v>51530</v>
      </c>
      <c r="AC1732" s="40">
        <f>_xll.qlCalendarAdvance(calendar,$AC1731,AA1732,,,trigger)</f>
        <v>51532</v>
      </c>
      <c r="AD1732" s="40">
        <f>_xll.qlInterestRateIndexMaturity($X$9,AC1732,)</f>
        <v>51713</v>
      </c>
      <c r="AE1732" s="43">
        <f>_xll.qlTenorBasisValue(TenorBasis6M,AC1732,_xll.ohTrigger(trigger,$X$24))</f>
        <v>3.8873574522133687E-4</v>
      </c>
      <c r="AF1732" s="90">
        <f>_xll.qlTenorBasisForwardRate(TenorBasis6M,AC1732,_xll.ohTrigger(trigger,$X$24))</f>
        <v>1.5208546074798761E-2</v>
      </c>
      <c r="AG1732" s="90">
        <f>_xll.qlIndexFixing(TenorBasisIndex6M,$AB1732,TRUE,_xll.ohTrigger(trigger,$X$24))</f>
        <v>1.525999283033954E-2</v>
      </c>
      <c r="AH1732" s="43">
        <f>_xll.qlIndexFixing($X$9,$AB1732,TRUE,trigger)</f>
        <v>1.5361452940350332E-2</v>
      </c>
      <c r="AI1732" s="45">
        <f t="shared" si="41"/>
        <v>-1.0146011001079154</v>
      </c>
    </row>
    <row r="1733" spans="27:35" x14ac:dyDescent="0.2">
      <c r="AA1733" s="122" t="s">
        <v>88</v>
      </c>
      <c r="AB1733" s="40">
        <f>_xll.qlInterestRateIndexFixingDate($X$9,AC1733)</f>
        <v>51537</v>
      </c>
      <c r="AC1733" s="40">
        <f>_xll.qlCalendarAdvance(calendar,$AC1732,AA1733,,,trigger)</f>
        <v>51539</v>
      </c>
      <c r="AD1733" s="40">
        <f>_xll.qlInterestRateIndexMaturity($X$9,AC1733,)</f>
        <v>51720</v>
      </c>
      <c r="AE1733" s="43">
        <f>_xll.qlTenorBasisValue(TenorBasis6M,AC1733,_xll.ohTrigger(trigger,$X$24))</f>
        <v>3.8814206745956247E-4</v>
      </c>
      <c r="AF1733" s="90">
        <f>_xll.qlTenorBasisForwardRate(TenorBasis6M,AC1733,_xll.ohTrigger(trigger,$X$24))</f>
        <v>1.5203956343572522E-2</v>
      </c>
      <c r="AG1733" s="90">
        <f>_xll.qlIndexFixing(TenorBasisIndex6M,$AB1733,TRUE,_xll.ohTrigger(trigger,$X$24))</f>
        <v>1.5255403032368017E-2</v>
      </c>
      <c r="AH1733" s="43">
        <f>_xll.qlIndexFixing($X$9,$AB1733,TRUE,trigger)</f>
        <v>1.5358145984267659E-2</v>
      </c>
      <c r="AI1733" s="45">
        <f t="shared" si="41"/>
        <v>-1.0274295189964187</v>
      </c>
    </row>
    <row r="1734" spans="27:35" x14ac:dyDescent="0.2">
      <c r="AA1734" s="122" t="s">
        <v>88</v>
      </c>
      <c r="AB1734" s="40">
        <f>_xll.qlInterestRateIndexFixingDate($X$9,AC1734)</f>
        <v>51544</v>
      </c>
      <c r="AC1734" s="40">
        <f>_xll.qlCalendarAdvance(calendar,$AC1733,AA1734,,,trigger)</f>
        <v>51546</v>
      </c>
      <c r="AD1734" s="40">
        <f>_xll.qlInterestRateIndexMaturity($X$9,AC1734,)</f>
        <v>51727</v>
      </c>
      <c r="AE1734" s="43">
        <f>_xll.qlTenorBasisValue(TenorBasis6M,AC1734,_xll.ohTrigger(trigger,$X$24))</f>
        <v>3.8755008812838671E-4</v>
      </c>
      <c r="AF1734" s="90">
        <f>_xll.qlTenorBasisForwardRate(TenorBasis6M,AC1734,_xll.ohTrigger(trigger,$X$24))</f>
        <v>1.51994085268248E-2</v>
      </c>
      <c r="AG1734" s="90">
        <f>_xll.qlIndexFixing(TenorBasisIndex6M,$AB1734,TRUE,_xll.ohTrigger(trigger,$X$24))</f>
        <v>1.5250855149953045E-2</v>
      </c>
      <c r="AH1734" s="43">
        <f>_xll.qlIndexFixing($X$9,$AB1734,TRUE,trigger)</f>
        <v>1.5354867246607059E-2</v>
      </c>
      <c r="AI1734" s="45">
        <f t="shared" si="41"/>
        <v>-1.0401209665401348</v>
      </c>
    </row>
    <row r="1735" spans="27:35" x14ac:dyDescent="0.2">
      <c r="AA1735" s="122" t="s">
        <v>88</v>
      </c>
      <c r="AB1735" s="40">
        <f>_xll.qlInterestRateIndexFixingDate($X$9,AC1735)</f>
        <v>51551</v>
      </c>
      <c r="AC1735" s="40">
        <f>_xll.qlCalendarAdvance(calendar,$AC1734,AA1735,,,trigger)</f>
        <v>51553</v>
      </c>
      <c r="AD1735" s="40">
        <f>_xll.qlInterestRateIndexMaturity($X$9,AC1735,)</f>
        <v>51734</v>
      </c>
      <c r="AE1735" s="43">
        <f>_xll.qlTenorBasisValue(TenorBasis6M,AC1735,_xll.ohTrigger(trigger,$X$24))</f>
        <v>3.8695980282404144E-4</v>
      </c>
      <c r="AF1735" s="90">
        <f>_xll.qlTenorBasisForwardRate(TenorBasis6M,AC1735,_xll.ohTrigger(trigger,$X$24))</f>
        <v>1.51949026198906E-2</v>
      </c>
      <c r="AG1735" s="90">
        <f>_xll.qlIndexFixing(TenorBasisIndex6M,$AB1735,TRUE,_xll.ohTrigger(trigger,$X$24))</f>
        <v>1.5246349178426093E-2</v>
      </c>
      <c r="AH1735" s="43">
        <f>_xll.qlIndexFixing($X$9,$AB1735,TRUE,trigger)</f>
        <v>1.5351616727231628E-2</v>
      </c>
      <c r="AI1735" s="45">
        <f t="shared" si="41"/>
        <v>-1.0526754880553491</v>
      </c>
    </row>
    <row r="1736" spans="27:35" x14ac:dyDescent="0.2">
      <c r="AA1736" s="122" t="s">
        <v>88</v>
      </c>
      <c r="AB1736" s="40">
        <f>_xll.qlInterestRateIndexFixingDate($X$9,AC1736)</f>
        <v>51558</v>
      </c>
      <c r="AC1736" s="40">
        <f>_xll.qlCalendarAdvance(calendar,$AC1735,AA1736,,,trigger)</f>
        <v>51560</v>
      </c>
      <c r="AD1736" s="40">
        <f>_xll.qlInterestRateIndexMaturity($X$9,AC1736,)</f>
        <v>51743</v>
      </c>
      <c r="AE1736" s="43">
        <f>_xll.qlTenorBasisValue(TenorBasis6M,AC1736,_xll.ohTrigger(trigger,$X$24))</f>
        <v>3.8637120715195509E-4</v>
      </c>
      <c r="AF1736" s="90">
        <f>_xll.qlTenorBasisForwardRate(TenorBasis6M,AC1736,_xll.ohTrigger(trigger,$X$24))</f>
        <v>1.5190469567819281E-2</v>
      </c>
      <c r="AG1736" s="90">
        <f>_xll.qlIndexFixing(TenorBasisIndex6M,$AB1736,TRUE,_xll.ohTrigger(trigger,$X$24))</f>
        <v>1.5241920386964977E-2</v>
      </c>
      <c r="AH1736" s="43">
        <f>_xll.qlIndexFixing($X$9,$AB1736,TRUE,trigger)</f>
        <v>1.5348606540225315E-2</v>
      </c>
      <c r="AI1736" s="45">
        <f t="shared" si="41"/>
        <v>-1.0668615326033839</v>
      </c>
    </row>
    <row r="1737" spans="27:35" x14ac:dyDescent="0.2">
      <c r="AA1737" s="122" t="s">
        <v>88</v>
      </c>
      <c r="AB1737" s="40">
        <f>_xll.qlInterestRateIndexFixingDate($X$9,AC1737)</f>
        <v>51565</v>
      </c>
      <c r="AC1737" s="40">
        <f>_xll.qlCalendarAdvance(calendar,$AC1736,AA1737,,,trigger)</f>
        <v>51567</v>
      </c>
      <c r="AD1737" s="40">
        <f>_xll.qlInterestRateIndexMaturity($X$9,AC1737,)</f>
        <v>51753</v>
      </c>
      <c r="AE1737" s="43">
        <f>_xll.qlTenorBasisValue(TenorBasis6M,AC1737,_xll.ohTrigger(trigger,$X$24))</f>
        <v>3.8578429672674551E-4</v>
      </c>
      <c r="AF1737" s="90">
        <f>_xll.qlTenorBasisForwardRate(TenorBasis6M,AC1737,_xll.ohTrigger(trigger,$X$24))</f>
        <v>1.5186109933389423E-2</v>
      </c>
      <c r="AG1737" s="90">
        <f>_xll.qlIndexFixing(TenorBasisIndex6M,$AB1737,TRUE,_xll.ohTrigger(trigger,$X$24))</f>
        <v>1.5237567173619956E-2</v>
      </c>
      <c r="AH1737" s="43">
        <f>_xll.qlIndexFixing($X$9,$AB1737,TRUE,trigger)</f>
        <v>1.5345741398933584E-2</v>
      </c>
      <c r="AI1737" s="45">
        <f t="shared" si="41"/>
        <v>-1.0817422531362795</v>
      </c>
    </row>
    <row r="1738" spans="27:35" x14ac:dyDescent="0.2">
      <c r="AA1738" s="122" t="s">
        <v>88</v>
      </c>
      <c r="AB1738" s="40">
        <f>_xll.qlInterestRateIndexFixingDate($X$9,AC1738)</f>
        <v>51572</v>
      </c>
      <c r="AC1738" s="40">
        <f>_xll.qlCalendarAdvance(calendar,$AC1737,AA1738,,,trigger)</f>
        <v>51574</v>
      </c>
      <c r="AD1738" s="40">
        <f>_xll.qlInterestRateIndexMaturity($X$9,AC1738,)</f>
        <v>51760</v>
      </c>
      <c r="AE1738" s="43">
        <f>_xll.qlTenorBasisValue(TenorBasis6M,AC1738,_xll.ohTrigger(trigger,$X$24))</f>
        <v>3.8519906717221302E-4</v>
      </c>
      <c r="AF1738" s="90">
        <f>_xll.qlTenorBasisForwardRate(TenorBasis6M,AC1738,_xll.ohTrigger(trigger,$X$24))</f>
        <v>1.5181743765712125E-2</v>
      </c>
      <c r="AG1738" s="90">
        <f>_xll.qlIndexFixing(TenorBasisIndex6M,$AB1738,TRUE,_xll.ohTrigger(trigger,$X$24))</f>
        <v>1.5233200941851989E-2</v>
      </c>
      <c r="AH1738" s="43">
        <f>_xll.qlIndexFixing($X$9,$AB1738,TRUE,trigger)</f>
        <v>1.5342584941343657E-2</v>
      </c>
      <c r="AI1738" s="45">
        <f t="shared" si="41"/>
        <v>-1.0938399949166762</v>
      </c>
    </row>
    <row r="1739" spans="27:35" x14ac:dyDescent="0.2">
      <c r="AA1739" s="122" t="s">
        <v>88</v>
      </c>
      <c r="AB1739" s="40">
        <f>_xll.qlInterestRateIndexFixingDate($X$9,AC1739)</f>
        <v>51579</v>
      </c>
      <c r="AC1739" s="40">
        <f>_xll.qlCalendarAdvance(calendar,$AC1738,AA1739,,,trigger)</f>
        <v>51581</v>
      </c>
      <c r="AD1739" s="40">
        <f>_xll.qlInterestRateIndexMaturity($X$9,AC1739,)</f>
        <v>51767</v>
      </c>
      <c r="AE1739" s="43">
        <f>_xll.qlTenorBasisValue(TenorBasis6M,AC1739,_xll.ohTrigger(trigger,$X$24))</f>
        <v>3.8461551412133279E-4</v>
      </c>
      <c r="AF1739" s="90">
        <f>_xll.qlTenorBasisForwardRate(TenorBasis6M,AC1739,_xll.ohTrigger(trigger,$X$24))</f>
        <v>1.5177419496729233E-2</v>
      </c>
      <c r="AG1739" s="90">
        <f>_xll.qlIndexFixing(TenorBasisIndex6M,$AB1739,TRUE,_xll.ohTrigger(trigger,$X$24))</f>
        <v>1.5228876609883353E-2</v>
      </c>
      <c r="AH1739" s="43">
        <f>_xll.qlIndexFixing($X$9,$AB1739,TRUE,trigger)</f>
        <v>1.5339456707576148E-2</v>
      </c>
      <c r="AI1739" s="45">
        <f t="shared" si="41"/>
        <v>-1.1058009769279558</v>
      </c>
    </row>
    <row r="1740" spans="27:35" x14ac:dyDescent="0.2">
      <c r="AA1740" s="122" t="s">
        <v>88</v>
      </c>
      <c r="AB1740" s="40">
        <f>_xll.qlInterestRateIndexFixingDate($X$9,AC1740)</f>
        <v>51586</v>
      </c>
      <c r="AC1740" s="40">
        <f>_xll.qlCalendarAdvance(calendar,$AC1739,AA1740,,,trigger)</f>
        <v>51588</v>
      </c>
      <c r="AD1740" s="40">
        <f>_xll.qlInterestRateIndexMaturity($X$9,AC1740,)</f>
        <v>51774</v>
      </c>
      <c r="AE1740" s="43">
        <f>_xll.qlTenorBasisValue(TenorBasis6M,AC1740,_xll.ohTrigger(trigger,$X$24))</f>
        <v>3.8403363321624733E-4</v>
      </c>
      <c r="AF1740" s="90">
        <f>_xll.qlTenorBasisForwardRate(TenorBasis6M,AC1740,_xll.ohTrigger(trigger,$X$24))</f>
        <v>1.5173137121828953E-2</v>
      </c>
      <c r="AG1740" s="90">
        <f>_xll.qlIndexFixing(TenorBasisIndex6M,$AB1740,TRUE,_xll.ohTrigger(trigger,$X$24))</f>
        <v>1.522459417310182E-2</v>
      </c>
      <c r="AH1740" s="43">
        <f>_xll.qlIndexFixing($X$9,$AB1740,TRUE,trigger)</f>
        <v>1.5336356697494394E-2</v>
      </c>
      <c r="AI1740" s="45">
        <f t="shared" si="41"/>
        <v>-1.1176252439257413</v>
      </c>
    </row>
    <row r="1741" spans="27:35" x14ac:dyDescent="0.2">
      <c r="AA1741" s="122" t="s">
        <v>88</v>
      </c>
      <c r="AB1741" s="40">
        <f>_xll.qlInterestRateIndexFixingDate($X$9,AC1741)</f>
        <v>51593</v>
      </c>
      <c r="AC1741" s="40">
        <f>_xll.qlCalendarAdvance(calendar,$AC1740,AA1741,,,trigger)</f>
        <v>51595</v>
      </c>
      <c r="AD1741" s="40">
        <f>_xll.qlInterestRateIndexMaturity($X$9,AC1741,)</f>
        <v>51778</v>
      </c>
      <c r="AE1741" s="43">
        <f>_xll.qlTenorBasisValue(TenorBasis6M,AC1741,_xll.ohTrigger(trigger,$X$24))</f>
        <v>3.8345342010825891E-4</v>
      </c>
      <c r="AF1741" s="90">
        <f>_xll.qlTenorBasisForwardRate(TenorBasis6M,AC1741,_xll.ohTrigger(trigger,$X$24))</f>
        <v>1.5168806061180002E-2</v>
      </c>
      <c r="AG1741" s="90">
        <f>_xll.qlIndexFixing(TenorBasisIndex6M,$AB1741,TRUE,_xll.ohTrigger(trigger,$X$24))</f>
        <v>1.522263490569838E-2</v>
      </c>
      <c r="AH1741" s="43">
        <f>_xll.qlIndexFixing($X$9,$AB1741,TRUE,trigger)</f>
        <v>1.5332937126698606E-2</v>
      </c>
      <c r="AI1741" s="45">
        <f t="shared" si="41"/>
        <v>-1.1030222100022642</v>
      </c>
    </row>
    <row r="1742" spans="27:35" x14ac:dyDescent="0.2">
      <c r="AA1742" s="122" t="s">
        <v>88</v>
      </c>
      <c r="AB1742" s="40">
        <f>_xll.qlInterestRateIndexFixingDate($X$9,AC1742)</f>
        <v>51600</v>
      </c>
      <c r="AC1742" s="40">
        <f>_xll.qlCalendarAdvance(calendar,$AC1741,AA1742,,,trigger)</f>
        <v>51602</v>
      </c>
      <c r="AD1742" s="40">
        <f>_xll.qlInterestRateIndexMaturity($X$9,AC1742,)</f>
        <v>51785</v>
      </c>
      <c r="AE1742" s="43">
        <f>_xll.qlTenorBasisValue(TenorBasis6M,AC1742,_xll.ohTrigger(trigger,$X$24))</f>
        <v>3.8287487045782188E-4</v>
      </c>
      <c r="AF1742" s="90">
        <f>_xll.qlTenorBasisForwardRate(TenorBasis6M,AC1742,_xll.ohTrigger(trigger,$X$24))</f>
        <v>1.5164599019568308E-2</v>
      </c>
      <c r="AG1742" s="90">
        <f>_xll.qlIndexFixing(TenorBasisIndex6M,$AB1742,TRUE,_xll.ohTrigger(trigger,$X$24))</f>
        <v>1.5226752001634248E-2</v>
      </c>
      <c r="AH1742" s="43">
        <f>_xll.qlIndexFixing($X$9,$AB1742,TRUE,trigger)</f>
        <v>1.5329887903851929E-2</v>
      </c>
      <c r="AI1742" s="45">
        <f t="shared" si="41"/>
        <v>-1.031359022176815</v>
      </c>
    </row>
    <row r="1743" spans="27:35" x14ac:dyDescent="0.2">
      <c r="AA1743" s="122" t="s">
        <v>88</v>
      </c>
      <c r="AB1743" s="40">
        <f>_xll.qlInterestRateIndexFixingDate($X$9,AC1743)</f>
        <v>51607</v>
      </c>
      <c r="AC1743" s="40">
        <f>_xll.qlCalendarAdvance(calendar,$AC1742,AA1743,,,trigger)</f>
        <v>51609</v>
      </c>
      <c r="AD1743" s="40">
        <f>_xll.qlInterestRateIndexMaturity($X$9,AC1743,)</f>
        <v>51792</v>
      </c>
      <c r="AE1743" s="43">
        <f>_xll.qlTenorBasisValue(TenorBasis6M,AC1743,_xll.ohTrigger(trigger,$X$24))</f>
        <v>3.8229797993453562E-4</v>
      </c>
      <c r="AF1743" s="90">
        <f>_xll.qlTenorBasisForwardRate(TenorBasis6M,AC1743,_xll.ohTrigger(trigger,$X$24))</f>
        <v>1.5160433853829003E-2</v>
      </c>
      <c r="AG1743" s="90">
        <f>_xll.qlIndexFixing(TenorBasisIndex6M,$AB1743,TRUE,_xll.ohTrigger(trigger,$X$24))</f>
        <v>1.5230911026034313E-2</v>
      </c>
      <c r="AH1743" s="43">
        <f>_xll.qlIndexFixing($X$9,$AB1743,TRUE,trigger)</f>
        <v>1.5326866900651324E-2</v>
      </c>
      <c r="AI1743" s="45">
        <f t="shared" si="41"/>
        <v>-0.95955874617010761</v>
      </c>
    </row>
    <row r="1744" spans="27:35" x14ac:dyDescent="0.2">
      <c r="AA1744" s="122" t="s">
        <v>88</v>
      </c>
      <c r="AB1744" s="40">
        <f>_xll.qlInterestRateIndexFixingDate($X$9,AC1744)</f>
        <v>51614</v>
      </c>
      <c r="AC1744" s="40">
        <f>_xll.qlCalendarAdvance(calendar,$AC1743,AA1744,,,trigger)</f>
        <v>51616</v>
      </c>
      <c r="AD1744" s="40">
        <f>_xll.qlInterestRateIndexMaturity($X$9,AC1744,)</f>
        <v>51799</v>
      </c>
      <c r="AE1744" s="43">
        <f>_xll.qlTenorBasisValue(TenorBasis6M,AC1744,_xll.ohTrigger(trigger,$X$24))</f>
        <v>3.8172274421713586E-4</v>
      </c>
      <c r="AF1744" s="90">
        <f>_xll.qlTenorBasisForwardRate(TenorBasis6M,AC1744,_xll.ohTrigger(trigger,$X$24))</f>
        <v>1.515631055940005E-2</v>
      </c>
      <c r="AG1744" s="90">
        <f>_xll.qlIndexFixing(TenorBasisIndex6M,$AB1744,TRUE,_xll.ohTrigger(trigger,$X$24))</f>
        <v>1.5235111974864646E-2</v>
      </c>
      <c r="AH1744" s="43">
        <f>_xll.qlIndexFixing($X$9,$AB1744,TRUE,trigger)</f>
        <v>1.5323874116968372E-2</v>
      </c>
      <c r="AI1744" s="45">
        <f t="shared" si="41"/>
        <v>-0.88762142103725528</v>
      </c>
    </row>
    <row r="1745" spans="27:35" x14ac:dyDescent="0.2">
      <c r="AA1745" s="122" t="s">
        <v>88</v>
      </c>
      <c r="AB1745" s="40">
        <f>_xll.qlInterestRateIndexFixingDate($X$9,AC1745)</f>
        <v>51620</v>
      </c>
      <c r="AC1745" s="40">
        <f>_xll.qlCalendarAdvance(calendar,$AC1744,AA1745,,,trigger)</f>
        <v>51623</v>
      </c>
      <c r="AD1745" s="40">
        <f>_xll.qlInterestRateIndexMaturity($X$9,AC1745,)</f>
        <v>51809</v>
      </c>
      <c r="AE1745" s="43">
        <f>_xll.qlTenorBasisValue(TenorBasis6M,AC1745,_xll.ohTrigger(trigger,$X$24))</f>
        <v>3.8114915899348722E-4</v>
      </c>
      <c r="AF1745" s="90">
        <f>_xll.qlTenorBasisForwardRate(TenorBasis6M,AC1745,_xll.ohTrigger(trigger,$X$24))</f>
        <v>1.5152353497998825E-2</v>
      </c>
      <c r="AG1745" s="90">
        <f>_xll.qlIndexFixing(TenorBasisIndex6M,$AB1745,TRUE,_xll.ohTrigger(trigger,$X$24))</f>
        <v>1.5242425216718078E-2</v>
      </c>
      <c r="AH1745" s="43">
        <f>_xll.qlIndexFixing($X$9,$AB1745,TRUE,trigger)</f>
        <v>1.5321279997705991E-2</v>
      </c>
      <c r="AI1745" s="45">
        <f t="shared" si="41"/>
        <v>-0.78854780987912965</v>
      </c>
    </row>
    <row r="1746" spans="27:35" x14ac:dyDescent="0.2">
      <c r="AA1746" s="122" t="s">
        <v>88</v>
      </c>
      <c r="AB1746" s="40">
        <f>_xll.qlInterestRateIndexFixingDate($X$9,AC1746)</f>
        <v>51628</v>
      </c>
      <c r="AC1746" s="40">
        <f>_xll.qlCalendarAdvance(calendar,$AC1745,AA1746,,,trigger)</f>
        <v>51630</v>
      </c>
      <c r="AD1746" s="40">
        <f>_xll.qlInterestRateIndexMaturity($X$9,AC1746,)</f>
        <v>51816</v>
      </c>
      <c r="AE1746" s="43">
        <f>_xll.qlTenorBasisValue(TenorBasis6M,AC1746,_xll.ohTrigger(trigger,$X$24))</f>
        <v>3.8057721996057601E-4</v>
      </c>
      <c r="AF1746" s="90">
        <f>_xll.qlTenorBasisForwardRate(TenorBasis6M,AC1746,_xll.ohTrigger(trigger,$X$24))</f>
        <v>1.5148322391417385E-2</v>
      </c>
      <c r="AG1746" s="90">
        <f>_xll.qlIndexFixing(TenorBasisIndex6M,$AB1746,TRUE,_xll.ohTrigger(trigger,$X$24))</f>
        <v>1.524658525334981E-2</v>
      </c>
      <c r="AH1746" s="43">
        <f>_xll.qlIndexFixing($X$9,$AB1746,TRUE,trigger)</f>
        <v>1.5318349326956901E-2</v>
      </c>
      <c r="AI1746" s="45">
        <f t="shared" si="41"/>
        <v>-0.71764073607091117</v>
      </c>
    </row>
    <row r="1747" spans="27:35" x14ac:dyDescent="0.2">
      <c r="AA1747" s="122" t="s">
        <v>88</v>
      </c>
      <c r="AB1747" s="40">
        <f>_xll.qlInterestRateIndexFixingDate($X$9,AC1747)</f>
        <v>51635</v>
      </c>
      <c r="AC1747" s="40">
        <f>_xll.qlCalendarAdvance(calendar,$AC1746,AA1747,,,trigger)</f>
        <v>51637</v>
      </c>
      <c r="AD1747" s="40">
        <f>_xll.qlInterestRateIndexMaturity($X$9,AC1747,)</f>
        <v>51823</v>
      </c>
      <c r="AE1747" s="43">
        <f>_xll.qlTenorBasisValue(TenorBasis6M,AC1747,_xll.ohTrigger(trigger,$X$24))</f>
        <v>3.8000692282450118E-4</v>
      </c>
      <c r="AF1747" s="90">
        <f>_xll.qlTenorBasisForwardRate(TenorBasis6M,AC1747,_xll.ohTrigger(trigger,$X$24))</f>
        <v>1.514433314696992E-2</v>
      </c>
      <c r="AG1747" s="90">
        <f>_xll.qlIndexFixing(TenorBasisIndex6M,$AB1747,TRUE,_xll.ohTrigger(trigger,$X$24))</f>
        <v>1.5250787205599615E-2</v>
      </c>
      <c r="AH1747" s="43">
        <f>_xll.qlIndexFixing($X$9,$AB1747,TRUE,trigger)</f>
        <v>1.5315446878977308E-2</v>
      </c>
      <c r="AI1747" s="45">
        <f t="shared" si="41"/>
        <v>-0.64659673377692051</v>
      </c>
    </row>
    <row r="1748" spans="27:35" x14ac:dyDescent="0.2">
      <c r="AA1748" s="122" t="s">
        <v>88</v>
      </c>
      <c r="AB1748" s="40">
        <f>_xll.qlInterestRateIndexFixingDate($X$9,AC1748)</f>
        <v>51642</v>
      </c>
      <c r="AC1748" s="40">
        <f>_xll.qlCalendarAdvance(calendar,$AC1747,AA1748,,,trigger)</f>
        <v>51644</v>
      </c>
      <c r="AD1748" s="40">
        <f>_xll.qlInterestRateIndexMaturity($X$9,AC1748,)</f>
        <v>51830</v>
      </c>
      <c r="AE1748" s="43">
        <f>_xll.qlTenorBasisValue(TenorBasis6M,AC1748,_xll.ohTrigger(trigger,$X$24))</f>
        <v>3.7943826330046667E-4</v>
      </c>
      <c r="AF1748" s="90">
        <f>_xll.qlTenorBasisForwardRate(TenorBasis6M,AC1748,_xll.ohTrigger(trigger,$X$24))</f>
        <v>1.514038576013961E-2</v>
      </c>
      <c r="AG1748" s="90">
        <f>_xll.qlIndexFixing(TenorBasisIndex6M,$AB1748,TRUE,_xll.ohTrigger(trigger,$X$24))</f>
        <v>1.5255031069481435E-2</v>
      </c>
      <c r="AH1748" s="43">
        <f>_xll.qlIndexFixing($X$9,$AB1748,TRUE,trigger)</f>
        <v>1.5312572653642153E-2</v>
      </c>
      <c r="AI1748" s="45">
        <f t="shared" si="41"/>
        <v>-0.57541584160717552</v>
      </c>
    </row>
    <row r="1749" spans="27:35" x14ac:dyDescent="0.2">
      <c r="AA1749" s="122" t="s">
        <v>88</v>
      </c>
      <c r="AB1749" s="40">
        <f>_xll.qlInterestRateIndexFixingDate($X$9,AC1749)</f>
        <v>51649</v>
      </c>
      <c r="AC1749" s="40">
        <f>_xll.qlCalendarAdvance(calendar,$AC1748,AA1749,,,trigger)</f>
        <v>51651</v>
      </c>
      <c r="AD1749" s="40">
        <f>_xll.qlInterestRateIndexMaturity($X$9,AC1749,)</f>
        <v>51834</v>
      </c>
      <c r="AE1749" s="43">
        <f>_xll.qlTenorBasisValue(TenorBasis6M,AC1749,_xll.ohTrigger(trigger,$X$24))</f>
        <v>3.7887123711277372E-4</v>
      </c>
      <c r="AF1749" s="90">
        <f>_xll.qlTenorBasisForwardRate(TenorBasis6M,AC1749,_xll.ohTrigger(trigger,$X$24))</f>
        <v>1.5136321998083756E-2</v>
      </c>
      <c r="AG1749" s="90">
        <f>_xll.qlIndexFixing(TenorBasisIndex6M,$AB1749,TRUE,_xll.ohTrigger(trigger,$X$24))</f>
        <v>1.5256745445135342E-2</v>
      </c>
      <c r="AH1749" s="43">
        <f>_xll.qlIndexFixing($X$9,$AB1749,TRUE,trigger)</f>
        <v>1.5309333486881715E-2</v>
      </c>
      <c r="AI1749" s="45">
        <f t="shared" si="41"/>
        <v>-0.52588041746372971</v>
      </c>
    </row>
    <row r="1750" spans="27:35" x14ac:dyDescent="0.2">
      <c r="AA1750" s="122" t="s">
        <v>88</v>
      </c>
      <c r="AB1750" s="40">
        <f>_xll.qlInterestRateIndexFixingDate($X$9,AC1750)</f>
        <v>51656</v>
      </c>
      <c r="AC1750" s="40">
        <f>_xll.qlCalendarAdvance(calendar,$AC1749,AA1750,,,trigger)</f>
        <v>51658</v>
      </c>
      <c r="AD1750" s="40">
        <f>_xll.qlInterestRateIndexMaturity($X$9,AC1750,)</f>
        <v>51841</v>
      </c>
      <c r="AE1750" s="43">
        <f>_xll.qlTenorBasisValue(TenorBasis6M,AC1750,_xll.ohTrigger(trigger,$X$24))</f>
        <v>3.7830583999481253E-4</v>
      </c>
      <c r="AF1750" s="90">
        <f>_xll.qlTenorBasisForwardRate(TenorBasis6M,AC1750,_xll.ohTrigger(trigger,$X$24))</f>
        <v>1.5132449836382093E-2</v>
      </c>
      <c r="AG1750" s="90">
        <f>_xll.qlIndexFixing(TenorBasisIndex6M,$AB1750,TRUE,_xll.ohTrigger(trigger,$X$24))</f>
        <v>1.5261197856503461E-2</v>
      </c>
      <c r="AH1750" s="43">
        <f>_xll.qlIndexFixing($X$9,$AB1750,TRUE,trigger)</f>
        <v>1.5306510017661541E-2</v>
      </c>
      <c r="AI1750" s="45">
        <f t="shared" si="41"/>
        <v>-0.45312161158080411</v>
      </c>
    </row>
    <row r="1751" spans="27:35" x14ac:dyDescent="0.2">
      <c r="AA1751" s="122" t="s">
        <v>88</v>
      </c>
      <c r="AB1751" s="40">
        <f>_xll.qlInterestRateIndexFixingDate($X$9,AC1751)</f>
        <v>51663</v>
      </c>
      <c r="AC1751" s="40">
        <f>_xll.qlCalendarAdvance(calendar,$AC1750,AA1751,,,trigger)</f>
        <v>51665</v>
      </c>
      <c r="AD1751" s="40">
        <f>_xll.qlInterestRateIndexMaturity($X$9,AC1751,)</f>
        <v>51848</v>
      </c>
      <c r="AE1751" s="43">
        <f>_xll.qlTenorBasisValue(TenorBasis6M,AC1751,_xll.ohTrigger(trigger,$X$24))</f>
        <v>3.7774206768905356E-4</v>
      </c>
      <c r="AF1751" s="90">
        <f>_xll.qlTenorBasisForwardRate(TenorBasis6M,AC1751,_xll.ohTrigger(trigger,$X$24))</f>
        <v>1.5128619514388522E-2</v>
      </c>
      <c r="AG1751" s="90">
        <f>_xll.qlIndexFixing(TenorBasisIndex6M,$AB1751,TRUE,_xll.ohTrigger(trigger,$X$24))</f>
        <v>1.5265692164395862E-2</v>
      </c>
      <c r="AH1751" s="43">
        <f>_xll.qlIndexFixing($X$9,$AB1751,TRUE,trigger)</f>
        <v>1.5303714767088895E-2</v>
      </c>
      <c r="AI1751" s="45">
        <f t="shared" si="41"/>
        <v>-0.38022602693033036</v>
      </c>
    </row>
    <row r="1752" spans="27:35" x14ac:dyDescent="0.2">
      <c r="AA1752" s="122" t="s">
        <v>88</v>
      </c>
      <c r="AB1752" s="40">
        <f>_xll.qlInterestRateIndexFixingDate($X$9,AC1752)</f>
        <v>51670</v>
      </c>
      <c r="AC1752" s="40">
        <f>_xll.qlCalendarAdvance(calendar,$AC1751,AA1752,,,trigger)</f>
        <v>51672</v>
      </c>
      <c r="AD1752" s="40">
        <f>_xll.qlInterestRateIndexMaturity($X$9,AC1752,)</f>
        <v>51855</v>
      </c>
      <c r="AE1752" s="43">
        <f>_xll.qlTenorBasisValue(TenorBasis6M,AC1752,_xll.ohTrigger(trigger,$X$24))</f>
        <v>3.7717991594703984E-4</v>
      </c>
      <c r="AF1752" s="90">
        <f>_xll.qlTenorBasisForwardRate(TenorBasis6M,AC1752,_xll.ohTrigger(trigger,$X$24))</f>
        <v>1.5124831027633614E-2</v>
      </c>
      <c r="AG1752" s="90">
        <f>_xll.qlIndexFixing(TenorBasisIndex6M,$AB1752,TRUE,_xll.ohTrigger(trigger,$X$24))</f>
        <v>1.5270228364869907E-2</v>
      </c>
      <c r="AH1752" s="43">
        <f>_xll.qlIndexFixing($X$9,$AB1752,TRUE,trigger)</f>
        <v>1.5300947735044965E-2</v>
      </c>
      <c r="AI1752" s="45">
        <f t="shared" si="41"/>
        <v>-0.30719370175057503</v>
      </c>
    </row>
    <row r="1753" spans="27:35" x14ac:dyDescent="0.2">
      <c r="AA1753" s="122" t="s">
        <v>88</v>
      </c>
      <c r="AB1753" s="40">
        <f>_xll.qlInterestRateIndexFixingDate($X$9,AC1753)</f>
        <v>51677</v>
      </c>
      <c r="AC1753" s="40">
        <f>_xll.qlCalendarAdvance(calendar,$AC1752,AA1753,,,trigger)</f>
        <v>51679</v>
      </c>
      <c r="AD1753" s="40">
        <f>_xll.qlInterestRateIndexMaturity($X$9,AC1753,)</f>
        <v>51862</v>
      </c>
      <c r="AE1753" s="43">
        <f>_xll.qlTenorBasisValue(TenorBasis6M,AC1753,_xll.ohTrigger(trigger,$X$24))</f>
        <v>3.7661938052937805E-4</v>
      </c>
      <c r="AF1753" s="90">
        <f>_xll.qlTenorBasisForwardRate(TenorBasis6M,AC1753,_xll.ohTrigger(trigger,$X$24))</f>
        <v>1.5121084371662789E-2</v>
      </c>
      <c r="AG1753" s="90">
        <f>_xll.qlIndexFixing(TenorBasisIndex6M,$AB1753,TRUE,_xll.ohTrigger(trigger,$X$24))</f>
        <v>1.5274806453998684E-2</v>
      </c>
      <c r="AH1753" s="43">
        <f>_xll.qlIndexFixing($X$9,$AB1753,TRUE,trigger)</f>
        <v>1.5298208921411812E-2</v>
      </c>
      <c r="AI1753" s="45">
        <f t="shared" si="41"/>
        <v>-0.23402467413127792</v>
      </c>
    </row>
    <row r="1754" spans="27:35" x14ac:dyDescent="0.2">
      <c r="AA1754" s="122" t="s">
        <v>88</v>
      </c>
      <c r="AB1754" s="40">
        <f>_xll.qlInterestRateIndexFixingDate($X$9,AC1754)</f>
        <v>51684</v>
      </c>
      <c r="AC1754" s="40">
        <f>_xll.qlCalendarAdvance(calendar,$AC1753,AA1754,,,trigger)</f>
        <v>51686</v>
      </c>
      <c r="AD1754" s="40">
        <f>_xll.qlInterestRateIndexMaturity($X$9,AC1754,)</f>
        <v>51872</v>
      </c>
      <c r="AE1754" s="43">
        <f>_xll.qlTenorBasisValue(TenorBasis6M,AC1754,_xll.ohTrigger(trigger,$X$24))</f>
        <v>3.7606045720573085E-4</v>
      </c>
      <c r="AF1754" s="90">
        <f>_xll.qlTenorBasisForwardRate(TenorBasis6M,AC1754,_xll.ohTrigger(trigger,$X$24))</f>
        <v>1.5117580197638366E-2</v>
      </c>
      <c r="AG1754" s="90">
        <f>_xll.qlIndexFixing(TenorBasisIndex6M,$AB1754,TRUE,_xll.ohTrigger(trigger,$X$24))</f>
        <v>1.5281374175094885E-2</v>
      </c>
      <c r="AH1754" s="43">
        <f>_xll.qlIndexFixing($X$9,$AB1754,TRUE,trigger)</f>
        <v>1.5295919970252923E-2</v>
      </c>
      <c r="AI1754" s="45">
        <f t="shared" si="41"/>
        <v>-0.14545795158037861</v>
      </c>
    </row>
    <row r="1755" spans="27:35" x14ac:dyDescent="0.2">
      <c r="AA1755" s="122" t="s">
        <v>88</v>
      </c>
      <c r="AB1755" s="40">
        <f>_xll.qlInterestRateIndexFixingDate($X$9,AC1755)</f>
        <v>51691</v>
      </c>
      <c r="AC1755" s="40">
        <f>_xll.qlCalendarAdvance(calendar,$AC1754,AA1755,,,trigger)</f>
        <v>51693</v>
      </c>
      <c r="AD1755" s="40">
        <f>_xll.qlInterestRateIndexMaturity($X$9,AC1755,)</f>
        <v>51879</v>
      </c>
      <c r="AE1755" s="43">
        <f>_xll.qlTenorBasisValue(TenorBasis6M,AC1755,_xll.ohTrigger(trigger,$X$24))</f>
        <v>3.755031417548081E-4</v>
      </c>
      <c r="AF1755" s="90">
        <f>_xll.qlTenorBasisForwardRate(TenorBasis6M,AC1755,_xll.ohTrigger(trigger,$X$24))</f>
        <v>1.5113925688637144E-2</v>
      </c>
      <c r="AG1755" s="90">
        <f>_xll.qlIndexFixing(TenorBasisIndex6M,$AB1755,TRUE,_xll.ohTrigger(trigger,$X$24))</f>
        <v>1.5285911309677762E-2</v>
      </c>
      <c r="AH1755" s="43">
        <f>_xll.qlIndexFixing($X$9,$AB1755,TRUE,trigger)</f>
        <v>1.5293243300001027E-2</v>
      </c>
      <c r="AI1755" s="45">
        <f t="shared" si="41"/>
        <v>-7.331990323265411E-2</v>
      </c>
    </row>
    <row r="1756" spans="27:35" x14ac:dyDescent="0.2">
      <c r="AA1756" s="122" t="s">
        <v>88</v>
      </c>
      <c r="AB1756" s="40">
        <f>_xll.qlInterestRateIndexFixingDate($X$9,AC1756)</f>
        <v>51698</v>
      </c>
      <c r="AC1756" s="40">
        <f>_xll.qlCalendarAdvance(calendar,$AC1755,AA1756,,,trigger)</f>
        <v>51700</v>
      </c>
      <c r="AD1756" s="40">
        <f>_xll.qlInterestRateIndexMaturity($X$9,AC1756,)</f>
        <v>51886</v>
      </c>
      <c r="AE1756" s="43">
        <f>_xll.qlTenorBasisValue(TenorBasis6M,AC1756,_xll.ohTrigger(trigger,$X$24))</f>
        <v>3.7494742996435734E-4</v>
      </c>
      <c r="AF1756" s="90">
        <f>_xll.qlTenorBasisForwardRate(TenorBasis6M,AC1756,_xll.ohTrigger(trigger,$X$24))</f>
        <v>1.511031300154057E-2</v>
      </c>
      <c r="AG1756" s="90">
        <f>_xll.qlIndexFixing(TenorBasisIndex6M,$AB1756,TRUE,_xll.ohTrigger(trigger,$X$24))</f>
        <v>1.5290490324400855E-2</v>
      </c>
      <c r="AH1756" s="43">
        <f>_xll.qlIndexFixing($X$9,$AB1756,TRUE,trigger)</f>
        <v>1.5290594851429178E-2</v>
      </c>
      <c r="AI1756" s="45">
        <f t="shared" si="41"/>
        <v>-1.0452702832279559E-3</v>
      </c>
    </row>
    <row r="1757" spans="27:35" x14ac:dyDescent="0.2">
      <c r="AA1757" s="122" t="s">
        <v>88</v>
      </c>
      <c r="AB1757" s="40">
        <f>_xll.qlInterestRateIndexFixingDate($X$9,AC1757)</f>
        <v>51705</v>
      </c>
      <c r="AC1757" s="40">
        <f>_xll.qlCalendarAdvance(calendar,$AC1756,AA1757,,,trigger)</f>
        <v>51707</v>
      </c>
      <c r="AD1757" s="40">
        <f>_xll.qlInterestRateIndexMaturity($X$9,AC1757,)</f>
        <v>51893</v>
      </c>
      <c r="AE1757" s="43">
        <f>_xll.qlTenorBasisValue(TenorBasis6M,AC1757,_xll.ohTrigger(trigger,$X$24))</f>
        <v>3.7439331763115683E-4</v>
      </c>
      <c r="AF1757" s="90">
        <f>_xll.qlTenorBasisForwardRate(TenorBasis6M,AC1757,_xll.ohTrigger(trigger,$X$24))</f>
        <v>1.510674213193626E-2</v>
      </c>
      <c r="AG1757" s="90">
        <f>_xll.qlIndexFixing(TenorBasisIndex6M,$AB1757,TRUE,_xll.ohTrigger(trigger,$X$24))</f>
        <v>1.529511121537867E-2</v>
      </c>
      <c r="AH1757" s="43">
        <f>_xll.qlIndexFixing($X$9,$AB1757,TRUE,trigger)</f>
        <v>1.5287974624423058E-2</v>
      </c>
      <c r="AI1757" s="45">
        <f t="shared" si="41"/>
        <v>7.1365909556121709E-2</v>
      </c>
    </row>
    <row r="1758" spans="27:35" x14ac:dyDescent="0.2">
      <c r="AA1758" s="122" t="s">
        <v>88</v>
      </c>
      <c r="AB1758" s="40">
        <f>_xll.qlInterestRateIndexFixingDate($X$9,AC1758)</f>
        <v>51712</v>
      </c>
      <c r="AC1758" s="40">
        <f>_xll.qlCalendarAdvance(calendar,$AC1757,AA1758,,,trigger)</f>
        <v>51714</v>
      </c>
      <c r="AD1758" s="40">
        <f>_xll.qlInterestRateIndexMaturity($X$9,AC1758,)</f>
        <v>51900</v>
      </c>
      <c r="AE1758" s="43">
        <f>_xll.qlTenorBasisValue(TenorBasis6M,AC1758,_xll.ohTrigger(trigger,$X$24))</f>
        <v>3.7384080056100568E-4</v>
      </c>
      <c r="AF1758" s="90">
        <f>_xll.qlTenorBasisForwardRate(TenorBasis6M,AC1758,_xll.ohTrigger(trigger,$X$24))</f>
        <v>1.5103213075424725E-2</v>
      </c>
      <c r="AG1758" s="90">
        <f>_xll.qlIndexFixing(TenorBasisIndex6M,$AB1758,TRUE,_xll.ohTrigger(trigger,$X$24))</f>
        <v>1.5299773978737316E-2</v>
      </c>
      <c r="AH1758" s="43">
        <f>_xll.qlIndexFixing($X$9,$AB1758,TRUE,trigger)</f>
        <v>1.5285382618868351E-2</v>
      </c>
      <c r="AI1758" s="45">
        <f t="shared" si="41"/>
        <v>0.14391359868965239</v>
      </c>
    </row>
    <row r="1759" spans="27:35" x14ac:dyDescent="0.2">
      <c r="AA1759" s="122" t="s">
        <v>88</v>
      </c>
      <c r="AB1759" s="40">
        <f>_xll.qlInterestRateIndexFixingDate($X$9,AC1759)</f>
        <v>51719</v>
      </c>
      <c r="AC1759" s="40">
        <f>_xll.qlCalendarAdvance(calendar,$AC1758,AA1759,,,trigger)</f>
        <v>51721</v>
      </c>
      <c r="AD1759" s="40">
        <f>_xll.qlInterestRateIndexMaturity($X$9,AC1759,)</f>
        <v>51907</v>
      </c>
      <c r="AE1759" s="43">
        <f>_xll.qlTenorBasisValue(TenorBasis6M,AC1759,_xll.ohTrigger(trigger,$X$24))</f>
        <v>3.732898745687158E-4</v>
      </c>
      <c r="AF1759" s="90">
        <f>_xll.qlTenorBasisForwardRate(TenorBasis6M,AC1759,_xll.ohTrigger(trigger,$X$24))</f>
        <v>1.5099725827618505E-2</v>
      </c>
      <c r="AG1759" s="90">
        <f>_xll.qlIndexFixing(TenorBasisIndex6M,$AB1759,TRUE,_xll.ohTrigger(trigger,$X$24))</f>
        <v>1.5304478610619664E-2</v>
      </c>
      <c r="AH1759" s="43">
        <f>_xll.qlIndexFixing($X$9,$AB1759,TRUE,trigger)</f>
        <v>1.5282818834652887E-2</v>
      </c>
      <c r="AI1759" s="45">
        <f t="shared" si="41"/>
        <v>0.21659775966777206</v>
      </c>
    </row>
    <row r="1760" spans="27:35" x14ac:dyDescent="0.2">
      <c r="AA1760" s="122" t="s">
        <v>88</v>
      </c>
      <c r="AB1760" s="40">
        <f>_xll.qlInterestRateIndexFixingDate($X$9,AC1760)</f>
        <v>51726</v>
      </c>
      <c r="AC1760" s="40">
        <f>_xll.qlCalendarAdvance(calendar,$AC1759,AA1760,,,trigger)</f>
        <v>51728</v>
      </c>
      <c r="AD1760" s="40">
        <f>_xll.qlInterestRateIndexMaturity($X$9,AC1760,)</f>
        <v>51914</v>
      </c>
      <c r="AE1760" s="43">
        <f>_xll.qlTenorBasisValue(TenorBasis6M,AC1760,_xll.ohTrigger(trigger,$X$24))</f>
        <v>3.7274053547810255E-4</v>
      </c>
      <c r="AF1760" s="90">
        <f>_xll.qlTenorBasisForwardRate(TenorBasis6M,AC1760,_xll.ohTrigger(trigger,$X$24))</f>
        <v>1.5096280384140884E-2</v>
      </c>
      <c r="AG1760" s="90">
        <f>_xll.qlIndexFixing(TenorBasisIndex6M,$AB1760,TRUE,_xll.ohTrigger(trigger,$X$24))</f>
        <v>1.5309225107173741E-2</v>
      </c>
      <c r="AH1760" s="43">
        <f>_xll.qlIndexFixing($X$9,$AB1760,TRUE,trigger)</f>
        <v>1.5280283271665789E-2</v>
      </c>
      <c r="AI1760" s="45">
        <f t="shared" si="41"/>
        <v>0.28941835507952096</v>
      </c>
    </row>
    <row r="1761" spans="27:35" x14ac:dyDescent="0.2">
      <c r="AA1761" s="122" t="s">
        <v>88</v>
      </c>
      <c r="AB1761" s="40">
        <f>_xll.qlInterestRateIndexFixingDate($X$9,AC1761)</f>
        <v>51733</v>
      </c>
      <c r="AC1761" s="40">
        <f>_xll.qlCalendarAdvance(calendar,$AC1760,AA1761,,,trigger)</f>
        <v>51735</v>
      </c>
      <c r="AD1761" s="40">
        <f>_xll.qlInterestRateIndexMaturity($X$9,AC1761,)</f>
        <v>51921</v>
      </c>
      <c r="AE1761" s="43">
        <f>_xll.qlTenorBasisValue(TenorBasis6M,AC1761,_xll.ohTrigger(trigger,$X$24))</f>
        <v>3.7219277912197617E-4</v>
      </c>
      <c r="AF1761" s="90">
        <f>_xll.qlTenorBasisForwardRate(TenorBasis6M,AC1761,_xll.ohTrigger(trigger,$X$24))</f>
        <v>1.5092876740626754E-2</v>
      </c>
      <c r="AG1761" s="90">
        <f>_xll.qlIndexFixing(TenorBasisIndex6M,$AB1761,TRUE,_xll.ohTrigger(trigger,$X$24))</f>
        <v>1.5314013464562187E-2</v>
      </c>
      <c r="AH1761" s="43">
        <f>_xll.qlIndexFixing($X$9,$AB1761,TRUE,trigger)</f>
        <v>1.5277775929796176E-2</v>
      </c>
      <c r="AI1761" s="45">
        <f t="shared" si="41"/>
        <v>0.36237534766010715</v>
      </c>
    </row>
    <row r="1762" spans="27:35" x14ac:dyDescent="0.2">
      <c r="AA1762" s="122" t="s">
        <v>88</v>
      </c>
      <c r="AB1762" s="40">
        <f>_xll.qlInterestRateIndexFixingDate($X$9,AC1762)</f>
        <v>51740</v>
      </c>
      <c r="AC1762" s="40">
        <f>_xll.qlCalendarAdvance(calendar,$AC1761,AA1762,,,trigger)</f>
        <v>51742</v>
      </c>
      <c r="AD1762" s="40">
        <f>_xll.qlInterestRateIndexMaturity($X$9,AC1762,)</f>
        <v>51925</v>
      </c>
      <c r="AE1762" s="43">
        <f>_xll.qlTenorBasisValue(TenorBasis6M,AC1762,_xll.ohTrigger(trigger,$X$24))</f>
        <v>3.7164660134213283E-4</v>
      </c>
      <c r="AF1762" s="90">
        <f>_xll.qlTenorBasisForwardRate(TenorBasis6M,AC1762,_xll.ohTrigger(trigger,$X$24))</f>
        <v>1.5089246123672415E-2</v>
      </c>
      <c r="AG1762" s="90">
        <f>_xll.qlIndexFixing(TenorBasisIndex6M,$AB1762,TRUE,_xll.ohTrigger(trigger,$X$24))</f>
        <v>1.5317893603119853E-2</v>
      </c>
      <c r="AH1762" s="43">
        <f>_xll.qlIndexFixing($X$9,$AB1762,TRUE,trigger)</f>
        <v>1.5274829408295509E-2</v>
      </c>
      <c r="AI1762" s="45">
        <f t="shared" si="41"/>
        <v>0.43064194824344804</v>
      </c>
    </row>
    <row r="1763" spans="27:35" x14ac:dyDescent="0.2">
      <c r="AA1763" s="122" t="s">
        <v>88</v>
      </c>
      <c r="AB1763" s="40">
        <f>_xll.qlInterestRateIndexFixingDate($X$9,AC1763)</f>
        <v>51747</v>
      </c>
      <c r="AC1763" s="40">
        <f>_xll.qlCalendarAdvance(calendar,$AC1762,AA1763,,,trigger)</f>
        <v>51749</v>
      </c>
      <c r="AD1763" s="40">
        <f>_xll.qlInterestRateIndexMaturity($X$9,AC1763,)</f>
        <v>51930</v>
      </c>
      <c r="AE1763" s="43">
        <f>_xll.qlTenorBasisValue(TenorBasis6M,AC1763,_xll.ohTrigger(trigger,$X$24))</f>
        <v>3.7110199798934604E-4</v>
      </c>
      <c r="AF1763" s="90">
        <f>_xll.qlTenorBasisForwardRate(TenorBasis6M,AC1763,_xll.ohTrigger(trigger,$X$24))</f>
        <v>1.5085734035238888E-2</v>
      </c>
      <c r="AG1763" s="90">
        <f>_xll.qlIndexFixing(TenorBasisIndex6M,$AB1763,TRUE,_xll.ohTrigger(trigger,$X$24))</f>
        <v>1.5322332019320836E-2</v>
      </c>
      <c r="AH1763" s="43">
        <f>_xll.qlIndexFixing($X$9,$AB1763,TRUE,trigger)</f>
        <v>1.5272058283543589E-2</v>
      </c>
      <c r="AI1763" s="45">
        <f t="shared" si="41"/>
        <v>0.50273735777246409</v>
      </c>
    </row>
    <row r="1764" spans="27:35" x14ac:dyDescent="0.2">
      <c r="AA1764" s="122" t="s">
        <v>88</v>
      </c>
      <c r="AB1764" s="40">
        <f>_xll.qlInterestRateIndexFixingDate($X$9,AC1764)</f>
        <v>51754</v>
      </c>
      <c r="AC1764" s="40">
        <f>_xll.qlCalendarAdvance(calendar,$AC1763,AA1764,,,trigger)</f>
        <v>51756</v>
      </c>
      <c r="AD1764" s="40">
        <f>_xll.qlInterestRateIndexMaturity($X$9,AC1764,)</f>
        <v>51937</v>
      </c>
      <c r="AE1764" s="43">
        <f>_xll.qlTenorBasisValue(TenorBasis6M,AC1764,_xll.ohTrigger(trigger,$X$24))</f>
        <v>3.7055896492335676E-4</v>
      </c>
      <c r="AF1764" s="90">
        <f>_xll.qlTenorBasisForwardRate(TenorBasis6M,AC1764,_xll.ohTrigger(trigger,$X$24))</f>
        <v>1.5082441535911125E-2</v>
      </c>
      <c r="AG1764" s="90">
        <f>_xll.qlIndexFixing(TenorBasisIndex6M,$AB1764,TRUE,_xll.ohTrigger(trigger,$X$24))</f>
        <v>1.5327456209872048E-2</v>
      </c>
      <c r="AH1764" s="43">
        <f>_xll.qlIndexFixing($X$9,$AB1764,TRUE,trigger)</f>
        <v>1.5269626039542246E-2</v>
      </c>
      <c r="AI1764" s="45">
        <f t="shared" si="41"/>
        <v>0.57830170329802377</v>
      </c>
    </row>
    <row r="1765" spans="27:35" x14ac:dyDescent="0.2">
      <c r="AA1765" s="122" t="s">
        <v>88</v>
      </c>
      <c r="AB1765" s="40">
        <f>_xll.qlInterestRateIndexFixingDate($X$9,AC1765)</f>
        <v>51761</v>
      </c>
      <c r="AC1765" s="40">
        <f>_xll.qlCalendarAdvance(calendar,$AC1764,AA1765,,,trigger)</f>
        <v>51763</v>
      </c>
      <c r="AD1765" s="40">
        <f>_xll.qlInterestRateIndexMaturity($X$9,AC1765,)</f>
        <v>51944</v>
      </c>
      <c r="AE1765" s="43">
        <f>_xll.qlTenorBasisValue(TenorBasis6M,AC1765,_xll.ohTrigger(trigger,$X$24))</f>
        <v>3.7001749801286504E-4</v>
      </c>
      <c r="AF1765" s="90">
        <f>_xll.qlTenorBasisForwardRate(TenorBasis6M,AC1765,_xll.ohTrigger(trigger,$X$24))</f>
        <v>1.5079190811863612E-2</v>
      </c>
      <c r="AG1765" s="90">
        <f>_xll.qlIndexFixing(TenorBasisIndex6M,$AB1765,TRUE,_xll.ohTrigger(trigger,$X$24))</f>
        <v>1.5332622240738782E-2</v>
      </c>
      <c r="AH1765" s="43">
        <f>_xll.qlIndexFixing($X$9,$AB1765,TRUE,trigger)</f>
        <v>1.5267222010225415E-2</v>
      </c>
      <c r="AI1765" s="45">
        <f t="shared" si="41"/>
        <v>0.65400230513367252</v>
      </c>
    </row>
    <row r="1766" spans="27:35" x14ac:dyDescent="0.2">
      <c r="AA1766" s="122" t="s">
        <v>88</v>
      </c>
      <c r="AB1766" s="40">
        <f>_xll.qlInterestRateIndexFixingDate($X$9,AC1766)</f>
        <v>51768</v>
      </c>
      <c r="AC1766" s="40">
        <f>_xll.qlCalendarAdvance(calendar,$AC1765,AA1766,,,trigger)</f>
        <v>51770</v>
      </c>
      <c r="AD1766" s="40">
        <f>_xll.qlInterestRateIndexMaturity($X$9,AC1766,)</f>
        <v>51951</v>
      </c>
      <c r="AE1766" s="43">
        <f>_xll.qlTenorBasisValue(TenorBasis6M,AC1766,_xll.ohTrigger(trigger,$X$24))</f>
        <v>3.6947759313552073E-4</v>
      </c>
      <c r="AF1766" s="90">
        <f>_xll.qlTenorBasisForwardRate(TenorBasis6M,AC1766,_xll.ohTrigger(trigger,$X$24))</f>
        <v>1.5075981858793937E-2</v>
      </c>
      <c r="AG1766" s="90">
        <f>_xll.qlIndexFixing(TenorBasisIndex6M,$AB1766,TRUE,_xll.ohTrigger(trigger,$X$24))</f>
        <v>1.5337830108144169E-2</v>
      </c>
      <c r="AH1766" s="43">
        <f>_xll.qlIndexFixing($X$9,$AB1766,TRUE,trigger)</f>
        <v>1.526484619549196E-2</v>
      </c>
      <c r="AI1766" s="45">
        <f t="shared" si="41"/>
        <v>0.72983912652209437</v>
      </c>
    </row>
    <row r="1767" spans="27:35" x14ac:dyDescent="0.2">
      <c r="AA1767" s="122" t="s">
        <v>88</v>
      </c>
      <c r="AB1767" s="40">
        <f>_xll.qlInterestRateIndexFixingDate($X$9,AC1767)</f>
        <v>51775</v>
      </c>
      <c r="AC1767" s="40">
        <f>_xll.qlCalendarAdvance(calendar,$AC1766,AA1767,,,trigger)</f>
        <v>51777</v>
      </c>
      <c r="AD1767" s="40">
        <f>_xll.qlInterestRateIndexMaturity($X$9,AC1767,)</f>
        <v>51959</v>
      </c>
      <c r="AE1767" s="43">
        <f>_xll.qlTenorBasisValue(TenorBasis6M,AC1767,_xll.ohTrigger(trigger,$X$24))</f>
        <v>3.6893924617791409E-4</v>
      </c>
      <c r="AF1767" s="90">
        <f>_xll.qlTenorBasisForwardRate(TenorBasis6M,AC1767,_xll.ohTrigger(trigger,$X$24))</f>
        <v>1.5072917674984991E-2</v>
      </c>
      <c r="AG1767" s="90">
        <f>_xll.qlIndexFixing(TenorBasisIndex6M,$AB1767,TRUE,_xll.ohTrigger(trigger,$X$24))</f>
        <v>1.5341991927787818E-2</v>
      </c>
      <c r="AH1767" s="43">
        <f>_xll.qlIndexFixing($X$9,$AB1767,TRUE,trigger)</f>
        <v>1.5262663403957082E-2</v>
      </c>
      <c r="AI1767" s="45">
        <f t="shared" si="41"/>
        <v>0.79328523830735764</v>
      </c>
    </row>
    <row r="1768" spans="27:35" x14ac:dyDescent="0.2">
      <c r="AA1768" s="122" t="s">
        <v>88</v>
      </c>
      <c r="AB1768" s="40">
        <f>_xll.qlInterestRateIndexFixingDate($X$9,AC1768)</f>
        <v>51782</v>
      </c>
      <c r="AC1768" s="40">
        <f>_xll.qlCalendarAdvance(calendar,$AC1767,AA1768,,,trigger)</f>
        <v>51784</v>
      </c>
      <c r="AD1768" s="40">
        <f>_xll.qlInterestRateIndexMaturity($X$9,AC1768,)</f>
        <v>51966</v>
      </c>
      <c r="AE1768" s="43">
        <f>_xll.qlTenorBasisValue(TenorBasis6M,AC1768,_xll.ohTrigger(trigger,$X$24))</f>
        <v>3.6840245303556657E-4</v>
      </c>
      <c r="AF1768" s="90">
        <f>_xll.qlTenorBasisForwardRate(TenorBasis6M,AC1768,_xll.ohTrigger(trigger,$X$24))</f>
        <v>1.5069795102361226E-2</v>
      </c>
      <c r="AG1768" s="90">
        <f>_xll.qlIndexFixing(TenorBasisIndex6M,$AB1768,TRUE,_xll.ohTrigger(trigger,$X$24))</f>
        <v>1.5338870330761676E-2</v>
      </c>
      <c r="AH1768" s="43">
        <f>_xll.qlIndexFixing($X$9,$AB1768,TRUE,trigger)</f>
        <v>1.5260345935524102E-2</v>
      </c>
      <c r="AI1768" s="45">
        <f t="shared" si="41"/>
        <v>0.7852439523757353</v>
      </c>
    </row>
    <row r="1769" spans="27:35" x14ac:dyDescent="0.2">
      <c r="AA1769" s="122" t="s">
        <v>88</v>
      </c>
      <c r="AB1769" s="40">
        <f>_xll.qlInterestRateIndexFixingDate($X$9,AC1769)</f>
        <v>51789</v>
      </c>
      <c r="AC1769" s="40">
        <f>_xll.qlCalendarAdvance(calendar,$AC1768,AA1769,,,trigger)</f>
        <v>51791</v>
      </c>
      <c r="AD1769" s="40">
        <f>_xll.qlInterestRateIndexMaturity($X$9,AC1769,)</f>
        <v>51973</v>
      </c>
      <c r="AE1769" s="43">
        <f>_xll.qlTenorBasisValue(TenorBasis6M,AC1769,_xll.ohTrigger(trigger,$X$24))</f>
        <v>3.678672096129215E-4</v>
      </c>
      <c r="AF1769" s="90">
        <f>_xll.qlTenorBasisForwardRate(TenorBasis6M,AC1769,_xll.ohTrigger(trigger,$X$24))</f>
        <v>1.5066714289338071E-2</v>
      </c>
      <c r="AG1769" s="90">
        <f>_xll.qlIndexFixing(TenorBasisIndex6M,$AB1769,TRUE,_xll.ohTrigger(trigger,$X$24))</f>
        <v>1.5335790498984375E-2</v>
      </c>
      <c r="AH1769" s="43">
        <f>_xll.qlIndexFixing($X$9,$AB1769,TRUE,trigger)</f>
        <v>1.5258056682575578E-2</v>
      </c>
      <c r="AI1769" s="45">
        <f t="shared" si="41"/>
        <v>0.77733816408796441</v>
      </c>
    </row>
    <row r="1770" spans="27:35" x14ac:dyDescent="0.2">
      <c r="AA1770" s="122" t="s">
        <v>88</v>
      </c>
      <c r="AB1770" s="40">
        <f>_xll.qlInterestRateIndexFixingDate($X$9,AC1770)</f>
        <v>51796</v>
      </c>
      <c r="AC1770" s="40">
        <f>_xll.qlCalendarAdvance(calendar,$AC1769,AA1770,,,trigger)</f>
        <v>51798</v>
      </c>
      <c r="AD1770" s="40">
        <f>_xll.qlInterestRateIndexMaturity($X$9,AC1770,)</f>
        <v>51980</v>
      </c>
      <c r="AE1770" s="43">
        <f>_xll.qlTenorBasisValue(TenorBasis6M,AC1770,_xll.ohTrigger(trigger,$X$24))</f>
        <v>3.6733351182333519E-4</v>
      </c>
      <c r="AF1770" s="90">
        <f>_xll.qlTenorBasisForwardRate(TenorBasis6M,AC1770,_xll.ohTrigger(trigger,$X$24))</f>
        <v>1.5063675231656078E-2</v>
      </c>
      <c r="AG1770" s="90">
        <f>_xll.qlIndexFixing(TenorBasisIndex6M,$AB1770,TRUE,_xll.ohTrigger(trigger,$X$24))</f>
        <v>1.533275242819427E-2</v>
      </c>
      <c r="AH1770" s="43">
        <f>_xll.qlIndexFixing($X$9,$AB1770,TRUE,trigger)</f>
        <v>1.5255795645015759E-2</v>
      </c>
      <c r="AI1770" s="45">
        <f t="shared" ref="AI1770:AI1833" si="42">(AG1770-AH1770)*10000</f>
        <v>0.76956783178511179</v>
      </c>
    </row>
    <row r="1771" spans="27:35" x14ac:dyDescent="0.2">
      <c r="AA1771" s="122" t="s">
        <v>88</v>
      </c>
      <c r="AB1771" s="40">
        <f>_xll.qlInterestRateIndexFixingDate($X$9,AC1771)</f>
        <v>51803</v>
      </c>
      <c r="AC1771" s="40">
        <f>_xll.qlCalendarAdvance(calendar,$AC1770,AA1771,,,trigger)</f>
        <v>51805</v>
      </c>
      <c r="AD1771" s="40">
        <f>_xll.qlInterestRateIndexMaturity($X$9,AC1771,)</f>
        <v>51986</v>
      </c>
      <c r="AE1771" s="43">
        <f>_xll.qlTenorBasisValue(TenorBasis6M,AC1771,_xll.ohTrigger(trigger,$X$24))</f>
        <v>3.668013555890667E-4</v>
      </c>
      <c r="AF1771" s="90">
        <f>_xll.qlTenorBasisForwardRate(TenorBasis6M,AC1771,_xll.ohTrigger(trigger,$X$24))</f>
        <v>1.5060563508253761E-2</v>
      </c>
      <c r="AG1771" s="90">
        <f>_xll.qlIndexFixing(TenorBasisIndex6M,$AB1771,TRUE,_xll.ohTrigger(trigger,$X$24))</f>
        <v>1.5329630310497102E-2</v>
      </c>
      <c r="AH1771" s="43">
        <f>_xll.qlIndexFixing($X$9,$AB1771,TRUE,trigger)</f>
        <v>1.52533903371032E-2</v>
      </c>
      <c r="AI1771" s="45">
        <f t="shared" si="42"/>
        <v>0.76239973393902449</v>
      </c>
    </row>
    <row r="1772" spans="27:35" x14ac:dyDescent="0.2">
      <c r="AA1772" s="122" t="s">
        <v>88</v>
      </c>
      <c r="AB1772" s="40">
        <f>_xll.qlInterestRateIndexFixingDate($X$9,AC1772)</f>
        <v>51810</v>
      </c>
      <c r="AC1772" s="40">
        <f>_xll.qlCalendarAdvance(calendar,$AC1771,AA1772,,,trigger)</f>
        <v>51812</v>
      </c>
      <c r="AD1772" s="40">
        <f>_xll.qlInterestRateIndexMaturity($X$9,AC1772,)</f>
        <v>51993</v>
      </c>
      <c r="AE1772" s="43">
        <f>_xll.qlTenorBasisValue(TenorBasis6M,AC1772,_xll.ohTrigger(trigger,$X$24))</f>
        <v>3.6627073684126853E-4</v>
      </c>
      <c r="AF1772" s="90">
        <f>_xll.qlTenorBasisForwardRate(TenorBasis6M,AC1772,_xll.ohTrigger(trigger,$X$24))</f>
        <v>1.5057605091302346E-2</v>
      </c>
      <c r="AG1772" s="90">
        <f>_xll.qlIndexFixing(TenorBasisIndex6M,$AB1772,TRUE,_xll.ohTrigger(trigger,$X$24))</f>
        <v>1.5326672893479967E-2</v>
      </c>
      <c r="AH1772" s="43">
        <f>_xll.qlIndexFixing($X$9,$AB1772,TRUE,trigger)</f>
        <v>1.5251183807803152E-2</v>
      </c>
      <c r="AI1772" s="45">
        <f t="shared" si="42"/>
        <v>0.7548908567681436</v>
      </c>
    </row>
    <row r="1773" spans="27:35" x14ac:dyDescent="0.2">
      <c r="AA1773" s="122" t="s">
        <v>88</v>
      </c>
      <c r="AB1773" s="40">
        <f>_xll.qlInterestRateIndexFixingDate($X$9,AC1773)</f>
        <v>51817</v>
      </c>
      <c r="AC1773" s="40">
        <f>_xll.qlCalendarAdvance(calendar,$AC1772,AA1773,,,trigger)</f>
        <v>51819</v>
      </c>
      <c r="AD1773" s="40">
        <f>_xll.qlInterestRateIndexMaturity($X$9,AC1773,)</f>
        <v>52000</v>
      </c>
      <c r="AE1773" s="43">
        <f>_xll.qlTenorBasisValue(TenorBasis6M,AC1773,_xll.ohTrigger(trigger,$X$24))</f>
        <v>3.6574165151997815E-4</v>
      </c>
      <c r="AF1773" s="90">
        <f>_xll.qlTenorBasisForwardRate(TenorBasis6M,AC1773,_xll.ohTrigger(trigger,$X$24))</f>
        <v>1.5054688415520125E-2</v>
      </c>
      <c r="AG1773" s="90">
        <f>_xll.qlIndexFixing(TenorBasisIndex6M,$AB1773,TRUE,_xll.ohTrigger(trigger,$X$24))</f>
        <v>1.5323757223247865E-2</v>
      </c>
      <c r="AH1773" s="43">
        <f>_xll.qlIndexFixing($X$9,$AB1773,TRUE,trigger)</f>
        <v>1.5249005492409453E-2</v>
      </c>
      <c r="AI1773" s="45">
        <f t="shared" si="42"/>
        <v>0.74751730838412001</v>
      </c>
    </row>
    <row r="1774" spans="27:35" x14ac:dyDescent="0.2">
      <c r="AA1774" s="122" t="s">
        <v>88</v>
      </c>
      <c r="AB1774" s="40">
        <f>_xll.qlInterestRateIndexFixingDate($X$9,AC1774)</f>
        <v>51824</v>
      </c>
      <c r="AC1774" s="40">
        <f>_xll.qlCalendarAdvance(calendar,$AC1773,AA1774,,,trigger)</f>
        <v>51826</v>
      </c>
      <c r="AD1774" s="40">
        <f>_xll.qlInterestRateIndexMaturity($X$9,AC1774,)</f>
        <v>52007</v>
      </c>
      <c r="AE1774" s="43">
        <f>_xll.qlTenorBasisValue(TenorBasis6M,AC1774,_xll.ohTrigger(trigger,$X$24))</f>
        <v>3.6521409557410667E-4</v>
      </c>
      <c r="AF1774" s="90">
        <f>_xll.qlTenorBasisForwardRate(TenorBasis6M,AC1774,_xll.ohTrigger(trigger,$X$24))</f>
        <v>1.5051813476696105E-2</v>
      </c>
      <c r="AG1774" s="90">
        <f>_xll.qlIndexFixing(TenorBasisIndex6M,$AB1774,TRUE,_xll.ohTrigger(trigger,$X$24))</f>
        <v>1.5320883295587593E-2</v>
      </c>
      <c r="AH1774" s="43">
        <f>_xll.qlIndexFixing($X$9,$AB1774,TRUE,trigger)</f>
        <v>1.5246855390829359E-2</v>
      </c>
      <c r="AI1774" s="45">
        <f t="shared" si="42"/>
        <v>0.7402790475823442</v>
      </c>
    </row>
    <row r="1775" spans="27:35" x14ac:dyDescent="0.2">
      <c r="AA1775" s="122" t="s">
        <v>88</v>
      </c>
      <c r="AB1775" s="40">
        <f>_xll.qlInterestRateIndexFixingDate($X$9,AC1775)</f>
        <v>51831</v>
      </c>
      <c r="AC1775" s="40">
        <f>_xll.qlCalendarAdvance(calendar,$AC1774,AA1775,,,trigger)</f>
        <v>51833</v>
      </c>
      <c r="AD1775" s="40">
        <f>_xll.qlInterestRateIndexMaturity($X$9,AC1775,)</f>
        <v>52014</v>
      </c>
      <c r="AE1775" s="43">
        <f>_xll.qlTenorBasisValue(TenorBasis6M,AC1775,_xll.ohTrigger(trigger,$X$24))</f>
        <v>3.6468806496143109E-4</v>
      </c>
      <c r="AF1775" s="90">
        <f>_xll.qlTenorBasisForwardRate(TenorBasis6M,AC1775,_xll.ohTrigger(trigger,$X$24))</f>
        <v>1.5048980270629885E-2</v>
      </c>
      <c r="AG1775" s="90">
        <f>_xll.qlIndexFixing(TenorBasisIndex6M,$AB1775,TRUE,_xll.ohTrigger(trigger,$X$24))</f>
        <v>1.5318051106299196E-2</v>
      </c>
      <c r="AH1775" s="43">
        <f>_xll.qlIndexFixing($X$9,$AB1775,TRUE,trigger)</f>
        <v>1.5244733502972778E-2</v>
      </c>
      <c r="AI1775" s="45">
        <f t="shared" si="42"/>
        <v>0.73317603326418168</v>
      </c>
    </row>
    <row r="1776" spans="27:35" x14ac:dyDescent="0.2">
      <c r="AA1776" s="122" t="s">
        <v>88</v>
      </c>
      <c r="AB1776" s="40">
        <f>_xll.qlInterestRateIndexFixingDate($X$9,AC1776)</f>
        <v>51838</v>
      </c>
      <c r="AC1776" s="40">
        <f>_xll.qlCalendarAdvance(calendar,$AC1775,AA1776,,,trigger)</f>
        <v>51840</v>
      </c>
      <c r="AD1776" s="40">
        <f>_xll.qlInterestRateIndexMaturity($X$9,AC1776,)</f>
        <v>52022</v>
      </c>
      <c r="AE1776" s="43">
        <f>_xll.qlTenorBasisValue(TenorBasis6M,AC1776,_xll.ohTrigger(trigger,$X$24))</f>
        <v>3.6416355564858241E-4</v>
      </c>
      <c r="AF1776" s="90">
        <f>_xll.qlTenorBasisForwardRate(TenorBasis6M,AC1776,_xll.ohTrigger(trigger,$X$24))</f>
        <v>1.5046317510704958E-2</v>
      </c>
      <c r="AG1776" s="90">
        <f>_xll.qlIndexFixing(TenorBasisIndex6M,$AB1776,TRUE,_xll.ohTrigger(trigger,$X$24))</f>
        <v>1.5315400747167314E-2</v>
      </c>
      <c r="AH1776" s="43">
        <f>_xll.qlIndexFixing($X$9,$AB1776,TRUE,trigger)</f>
        <v>1.5242821937504383E-2</v>
      </c>
      <c r="AI1776" s="45">
        <f t="shared" si="42"/>
        <v>0.72578809662930677</v>
      </c>
    </row>
    <row r="1777" spans="27:35" x14ac:dyDescent="0.2">
      <c r="AA1777" s="122" t="s">
        <v>88</v>
      </c>
      <c r="AB1777" s="40">
        <f>_xll.qlInterestRateIndexFixingDate($X$9,AC1777)</f>
        <v>51845</v>
      </c>
      <c r="AC1777" s="40">
        <f>_xll.qlCalendarAdvance(calendar,$AC1776,AA1777,,,trigger)</f>
        <v>51847</v>
      </c>
      <c r="AD1777" s="40">
        <f>_xll.qlInterestRateIndexMaturity($X$9,AC1777,)</f>
        <v>52029</v>
      </c>
      <c r="AE1777" s="43">
        <f>_xll.qlTenorBasisValue(TenorBasis6M,AC1777,_xll.ohTrigger(trigger,$X$24))</f>
        <v>3.6364056361103819E-4</v>
      </c>
      <c r="AF1777" s="90">
        <f>_xll.qlTenorBasisForwardRate(TenorBasis6M,AC1777,_xll.ohTrigger(trigger,$X$24))</f>
        <v>1.5043570622139558E-2</v>
      </c>
      <c r="AG1777" s="90">
        <f>_xll.qlIndexFixing(TenorBasisIndex6M,$AB1777,TRUE,_xll.ohTrigger(trigger,$X$24))</f>
        <v>1.5312654885012959E-2</v>
      </c>
      <c r="AH1777" s="43">
        <f>_xll.qlIndexFixing($X$9,$AB1777,TRUE,trigger)</f>
        <v>1.5240758405037285E-2</v>
      </c>
      <c r="AI1777" s="45">
        <f t="shared" si="42"/>
        <v>0.71896479975673899</v>
      </c>
    </row>
    <row r="1778" spans="27:35" x14ac:dyDescent="0.2">
      <c r="AA1778" s="122" t="s">
        <v>88</v>
      </c>
      <c r="AB1778" s="40">
        <f>_xll.qlInterestRateIndexFixingDate($X$9,AC1778)</f>
        <v>51852</v>
      </c>
      <c r="AC1778" s="40">
        <f>_xll.qlCalendarAdvance(calendar,$AC1777,AA1778,,,trigger)</f>
        <v>51854</v>
      </c>
      <c r="AD1778" s="40">
        <f>_xll.qlInterestRateIndexMaturity($X$9,AC1778,)</f>
        <v>52036</v>
      </c>
      <c r="AE1778" s="43">
        <f>_xll.qlTenorBasisValue(TenorBasis6M,AC1778,_xll.ohTrigger(trigger,$X$24))</f>
        <v>3.6311908483311109E-4</v>
      </c>
      <c r="AF1778" s="90">
        <f>_xll.qlTenorBasisForwardRate(TenorBasis6M,AC1778,_xll.ohTrigger(trigger,$X$24))</f>
        <v>1.5040865455260923E-2</v>
      </c>
      <c r="AG1778" s="90">
        <f>_xll.qlIndexFixing(TenorBasisIndex6M,$AB1778,TRUE,_xll.ohTrigger(trigger,$X$24))</f>
        <v>1.5309950750188766E-2</v>
      </c>
      <c r="AH1778" s="43">
        <f>_xll.qlIndexFixing($X$9,$AB1778,TRUE,trigger)</f>
        <v>1.5238723087223219E-2</v>
      </c>
      <c r="AI1778" s="45">
        <f t="shared" si="42"/>
        <v>0.71227662965547145</v>
      </c>
    </row>
    <row r="1779" spans="27:35" x14ac:dyDescent="0.2">
      <c r="AA1779" s="122" t="s">
        <v>88</v>
      </c>
      <c r="AB1779" s="40">
        <f>_xll.qlInterestRateIndexFixingDate($X$9,AC1779)</f>
        <v>51858</v>
      </c>
      <c r="AC1779" s="40">
        <f>_xll.qlCalendarAdvance(calendar,$AC1778,AA1779,,,trigger)</f>
        <v>51862</v>
      </c>
      <c r="AD1779" s="40">
        <f>_xll.qlInterestRateIndexMaturity($X$9,AC1779,)</f>
        <v>52044</v>
      </c>
      <c r="AE1779" s="43">
        <f>_xll.qlTenorBasisValue(TenorBasis6M,AC1779,_xll.ohTrigger(trigger,$X$24))</f>
        <v>3.6252495691827566E-4</v>
      </c>
      <c r="AF1779" s="90">
        <f>_xll.qlTenorBasisForwardRate(TenorBasis6M,AC1779,_xll.ohTrigger(trigger,$X$24))</f>
        <v>1.5037824918419719E-2</v>
      </c>
      <c r="AG1779" s="90">
        <f>_xll.qlIndexFixing(TenorBasisIndex6M,$AB1779,TRUE,_xll.ohTrigger(trigger,$X$24))</f>
        <v>1.5306911399747989E-2</v>
      </c>
      <c r="AH1779" s="43">
        <f>_xll.qlIndexFixing($X$9,$AB1779,TRUE,trigger)</f>
        <v>1.5236431558165722E-2</v>
      </c>
      <c r="AI1779" s="45">
        <f t="shared" si="42"/>
        <v>0.70479841582267444</v>
      </c>
    </row>
    <row r="1780" spans="27:35" x14ac:dyDescent="0.2">
      <c r="AA1780" s="122" t="s">
        <v>88</v>
      </c>
      <c r="AB1780" s="40">
        <f>_xll.qlInterestRateIndexFixingDate($X$9,AC1780)</f>
        <v>51866</v>
      </c>
      <c r="AC1780" s="40">
        <f>_xll.qlCalendarAdvance(calendar,$AC1779,AA1780,,,trigger)</f>
        <v>51869</v>
      </c>
      <c r="AD1780" s="40">
        <f>_xll.qlInterestRateIndexMaturity($X$9,AC1780,)</f>
        <v>52050</v>
      </c>
      <c r="AE1780" s="43">
        <f>_xll.qlTenorBasisValue(TenorBasis6M,AC1780,_xll.ohTrigger(trigger,$X$24))</f>
        <v>3.6200670735834497E-4</v>
      </c>
      <c r="AF1780" s="90">
        <f>_xll.qlTenorBasisForwardRate(TenorBasis6M,AC1780,_xll.ohTrigger(trigger,$X$24))</f>
        <v>1.5035068546683801E-2</v>
      </c>
      <c r="AG1780" s="90">
        <f>_xll.qlIndexFixing(TenorBasisIndex6M,$AB1780,TRUE,_xll.ohTrigger(trigger,$X$24))</f>
        <v>1.5304144700155E-2</v>
      </c>
      <c r="AH1780" s="43">
        <f>_xll.qlIndexFixing($X$9,$AB1780,TRUE,trigger)</f>
        <v>1.5234266595195145E-2</v>
      </c>
      <c r="AI1780" s="45">
        <f t="shared" si="42"/>
        <v>0.69878104959855691</v>
      </c>
    </row>
    <row r="1781" spans="27:35" x14ac:dyDescent="0.2">
      <c r="AA1781" s="122" t="s">
        <v>88</v>
      </c>
      <c r="AB1781" s="40">
        <f>_xll.qlInterestRateIndexFixingDate($X$9,AC1781)</f>
        <v>51874</v>
      </c>
      <c r="AC1781" s="40">
        <f>_xll.qlCalendarAdvance(calendar,$AC1780,AA1781,,,trigger)</f>
        <v>51876</v>
      </c>
      <c r="AD1781" s="40">
        <f>_xll.qlInterestRateIndexMaturity($X$9,AC1781,)</f>
        <v>52057</v>
      </c>
      <c r="AE1781" s="43">
        <f>_xll.qlTenorBasisValue(TenorBasis6M,AC1781,_xll.ohTrigger(trigger,$X$24))</f>
        <v>3.6148995849471231E-4</v>
      </c>
      <c r="AF1781" s="90">
        <f>_xll.qlTenorBasisForwardRate(TenorBasis6M,AC1781,_xll.ohTrigger(trigger,$X$24))</f>
        <v>1.5032491607503305E-2</v>
      </c>
      <c r="AG1781" s="90">
        <f>_xll.qlIndexFixing(TenorBasisIndex6M,$AB1781,TRUE,_xll.ohTrigger(trigger,$X$24))</f>
        <v>1.530156881222685E-2</v>
      </c>
      <c r="AH1781" s="43">
        <f>_xll.qlIndexFixing($X$9,$AB1781,TRUE,trigger)</f>
        <v>1.5232318018287359E-2</v>
      </c>
      <c r="AI1781" s="45">
        <f t="shared" si="42"/>
        <v>0.69250793939490407</v>
      </c>
    </row>
    <row r="1782" spans="27:35" x14ac:dyDescent="0.2">
      <c r="AA1782" s="122" t="s">
        <v>88</v>
      </c>
      <c r="AB1782" s="40">
        <f>_xll.qlInterestRateIndexFixingDate($X$9,AC1782)</f>
        <v>51881</v>
      </c>
      <c r="AC1782" s="40">
        <f>_xll.qlCalendarAdvance(calendar,$AC1781,AA1782,,,trigger)</f>
        <v>51883</v>
      </c>
      <c r="AD1782" s="40">
        <f>_xll.qlInterestRateIndexMaturity($X$9,AC1782,)</f>
        <v>52064</v>
      </c>
      <c r="AE1782" s="43">
        <f>_xll.qlTenorBasisValue(TenorBasis6M,AC1782,_xll.ohTrigger(trigger,$X$24))</f>
        <v>3.6097470634819057E-4</v>
      </c>
      <c r="AF1782" s="90">
        <f>_xll.qlTenorBasisForwardRate(TenorBasis6M,AC1782,_xll.ohTrigger(trigger,$X$24))</f>
        <v>1.5029956371405783E-2</v>
      </c>
      <c r="AG1782" s="90">
        <f>_xll.qlIndexFixing(TenorBasisIndex6M,$AB1782,TRUE,_xll.ohTrigger(trigger,$X$24))</f>
        <v>1.5299034632991771E-2</v>
      </c>
      <c r="AH1782" s="43">
        <f>_xll.qlIndexFixing($X$9,$AB1782,TRUE,trigger)</f>
        <v>1.5230397654489214E-2</v>
      </c>
      <c r="AI1782" s="45">
        <f t="shared" si="42"/>
        <v>0.68636978502557144</v>
      </c>
    </row>
    <row r="1783" spans="27:35" x14ac:dyDescent="0.2">
      <c r="AA1783" s="122" t="s">
        <v>88</v>
      </c>
      <c r="AB1783" s="40">
        <f>_xll.qlInterestRateIndexFixingDate($X$9,AC1783)</f>
        <v>51888</v>
      </c>
      <c r="AC1783" s="40">
        <f>_xll.qlCalendarAdvance(calendar,$AC1782,AA1783,,,trigger)</f>
        <v>51890</v>
      </c>
      <c r="AD1783" s="40">
        <f>_xll.qlInterestRateIndexMaturity($X$9,AC1783,)</f>
        <v>52071</v>
      </c>
      <c r="AE1783" s="43">
        <f>_xll.qlTenorBasisValue(TenorBasis6M,AC1783,_xll.ohTrigger(trigger,$X$24))</f>
        <v>3.6046094694837665E-4</v>
      </c>
      <c r="AF1783" s="90">
        <f>_xll.qlTenorBasisForwardRate(TenorBasis6M,AC1783,_xll.ohTrigger(trigger,$X$24))</f>
        <v>1.502746283428447E-2</v>
      </c>
      <c r="AG1783" s="90">
        <f>_xll.qlIndexFixing(TenorBasisIndex6M,$AB1783,TRUE,_xll.ohTrigger(trigger,$X$24))</f>
        <v>1.5296542158343441E-2</v>
      </c>
      <c r="AH1783" s="43">
        <f>_xll.qlIndexFixing($X$9,$AB1783,TRUE,trigger)</f>
        <v>1.5228505503718563E-2</v>
      </c>
      <c r="AI1783" s="45">
        <f t="shared" si="42"/>
        <v>0.68036654624877357</v>
      </c>
    </row>
    <row r="1784" spans="27:35" x14ac:dyDescent="0.2">
      <c r="AA1784" s="122" t="s">
        <v>88</v>
      </c>
      <c r="AB1784" s="40">
        <f>_xll.qlInterestRateIndexFixingDate($X$9,AC1784)</f>
        <v>51895</v>
      </c>
      <c r="AC1784" s="40">
        <f>_xll.qlCalendarAdvance(calendar,$AC1783,AA1784,,,trigger)</f>
        <v>51897</v>
      </c>
      <c r="AD1784" s="40">
        <f>_xll.qlInterestRateIndexMaturity($X$9,AC1784,)</f>
        <v>52078</v>
      </c>
      <c r="AE1784" s="43">
        <f>_xll.qlTenorBasisValue(TenorBasis6M,AC1784,_xll.ohTrigger(trigger,$X$24))</f>
        <v>3.5994867633364199E-4</v>
      </c>
      <c r="AF1784" s="90">
        <f>_xll.qlTenorBasisForwardRate(TenorBasis6M,AC1784,_xll.ohTrigger(trigger,$X$24))</f>
        <v>1.5025010992042748E-2</v>
      </c>
      <c r="AG1784" s="90">
        <f>_xll.qlIndexFixing(TenorBasisIndex6M,$AB1784,TRUE,_xll.ohTrigger(trigger,$X$24))</f>
        <v>1.52940913841848E-2</v>
      </c>
      <c r="AH1784" s="43">
        <f>_xll.qlIndexFixing($X$9,$AB1784,TRUE,trigger)</f>
        <v>1.5226641565896353E-2</v>
      </c>
      <c r="AI1784" s="45">
        <f t="shared" si="42"/>
        <v>0.67449818288446362</v>
      </c>
    </row>
    <row r="1785" spans="27:35" x14ac:dyDescent="0.2">
      <c r="AA1785" s="122" t="s">
        <v>88</v>
      </c>
      <c r="AB1785" s="40">
        <f>_xll.qlInterestRateIndexFixingDate($X$9,AC1785)</f>
        <v>51902</v>
      </c>
      <c r="AC1785" s="40">
        <f>_xll.qlCalendarAdvance(calendar,$AC1784,AA1785,,,trigger)</f>
        <v>51904</v>
      </c>
      <c r="AD1785" s="40">
        <f>_xll.qlInterestRateIndexMaturity($X$9,AC1785,)</f>
        <v>52085</v>
      </c>
      <c r="AE1785" s="43">
        <f>_xll.qlTenorBasisValue(TenorBasis6M,AC1785,_xll.ohTrigger(trigger,$X$24))</f>
        <v>3.5943789055112242E-4</v>
      </c>
      <c r="AF1785" s="90">
        <f>_xll.qlTenorBasisForwardRate(TenorBasis6M,AC1785,_xll.ohTrigger(trigger,$X$24))</f>
        <v>1.5022600840594607E-2</v>
      </c>
      <c r="AG1785" s="90">
        <f>_xll.qlIndexFixing(TenorBasisIndex6M,$AB1785,TRUE,_xll.ohTrigger(trigger,$X$24))</f>
        <v>1.529168230642807E-2</v>
      </c>
      <c r="AH1785" s="43">
        <f>_xll.qlIndexFixing($X$9,$AB1785,TRUE,trigger)</f>
        <v>1.5224805840943973E-2</v>
      </c>
      <c r="AI1785" s="45">
        <f t="shared" si="42"/>
        <v>0.66876465484096148</v>
      </c>
    </row>
    <row r="1786" spans="27:35" x14ac:dyDescent="0.2">
      <c r="AA1786" s="122" t="s">
        <v>88</v>
      </c>
      <c r="AB1786" s="40">
        <f>_xll.qlInterestRateIndexFixingDate($X$9,AC1786)</f>
        <v>51909</v>
      </c>
      <c r="AC1786" s="40">
        <f>_xll.qlCalendarAdvance(calendar,$AC1785,AA1786,,,trigger)</f>
        <v>51911</v>
      </c>
      <c r="AD1786" s="40">
        <f>_xll.qlInterestRateIndexMaturity($X$9,AC1786,)</f>
        <v>52092</v>
      </c>
      <c r="AE1786" s="43">
        <f>_xll.qlTenorBasisValue(TenorBasis6M,AC1786,_xll.ohTrigger(trigger,$X$24))</f>
        <v>3.5892858565670792E-4</v>
      </c>
      <c r="AF1786" s="90">
        <f>_xll.qlTenorBasisForwardRate(TenorBasis6M,AC1786,_xll.ohTrigger(trigger,$X$24))</f>
        <v>1.5020232375866839E-2</v>
      </c>
      <c r="AG1786" s="90">
        <f>_xll.qlIndexFixing(TenorBasisIndex6M,$AB1786,TRUE,_xll.ohTrigger(trigger,$X$24))</f>
        <v>1.5289314920999603E-2</v>
      </c>
      <c r="AH1786" s="43">
        <f>_xll.qlIndexFixing($X$9,$AB1786,TRUE,trigger)</f>
        <v>1.5222998328783254E-2</v>
      </c>
      <c r="AI1786" s="45">
        <f t="shared" si="42"/>
        <v>0.66316592216349168</v>
      </c>
    </row>
    <row r="1787" spans="27:35" x14ac:dyDescent="0.2">
      <c r="AA1787" s="122" t="s">
        <v>88</v>
      </c>
      <c r="AB1787" s="40">
        <f>_xll.qlInterestRateIndexFixingDate($X$9,AC1787)</f>
        <v>51916</v>
      </c>
      <c r="AC1787" s="40">
        <f>_xll.qlCalendarAdvance(calendar,$AC1786,AA1787,,,trigger)</f>
        <v>51918</v>
      </c>
      <c r="AD1787" s="40">
        <f>_xll.qlInterestRateIndexMaturity($X$9,AC1787,)</f>
        <v>52099</v>
      </c>
      <c r="AE1787" s="43">
        <f>_xll.qlTenorBasisValue(TenorBasis6M,AC1787,_xll.ohTrigger(trigger,$X$24))</f>
        <v>3.5842075771503289E-4</v>
      </c>
      <c r="AF1787" s="90">
        <f>_xll.qlTenorBasisForwardRate(TenorBasis6M,AC1787,_xll.ohTrigger(trigger,$X$24))</f>
        <v>1.5017905593795072E-2</v>
      </c>
      <c r="AG1787" s="90">
        <f>_xll.qlIndexFixing(TenorBasisIndex6M,$AB1787,TRUE,_xll.ohTrigger(trigger,$X$24))</f>
        <v>1.5286989223837236E-2</v>
      </c>
      <c r="AH1787" s="43">
        <f>_xll.qlIndexFixing($X$9,$AB1787,TRUE,trigger)</f>
        <v>1.5221219029337351E-2</v>
      </c>
      <c r="AI1787" s="45">
        <f t="shared" si="42"/>
        <v>0.6577019449988466</v>
      </c>
    </row>
    <row r="1788" spans="27:35" x14ac:dyDescent="0.2">
      <c r="AA1788" s="122" t="s">
        <v>88</v>
      </c>
      <c r="AB1788" s="40">
        <f>_xll.qlInterestRateIndexFixingDate($X$9,AC1788)</f>
        <v>51923</v>
      </c>
      <c r="AC1788" s="40">
        <f>_xll.qlCalendarAdvance(calendar,$AC1787,AA1788,,,trigger)</f>
        <v>51925</v>
      </c>
      <c r="AD1788" s="40">
        <f>_xll.qlInterestRateIndexMaturity($X$9,AC1788,)</f>
        <v>52107</v>
      </c>
      <c r="AE1788" s="43">
        <f>_xll.qlTenorBasisValue(TenorBasis6M,AC1788,_xll.ohTrigger(trigger,$X$24))</f>
        <v>3.5791440279946422E-4</v>
      </c>
      <c r="AF1788" s="90">
        <f>_xll.qlTenorBasisForwardRate(TenorBasis6M,AC1788,_xll.ohTrigger(trigger,$X$24))</f>
        <v>1.5015784090573794E-2</v>
      </c>
      <c r="AG1788" s="90">
        <f>_xll.qlIndexFixing(TenorBasisIndex6M,$AB1788,TRUE,_xll.ohTrigger(trigger,$X$24))</f>
        <v>1.5284880172292438E-2</v>
      </c>
      <c r="AH1788" s="43">
        <f>_xll.qlIndexFixing($X$9,$AB1788,TRUE,trigger)</f>
        <v>1.5219673546065531E-2</v>
      </c>
      <c r="AI1788" s="45">
        <f t="shared" si="42"/>
        <v>0.65206626226907083</v>
      </c>
    </row>
    <row r="1789" spans="27:35" x14ac:dyDescent="0.2">
      <c r="AA1789" s="122" t="s">
        <v>88</v>
      </c>
      <c r="AB1789" s="40">
        <f>_xll.qlInterestRateIndexFixingDate($X$9,AC1789)</f>
        <v>51930</v>
      </c>
      <c r="AC1789" s="40">
        <f>_xll.qlCalendarAdvance(calendar,$AC1788,AA1789,,,trigger)</f>
        <v>51932</v>
      </c>
      <c r="AD1789" s="40">
        <f>_xll.qlInterestRateIndexMaturity($X$9,AC1789,)</f>
        <v>52117</v>
      </c>
      <c r="AE1789" s="43">
        <f>_xll.qlTenorBasisValue(TenorBasis6M,AC1789,_xll.ohTrigger(trigger,$X$24))</f>
        <v>3.5740951699209317E-4</v>
      </c>
      <c r="AF1789" s="90">
        <f>_xll.qlTenorBasisForwardRate(TenorBasis6M,AC1789,_xll.ohTrigger(trigger,$X$24))</f>
        <v>1.50140446708492E-2</v>
      </c>
      <c r="AG1789" s="90">
        <f>_xll.qlIndexFixing(TenorBasisIndex6M,$AB1789,TRUE,_xll.ohTrigger(trigger,$X$24))</f>
        <v>1.5283175929128194E-2</v>
      </c>
      <c r="AH1789" s="43">
        <f>_xll.qlIndexFixing($X$9,$AB1789,TRUE,trigger)</f>
        <v>1.5218576401767088E-2</v>
      </c>
      <c r="AI1789" s="45">
        <f t="shared" si="42"/>
        <v>0.64599527361106424</v>
      </c>
    </row>
    <row r="1790" spans="27:35" x14ac:dyDescent="0.2">
      <c r="AA1790" s="122" t="s">
        <v>88</v>
      </c>
      <c r="AB1790" s="40">
        <f>_xll.qlInterestRateIndexFixingDate($X$9,AC1790)</f>
        <v>51937</v>
      </c>
      <c r="AC1790" s="40">
        <f>_xll.qlCalendarAdvance(calendar,$AC1789,AA1790,,,trigger)</f>
        <v>51939</v>
      </c>
      <c r="AD1790" s="40">
        <f>_xll.qlInterestRateIndexMaturity($X$9,AC1790,)</f>
        <v>52124</v>
      </c>
      <c r="AE1790" s="43">
        <f>_xll.qlTenorBasisValue(TenorBasis6M,AC1790,_xll.ohTrigger(trigger,$X$24))</f>
        <v>3.5690609638372331E-4</v>
      </c>
      <c r="AF1790" s="90">
        <f>_xll.qlTenorBasisForwardRate(TenorBasis6M,AC1790,_xll.ohTrigger(trigger,$X$24))</f>
        <v>1.5011854448813464E-2</v>
      </c>
      <c r="AG1790" s="90">
        <f>_xll.qlIndexFixing(TenorBasisIndex6M,$AB1790,TRUE,_xll.ohTrigger(trigger,$X$24))</f>
        <v>1.5280986804112013E-2</v>
      </c>
      <c r="AH1790" s="43">
        <f>_xll.qlIndexFixing($X$9,$AB1790,TRUE,trigger)</f>
        <v>1.521688951659716E-2</v>
      </c>
      <c r="AI1790" s="45">
        <f t="shared" si="42"/>
        <v>0.64097287514853007</v>
      </c>
    </row>
    <row r="1791" spans="27:35" x14ac:dyDescent="0.2">
      <c r="AA1791" s="122" t="s">
        <v>88</v>
      </c>
      <c r="AB1791" s="40">
        <f>_xll.qlInterestRateIndexFixingDate($X$9,AC1791)</f>
        <v>51944</v>
      </c>
      <c r="AC1791" s="40">
        <f>_xll.qlCalendarAdvance(calendar,$AC1790,AA1791,,,trigger)</f>
        <v>51946</v>
      </c>
      <c r="AD1791" s="40">
        <f>_xll.qlInterestRateIndexMaturity($X$9,AC1791,)</f>
        <v>52131</v>
      </c>
      <c r="AE1791" s="43">
        <f>_xll.qlTenorBasisValue(TenorBasis6M,AC1791,_xll.ohTrigger(trigger,$X$24))</f>
        <v>3.5640413707386137E-4</v>
      </c>
      <c r="AF1791" s="90">
        <f>_xll.qlTenorBasisForwardRate(TenorBasis6M,AC1791,_xll.ohTrigger(trigger,$X$24))</f>
        <v>1.5009705899139289E-2</v>
      </c>
      <c r="AG1791" s="90">
        <f>_xll.qlIndexFixing(TenorBasisIndex6M,$AB1791,TRUE,_xll.ohTrigger(trigger,$X$24))</f>
        <v>1.5278839357186434E-2</v>
      </c>
      <c r="AH1791" s="43">
        <f>_xll.qlIndexFixing($X$9,$AB1791,TRUE,trigger)</f>
        <v>1.5215230848612794E-2</v>
      </c>
      <c r="AI1791" s="45">
        <f t="shared" si="42"/>
        <v>0.63608508573639522</v>
      </c>
    </row>
    <row r="1792" spans="27:35" x14ac:dyDescent="0.2">
      <c r="AA1792" s="122" t="s">
        <v>88</v>
      </c>
      <c r="AB1792" s="40">
        <f>_xll.qlInterestRateIndexFixingDate($X$9,AC1792)</f>
        <v>51951</v>
      </c>
      <c r="AC1792" s="40">
        <f>_xll.qlCalendarAdvance(calendar,$AC1791,AA1792,,,trigger)</f>
        <v>51953</v>
      </c>
      <c r="AD1792" s="40">
        <f>_xll.qlInterestRateIndexMaturity($X$9,AC1792,)</f>
        <v>52138</v>
      </c>
      <c r="AE1792" s="43">
        <f>_xll.qlTenorBasisValue(TenorBasis6M,AC1792,_xll.ohTrigger(trigger,$X$24))</f>
        <v>3.5590363517070523E-4</v>
      </c>
      <c r="AF1792" s="90">
        <f>_xll.qlTenorBasisForwardRate(TenorBasis6M,AC1792,_xll.ohTrigger(trigger,$X$24))</f>
        <v>1.5007599017819935E-2</v>
      </c>
      <c r="AG1792" s="90">
        <f>_xll.qlIndexFixing(TenorBasisIndex6M,$AB1792,TRUE,_xll.ohTrigger(trigger,$X$24))</f>
        <v>1.5276733584347739E-2</v>
      </c>
      <c r="AH1792" s="43">
        <f>_xll.qlIndexFixing($X$9,$AB1792,TRUE,trigger)</f>
        <v>1.5213600397741398E-2</v>
      </c>
      <c r="AI1792" s="45">
        <f t="shared" si="42"/>
        <v>0.63133186606341429</v>
      </c>
    </row>
    <row r="1793" spans="27:35" x14ac:dyDescent="0.2">
      <c r="AA1793" s="122" t="s">
        <v>88</v>
      </c>
      <c r="AB1793" s="40">
        <f>_xll.qlInterestRateIndexFixingDate($X$9,AC1793)</f>
        <v>51958</v>
      </c>
      <c r="AC1793" s="40">
        <f>_xll.qlCalendarAdvance(calendar,$AC1792,AA1793,,,trigger)</f>
        <v>51964</v>
      </c>
      <c r="AD1793" s="40">
        <f>_xll.qlInterestRateIndexMaturity($X$9,AC1793,)</f>
        <v>52147</v>
      </c>
      <c r="AE1793" s="43">
        <f>_xll.qlTenorBasisValue(TenorBasis6M,AC1793,_xll.ohTrigger(trigger,$X$24))</f>
        <v>3.5512006739955165E-4</v>
      </c>
      <c r="AF1793" s="90">
        <f>_xll.qlTenorBasisForwardRate(TenorBasis6M,AC1793,_xll.ohTrigger(trigger,$X$24))</f>
        <v>1.5004011622724925E-2</v>
      </c>
      <c r="AG1793" s="90">
        <f>_xll.qlIndexFixing(TenorBasisIndex6M,$AB1793,TRUE,_xll.ohTrigger(trigger,$X$24))</f>
        <v>1.5276532106956918E-2</v>
      </c>
      <c r="AH1793" s="43">
        <f>_xll.qlIndexFixing($X$9,$AB1793,TRUE,trigger)</f>
        <v>1.5210661424985238E-2</v>
      </c>
      <c r="AI1793" s="45">
        <f t="shared" si="42"/>
        <v>0.65870681971679645</v>
      </c>
    </row>
    <row r="1794" spans="27:35" x14ac:dyDescent="0.2">
      <c r="AA1794" s="122" t="s">
        <v>88</v>
      </c>
      <c r="AB1794" s="40">
        <f>_xll.qlInterestRateIndexFixingDate($X$9,AC1794)</f>
        <v>51967</v>
      </c>
      <c r="AC1794" s="40">
        <f>_xll.qlCalendarAdvance(calendar,$AC1793,AA1794,,,trigger)</f>
        <v>51971</v>
      </c>
      <c r="AD1794" s="40">
        <f>_xll.qlInterestRateIndexMaturity($X$9,AC1794,)</f>
        <v>52154</v>
      </c>
      <c r="AE1794" s="43">
        <f>_xll.qlTenorBasisValue(TenorBasis6M,AC1794,_xll.ohTrigger(trigger,$X$24))</f>
        <v>3.5462329530383898E-4</v>
      </c>
      <c r="AF1794" s="90">
        <f>_xll.qlTenorBasisForwardRate(TenorBasis6M,AC1794,_xll.ohTrigger(trigger,$X$24))</f>
        <v>1.5002006088333689E-2</v>
      </c>
      <c r="AG1794" s="90">
        <f>_xll.qlIndexFixing(TenorBasisIndex6M,$AB1794,TRUE,_xll.ohTrigger(trigger,$X$24))</f>
        <v>1.527850243149214E-2</v>
      </c>
      <c r="AH1794" s="43">
        <f>_xll.qlIndexFixing($X$9,$AB1794,TRUE,trigger)</f>
        <v>1.5209099632582294E-2</v>
      </c>
      <c r="AI1794" s="45">
        <f t="shared" si="42"/>
        <v>0.6940279890984592</v>
      </c>
    </row>
    <row r="1795" spans="27:35" x14ac:dyDescent="0.2">
      <c r="AA1795" s="122" t="s">
        <v>88</v>
      </c>
      <c r="AB1795" s="40">
        <f>_xll.qlInterestRateIndexFixingDate($X$9,AC1795)</f>
        <v>51974</v>
      </c>
      <c r="AC1795" s="40">
        <f>_xll.qlCalendarAdvance(calendar,$AC1794,AA1795,,,trigger)</f>
        <v>51978</v>
      </c>
      <c r="AD1795" s="40">
        <f>_xll.qlInterestRateIndexMaturity($X$9,AC1795,)</f>
        <v>52161</v>
      </c>
      <c r="AE1795" s="43">
        <f>_xll.qlTenorBasisValue(TenorBasis6M,AC1795,_xll.ohTrigger(trigger,$X$24))</f>
        <v>3.5412796678633738E-4</v>
      </c>
      <c r="AF1795" s="90">
        <f>_xll.qlTenorBasisForwardRate(TenorBasis6M,AC1795,_xll.ohTrigger(trigger,$X$24))</f>
        <v>1.5000042205160446E-2</v>
      </c>
      <c r="AG1795" s="90">
        <f>_xll.qlIndexFixing(TenorBasisIndex6M,$AB1795,TRUE,_xll.ohTrigger(trigger,$X$24))</f>
        <v>1.5280514462336588E-2</v>
      </c>
      <c r="AH1795" s="43">
        <f>_xll.qlIndexFixing($X$9,$AB1795,TRUE,trigger)</f>
        <v>1.5207566054668891E-2</v>
      </c>
      <c r="AI1795" s="45">
        <f t="shared" si="42"/>
        <v>0.72948407667696236</v>
      </c>
    </row>
    <row r="1796" spans="27:35" x14ac:dyDescent="0.2">
      <c r="AA1796" s="122" t="s">
        <v>88</v>
      </c>
      <c r="AB1796" s="40">
        <f>_xll.qlInterestRateIndexFixingDate($X$9,AC1796)</f>
        <v>51981</v>
      </c>
      <c r="AC1796" s="40">
        <f>_xll.qlCalendarAdvance(calendar,$AC1795,AA1796,,,trigger)</f>
        <v>51985</v>
      </c>
      <c r="AD1796" s="40">
        <f>_xll.qlInterestRateIndexMaturity($X$9,AC1796,)</f>
        <v>52168</v>
      </c>
      <c r="AE1796" s="43">
        <f>_xll.qlTenorBasisValue(TenorBasis6M,AC1796,_xll.ohTrigger(trigger,$X$24))</f>
        <v>3.5363407799484585E-4</v>
      </c>
      <c r="AF1796" s="90">
        <f>_xll.qlTenorBasisForwardRate(TenorBasis6M,AC1796,_xll.ohTrigger(trigger,$X$24))</f>
        <v>1.4998119969249891E-2</v>
      </c>
      <c r="AG1796" s="90">
        <f>_xll.qlIndexFixing(TenorBasisIndex6M,$AB1796,TRUE,_xll.ohTrigger(trigger,$X$24))</f>
        <v>1.5282568195783499E-2</v>
      </c>
      <c r="AH1796" s="43">
        <f>_xll.qlIndexFixing($X$9,$AB1796,TRUE,trigger)</f>
        <v>1.5206060691178198E-2</v>
      </c>
      <c r="AI1796" s="45">
        <f t="shared" si="42"/>
        <v>0.76507504605300214</v>
      </c>
    </row>
    <row r="1797" spans="27:35" x14ac:dyDescent="0.2">
      <c r="AA1797" s="122" t="s">
        <v>88</v>
      </c>
      <c r="AB1797" s="40">
        <f>_xll.qlInterestRateIndexFixingDate($X$9,AC1797)</f>
        <v>51988</v>
      </c>
      <c r="AC1797" s="40">
        <f>_xll.qlCalendarAdvance(calendar,$AC1796,AA1797,,,trigger)</f>
        <v>51992</v>
      </c>
      <c r="AD1797" s="40">
        <f>_xll.qlInterestRateIndexMaturity($X$9,AC1797,)</f>
        <v>52176</v>
      </c>
      <c r="AE1797" s="43">
        <f>_xll.qlTenorBasisValue(TenorBasis6M,AC1797,_xll.ohTrigger(trigger,$X$24))</f>
        <v>3.5314162508579699E-4</v>
      </c>
      <c r="AF1797" s="90">
        <f>_xll.qlTenorBasisForwardRate(TenorBasis6M,AC1797,_xll.ohTrigger(trigger,$X$24))</f>
        <v>1.4996431187956375E-2</v>
      </c>
      <c r="AG1797" s="90">
        <f>_xll.qlIndexFixing(TenorBasisIndex6M,$AB1797,TRUE,_xll.ohTrigger(trigger,$X$24))</f>
        <v>1.5285327461162054E-2</v>
      </c>
      <c r="AH1797" s="43">
        <f>_xll.qlIndexFixing($X$9,$AB1797,TRUE,trigger)</f>
        <v>1.5204808174541218E-2</v>
      </c>
      <c r="AI1797" s="45">
        <f t="shared" si="42"/>
        <v>0.80519286620835828</v>
      </c>
    </row>
    <row r="1798" spans="27:35" x14ac:dyDescent="0.2">
      <c r="AA1798" s="122" t="s">
        <v>88</v>
      </c>
      <c r="AB1798" s="40">
        <f>_xll.qlInterestRateIndexFixingDate($X$9,AC1798)</f>
        <v>51995</v>
      </c>
      <c r="AC1798" s="40">
        <f>_xll.qlCalendarAdvance(calendar,$AC1797,AA1798,,,trigger)</f>
        <v>51999</v>
      </c>
      <c r="AD1798" s="40">
        <f>_xll.qlInterestRateIndexMaturity($X$9,AC1798,)</f>
        <v>52183</v>
      </c>
      <c r="AE1798" s="43">
        <f>_xll.qlTenorBasisValue(TenorBasis6M,AC1798,_xll.ohTrigger(trigger,$X$24))</f>
        <v>3.52650604224245E-4</v>
      </c>
      <c r="AF1798" s="90">
        <f>_xll.qlTenorBasisForwardRate(TenorBasis6M,AC1798,_xll.ohTrigger(trigger,$X$24))</f>
        <v>1.4994595131456494E-2</v>
      </c>
      <c r="AG1798" s="90">
        <f>_xll.qlIndexFixing(TenorBasisIndex6M,$AB1798,TRUE,_xll.ohTrigger(trigger,$X$24))</f>
        <v>1.5287446055924287E-2</v>
      </c>
      <c r="AH1798" s="43">
        <f>_xll.qlIndexFixing($X$9,$AB1798,TRUE,trigger)</f>
        <v>1.5203361194131378E-2</v>
      </c>
      <c r="AI1798" s="45">
        <f t="shared" si="42"/>
        <v>0.84084861792909504</v>
      </c>
    </row>
    <row r="1799" spans="27:35" x14ac:dyDescent="0.2">
      <c r="AA1799" s="122" t="s">
        <v>88</v>
      </c>
      <c r="AB1799" s="40">
        <f>_xll.qlInterestRateIndexFixingDate($X$9,AC1799)</f>
        <v>52002</v>
      </c>
      <c r="AC1799" s="40">
        <f>_xll.qlCalendarAdvance(calendar,$AC1798,AA1799,,,trigger)</f>
        <v>52006</v>
      </c>
      <c r="AD1799" s="40">
        <f>_xll.qlInterestRateIndexMaturity($X$9,AC1799,)</f>
        <v>52190</v>
      </c>
      <c r="AE1799" s="43">
        <f>_xll.qlTenorBasisValue(TenorBasis6M,AC1799,_xll.ohTrigger(trigger,$X$24))</f>
        <v>3.5216101158385625E-4</v>
      </c>
      <c r="AF1799" s="90">
        <f>_xll.qlTenorBasisForwardRate(TenorBasis6M,AC1799,_xll.ohTrigger(trigger,$X$24))</f>
        <v>1.499280071188052E-2</v>
      </c>
      <c r="AG1799" s="90">
        <f>_xll.qlIndexFixing(TenorBasisIndex6M,$AB1799,TRUE,_xll.ohTrigger(trigger,$X$24))</f>
        <v>1.5289606343451412E-2</v>
      </c>
      <c r="AH1799" s="43">
        <f>_xll.qlIndexFixing($X$9,$AB1799,TRUE,trigger)</f>
        <v>1.5201942429143278E-2</v>
      </c>
      <c r="AI1799" s="45">
        <f t="shared" si="42"/>
        <v>0.87663914308134383</v>
      </c>
    </row>
    <row r="1800" spans="27:35" x14ac:dyDescent="0.2">
      <c r="AA1800" s="122" t="s">
        <v>88</v>
      </c>
      <c r="AB1800" s="40">
        <f>_xll.qlInterestRateIndexFixingDate($X$9,AC1800)</f>
        <v>52009</v>
      </c>
      <c r="AC1800" s="40">
        <f>_xll.qlCalendarAdvance(calendar,$AC1799,AA1800,,,trigger)</f>
        <v>52013</v>
      </c>
      <c r="AD1800" s="40">
        <f>_xll.qlInterestRateIndexMaturity($X$9,AC1800,)</f>
        <v>52197</v>
      </c>
      <c r="AE1800" s="43">
        <f>_xll.qlTenorBasisValue(TenorBasis6M,AC1800,_xll.ohTrigger(trigger,$X$24))</f>
        <v>3.5167284334689777E-4</v>
      </c>
      <c r="AF1800" s="90">
        <f>_xll.qlTenorBasisForwardRate(TenorBasis6M,AC1800,_xll.ohTrigger(trigger,$X$24))</f>
        <v>1.4991047925319845E-2</v>
      </c>
      <c r="AG1800" s="90">
        <f>_xll.qlIndexFixing(TenorBasisIndex6M,$AB1800,TRUE,_xll.ohTrigger(trigger,$X$24))</f>
        <v>1.529180832008375E-2</v>
      </c>
      <c r="AH1800" s="43">
        <f>_xll.qlIndexFixing($X$9,$AB1800,TRUE,trigger)</f>
        <v>1.5200551879517396E-2</v>
      </c>
      <c r="AI1800" s="45">
        <f t="shared" si="42"/>
        <v>0.91256440566353858</v>
      </c>
    </row>
    <row r="1801" spans="27:35" x14ac:dyDescent="0.2">
      <c r="AA1801" s="122" t="s">
        <v>88</v>
      </c>
      <c r="AB1801" s="40">
        <f>_xll.qlInterestRateIndexFixingDate($X$9,AC1801)</f>
        <v>52016</v>
      </c>
      <c r="AC1801" s="40">
        <f>_xll.qlCalendarAdvance(calendar,$AC1800,AA1801,,,trigger)</f>
        <v>52020</v>
      </c>
      <c r="AD1801" s="40">
        <f>_xll.qlInterestRateIndexMaturity($X$9,AC1801,)</f>
        <v>52203</v>
      </c>
      <c r="AE1801" s="43">
        <f>_xll.qlTenorBasisValue(TenorBasis6M,AC1801,_xll.ohTrigger(trigger,$X$24))</f>
        <v>3.511860957042263E-4</v>
      </c>
      <c r="AF1801" s="90">
        <f>_xll.qlTenorBasisForwardRate(TenorBasis6M,AC1801,_xll.ohTrigger(trigger,$X$24))</f>
        <v>1.49891333609906E-2</v>
      </c>
      <c r="AG1801" s="90">
        <f>_xll.qlIndexFixing(TenorBasisIndex6M,$AB1801,TRUE,_xll.ohTrigger(trigger,$X$24))</f>
        <v>1.5293462273208578E-2</v>
      </c>
      <c r="AH1801" s="43">
        <f>_xll.qlIndexFixing($X$9,$AB1801,TRUE,trigger)</f>
        <v>1.5198957087871745E-2</v>
      </c>
      <c r="AI1801" s="45">
        <f t="shared" si="42"/>
        <v>0.9450518533683262</v>
      </c>
    </row>
    <row r="1802" spans="27:35" x14ac:dyDescent="0.2">
      <c r="AA1802" s="122" t="s">
        <v>88</v>
      </c>
      <c r="AB1802" s="40">
        <f>_xll.qlInterestRateIndexFixingDate($X$9,AC1802)</f>
        <v>52023</v>
      </c>
      <c r="AC1802" s="40">
        <f>_xll.qlCalendarAdvance(calendar,$AC1801,AA1802,,,trigger)</f>
        <v>52027</v>
      </c>
      <c r="AD1802" s="40">
        <f>_xll.qlInterestRateIndexMaturity($X$9,AC1802,)</f>
        <v>52210</v>
      </c>
      <c r="AE1802" s="43">
        <f>_xll.qlTenorBasisValue(TenorBasis6M,AC1802,_xll.ohTrigger(trigger,$X$24))</f>
        <v>3.5070076485527743E-4</v>
      </c>
      <c r="AF1802" s="90">
        <f>_xll.qlTenorBasisForwardRate(TenorBasis6M,AC1802,_xll.ohTrigger(trigger,$X$24))</f>
        <v>1.4987460926227682E-2</v>
      </c>
      <c r="AG1802" s="90">
        <f>_xll.qlIndexFixing(TenorBasisIndex6M,$AB1802,TRUE,_xll.ohTrigger(trigger,$X$24))</f>
        <v>1.5295766145118874E-2</v>
      </c>
      <c r="AH1802" s="43">
        <f>_xll.qlIndexFixing($X$9,$AB1802,TRUE,trigger)</f>
        <v>1.5197621009615189E-2</v>
      </c>
      <c r="AI1802" s="45">
        <f t="shared" si="42"/>
        <v>0.98145135503685532</v>
      </c>
    </row>
    <row r="1803" spans="27:35" x14ac:dyDescent="0.2">
      <c r="AA1803" s="122" t="s">
        <v>88</v>
      </c>
      <c r="AB1803" s="40">
        <f>_xll.qlInterestRateIndexFixingDate($X$9,AC1803)</f>
        <v>52030</v>
      </c>
      <c r="AC1803" s="40">
        <f>_xll.qlCalendarAdvance(calendar,$AC1802,AA1803,,,trigger)</f>
        <v>52034</v>
      </c>
      <c r="AD1803" s="40">
        <f>_xll.qlInterestRateIndexMaturity($X$9,AC1803,)</f>
        <v>52217</v>
      </c>
      <c r="AE1803" s="43">
        <f>_xll.qlTenorBasisValue(TenorBasis6M,AC1803,_xll.ohTrigger(trigger,$X$24))</f>
        <v>3.5021684700805498E-4</v>
      </c>
      <c r="AF1803" s="90">
        <f>_xll.qlTenorBasisForwardRate(TenorBasis6M,AC1803,_xll.ohTrigger(trigger,$X$24))</f>
        <v>1.4985830111355685E-2</v>
      </c>
      <c r="AG1803" s="90">
        <f>_xll.qlIndexFixing(TenorBasisIndex6M,$AB1803,TRUE,_xll.ohTrigger(trigger,$X$24))</f>
        <v>1.5298111694017152E-2</v>
      </c>
      <c r="AH1803" s="43">
        <f>_xll.qlIndexFixing($X$9,$AB1803,TRUE,trigger)</f>
        <v>1.5196313145357203E-2</v>
      </c>
      <c r="AI1803" s="45">
        <f t="shared" si="42"/>
        <v>1.0179854865994924</v>
      </c>
    </row>
    <row r="1804" spans="27:35" x14ac:dyDescent="0.2">
      <c r="AA1804" s="122" t="s">
        <v>88</v>
      </c>
      <c r="AB1804" s="40">
        <f>_xll.qlInterestRateIndexFixingDate($X$9,AC1804)</f>
        <v>52037</v>
      </c>
      <c r="AC1804" s="40">
        <f>_xll.qlCalendarAdvance(calendar,$AC1803,AA1804,,,trigger)</f>
        <v>52041</v>
      </c>
      <c r="AD1804" s="40">
        <f>_xll.qlInterestRateIndexMaturity($X$9,AC1804,)</f>
        <v>52224</v>
      </c>
      <c r="AE1804" s="43">
        <f>_xll.qlTenorBasisValue(TenorBasis6M,AC1804,_xll.ohTrigger(trigger,$X$24))</f>
        <v>3.4973433837911995E-4</v>
      </c>
      <c r="AF1804" s="90">
        <f>_xll.qlTenorBasisForwardRate(TenorBasis6M,AC1804,_xll.ohTrigger(trigger,$X$24))</f>
        <v>1.4984240912508412E-2</v>
      </c>
      <c r="AG1804" s="90">
        <f>_xll.qlIndexFixing(TenorBasisIndex6M,$AB1804,TRUE,_xll.ohTrigger(trigger,$X$24))</f>
        <v>1.5300498916289252E-2</v>
      </c>
      <c r="AH1804" s="43">
        <f>_xll.qlIndexFixing($X$9,$AB1804,TRUE,trigger)</f>
        <v>1.5195033495042748E-2</v>
      </c>
      <c r="AI1804" s="45">
        <f t="shared" si="42"/>
        <v>1.0546542124650373</v>
      </c>
    </row>
    <row r="1805" spans="27:35" x14ac:dyDescent="0.2">
      <c r="AA1805" s="122" t="s">
        <v>88</v>
      </c>
      <c r="AB1805" s="40">
        <f>_xll.qlInterestRateIndexFixingDate($X$9,AC1805)</f>
        <v>52044</v>
      </c>
      <c r="AC1805" s="40">
        <f>_xll.qlCalendarAdvance(calendar,$AC1804,AA1805,,,trigger)</f>
        <v>52048</v>
      </c>
      <c r="AD1805" s="40">
        <f>_xll.qlInterestRateIndexMaturity($X$9,AC1805,)</f>
        <v>52233</v>
      </c>
      <c r="AE1805" s="43">
        <f>_xll.qlTenorBasisValue(TenorBasis6M,AC1805,_xll.ohTrigger(trigger,$X$24))</f>
        <v>3.4925323519357924E-4</v>
      </c>
      <c r="AF1805" s="90">
        <f>_xll.qlTenorBasisForwardRate(TenorBasis6M,AC1805,_xll.ohTrigger(trigger,$X$24))</f>
        <v>1.4983123661034752E-2</v>
      </c>
      <c r="AG1805" s="90">
        <f>_xll.qlIndexFixing(TenorBasisIndex6M,$AB1805,TRUE,_xll.ohTrigger(trigger,$X$24))</f>
        <v>1.5303956222417118E-2</v>
      </c>
      <c r="AH1805" s="43">
        <f>_xll.qlIndexFixing($X$9,$AB1805,TRUE,trigger)</f>
        <v>1.5194262855148036E-2</v>
      </c>
      <c r="AI1805" s="45">
        <f t="shared" si="42"/>
        <v>1.0969336726908245</v>
      </c>
    </row>
    <row r="1806" spans="27:35" x14ac:dyDescent="0.2">
      <c r="AA1806" s="122" t="s">
        <v>88</v>
      </c>
      <c r="AB1806" s="40">
        <f>_xll.qlInterestRateIndexFixingDate($X$9,AC1806)</f>
        <v>52051</v>
      </c>
      <c r="AC1806" s="40">
        <f>_xll.qlCalendarAdvance(calendar,$AC1805,AA1806,,,trigger)</f>
        <v>52055</v>
      </c>
      <c r="AD1806" s="40">
        <f>_xll.qlInterestRateIndexMaturity($X$9,AC1806,)</f>
        <v>52239</v>
      </c>
      <c r="AE1806" s="43">
        <f>_xll.qlTenorBasisValue(TenorBasis6M,AC1806,_xll.ohTrigger(trigger,$X$24))</f>
        <v>3.4877353368507484E-4</v>
      </c>
      <c r="AF1806" s="90">
        <f>_xll.qlTenorBasisForwardRate(TenorBasis6M,AC1806,_xll.ohTrigger(trigger,$X$24))</f>
        <v>1.4981405281701483E-2</v>
      </c>
      <c r="AG1806" s="90">
        <f>_xll.qlIndexFixing(TenorBasisIndex6M,$AB1806,TRUE,_xll.ohTrigger(trigger,$X$24))</f>
        <v>1.5305895447594768E-2</v>
      </c>
      <c r="AH1806" s="43">
        <f>_xll.qlIndexFixing($X$9,$AB1806,TRUE,trigger)</f>
        <v>1.5192801101101357E-2</v>
      </c>
      <c r="AI1806" s="45">
        <f t="shared" si="42"/>
        <v>1.1309434649341144</v>
      </c>
    </row>
    <row r="1807" spans="27:35" x14ac:dyDescent="0.2">
      <c r="AA1807" s="122" t="s">
        <v>88</v>
      </c>
      <c r="AB1807" s="40">
        <f>_xll.qlInterestRateIndexFixingDate($X$9,AC1807)</f>
        <v>52058</v>
      </c>
      <c r="AC1807" s="40">
        <f>_xll.qlCalendarAdvance(calendar,$AC1806,AA1807,,,trigger)</f>
        <v>52062</v>
      </c>
      <c r="AD1807" s="40">
        <f>_xll.qlInterestRateIndexMaturity($X$9,AC1807,)</f>
        <v>52246</v>
      </c>
      <c r="AE1807" s="43">
        <f>_xll.qlTenorBasisValue(TenorBasis6M,AC1807,_xll.ohTrigger(trigger,$X$24))</f>
        <v>3.4829523009577255E-4</v>
      </c>
      <c r="AF1807" s="90">
        <f>_xll.qlTenorBasisForwardRate(TenorBasis6M,AC1807,_xll.ohTrigger(trigger,$X$24))</f>
        <v>1.4979943817697754E-2</v>
      </c>
      <c r="AG1807" s="90">
        <f>_xll.qlIndexFixing(TenorBasisIndex6M,$AB1807,TRUE,_xll.ohTrigger(trigger,$X$24))</f>
        <v>1.5308389146448702E-2</v>
      </c>
      <c r="AH1807" s="43">
        <f>_xll.qlIndexFixing($X$9,$AB1807,TRUE,trigger)</f>
        <v>1.5191608057404479E-2</v>
      </c>
      <c r="AI1807" s="45">
        <f t="shared" si="42"/>
        <v>1.1678108904422322</v>
      </c>
    </row>
    <row r="1808" spans="27:35" x14ac:dyDescent="0.2">
      <c r="AA1808" s="122" t="s">
        <v>88</v>
      </c>
      <c r="AB1808" s="40">
        <f>_xll.qlInterestRateIndexFixingDate($X$9,AC1808)</f>
        <v>52065</v>
      </c>
      <c r="AC1808" s="40">
        <f>_xll.qlCalendarAdvance(calendar,$AC1807,AA1808,,,trigger)</f>
        <v>52069</v>
      </c>
      <c r="AD1808" s="40">
        <f>_xll.qlInterestRateIndexMaturity($X$9,AC1808,)</f>
        <v>52253</v>
      </c>
      <c r="AE1808" s="43">
        <f>_xll.qlTenorBasisValue(TenorBasis6M,AC1808,_xll.ohTrigger(trigger,$X$24))</f>
        <v>3.4781832067635153E-4</v>
      </c>
      <c r="AF1808" s="90">
        <f>_xll.qlTenorBasisForwardRate(TenorBasis6M,AC1808,_xll.ohTrigger(trigger,$X$24))</f>
        <v>1.4978523955829241E-2</v>
      </c>
      <c r="AG1808" s="90">
        <f>_xll.qlIndexFixing(TenorBasisIndex6M,$AB1808,TRUE,_xll.ohTrigger(trigger,$X$24))</f>
        <v>1.5310924505538332E-2</v>
      </c>
      <c r="AH1808" s="43">
        <f>_xll.qlIndexFixing($X$9,$AB1808,TRUE,trigger)</f>
        <v>1.519044322862583E-2</v>
      </c>
      <c r="AI1808" s="45">
        <f t="shared" si="42"/>
        <v>1.2048127691250201</v>
      </c>
    </row>
    <row r="1809" spans="27:35" x14ac:dyDescent="0.2">
      <c r="AA1809" s="122" t="s">
        <v>88</v>
      </c>
      <c r="AB1809" s="40">
        <f>_xll.qlInterestRateIndexFixingDate($X$9,AC1809)</f>
        <v>52072</v>
      </c>
      <c r="AC1809" s="40">
        <f>_xll.qlCalendarAdvance(calendar,$AC1808,AA1809,,,trigger)</f>
        <v>52076</v>
      </c>
      <c r="AD1809" s="40">
        <f>_xll.qlInterestRateIndexMaturity($X$9,AC1809,)</f>
        <v>52260</v>
      </c>
      <c r="AE1809" s="43">
        <f>_xll.qlTenorBasisValue(TenorBasis6M,AC1809,_xll.ohTrigger(trigger,$X$24))</f>
        <v>3.4734280168599195E-4</v>
      </c>
      <c r="AF1809" s="90">
        <f>_xll.qlTenorBasisForwardRate(TenorBasis6M,AC1809,_xll.ohTrigger(trigger,$X$24))</f>
        <v>1.4977145692285946E-2</v>
      </c>
      <c r="AG1809" s="90">
        <f>_xll.qlIndexFixing(TenorBasisIndex6M,$AB1809,TRUE,_xll.ohTrigger(trigger,$X$24))</f>
        <v>1.5313501521301289E-2</v>
      </c>
      <c r="AH1809" s="43">
        <f>_xll.qlIndexFixing($X$9,$AB1809,TRUE,trigger)</f>
        <v>1.5189306614715013E-2</v>
      </c>
      <c r="AI1809" s="45">
        <f t="shared" si="42"/>
        <v>1.2419490658627588</v>
      </c>
    </row>
    <row r="1810" spans="27:35" x14ac:dyDescent="0.2">
      <c r="AA1810" s="122" t="s">
        <v>88</v>
      </c>
      <c r="AB1810" s="40">
        <f>_xll.qlInterestRateIndexFixingDate($X$9,AC1810)</f>
        <v>52079</v>
      </c>
      <c r="AC1810" s="40">
        <f>_xll.qlCalendarAdvance(calendar,$AC1809,AA1810,,,trigger)</f>
        <v>52083</v>
      </c>
      <c r="AD1810" s="40">
        <f>_xll.qlInterestRateIndexMaturity($X$9,AC1810,)</f>
        <v>52267</v>
      </c>
      <c r="AE1810" s="43">
        <f>_xll.qlTenorBasisValue(TenorBasis6M,AC1810,_xll.ohTrigger(trigger,$X$24))</f>
        <v>3.4686866939236485E-4</v>
      </c>
      <c r="AF1810" s="90">
        <f>_xll.qlTenorBasisForwardRate(TenorBasis6M,AC1810,_xll.ohTrigger(trigger,$X$24))</f>
        <v>1.4975809023269605E-2</v>
      </c>
      <c r="AG1810" s="90">
        <f>_xll.qlIndexFixing(TenorBasisIndex6M,$AB1810,TRUE,_xll.ohTrigger(trigger,$X$24))</f>
        <v>1.531612019019128E-2</v>
      </c>
      <c r="AH1810" s="43">
        <f>_xll.qlIndexFixing($X$9,$AB1810,TRUE,trigger)</f>
        <v>1.5188198215624242E-2</v>
      </c>
      <c r="AI1810" s="45">
        <f t="shared" si="42"/>
        <v>1.2792197456703778</v>
      </c>
    </row>
    <row r="1811" spans="27:35" x14ac:dyDescent="0.2">
      <c r="AA1811" s="122" t="s">
        <v>88</v>
      </c>
      <c r="AB1811" s="40">
        <f>_xll.qlInterestRateIndexFixingDate($X$9,AC1811)</f>
        <v>52086</v>
      </c>
      <c r="AC1811" s="40">
        <f>_xll.qlCalendarAdvance(calendar,$AC1810,AA1811,,,trigger)</f>
        <v>52090</v>
      </c>
      <c r="AD1811" s="40">
        <f>_xll.qlInterestRateIndexMaturity($X$9,AC1811,)</f>
        <v>52274</v>
      </c>
      <c r="AE1811" s="43">
        <f>_xll.qlTenorBasisValue(TenorBasis6M,AC1811,_xll.ohTrigger(trigger,$X$24))</f>
        <v>3.4639592007162061E-4</v>
      </c>
      <c r="AF1811" s="90">
        <f>_xll.qlTenorBasisForwardRate(TenorBasis6M,AC1811,_xll.ohTrigger(trigger,$X$24))</f>
        <v>1.4974513944992811E-2</v>
      </c>
      <c r="AG1811" s="90">
        <f>_xll.qlIndexFixing(TenorBasisIndex6M,$AB1811,TRUE,_xll.ohTrigger(trigger,$X$24))</f>
        <v>1.531878050867244E-2</v>
      </c>
      <c r="AH1811" s="43">
        <f>_xll.qlIndexFixing($X$9,$AB1811,TRUE,trigger)</f>
        <v>1.5187118031304861E-2</v>
      </c>
      <c r="AI1811" s="45">
        <f t="shared" si="42"/>
        <v>1.316624773675789</v>
      </c>
    </row>
    <row r="1812" spans="27:35" x14ac:dyDescent="0.2">
      <c r="AA1812" s="122" t="s">
        <v>88</v>
      </c>
      <c r="AB1812" s="40">
        <f>_xll.qlInterestRateIndexFixingDate($X$9,AC1812)</f>
        <v>52093</v>
      </c>
      <c r="AC1812" s="40">
        <f>_xll.qlCalendarAdvance(calendar,$AC1811,AA1812,,,trigger)</f>
        <v>52097</v>
      </c>
      <c r="AD1812" s="40">
        <f>_xll.qlInterestRateIndexMaturity($X$9,AC1812,)</f>
        <v>52281</v>
      </c>
      <c r="AE1812" s="43">
        <f>_xll.qlTenorBasisValue(TenorBasis6M,AC1812,_xll.ohTrigger(trigger,$X$24))</f>
        <v>3.459245500083775E-4</v>
      </c>
      <c r="AF1812" s="90">
        <f>_xll.qlTenorBasisForwardRate(TenorBasis6M,AC1812,_xll.ohTrigger(trigger,$X$24))</f>
        <v>1.4973260453677717E-2</v>
      </c>
      <c r="AG1812" s="90">
        <f>_xll.qlIndexFixing(TenorBasisIndex6M,$AB1812,TRUE,_xll.ohTrigger(trigger,$X$24))</f>
        <v>1.5321482473217587E-2</v>
      </c>
      <c r="AH1812" s="43">
        <f>_xll.qlIndexFixing($X$9,$AB1812,TRUE,trigger)</f>
        <v>1.5186066061710817E-2</v>
      </c>
      <c r="AI1812" s="45">
        <f t="shared" si="42"/>
        <v>1.3541641150677068</v>
      </c>
    </row>
    <row r="1813" spans="27:35" x14ac:dyDescent="0.2">
      <c r="AA1813" s="122" t="s">
        <v>88</v>
      </c>
      <c r="AB1813" s="40">
        <f>_xll.qlInterestRateIndexFixingDate($X$9,AC1813)</f>
        <v>52100</v>
      </c>
      <c r="AC1813" s="40">
        <f>_xll.qlCalendarAdvance(calendar,$AC1812,AA1813,,,trigger)</f>
        <v>52104</v>
      </c>
      <c r="AD1813" s="40">
        <f>_xll.qlInterestRateIndexMaturity($X$9,AC1813,)</f>
        <v>52288</v>
      </c>
      <c r="AE1813" s="43">
        <f>_xll.qlTenorBasisValue(TenorBasis6M,AC1813,_xll.ohTrigger(trigger,$X$24))</f>
        <v>3.454545554957105E-4</v>
      </c>
      <c r="AF1813" s="90">
        <f>_xll.qlTenorBasisForwardRate(TenorBasis6M,AC1813,_xll.ohTrigger(trigger,$X$24))</f>
        <v>1.4972048545559511E-2</v>
      </c>
      <c r="AG1813" s="90">
        <f>_xll.qlIndexFixing(TenorBasisIndex6M,$AB1813,TRUE,_xll.ohTrigger(trigger,$X$24))</f>
        <v>1.5324226080313447E-2</v>
      </c>
      <c r="AH1813" s="43">
        <f>_xll.qlIndexFixing($X$9,$AB1813,TRUE,trigger)</f>
        <v>1.5185042306796931E-2</v>
      </c>
      <c r="AI1813" s="45">
        <f t="shared" si="42"/>
        <v>1.3918377351651579</v>
      </c>
    </row>
    <row r="1814" spans="27:35" x14ac:dyDescent="0.2">
      <c r="AA1814" s="122" t="s">
        <v>88</v>
      </c>
      <c r="AB1814" s="40">
        <f>_xll.qlInterestRateIndexFixingDate($X$9,AC1814)</f>
        <v>52107</v>
      </c>
      <c r="AC1814" s="40">
        <f>_xll.qlCalendarAdvance(calendar,$AC1813,AA1814,,,trigger)</f>
        <v>52111</v>
      </c>
      <c r="AD1814" s="40">
        <f>_xll.qlInterestRateIndexMaturity($X$9,AC1814,)</f>
        <v>52292</v>
      </c>
      <c r="AE1814" s="43">
        <f>_xll.qlTenorBasisValue(TenorBasis6M,AC1814,_xll.ohTrigger(trigger,$X$24))</f>
        <v>3.4498593283513993E-4</v>
      </c>
      <c r="AF1814" s="90">
        <f>_xll.qlTenorBasisForwardRate(TenorBasis6M,AC1814,_xll.ohTrigger(trigger,$X$24))</f>
        <v>1.4970155311608883E-2</v>
      </c>
      <c r="AG1814" s="90">
        <f>_xll.qlIndexFixing(TenorBasisIndex6M,$AB1814,TRUE,_xll.ohTrigger(trigger,$X$24))</f>
        <v>1.532596232216547E-2</v>
      </c>
      <c r="AH1814" s="43">
        <f>_xll.qlIndexFixing($X$9,$AB1814,TRUE,trigger)</f>
        <v>1.5183273296111721E-2</v>
      </c>
      <c r="AI1814" s="45">
        <f t="shared" si="42"/>
        <v>1.4268902605374909</v>
      </c>
    </row>
    <row r="1815" spans="27:35" x14ac:dyDescent="0.2">
      <c r="AA1815" s="122" t="s">
        <v>88</v>
      </c>
      <c r="AB1815" s="40">
        <f>_xll.qlInterestRateIndexFixingDate($X$9,AC1815)</f>
        <v>52114</v>
      </c>
      <c r="AC1815" s="40">
        <f>_xll.qlCalendarAdvance(calendar,$AC1814,AA1815,,,trigger)</f>
        <v>52118</v>
      </c>
      <c r="AD1815" s="40">
        <f>_xll.qlInterestRateIndexMaturity($X$9,AC1815,)</f>
        <v>52299</v>
      </c>
      <c r="AE1815" s="43">
        <f>_xll.qlTenorBasisValue(TenorBasis6M,AC1815,_xll.ohTrigger(trigger,$X$24))</f>
        <v>3.4451867833662053E-4</v>
      </c>
      <c r="AF1815" s="90">
        <f>_xll.qlTenorBasisForwardRate(TenorBasis6M,AC1815,_xll.ohTrigger(trigger,$X$24))</f>
        <v>1.4969017794680498E-2</v>
      </c>
      <c r="AG1815" s="90">
        <f>_xll.qlIndexFixing(TenorBasisIndex6M,$AB1815,TRUE,_xll.ohTrigger(trigger,$X$24))</f>
        <v>1.5328845451973737E-2</v>
      </c>
      <c r="AH1815" s="43">
        <f>_xll.qlIndexFixing($X$9,$AB1815,TRUE,trigger)</f>
        <v>1.5182300047138596E-2</v>
      </c>
      <c r="AI1815" s="45">
        <f t="shared" si="42"/>
        <v>1.4654540483514076</v>
      </c>
    </row>
    <row r="1816" spans="27:35" x14ac:dyDescent="0.2">
      <c r="AA1816" s="122" t="s">
        <v>88</v>
      </c>
      <c r="AB1816" s="40">
        <f>_xll.qlInterestRateIndexFixingDate($X$9,AC1816)</f>
        <v>52121</v>
      </c>
      <c r="AC1816" s="40">
        <f>_xll.qlCalendarAdvance(calendar,$AC1815,AA1816,,,trigger)</f>
        <v>52125</v>
      </c>
      <c r="AD1816" s="40">
        <f>_xll.qlInterestRateIndexMaturity($X$9,AC1816,)</f>
        <v>52306</v>
      </c>
      <c r="AE1816" s="43">
        <f>_xll.qlTenorBasisValue(TenorBasis6M,AC1816,_xll.ohTrigger(trigger,$X$24))</f>
        <v>3.4405278831852913E-4</v>
      </c>
      <c r="AF1816" s="90">
        <f>_xll.qlTenorBasisForwardRate(TenorBasis6M,AC1816,_xll.ohTrigger(trigger,$X$24))</f>
        <v>1.4967921845331546E-2</v>
      </c>
      <c r="AG1816" s="90">
        <f>_xll.qlIndexFixing(TenorBasisIndex6M,$AB1816,TRUE,_xll.ohTrigger(trigger,$X$24))</f>
        <v>1.5331770210239147E-2</v>
      </c>
      <c r="AH1816" s="43">
        <f>_xll.qlIndexFixing($X$9,$AB1816,TRUE,trigger)</f>
        <v>1.5181355009162765E-2</v>
      </c>
      <c r="AI1816" s="45">
        <f t="shared" si="42"/>
        <v>1.504152010763822</v>
      </c>
    </row>
    <row r="1817" spans="27:35" x14ac:dyDescent="0.2">
      <c r="AA1817" s="122" t="s">
        <v>88</v>
      </c>
      <c r="AB1817" s="40">
        <f>_xll.qlInterestRateIndexFixingDate($X$9,AC1817)</f>
        <v>52128</v>
      </c>
      <c r="AC1817" s="40">
        <f>_xll.qlCalendarAdvance(calendar,$AC1816,AA1817,,,trigger)</f>
        <v>52132</v>
      </c>
      <c r="AD1817" s="40">
        <f>_xll.qlInterestRateIndexMaturity($X$9,AC1817,)</f>
        <v>52313</v>
      </c>
      <c r="AE1817" s="43">
        <f>_xll.qlTenorBasisValue(TenorBasis6M,AC1817,_xll.ohTrigger(trigger,$X$24))</f>
        <v>3.4358825910765442E-4</v>
      </c>
      <c r="AF1817" s="90">
        <f>_xll.qlTenorBasisForwardRate(TenorBasis6M,AC1817,_xll.ohTrigger(trigger,$X$24))</f>
        <v>1.4966867459840806E-2</v>
      </c>
      <c r="AG1817" s="90">
        <f>_xll.qlIndexFixing(TenorBasisIndex6M,$AB1817,TRUE,_xll.ohTrigger(trigger,$X$24))</f>
        <v>1.5334736593488682E-2</v>
      </c>
      <c r="AH1817" s="43">
        <f>_xll.qlIndexFixing($X$9,$AB1817,TRUE,trigger)</f>
        <v>1.518043818214404E-2</v>
      </c>
      <c r="AI1817" s="45">
        <f t="shared" si="42"/>
        <v>1.5429841134464126</v>
      </c>
    </row>
    <row r="1818" spans="27:35" x14ac:dyDescent="0.2">
      <c r="AA1818" s="122" t="s">
        <v>88</v>
      </c>
      <c r="AB1818" s="40">
        <f>_xll.qlInterestRateIndexFixingDate($X$9,AC1818)</f>
        <v>52135</v>
      </c>
      <c r="AC1818" s="40">
        <f>_xll.qlCalendarAdvance(calendar,$AC1817,AA1818,,,trigger)</f>
        <v>52139</v>
      </c>
      <c r="AD1818" s="40">
        <f>_xll.qlInterestRateIndexMaturity($X$9,AC1818,)</f>
        <v>52321</v>
      </c>
      <c r="AE1818" s="43">
        <f>_xll.qlTenorBasisValue(TenorBasis6M,AC1818,_xll.ohTrigger(trigger,$X$24))</f>
        <v>3.4312508703918446E-4</v>
      </c>
      <c r="AF1818" s="90">
        <f>_xll.qlTenorBasisForwardRate(TenorBasis6M,AC1818,_xll.ohTrigger(trigger,$X$24))</f>
        <v>1.4966107010622629E-2</v>
      </c>
      <c r="AG1818" s="90">
        <f>_xll.qlIndexFixing(TenorBasisIndex6M,$AB1818,TRUE,_xll.ohTrigger(trigger,$X$24))</f>
        <v>1.5338019057199266E-2</v>
      </c>
      <c r="AH1818" s="43">
        <f>_xll.qlIndexFixing($X$9,$AB1818,TRUE,trigger)</f>
        <v>1.5179815097972695E-2</v>
      </c>
      <c r="AI1818" s="45">
        <f t="shared" si="42"/>
        <v>1.5820395922657056</v>
      </c>
    </row>
    <row r="1819" spans="27:35" x14ac:dyDescent="0.2">
      <c r="AA1819" s="122" t="s">
        <v>88</v>
      </c>
      <c r="AB1819" s="40">
        <f>_xll.qlInterestRateIndexFixingDate($X$9,AC1819)</f>
        <v>52142</v>
      </c>
      <c r="AC1819" s="40">
        <f>_xll.qlCalendarAdvance(calendar,$AC1818,AA1819,,,trigger)</f>
        <v>52146</v>
      </c>
      <c r="AD1819" s="40">
        <f>_xll.qlInterestRateIndexMaturity($X$9,AC1819,)</f>
        <v>52328</v>
      </c>
      <c r="AE1819" s="43">
        <f>_xll.qlTenorBasisValue(TenorBasis6M,AC1819,_xll.ohTrigger(trigger,$X$24))</f>
        <v>3.4266326845669551E-4</v>
      </c>
      <c r="AF1819" s="90">
        <f>_xll.qlTenorBasisForwardRate(TenorBasis6M,AC1819,_xll.ohTrigger(trigger,$X$24))</f>
        <v>1.4965138668672707E-2</v>
      </c>
      <c r="AG1819" s="90">
        <f>_xll.qlIndexFixing(TenorBasisIndex6M,$AB1819,TRUE,_xll.ohTrigger(trigger,$X$24))</f>
        <v>1.5338195064956645E-2</v>
      </c>
      <c r="AH1819" s="43">
        <f>_xll.qlIndexFixing($X$9,$AB1819,TRUE,trigger)</f>
        <v>1.5178956671753795E-2</v>
      </c>
      <c r="AI1819" s="45">
        <f t="shared" si="42"/>
        <v>1.5923839320284954</v>
      </c>
    </row>
    <row r="1820" spans="27:35" x14ac:dyDescent="0.2">
      <c r="AA1820" s="122" t="s">
        <v>88</v>
      </c>
      <c r="AB1820" s="40">
        <f>_xll.qlInterestRateIndexFixingDate($X$9,AC1820)</f>
        <v>52149</v>
      </c>
      <c r="AC1820" s="40">
        <f>_xll.qlCalendarAdvance(calendar,$AC1819,AA1820,,,trigger)</f>
        <v>52153</v>
      </c>
      <c r="AD1820" s="40">
        <f>_xll.qlInterestRateIndexMaturity($X$9,AC1820,)</f>
        <v>52335</v>
      </c>
      <c r="AE1820" s="43">
        <f>_xll.qlTenorBasisValue(TenorBasis6M,AC1820,_xll.ohTrigger(trigger,$X$24))</f>
        <v>3.4220279971214102E-4</v>
      </c>
      <c r="AF1820" s="90">
        <f>_xll.qlTenorBasisForwardRate(TenorBasis6M,AC1820,_xll.ohTrigger(trigger,$X$24))</f>
        <v>1.4964211880941313E-2</v>
      </c>
      <c r="AG1820" s="90">
        <f>_xll.qlIndexFixing(TenorBasisIndex6M,$AB1820,TRUE,_xll.ohTrigger(trigger,$X$24))</f>
        <v>1.533727078954703E-2</v>
      </c>
      <c r="AH1820" s="43">
        <f>_xll.qlIndexFixing($X$9,$AB1820,TRUE,trigger)</f>
        <v>1.5178126457564093E-2</v>
      </c>
      <c r="AI1820" s="45">
        <f t="shared" si="42"/>
        <v>1.5914433198293763</v>
      </c>
    </row>
    <row r="1821" spans="27:35" x14ac:dyDescent="0.2">
      <c r="AA1821" s="122" t="s">
        <v>88</v>
      </c>
      <c r="AB1821" s="40">
        <f>_xll.qlInterestRateIndexFixingDate($X$9,AC1821)</f>
        <v>52156</v>
      </c>
      <c r="AC1821" s="40">
        <f>_xll.qlCalendarAdvance(calendar,$AC1820,AA1821,,,trigger)</f>
        <v>52160</v>
      </c>
      <c r="AD1821" s="40">
        <f>_xll.qlInterestRateIndexMaturity($X$9,AC1821,)</f>
        <v>52342</v>
      </c>
      <c r="AE1821" s="43">
        <f>_xll.qlTenorBasisValue(TenorBasis6M,AC1821,_xll.ohTrigger(trigger,$X$24))</f>
        <v>3.4174367716583928E-4</v>
      </c>
      <c r="AF1821" s="90">
        <f>_xll.qlTenorBasisForwardRate(TenorBasis6M,AC1821,_xll.ohTrigger(trigger,$X$24))</f>
        <v>1.4963326643753144E-2</v>
      </c>
      <c r="AG1821" s="90">
        <f>_xll.qlIndexFixing(TenorBasisIndex6M,$AB1821,TRUE,_xll.ohTrigger(trigger,$X$24))</f>
        <v>1.533638807249461E-2</v>
      </c>
      <c r="AH1821" s="43">
        <f>_xll.qlIndexFixing($X$9,$AB1821,TRUE,trigger)</f>
        <v>1.5177324455368449E-2</v>
      </c>
      <c r="AI1821" s="45">
        <f t="shared" si="42"/>
        <v>1.5906361712616188</v>
      </c>
    </row>
    <row r="1822" spans="27:35" x14ac:dyDescent="0.2">
      <c r="AA1822" s="122" t="s">
        <v>88</v>
      </c>
      <c r="AB1822" s="40">
        <f>_xll.qlInterestRateIndexFixingDate($X$9,AC1822)</f>
        <v>52163</v>
      </c>
      <c r="AC1822" s="40">
        <f>_xll.qlCalendarAdvance(calendar,$AC1821,AA1822,,,trigger)</f>
        <v>52167</v>
      </c>
      <c r="AD1822" s="40">
        <f>_xll.qlInterestRateIndexMaturity($X$9,AC1822,)</f>
        <v>52349</v>
      </c>
      <c r="AE1822" s="43">
        <f>_xll.qlTenorBasisValue(TenorBasis6M,AC1822,_xll.ohTrigger(trigger,$X$24))</f>
        <v>3.4128589718646237E-4</v>
      </c>
      <c r="AF1822" s="90">
        <f>_xll.qlTenorBasisForwardRate(TenorBasis6M,AC1822,_xll.ohTrigger(trigger,$X$24))</f>
        <v>1.496248295343817E-2</v>
      </c>
      <c r="AG1822" s="90">
        <f>_xll.qlIndexFixing(TenorBasisIndex6M,$AB1822,TRUE,_xll.ohTrigger(trigger,$X$24))</f>
        <v>1.5335546910129354E-2</v>
      </c>
      <c r="AH1822" s="43">
        <f>_xll.qlIndexFixing($X$9,$AB1822,TRUE,trigger)</f>
        <v>1.5176550665132169E-2</v>
      </c>
      <c r="AI1822" s="45">
        <f t="shared" si="42"/>
        <v>1.5899624499718552</v>
      </c>
    </row>
    <row r="1823" spans="27:35" x14ac:dyDescent="0.2">
      <c r="AA1823" s="122" t="s">
        <v>88</v>
      </c>
      <c r="AB1823" s="40">
        <f>_xll.qlInterestRateIndexFixingDate($X$9,AC1823)</f>
        <v>52170</v>
      </c>
      <c r="AC1823" s="40">
        <f>_xll.qlCalendarAdvance(calendar,$AC1822,AA1823,,,trigger)</f>
        <v>52174</v>
      </c>
      <c r="AD1823" s="40">
        <f>_xll.qlInterestRateIndexMaturity($X$9,AC1823,)</f>
        <v>52355</v>
      </c>
      <c r="AE1823" s="43">
        <f>_xll.qlTenorBasisValue(TenorBasis6M,AC1823,_xll.ohTrigger(trigger,$X$24))</f>
        <v>3.4082945615102425E-4</v>
      </c>
      <c r="AF1823" s="90">
        <f>_xll.qlTenorBasisForwardRate(TenorBasis6M,AC1823,_xll.ohTrigger(trigger,$X$24))</f>
        <v>1.4961413780845551E-2</v>
      </c>
      <c r="AG1823" s="90">
        <f>_xll.qlIndexFixing(TenorBasisIndex6M,$AB1823,TRUE,_xll.ohTrigger(trigger,$X$24))</f>
        <v>1.5334464451569958E-2</v>
      </c>
      <c r="AH1823" s="43">
        <f>_xll.qlIndexFixing($X$9,$AB1823,TRUE,trigger)</f>
        <v>1.5175529648043315E-2</v>
      </c>
      <c r="AI1823" s="45">
        <f t="shared" si="42"/>
        <v>1.5893480352664227</v>
      </c>
    </row>
    <row r="1824" spans="27:35" x14ac:dyDescent="0.2">
      <c r="AA1824" s="122" t="s">
        <v>88</v>
      </c>
      <c r="AB1824" s="40">
        <f>_xll.qlInterestRateIndexFixingDate($X$9,AC1824)</f>
        <v>52177</v>
      </c>
      <c r="AC1824" s="40">
        <f>_xll.qlCalendarAdvance(calendar,$AC1823,AA1824,,,trigger)</f>
        <v>52181</v>
      </c>
      <c r="AD1824" s="40">
        <f>_xll.qlInterestRateIndexMaturity($X$9,AC1824,)</f>
        <v>52362</v>
      </c>
      <c r="AE1824" s="43">
        <f>_xll.qlTenorBasisValue(TenorBasis6M,AC1824,_xll.ohTrigger(trigger,$X$24))</f>
        <v>3.4037435044486969E-4</v>
      </c>
      <c r="AF1824" s="90">
        <f>_xll.qlTenorBasisForwardRate(TenorBasis6M,AC1824,_xll.ohTrigger(trigger,$X$24))</f>
        <v>1.4960650239055314E-2</v>
      </c>
      <c r="AG1824" s="90">
        <f>_xll.qlIndexFixing(TenorBasisIndex6M,$AB1824,TRUE,_xll.ohTrigger(trigger,$X$24))</f>
        <v>1.5333703453474037E-2</v>
      </c>
      <c r="AH1824" s="43">
        <f>_xll.qlIndexFixing($X$9,$AB1824,TRUE,trigger)</f>
        <v>1.5174810296706365E-2</v>
      </c>
      <c r="AI1824" s="45">
        <f t="shared" si="42"/>
        <v>1.5889315676767199</v>
      </c>
    </row>
    <row r="1825" spans="27:35" x14ac:dyDescent="0.2">
      <c r="AA1825" s="122" t="s">
        <v>88</v>
      </c>
      <c r="AB1825" s="40">
        <f>_xll.qlInterestRateIndexFixingDate($X$9,AC1825)</f>
        <v>52184</v>
      </c>
      <c r="AC1825" s="40">
        <f>_xll.qlCalendarAdvance(calendar,$AC1824,AA1825,,,trigger)</f>
        <v>52188</v>
      </c>
      <c r="AD1825" s="40">
        <f>_xll.qlInterestRateIndexMaturity($X$9,AC1825,)</f>
        <v>52369</v>
      </c>
      <c r="AE1825" s="43">
        <f>_xll.qlTenorBasisValue(TenorBasis6M,AC1825,_xll.ohTrigger(trigger,$X$24))</f>
        <v>3.3992057646166184E-4</v>
      </c>
      <c r="AF1825" s="90">
        <f>_xll.qlTenorBasisForwardRate(TenorBasis6M,AC1825,_xll.ohTrigger(trigger,$X$24))</f>
        <v>1.4959928231738176E-2</v>
      </c>
      <c r="AG1825" s="90">
        <f>_xll.qlIndexFixing(TenorBasisIndex6M,$AB1825,TRUE,_xll.ohTrigger(trigger,$X$24))</f>
        <v>1.5332983997619145E-2</v>
      </c>
      <c r="AH1825" s="43">
        <f>_xll.qlIndexFixing($X$9,$AB1825,TRUE,trigger)</f>
        <v>1.5174119156050499E-2</v>
      </c>
      <c r="AI1825" s="45">
        <f t="shared" si="42"/>
        <v>1.5886484156864624</v>
      </c>
    </row>
    <row r="1826" spans="27:35" x14ac:dyDescent="0.2">
      <c r="AA1826" s="122" t="s">
        <v>88</v>
      </c>
      <c r="AB1826" s="40">
        <f>_xll.qlInterestRateIndexFixingDate($X$9,AC1826)</f>
        <v>52191</v>
      </c>
      <c r="AC1826" s="40">
        <f>_xll.qlCalendarAdvance(calendar,$AC1825,AA1826,,,trigger)</f>
        <v>52195</v>
      </c>
      <c r="AD1826" s="40">
        <f>_xll.qlInterestRateIndexMaturity($X$9,AC1826,)</f>
        <v>52376</v>
      </c>
      <c r="AE1826" s="43">
        <f>_xll.qlTenorBasisValue(TenorBasis6M,AC1826,_xll.ohTrigger(trigger,$X$24))</f>
        <v>3.3946813060337056E-4</v>
      </c>
      <c r="AF1826" s="90">
        <f>_xll.qlTenorBasisForwardRate(TenorBasis6M,AC1826,_xll.ohTrigger(trigger,$X$24))</f>
        <v>1.4959247755269191E-2</v>
      </c>
      <c r="AG1826" s="90">
        <f>_xll.qlIndexFixing(TenorBasisIndex6M,$AB1826,TRUE,_xll.ohTrigger(trigger,$X$24))</f>
        <v>1.5332306080382545E-2</v>
      </c>
      <c r="AH1826" s="43">
        <f>_xll.qlIndexFixing($X$9,$AB1826,TRUE,trigger)</f>
        <v>1.5173456226045243E-2</v>
      </c>
      <c r="AI1826" s="45">
        <f t="shared" si="42"/>
        <v>1.5884985433730139</v>
      </c>
    </row>
    <row r="1827" spans="27:35" x14ac:dyDescent="0.2">
      <c r="AA1827" s="122" t="s">
        <v>88</v>
      </c>
      <c r="AB1827" s="40">
        <f>_xll.qlInterestRateIndexFixingDate($X$9,AC1827)</f>
        <v>52198</v>
      </c>
      <c r="AC1827" s="40">
        <f>_xll.qlCalendarAdvance(calendar,$AC1826,AA1827,,,trigger)</f>
        <v>52202</v>
      </c>
      <c r="AD1827" s="40">
        <f>_xll.qlInterestRateIndexMaturity($X$9,AC1827,)</f>
        <v>52384</v>
      </c>
      <c r="AE1827" s="43">
        <f>_xll.qlTenorBasisValue(TenorBasis6M,AC1827,_xll.ohTrigger(trigger,$X$24))</f>
        <v>3.3901700928026172E-4</v>
      </c>
      <c r="AF1827" s="90">
        <f>_xll.qlTenorBasisForwardRate(TenorBasis6M,AC1827,_xll.ohTrigger(trigger,$X$24))</f>
        <v>1.4958887577385907E-2</v>
      </c>
      <c r="AG1827" s="90">
        <f>_xll.qlIndexFixing(TenorBasisIndex6M,$AB1827,TRUE,_xll.ohTrigger(trigger,$X$24))</f>
        <v>1.5331964291007548E-2</v>
      </c>
      <c r="AH1827" s="43">
        <f>_xll.qlIndexFixing($X$9,$AB1827,TRUE,trigger)</f>
        <v>1.5173104892237898E-2</v>
      </c>
      <c r="AI1827" s="45">
        <f t="shared" si="42"/>
        <v>1.5885939876965003</v>
      </c>
    </row>
    <row r="1828" spans="27:35" x14ac:dyDescent="0.2">
      <c r="AA1828" s="122" t="s">
        <v>88</v>
      </c>
      <c r="AB1828" s="40">
        <f>_xll.qlInterestRateIndexFixingDate($X$9,AC1828)</f>
        <v>52205</v>
      </c>
      <c r="AC1828" s="40">
        <f>_xll.qlCalendarAdvance(calendar,$AC1827,AA1828,,,trigger)</f>
        <v>52209</v>
      </c>
      <c r="AD1828" s="40">
        <f>_xll.qlInterestRateIndexMaturity($X$9,AC1828,)</f>
        <v>52391</v>
      </c>
      <c r="AE1828" s="43">
        <f>_xll.qlTenorBasisValue(TenorBasis6M,AC1828,_xll.ohTrigger(trigger,$X$24))</f>
        <v>3.3856720891088426E-4</v>
      </c>
      <c r="AF1828" s="90">
        <f>_xll.qlTenorBasisForwardRate(TenorBasis6M,AC1828,_xll.ohTrigger(trigger,$X$24))</f>
        <v>1.495829309191319E-2</v>
      </c>
      <c r="AG1828" s="90">
        <f>_xll.qlIndexFixing(TenorBasisIndex6M,$AB1828,TRUE,_xll.ohTrigger(trigger,$X$24))</f>
        <v>1.5331372380352992E-2</v>
      </c>
      <c r="AH1828" s="43">
        <f>_xll.qlIndexFixing($X$9,$AB1828,TRUE,trigger)</f>
        <v>1.5172500373111273E-2</v>
      </c>
      <c r="AI1828" s="45">
        <f t="shared" si="42"/>
        <v>1.588720072417185</v>
      </c>
    </row>
    <row r="1829" spans="27:35" x14ac:dyDescent="0.2">
      <c r="AA1829" s="122" t="s">
        <v>88</v>
      </c>
      <c r="AB1829" s="40">
        <f>_xll.qlInterestRateIndexFixingDate($X$9,AC1829)</f>
        <v>52212</v>
      </c>
      <c r="AC1829" s="40">
        <f>_xll.qlCalendarAdvance(calendar,$AC1828,AA1829,,,trigger)</f>
        <v>52216</v>
      </c>
      <c r="AD1829" s="40">
        <f>_xll.qlInterestRateIndexMaturity($X$9,AC1829,)</f>
        <v>52398</v>
      </c>
      <c r="AE1829" s="43">
        <f>_xll.qlTenorBasisValue(TenorBasis6M,AC1829,_xll.ohTrigger(trigger,$X$24))</f>
        <v>3.3811872592205889E-4</v>
      </c>
      <c r="AF1829" s="90">
        <f>_xll.qlTenorBasisForwardRate(TenorBasis6M,AC1829,_xll.ohTrigger(trigger,$X$24))</f>
        <v>1.4957740127947584E-2</v>
      </c>
      <c r="AG1829" s="90">
        <f>_xll.qlIndexFixing(TenorBasisIndex6M,$AB1829,TRUE,_xll.ohTrigger(trigger,$X$24))</f>
        <v>1.5330821999016442E-2</v>
      </c>
      <c r="AH1829" s="43">
        <f>_xll.qlIndexFixing($X$9,$AB1829,TRUE,trigger)</f>
        <v>1.5171924065740656E-2</v>
      </c>
      <c r="AI1829" s="45">
        <f t="shared" si="42"/>
        <v>1.5889793327578636</v>
      </c>
    </row>
    <row r="1830" spans="27:35" x14ac:dyDescent="0.2">
      <c r="AA1830" s="122" t="s">
        <v>88</v>
      </c>
      <c r="AB1830" s="40">
        <f>_xll.qlInterestRateIndexFixingDate($X$9,AC1830)</f>
        <v>52219</v>
      </c>
      <c r="AC1830" s="40">
        <f>_xll.qlCalendarAdvance(calendar,$AC1829,AA1830,,,trigger)</f>
        <v>52223</v>
      </c>
      <c r="AD1830" s="40">
        <f>_xll.qlInterestRateIndexMaturity($X$9,AC1830,)</f>
        <v>52405</v>
      </c>
      <c r="AE1830" s="43">
        <f>_xll.qlTenorBasisValue(TenorBasis6M,AC1830,_xll.ohTrigger(trigger,$X$24))</f>
        <v>3.3767155674886614E-4</v>
      </c>
      <c r="AF1830" s="90">
        <f>_xll.qlTenorBasisForwardRate(TenorBasis6M,AC1830,_xll.ohTrigger(trigger,$X$24))</f>
        <v>1.4957228681909535E-2</v>
      </c>
      <c r="AG1830" s="90">
        <f>_xll.qlIndexFixing(TenorBasisIndex6M,$AB1830,TRUE,_xll.ohTrigger(trigger,$X$24))</f>
        <v>1.5330313143417026E-2</v>
      </c>
      <c r="AH1830" s="43">
        <f>_xll.qlIndexFixing($X$9,$AB1830,TRUE,trigger)</f>
        <v>1.5171375970099255E-2</v>
      </c>
      <c r="AI1830" s="45">
        <f t="shared" si="42"/>
        <v>1.5893717331777122</v>
      </c>
    </row>
    <row r="1831" spans="27:35" x14ac:dyDescent="0.2">
      <c r="AA1831" s="122" t="s">
        <v>88</v>
      </c>
      <c r="AB1831" s="40">
        <f>_xll.qlInterestRateIndexFixingDate($X$9,AC1831)</f>
        <v>52224</v>
      </c>
      <c r="AC1831" s="40">
        <f>_xll.qlCalendarAdvance(calendar,$AC1830,AA1831,,,trigger)</f>
        <v>52230</v>
      </c>
      <c r="AD1831" s="40">
        <f>_xll.qlInterestRateIndexMaturity($X$9,AC1831,)</f>
        <v>52412</v>
      </c>
      <c r="AE1831" s="43">
        <f>_xll.qlTenorBasisValue(TenorBasis6M,AC1831,_xll.ohTrigger(trigger,$X$24))</f>
        <v>3.372256978346351E-4</v>
      </c>
      <c r="AF1831" s="90">
        <f>_xll.qlTenorBasisForwardRate(TenorBasis6M,AC1831,_xll.ohTrigger(trigger,$X$24))</f>
        <v>1.4956758750227835E-2</v>
      </c>
      <c r="AG1831" s="90">
        <f>_xll.qlIndexFixing(TenorBasisIndex6M,$AB1831,TRUE,_xll.ohTrigger(trigger,$X$24))</f>
        <v>1.5329845809982657E-2</v>
      </c>
      <c r="AH1831" s="43">
        <f>_xll.qlIndexFixing($X$9,$AB1831,TRUE,trigger)</f>
        <v>1.5170856086164673E-2</v>
      </c>
      <c r="AI1831" s="45">
        <f t="shared" si="42"/>
        <v>1.5898972381798473</v>
      </c>
    </row>
    <row r="1832" spans="27:35" x14ac:dyDescent="0.2">
      <c r="AA1832" s="122" t="s">
        <v>88</v>
      </c>
      <c r="AB1832" s="40">
        <f>_xll.qlInterestRateIndexFixingDate($X$9,AC1832)</f>
        <v>52233</v>
      </c>
      <c r="AC1832" s="40">
        <f>_xll.qlCalendarAdvance(calendar,$AC1831,AA1832,,,trigger)</f>
        <v>52237</v>
      </c>
      <c r="AD1832" s="40">
        <f>_xll.qlInterestRateIndexMaturity($X$9,AC1832,)</f>
        <v>52418</v>
      </c>
      <c r="AE1832" s="43">
        <f>_xll.qlTenorBasisValue(TenorBasis6M,AC1832,_xll.ohTrigger(trigger,$X$24))</f>
        <v>3.3678114563093074E-4</v>
      </c>
      <c r="AF1832" s="90">
        <f>_xll.qlTenorBasisForwardRate(TenorBasis6M,AC1832,_xll.ohTrigger(trigger,$X$24))</f>
        <v>1.4956036842693367E-2</v>
      </c>
      <c r="AG1832" s="90">
        <f>_xll.qlIndexFixing(TenorBasisIndex6M,$AB1832,TRUE,_xll.ohTrigger(trigger,$X$24))</f>
        <v>1.5329110686301496E-2</v>
      </c>
      <c r="AH1832" s="43">
        <f>_xll.qlIndexFixing($X$9,$AB1832,TRUE,trigger)</f>
        <v>1.5170071068213848E-2</v>
      </c>
      <c r="AI1832" s="45">
        <f t="shared" si="42"/>
        <v>1.5903961808764848</v>
      </c>
    </row>
    <row r="1833" spans="27:35" x14ac:dyDescent="0.2">
      <c r="AA1833" s="122" t="s">
        <v>88</v>
      </c>
      <c r="AB1833" s="40">
        <f>_xll.qlInterestRateIndexFixingDate($X$9,AC1833)</f>
        <v>52240</v>
      </c>
      <c r="AC1833" s="40">
        <f>_xll.qlCalendarAdvance(calendar,$AC1832,AA1833,,,trigger)</f>
        <v>52244</v>
      </c>
      <c r="AD1833" s="40">
        <f>_xll.qlInterestRateIndexMaturity($X$9,AC1833,)</f>
        <v>52425</v>
      </c>
      <c r="AE1833" s="43">
        <f>_xll.qlTenorBasisValue(TenorBasis6M,AC1833,_xll.ohTrigger(trigger,$X$24))</f>
        <v>3.3633789659754222E-4</v>
      </c>
      <c r="AF1833" s="90">
        <f>_xll.qlTenorBasisForwardRate(TenorBasis6M,AC1833,_xll.ohTrigger(trigger,$X$24))</f>
        <v>1.4955646981597917E-2</v>
      </c>
      <c r="AG1833" s="90">
        <f>_xll.qlIndexFixing(TenorBasisIndex6M,$AB1833,TRUE,_xll.ohTrigger(trigger,$X$24))</f>
        <v>1.5328723438802016E-2</v>
      </c>
      <c r="AH1833" s="43">
        <f>_xll.qlIndexFixing($X$9,$AB1833,TRUE,trigger)</f>
        <v>1.5169605612052278E-2</v>
      </c>
      <c r="AI1833" s="45">
        <f t="shared" si="42"/>
        <v>1.591178267497384</v>
      </c>
    </row>
    <row r="1834" spans="27:35" x14ac:dyDescent="0.2">
      <c r="AA1834" s="122" t="s">
        <v>88</v>
      </c>
      <c r="AB1834" s="40">
        <f>_xll.qlInterestRateIndexFixingDate($X$9,AC1834)</f>
        <v>52247</v>
      </c>
      <c r="AC1834" s="40">
        <f>_xll.qlCalendarAdvance(calendar,$AC1833,AA1834,,,trigger)</f>
        <v>52251</v>
      </c>
      <c r="AD1834" s="40">
        <f>_xll.qlInterestRateIndexMaturity($X$9,AC1834,)</f>
        <v>52432</v>
      </c>
      <c r="AE1834" s="43">
        <f>_xll.qlTenorBasisValue(TenorBasis6M,AC1834,_xll.ohTrigger(trigger,$X$24))</f>
        <v>3.3589594720247136E-4</v>
      </c>
      <c r="AF1834" s="90">
        <f>_xll.qlTenorBasisForwardRate(TenorBasis6M,AC1834,_xll.ohTrigger(trigger,$X$24))</f>
        <v>1.4955298622747202E-2</v>
      </c>
      <c r="AG1834" s="90">
        <f>_xll.qlIndexFixing(TenorBasisIndex6M,$AB1834,TRUE,_xll.ohTrigger(trigger,$X$24))</f>
        <v>1.5328377701311666E-2</v>
      </c>
      <c r="AH1834" s="43">
        <f>_xll.qlIndexFixing($X$9,$AB1834,TRUE,trigger)</f>
        <v>1.5169168366351416E-2</v>
      </c>
      <c r="AI1834" s="45">
        <f t="shared" ref="AI1834:AI1897" si="43">(AG1834-AH1834)*10000</f>
        <v>1.592093349602492</v>
      </c>
    </row>
    <row r="1835" spans="27:35" x14ac:dyDescent="0.2">
      <c r="AA1835" s="122" t="s">
        <v>88</v>
      </c>
      <c r="AB1835" s="40">
        <f>_xll.qlInterestRateIndexFixingDate($X$9,AC1835)</f>
        <v>52254</v>
      </c>
      <c r="AC1835" s="40">
        <f>_xll.qlCalendarAdvance(calendar,$AC1834,AA1835,,,trigger)</f>
        <v>52258</v>
      </c>
      <c r="AD1835" s="40">
        <f>_xll.qlInterestRateIndexMaturity($X$9,AC1835,)</f>
        <v>52439</v>
      </c>
      <c r="AE1835" s="43">
        <f>_xll.qlTenorBasisValue(TenorBasis6M,AC1835,_xll.ohTrigger(trigger,$X$24))</f>
        <v>3.354552939219204E-4</v>
      </c>
      <c r="AF1835" s="90">
        <f>_xll.qlTenorBasisForwardRate(TenorBasis6M,AC1835,_xll.ohTrigger(trigger,$X$24))</f>
        <v>1.4954991762613876E-2</v>
      </c>
      <c r="AG1835" s="90">
        <f>_xll.qlIndexFixing(TenorBasisIndex6M,$AB1835,TRUE,_xll.ohTrigger(trigger,$X$24))</f>
        <v>1.532807347030222E-2</v>
      </c>
      <c r="AH1835" s="43">
        <f>_xll.qlIndexFixing($X$9,$AB1835,TRUE,trigger)</f>
        <v>1.5168759331093597E-2</v>
      </c>
      <c r="AI1835" s="45">
        <f t="shared" si="43"/>
        <v>1.5931413920862274</v>
      </c>
    </row>
    <row r="1836" spans="27:35" x14ac:dyDescent="0.2">
      <c r="AA1836" s="122" t="s">
        <v>88</v>
      </c>
      <c r="AB1836" s="40">
        <f>_xll.qlInterestRateIndexFixingDate($X$9,AC1836)</f>
        <v>52261</v>
      </c>
      <c r="AC1836" s="40">
        <f>_xll.qlCalendarAdvance(calendar,$AC1835,AA1836,,,trigger)</f>
        <v>52265</v>
      </c>
      <c r="AD1836" s="40">
        <f>_xll.qlInterestRateIndexMaturity($X$9,AC1836,)</f>
        <v>52446</v>
      </c>
      <c r="AE1836" s="43">
        <f>_xll.qlTenorBasisValue(TenorBasis6M,AC1836,_xll.ohTrigger(trigger,$X$24))</f>
        <v>3.3501593324028039E-4</v>
      </c>
      <c r="AF1836" s="90">
        <f>_xll.qlTenorBasisForwardRate(TenorBasis6M,AC1836,_xll.ohTrigger(trigger,$X$24))</f>
        <v>1.4954726397680754E-2</v>
      </c>
      <c r="AG1836" s="90">
        <f>_xll.qlIndexFixing(TenorBasisIndex6M,$AB1836,TRUE,_xll.ohTrigger(trigger,$X$24))</f>
        <v>1.5327810742256493E-2</v>
      </c>
      <c r="AH1836" s="43">
        <f>_xll.qlIndexFixing($X$9,$AB1836,TRUE,trigger)</f>
        <v>1.5168378506260271E-2</v>
      </c>
      <c r="AI1836" s="45">
        <f t="shared" si="43"/>
        <v>1.5943223599622185</v>
      </c>
    </row>
    <row r="1837" spans="27:35" x14ac:dyDescent="0.2">
      <c r="AA1837" s="122" t="s">
        <v>88</v>
      </c>
      <c r="AB1837" s="40">
        <f>_xll.qlInterestRateIndexFixingDate($X$9,AC1837)</f>
        <v>52268</v>
      </c>
      <c r="AC1837" s="40">
        <f>_xll.qlCalendarAdvance(calendar,$AC1836,AA1837,,,trigger)</f>
        <v>52272</v>
      </c>
      <c r="AD1837" s="40">
        <f>_xll.qlInterestRateIndexMaturity($X$9,AC1837,)</f>
        <v>52453</v>
      </c>
      <c r="AE1837" s="43">
        <f>_xll.qlTenorBasisValue(TenorBasis6M,AC1837,_xll.ohTrigger(trigger,$X$24))</f>
        <v>3.3457786165011797E-4</v>
      </c>
      <c r="AF1837" s="90">
        <f>_xll.qlTenorBasisForwardRate(TenorBasis6M,AC1837,_xll.ohTrigger(trigger,$X$24))</f>
        <v>1.4954502524443457E-2</v>
      </c>
      <c r="AG1837" s="90">
        <f>_xll.qlIndexFixing(TenorBasisIndex6M,$AB1837,TRUE,_xll.ohTrigger(trigger,$X$24))</f>
        <v>1.5327589513669661E-2</v>
      </c>
      <c r="AH1837" s="43">
        <f>_xll.qlIndexFixing($X$9,$AB1837,TRUE,trigger)</f>
        <v>1.5168025891836424E-2</v>
      </c>
      <c r="AI1837" s="45">
        <f t="shared" si="43"/>
        <v>1.595636218332374</v>
      </c>
    </row>
    <row r="1838" spans="27:35" x14ac:dyDescent="0.2">
      <c r="AA1838" s="122" t="s">
        <v>88</v>
      </c>
      <c r="AB1838" s="40">
        <f>_xll.qlInterestRateIndexFixingDate($X$9,AC1838)</f>
        <v>52275</v>
      </c>
      <c r="AC1838" s="40">
        <f>_xll.qlCalendarAdvance(calendar,$AC1837,AA1838,,,trigger)</f>
        <v>52279</v>
      </c>
      <c r="AD1838" s="40">
        <f>_xll.qlInterestRateIndexMaturity($X$9,AC1838,)</f>
        <v>52460</v>
      </c>
      <c r="AE1838" s="43">
        <f>_xll.qlTenorBasisValue(TenorBasis6M,AC1838,_xll.ohTrigger(trigger,$X$24))</f>
        <v>3.3414107565216534E-4</v>
      </c>
      <c r="AF1838" s="90">
        <f>_xll.qlTenorBasisForwardRate(TenorBasis6M,AC1838,_xll.ohTrigger(trigger,$X$24))</f>
        <v>1.4954320139406882E-2</v>
      </c>
      <c r="AG1838" s="90">
        <f>_xll.qlIndexFixing(TenorBasisIndex6M,$AB1838,TRUE,_xll.ohTrigger(trigger,$X$24))</f>
        <v>1.5327409781045298E-2</v>
      </c>
      <c r="AH1838" s="43">
        <f>_xll.qlIndexFixing($X$9,$AB1838,TRUE,trigger)</f>
        <v>1.5167701487806598E-2</v>
      </c>
      <c r="AI1838" s="45">
        <f t="shared" si="43"/>
        <v>1.5970829323870042</v>
      </c>
    </row>
    <row r="1839" spans="27:35" x14ac:dyDescent="0.2">
      <c r="AA1839" s="122" t="s">
        <v>88</v>
      </c>
      <c r="AB1839" s="40">
        <f>_xll.qlInterestRateIndexFixingDate($X$9,AC1839)</f>
        <v>52282</v>
      </c>
      <c r="AC1839" s="40">
        <f>_xll.qlCalendarAdvance(calendar,$AC1838,AA1839,,,trigger)</f>
        <v>52286</v>
      </c>
      <c r="AD1839" s="40">
        <f>_xll.qlInterestRateIndexMaturity($X$9,AC1839,)</f>
        <v>52467</v>
      </c>
      <c r="AE1839" s="43">
        <f>_xll.qlTenorBasisValue(TenorBasis6M,AC1839,_xll.ohTrigger(trigger,$X$24))</f>
        <v>3.3370557175530641E-4</v>
      </c>
      <c r="AF1839" s="90">
        <f>_xll.qlTenorBasisForwardRate(TenorBasis6M,AC1839,_xll.ohTrigger(trigger,$X$24))</f>
        <v>1.4954179239086079E-2</v>
      </c>
      <c r="AG1839" s="90">
        <f>_xll.qlIndexFixing(TenorBasisIndex6M,$AB1839,TRUE,_xll.ohTrigger(trigger,$X$24))</f>
        <v>1.5327271540899337E-2</v>
      </c>
      <c r="AH1839" s="43">
        <f>_xll.qlIndexFixing($X$9,$AB1839,TRUE,trigger)</f>
        <v>1.5167405294157542E-2</v>
      </c>
      <c r="AI1839" s="45">
        <f t="shared" si="43"/>
        <v>1.5986624674179524</v>
      </c>
    </row>
    <row r="1840" spans="27:35" x14ac:dyDescent="0.2">
      <c r="AA1840" s="122" t="s">
        <v>88</v>
      </c>
      <c r="AB1840" s="40">
        <f>_xll.qlInterestRateIndexFixingDate($X$9,AC1840)</f>
        <v>52289</v>
      </c>
      <c r="AC1840" s="40">
        <f>_xll.qlCalendarAdvance(calendar,$AC1839,AA1840,,,trigger)</f>
        <v>52293</v>
      </c>
      <c r="AD1840" s="40">
        <f>_xll.qlInterestRateIndexMaturity($X$9,AC1840,)</f>
        <v>52477</v>
      </c>
      <c r="AE1840" s="43">
        <f>_xll.qlTenorBasisValue(TenorBasis6M,AC1840,_xll.ohTrigger(trigger,$X$24))</f>
        <v>3.3327134647656592E-4</v>
      </c>
      <c r="AF1840" s="90">
        <f>_xll.qlTenorBasisForwardRate(TenorBasis6M,AC1840,_xll.ohTrigger(trigger,$X$24))</f>
        <v>1.4955032016118331E-2</v>
      </c>
      <c r="AG1840" s="90">
        <f>_xll.qlIndexFixing(TenorBasisIndex6M,$AB1840,TRUE,_xll.ohTrigger(trigger,$X$24))</f>
        <v>1.5328174464716789E-2</v>
      </c>
      <c r="AH1840" s="43">
        <f>_xll.qlIndexFixing($X$9,$AB1840,TRUE,trigger)</f>
        <v>1.5168065941445631E-2</v>
      </c>
      <c r="AI1840" s="45">
        <f t="shared" si="43"/>
        <v>1.6010852327115812</v>
      </c>
    </row>
    <row r="1841" spans="27:35" x14ac:dyDescent="0.2">
      <c r="AA1841" s="122" t="s">
        <v>88</v>
      </c>
      <c r="AB1841" s="40">
        <f>_xll.qlInterestRateIndexFixingDate($X$9,AC1841)</f>
        <v>52296</v>
      </c>
      <c r="AC1841" s="40">
        <f>_xll.qlCalendarAdvance(calendar,$AC1840,AA1841,,,trigger)</f>
        <v>52300</v>
      </c>
      <c r="AD1841" s="40">
        <f>_xll.qlInterestRateIndexMaturity($X$9,AC1841,)</f>
        <v>52484</v>
      </c>
      <c r="AE1841" s="43">
        <f>_xll.qlTenorBasisValue(TenorBasis6M,AC1841,_xll.ohTrigger(trigger,$X$24))</f>
        <v>3.3283839634109624E-4</v>
      </c>
      <c r="AF1841" s="90">
        <f>_xll.qlTenorBasisForwardRate(TenorBasis6M,AC1841,_xll.ohTrigger(trigger,$X$24))</f>
        <v>1.4954982953164197E-2</v>
      </c>
      <c r="AG1841" s="90">
        <f>_xll.qlIndexFixing(TenorBasisIndex6M,$AB1841,TRUE,_xll.ohTrigger(trigger,$X$24))</f>
        <v>1.5328128079311706E-2</v>
      </c>
      <c r="AH1841" s="43">
        <f>_xll.qlIndexFixing($X$9,$AB1841,TRUE,trigger)</f>
        <v>1.5167832184161668E-2</v>
      </c>
      <c r="AI1841" s="45">
        <f t="shared" si="43"/>
        <v>1.602958951500387</v>
      </c>
    </row>
    <row r="1842" spans="27:35" x14ac:dyDescent="0.2">
      <c r="AA1842" s="122" t="s">
        <v>88</v>
      </c>
      <c r="AB1842" s="40">
        <f>_xll.qlInterestRateIndexFixingDate($X$9,AC1842)</f>
        <v>52303</v>
      </c>
      <c r="AC1842" s="40">
        <f>_xll.qlCalendarAdvance(calendar,$AC1841,AA1842,,,trigger)</f>
        <v>52307</v>
      </c>
      <c r="AD1842" s="40">
        <f>_xll.qlInterestRateIndexMaturity($X$9,AC1842,)</f>
        <v>52491</v>
      </c>
      <c r="AE1842" s="43">
        <f>_xll.qlTenorBasisValue(TenorBasis6M,AC1842,_xll.ohTrigger(trigger,$X$24))</f>
        <v>3.3240671788216684E-4</v>
      </c>
      <c r="AF1842" s="90">
        <f>_xll.qlTenorBasisForwardRate(TenorBasis6M,AC1842,_xll.ohTrigger(trigger,$X$24))</f>
        <v>1.4954975368956586E-2</v>
      </c>
      <c r="AG1842" s="90">
        <f>_xll.qlIndexFixing(TenorBasisIndex6M,$AB1842,TRUE,_xll.ohTrigger(trigger,$X$24))</f>
        <v>1.5328123180542056E-2</v>
      </c>
      <c r="AH1842" s="43">
        <f>_xll.qlIndexFixing($X$9,$AB1842,TRUE,trigger)</f>
        <v>1.5167626640775443E-2</v>
      </c>
      <c r="AI1842" s="45">
        <f t="shared" si="43"/>
        <v>1.6049653976661291</v>
      </c>
    </row>
    <row r="1843" spans="27:35" x14ac:dyDescent="0.2">
      <c r="AA1843" s="122" t="s">
        <v>88</v>
      </c>
      <c r="AB1843" s="40">
        <f>_xll.qlInterestRateIndexFixingDate($X$9,AC1843)</f>
        <v>52310</v>
      </c>
      <c r="AC1843" s="40">
        <f>_xll.qlCalendarAdvance(calendar,$AC1842,AA1843,,,trigger)</f>
        <v>52314</v>
      </c>
      <c r="AD1843" s="40">
        <f>_xll.qlInterestRateIndexMaturity($X$9,AC1843,)</f>
        <v>52498</v>
      </c>
      <c r="AE1843" s="43">
        <f>_xll.qlTenorBasisValue(TenorBasis6M,AC1843,_xll.ohTrigger(trigger,$X$24))</f>
        <v>3.319763076411504E-4</v>
      </c>
      <c r="AF1843" s="90">
        <f>_xll.qlTenorBasisForwardRate(TenorBasis6M,AC1843,_xll.ohTrigger(trigger,$X$24))</f>
        <v>1.4955009260054776E-2</v>
      </c>
      <c r="AG1843" s="90">
        <f>_xll.qlIndexFixing(TenorBasisIndex6M,$AB1843,TRUE,_xll.ohTrigger(trigger,$X$24))</f>
        <v>1.5328159764967111E-2</v>
      </c>
      <c r="AH1843" s="43">
        <f>_xll.qlIndexFixing($X$9,$AB1843,TRUE,trigger)</f>
        <v>1.5167449311277835E-2</v>
      </c>
      <c r="AI1843" s="45">
        <f t="shared" si="43"/>
        <v>1.6071045368927679</v>
      </c>
    </row>
    <row r="1844" spans="27:35" x14ac:dyDescent="0.2">
      <c r="AA1844" s="122" t="s">
        <v>88</v>
      </c>
      <c r="AB1844" s="40">
        <f>_xll.qlInterestRateIndexFixingDate($X$9,AC1844)</f>
        <v>52315</v>
      </c>
      <c r="AC1844" s="40">
        <f>_xll.qlCalendarAdvance(calendar,$AC1843,AA1844,,,trigger)</f>
        <v>52321</v>
      </c>
      <c r="AD1844" s="40">
        <f>_xll.qlInterestRateIndexMaturity($X$9,AC1844,)</f>
        <v>52504</v>
      </c>
      <c r="AE1844" s="43">
        <f>_xll.qlTenorBasisValue(TenorBasis6M,AC1844,_xll.ohTrigger(trigger,$X$24))</f>
        <v>3.3154716216751191E-4</v>
      </c>
      <c r="AF1844" s="90">
        <f>_xll.qlTenorBasisForwardRate(TenorBasis6M,AC1844,_xll.ohTrigger(trigger,$X$24))</f>
        <v>1.4954755085596082E-2</v>
      </c>
      <c r="AG1844" s="90">
        <f>_xll.qlIndexFixing(TenorBasisIndex6M,$AB1844,TRUE,_xll.ohTrigger(trigger,$X$24))</f>
        <v>1.532789246194885E-2</v>
      </c>
      <c r="AH1844" s="43">
        <f>_xll.qlIndexFixing($X$9,$AB1844,TRUE,trigger)</f>
        <v>1.516698242342903E-2</v>
      </c>
      <c r="AI1844" s="45">
        <f t="shared" si="43"/>
        <v>1.6091003851981949</v>
      </c>
    </row>
    <row r="1845" spans="27:35" x14ac:dyDescent="0.2">
      <c r="AA1845" s="122" t="s">
        <v>88</v>
      </c>
      <c r="AB1845" s="40">
        <f>_xll.qlInterestRateIndexFixingDate($X$9,AC1845)</f>
        <v>52324</v>
      </c>
      <c r="AC1845" s="40">
        <f>_xll.qlCalendarAdvance(calendar,$AC1844,AA1845,,,trigger)</f>
        <v>52328</v>
      </c>
      <c r="AD1845" s="40">
        <f>_xll.qlInterestRateIndexMaturity($X$9,AC1845,)</f>
        <v>52511</v>
      </c>
      <c r="AE1845" s="43">
        <f>_xll.qlTenorBasisValue(TenorBasis6M,AC1845,_xll.ohTrigger(trigger,$X$24))</f>
        <v>3.3111927801879592E-4</v>
      </c>
      <c r="AF1845" s="90">
        <f>_xll.qlTenorBasisForwardRate(TenorBasis6M,AC1845,_xll.ohTrigger(trigger,$X$24))</f>
        <v>1.4954868951464509E-2</v>
      </c>
      <c r="AG1845" s="90">
        <f>_xll.qlIndexFixing(TenorBasisIndex6M,$AB1845,TRUE,_xll.ohTrigger(trigger,$X$24))</f>
        <v>1.531671784356369E-2</v>
      </c>
      <c r="AH1845" s="43">
        <f>_xll.qlIndexFixing($X$9,$AB1845,TRUE,trigger)</f>
        <v>1.5166859511569979E-2</v>
      </c>
      <c r="AI1845" s="45">
        <f t="shared" si="43"/>
        <v>1.4985833199371128</v>
      </c>
    </row>
    <row r="1846" spans="27:35" x14ac:dyDescent="0.2">
      <c r="AA1846" s="122" t="s">
        <v>88</v>
      </c>
      <c r="AB1846" s="40">
        <f>_xll.qlInterestRateIndexFixingDate($X$9,AC1846)</f>
        <v>52331</v>
      </c>
      <c r="AC1846" s="40">
        <f>_xll.qlCalendarAdvance(calendar,$AC1845,AA1846,,,trigger)</f>
        <v>52335</v>
      </c>
      <c r="AD1846" s="40">
        <f>_xll.qlInterestRateIndexMaturity($X$9,AC1846,)</f>
        <v>52518</v>
      </c>
      <c r="AE1846" s="43">
        <f>_xll.qlTenorBasisValue(TenorBasis6M,AC1846,_xll.ohTrigger(trigger,$X$24))</f>
        <v>3.3069265176061423E-4</v>
      </c>
      <c r="AF1846" s="90">
        <f>_xll.qlTenorBasisForwardRate(TenorBasis6M,AC1846,_xll.ohTrigger(trigger,$X$24))</f>
        <v>1.4955024280908244E-2</v>
      </c>
      <c r="AG1846" s="90">
        <f>_xll.qlIndexFixing(TenorBasisIndex6M,$AB1846,TRUE,_xll.ohTrigger(trigger,$X$24))</f>
        <v>1.5301068238352844E-2</v>
      </c>
      <c r="AH1846" s="43">
        <f>_xll.qlIndexFixing($X$9,$AB1846,TRUE,trigger)</f>
        <v>1.5166764812396011E-2</v>
      </c>
      <c r="AI1846" s="45">
        <f t="shared" si="43"/>
        <v>1.3430342595683284</v>
      </c>
    </row>
    <row r="1847" spans="27:35" x14ac:dyDescent="0.2">
      <c r="AA1847" s="122" t="s">
        <v>88</v>
      </c>
      <c r="AB1847" s="40">
        <f>_xll.qlInterestRateIndexFixingDate($X$9,AC1847)</f>
        <v>52338</v>
      </c>
      <c r="AC1847" s="40">
        <f>_xll.qlCalendarAdvance(calendar,$AC1846,AA1847,,,trigger)</f>
        <v>52342</v>
      </c>
      <c r="AD1847" s="40">
        <f>_xll.qlInterestRateIndexMaturity($X$9,AC1847,)</f>
        <v>52525</v>
      </c>
      <c r="AE1847" s="43">
        <f>_xll.qlTenorBasisValue(TenorBasis6M,AC1847,_xll.ohTrigger(trigger,$X$24))</f>
        <v>3.3026727996663443E-4</v>
      </c>
      <c r="AF1847" s="90">
        <f>_xll.qlTenorBasisForwardRate(TenorBasis6M,AC1847,_xll.ohTrigger(trigger,$X$24))</f>
        <v>1.4955221070528471E-2</v>
      </c>
      <c r="AG1847" s="90">
        <f>_xll.qlIndexFixing(TenorBasisIndex6M,$AB1847,TRUE,_xll.ohTrigger(trigger,$X$24))</f>
        <v>1.5285460122173661E-2</v>
      </c>
      <c r="AH1847" s="43">
        <f>_xll.qlIndexFixing($X$9,$AB1847,TRUE,trigger)</f>
        <v>1.516669832590407E-2</v>
      </c>
      <c r="AI1847" s="45">
        <f t="shared" si="43"/>
        <v>1.187617962695904</v>
      </c>
    </row>
    <row r="1848" spans="27:35" x14ac:dyDescent="0.2">
      <c r="AA1848" s="122" t="s">
        <v>88</v>
      </c>
      <c r="AB1848" s="40">
        <f>_xll.qlInterestRateIndexFixingDate($X$9,AC1848)</f>
        <v>52345</v>
      </c>
      <c r="AC1848" s="40">
        <f>_xll.qlCalendarAdvance(calendar,$AC1847,AA1848,,,trigger)</f>
        <v>52349</v>
      </c>
      <c r="AD1848" s="40">
        <f>_xll.qlInterestRateIndexMaturity($X$9,AC1848,)</f>
        <v>52532</v>
      </c>
      <c r="AE1848" s="43">
        <f>_xll.qlTenorBasisValue(TenorBasis6M,AC1848,_xll.ohTrigger(trigger,$X$24))</f>
        <v>3.2984315921856663E-4</v>
      </c>
      <c r="AF1848" s="90">
        <f>_xll.qlTenorBasisForwardRate(TenorBasis6M,AC1848,_xll.ohTrigger(trigger,$X$24))</f>
        <v>1.4955459316939049E-2</v>
      </c>
      <c r="AG1848" s="90">
        <f>_xll.qlIndexFixing(TenorBasisIndex6M,$AB1848,TRUE,_xll.ohTrigger(trigger,$X$24))</f>
        <v>1.5269893490648877E-2</v>
      </c>
      <c r="AH1848" s="43">
        <f>_xll.qlIndexFixing($X$9,$AB1848,TRUE,trigger)</f>
        <v>1.5166660052090226E-2</v>
      </c>
      <c r="AI1848" s="45">
        <f t="shared" si="43"/>
        <v>1.0323343855865066</v>
      </c>
    </row>
    <row r="1849" spans="27:35" x14ac:dyDescent="0.2">
      <c r="AA1849" s="122" t="s">
        <v>88</v>
      </c>
      <c r="AB1849" s="40">
        <f>_xll.qlInterestRateIndexFixingDate($X$9,AC1849)</f>
        <v>52351</v>
      </c>
      <c r="AC1849" s="40">
        <f>_xll.qlCalendarAdvance(calendar,$AC1848,AA1849,,,trigger)</f>
        <v>52356</v>
      </c>
      <c r="AD1849" s="40">
        <f>_xll.qlInterestRateIndexMaturity($X$9,AC1849,)</f>
        <v>52540</v>
      </c>
      <c r="AE1849" s="43">
        <f>_xll.qlTenorBasisValue(TenorBasis6M,AC1849,_xll.ohTrigger(trigger,$X$24))</f>
        <v>3.2942028610615182E-4</v>
      </c>
      <c r="AF1849" s="90">
        <f>_xll.qlTenorBasisForwardRate(TenorBasis6M,AC1849,_xll.ohTrigger(trigger,$X$24))</f>
        <v>1.4956083396796936E-2</v>
      </c>
      <c r="AG1849" s="90">
        <f>_xll.qlIndexFixing(TenorBasisIndex6M,$AB1849,TRUE,_xll.ohTrigger(trigger,$X$24))</f>
        <v>1.5252884371267036E-2</v>
      </c>
      <c r="AH1849" s="43">
        <f>_xll.qlIndexFixing($X$9,$AB1849,TRUE,trigger)</f>
        <v>1.5166977825613411E-2</v>
      </c>
      <c r="AI1849" s="45">
        <f t="shared" si="43"/>
        <v>0.85906545653624888</v>
      </c>
    </row>
    <row r="1850" spans="27:35" x14ac:dyDescent="0.2">
      <c r="AA1850" s="122" t="s">
        <v>88</v>
      </c>
      <c r="AB1850" s="40">
        <f>_xll.qlInterestRateIndexFixingDate($X$9,AC1850)</f>
        <v>52359</v>
      </c>
      <c r="AC1850" s="40">
        <f>_xll.qlCalendarAdvance(calendar,$AC1849,AA1850,,,trigger)</f>
        <v>52363</v>
      </c>
      <c r="AD1850" s="40">
        <f>_xll.qlInterestRateIndexMaturity($X$9,AC1850,)</f>
        <v>52547</v>
      </c>
      <c r="AE1850" s="43">
        <f>_xll.qlTenorBasisValue(TenorBasis6M,AC1850,_xll.ohTrigger(trigger,$X$24))</f>
        <v>3.2899865722714927E-4</v>
      </c>
      <c r="AF1850" s="90">
        <f>_xll.qlTenorBasisForwardRate(TenorBasis6M,AC1850,_xll.ohTrigger(trigger,$X$24))</f>
        <v>1.49564075196203E-2</v>
      </c>
      <c r="AG1850" s="90">
        <f>_xll.qlIndexFixing(TenorBasisIndex6M,$AB1850,TRUE,_xll.ohTrigger(trigger,$X$24))</f>
        <v>1.5237488916392178E-2</v>
      </c>
      <c r="AH1850" s="43">
        <f>_xll.qlIndexFixing($X$9,$AB1850,TRUE,trigger)</f>
        <v>1.5166997993191888E-2</v>
      </c>
      <c r="AI1850" s="45">
        <f t="shared" si="43"/>
        <v>0.70490923200289957</v>
      </c>
    </row>
    <row r="1851" spans="27:35" x14ac:dyDescent="0.2">
      <c r="AA1851" s="122" t="s">
        <v>88</v>
      </c>
      <c r="AB1851" s="40">
        <f>_xll.qlInterestRateIndexFixingDate($X$9,AC1851)</f>
        <v>52366</v>
      </c>
      <c r="AC1851" s="40">
        <f>_xll.qlCalendarAdvance(calendar,$AC1850,AA1851,,,trigger)</f>
        <v>52370</v>
      </c>
      <c r="AD1851" s="40">
        <f>_xll.qlInterestRateIndexMaturity($X$9,AC1851,)</f>
        <v>52554</v>
      </c>
      <c r="AE1851" s="43">
        <f>_xll.qlTenorBasisValue(TenorBasis6M,AC1851,_xll.ohTrigger(trigger,$X$24))</f>
        <v>3.2857826918732493E-4</v>
      </c>
      <c r="AF1851" s="90">
        <f>_xll.qlTenorBasisForwardRate(TenorBasis6M,AC1851,_xll.ohTrigger(trigger,$X$24))</f>
        <v>1.4956773090613343E-2</v>
      </c>
      <c r="AG1851" s="90">
        <f>_xll.qlIndexFixing(TenorBasisIndex6M,$AB1851,TRUE,_xll.ohTrigger(trigger,$X$24))</f>
        <v>1.5222134934390716E-2</v>
      </c>
      <c r="AH1851" s="43">
        <f>_xll.qlIndexFixing($X$9,$AB1851,TRUE,trigger)</f>
        <v>1.5167046374631179E-2</v>
      </c>
      <c r="AI1851" s="45">
        <f t="shared" si="43"/>
        <v>0.55088559759537348</v>
      </c>
    </row>
    <row r="1852" spans="27:35" x14ac:dyDescent="0.2">
      <c r="AA1852" s="122" t="s">
        <v>88</v>
      </c>
      <c r="AB1852" s="40">
        <f>_xll.qlInterestRateIndexFixingDate($X$9,AC1852)</f>
        <v>52373</v>
      </c>
      <c r="AC1852" s="40">
        <f>_xll.qlCalendarAdvance(calendar,$AC1851,AA1852,,,trigger)</f>
        <v>52377</v>
      </c>
      <c r="AD1852" s="40">
        <f>_xll.qlInterestRateIndexMaturity($X$9,AC1852,)</f>
        <v>52561</v>
      </c>
      <c r="AE1852" s="43">
        <f>_xll.qlTenorBasisValue(TenorBasis6M,AC1852,_xll.ohTrigger(trigger,$X$24))</f>
        <v>3.2815911860043802E-4</v>
      </c>
      <c r="AF1852" s="90">
        <f>_xll.qlTenorBasisForwardRate(TenorBasis6M,AC1852,_xll.ohTrigger(trigger,$X$24))</f>
        <v>1.4957180106433954E-2</v>
      </c>
      <c r="AG1852" s="90">
        <f>_xll.qlIndexFixing(TenorBasisIndex6M,$AB1852,TRUE,_xll.ohTrigger(trigger,$X$24))</f>
        <v>1.5206822420928728E-2</v>
      </c>
      <c r="AH1852" s="43">
        <f>_xll.qlIndexFixing($X$9,$AB1852,TRUE,trigger)</f>
        <v>1.5167122969934322E-2</v>
      </c>
      <c r="AI1852" s="45">
        <f t="shared" si="43"/>
        <v>0.39699450994405694</v>
      </c>
    </row>
    <row r="1853" spans="27:35" x14ac:dyDescent="0.2">
      <c r="AA1853" s="122" t="s">
        <v>88</v>
      </c>
      <c r="AB1853" s="40">
        <f>_xll.qlInterestRateIndexFixingDate($X$9,AC1853)</f>
        <v>52380</v>
      </c>
      <c r="AC1853" s="40">
        <f>_xll.qlCalendarAdvance(calendar,$AC1852,AA1853,,,trigger)</f>
        <v>52384</v>
      </c>
      <c r="AD1853" s="40">
        <f>_xll.qlInterestRateIndexMaturity($X$9,AC1853,)</f>
        <v>52567</v>
      </c>
      <c r="AE1853" s="43">
        <f>_xll.qlTenorBasisValue(TenorBasis6M,AC1853,_xll.ohTrigger(trigger,$X$24))</f>
        <v>3.2774120208822928E-4</v>
      </c>
      <c r="AF1853" s="90">
        <f>_xll.qlTenorBasisForwardRate(TenorBasis6M,AC1853,_xll.ohTrigger(trigger,$X$24))</f>
        <v>1.4957272283026251E-2</v>
      </c>
      <c r="AG1853" s="90">
        <f>_xll.qlIndexFixing(TenorBasisIndex6M,$AB1853,TRUE,_xll.ohTrigger(trigger,$X$24))</f>
        <v>1.5192682450288897E-2</v>
      </c>
      <c r="AH1853" s="43">
        <f>_xll.qlIndexFixing($X$9,$AB1853,TRUE,trigger)</f>
        <v>1.5166891873188936E-2</v>
      </c>
      <c r="AI1853" s="45">
        <f t="shared" si="43"/>
        <v>0.25790577099961065</v>
      </c>
    </row>
    <row r="1854" spans="27:35" x14ac:dyDescent="0.2">
      <c r="AA1854" s="122" t="s">
        <v>88</v>
      </c>
      <c r="AB1854" s="40">
        <f>_xll.qlInterestRateIndexFixingDate($X$9,AC1854)</f>
        <v>52387</v>
      </c>
      <c r="AC1854" s="40">
        <f>_xll.qlCalendarAdvance(calendar,$AC1853,AA1854,,,trigger)</f>
        <v>52391</v>
      </c>
      <c r="AD1854" s="40">
        <f>_xll.qlInterestRateIndexMaturity($X$9,AC1854,)</f>
        <v>52574</v>
      </c>
      <c r="AE1854" s="43">
        <f>_xll.qlTenorBasisValue(TenorBasis6M,AC1854,_xll.ohTrigger(trigger,$X$24))</f>
        <v>3.2732451628040871E-4</v>
      </c>
      <c r="AF1854" s="90">
        <f>_xll.qlTenorBasisForwardRate(TenorBasis6M,AC1854,_xll.ohTrigger(trigger,$X$24))</f>
        <v>1.4957759199634267E-2</v>
      </c>
      <c r="AG1854" s="90">
        <f>_xll.qlIndexFixing(TenorBasisIndex6M,$AB1854,TRUE,_xll.ohTrigger(trigger,$X$24))</f>
        <v>1.517736463531006E-2</v>
      </c>
      <c r="AH1854" s="43">
        <f>_xll.qlIndexFixing($X$9,$AB1854,TRUE,trigger)</f>
        <v>1.5167022875455457E-2</v>
      </c>
      <c r="AI1854" s="45">
        <f t="shared" si="43"/>
        <v>0.10341759854603366</v>
      </c>
    </row>
    <row r="1855" spans="27:35" x14ac:dyDescent="0.2">
      <c r="AA1855" s="122" t="s">
        <v>88</v>
      </c>
      <c r="AB1855" s="40">
        <f>_xll.qlInterestRateIndexFixingDate($X$9,AC1855)</f>
        <v>52394</v>
      </c>
      <c r="AC1855" s="40">
        <f>_xll.qlCalendarAdvance(calendar,$AC1854,AA1855,,,trigger)</f>
        <v>52398</v>
      </c>
      <c r="AD1855" s="40">
        <f>_xll.qlInterestRateIndexMaturity($X$9,AC1855,)</f>
        <v>52581</v>
      </c>
      <c r="AE1855" s="43">
        <f>_xll.qlTenorBasisValue(TenorBasis6M,AC1855,_xll.ohTrigger(trigger,$X$24))</f>
        <v>3.2690905781464289E-4</v>
      </c>
      <c r="AF1855" s="90">
        <f>_xll.qlTenorBasisForwardRate(TenorBasis6M,AC1855,_xll.ohTrigger(trigger,$X$24))</f>
        <v>1.4958287549616612E-2</v>
      </c>
      <c r="AG1855" s="90">
        <f>_xll.qlIndexFixing(TenorBasisIndex6M,$AB1855,TRUE,_xll.ohTrigger(trigger,$X$24))</f>
        <v>1.5162088274627393E-2</v>
      </c>
      <c r="AH1855" s="43">
        <f>_xll.qlIndexFixing($X$9,$AB1855,TRUE,trigger)</f>
        <v>1.5167182090413615E-2</v>
      </c>
      <c r="AI1855" s="45">
        <f t="shared" si="43"/>
        <v>-5.0938157862227135E-2</v>
      </c>
    </row>
    <row r="1856" spans="27:35" x14ac:dyDescent="0.2">
      <c r="AA1856" s="122" t="s">
        <v>88</v>
      </c>
      <c r="AB1856" s="40">
        <f>_xll.qlInterestRateIndexFixingDate($X$9,AC1856)</f>
        <v>52401</v>
      </c>
      <c r="AC1856" s="40">
        <f>_xll.qlCalendarAdvance(calendar,$AC1855,AA1856,,,trigger)</f>
        <v>52405</v>
      </c>
      <c r="AD1856" s="40">
        <f>_xll.qlInterestRateIndexMaturity($X$9,AC1856,)</f>
        <v>52588</v>
      </c>
      <c r="AE1856" s="43">
        <f>_xll.qlTenorBasisValue(TenorBasis6M,AC1856,_xll.ohTrigger(trigger,$X$24))</f>
        <v>3.2649482333654302E-4</v>
      </c>
      <c r="AF1856" s="90">
        <f>_xll.qlTenorBasisForwardRate(TenorBasis6M,AC1856,_xll.ohTrigger(trigger,$X$24))</f>
        <v>1.4958857329670569E-2</v>
      </c>
      <c r="AG1856" s="90">
        <f>_xll.qlIndexFixing(TenorBasisIndex6M,$AB1856,TRUE,_xll.ohTrigger(trigger,$X$24))</f>
        <v>1.5146853363943134E-2</v>
      </c>
      <c r="AH1856" s="43">
        <f>_xll.qlIndexFixing($X$9,$AB1856,TRUE,trigger)</f>
        <v>1.5167369518073019E-2</v>
      </c>
      <c r="AI1856" s="45">
        <f t="shared" si="43"/>
        <v>-0.2051615412988414</v>
      </c>
    </row>
    <row r="1857" spans="27:35" x14ac:dyDescent="0.2">
      <c r="AA1857" s="122" t="s">
        <v>88</v>
      </c>
      <c r="AB1857" s="40">
        <f>_xll.qlInterestRateIndexFixingDate($X$9,AC1857)</f>
        <v>52408</v>
      </c>
      <c r="AC1857" s="40">
        <f>_xll.qlCalendarAdvance(calendar,$AC1856,AA1857,,,trigger)</f>
        <v>52412</v>
      </c>
      <c r="AD1857" s="40">
        <f>_xll.qlInterestRateIndexMaturity($X$9,AC1857,)</f>
        <v>52596</v>
      </c>
      <c r="AE1857" s="43">
        <f>_xll.qlTenorBasisValue(TenorBasis6M,AC1857,_xll.ohTrigger(trigger,$X$24))</f>
        <v>3.2608180949965148E-4</v>
      </c>
      <c r="AF1857" s="90">
        <f>_xll.qlTenorBasisForwardRate(TenorBasis6M,AC1857,_xll.ohTrigger(trigger,$X$24))</f>
        <v>1.495983674161319E-2</v>
      </c>
      <c r="AG1857" s="90">
        <f>_xll.qlIndexFixing(TenorBasisIndex6M,$AB1857,TRUE,_xll.ohTrigger(trigger,$X$24))</f>
        <v>1.513088173066038E-2</v>
      </c>
      <c r="AH1857" s="43">
        <f>_xll.qlIndexFixing($X$9,$AB1857,TRUE,trigger)</f>
        <v>1.5167929154565113E-2</v>
      </c>
      <c r="AI1857" s="45">
        <f t="shared" si="43"/>
        <v>-0.37047423904732618</v>
      </c>
    </row>
    <row r="1858" spans="27:35" x14ac:dyDescent="0.2">
      <c r="AA1858" s="122" t="s">
        <v>88</v>
      </c>
      <c r="AB1858" s="40">
        <f>_xll.qlInterestRateIndexFixingDate($X$9,AC1858)</f>
        <v>52415</v>
      </c>
      <c r="AC1858" s="40">
        <f>_xll.qlCalendarAdvance(calendar,$AC1857,AA1858,,,trigger)</f>
        <v>52419</v>
      </c>
      <c r="AD1858" s="40">
        <f>_xll.qlInterestRateIndexMaturity($X$9,AC1858,)</f>
        <v>52603</v>
      </c>
      <c r="AE1858" s="43">
        <f>_xll.qlTenorBasisValue(TenorBasis6M,AC1858,_xll.ohTrigger(trigger,$X$24))</f>
        <v>3.2567001296543078E-4</v>
      </c>
      <c r="AF1858" s="90">
        <f>_xll.qlTenorBasisForwardRate(TenorBasis6M,AC1858,_xll.ohTrigger(trigger,$X$24))</f>
        <v>1.4960492356749717E-2</v>
      </c>
      <c r="AG1858" s="90">
        <f>_xll.qlIndexFixing(TenorBasisIndex6M,$AB1858,TRUE,_xll.ohTrigger(trigger,$X$24))</f>
        <v>1.5115817937961507E-2</v>
      </c>
      <c r="AH1858" s="43">
        <f>_xll.qlIndexFixing($X$9,$AB1858,TRUE,trigger)</f>
        <v>1.516817503316303E-2</v>
      </c>
      <c r="AI1858" s="45">
        <f t="shared" si="43"/>
        <v>-0.52357095201523152</v>
      </c>
    </row>
    <row r="1859" spans="27:35" x14ac:dyDescent="0.2">
      <c r="AA1859" s="122" t="s">
        <v>88</v>
      </c>
      <c r="AB1859" s="40">
        <f>_xll.qlInterestRateIndexFixingDate($X$9,AC1859)</f>
        <v>52422</v>
      </c>
      <c r="AC1859" s="40">
        <f>_xll.qlCalendarAdvance(calendar,$AC1858,AA1859,,,trigger)</f>
        <v>52426</v>
      </c>
      <c r="AD1859" s="40">
        <f>_xll.qlInterestRateIndexMaturity($X$9,AC1859,)</f>
        <v>52610</v>
      </c>
      <c r="AE1859" s="43">
        <f>_xll.qlTenorBasisValue(TenorBasis6M,AC1859,_xll.ohTrigger(trigger,$X$24))</f>
        <v>3.2525943040324988E-4</v>
      </c>
      <c r="AF1859" s="90">
        <f>_xll.qlTenorBasisForwardRate(TenorBasis6M,AC1859,_xll.ohTrigger(trigger,$X$24))</f>
        <v>1.496118939359622E-2</v>
      </c>
      <c r="AG1859" s="90">
        <f>_xll.qlIndexFixing(TenorBasisIndex6M,$AB1859,TRUE,_xll.ohTrigger(trigger,$X$24))</f>
        <v>1.5100795583742671E-2</v>
      </c>
      <c r="AH1859" s="43">
        <f>_xll.qlIndexFixing($X$9,$AB1859,TRUE,trigger)</f>
        <v>1.5168449125672589E-2</v>
      </c>
      <c r="AI1859" s="45">
        <f t="shared" si="43"/>
        <v>-0.67653541929918459</v>
      </c>
    </row>
    <row r="1860" spans="27:35" x14ac:dyDescent="0.2">
      <c r="AA1860" s="122" t="s">
        <v>88</v>
      </c>
      <c r="AB1860" s="40">
        <f>_xll.qlInterestRateIndexFixingDate($X$9,AC1860)</f>
        <v>52429</v>
      </c>
      <c r="AC1860" s="40">
        <f>_xll.qlCalendarAdvance(calendar,$AC1859,AA1860,,,trigger)</f>
        <v>52433</v>
      </c>
      <c r="AD1860" s="40">
        <f>_xll.qlInterestRateIndexMaturity($X$9,AC1860,)</f>
        <v>52617</v>
      </c>
      <c r="AE1860" s="43">
        <f>_xll.qlTenorBasisValue(TenorBasis6M,AC1860,_xll.ohTrigger(trigger,$X$24))</f>
        <v>3.2485005849037276E-4</v>
      </c>
      <c r="AF1860" s="90">
        <f>_xll.qlTenorBasisForwardRate(TenorBasis6M,AC1860,_xll.ohTrigger(trigger,$X$24))</f>
        <v>1.4961927848892697E-2</v>
      </c>
      <c r="AG1860" s="90">
        <f>_xll.qlIndexFixing(TenorBasisIndex6M,$AB1860,TRUE,_xll.ohTrigger(trigger,$X$24))</f>
        <v>1.5085814663754665E-2</v>
      </c>
      <c r="AH1860" s="43">
        <f>_xll.qlIndexFixing($X$9,$AB1860,TRUE,trigger)</f>
        <v>1.5168751432105953E-2</v>
      </c>
      <c r="AI1860" s="45">
        <f t="shared" si="43"/>
        <v>-0.82936768351287582</v>
      </c>
    </row>
    <row r="1861" spans="27:35" x14ac:dyDescent="0.2">
      <c r="AA1861" s="122" t="s">
        <v>88</v>
      </c>
      <c r="AB1861" s="40">
        <f>_xll.qlInterestRateIndexFixingDate($X$9,AC1861)</f>
        <v>52436</v>
      </c>
      <c r="AC1861" s="40">
        <f>_xll.qlCalendarAdvance(calendar,$AC1860,AA1861,,,trigger)</f>
        <v>52440</v>
      </c>
      <c r="AD1861" s="40">
        <f>_xll.qlInterestRateIndexMaturity($X$9,AC1861,)</f>
        <v>52624</v>
      </c>
      <c r="AE1861" s="43">
        <f>_xll.qlTenorBasisValue(TenorBasis6M,AC1861,_xll.ohTrigger(trigger,$X$24))</f>
        <v>3.2444189391194476E-4</v>
      </c>
      <c r="AF1861" s="90">
        <f>_xll.qlTenorBasisForwardRate(TenorBasis6M,AC1861,_xll.ohTrigger(trigger,$X$24))</f>
        <v>1.4962707719390442E-2</v>
      </c>
      <c r="AG1861" s="90">
        <f>_xll.qlIndexFixing(TenorBasisIndex6M,$AB1861,TRUE,_xll.ohTrigger(trigger,$X$24))</f>
        <v>1.5070875173756966E-2</v>
      </c>
      <c r="AH1861" s="43">
        <f>_xll.qlIndexFixing($X$9,$AB1861,TRUE,trigger)</f>
        <v>1.5169081952477025E-2</v>
      </c>
      <c r="AI1861" s="45">
        <f t="shared" si="43"/>
        <v>-0.98206778720058907</v>
      </c>
    </row>
    <row r="1862" spans="27:35" x14ac:dyDescent="0.2">
      <c r="AA1862" s="122" t="s">
        <v>88</v>
      </c>
      <c r="AB1862" s="40">
        <f>_xll.qlInterestRateIndexFixingDate($X$9,AC1862)</f>
        <v>52443</v>
      </c>
      <c r="AC1862" s="40">
        <f>_xll.qlCalendarAdvance(calendar,$AC1861,AA1862,,,trigger)</f>
        <v>52447</v>
      </c>
      <c r="AD1862" s="40">
        <f>_xll.qlInterestRateIndexMaturity($X$9,AC1862,)</f>
        <v>52631</v>
      </c>
      <c r="AE1862" s="43">
        <f>_xll.qlTenorBasisValue(TenorBasis6M,AC1862,_xll.ohTrigger(trigger,$X$24))</f>
        <v>3.2403493336098118E-4</v>
      </c>
      <c r="AF1862" s="90">
        <f>_xll.qlTenorBasisForwardRate(TenorBasis6M,AC1862,_xll.ohTrigger(trigger,$X$24))</f>
        <v>1.4963529001847702E-2</v>
      </c>
      <c r="AG1862" s="90">
        <f>_xll.qlIndexFixing(TenorBasisIndex6M,$AB1862,TRUE,_xll.ohTrigger(trigger,$X$24))</f>
        <v>1.5055977109517744E-2</v>
      </c>
      <c r="AH1862" s="43">
        <f>_xll.qlIndexFixing($X$9,$AB1862,TRUE,trigger)</f>
        <v>1.5169440686798404E-2</v>
      </c>
      <c r="AI1862" s="45">
        <f t="shared" si="43"/>
        <v>-1.1346357728066019</v>
      </c>
    </row>
    <row r="1863" spans="27:35" x14ac:dyDescent="0.2">
      <c r="AA1863" s="122" t="s">
        <v>88</v>
      </c>
      <c r="AB1863" s="40">
        <f>_xll.qlInterestRateIndexFixingDate($X$9,AC1863)</f>
        <v>52450</v>
      </c>
      <c r="AC1863" s="40">
        <f>_xll.qlCalendarAdvance(calendar,$AC1862,AA1863,,,trigger)</f>
        <v>52454</v>
      </c>
      <c r="AD1863" s="40">
        <f>_xll.qlInterestRateIndexMaturity($X$9,AC1863,)</f>
        <v>52638</v>
      </c>
      <c r="AE1863" s="43">
        <f>_xll.qlTenorBasisValue(TenorBasis6M,AC1863,_xll.ohTrigger(trigger,$X$24))</f>
        <v>3.2362917353835402E-4</v>
      </c>
      <c r="AF1863" s="90">
        <f>_xll.qlTenorBasisForwardRate(TenorBasis6M,AC1863,_xll.ohTrigger(trigger,$X$24))</f>
        <v>1.4964391693037491E-2</v>
      </c>
      <c r="AG1863" s="90">
        <f>_xll.qlIndexFixing(TenorBasisIndex6M,$AB1863,TRUE,_xll.ohTrigger(trigger,$X$24))</f>
        <v>1.5041120466819068E-2</v>
      </c>
      <c r="AH1863" s="43">
        <f>_xll.qlIndexFixing($X$9,$AB1863,TRUE,trigger)</f>
        <v>1.5169827635087034E-2</v>
      </c>
      <c r="AI1863" s="45">
        <f t="shared" si="43"/>
        <v>-1.28707168267966</v>
      </c>
    </row>
    <row r="1864" spans="27:35" x14ac:dyDescent="0.2">
      <c r="AA1864" s="122" t="s">
        <v>88</v>
      </c>
      <c r="AB1864" s="40">
        <f>_xll.qlInterestRateIndexFixingDate($X$9,AC1864)</f>
        <v>52457</v>
      </c>
      <c r="AC1864" s="40">
        <f>_xll.qlCalendarAdvance(calendar,$AC1863,AA1864,,,trigger)</f>
        <v>52461</v>
      </c>
      <c r="AD1864" s="40">
        <f>_xll.qlInterestRateIndexMaturity($X$9,AC1864,)</f>
        <v>52645</v>
      </c>
      <c r="AE1864" s="43">
        <f>_xll.qlTenorBasisValue(TenorBasis6M,AC1864,_xll.ohTrigger(trigger,$X$24))</f>
        <v>3.2322461115277996E-4</v>
      </c>
      <c r="AF1864" s="90">
        <f>_xll.qlTenorBasisForwardRate(TenorBasis6M,AC1864,_xll.ohTrigger(trigger,$X$24))</f>
        <v>1.4965295789739342E-2</v>
      </c>
      <c r="AG1864" s="90">
        <f>_xll.qlIndexFixing(TenorBasisIndex6M,$AB1864,TRUE,_xll.ohTrigger(trigger,$X$24))</f>
        <v>1.5026305241449087E-2</v>
      </c>
      <c r="AH1864" s="43">
        <f>_xll.qlIndexFixing($X$9,$AB1864,TRUE,trigger)</f>
        <v>1.5170242797358551E-2</v>
      </c>
      <c r="AI1864" s="45">
        <f t="shared" si="43"/>
        <v>-1.4393755590946453</v>
      </c>
    </row>
    <row r="1865" spans="27:35" x14ac:dyDescent="0.2">
      <c r="AA1865" s="122" t="s">
        <v>88</v>
      </c>
      <c r="AB1865" s="40">
        <f>_xll.qlInterestRateIndexFixingDate($X$9,AC1865)</f>
        <v>52464</v>
      </c>
      <c r="AC1865" s="40">
        <f>_xll.qlCalendarAdvance(calendar,$AC1864,AA1865,,,trigger)</f>
        <v>52468</v>
      </c>
      <c r="AD1865" s="40">
        <f>_xll.qlInterestRateIndexMaturity($X$9,AC1865,)</f>
        <v>52652</v>
      </c>
      <c r="AE1865" s="43">
        <f>_xll.qlTenorBasisValue(TenorBasis6M,AC1865,_xll.ohTrigger(trigger,$X$24))</f>
        <v>3.2282124292080727E-4</v>
      </c>
      <c r="AF1865" s="90">
        <f>_xll.qlTenorBasisForwardRate(TenorBasis6M,AC1865,_xll.ohTrigger(trigger,$X$24))</f>
        <v>1.4966241288747125E-2</v>
      </c>
      <c r="AG1865" s="90">
        <f>_xll.qlIndexFixing(TenorBasisIndex6M,$AB1865,TRUE,_xll.ohTrigger(trigger,$X$24))</f>
        <v>1.501153142921203E-2</v>
      </c>
      <c r="AH1865" s="43">
        <f>_xll.qlIndexFixing($X$9,$AB1865,TRUE,trigger)</f>
        <v>1.5170686173630769E-2</v>
      </c>
      <c r="AI1865" s="45">
        <f t="shared" si="43"/>
        <v>-1.5915474441873836</v>
      </c>
    </row>
    <row r="1866" spans="27:35" x14ac:dyDescent="0.2">
      <c r="AA1866" s="122" t="s">
        <v>88</v>
      </c>
      <c r="AB1866" s="40">
        <f>_xll.qlInterestRateIndexFixingDate($X$9,AC1866)</f>
        <v>52471</v>
      </c>
      <c r="AC1866" s="40">
        <f>_xll.qlCalendarAdvance(calendar,$AC1865,AA1866,,,trigger)</f>
        <v>52475</v>
      </c>
      <c r="AD1866" s="40">
        <f>_xll.qlInterestRateIndexMaturity($X$9,AC1866,)</f>
        <v>52657</v>
      </c>
      <c r="AE1866" s="43">
        <f>_xll.qlTenorBasisValue(TenorBasis6M,AC1866,_xll.ohTrigger(trigger,$X$24))</f>
        <v>3.2241906556680346E-4</v>
      </c>
      <c r="AF1866" s="90">
        <f>_xll.qlTenorBasisForwardRate(TenorBasis6M,AC1866,_xll.ohTrigger(trigger,$X$24))</f>
        <v>1.4966438240048494E-2</v>
      </c>
      <c r="AG1866" s="90">
        <f>_xll.qlIndexFixing(TenorBasisIndex6M,$AB1866,TRUE,_xll.ohTrigger(trigger,$X$24))</f>
        <v>1.4996771559415567E-2</v>
      </c>
      <c r="AH1866" s="43">
        <f>_xll.qlIndexFixing($X$9,$AB1866,TRUE,trigger)</f>
        <v>1.5170433431524594E-2</v>
      </c>
      <c r="AI1866" s="45">
        <f t="shared" si="43"/>
        <v>-1.7366187210902766</v>
      </c>
    </row>
    <row r="1867" spans="27:35" x14ac:dyDescent="0.2">
      <c r="AA1867" s="122" t="s">
        <v>88</v>
      </c>
      <c r="AB1867" s="40">
        <f>_xll.qlInterestRateIndexFixingDate($X$9,AC1867)</f>
        <v>52478</v>
      </c>
      <c r="AC1867" s="40">
        <f>_xll.qlCalendarAdvance(calendar,$AC1866,AA1867,,,trigger)</f>
        <v>52482</v>
      </c>
      <c r="AD1867" s="40">
        <f>_xll.qlInterestRateIndexMaturity($X$9,AC1867,)</f>
        <v>52664</v>
      </c>
      <c r="AE1867" s="43">
        <f>_xll.qlTenorBasisValue(TenorBasis6M,AC1867,_xll.ohTrigger(trigger,$X$24))</f>
        <v>3.2201807582294296E-4</v>
      </c>
      <c r="AF1867" s="90">
        <f>_xll.qlTenorBasisForwardRate(TenorBasis6M,AC1867,_xll.ohTrigger(trigger,$X$24))</f>
        <v>1.4967460537891795E-2</v>
      </c>
      <c r="AG1867" s="90">
        <f>_xll.qlIndexFixing(TenorBasisIndex6M,$AB1867,TRUE,_xll.ohTrigger(trigger,$X$24))</f>
        <v>1.4981903139183846E-2</v>
      </c>
      <c r="AH1867" s="43">
        <f>_xll.qlIndexFixing($X$9,$AB1867,TRUE,trigger)</f>
        <v>1.5170929163651151E-2</v>
      </c>
      <c r="AI1867" s="45">
        <f t="shared" si="43"/>
        <v>-1.8902602446730503</v>
      </c>
    </row>
    <row r="1868" spans="27:35" x14ac:dyDescent="0.2">
      <c r="AA1868" s="122" t="s">
        <v>88</v>
      </c>
      <c r="AB1868" s="40">
        <f>_xll.qlInterestRateIndexFixingDate($X$9,AC1868)</f>
        <v>52485</v>
      </c>
      <c r="AC1868" s="40">
        <f>_xll.qlCalendarAdvance(calendar,$AC1867,AA1868,,,trigger)</f>
        <v>52489</v>
      </c>
      <c r="AD1868" s="40">
        <f>_xll.qlInterestRateIndexMaturity($X$9,AC1868,)</f>
        <v>52671</v>
      </c>
      <c r="AE1868" s="43">
        <f>_xll.qlTenorBasisValue(TenorBasis6M,AC1868,_xll.ohTrigger(trigger,$X$24))</f>
        <v>3.216182704291942E-4</v>
      </c>
      <c r="AF1868" s="90">
        <f>_xll.qlTenorBasisForwardRate(TenorBasis6M,AC1868,_xll.ohTrigger(trigger,$X$24))</f>
        <v>1.4968524225490895E-2</v>
      </c>
      <c r="AG1868" s="90">
        <f>_xll.qlIndexFixing(TenorBasisIndex6M,$AB1868,TRUE,_xll.ohTrigger(trigger,$X$24))</f>
        <v>1.4967076116932553E-2</v>
      </c>
      <c r="AH1868" s="43">
        <f>_xll.qlIndexFixing($X$9,$AB1868,TRUE,trigger)</f>
        <v>1.5171453107466079E-2</v>
      </c>
      <c r="AI1868" s="45">
        <f t="shared" si="43"/>
        <v>-2.0437699053352589</v>
      </c>
    </row>
    <row r="1869" spans="27:35" x14ac:dyDescent="0.2">
      <c r="AA1869" s="122" t="s">
        <v>88</v>
      </c>
      <c r="AB1869" s="40">
        <f>_xll.qlInterestRateIndexFixingDate($X$9,AC1869)</f>
        <v>52492</v>
      </c>
      <c r="AC1869" s="40">
        <f>_xll.qlCalendarAdvance(calendar,$AC1868,AA1869,,,trigger)</f>
        <v>52496</v>
      </c>
      <c r="AD1869" s="40">
        <f>_xll.qlInterestRateIndexMaturity($X$9,AC1869,)</f>
        <v>52678</v>
      </c>
      <c r="AE1869" s="43">
        <f>_xll.qlTenorBasisValue(TenorBasis6M,AC1869,_xll.ohTrigger(trigger,$X$24))</f>
        <v>3.2121964613330694E-4</v>
      </c>
      <c r="AF1869" s="90">
        <f>_xll.qlTenorBasisForwardRate(TenorBasis6M,AC1869,_xll.ohTrigger(trigger,$X$24))</f>
        <v>1.49696292996769E-2</v>
      </c>
      <c r="AG1869" s="90">
        <f>_xll.qlIndexFixing(TenorBasisIndex6M,$AB1869,TRUE,_xll.ohTrigger(trigger,$X$24))</f>
        <v>1.4952290488502818E-2</v>
      </c>
      <c r="AH1869" s="43">
        <f>_xll.qlIndexFixing($X$9,$AB1869,TRUE,trigger)</f>
        <v>1.517200526299046E-2</v>
      </c>
      <c r="AI1869" s="45">
        <f t="shared" si="43"/>
        <v>-2.1971477448764176</v>
      </c>
    </row>
    <row r="1870" spans="27:35" x14ac:dyDescent="0.2">
      <c r="AA1870" s="122" t="s">
        <v>88</v>
      </c>
      <c r="AB1870" s="40">
        <f>_xll.qlInterestRateIndexFixingDate($X$9,AC1870)</f>
        <v>52499</v>
      </c>
      <c r="AC1870" s="40">
        <f>_xll.qlCalendarAdvance(calendar,$AC1869,AA1870,,,trigger)</f>
        <v>52503</v>
      </c>
      <c r="AD1870" s="40">
        <f>_xll.qlInterestRateIndexMaturity($X$9,AC1870,)</f>
        <v>52685</v>
      </c>
      <c r="AE1870" s="43">
        <f>_xll.qlTenorBasisValue(TenorBasis6M,AC1870,_xll.ohTrigger(trigger,$X$24))</f>
        <v>3.2082219969079961E-4</v>
      </c>
      <c r="AF1870" s="90">
        <f>_xll.qlTenorBasisForwardRate(TenorBasis6M,AC1870,_xll.ohTrigger(trigger,$X$24))</f>
        <v>1.4970775757290139E-2</v>
      </c>
      <c r="AG1870" s="90">
        <f>_xll.qlIndexFixing(TenorBasisIndex6M,$AB1870,TRUE,_xll.ohTrigger(trigger,$X$24))</f>
        <v>1.4937546249745871E-2</v>
      </c>
      <c r="AH1870" s="43">
        <f>_xll.qlIndexFixing($X$9,$AB1870,TRUE,trigger)</f>
        <v>1.5172585630249326E-2</v>
      </c>
      <c r="AI1870" s="45">
        <f t="shared" si="43"/>
        <v>-2.3503938050345452</v>
      </c>
    </row>
    <row r="1871" spans="27:35" x14ac:dyDescent="0.2">
      <c r="AA1871" s="122" t="s">
        <v>88</v>
      </c>
      <c r="AB1871" s="40">
        <f>_xll.qlInterestRateIndexFixingDate($X$9,AC1871)</f>
        <v>52506</v>
      </c>
      <c r="AC1871" s="40">
        <f>_xll.qlCalendarAdvance(calendar,$AC1870,AA1871,,,trigger)</f>
        <v>52510</v>
      </c>
      <c r="AD1871" s="40">
        <f>_xll.qlInterestRateIndexMaturity($X$9,AC1871,)</f>
        <v>52693</v>
      </c>
      <c r="AE1871" s="43">
        <f>_xll.qlTenorBasisValue(TenorBasis6M,AC1871,_xll.ohTrigger(trigger,$X$24))</f>
        <v>3.2042592786494736E-4</v>
      </c>
      <c r="AF1871" s="90">
        <f>_xll.qlTenorBasisForwardRate(TenorBasis6M,AC1871,_xll.ohTrigger(trigger,$X$24))</f>
        <v>1.4972373424926919E-2</v>
      </c>
      <c r="AG1871" s="90">
        <f>_xll.qlIndexFixing(TenorBasisIndex6M,$AB1871,TRUE,_xll.ohTrigger(trigger,$X$24))</f>
        <v>1.4932331967989888E-2</v>
      </c>
      <c r="AH1871" s="43">
        <f>_xll.qlIndexFixing($X$9,$AB1871,TRUE,trigger)</f>
        <v>1.5173566465180175E-2</v>
      </c>
      <c r="AI1871" s="45">
        <f t="shared" si="43"/>
        <v>-2.4123449719028711</v>
      </c>
    </row>
    <row r="1872" spans="27:35" x14ac:dyDescent="0.2">
      <c r="AA1872" s="122" t="s">
        <v>88</v>
      </c>
      <c r="AB1872" s="40">
        <f>_xll.qlInterestRateIndexFixingDate($X$9,AC1872)</f>
        <v>52513</v>
      </c>
      <c r="AC1872" s="40">
        <f>_xll.qlCalendarAdvance(calendar,$AC1871,AA1872,,,trigger)</f>
        <v>52517</v>
      </c>
      <c r="AD1872" s="40">
        <f>_xll.qlInterestRateIndexMaturity($X$9,AC1872,)</f>
        <v>52700</v>
      </c>
      <c r="AE1872" s="43">
        <f>_xll.qlTenorBasisValue(TenorBasis6M,AC1872,_xll.ohTrigger(trigger,$X$24))</f>
        <v>3.2003082742676839E-4</v>
      </c>
      <c r="AF1872" s="90">
        <f>_xll.qlTenorBasisForwardRate(TenorBasis6M,AC1872,_xll.ohTrigger(trigger,$X$24))</f>
        <v>1.4973605645422177E-2</v>
      </c>
      <c r="AG1872" s="90">
        <f>_xll.qlIndexFixing(TenorBasisIndex6M,$AB1872,TRUE,_xll.ohTrigger(trigger,$X$24))</f>
        <v>1.4933564194534078E-2</v>
      </c>
      <c r="AH1872" s="43">
        <f>_xll.qlIndexFixing($X$9,$AB1872,TRUE,trigger)</f>
        <v>1.5174205297935613E-2</v>
      </c>
      <c r="AI1872" s="45">
        <f t="shared" si="43"/>
        <v>-2.4064110340153535</v>
      </c>
    </row>
    <row r="1873" spans="27:35" x14ac:dyDescent="0.2">
      <c r="AA1873" s="122" t="s">
        <v>88</v>
      </c>
      <c r="AB1873" s="40">
        <f>_xll.qlInterestRateIndexFixingDate($X$9,AC1873)</f>
        <v>52520</v>
      </c>
      <c r="AC1873" s="40">
        <f>_xll.qlCalendarAdvance(calendar,$AC1872,AA1873,,,trigger)</f>
        <v>52524</v>
      </c>
      <c r="AD1873" s="40">
        <f>_xll.qlInterestRateIndexMaturity($X$9,AC1873,)</f>
        <v>52707</v>
      </c>
      <c r="AE1873" s="43">
        <f>_xll.qlTenorBasisValue(TenorBasis6M,AC1873,_xll.ohTrigger(trigger,$X$24))</f>
        <v>3.1963689515501163E-4</v>
      </c>
      <c r="AF1873" s="90">
        <f>_xll.qlTenorBasisForwardRate(TenorBasis6M,AC1873,_xll.ohTrigger(trigger,$X$24))</f>
        <v>1.4974879241429413E-2</v>
      </c>
      <c r="AG1873" s="90">
        <f>_xll.qlIndexFixing(TenorBasisIndex6M,$AB1873,TRUE,_xll.ohTrigger(trigger,$X$24))</f>
        <v>1.4934837795753319E-2</v>
      </c>
      <c r="AH1873" s="43">
        <f>_xll.qlIndexFixing($X$9,$AB1873,TRUE,trigger)</f>
        <v>1.5174872343690639E-2</v>
      </c>
      <c r="AI1873" s="45">
        <f t="shared" si="43"/>
        <v>-2.4003454793732057</v>
      </c>
    </row>
    <row r="1874" spans="27:35" x14ac:dyDescent="0.2">
      <c r="AA1874" s="122" t="s">
        <v>88</v>
      </c>
      <c r="AB1874" s="40">
        <f>_xll.qlInterestRateIndexFixingDate($X$9,AC1874)</f>
        <v>52527</v>
      </c>
      <c r="AC1874" s="40">
        <f>_xll.qlCalendarAdvance(calendar,$AC1873,AA1874,,,trigger)</f>
        <v>52531</v>
      </c>
      <c r="AD1874" s="40">
        <f>_xll.qlInterestRateIndexMaturity($X$9,AC1874,)</f>
        <v>52714</v>
      </c>
      <c r="AE1874" s="43">
        <f>_xll.qlTenorBasisValue(TenorBasis6M,AC1874,_xll.ohTrigger(trigger,$X$24))</f>
        <v>3.1924412783614466E-4</v>
      </c>
      <c r="AF1874" s="90">
        <f>_xll.qlTenorBasisForwardRate(TenorBasis6M,AC1874,_xll.ohTrigger(trigger,$X$24))</f>
        <v>1.4976194209832866E-2</v>
      </c>
      <c r="AG1874" s="90">
        <f>_xll.qlIndexFixing(TenorBasisIndex6M,$AB1874,TRUE,_xll.ohTrigger(trigger,$X$24))</f>
        <v>1.493615276853491E-2</v>
      </c>
      <c r="AH1874" s="43">
        <f>_xll.qlIndexFixing($X$9,$AB1874,TRUE,trigger)</f>
        <v>1.5175567602472769E-2</v>
      </c>
      <c r="AI1874" s="45">
        <f t="shared" si="43"/>
        <v>-2.394148339378583</v>
      </c>
    </row>
    <row r="1875" spans="27:35" x14ac:dyDescent="0.2">
      <c r="AA1875" s="122" t="s">
        <v>88</v>
      </c>
      <c r="AB1875" s="40">
        <f>_xll.qlInterestRateIndexFixingDate($X$9,AC1875)</f>
        <v>52534</v>
      </c>
      <c r="AC1875" s="40">
        <f>_xll.qlCalendarAdvance(calendar,$AC1874,AA1875,,,trigger)</f>
        <v>52538</v>
      </c>
      <c r="AD1875" s="40">
        <f>_xll.qlInterestRateIndexMaturity($X$9,AC1875,)</f>
        <v>52720</v>
      </c>
      <c r="AE1875" s="43">
        <f>_xll.qlTenorBasisValue(TenorBasis6M,AC1875,_xll.ohTrigger(trigger,$X$24))</f>
        <v>3.1885252226433996E-4</v>
      </c>
      <c r="AF1875" s="90">
        <f>_xll.qlTenorBasisForwardRate(TenorBasis6M,AC1875,_xll.ohTrigger(trigger,$X$24))</f>
        <v>1.497712868695379E-2</v>
      </c>
      <c r="AG1875" s="90">
        <f>_xll.qlIndexFixing(TenorBasisIndex6M,$AB1875,TRUE,_xll.ohTrigger(trigger,$X$24))</f>
        <v>1.4937088906560132E-2</v>
      </c>
      <c r="AH1875" s="43">
        <f>_xll.qlIndexFixing($X$9,$AB1875,TRUE,trigger)</f>
        <v>1.5175910643454754E-2</v>
      </c>
      <c r="AI1875" s="45">
        <f t="shared" si="43"/>
        <v>-2.3882173689462189</v>
      </c>
    </row>
    <row r="1876" spans="27:35" x14ac:dyDescent="0.2">
      <c r="AA1876" s="122" t="s">
        <v>88</v>
      </c>
      <c r="AB1876" s="40">
        <f>_xll.qlInterestRateIndexFixingDate($X$9,AC1876)</f>
        <v>52541</v>
      </c>
      <c r="AC1876" s="40">
        <f>_xll.qlCalendarAdvance(calendar,$AC1875,AA1876,,,trigger)</f>
        <v>52545</v>
      </c>
      <c r="AD1876" s="40">
        <f>_xll.qlInterestRateIndexMaturity($X$9,AC1876,)</f>
        <v>52727</v>
      </c>
      <c r="AE1876" s="43">
        <f>_xll.qlTenorBasisValue(TenorBasis6M,AC1876,_xll.ohTrigger(trigger,$X$24))</f>
        <v>3.18462075241463E-4</v>
      </c>
      <c r="AF1876" s="90">
        <f>_xll.qlTenorBasisForwardRate(TenorBasis6M,AC1876,_xll.ohTrigger(trigger,$X$24))</f>
        <v>1.4978523379383909E-2</v>
      </c>
      <c r="AG1876" s="90">
        <f>_xll.qlIndexFixing(TenorBasisIndex6M,$AB1876,TRUE,_xll.ohTrigger(trigger,$X$24))</f>
        <v>1.4938483601909233E-2</v>
      </c>
      <c r="AH1876" s="43">
        <f>_xll.qlIndexFixing($X$9,$AB1876,TRUE,trigger)</f>
        <v>1.5176660281675702E-2</v>
      </c>
      <c r="AI1876" s="45">
        <f t="shared" si="43"/>
        <v>-2.3817667976646848</v>
      </c>
    </row>
    <row r="1877" spans="27:35" x14ac:dyDescent="0.2">
      <c r="AA1877" s="122" t="s">
        <v>88</v>
      </c>
      <c r="AB1877" s="40">
        <f>_xll.qlInterestRateIndexFixingDate($X$9,AC1877)</f>
        <v>52548</v>
      </c>
      <c r="AC1877" s="40">
        <f>_xll.qlCalendarAdvance(calendar,$AC1876,AA1877,,,trigger)</f>
        <v>52552</v>
      </c>
      <c r="AD1877" s="40">
        <f>_xll.qlInterestRateIndexMaturity($X$9,AC1877,)</f>
        <v>52734</v>
      </c>
      <c r="AE1877" s="43">
        <f>_xll.qlTenorBasisValue(TenorBasis6M,AC1877,_xll.ohTrigger(trigger,$X$24))</f>
        <v>3.1807278357705911E-4</v>
      </c>
      <c r="AF1877" s="90">
        <f>_xll.qlTenorBasisForwardRate(TenorBasis6M,AC1877,_xll.ohTrigger(trigger,$X$24))</f>
        <v>1.4979959433419595E-2</v>
      </c>
      <c r="AG1877" s="90">
        <f>_xll.qlIndexFixing(TenorBasisIndex6M,$AB1877,TRUE,_xll.ohTrigger(trigger,$X$24))</f>
        <v>1.4939919658033358E-2</v>
      </c>
      <c r="AH1877" s="43">
        <f>_xll.qlIndexFixing($X$9,$AB1877,TRUE,trigger)</f>
        <v>1.5177438131827904E-2</v>
      </c>
      <c r="AI1877" s="45">
        <f t="shared" si="43"/>
        <v>-2.3751847379454607</v>
      </c>
    </row>
    <row r="1878" spans="27:35" x14ac:dyDescent="0.2">
      <c r="AA1878" s="122" t="s">
        <v>88</v>
      </c>
      <c r="AB1878" s="40">
        <f>_xll.qlInterestRateIndexFixingDate($X$9,AC1878)</f>
        <v>52555</v>
      </c>
      <c r="AC1878" s="40">
        <f>_xll.qlCalendarAdvance(calendar,$AC1877,AA1878,,,trigger)</f>
        <v>52559</v>
      </c>
      <c r="AD1878" s="40">
        <f>_xll.qlInterestRateIndexMaturity($X$9,AC1878,)</f>
        <v>52741</v>
      </c>
      <c r="AE1878" s="43">
        <f>_xll.qlTenorBasisValue(TenorBasis6M,AC1878,_xll.ohTrigger(trigger,$X$24))</f>
        <v>3.1768464408834097E-4</v>
      </c>
      <c r="AF1878" s="90">
        <f>_xll.qlTenorBasisForwardRate(TenorBasis6M,AC1878,_xll.ohTrigger(trigger,$X$24))</f>
        <v>1.4981436845984629E-2</v>
      </c>
      <c r="AG1878" s="90">
        <f>_xll.qlIndexFixing(TenorBasisIndex6M,$AB1878,TRUE,_xll.ohTrigger(trigger,$X$24))</f>
        <v>1.4941397071856287E-2</v>
      </c>
      <c r="AH1878" s="43">
        <f>_xll.qlIndexFixing($X$9,$AB1878,TRUE,trigger)</f>
        <v>1.5178244193945176E-2</v>
      </c>
      <c r="AI1878" s="45">
        <f t="shared" si="43"/>
        <v>-2.3684712208888943</v>
      </c>
    </row>
    <row r="1879" spans="27:35" x14ac:dyDescent="0.2">
      <c r="AA1879" s="122" t="s">
        <v>88</v>
      </c>
      <c r="AB1879" s="40">
        <f>_xll.qlInterestRateIndexFixingDate($X$9,AC1879)</f>
        <v>52562</v>
      </c>
      <c r="AC1879" s="40">
        <f>_xll.qlCalendarAdvance(calendar,$AC1878,AA1879,,,trigger)</f>
        <v>52566</v>
      </c>
      <c r="AD1879" s="40">
        <f>_xll.qlInterestRateIndexMaturity($X$9,AC1879,)</f>
        <v>52749</v>
      </c>
      <c r="AE1879" s="43">
        <f>_xll.qlTenorBasisValue(TenorBasis6M,AC1879,_xll.ohTrigger(trigger,$X$24))</f>
        <v>3.1729765360017574E-4</v>
      </c>
      <c r="AF1879" s="90">
        <f>_xll.qlTenorBasisForwardRate(TenorBasis6M,AC1879,_xll.ohTrigger(trigger,$X$24))</f>
        <v>1.4983389529441633E-2</v>
      </c>
      <c r="AG1879" s="90">
        <f>_xll.qlIndexFixing(TenorBasisIndex6M,$AB1879,TRUE,_xll.ohTrigger(trigger,$X$24))</f>
        <v>1.4943348097493139E-2</v>
      </c>
      <c r="AH1879" s="43">
        <f>_xll.qlIndexFixing($X$9,$AB1879,TRUE,trigger)</f>
        <v>1.517946709288116E-2</v>
      </c>
      <c r="AI1879" s="45">
        <f t="shared" si="43"/>
        <v>-2.3611899538802072</v>
      </c>
    </row>
    <row r="1880" spans="27:35" x14ac:dyDescent="0.2">
      <c r="AA1880" s="122" t="s">
        <v>88</v>
      </c>
      <c r="AB1880" s="40">
        <f>_xll.qlInterestRateIndexFixingDate($X$9,AC1880)</f>
        <v>52569</v>
      </c>
      <c r="AC1880" s="40">
        <f>_xll.qlCalendarAdvance(calendar,$AC1879,AA1880,,,trigger)</f>
        <v>52573</v>
      </c>
      <c r="AD1880" s="40">
        <f>_xll.qlInterestRateIndexMaturity($X$9,AC1880,)</f>
        <v>52756</v>
      </c>
      <c r="AE1880" s="43">
        <f>_xll.qlTenorBasisValue(TenorBasis6M,AC1880,_xll.ohTrigger(trigger,$X$24))</f>
        <v>3.1691180894507213E-4</v>
      </c>
      <c r="AF1880" s="90">
        <f>_xll.qlTenorBasisForwardRate(TenorBasis6M,AC1880,_xll.ohTrigger(trigger,$X$24))</f>
        <v>1.4984952667352327E-2</v>
      </c>
      <c r="AG1880" s="90">
        <f>_xll.qlIndexFixing(TenorBasisIndex6M,$AB1880,TRUE,_xll.ohTrigger(trigger,$X$24))</f>
        <v>1.4944911234766965E-2</v>
      </c>
      <c r="AH1880" s="43">
        <f>_xll.qlIndexFixing($X$9,$AB1880,TRUE,trigger)</f>
        <v>1.5180331630495118E-2</v>
      </c>
      <c r="AI1880" s="45">
        <f t="shared" si="43"/>
        <v>-2.3542039572815345</v>
      </c>
    </row>
    <row r="1881" spans="27:35" x14ac:dyDescent="0.2">
      <c r="AA1881" s="122" t="s">
        <v>88</v>
      </c>
      <c r="AB1881" s="40">
        <f>_xll.qlInterestRateIndexFixingDate($X$9,AC1881)</f>
        <v>52576</v>
      </c>
      <c r="AC1881" s="40">
        <f>_xll.qlCalendarAdvance(calendar,$AC1880,AA1881,,,trigger)</f>
        <v>52580</v>
      </c>
      <c r="AD1881" s="40">
        <f>_xll.qlInterestRateIndexMaturity($X$9,AC1881,)</f>
        <v>52763</v>
      </c>
      <c r="AE1881" s="43">
        <f>_xll.qlTenorBasisValue(TenorBasis6M,AC1881,_xll.ohTrigger(trigger,$X$24))</f>
        <v>3.1652710696316786E-4</v>
      </c>
      <c r="AF1881" s="90">
        <f>_xll.qlTenorBasisForwardRate(TenorBasis6M,AC1881,_xll.ohTrigger(trigger,$X$24))</f>
        <v>1.498655715613067E-2</v>
      </c>
      <c r="AG1881" s="90">
        <f>_xll.qlIndexFixing(TenorBasisIndex6M,$AB1881,TRUE,_xll.ohTrigger(trigger,$X$24))</f>
        <v>1.4946515722074571E-2</v>
      </c>
      <c r="AH1881" s="43">
        <f>_xll.qlIndexFixing($X$9,$AB1881,TRUE,trigger)</f>
        <v>1.518122438137031E-2</v>
      </c>
      <c r="AI1881" s="45">
        <f t="shared" si="43"/>
        <v>-2.3470865929573965</v>
      </c>
    </row>
    <row r="1882" spans="27:35" x14ac:dyDescent="0.2">
      <c r="AA1882" s="122" t="s">
        <v>88</v>
      </c>
      <c r="AB1882" s="40">
        <f>_xll.qlInterestRateIndexFixingDate($X$9,AC1882)</f>
        <v>52583</v>
      </c>
      <c r="AC1882" s="40">
        <f>_xll.qlCalendarAdvance(calendar,$AC1881,AA1882,,,trigger)</f>
        <v>52587</v>
      </c>
      <c r="AD1882" s="40">
        <f>_xll.qlInterestRateIndexMaturity($X$9,AC1882,)</f>
        <v>52770</v>
      </c>
      <c r="AE1882" s="43">
        <f>_xll.qlTenorBasisValue(TenorBasis6M,AC1882,_xll.ohTrigger(trigger,$X$24))</f>
        <v>3.1614354450221698E-4</v>
      </c>
      <c r="AF1882" s="90">
        <f>_xll.qlTenorBasisForwardRate(TenorBasis6M,AC1882,_xll.ohTrigger(trigger,$X$24))</f>
        <v>1.4988202992743021E-2</v>
      </c>
      <c r="AG1882" s="90">
        <f>_xll.qlIndexFixing(TenorBasisIndex6M,$AB1882,TRUE,_xll.ohTrigger(trigger,$X$24))</f>
        <v>1.4948161556380134E-2</v>
      </c>
      <c r="AH1882" s="43">
        <f>_xll.qlIndexFixing($X$9,$AB1882,TRUE,trigger)</f>
        <v>1.5182145345543867E-2</v>
      </c>
      <c r="AI1882" s="45">
        <f t="shared" si="43"/>
        <v>-2.3398378916373272</v>
      </c>
    </row>
    <row r="1883" spans="27:35" x14ac:dyDescent="0.2">
      <c r="AA1883" s="122" t="s">
        <v>88</v>
      </c>
      <c r="AB1883" s="40">
        <f>_xll.qlInterestRateIndexFixingDate($X$9,AC1883)</f>
        <v>52589</v>
      </c>
      <c r="AC1883" s="40">
        <f>_xll.qlCalendarAdvance(calendar,$AC1882,AA1883,,,trigger)</f>
        <v>52594</v>
      </c>
      <c r="AD1883" s="40">
        <f>_xll.qlInterestRateIndexMaturity($X$9,AC1883,)</f>
        <v>52777</v>
      </c>
      <c r="AE1883" s="43">
        <f>_xll.qlTenorBasisValue(TenorBasis6M,AC1883,_xll.ohTrigger(trigger,$X$24))</f>
        <v>3.1576111841757681E-4</v>
      </c>
      <c r="AF1883" s="90">
        <f>_xll.qlTenorBasisForwardRate(TenorBasis6M,AC1883,_xll.ohTrigger(trigger,$X$24))</f>
        <v>1.4989890174163169E-2</v>
      </c>
      <c r="AG1883" s="90">
        <f>_xll.qlIndexFixing(TenorBasisIndex6M,$AB1883,TRUE,_xll.ohTrigger(trigger,$X$24))</f>
        <v>1.4949848734657876E-2</v>
      </c>
      <c r="AH1883" s="43">
        <f>_xll.qlIndexFixing($X$9,$AB1883,TRUE,trigger)</f>
        <v>1.5183094523055538E-2</v>
      </c>
      <c r="AI1883" s="45">
        <f t="shared" si="43"/>
        <v>-2.3324578839766139</v>
      </c>
    </row>
    <row r="1884" spans="27:35" x14ac:dyDescent="0.2">
      <c r="AA1884" s="122" t="s">
        <v>88</v>
      </c>
      <c r="AB1884" s="40">
        <f>_xll.qlInterestRateIndexFixingDate($X$9,AC1884)</f>
        <v>52596</v>
      </c>
      <c r="AC1884" s="40">
        <f>_xll.qlCalendarAdvance(calendar,$AC1883,AA1884,,,trigger)</f>
        <v>52601</v>
      </c>
      <c r="AD1884" s="40">
        <f>_xll.qlInterestRateIndexMaturity($X$9,AC1884,)</f>
        <v>52783</v>
      </c>
      <c r="AE1884" s="43">
        <f>_xll.qlTenorBasisValue(TenorBasis6M,AC1884,_xll.ohTrigger(trigger,$X$24))</f>
        <v>3.1537982557219521E-4</v>
      </c>
      <c r="AF1884" s="90">
        <f>_xll.qlTenorBasisForwardRate(TenorBasis6M,AC1884,_xll.ohTrigger(trigger,$X$24))</f>
        <v>1.4991169679490799E-2</v>
      </c>
      <c r="AG1884" s="90">
        <f>_xll.qlIndexFixing(TenorBasisIndex6M,$AB1884,TRUE,_xll.ohTrigger(trigger,$X$24))</f>
        <v>1.495112989545961E-2</v>
      </c>
      <c r="AH1884" s="43">
        <f>_xll.qlIndexFixing($X$9,$AB1884,TRUE,trigger)</f>
        <v>1.5183673019901867E-2</v>
      </c>
      <c r="AI1884" s="45">
        <f t="shared" si="43"/>
        <v>-2.3254312444225684</v>
      </c>
    </row>
    <row r="1885" spans="27:35" x14ac:dyDescent="0.2">
      <c r="AA1885" s="122" t="s">
        <v>88</v>
      </c>
      <c r="AB1885" s="40">
        <f>_xll.qlInterestRateIndexFixingDate($X$9,AC1885)</f>
        <v>52604</v>
      </c>
      <c r="AC1885" s="40">
        <f>_xll.qlCalendarAdvance(calendar,$AC1884,AA1885,,,trigger)</f>
        <v>52608</v>
      </c>
      <c r="AD1885" s="40">
        <f>_xll.qlInterestRateIndexMaturity($X$9,AC1885,)</f>
        <v>52790</v>
      </c>
      <c r="AE1885" s="43">
        <f>_xll.qlTenorBasisValue(TenorBasis6M,AC1885,_xll.ohTrigger(trigger,$X$24))</f>
        <v>3.1499966283659751E-4</v>
      </c>
      <c r="AF1885" s="90">
        <f>_xll.qlTenorBasisForwardRate(TenorBasis6M,AC1885,_xll.ohTrigger(trigger,$X$24))</f>
        <v>1.4992936516471695E-2</v>
      </c>
      <c r="AG1885" s="90">
        <f>_xll.qlIndexFixing(TenorBasisIndex6M,$AB1885,TRUE,_xll.ohTrigger(trigger,$X$24))</f>
        <v>1.4952896727883273E-2</v>
      </c>
      <c r="AH1885" s="43">
        <f>_xll.qlIndexFixing($X$9,$AB1885,TRUE,trigger)</f>
        <v>1.5184676566795363E-2</v>
      </c>
      <c r="AI1885" s="45">
        <f t="shared" si="43"/>
        <v>-2.3177983891209051</v>
      </c>
    </row>
    <row r="1886" spans="27:35" x14ac:dyDescent="0.2">
      <c r="AA1886" s="122" t="s">
        <v>88</v>
      </c>
      <c r="AB1886" s="40">
        <f>_xll.qlInterestRateIndexFixingDate($X$9,AC1886)</f>
        <v>52611</v>
      </c>
      <c r="AC1886" s="40">
        <f>_xll.qlCalendarAdvance(calendar,$AC1885,AA1886,,,trigger)</f>
        <v>52615</v>
      </c>
      <c r="AD1886" s="40">
        <f>_xll.qlInterestRateIndexMaturity($X$9,AC1886,)</f>
        <v>52797</v>
      </c>
      <c r="AE1886" s="43">
        <f>_xll.qlTenorBasisValue(TenorBasis6M,AC1886,_xll.ohTrigger(trigger,$X$24))</f>
        <v>3.1462062708887426E-4</v>
      </c>
      <c r="AF1886" s="90">
        <f>_xll.qlTenorBasisForwardRate(TenorBasis6M,AC1886,_xll.ohTrigger(trigger,$X$24))</f>
        <v>1.499474468773628E-2</v>
      </c>
      <c r="AG1886" s="90">
        <f>_xll.qlIndexFixing(TenorBasisIndex6M,$AB1886,TRUE,_xll.ohTrigger(trigger,$X$24))</f>
        <v>1.495470489375964E-2</v>
      </c>
      <c r="AH1886" s="43">
        <f>_xll.qlIndexFixing($X$9,$AB1886,TRUE,trigger)</f>
        <v>1.518570832596094E-2</v>
      </c>
      <c r="AI1886" s="45">
        <f t="shared" si="43"/>
        <v>-2.3100343220129953</v>
      </c>
    </row>
    <row r="1887" spans="27:35" x14ac:dyDescent="0.2">
      <c r="AA1887" s="122" t="s">
        <v>88</v>
      </c>
      <c r="AB1887" s="40">
        <f>_xll.qlInterestRateIndexFixingDate($X$9,AC1887)</f>
        <v>52618</v>
      </c>
      <c r="AC1887" s="40">
        <f>_xll.qlCalendarAdvance(calendar,$AC1886,AA1887,,,trigger)</f>
        <v>52622</v>
      </c>
      <c r="AD1887" s="40">
        <f>_xll.qlInterestRateIndexMaturity($X$9,AC1887,)</f>
        <v>52804</v>
      </c>
      <c r="AE1887" s="43">
        <f>_xll.qlTenorBasisValue(TenorBasis6M,AC1887,_xll.ohTrigger(trigger,$X$24))</f>
        <v>3.1424271521466804E-4</v>
      </c>
      <c r="AF1887" s="90">
        <f>_xll.qlTenorBasisForwardRate(TenorBasis6M,AC1887,_xll.ohTrigger(trigger,$X$24))</f>
        <v>1.4996594190296614E-2</v>
      </c>
      <c r="AG1887" s="90">
        <f>_xll.qlIndexFixing(TenorBasisIndex6M,$AB1887,TRUE,_xll.ohTrigger(trigger,$X$24))</f>
        <v>1.4956554390102969E-2</v>
      </c>
      <c r="AH1887" s="43">
        <f>_xll.qlIndexFixing($X$9,$AB1887,TRUE,trigger)</f>
        <v>1.5186768297442517E-2</v>
      </c>
      <c r="AI1887" s="45">
        <f t="shared" si="43"/>
        <v>-2.3021390733954719</v>
      </c>
    </row>
    <row r="1888" spans="27:35" x14ac:dyDescent="0.2">
      <c r="AA1888" s="122" t="s">
        <v>88</v>
      </c>
      <c r="AB1888" s="40">
        <f>_xll.qlInterestRateIndexFixingDate($X$9,AC1888)</f>
        <v>52625</v>
      </c>
      <c r="AC1888" s="40">
        <f>_xll.qlCalendarAdvance(calendar,$AC1887,AA1888,,,trigger)</f>
        <v>52629</v>
      </c>
      <c r="AD1888" s="40">
        <f>_xll.qlInterestRateIndexMaturity($X$9,AC1888,)</f>
        <v>52811</v>
      </c>
      <c r="AE1888" s="43">
        <f>_xll.qlTenorBasisValue(TenorBasis6M,AC1888,_xll.ohTrigger(trigger,$X$24))</f>
        <v>3.1386592410716051E-4</v>
      </c>
      <c r="AF1888" s="90">
        <f>_xll.qlTenorBasisForwardRate(TenorBasis6M,AC1888,_xll.ohTrigger(trigger,$X$24))</f>
        <v>1.4998485021178811E-2</v>
      </c>
      <c r="AG1888" s="90">
        <f>_xll.qlIndexFixing(TenorBasisIndex6M,$AB1888,TRUE,_xll.ohTrigger(trigger,$X$24))</f>
        <v>1.4958445213935859E-2</v>
      </c>
      <c r="AH1888" s="43">
        <f>_xll.qlIndexFixing($X$9,$AB1888,TRUE,trigger)</f>
        <v>1.5187856481284453E-2</v>
      </c>
      <c r="AI1888" s="45">
        <f t="shared" si="43"/>
        <v>-2.2941126734859347</v>
      </c>
    </row>
    <row r="1889" spans="27:35" x14ac:dyDescent="0.2">
      <c r="AA1889" s="122" t="s">
        <v>88</v>
      </c>
      <c r="AB1889" s="40">
        <f>_xll.qlInterestRateIndexFixingDate($X$9,AC1889)</f>
        <v>52632</v>
      </c>
      <c r="AC1889" s="40">
        <f>_xll.qlCalendarAdvance(calendar,$AC1888,AA1889,,,trigger)</f>
        <v>52636</v>
      </c>
      <c r="AD1889" s="40">
        <f>_xll.qlInterestRateIndexMaturity($X$9,AC1889,)</f>
        <v>52818</v>
      </c>
      <c r="AE1889" s="43">
        <f>_xll.qlTenorBasisValue(TenorBasis6M,AC1889,_xll.ohTrigger(trigger,$X$24))</f>
        <v>3.1349025066705974E-4</v>
      </c>
      <c r="AF1889" s="90">
        <f>_xll.qlTenorBasisForwardRate(TenorBasis6M,AC1889,_xll.ohTrigger(trigger,$X$24))</f>
        <v>1.5000417177416453E-2</v>
      </c>
      <c r="AG1889" s="90">
        <f>_xll.qlIndexFixing(TenorBasisIndex6M,$AB1889,TRUE,_xll.ohTrigger(trigger,$X$24))</f>
        <v>1.4960377362295409E-2</v>
      </c>
      <c r="AH1889" s="43">
        <f>_xll.qlIndexFixing($X$9,$AB1889,TRUE,trigger)</f>
        <v>1.5188972877533305E-2</v>
      </c>
      <c r="AI1889" s="45">
        <f t="shared" si="43"/>
        <v>-2.2859551523789561</v>
      </c>
    </row>
    <row r="1890" spans="27:35" x14ac:dyDescent="0.2">
      <c r="AA1890" s="122" t="s">
        <v>88</v>
      </c>
      <c r="AB1890" s="40">
        <f>_xll.qlInterestRateIndexFixingDate($X$9,AC1890)</f>
        <v>52639</v>
      </c>
      <c r="AC1890" s="40">
        <f>_xll.qlCalendarAdvance(calendar,$AC1889,AA1890,,,trigger)</f>
        <v>52643</v>
      </c>
      <c r="AD1890" s="40">
        <f>_xll.qlInterestRateIndexMaturity($X$9,AC1890,)</f>
        <v>52825</v>
      </c>
      <c r="AE1890" s="43">
        <f>_xll.qlTenorBasisValue(TenorBasis6M,AC1890,_xll.ohTrigger(trigger,$X$24))</f>
        <v>3.131156918025871E-4</v>
      </c>
      <c r="AF1890" s="90">
        <f>_xll.qlTenorBasisForwardRate(TenorBasis6M,AC1890,_xll.ohTrigger(trigger,$X$24))</f>
        <v>1.5002390656056299E-2</v>
      </c>
      <c r="AG1890" s="90">
        <f>_xll.qlIndexFixing(TenorBasisIndex6M,$AB1890,TRUE,_xll.ohTrigger(trigger,$X$24))</f>
        <v>1.4962350832226178E-2</v>
      </c>
      <c r="AH1890" s="43">
        <f>_xll.qlIndexFixing($X$9,$AB1890,TRUE,trigger)</f>
        <v>1.5190117486236509E-2</v>
      </c>
      <c r="AI1890" s="45">
        <f t="shared" si="43"/>
        <v>-2.2776665401033105</v>
      </c>
    </row>
    <row r="1891" spans="27:35" x14ac:dyDescent="0.2">
      <c r="AA1891" s="122" t="s">
        <v>88</v>
      </c>
      <c r="AB1891" s="40">
        <f>_xll.qlInterestRateIndexFixingDate($X$9,AC1891)</f>
        <v>52646</v>
      </c>
      <c r="AC1891" s="40">
        <f>_xll.qlCalendarAdvance(calendar,$AC1890,AA1891,,,trigger)</f>
        <v>52650</v>
      </c>
      <c r="AD1891" s="40">
        <f>_xll.qlInterestRateIndexMaturity($X$9,AC1891,)</f>
        <v>52832</v>
      </c>
      <c r="AE1891" s="43">
        <f>_xll.qlTenorBasisValue(TenorBasis6M,AC1891,_xll.ohTrigger(trigger,$X$24))</f>
        <v>3.1274224442946492E-4</v>
      </c>
      <c r="AF1891" s="90">
        <f>_xll.qlTenorBasisForwardRate(TenorBasis6M,AC1891,_xll.ohTrigger(trigger,$X$24))</f>
        <v>1.5004405454149938E-2</v>
      </c>
      <c r="AG1891" s="90">
        <f>_xll.qlIndexFixing(TenorBasisIndex6M,$AB1891,TRUE,_xll.ohTrigger(trigger,$X$24))</f>
        <v>1.4964365620781512E-2</v>
      </c>
      <c r="AH1891" s="43">
        <f>_xll.qlIndexFixing($X$9,$AB1891,TRUE,trigger)</f>
        <v>1.5191290307442814E-2</v>
      </c>
      <c r="AI1891" s="45">
        <f t="shared" si="43"/>
        <v>-2.2692468666130234</v>
      </c>
    </row>
    <row r="1892" spans="27:35" x14ac:dyDescent="0.2">
      <c r="AA1892" s="122" t="s">
        <v>88</v>
      </c>
      <c r="AB1892" s="40">
        <f>_xll.qlInterestRateIndexFixingDate($X$9,AC1892)</f>
        <v>52653</v>
      </c>
      <c r="AC1892" s="40">
        <f>_xll.qlCalendarAdvance(calendar,$AC1891,AA1892,,,trigger)</f>
        <v>52657</v>
      </c>
      <c r="AD1892" s="40">
        <f>_xll.qlInterestRateIndexMaturity($X$9,AC1892,)</f>
        <v>52841</v>
      </c>
      <c r="AE1892" s="43">
        <f>_xll.qlTenorBasisValue(TenorBasis6M,AC1892,_xll.ohTrigger(trigger,$X$24))</f>
        <v>3.123699054709029E-4</v>
      </c>
      <c r="AF1892" s="90">
        <f>_xll.qlTenorBasisForwardRate(TenorBasis6M,AC1892,_xll.ohTrigger(trigger,$X$24))</f>
        <v>1.5007408392718071E-2</v>
      </c>
      <c r="AG1892" s="90">
        <f>_xll.qlIndexFixing(TenorBasisIndex6M,$AB1892,TRUE,_xll.ohTrigger(trigger,$X$24))</f>
        <v>1.4967365225633729E-2</v>
      </c>
      <c r="AH1892" s="43">
        <f>_xll.qlIndexFixing($X$9,$AB1892,TRUE,trigger)</f>
        <v>1.5193322323678196E-2</v>
      </c>
      <c r="AI1892" s="45">
        <f t="shared" si="43"/>
        <v>-2.2595709804446722</v>
      </c>
    </row>
    <row r="1893" spans="27:35" x14ac:dyDescent="0.2">
      <c r="AA1893" s="122" t="s">
        <v>88</v>
      </c>
      <c r="AB1893" s="40">
        <f>_xll.qlInterestRateIndexFixingDate($X$9,AC1893)</f>
        <v>52660</v>
      </c>
      <c r="AC1893" s="40">
        <f>_xll.qlCalendarAdvance(calendar,$AC1892,AA1893,,,trigger)</f>
        <v>52664</v>
      </c>
      <c r="AD1893" s="40">
        <f>_xll.qlInterestRateIndexMaturity($X$9,AC1893,)</f>
        <v>52848</v>
      </c>
      <c r="AE1893" s="43">
        <f>_xll.qlTenorBasisValue(TenorBasis6M,AC1893,_xll.ohTrigger(trigger,$X$24))</f>
        <v>3.119986718575857E-4</v>
      </c>
      <c r="AF1893" s="90">
        <f>_xll.qlTenorBasisForwardRate(TenorBasis6M,AC1893,_xll.ohTrigger(trigger,$X$24))</f>
        <v>1.5009511895477874E-2</v>
      </c>
      <c r="AG1893" s="90">
        <f>_xll.qlIndexFixing(TenorBasisIndex6M,$AB1893,TRUE,_xll.ohTrigger(trigger,$X$24))</f>
        <v>1.4969468716610783E-2</v>
      </c>
      <c r="AH1893" s="43">
        <f>_xll.qlIndexFixing($X$9,$AB1893,TRUE,trigger)</f>
        <v>1.5194555704131618E-2</v>
      </c>
      <c r="AI1893" s="45">
        <f t="shared" si="43"/>
        <v>-2.2508698752083527</v>
      </c>
    </row>
    <row r="1894" spans="27:35" x14ac:dyDescent="0.2">
      <c r="AA1894" s="122" t="s">
        <v>88</v>
      </c>
      <c r="AB1894" s="40">
        <f>_xll.qlInterestRateIndexFixingDate($X$9,AC1894)</f>
        <v>52667</v>
      </c>
      <c r="AC1894" s="40">
        <f>_xll.qlCalendarAdvance(calendar,$AC1893,AA1894,,,trigger)</f>
        <v>52671</v>
      </c>
      <c r="AD1894" s="40">
        <f>_xll.qlInterestRateIndexMaturity($X$9,AC1894,)</f>
        <v>52855</v>
      </c>
      <c r="AE1894" s="43">
        <f>_xll.qlTenorBasisValue(TenorBasis6M,AC1894,_xll.ohTrigger(trigger,$X$24))</f>
        <v>3.1162854052766E-4</v>
      </c>
      <c r="AF1894" s="90">
        <f>_xll.qlTenorBasisForwardRate(TenorBasis6M,AC1894,_xll.ohTrigger(trigger,$X$24))</f>
        <v>1.5011656711964029E-2</v>
      </c>
      <c r="AG1894" s="90">
        <f>_xll.qlIndexFixing(TenorBasisIndex6M,$AB1894,TRUE,_xll.ohTrigger(trigger,$X$24))</f>
        <v>1.4971613520474859E-2</v>
      </c>
      <c r="AH1894" s="43">
        <f>_xll.qlIndexFixing($X$9,$AB1894,TRUE,trigger)</f>
        <v>1.5195817299629688E-2</v>
      </c>
      <c r="AI1894" s="45">
        <f t="shared" si="43"/>
        <v>-2.2420377915482841</v>
      </c>
    </row>
    <row r="1895" spans="27:35" x14ac:dyDescent="0.2">
      <c r="AA1895" s="122" t="s">
        <v>88</v>
      </c>
      <c r="AB1895" s="40">
        <f>_xll.qlInterestRateIndexFixingDate($X$9,AC1895)</f>
        <v>52674</v>
      </c>
      <c r="AC1895" s="40">
        <f>_xll.qlCalendarAdvance(calendar,$AC1894,AA1895,,,trigger)</f>
        <v>52678</v>
      </c>
      <c r="AD1895" s="40">
        <f>_xll.qlInterestRateIndexMaturity($X$9,AC1895,)</f>
        <v>52862</v>
      </c>
      <c r="AE1895" s="43">
        <f>_xll.qlTenorBasisValue(TenorBasis6M,AC1895,_xll.ohTrigger(trigger,$X$24))</f>
        <v>3.1125950842672133E-4</v>
      </c>
      <c r="AF1895" s="90">
        <f>_xll.qlTenorBasisForwardRate(TenorBasis6M,AC1895,_xll.ohTrigger(trigger,$X$24))</f>
        <v>1.5013842839272339E-2</v>
      </c>
      <c r="AG1895" s="90">
        <f>_xll.qlIndexFixing(TenorBasisIndex6M,$AB1895,TRUE,_xll.ohTrigger(trigger,$X$24))</f>
        <v>1.4973799634322198E-2</v>
      </c>
      <c r="AH1895" s="43">
        <f>_xll.qlIndexFixing($X$9,$AB1895,TRUE,trigger)</f>
        <v>1.5197107110227145E-2</v>
      </c>
      <c r="AI1895" s="45">
        <f t="shared" si="43"/>
        <v>-2.2330747590494635</v>
      </c>
    </row>
    <row r="1896" spans="27:35" x14ac:dyDescent="0.2">
      <c r="AA1896" s="122" t="s">
        <v>88</v>
      </c>
      <c r="AB1896" s="40">
        <f>_xll.qlInterestRateIndexFixingDate($X$9,AC1896)</f>
        <v>52681</v>
      </c>
      <c r="AC1896" s="40">
        <f>_xll.qlCalendarAdvance(calendar,$AC1895,AA1896,,,trigger)</f>
        <v>52685</v>
      </c>
      <c r="AD1896" s="40">
        <f>_xll.qlInterestRateIndexMaturity($X$9,AC1896,)</f>
        <v>52869</v>
      </c>
      <c r="AE1896" s="43">
        <f>_xll.qlTenorBasisValue(TenorBasis6M,AC1896,_xll.ohTrigger(trigger,$X$24))</f>
        <v>3.1089157250780125E-4</v>
      </c>
      <c r="AF1896" s="90">
        <f>_xll.qlTenorBasisForwardRate(TenorBasis6M,AC1896,_xll.ohTrigger(trigger,$X$24))</f>
        <v>1.5016070274511201E-2</v>
      </c>
      <c r="AG1896" s="90">
        <f>_xll.qlIndexFixing(TenorBasisIndex6M,$AB1896,TRUE,_xll.ohTrigger(trigger,$X$24))</f>
        <v>1.497602705526163E-2</v>
      </c>
      <c r="AH1896" s="43">
        <f>_xll.qlIndexFixing($X$9,$AB1896,TRUE,trigger)</f>
        <v>1.5198425135978294E-2</v>
      </c>
      <c r="AI1896" s="45">
        <f t="shared" si="43"/>
        <v>-2.2239808071666465</v>
      </c>
    </row>
    <row r="1897" spans="27:35" x14ac:dyDescent="0.2">
      <c r="AA1897" s="122" t="s">
        <v>88</v>
      </c>
      <c r="AB1897" s="40">
        <f>_xll.qlInterestRateIndexFixingDate($X$9,AC1897)</f>
        <v>52688</v>
      </c>
      <c r="AC1897" s="40">
        <f>_xll.qlCalendarAdvance(calendar,$AC1896,AA1897,,,trigger)</f>
        <v>52692</v>
      </c>
      <c r="AD1897" s="40">
        <f>_xll.qlInterestRateIndexMaturity($X$9,AC1897,)</f>
        <v>52875</v>
      </c>
      <c r="AE1897" s="43">
        <f>_xll.qlTenorBasisValue(TenorBasis6M,AC1897,_xll.ohTrigger(trigger,$X$24))</f>
        <v>3.1052472973135456E-4</v>
      </c>
      <c r="AF1897" s="90">
        <f>_xll.qlTenorBasisForwardRate(TenorBasis6M,AC1897,_xll.ohTrigger(trigger,$X$24))</f>
        <v>1.5017850249138466E-2</v>
      </c>
      <c r="AG1897" s="90">
        <f>_xll.qlIndexFixing(TenorBasisIndex6M,$AB1897,TRUE,_xll.ohTrigger(trigger,$X$24))</f>
        <v>1.4980787942045411E-2</v>
      </c>
      <c r="AH1897" s="43">
        <f>_xll.qlIndexFixing($X$9,$AB1897,TRUE,trigger)</f>
        <v>1.5199345433621182E-2</v>
      </c>
      <c r="AI1897" s="45">
        <f t="shared" si="43"/>
        <v>-2.1855749157577082</v>
      </c>
    </row>
    <row r="1898" spans="27:35" x14ac:dyDescent="0.2">
      <c r="AA1898" s="122" t="s">
        <v>88</v>
      </c>
      <c r="AB1898" s="40">
        <f>_xll.qlInterestRateIndexFixingDate($X$9,AC1898)</f>
        <v>52695</v>
      </c>
      <c r="AC1898" s="40">
        <f>_xll.qlCalendarAdvance(calendar,$AC1897,AA1898,,,trigger)</f>
        <v>52699</v>
      </c>
      <c r="AD1898" s="40">
        <f>_xll.qlInterestRateIndexMaturity($X$9,AC1898,)</f>
        <v>52882</v>
      </c>
      <c r="AE1898" s="43">
        <f>_xll.qlTenorBasisValue(TenorBasis6M,AC1898,_xll.ohTrigger(trigger,$X$24))</f>
        <v>3.1015897706524647E-4</v>
      </c>
      <c r="AF1898" s="90">
        <f>_xll.qlTenorBasisForwardRate(TenorBasis6M,AC1898,_xll.ohTrigger(trigger,$X$24))</f>
        <v>1.5020157246580072E-2</v>
      </c>
      <c r="AG1898" s="90">
        <f>_xll.qlIndexFixing(TenorBasisIndex6M,$AB1898,TRUE,_xll.ohTrigger(trigger,$X$24))</f>
        <v>1.4993522423799971E-2</v>
      </c>
      <c r="AH1898" s="43">
        <f>_xll.qlIndexFixing($X$9,$AB1898,TRUE,trigger)</f>
        <v>1.5200717816744173E-2</v>
      </c>
      <c r="AI1898" s="45">
        <f t="shared" ref="AI1898:AI1961" si="44">(AG1898-AH1898)*10000</f>
        <v>-2.0719539294420177</v>
      </c>
    </row>
    <row r="1899" spans="27:35" x14ac:dyDescent="0.2">
      <c r="AA1899" s="122" t="s">
        <v>88</v>
      </c>
      <c r="AB1899" s="40">
        <f>_xll.qlInterestRateIndexFixingDate($X$9,AC1899)</f>
        <v>52700</v>
      </c>
      <c r="AC1899" s="40">
        <f>_xll.qlCalendarAdvance(calendar,$AC1898,AA1899,,,trigger)</f>
        <v>52706</v>
      </c>
      <c r="AD1899" s="40">
        <f>_xll.qlInterestRateIndexMaturity($X$9,AC1899,)</f>
        <v>52889</v>
      </c>
      <c r="AE1899" s="43">
        <f>_xll.qlTenorBasisValue(TenorBasis6M,AC1899,_xll.ohTrigger(trigger,$X$24))</f>
        <v>3.0979431148473922E-4</v>
      </c>
      <c r="AF1899" s="90">
        <f>_xll.qlTenorBasisForwardRate(TenorBasis6M,AC1899,_xll.ohTrigger(trigger,$X$24))</f>
        <v>1.502250554180261E-2</v>
      </c>
      <c r="AG1899" s="90">
        <f>_xll.qlIndexFixing(TenorBasisIndex6M,$AB1899,TRUE,_xll.ohTrigger(trigger,$X$24))</f>
        <v>1.5006298320866366E-2</v>
      </c>
      <c r="AH1899" s="43">
        <f>_xll.qlIndexFixing($X$9,$AB1899,TRUE,trigger)</f>
        <v>1.5202118413997649E-2</v>
      </c>
      <c r="AI1899" s="45">
        <f t="shared" si="44"/>
        <v>-1.9582009313128326</v>
      </c>
    </row>
    <row r="1900" spans="27:35" x14ac:dyDescent="0.2">
      <c r="AA1900" s="122" t="s">
        <v>88</v>
      </c>
      <c r="AB1900" s="40">
        <f>_xll.qlInterestRateIndexFixingDate($X$9,AC1900)</f>
        <v>52709</v>
      </c>
      <c r="AC1900" s="40">
        <f>_xll.qlCalendarAdvance(calendar,$AC1899,AA1900,,,trigger)</f>
        <v>52713</v>
      </c>
      <c r="AD1900" s="40">
        <f>_xll.qlInterestRateIndexMaturity($X$9,AC1900,)</f>
        <v>52896</v>
      </c>
      <c r="AE1900" s="43">
        <f>_xll.qlTenorBasisValue(TenorBasis6M,AC1900,_xll.ohTrigger(trigger,$X$24))</f>
        <v>3.0943072997247951E-4</v>
      </c>
      <c r="AF1900" s="90">
        <f>_xll.qlTenorBasisForwardRate(TenorBasis6M,AC1900,_xll.ohTrigger(trigger,$X$24))</f>
        <v>1.5024895131953282E-2</v>
      </c>
      <c r="AG1900" s="90">
        <f>_xll.qlIndexFixing(TenorBasisIndex6M,$AB1900,TRUE,_xll.ohTrigger(trigger,$X$24))</f>
        <v>1.5019115631043516E-2</v>
      </c>
      <c r="AH1900" s="43">
        <f>_xll.qlIndexFixing($X$9,$AB1900,TRUE,trigger)</f>
        <v>1.5203547225442765E-2</v>
      </c>
      <c r="AI1900" s="45">
        <f t="shared" si="44"/>
        <v>-1.844315943992491</v>
      </c>
    </row>
    <row r="1901" spans="27:35" x14ac:dyDescent="0.2">
      <c r="AA1901" s="122" t="s">
        <v>88</v>
      </c>
      <c r="AB1901" s="40">
        <f>_xll.qlInterestRateIndexFixingDate($X$9,AC1901)</f>
        <v>52716</v>
      </c>
      <c r="AC1901" s="40">
        <f>_xll.qlCalendarAdvance(calendar,$AC1900,AA1901,,,trigger)</f>
        <v>52720</v>
      </c>
      <c r="AD1901" s="40">
        <f>_xll.qlInterestRateIndexMaturity($X$9,AC1901,)</f>
        <v>52904</v>
      </c>
      <c r="AE1901" s="43">
        <f>_xll.qlTenorBasisValue(TenorBasis6M,AC1901,_xll.ohTrigger(trigger,$X$24))</f>
        <v>3.0906822951848523E-4</v>
      </c>
      <c r="AF1901" s="90">
        <f>_xll.qlTenorBasisForwardRate(TenorBasis6M,AC1901,_xll.ohTrigger(trigger,$X$24))</f>
        <v>1.5027826969107752E-2</v>
      </c>
      <c r="AG1901" s="90">
        <f>_xll.qlIndexFixing(TenorBasisIndex6M,$AB1901,TRUE,_xll.ohTrigger(trigger,$X$24))</f>
        <v>1.503371427080564E-2</v>
      </c>
      <c r="AH1901" s="43">
        <f>_xll.qlIndexFixing($X$9,$AB1901,TRUE,trigger)</f>
        <v>1.5205438494071266E-2</v>
      </c>
      <c r="AI1901" s="45">
        <f t="shared" si="44"/>
        <v>-1.7172422326562631</v>
      </c>
    </row>
    <row r="1902" spans="27:35" x14ac:dyDescent="0.2">
      <c r="AA1902" s="122" t="s">
        <v>88</v>
      </c>
      <c r="AB1902" s="40">
        <f>_xll.qlInterestRateIndexFixingDate($X$9,AC1902)</f>
        <v>52723</v>
      </c>
      <c r="AC1902" s="40">
        <f>_xll.qlCalendarAdvance(calendar,$AC1901,AA1902,,,trigger)</f>
        <v>52727</v>
      </c>
      <c r="AD1902" s="40">
        <f>_xll.qlInterestRateIndexMaturity($X$9,AC1902,)</f>
        <v>52911</v>
      </c>
      <c r="AE1902" s="43">
        <f>_xll.qlTenorBasisValue(TenorBasis6M,AC1902,_xll.ohTrigger(trigger,$X$24))</f>
        <v>3.08706807120133E-4</v>
      </c>
      <c r="AF1902" s="90">
        <f>_xll.qlTenorBasisForwardRate(TenorBasis6M,AC1902,_xll.ohTrigger(trigger,$X$24))</f>
        <v>1.5030302191736787E-2</v>
      </c>
      <c r="AG1902" s="90">
        <f>_xll.qlIndexFixing(TenorBasisIndex6M,$AB1902,TRUE,_xll.ohTrigger(trigger,$X$24))</f>
        <v>1.5046561224412218E-2</v>
      </c>
      <c r="AH1902" s="43">
        <f>_xll.qlIndexFixing($X$9,$AB1902,TRUE,trigger)</f>
        <v>1.5206925811978796E-2</v>
      </c>
      <c r="AI1902" s="45">
        <f t="shared" si="44"/>
        <v>-1.6036458756657836</v>
      </c>
    </row>
    <row r="1903" spans="27:35" x14ac:dyDescent="0.2">
      <c r="AA1903" s="122" t="s">
        <v>88</v>
      </c>
      <c r="AB1903" s="40">
        <f>_xll.qlInterestRateIndexFixingDate($X$9,AC1903)</f>
        <v>52730</v>
      </c>
      <c r="AC1903" s="40">
        <f>_xll.qlCalendarAdvance(calendar,$AC1902,AA1903,,,trigger)</f>
        <v>52734</v>
      </c>
      <c r="AD1903" s="40">
        <f>_xll.qlInterestRateIndexMaturity($X$9,AC1903,)</f>
        <v>52918</v>
      </c>
      <c r="AE1903" s="43">
        <f>_xll.qlTenorBasisValue(TenorBasis6M,AC1903,_xll.ohTrigger(trigger,$X$24))</f>
        <v>3.0834645978214495E-4</v>
      </c>
      <c r="AF1903" s="90">
        <f>_xll.qlTenorBasisForwardRate(TenorBasis6M,AC1903,_xll.ohTrigger(trigger,$X$24))</f>
        <v>1.5032818702324093E-2</v>
      </c>
      <c r="AG1903" s="90">
        <f>_xll.qlIndexFixing(TenorBasisIndex6M,$AB1903,TRUE,_xll.ohTrigger(trigger,$X$24))</f>
        <v>1.5059449585675231E-2</v>
      </c>
      <c r="AH1903" s="43">
        <f>_xll.qlIndexFixing($X$9,$AB1903,TRUE,trigger)</f>
        <v>1.5208441345462289E-2</v>
      </c>
      <c r="AI1903" s="45">
        <f t="shared" si="44"/>
        <v>-1.4899175978705728</v>
      </c>
    </row>
    <row r="1904" spans="27:35" x14ac:dyDescent="0.2">
      <c r="AA1904" s="122" t="s">
        <v>88</v>
      </c>
      <c r="AB1904" s="40">
        <f>_xll.qlInterestRateIndexFixingDate($X$9,AC1904)</f>
        <v>52737</v>
      </c>
      <c r="AC1904" s="40">
        <f>_xll.qlCalendarAdvance(calendar,$AC1903,AA1904,,,trigger)</f>
        <v>52741</v>
      </c>
      <c r="AD1904" s="40">
        <f>_xll.qlInterestRateIndexMaturity($X$9,AC1904,)</f>
        <v>52925</v>
      </c>
      <c r="AE1904" s="43">
        <f>_xll.qlTenorBasisValue(TenorBasis6M,AC1904,_xll.ohTrigger(trigger,$X$24))</f>
        <v>3.0798718451657511E-4</v>
      </c>
      <c r="AF1904" s="90">
        <f>_xll.qlTenorBasisForwardRate(TenorBasis6M,AC1904,_xll.ohTrigger(trigger,$X$24))</f>
        <v>1.5035376498058872E-2</v>
      </c>
      <c r="AG1904" s="90">
        <f>_xll.qlIndexFixing(TenorBasisIndex6M,$AB1904,TRUE,_xll.ohTrigger(trigger,$X$24))</f>
        <v>1.5072379352434233E-2</v>
      </c>
      <c r="AH1904" s="43">
        <f>_xll.qlIndexFixing($X$9,$AB1904,TRUE,trigger)</f>
        <v>1.5209985094586039E-2</v>
      </c>
      <c r="AI1904" s="45">
        <f t="shared" si="44"/>
        <v>-1.3760574215180601</v>
      </c>
    </row>
    <row r="1905" spans="27:35" x14ac:dyDescent="0.2">
      <c r="AA1905" s="122" t="s">
        <v>88</v>
      </c>
      <c r="AB1905" s="40">
        <f>_xll.qlInterestRateIndexFixingDate($X$9,AC1905)</f>
        <v>52744</v>
      </c>
      <c r="AC1905" s="40">
        <f>_xll.qlCalendarAdvance(calendar,$AC1904,AA1905,,,trigger)</f>
        <v>52748</v>
      </c>
      <c r="AD1905" s="40">
        <f>_xll.qlInterestRateIndexMaturity($X$9,AC1905,)</f>
        <v>52931</v>
      </c>
      <c r="AE1905" s="43">
        <f>_xll.qlTenorBasisValue(TenorBasis6M,AC1905,_xll.ohTrigger(trigger,$X$24))</f>
        <v>3.0762897834279767E-4</v>
      </c>
      <c r="AF1905" s="90">
        <f>_xll.qlTenorBasisForwardRate(TenorBasis6M,AC1905,_xll.ohTrigger(trigger,$X$24))</f>
        <v>1.503746240740483E-2</v>
      </c>
      <c r="AG1905" s="90">
        <f>_xll.qlIndexFixing(TenorBasisIndex6M,$AB1905,TRUE,_xll.ohTrigger(trigger,$X$24))</f>
        <v>1.5083823302241608E-2</v>
      </c>
      <c r="AH1905" s="43">
        <f>_xll.qlIndexFixing($X$9,$AB1905,TRUE,trigger)</f>
        <v>1.521111449770862E-2</v>
      </c>
      <c r="AI1905" s="45">
        <f t="shared" si="44"/>
        <v>-1.2729119546701222</v>
      </c>
    </row>
    <row r="1906" spans="27:35" x14ac:dyDescent="0.2">
      <c r="AA1906" s="122" t="s">
        <v>88</v>
      </c>
      <c r="AB1906" s="40">
        <f>_xll.qlInterestRateIndexFixingDate($X$9,AC1906)</f>
        <v>52751</v>
      </c>
      <c r="AC1906" s="40">
        <f>_xll.qlCalendarAdvance(calendar,$AC1905,AA1906,,,trigger)</f>
        <v>52755</v>
      </c>
      <c r="AD1906" s="40">
        <f>_xll.qlInterestRateIndexMaturity($X$9,AC1906,)</f>
        <v>52938</v>
      </c>
      <c r="AE1906" s="43">
        <f>_xll.qlTenorBasisValue(TenorBasis6M,AC1906,_xll.ohTrigger(trigger,$X$24))</f>
        <v>3.0727183828749304E-4</v>
      </c>
      <c r="AF1906" s="90">
        <f>_xll.qlTenorBasisForwardRate(TenorBasis6M,AC1906,_xll.ohTrigger(trigger,$X$24))</f>
        <v>1.504009970773137E-2</v>
      </c>
      <c r="AG1906" s="90">
        <f>_xll.qlIndexFixing(TenorBasisIndex6M,$AB1906,TRUE,_xll.ohTrigger(trigger,$X$24))</f>
        <v>1.5096889045411841E-2</v>
      </c>
      <c r="AH1906" s="43">
        <f>_xll.qlIndexFixing($X$9,$AB1906,TRUE,trigger)</f>
        <v>1.5212712595622731E-2</v>
      </c>
      <c r="AI1906" s="45">
        <f t="shared" si="44"/>
        <v>-1.1582355021089001</v>
      </c>
    </row>
    <row r="1907" spans="27:35" x14ac:dyDescent="0.2">
      <c r="AA1907" s="122" t="s">
        <v>88</v>
      </c>
      <c r="AB1907" s="40">
        <f>_xll.qlInterestRateIndexFixingDate($X$9,AC1907)</f>
        <v>52758</v>
      </c>
      <c r="AC1907" s="40">
        <f>_xll.qlCalendarAdvance(calendar,$AC1906,AA1907,,,trigger)</f>
        <v>52762</v>
      </c>
      <c r="AD1907" s="40">
        <f>_xll.qlInterestRateIndexMaturity($X$9,AC1907,)</f>
        <v>52945</v>
      </c>
      <c r="AE1907" s="43">
        <f>_xll.qlTenorBasisValue(TenorBasis6M,AC1907,_xll.ohTrigger(trigger,$X$24))</f>
        <v>3.0691576138463535E-4</v>
      </c>
      <c r="AF1907" s="90">
        <f>_xll.qlTenorBasisForwardRate(TenorBasis6M,AC1907,_xll.ohTrigger(trigger,$X$24))</f>
        <v>1.5042778283281148E-2</v>
      </c>
      <c r="AG1907" s="90">
        <f>_xll.qlIndexFixing(TenorBasisIndex6M,$AB1907,TRUE,_xll.ohTrigger(trigger,$X$24))</f>
        <v>1.5109996186561767E-2</v>
      </c>
      <c r="AH1907" s="43">
        <f>_xll.qlIndexFixing($X$9,$AB1907,TRUE,trigger)</f>
        <v>1.5214338908180143E-2</v>
      </c>
      <c r="AI1907" s="45">
        <f t="shared" si="44"/>
        <v>-1.043427216183765</v>
      </c>
    </row>
    <row r="1908" spans="27:35" x14ac:dyDescent="0.2">
      <c r="AA1908" s="122" t="s">
        <v>88</v>
      </c>
      <c r="AB1908" s="40">
        <f>_xll.qlInterestRateIndexFixingDate($X$9,AC1908)</f>
        <v>52765</v>
      </c>
      <c r="AC1908" s="40">
        <f>_xll.qlCalendarAdvance(calendar,$AC1907,AA1908,,,trigger)</f>
        <v>52769</v>
      </c>
      <c r="AD1908" s="40">
        <f>_xll.qlInterestRateIndexMaturity($X$9,AC1908,)</f>
        <v>52952</v>
      </c>
      <c r="AE1908" s="43">
        <f>_xll.qlTenorBasisValue(TenorBasis6M,AC1908,_xll.ohTrigger(trigger,$X$24))</f>
        <v>3.0656074467547893E-4</v>
      </c>
      <c r="AF1908" s="90">
        <f>_xll.qlTenorBasisForwardRate(TenorBasis6M,AC1908,_xll.ohTrigger(trigger,$X$24))</f>
        <v>1.5045498131278682E-2</v>
      </c>
      <c r="AG1908" s="90">
        <f>_xll.qlIndexFixing(TenorBasisIndex6M,$AB1908,TRUE,_xll.ohTrigger(trigger,$X$24))</f>
        <v>1.5123144723566739E-2</v>
      </c>
      <c r="AH1908" s="43">
        <f>_xll.qlIndexFixing($X$9,$AB1908,TRUE,trigger)</f>
        <v>1.5215993435449868E-2</v>
      </c>
      <c r="AI1908" s="45">
        <f t="shared" si="44"/>
        <v>-0.92848711883128376</v>
      </c>
    </row>
    <row r="1909" spans="27:35" x14ac:dyDescent="0.2">
      <c r="AA1909" s="122" t="s">
        <v>88</v>
      </c>
      <c r="AB1909" s="40">
        <f>_xll.qlInterestRateIndexFixingDate($X$9,AC1909)</f>
        <v>52772</v>
      </c>
      <c r="AC1909" s="40">
        <f>_xll.qlCalendarAdvance(calendar,$AC1908,AA1909,,,trigger)</f>
        <v>52776</v>
      </c>
      <c r="AD1909" s="40">
        <f>_xll.qlInterestRateIndexMaturity($X$9,AC1909,)</f>
        <v>52959</v>
      </c>
      <c r="AE1909" s="43">
        <f>_xll.qlTenorBasisValue(TenorBasis6M,AC1909,_xll.ohTrigger(trigger,$X$24))</f>
        <v>3.0620678520854603E-4</v>
      </c>
      <c r="AF1909" s="90">
        <f>_xll.qlTenorBasisForwardRate(TenorBasis6M,AC1909,_xll.ohTrigger(trigger,$X$24))</f>
        <v>1.5048259248958095E-2</v>
      </c>
      <c r="AG1909" s="90">
        <f>_xll.qlIndexFixing(TenorBasisIndex6M,$AB1909,TRUE,_xll.ohTrigger(trigger,$X$24))</f>
        <v>1.5136334654313917E-2</v>
      </c>
      <c r="AH1909" s="43">
        <f>_xll.qlIndexFixing($X$9,$AB1909,TRUE,trigger)</f>
        <v>1.5217676177503546E-2</v>
      </c>
      <c r="AI1909" s="45">
        <f t="shared" si="44"/>
        <v>-0.81341523189629172</v>
      </c>
    </row>
    <row r="1910" spans="27:35" x14ac:dyDescent="0.2">
      <c r="AA1910" s="122" t="s">
        <v>88</v>
      </c>
      <c r="AB1910" s="40">
        <f>_xll.qlInterestRateIndexFixingDate($X$9,AC1910)</f>
        <v>52779</v>
      </c>
      <c r="AC1910" s="40">
        <f>_xll.qlCalendarAdvance(calendar,$AC1909,AA1910,,,trigger)</f>
        <v>52783</v>
      </c>
      <c r="AD1910" s="40">
        <f>_xll.qlInterestRateIndexMaturity($X$9,AC1910,)</f>
        <v>52967</v>
      </c>
      <c r="AE1910" s="43">
        <f>_xll.qlTenorBasisValue(TenorBasis6M,AC1910,_xll.ohTrigger(trigger,$X$24))</f>
        <v>3.0585388003961326E-4</v>
      </c>
      <c r="AF1910" s="90">
        <f>_xll.qlTenorBasisForwardRate(TenorBasis6M,AC1910,_xll.ohTrigger(trigger,$X$24))</f>
        <v>1.5051590104213064E-2</v>
      </c>
      <c r="AG1910" s="90">
        <f>_xll.qlIndexFixing(TenorBasisIndex6M,$AB1910,TRUE,_xll.ohTrigger(trigger,$X$24))</f>
        <v>1.515082734866543E-2</v>
      </c>
      <c r="AH1910" s="43">
        <f>_xll.qlIndexFixing($X$9,$AB1910,TRUE,trigger)</f>
        <v>1.5219840121582676E-2</v>
      </c>
      <c r="AI1910" s="45">
        <f t="shared" si="44"/>
        <v>-0.69012772917246068</v>
      </c>
    </row>
    <row r="1911" spans="27:35" x14ac:dyDescent="0.2">
      <c r="AA1911" s="122" t="s">
        <v>88</v>
      </c>
      <c r="AB1911" s="40">
        <f>_xll.qlInterestRateIndexFixingDate($X$9,AC1911)</f>
        <v>52786</v>
      </c>
      <c r="AC1911" s="40">
        <f>_xll.qlCalendarAdvance(calendar,$AC1910,AA1911,,,trigger)</f>
        <v>52790</v>
      </c>
      <c r="AD1911" s="40">
        <f>_xll.qlInterestRateIndexMaturity($X$9,AC1911,)</f>
        <v>52974</v>
      </c>
      <c r="AE1911" s="43">
        <f>_xll.qlTenorBasisValue(TenorBasis6M,AC1911,_xll.ohTrigger(trigger,$X$24))</f>
        <v>3.0550202623169897E-4</v>
      </c>
      <c r="AF1911" s="90">
        <f>_xll.qlTenorBasisForwardRate(TenorBasis6M,AC1911,_xll.ohTrigger(trigger,$X$24))</f>
        <v>1.505443681801818E-2</v>
      </c>
      <c r="AG1911" s="90">
        <f>_xll.qlIndexFixing(TenorBasisIndex6M,$AB1911,TRUE,_xll.ohTrigger(trigger,$X$24))</f>
        <v>1.5164046894231903E-2</v>
      </c>
      <c r="AH1911" s="43">
        <f>_xll.qlIndexFixing($X$9,$AB1911,TRUE,trigger)</f>
        <v>1.5221581382115828E-2</v>
      </c>
      <c r="AI1911" s="45">
        <f t="shared" si="44"/>
        <v>-0.57534487883925678</v>
      </c>
    </row>
    <row r="1912" spans="27:35" x14ac:dyDescent="0.2">
      <c r="AA1912" s="122" t="s">
        <v>88</v>
      </c>
      <c r="AB1912" s="40">
        <f>_xll.qlInterestRateIndexFixingDate($X$9,AC1912)</f>
        <v>52793</v>
      </c>
      <c r="AC1912" s="40">
        <f>_xll.qlCalendarAdvance(calendar,$AC1911,AA1912,,,trigger)</f>
        <v>52797</v>
      </c>
      <c r="AD1912" s="40">
        <f>_xll.qlInterestRateIndexMaturity($X$9,AC1912,)</f>
        <v>52981</v>
      </c>
      <c r="AE1912" s="43">
        <f>_xll.qlTenorBasisValue(TenorBasis6M,AC1912,_xll.ohTrigger(trigger,$X$24))</f>
        <v>3.0515122085504972E-4</v>
      </c>
      <c r="AF1912" s="90">
        <f>_xll.qlTenorBasisForwardRate(TenorBasis6M,AC1912,_xll.ohTrigger(trigger,$X$24))</f>
        <v>1.5057324794815452E-2</v>
      </c>
      <c r="AG1912" s="90">
        <f>_xll.qlIndexFixing(TenorBasisIndex6M,$AB1912,TRUE,_xll.ohTrigger(trigger,$X$24))</f>
        <v>1.5177307828363995E-2</v>
      </c>
      <c r="AH1912" s="43">
        <f>_xll.qlIndexFixing($X$9,$AB1912,TRUE,trigger)</f>
        <v>1.5223350858854007E-2</v>
      </c>
      <c r="AI1912" s="45">
        <f t="shared" si="44"/>
        <v>-0.46043030490012377</v>
      </c>
    </row>
    <row r="1913" spans="27:35" x14ac:dyDescent="0.2">
      <c r="AA1913" s="122" t="s">
        <v>88</v>
      </c>
      <c r="AB1913" s="40">
        <f>_xll.qlInterestRateIndexFixingDate($X$9,AC1913)</f>
        <v>52800</v>
      </c>
      <c r="AC1913" s="40">
        <f>_xll.qlCalendarAdvance(calendar,$AC1912,AA1913,,,trigger)</f>
        <v>52804</v>
      </c>
      <c r="AD1913" s="40">
        <f>_xll.qlInterestRateIndexMaturity($X$9,AC1913,)</f>
        <v>52988</v>
      </c>
      <c r="AE1913" s="43">
        <f>_xll.qlTenorBasisValue(TenorBasis6M,AC1913,_xll.ohTrigger(trigger,$X$24))</f>
        <v>3.0480146098712775E-4</v>
      </c>
      <c r="AF1913" s="90">
        <f>_xll.qlTenorBasisForwardRate(TenorBasis6M,AC1913,_xll.ohTrigger(trigger,$X$24))</f>
        <v>1.5060254031880098E-2</v>
      </c>
      <c r="AG1913" s="90">
        <f>_xll.qlIndexFixing(TenorBasisIndex6M,$AB1913,TRUE,_xll.ohTrigger(trigger,$X$24))</f>
        <v>1.5190610148990317E-2</v>
      </c>
      <c r="AH1913" s="43">
        <f>_xll.qlIndexFixing($X$9,$AB1913,TRUE,trigger)</f>
        <v>1.5225148551872365E-2</v>
      </c>
      <c r="AI1913" s="45">
        <f t="shared" si="44"/>
        <v>-0.34538402882047792</v>
      </c>
    </row>
    <row r="1914" spans="27:35" x14ac:dyDescent="0.2">
      <c r="AA1914" s="122" t="s">
        <v>88</v>
      </c>
      <c r="AB1914" s="40">
        <f>_xll.qlInterestRateIndexFixingDate($X$9,AC1914)</f>
        <v>52807</v>
      </c>
      <c r="AC1914" s="40">
        <f>_xll.qlCalendarAdvance(calendar,$AC1913,AA1914,,,trigger)</f>
        <v>52811</v>
      </c>
      <c r="AD1914" s="40">
        <f>_xll.qlInterestRateIndexMaturity($X$9,AC1914,)</f>
        <v>52995</v>
      </c>
      <c r="AE1914" s="43">
        <f>_xll.qlTenorBasisValue(TenorBasis6M,AC1914,_xll.ohTrigger(trigger,$X$24))</f>
        <v>3.0445274371259799E-4</v>
      </c>
      <c r="AF1914" s="90">
        <f>_xll.qlTenorBasisForwardRate(TenorBasis6M,AC1914,_xll.ohTrigger(trigger,$X$24))</f>
        <v>1.5063224526496034E-2</v>
      </c>
      <c r="AG1914" s="90">
        <f>_xll.qlIndexFixing(TenorBasisIndex6M,$AB1914,TRUE,_xll.ohTrigger(trigger,$X$24))</f>
        <v>1.5203953854047304E-2</v>
      </c>
      <c r="AH1914" s="43">
        <f>_xll.qlIndexFixing($X$9,$AB1914,TRUE,trigger)</f>
        <v>1.5226974461249539E-2</v>
      </c>
      <c r="AI1914" s="45">
        <f t="shared" si="44"/>
        <v>-0.23020607202235005</v>
      </c>
    </row>
    <row r="1915" spans="27:35" x14ac:dyDescent="0.2">
      <c r="AA1915" s="122" t="s">
        <v>88</v>
      </c>
      <c r="AB1915" s="40">
        <f>_xll.qlInterestRateIndexFixingDate($X$9,AC1915)</f>
        <v>52814</v>
      </c>
      <c r="AC1915" s="40">
        <f>_xll.qlCalendarAdvance(calendar,$AC1914,AA1915,,,trigger)</f>
        <v>52818</v>
      </c>
      <c r="AD1915" s="40">
        <f>_xll.qlInterestRateIndexMaturity($X$9,AC1915,)</f>
        <v>53002</v>
      </c>
      <c r="AE1915" s="43">
        <f>_xll.qlTenorBasisValue(TenorBasis6M,AC1915,_xll.ohTrigger(trigger,$X$24))</f>
        <v>3.0410506612331455E-4</v>
      </c>
      <c r="AF1915" s="90">
        <f>_xll.qlTenorBasisForwardRate(TenorBasis6M,AC1915,_xll.ohTrigger(trigger,$X$24))</f>
        <v>1.5066236275958031E-2</v>
      </c>
      <c r="AG1915" s="90">
        <f>_xll.qlIndexFixing(TenorBasisIndex6M,$AB1915,TRUE,_xll.ohTrigger(trigger,$X$24))</f>
        <v>1.5217338941481817E-2</v>
      </c>
      <c r="AH1915" s="43">
        <f>_xll.qlIndexFixing($X$9,$AB1915,TRUE,trigger)</f>
        <v>1.5228828587062423E-2</v>
      </c>
      <c r="AI1915" s="45">
        <f t="shared" si="44"/>
        <v>-0.11489645580606278</v>
      </c>
    </row>
    <row r="1916" spans="27:35" x14ac:dyDescent="0.2">
      <c r="AA1916" s="122" t="s">
        <v>88</v>
      </c>
      <c r="AB1916" s="40">
        <f>_xll.qlInterestRateIndexFixingDate($X$9,AC1916)</f>
        <v>52821</v>
      </c>
      <c r="AC1916" s="40">
        <f>_xll.qlCalendarAdvance(calendar,$AC1915,AA1916,,,trigger)</f>
        <v>52825</v>
      </c>
      <c r="AD1916" s="40">
        <f>_xll.qlInterestRateIndexMaturity($X$9,AC1916,)</f>
        <v>53009</v>
      </c>
      <c r="AE1916" s="43">
        <f>_xll.qlTenorBasisValue(TenorBasis6M,AC1916,_xll.ohTrigger(trigger,$X$24))</f>
        <v>3.0375842531830813E-4</v>
      </c>
      <c r="AF1916" s="90">
        <f>_xll.qlTenorBasisForwardRate(TenorBasis6M,AC1916,_xll.ohTrigger(trigger,$X$24))</f>
        <v>1.5069289277569117E-2</v>
      </c>
      <c r="AG1916" s="90">
        <f>_xll.qlIndexFixing(TenorBasisIndex6M,$AB1916,TRUE,_xll.ohTrigger(trigger,$X$24))</f>
        <v>1.5230765409250707E-2</v>
      </c>
      <c r="AH1916" s="43">
        <f>_xll.qlIndexFixing($X$9,$AB1916,TRUE,trigger)</f>
        <v>1.5230710929392256E-2</v>
      </c>
      <c r="AI1916" s="45">
        <f t="shared" si="44"/>
        <v>5.4479858450917629E-4</v>
      </c>
    </row>
    <row r="1917" spans="27:35" x14ac:dyDescent="0.2">
      <c r="AA1917" s="122" t="s">
        <v>88</v>
      </c>
      <c r="AB1917" s="40">
        <f>_xll.qlInterestRateIndexFixingDate($X$9,AC1917)</f>
        <v>52828</v>
      </c>
      <c r="AC1917" s="40">
        <f>_xll.qlCalendarAdvance(calendar,$AC1916,AA1917,,,trigger)</f>
        <v>52832</v>
      </c>
      <c r="AD1917" s="40">
        <f>_xll.qlInterestRateIndexMaturity($X$9,AC1917,)</f>
        <v>53016</v>
      </c>
      <c r="AE1917" s="43">
        <f>_xll.qlTenorBasisValue(TenorBasis6M,AC1917,_xll.ohTrigger(trigger,$X$24))</f>
        <v>3.0341281840377279E-4</v>
      </c>
      <c r="AF1917" s="90">
        <f>_xll.qlTenorBasisForwardRate(TenorBasis6M,AC1917,_xll.ohTrigger(trigger,$X$24))</f>
        <v>1.5072383528644481E-2</v>
      </c>
      <c r="AG1917" s="90">
        <f>_xll.qlIndexFixing(TenorBasisIndex6M,$AB1917,TRUE,_xll.ohTrigger(trigger,$X$24))</f>
        <v>1.5244233255320814E-2</v>
      </c>
      <c r="AH1917" s="43">
        <f>_xll.qlIndexFixing($X$9,$AB1917,TRUE,trigger)</f>
        <v>1.5232621488317669E-2</v>
      </c>
      <c r="AI1917" s="45">
        <f t="shared" si="44"/>
        <v>0.11611767003144938</v>
      </c>
    </row>
    <row r="1918" spans="27:35" x14ac:dyDescent="0.2">
      <c r="AA1918" s="122" t="s">
        <v>88</v>
      </c>
      <c r="AB1918" s="40">
        <f>_xll.qlInterestRateIndexFixingDate($X$9,AC1918)</f>
        <v>52835</v>
      </c>
      <c r="AC1918" s="40">
        <f>_xll.qlCalendarAdvance(calendar,$AC1917,AA1918,,,trigger)</f>
        <v>52839</v>
      </c>
      <c r="AD1918" s="40">
        <f>_xll.qlInterestRateIndexMaturity($X$9,AC1918,)</f>
        <v>53021</v>
      </c>
      <c r="AE1918" s="43">
        <f>_xll.qlTenorBasisValue(TenorBasis6M,AC1918,_xll.ohTrigger(trigger,$X$24))</f>
        <v>3.0306824249305312E-4</v>
      </c>
      <c r="AF1918" s="90">
        <f>_xll.qlTenorBasisForwardRate(TenorBasis6M,AC1918,_xll.ohTrigger(trigger,$X$24))</f>
        <v>1.5074413267016751E-2</v>
      </c>
      <c r="AG1918" s="90">
        <f>_xll.qlIndexFixing(TenorBasisIndex6M,$AB1918,TRUE,_xll.ohTrigger(trigger,$X$24))</f>
        <v>1.5256067641595743E-2</v>
      </c>
      <c r="AH1918" s="43">
        <f>_xll.qlIndexFixing($X$9,$AB1918,TRUE,trigger)</f>
        <v>1.5233621016521032E-2</v>
      </c>
      <c r="AI1918" s="45">
        <f t="shared" si="44"/>
        <v>0.2244662507471136</v>
      </c>
    </row>
    <row r="1919" spans="27:35" x14ac:dyDescent="0.2">
      <c r="AA1919" s="122" t="s">
        <v>88</v>
      </c>
      <c r="AB1919" s="40">
        <f>_xll.qlInterestRateIndexFixingDate($X$9,AC1919)</f>
        <v>52842</v>
      </c>
      <c r="AC1919" s="40">
        <f>_xll.qlCalendarAdvance(calendar,$AC1918,AA1919,,,trigger)</f>
        <v>52846</v>
      </c>
      <c r="AD1919" s="40">
        <f>_xll.qlInterestRateIndexMaturity($X$9,AC1919,)</f>
        <v>53027</v>
      </c>
      <c r="AE1919" s="43">
        <f>_xll.qlTenorBasisValue(TenorBasis6M,AC1919,_xll.ohTrigger(trigger,$X$24))</f>
        <v>3.0272469470663102E-4</v>
      </c>
      <c r="AF1919" s="90">
        <f>_xll.qlTenorBasisForwardRate(TenorBasis6M,AC1919,_xll.ohTrigger(trigger,$X$24))</f>
        <v>1.5077028361137725E-2</v>
      </c>
      <c r="AG1919" s="90">
        <f>_xll.qlIndexFixing(TenorBasisIndex6M,$AB1919,TRUE,_xll.ohTrigger(trigger,$X$24))</f>
        <v>1.5268938069790362E-2</v>
      </c>
      <c r="AH1919" s="43">
        <f>_xll.qlIndexFixing($X$9,$AB1919,TRUE,trigger)</f>
        <v>1.5235112410903005E-2</v>
      </c>
      <c r="AI1919" s="45">
        <f t="shared" si="44"/>
        <v>0.33825658887357346</v>
      </c>
    </row>
    <row r="1920" spans="27:35" x14ac:dyDescent="0.2">
      <c r="AA1920" s="122" t="s">
        <v>88</v>
      </c>
      <c r="AB1920" s="40">
        <f>_xll.qlInterestRateIndexFixingDate($X$9,AC1920)</f>
        <v>52849</v>
      </c>
      <c r="AC1920" s="40">
        <f>_xll.qlCalendarAdvance(calendar,$AC1919,AA1920,,,trigger)</f>
        <v>52853</v>
      </c>
      <c r="AD1920" s="40">
        <f>_xll.qlInterestRateIndexMaturity($X$9,AC1920,)</f>
        <v>53034</v>
      </c>
      <c r="AE1920" s="43">
        <f>_xll.qlTenorBasisValue(TenorBasis6M,AC1920,_xll.ohTrigger(trigger,$X$24))</f>
        <v>3.0238217217211252E-4</v>
      </c>
      <c r="AF1920" s="90">
        <f>_xll.qlTenorBasisForwardRate(TenorBasis6M,AC1920,_xll.ohTrigger(trigger,$X$24))</f>
        <v>1.5080237108240444E-2</v>
      </c>
      <c r="AG1920" s="90">
        <f>_xll.qlIndexFixing(TenorBasisIndex6M,$AB1920,TRUE,_xll.ohTrigger(trigger,$X$24))</f>
        <v>1.5282691372869745E-2</v>
      </c>
      <c r="AH1920" s="43">
        <f>_xll.qlIndexFixing($X$9,$AB1920,TRUE,trigger)</f>
        <v>1.5237101322035146E-2</v>
      </c>
      <c r="AI1920" s="45">
        <f t="shared" si="44"/>
        <v>0.4559005083459855</v>
      </c>
    </row>
    <row r="1921" spans="27:35" x14ac:dyDescent="0.2">
      <c r="AA1921" s="122" t="s">
        <v>88</v>
      </c>
      <c r="AB1921" s="40">
        <f>_xll.qlInterestRateIndexFixingDate($X$9,AC1921)</f>
        <v>52856</v>
      </c>
      <c r="AC1921" s="40">
        <f>_xll.qlCalendarAdvance(calendar,$AC1920,AA1921,,,trigger)</f>
        <v>52860</v>
      </c>
      <c r="AD1921" s="40">
        <f>_xll.qlInterestRateIndexMaturity($X$9,AC1921,)</f>
        <v>53041</v>
      </c>
      <c r="AE1921" s="43">
        <f>_xll.qlTenorBasisValue(TenorBasis6M,AC1921,_xll.ohTrigger(trigger,$X$24))</f>
        <v>3.020406720242153E-4</v>
      </c>
      <c r="AF1921" s="90">
        <f>_xll.qlTenorBasisForwardRate(TenorBasis6M,AC1921,_xll.ohTrigger(trigger,$X$24))</f>
        <v>1.5083487089468228E-2</v>
      </c>
      <c r="AG1921" s="90">
        <f>_xll.qlIndexFixing(TenorBasisIndex6M,$AB1921,TRUE,_xll.ohTrigger(trigger,$X$24))</f>
        <v>1.5296486042874926E-2</v>
      </c>
      <c r="AH1921" s="43">
        <f>_xll.qlIndexFixing($X$9,$AB1921,TRUE,trigger)</f>
        <v>1.5239118446478314E-2</v>
      </c>
      <c r="AI1921" s="45">
        <f t="shared" si="44"/>
        <v>0.57367596396611797</v>
      </c>
    </row>
    <row r="1922" spans="27:35" x14ac:dyDescent="0.2">
      <c r="AA1922" s="122" t="s">
        <v>88</v>
      </c>
      <c r="AB1922" s="40">
        <f>_xll.qlInterestRateIndexFixingDate($X$9,AC1922)</f>
        <v>52863</v>
      </c>
      <c r="AC1922" s="40">
        <f>_xll.qlCalendarAdvance(calendar,$AC1921,AA1922,,,trigger)</f>
        <v>52867</v>
      </c>
      <c r="AD1922" s="40">
        <f>_xll.qlInterestRateIndexMaturity($X$9,AC1922,)</f>
        <v>53048</v>
      </c>
      <c r="AE1922" s="43">
        <f>_xll.qlTenorBasisValue(TenorBasis6M,AC1922,_xll.ohTrigger(trigger,$X$24))</f>
        <v>3.0170019140475491E-4</v>
      </c>
      <c r="AF1922" s="90">
        <f>_xll.qlTenorBasisForwardRate(TenorBasis6M,AC1922,_xll.ohTrigger(trigger,$X$24))</f>
        <v>1.5086778302177887E-2</v>
      </c>
      <c r="AG1922" s="90">
        <f>_xll.qlIndexFixing(TenorBasisIndex6M,$AB1922,TRUE,_xll.ohTrigger(trigger,$X$24))</f>
        <v>1.5310322077815007E-2</v>
      </c>
      <c r="AH1922" s="43">
        <f>_xll.qlIndexFixing($X$9,$AB1922,TRUE,trigger)</f>
        <v>1.5241163784317741E-2</v>
      </c>
      <c r="AI1922" s="45">
        <f t="shared" si="44"/>
        <v>0.69158293497266143</v>
      </c>
    </row>
    <row r="1923" spans="27:35" x14ac:dyDescent="0.2">
      <c r="AA1923" s="122" t="s">
        <v>88</v>
      </c>
      <c r="AB1923" s="40">
        <f>_xll.qlInterestRateIndexFixingDate($X$9,AC1923)</f>
        <v>52870</v>
      </c>
      <c r="AC1923" s="40">
        <f>_xll.qlCalendarAdvance(calendar,$AC1922,AA1923,,,trigger)</f>
        <v>52874</v>
      </c>
      <c r="AD1923" s="40">
        <f>_xll.qlInterestRateIndexMaturity($X$9,AC1923,)</f>
        <v>53056</v>
      </c>
      <c r="AE1923" s="43">
        <f>_xll.qlTenorBasisValue(TenorBasis6M,AC1923,_xll.ohTrigger(trigger,$X$24))</f>
        <v>3.0136072746263264E-4</v>
      </c>
      <c r="AF1923" s="90">
        <f>_xll.qlTenorBasisForwardRate(TenorBasis6M,AC1923,_xll.ohTrigger(trigger,$X$24))</f>
        <v>1.5090678560477426E-2</v>
      </c>
      <c r="AG1923" s="90">
        <f>_xll.qlIndexFixing(TenorBasisIndex6M,$AB1923,TRUE,_xll.ohTrigger(trigger,$X$24))</f>
        <v>1.532327095770202E-2</v>
      </c>
      <c r="AH1923" s="43">
        <f>_xll.qlIndexFixing($X$9,$AB1923,TRUE,trigger)</f>
        <v>1.5243717141124626E-2</v>
      </c>
      <c r="AI1923" s="45">
        <f t="shared" si="44"/>
        <v>0.7955381657739381</v>
      </c>
    </row>
    <row r="1924" spans="27:35" x14ac:dyDescent="0.2">
      <c r="AA1924" s="122" t="s">
        <v>88</v>
      </c>
      <c r="AB1924" s="40">
        <f>_xll.qlInterestRateIndexFixingDate($X$9,AC1924)</f>
        <v>52877</v>
      </c>
      <c r="AC1924" s="40">
        <f>_xll.qlCalendarAdvance(calendar,$AC1923,AA1924,,,trigger)</f>
        <v>52881</v>
      </c>
      <c r="AD1924" s="40">
        <f>_xll.qlInterestRateIndexMaturity($X$9,AC1924,)</f>
        <v>53063</v>
      </c>
      <c r="AE1924" s="43">
        <f>_xll.qlTenorBasisValue(TenorBasis6M,AC1924,_xll.ohTrigger(trigger,$X$24))</f>
        <v>3.0102227735382114E-4</v>
      </c>
      <c r="AF1924" s="90">
        <f>_xll.qlTenorBasisForwardRate(TenorBasis6M,AC1924,_xll.ohTrigger(trigger,$X$24))</f>
        <v>1.5094055313064424E-2</v>
      </c>
      <c r="AG1924" s="90">
        <f>_xll.qlIndexFixing(TenorBasisIndex6M,$AB1924,TRUE,_xll.ohTrigger(trigger,$X$24))</f>
        <v>1.532664914832069E-2</v>
      </c>
      <c r="AH1924" s="43">
        <f>_xll.qlIndexFixing($X$9,$AB1924,TRUE,trigger)</f>
        <v>1.5245821010032726E-2</v>
      </c>
      <c r="AI1924" s="45">
        <f t="shared" si="44"/>
        <v>0.80828138287964213</v>
      </c>
    </row>
    <row r="1925" spans="27:35" x14ac:dyDescent="0.2">
      <c r="AA1925" s="122" t="s">
        <v>88</v>
      </c>
      <c r="AB1925" s="40">
        <f>_xll.qlInterestRateIndexFixingDate($X$9,AC1925)</f>
        <v>52884</v>
      </c>
      <c r="AC1925" s="40">
        <f>_xll.qlCalendarAdvance(calendar,$AC1924,AA1925,,,trigger)</f>
        <v>52888</v>
      </c>
      <c r="AD1925" s="40">
        <f>_xll.qlInterestRateIndexMaturity($X$9,AC1925,)</f>
        <v>53070</v>
      </c>
      <c r="AE1925" s="43">
        <f>_xll.qlTenorBasisValue(TenorBasis6M,AC1925,_xll.ohTrigger(trigger,$X$24))</f>
        <v>3.0068483824135297E-4</v>
      </c>
      <c r="AF1925" s="90">
        <f>_xll.qlTenorBasisForwardRate(TenorBasis6M,AC1925,_xll.ohTrigger(trigger,$X$24))</f>
        <v>1.5097473290832055E-2</v>
      </c>
      <c r="AG1925" s="90">
        <f>_xll.qlIndexFixing(TenorBasisIndex6M,$AB1925,TRUE,_xll.ohTrigger(trigger,$X$24))</f>
        <v>1.5330068568944264E-2</v>
      </c>
      <c r="AH1925" s="43">
        <f>_xll.qlIndexFixing($X$9,$AB1925,TRUE,trigger)</f>
        <v>1.5247953093809068E-2</v>
      </c>
      <c r="AI1925" s="45">
        <f t="shared" si="44"/>
        <v>0.82115475135195737</v>
      </c>
    </row>
    <row r="1926" spans="27:35" x14ac:dyDescent="0.2">
      <c r="AA1926" s="122" t="s">
        <v>88</v>
      </c>
      <c r="AB1926" s="40">
        <f>_xll.qlInterestRateIndexFixingDate($X$9,AC1926)</f>
        <v>52891</v>
      </c>
      <c r="AC1926" s="40">
        <f>_xll.qlCalendarAdvance(calendar,$AC1925,AA1926,,,trigger)</f>
        <v>52895</v>
      </c>
      <c r="AD1926" s="40">
        <f>_xll.qlInterestRateIndexMaturity($X$9,AC1926,)</f>
        <v>53077</v>
      </c>
      <c r="AE1926" s="43">
        <f>_xll.qlTenorBasisValue(TenorBasis6M,AC1926,_xll.ohTrigger(trigger,$X$24))</f>
        <v>3.0034840729530618E-4</v>
      </c>
      <c r="AF1926" s="90">
        <f>_xll.qlTenorBasisForwardRate(TenorBasis6M,AC1926,_xll.ohTrigger(trigger,$X$24))</f>
        <v>1.5100932491176245E-2</v>
      </c>
      <c r="AG1926" s="90">
        <f>_xll.qlIndexFixing(TenorBasisIndex6M,$AB1926,TRUE,_xll.ohTrigger(trigger,$X$24))</f>
        <v>1.5333529216966915E-2</v>
      </c>
      <c r="AH1926" s="43">
        <f>_xll.qlIndexFixing($X$9,$AB1926,TRUE,trigger)</f>
        <v>1.5250113392543693E-2</v>
      </c>
      <c r="AI1926" s="45">
        <f t="shared" si="44"/>
        <v>0.83415824423222273</v>
      </c>
    </row>
    <row r="1927" spans="27:35" x14ac:dyDescent="0.2">
      <c r="AA1927" s="122" t="s">
        <v>88</v>
      </c>
      <c r="AB1927" s="40">
        <f>_xll.qlInterestRateIndexFixingDate($X$9,AC1927)</f>
        <v>52898</v>
      </c>
      <c r="AC1927" s="40">
        <f>_xll.qlCalendarAdvance(calendar,$AC1926,AA1927,,,trigger)</f>
        <v>52902</v>
      </c>
      <c r="AD1927" s="40">
        <f>_xll.qlInterestRateIndexMaturity($X$9,AC1927,)</f>
        <v>53084</v>
      </c>
      <c r="AE1927" s="43">
        <f>_xll.qlTenorBasisValue(TenorBasis6M,AC1927,_xll.ohTrigger(trigger,$X$24))</f>
        <v>3.0001298169279249E-4</v>
      </c>
      <c r="AF1927" s="90">
        <f>_xll.qlTenorBasisForwardRate(TenorBasis6M,AC1927,_xll.ohTrigger(trigger,$X$24))</f>
        <v>1.510443291150259E-2</v>
      </c>
      <c r="AG1927" s="90">
        <f>_xll.qlIndexFixing(TenorBasisIndex6M,$AB1927,TRUE,_xll.ohTrigger(trigger,$X$24))</f>
        <v>1.5337031089796872E-2</v>
      </c>
      <c r="AH1927" s="43">
        <f>_xll.qlIndexFixing($X$9,$AB1927,TRUE,trigger)</f>
        <v>1.5252301906330151E-2</v>
      </c>
      <c r="AI1927" s="45">
        <f t="shared" si="44"/>
        <v>0.84729183466721381</v>
      </c>
    </row>
    <row r="1928" spans="27:35" x14ac:dyDescent="0.2">
      <c r="AA1928" s="122" t="s">
        <v>88</v>
      </c>
      <c r="AB1928" s="40">
        <f>_xll.qlInterestRateIndexFixingDate($X$9,AC1928)</f>
        <v>52905</v>
      </c>
      <c r="AC1928" s="40">
        <f>_xll.qlCalendarAdvance(calendar,$AC1927,AA1928,,,trigger)</f>
        <v>52909</v>
      </c>
      <c r="AD1928" s="40">
        <f>_xll.qlInterestRateIndexMaturity($X$9,AC1928,)</f>
        <v>53090</v>
      </c>
      <c r="AE1928" s="43">
        <f>_xll.qlTenorBasisValue(TenorBasis6M,AC1928,_xll.ohTrigger(trigger,$X$24))</f>
        <v>2.996785586179427E-4</v>
      </c>
      <c r="AF1928" s="90">
        <f>_xll.qlTenorBasisForwardRate(TenorBasis6M,AC1928,_xll.ohTrigger(trigger,$X$24))</f>
        <v>1.5107391292750662E-2</v>
      </c>
      <c r="AG1928" s="90">
        <f>_xll.qlIndexFixing(TenorBasisIndex6M,$AB1928,TRUE,_xll.ohTrigger(trigger,$X$24))</f>
        <v>1.5339981024115469E-2</v>
      </c>
      <c r="AH1928" s="43">
        <f>_xll.qlIndexFixing($X$9,$AB1928,TRUE,trigger)</f>
        <v>1.5254028297598681E-2</v>
      </c>
      <c r="AI1928" s="45">
        <f t="shared" si="44"/>
        <v>0.85952726516787958</v>
      </c>
    </row>
    <row r="1929" spans="27:35" x14ac:dyDescent="0.2">
      <c r="AA1929" s="122" t="s">
        <v>88</v>
      </c>
      <c r="AB1929" s="40">
        <f>_xll.qlInterestRateIndexFixingDate($X$9,AC1929)</f>
        <v>52912</v>
      </c>
      <c r="AC1929" s="40">
        <f>_xll.qlCalendarAdvance(calendar,$AC1928,AA1929,,,trigger)</f>
        <v>52916</v>
      </c>
      <c r="AD1929" s="40">
        <f>_xll.qlInterestRateIndexMaturity($X$9,AC1929,)</f>
        <v>53097</v>
      </c>
      <c r="AE1929" s="43">
        <f>_xll.qlTenorBasisValue(TenorBasis6M,AC1929,_xll.ohTrigger(trigger,$X$24))</f>
        <v>2.9934513526189534E-4</v>
      </c>
      <c r="AF1929" s="90">
        <f>_xll.qlTenorBasisForwardRate(TenorBasis6M,AC1929,_xll.ohTrigger(trigger,$X$24))</f>
        <v>1.5110971052630125E-2</v>
      </c>
      <c r="AG1929" s="90">
        <f>_xll.qlIndexFixing(TenorBasisIndex6M,$AB1929,TRUE,_xll.ohTrigger(trigger,$X$24))</f>
        <v>1.534356224344186E-2</v>
      </c>
      <c r="AH1929" s="43">
        <f>_xll.qlIndexFixing($X$9,$AB1929,TRUE,trigger)</f>
        <v>1.5256271131697896E-2</v>
      </c>
      <c r="AI1929" s="45">
        <f t="shared" si="44"/>
        <v>0.87291111743964533</v>
      </c>
    </row>
    <row r="1930" spans="27:35" x14ac:dyDescent="0.2">
      <c r="AA1930" s="122" t="s">
        <v>88</v>
      </c>
      <c r="AB1930" s="40">
        <f>_xll.qlInterestRateIndexFixingDate($X$9,AC1930)</f>
        <v>52919</v>
      </c>
      <c r="AC1930" s="40">
        <f>_xll.qlCalendarAdvance(calendar,$AC1929,AA1930,,,trigger)</f>
        <v>52923</v>
      </c>
      <c r="AD1930" s="40">
        <f>_xll.qlInterestRateIndexMaturity($X$9,AC1930,)</f>
        <v>53104</v>
      </c>
      <c r="AE1930" s="43">
        <f>_xll.qlTenorBasisValue(TenorBasis6M,AC1930,_xll.ohTrigger(trigger,$X$24))</f>
        <v>2.9901270882278256E-4</v>
      </c>
      <c r="AF1930" s="90">
        <f>_xll.qlTenorBasisForwardRate(TenorBasis6M,AC1930,_xll.ohTrigger(trigger,$X$24))</f>
        <v>1.5114592023190423E-2</v>
      </c>
      <c r="AG1930" s="90">
        <f>_xll.qlIndexFixing(TenorBasisIndex6M,$AB1930,TRUE,_xll.ohTrigger(trigger,$X$24))</f>
        <v>1.5347184678244809E-2</v>
      </c>
      <c r="AH1930" s="43">
        <f>_xll.qlIndexFixing($X$9,$AB1930,TRUE,trigger)</f>
        <v>1.5258542179917213E-2</v>
      </c>
      <c r="AI1930" s="45">
        <f t="shared" si="44"/>
        <v>0.88642498327596086</v>
      </c>
    </row>
    <row r="1931" spans="27:35" x14ac:dyDescent="0.2">
      <c r="AA1931" s="122" t="s">
        <v>88</v>
      </c>
      <c r="AB1931" s="40">
        <f>_xll.qlInterestRateIndexFixingDate($X$9,AC1931)</f>
        <v>52926</v>
      </c>
      <c r="AC1931" s="40">
        <f>_xll.qlCalendarAdvance(calendar,$AC1930,AA1931,,,trigger)</f>
        <v>52930</v>
      </c>
      <c r="AD1931" s="40">
        <f>_xll.qlInterestRateIndexMaturity($X$9,AC1931,)</f>
        <v>53111</v>
      </c>
      <c r="AE1931" s="43">
        <f>_xll.qlTenorBasisValue(TenorBasis6M,AC1931,_xll.ohTrigger(trigger,$X$24))</f>
        <v>2.9868127650571727E-4</v>
      </c>
      <c r="AF1931" s="90">
        <f>_xll.qlTenorBasisForwardRate(TenorBasis6M,AC1931,_xll.ohTrigger(trigger,$X$24))</f>
        <v>1.5118254201874485E-2</v>
      </c>
      <c r="AG1931" s="90">
        <f>_xll.qlIndexFixing(TenorBasisIndex6M,$AB1931,TRUE,_xll.ohTrigger(trigger,$X$24))</f>
        <v>1.5350848325967241E-2</v>
      </c>
      <c r="AH1931" s="43">
        <f>_xll.qlIndexFixing($X$9,$AB1931,TRUE,trigger)</f>
        <v>1.526084144235379E-2</v>
      </c>
      <c r="AI1931" s="45">
        <f t="shared" si="44"/>
        <v>0.90006883613451616</v>
      </c>
    </row>
    <row r="1932" spans="27:35" x14ac:dyDescent="0.2">
      <c r="AA1932" s="122" t="s">
        <v>88</v>
      </c>
      <c r="AB1932" s="40">
        <f>_xll.qlInterestRateIndexFixingDate($X$9,AC1932)</f>
        <v>52933</v>
      </c>
      <c r="AC1932" s="40">
        <f>_xll.qlCalendarAdvance(calendar,$AC1931,AA1932,,,trigger)</f>
        <v>52937</v>
      </c>
      <c r="AD1932" s="40">
        <f>_xll.qlInterestRateIndexMaturity($X$9,AC1932,)</f>
        <v>53119</v>
      </c>
      <c r="AE1932" s="43">
        <f>_xll.qlTenorBasisValue(TenorBasis6M,AC1932,_xll.ohTrigger(trigger,$X$24))</f>
        <v>2.9835083552278016E-4</v>
      </c>
      <c r="AF1932" s="90">
        <f>_xll.qlTenorBasisForwardRate(TenorBasis6M,AC1932,_xll.ohTrigger(trigger,$X$24))</f>
        <v>1.5122553222774272E-2</v>
      </c>
      <c r="AG1932" s="90">
        <f>_xll.qlIndexFixing(TenorBasisIndex6M,$AB1932,TRUE,_xll.ohTrigger(trigger,$X$24))</f>
        <v>1.5355158735923476E-2</v>
      </c>
      <c r="AH1932" s="43">
        <f>_xll.qlIndexFixing($X$9,$AB1932,TRUE,trigger)</f>
        <v>1.5263667704309852E-2</v>
      </c>
      <c r="AI1932" s="45">
        <f t="shared" si="44"/>
        <v>0.91491031613624019</v>
      </c>
    </row>
    <row r="1933" spans="27:35" x14ac:dyDescent="0.2">
      <c r="AA1933" s="122" t="s">
        <v>88</v>
      </c>
      <c r="AB1933" s="40">
        <f>_xll.qlInterestRateIndexFixingDate($X$9,AC1933)</f>
        <v>52940</v>
      </c>
      <c r="AC1933" s="40">
        <f>_xll.qlCalendarAdvance(calendar,$AC1932,AA1933,,,trigger)</f>
        <v>52944</v>
      </c>
      <c r="AD1933" s="40">
        <f>_xll.qlInterestRateIndexMaturity($X$9,AC1933,)</f>
        <v>53126</v>
      </c>
      <c r="AE1933" s="43">
        <f>_xll.qlTenorBasisValue(TenorBasis6M,AC1933,_xll.ohTrigger(trigger,$X$24))</f>
        <v>2.9802138309300663E-4</v>
      </c>
      <c r="AF1933" s="90">
        <f>_xll.qlTenorBasisForwardRate(TenorBasis6M,AC1933,_xll.ohTrigger(trigger,$X$24))</f>
        <v>1.5126300909065683E-2</v>
      </c>
      <c r="AG1933" s="90">
        <f>_xll.qlIndexFixing(TenorBasisIndex6M,$AB1933,TRUE,_xll.ohTrigger(trigger,$X$24))</f>
        <v>1.5358907903652715E-2</v>
      </c>
      <c r="AH1933" s="43">
        <f>_xll.qlIndexFixing($X$9,$AB1933,TRUE,trigger)</f>
        <v>1.5266025510391218E-2</v>
      </c>
      <c r="AI1933" s="45">
        <f t="shared" si="44"/>
        <v>0.92882393261497009</v>
      </c>
    </row>
    <row r="1934" spans="27:35" x14ac:dyDescent="0.2">
      <c r="AA1934" s="122" t="s">
        <v>88</v>
      </c>
      <c r="AB1934" s="40">
        <f>_xll.qlInterestRateIndexFixingDate($X$9,AC1934)</f>
        <v>52947</v>
      </c>
      <c r="AC1934" s="40">
        <f>_xll.qlCalendarAdvance(calendar,$AC1933,AA1934,,,trigger)</f>
        <v>52951</v>
      </c>
      <c r="AD1934" s="40">
        <f>_xll.qlInterestRateIndexMaturity($X$9,AC1934,)</f>
        <v>53133</v>
      </c>
      <c r="AE1934" s="43">
        <f>_xll.qlTenorBasisValue(TenorBasis6M,AC1934,_xll.ohTrigger(trigger,$X$24))</f>
        <v>2.9769291644237398E-4</v>
      </c>
      <c r="AF1934" s="90">
        <f>_xll.qlTenorBasisForwardRate(TenorBasis6M,AC1934,_xll.ohTrigger(trigger,$X$24))</f>
        <v>1.5130089797451136E-2</v>
      </c>
      <c r="AG1934" s="90">
        <f>_xll.qlIndexFixing(TenorBasisIndex6M,$AB1934,TRUE,_xll.ohTrigger(trigger,$X$24))</f>
        <v>1.5362698278297197E-2</v>
      </c>
      <c r="AH1934" s="43">
        <f>_xll.qlIndexFixing($X$9,$AB1934,TRUE,trigger)</f>
        <v>1.5268411532199481E-2</v>
      </c>
      <c r="AI1934" s="45">
        <f t="shared" si="44"/>
        <v>0.94286746097715579</v>
      </c>
    </row>
    <row r="1935" spans="27:35" x14ac:dyDescent="0.2">
      <c r="AA1935" s="122" t="s">
        <v>88</v>
      </c>
      <c r="AB1935" s="40">
        <f>_xll.qlInterestRateIndexFixingDate($X$9,AC1935)</f>
        <v>52953</v>
      </c>
      <c r="AC1935" s="40">
        <f>_xll.qlCalendarAdvance(calendar,$AC1934,AA1935,,,trigger)</f>
        <v>52958</v>
      </c>
      <c r="AD1935" s="40">
        <f>_xll.qlInterestRateIndexMaturity($X$9,AC1935,)</f>
        <v>53140</v>
      </c>
      <c r="AE1935" s="43">
        <f>_xll.qlTenorBasisValue(TenorBasis6M,AC1935,_xll.ohTrigger(trigger,$X$24))</f>
        <v>2.9736543280378794E-4</v>
      </c>
      <c r="AF1935" s="90">
        <f>_xll.qlTenorBasisForwardRate(TenorBasis6M,AC1935,_xll.ohTrigger(trigger,$X$24))</f>
        <v>1.513391988541221E-2</v>
      </c>
      <c r="AG1935" s="90">
        <f>_xll.qlIndexFixing(TenorBasisIndex6M,$AB1935,TRUE,_xll.ohTrigger(trigger,$X$24))</f>
        <v>1.5366529857339814E-2</v>
      </c>
      <c r="AH1935" s="43">
        <f>_xll.qlIndexFixing($X$9,$AB1935,TRUE,trigger)</f>
        <v>1.5270825769834783E-2</v>
      </c>
      <c r="AI1935" s="45">
        <f t="shared" si="44"/>
        <v>0.95704087505031277</v>
      </c>
    </row>
    <row r="1936" spans="27:35" x14ac:dyDescent="0.2">
      <c r="AA1936" s="122" t="s">
        <v>88</v>
      </c>
      <c r="AB1936" s="40">
        <f>_xll.qlInterestRateIndexFixingDate($X$9,AC1936)</f>
        <v>52961</v>
      </c>
      <c r="AC1936" s="40">
        <f>_xll.qlCalendarAdvance(calendar,$AC1935,AA1936,,,trigger)</f>
        <v>52965</v>
      </c>
      <c r="AD1936" s="40">
        <f>_xll.qlInterestRateIndexMaturity($X$9,AC1936,)</f>
        <v>53146</v>
      </c>
      <c r="AE1936" s="43">
        <f>_xll.qlTenorBasisValue(TenorBasis6M,AC1936,_xll.ohTrigger(trigger,$X$24))</f>
        <v>2.9703892941706979E-4</v>
      </c>
      <c r="AF1936" s="90">
        <f>_xll.qlTenorBasisForwardRate(TenorBasis6M,AC1936,_xll.ohTrigger(trigger,$X$24))</f>
        <v>1.5137183128292833E-2</v>
      </c>
      <c r="AG1936" s="90">
        <f>_xll.qlIndexFixing(TenorBasisIndex6M,$AB1936,TRUE,_xll.ohTrigger(trigger,$X$24))</f>
        <v>1.5369784669508859E-2</v>
      </c>
      <c r="AH1936" s="43">
        <f>_xll.qlIndexFixing($X$9,$AB1936,TRUE,trigger)</f>
        <v>1.527276097122489E-2</v>
      </c>
      <c r="AI1936" s="45">
        <f t="shared" si="44"/>
        <v>0.9702369828396874</v>
      </c>
    </row>
    <row r="1937" spans="27:35" x14ac:dyDescent="0.2">
      <c r="AA1937" s="122" t="s">
        <v>88</v>
      </c>
      <c r="AB1937" s="40">
        <f>_xll.qlInterestRateIndexFixingDate($X$9,AC1937)</f>
        <v>52968</v>
      </c>
      <c r="AC1937" s="40">
        <f>_xll.qlCalendarAdvance(calendar,$AC1936,AA1937,,,trigger)</f>
        <v>52972</v>
      </c>
      <c r="AD1937" s="40">
        <f>_xll.qlInterestRateIndexMaturity($X$9,AC1937,)</f>
        <v>53153</v>
      </c>
      <c r="AE1937" s="43">
        <f>_xll.qlTenorBasisValue(TenorBasis6M,AC1937,_xll.ohTrigger(trigger,$X$24))</f>
        <v>2.9671340352894343E-4</v>
      </c>
      <c r="AF1937" s="90">
        <f>_xll.qlTenorBasisForwardRate(TenorBasis6M,AC1937,_xll.ohTrigger(trigger,$X$24))</f>
        <v>1.5141092502539479E-2</v>
      </c>
      <c r="AG1937" s="90">
        <f>_xll.qlIndexFixing(TenorBasisIndex6M,$AB1937,TRUE,_xll.ohTrigger(trigger,$X$24))</f>
        <v>1.5373695541564232E-2</v>
      </c>
      <c r="AH1937" s="43">
        <f>_xll.qlIndexFixing($X$9,$AB1937,TRUE,trigger)</f>
        <v>1.5275229521042046E-2</v>
      </c>
      <c r="AI1937" s="45">
        <f t="shared" si="44"/>
        <v>0.98466020522186559</v>
      </c>
    </row>
    <row r="1938" spans="27:35" x14ac:dyDescent="0.2">
      <c r="AA1938" s="122" t="s">
        <v>88</v>
      </c>
      <c r="AB1938" s="40">
        <f>_xll.qlInterestRateIndexFixingDate($X$9,AC1938)</f>
        <v>52975</v>
      </c>
      <c r="AC1938" s="40">
        <f>_xll.qlCalendarAdvance(calendar,$AC1937,AA1938,,,trigger)</f>
        <v>52979</v>
      </c>
      <c r="AD1938" s="40">
        <f>_xll.qlInterestRateIndexMaturity($X$9,AC1938,)</f>
        <v>53160</v>
      </c>
      <c r="AE1938" s="43">
        <f>_xll.qlTenorBasisValue(TenorBasis6M,AC1938,_xll.ohTrigger(trigger,$X$24))</f>
        <v>2.9638885239302245E-4</v>
      </c>
      <c r="AF1938" s="90">
        <f>_xll.qlTenorBasisForwardRate(TenorBasis6M,AC1938,_xll.ohTrigger(trigger,$X$24))</f>
        <v>1.5145043067270518E-2</v>
      </c>
      <c r="AG1938" s="90">
        <f>_xll.qlIndexFixing(TenorBasisIndex6M,$AB1938,TRUE,_xll.ohTrigger(trigger,$X$24))</f>
        <v>1.5377647608897954E-2</v>
      </c>
      <c r="AH1938" s="43">
        <f>_xll.qlIndexFixing($X$9,$AB1938,TRUE,trigger)</f>
        <v>1.5277726285780429E-2</v>
      </c>
      <c r="AI1938" s="45">
        <f t="shared" si="44"/>
        <v>0.99921323117525129</v>
      </c>
    </row>
    <row r="1939" spans="27:35" x14ac:dyDescent="0.2">
      <c r="AA1939" s="122" t="s">
        <v>88</v>
      </c>
      <c r="AB1939" s="40">
        <f>_xll.qlInterestRateIndexFixingDate($X$9,AC1939)</f>
        <v>52982</v>
      </c>
      <c r="AC1939" s="40">
        <f>_xll.qlCalendarAdvance(calendar,$AC1938,AA1939,,,trigger)</f>
        <v>52986</v>
      </c>
      <c r="AD1939" s="40">
        <f>_xll.qlInterestRateIndexMaturity($X$9,AC1939,)</f>
        <v>53167</v>
      </c>
      <c r="AE1939" s="43">
        <f>_xll.qlTenorBasisValue(TenorBasis6M,AC1939,_xll.ohTrigger(trigger,$X$24))</f>
        <v>2.9606527326979653E-4</v>
      </c>
      <c r="AF1939" s="90">
        <f>_xll.qlTenorBasisForwardRate(TenorBasis6M,AC1939,_xll.ohTrigger(trigger,$X$24))</f>
        <v>1.5149034820004398E-2</v>
      </c>
      <c r="AG1939" s="90">
        <f>_xll.qlIndexFixing(TenorBasisIndex6M,$AB1939,TRUE,_xll.ohTrigger(trigger,$X$24))</f>
        <v>1.5381640869028474E-2</v>
      </c>
      <c r="AH1939" s="43">
        <f>_xll.qlIndexFixing($X$9,$AB1939,TRUE,trigger)</f>
        <v>1.528025126554515E-2</v>
      </c>
      <c r="AI1939" s="45">
        <f t="shared" si="44"/>
        <v>1.0138960348332442</v>
      </c>
    </row>
    <row r="1940" spans="27:35" x14ac:dyDescent="0.2">
      <c r="AA1940" s="122" t="s">
        <v>88</v>
      </c>
      <c r="AB1940" s="40">
        <f>_xll.qlInterestRateIndexFixingDate($X$9,AC1940)</f>
        <v>52989</v>
      </c>
      <c r="AC1940" s="40">
        <f>_xll.qlCalendarAdvance(calendar,$AC1939,AA1940,,,trigger)</f>
        <v>52993</v>
      </c>
      <c r="AD1940" s="40">
        <f>_xll.qlInterestRateIndexMaturity($X$9,AC1940,)</f>
        <v>53174</v>
      </c>
      <c r="AE1940" s="43">
        <f>_xll.qlTenorBasisValue(TenorBasis6M,AC1940,_xll.ohTrigger(trigger,$X$24))</f>
        <v>2.9574266342661886E-4</v>
      </c>
      <c r="AF1940" s="90">
        <f>_xll.qlTenorBasisForwardRate(TenorBasis6M,AC1940,_xll.ohTrigger(trigger,$X$24))</f>
        <v>1.5153067758269729E-2</v>
      </c>
      <c r="AG1940" s="90">
        <f>_xll.qlIndexFixing(TenorBasisIndex6M,$AB1940,TRUE,_xll.ohTrigger(trigger,$X$24))</f>
        <v>1.5385675319483956E-2</v>
      </c>
      <c r="AH1940" s="43">
        <f>_xll.qlIndexFixing($X$9,$AB1940,TRUE,trigger)</f>
        <v>1.5282804460443526E-2</v>
      </c>
      <c r="AI1940" s="45">
        <f t="shared" si="44"/>
        <v>1.028708590404305</v>
      </c>
    </row>
    <row r="1941" spans="27:35" x14ac:dyDescent="0.2">
      <c r="AA1941" s="122" t="s">
        <v>88</v>
      </c>
      <c r="AB1941" s="40">
        <f>_xll.qlInterestRateIndexFixingDate($X$9,AC1941)</f>
        <v>52996</v>
      </c>
      <c r="AC1941" s="40">
        <f>_xll.qlCalendarAdvance(calendar,$AC1940,AA1941,,,trigger)</f>
        <v>53000</v>
      </c>
      <c r="AD1941" s="40">
        <f>_xll.qlInterestRateIndexMaturity($X$9,AC1941,)</f>
        <v>53181</v>
      </c>
      <c r="AE1941" s="43">
        <f>_xll.qlTenorBasisValue(TenorBasis6M,AC1941,_xll.ohTrigger(trigger,$X$24))</f>
        <v>2.9542102013769319E-4</v>
      </c>
      <c r="AF1941" s="90">
        <f>_xll.qlTenorBasisForwardRate(TenorBasis6M,AC1941,_xll.ohTrigger(trigger,$X$24))</f>
        <v>1.5157141879600414E-2</v>
      </c>
      <c r="AG1941" s="90">
        <f>_xll.qlIndexFixing(TenorBasisIndex6M,$AB1941,TRUE,_xll.ohTrigger(trigger,$X$24))</f>
        <v>1.5389750957799634E-2</v>
      </c>
      <c r="AH1941" s="43">
        <f>_xll.qlIndexFixing($X$9,$AB1941,TRUE,trigger)</f>
        <v>1.5285385870582873E-2</v>
      </c>
      <c r="AI1941" s="45">
        <f t="shared" si="44"/>
        <v>1.0436508721676021</v>
      </c>
    </row>
    <row r="1942" spans="27:35" x14ac:dyDescent="0.2">
      <c r="AA1942" s="122" t="s">
        <v>88</v>
      </c>
      <c r="AB1942" s="40">
        <f>_xll.qlInterestRateIndexFixingDate($X$9,AC1942)</f>
        <v>53003</v>
      </c>
      <c r="AC1942" s="40">
        <f>_xll.qlCalendarAdvance(calendar,$AC1941,AA1942,,,trigger)</f>
        <v>53007</v>
      </c>
      <c r="AD1942" s="40">
        <f>_xll.qlInterestRateIndexMaturity($X$9,AC1942,)</f>
        <v>53188</v>
      </c>
      <c r="AE1942" s="43">
        <f>_xll.qlTenorBasisValue(TenorBasis6M,AC1942,_xll.ohTrigger(trigger,$X$24))</f>
        <v>2.9510034068406041E-4</v>
      </c>
      <c r="AF1942" s="90">
        <f>_xll.qlTenorBasisForwardRate(TenorBasis6M,AC1942,_xll.ohTrigger(trigger,$X$24))</f>
        <v>1.5161257181544936E-2</v>
      </c>
      <c r="AG1942" s="90">
        <f>_xll.qlIndexFixing(TenorBasisIndex6M,$AB1942,TRUE,_xll.ohTrigger(trigger,$X$24))</f>
        <v>1.5393867781520451E-2</v>
      </c>
      <c r="AH1942" s="43">
        <f>_xll.qlIndexFixing($X$9,$AB1942,TRUE,trigger)</f>
        <v>1.528799549607272E-2</v>
      </c>
      <c r="AI1942" s="45">
        <f t="shared" si="44"/>
        <v>1.0587228544773133</v>
      </c>
    </row>
    <row r="1943" spans="27:35" x14ac:dyDescent="0.2">
      <c r="AA1943" s="122" t="s">
        <v>88</v>
      </c>
      <c r="AB1943" s="40">
        <f>_xll.qlInterestRateIndexFixingDate($X$9,AC1943)</f>
        <v>53010</v>
      </c>
      <c r="AC1943" s="40">
        <f>_xll.qlCalendarAdvance(calendar,$AC1942,AA1943,,,trigger)</f>
        <v>53014</v>
      </c>
      <c r="AD1943" s="40">
        <f>_xll.qlInterestRateIndexMaturity($X$9,AC1943,)</f>
        <v>53195</v>
      </c>
      <c r="AE1943" s="43">
        <f>_xll.qlTenorBasisValue(TenorBasis6M,AC1943,_xll.ohTrigger(trigger,$X$24))</f>
        <v>2.9478062235358568E-4</v>
      </c>
      <c r="AF1943" s="90">
        <f>_xll.qlTenorBasisForwardRate(TenorBasis6M,AC1943,_xll.ohTrigger(trigger,$X$24))</f>
        <v>1.516541366165575E-2</v>
      </c>
      <c r="AG1943" s="90">
        <f>_xll.qlIndexFixing(TenorBasisIndex6M,$AB1943,TRUE,_xll.ohTrigger(trigger,$X$24))</f>
        <v>1.5398025788201958E-2</v>
      </c>
      <c r="AH1943" s="43">
        <f>_xll.qlIndexFixing($X$9,$AB1943,TRUE,trigger)</f>
        <v>1.5290633337022588E-2</v>
      </c>
      <c r="AI1943" s="45">
        <f t="shared" si="44"/>
        <v>1.0739245117936946</v>
      </c>
    </row>
    <row r="1944" spans="27:35" x14ac:dyDescent="0.2">
      <c r="AA1944" s="122" t="s">
        <v>88</v>
      </c>
      <c r="AB1944" s="40">
        <f>_xll.qlInterestRateIndexFixingDate($X$9,AC1944)</f>
        <v>53017</v>
      </c>
      <c r="AC1944" s="40">
        <f>_xll.qlCalendarAdvance(calendar,$AC1943,AA1944,,,trigger)</f>
        <v>53021</v>
      </c>
      <c r="AD1944" s="40">
        <f>_xll.qlInterestRateIndexMaturity($X$9,AC1944,)</f>
        <v>53205</v>
      </c>
      <c r="AE1944" s="43">
        <f>_xll.qlTenorBasisValue(TenorBasis6M,AC1944,_xll.ohTrigger(trigger,$X$24))</f>
        <v>2.9446186244094536E-4</v>
      </c>
      <c r="AF1944" s="90">
        <f>_xll.qlTenorBasisForwardRate(TenorBasis6M,AC1944,_xll.ohTrigger(trigger,$X$24))</f>
        <v>1.5171511052402579E-2</v>
      </c>
      <c r="AG1944" s="90">
        <f>_xll.qlIndexFixing(TenorBasisIndex6M,$AB1944,TRUE,_xll.ohTrigger(trigger,$X$24))</f>
        <v>1.5404154564932614E-2</v>
      </c>
      <c r="AH1944" s="43">
        <f>_xll.qlIndexFixing($X$9,$AB1944,TRUE,trigger)</f>
        <v>1.5294872781392372E-2</v>
      </c>
      <c r="AI1944" s="45">
        <f t="shared" si="44"/>
        <v>1.0928178354024238</v>
      </c>
    </row>
    <row r="1945" spans="27:35" x14ac:dyDescent="0.2">
      <c r="AA1945" s="122" t="s">
        <v>88</v>
      </c>
      <c r="AB1945" s="40">
        <f>_xll.qlInterestRateIndexFixingDate($X$9,AC1945)</f>
        <v>53024</v>
      </c>
      <c r="AC1945" s="40">
        <f>_xll.qlCalendarAdvance(calendar,$AC1944,AA1945,,,trigger)</f>
        <v>53028</v>
      </c>
      <c r="AD1945" s="40">
        <f>_xll.qlInterestRateIndexMaturity($X$9,AC1945,)</f>
        <v>53212</v>
      </c>
      <c r="AE1945" s="43">
        <f>_xll.qlTenorBasisValue(TenorBasis6M,AC1945,_xll.ohTrigger(trigger,$X$24))</f>
        <v>2.9414405824761434E-4</v>
      </c>
      <c r="AF1945" s="90">
        <f>_xll.qlTenorBasisForwardRate(TenorBasis6M,AC1945,_xll.ohTrigger(trigger,$X$24))</f>
        <v>1.5175759236741233E-2</v>
      </c>
      <c r="AG1945" s="90">
        <f>_xll.qlIndexFixing(TenorBasisIndex6M,$AB1945,TRUE,_xll.ohTrigger(trigger,$X$24))</f>
        <v>1.5408404294823217E-2</v>
      </c>
      <c r="AH1945" s="43">
        <f>_xll.qlIndexFixing($X$9,$AB1945,TRUE,trigger)</f>
        <v>1.5297573442756045E-2</v>
      </c>
      <c r="AI1945" s="45">
        <f t="shared" si="44"/>
        <v>1.1083085206717129</v>
      </c>
    </row>
    <row r="1946" spans="27:35" x14ac:dyDescent="0.2">
      <c r="AA1946" s="122" t="s">
        <v>88</v>
      </c>
      <c r="AB1946" s="40">
        <f>_xll.qlInterestRateIndexFixingDate($X$9,AC1946)</f>
        <v>53031</v>
      </c>
      <c r="AC1946" s="40">
        <f>_xll.qlCalendarAdvance(calendar,$AC1945,AA1946,,,trigger)</f>
        <v>53035</v>
      </c>
      <c r="AD1946" s="40">
        <f>_xll.qlInterestRateIndexMaturity($X$9,AC1946,)</f>
        <v>53219</v>
      </c>
      <c r="AE1946" s="43">
        <f>_xll.qlTenorBasisValue(TenorBasis6M,AC1946,_xll.ohTrigger(trigger,$X$24))</f>
        <v>2.9382720708185229E-4</v>
      </c>
      <c r="AF1946" s="90">
        <f>_xll.qlTenorBasisForwardRate(TenorBasis6M,AC1946,_xll.ohTrigger(trigger,$X$24))</f>
        <v>1.5180048596797072E-2</v>
      </c>
      <c r="AG1946" s="90">
        <f>_xll.qlIndexFixing(TenorBasisIndex6M,$AB1946,TRUE,_xll.ohTrigger(trigger,$X$24))</f>
        <v>1.5412695205302323E-2</v>
      </c>
      <c r="AH1946" s="43">
        <f>_xll.qlIndexFixing($X$9,$AB1946,TRUE,trigger)</f>
        <v>1.5300302323586045E-2</v>
      </c>
      <c r="AI1946" s="45">
        <f t="shared" si="44"/>
        <v>1.1239288171627746</v>
      </c>
    </row>
    <row r="1947" spans="27:35" x14ac:dyDescent="0.2">
      <c r="AA1947" s="122" t="s">
        <v>88</v>
      </c>
      <c r="AB1947" s="40">
        <f>_xll.qlInterestRateIndexFixingDate($X$9,AC1947)</f>
        <v>53038</v>
      </c>
      <c r="AC1947" s="40">
        <f>_xll.qlCalendarAdvance(calendar,$AC1946,AA1947,,,trigger)</f>
        <v>53042</v>
      </c>
      <c r="AD1947" s="40">
        <f>_xll.qlInterestRateIndexMaturity($X$9,AC1947,)</f>
        <v>53226</v>
      </c>
      <c r="AE1947" s="43">
        <f>_xll.qlTenorBasisValue(TenorBasis6M,AC1947,_xll.ohTrigger(trigger,$X$24))</f>
        <v>2.9351130625869114E-4</v>
      </c>
      <c r="AF1947" s="90">
        <f>_xll.qlTenorBasisForwardRate(TenorBasis6M,AC1947,_xll.ohTrigger(trigger,$X$24))</f>
        <v>1.5184379130167232E-2</v>
      </c>
      <c r="AG1947" s="90">
        <f>_xll.qlIndexFixing(TenorBasisIndex6M,$AB1947,TRUE,_xll.ohTrigger(trigger,$X$24))</f>
        <v>1.5417027293967942E-2</v>
      </c>
      <c r="AH1947" s="43">
        <f>_xll.qlIndexFixing($X$9,$AB1947,TRUE,trigger)</f>
        <v>1.5303059424001411E-2</v>
      </c>
      <c r="AI1947" s="45">
        <f t="shared" si="44"/>
        <v>1.1396786996653065</v>
      </c>
    </row>
    <row r="1948" spans="27:35" x14ac:dyDescent="0.2">
      <c r="AA1948" s="122" t="s">
        <v>88</v>
      </c>
      <c r="AB1948" s="40">
        <f>_xll.qlInterestRateIndexFixingDate($X$9,AC1948)</f>
        <v>53045</v>
      </c>
      <c r="AC1948" s="40">
        <f>_xll.qlCalendarAdvance(calendar,$AC1947,AA1948,,,trigger)</f>
        <v>53049</v>
      </c>
      <c r="AD1948" s="40">
        <f>_xll.qlInterestRateIndexMaturity($X$9,AC1948,)</f>
        <v>53233</v>
      </c>
      <c r="AE1948" s="43">
        <f>_xll.qlTenorBasisValue(TenorBasis6M,AC1948,_xll.ohTrigger(trigger,$X$24))</f>
        <v>2.9319635309992204E-4</v>
      </c>
      <c r="AF1948" s="90">
        <f>_xll.qlTenorBasisForwardRate(TenorBasis6M,AC1948,_xll.ohTrigger(trigger,$X$24))</f>
        <v>1.5188750834458848E-2</v>
      </c>
      <c r="AG1948" s="90">
        <f>_xll.qlIndexFixing(TenorBasisIndex6M,$AB1948,TRUE,_xll.ohTrigger(trigger,$X$24))</f>
        <v>1.5421400558428073E-2</v>
      </c>
      <c r="AH1948" s="43">
        <f>_xll.qlIndexFixing($X$9,$AB1948,TRUE,trigger)</f>
        <v>1.5305844744119003E-2</v>
      </c>
      <c r="AI1948" s="45">
        <f t="shared" si="44"/>
        <v>1.1555581430906965</v>
      </c>
    </row>
    <row r="1949" spans="27:35" x14ac:dyDescent="0.2">
      <c r="AA1949" s="122" t="s">
        <v>88</v>
      </c>
      <c r="AB1949" s="40">
        <f>_xll.qlInterestRateIndexFixingDate($X$9,AC1949)</f>
        <v>53052</v>
      </c>
      <c r="AC1949" s="40">
        <f>_xll.qlCalendarAdvance(calendar,$AC1948,AA1949,,,trigger)</f>
        <v>53056</v>
      </c>
      <c r="AD1949" s="40">
        <f>_xll.qlInterestRateIndexMaturity($X$9,AC1949,)</f>
        <v>53239</v>
      </c>
      <c r="AE1949" s="43">
        <f>_xll.qlTenorBasisValue(TenorBasis6M,AC1949,_xll.ohTrigger(trigger,$X$24))</f>
        <v>2.9288234493408217E-4</v>
      </c>
      <c r="AF1949" s="90">
        <f>_xll.qlTenorBasisForwardRate(TenorBasis6M,AC1949,_xll.ohTrigger(trigger,$X$24))</f>
        <v>1.5192514526774677E-2</v>
      </c>
      <c r="AG1949" s="90">
        <f>_xll.qlIndexFixing(TenorBasisIndex6M,$AB1949,TRUE,_xll.ohTrigger(trigger,$X$24))</f>
        <v>1.5422605840213498E-2</v>
      </c>
      <c r="AH1949" s="43">
        <f>_xll.qlIndexFixing($X$9,$AB1949,TRUE,trigger)</f>
        <v>1.5308122934405531E-2</v>
      </c>
      <c r="AI1949" s="45">
        <f t="shared" si="44"/>
        <v>1.1448290580796765</v>
      </c>
    </row>
    <row r="1950" spans="27:35" x14ac:dyDescent="0.2">
      <c r="AA1950" s="122" t="s">
        <v>88</v>
      </c>
      <c r="AB1950" s="40">
        <f>_xll.qlInterestRateIndexFixingDate($X$9,AC1950)</f>
        <v>53057</v>
      </c>
      <c r="AC1950" s="40">
        <f>_xll.qlCalendarAdvance(calendar,$AC1949,AA1950,,,trigger)</f>
        <v>53063</v>
      </c>
      <c r="AD1950" s="40">
        <f>_xll.qlInterestRateIndexMaturity($X$9,AC1950,)</f>
        <v>53246</v>
      </c>
      <c r="AE1950" s="43">
        <f>_xll.qlTenorBasisValue(TenorBasis6M,AC1950,_xll.ohTrigger(trigger,$X$24))</f>
        <v>2.9256927909644182E-4</v>
      </c>
      <c r="AF1950" s="90">
        <f>_xll.qlTenorBasisForwardRate(TenorBasis6M,AC1950,_xll.ohTrigger(trigger,$X$24))</f>
        <v>1.5196964455501817E-2</v>
      </c>
      <c r="AG1950" s="90">
        <f>_xll.qlIndexFixing(TenorBasisIndex6M,$AB1950,TRUE,_xll.ohTrigger(trigger,$X$24))</f>
        <v>1.5418132284572599E-2</v>
      </c>
      <c r="AH1950" s="43">
        <f>_xll.qlIndexFixing($X$9,$AB1950,TRUE,trigger)</f>
        <v>1.531096190568567E-2</v>
      </c>
      <c r="AI1950" s="45">
        <f t="shared" si="44"/>
        <v>1.0717037888692895</v>
      </c>
    </row>
    <row r="1951" spans="27:35" x14ac:dyDescent="0.2">
      <c r="AA1951" s="122" t="s">
        <v>88</v>
      </c>
      <c r="AB1951" s="40">
        <f>_xll.qlInterestRateIndexFixingDate($X$9,AC1951)</f>
        <v>53066</v>
      </c>
      <c r="AC1951" s="40">
        <f>_xll.qlCalendarAdvance(calendar,$AC1950,AA1951,,,trigger)</f>
        <v>53070</v>
      </c>
      <c r="AD1951" s="40">
        <f>_xll.qlInterestRateIndexMaturity($X$9,AC1951,)</f>
        <v>53253</v>
      </c>
      <c r="AE1951" s="43">
        <f>_xll.qlTenorBasisValue(TenorBasis6M,AC1951,_xll.ohTrigger(trigger,$X$24))</f>
        <v>2.9225715292899122E-4</v>
      </c>
      <c r="AF1951" s="90">
        <f>_xll.qlTenorBasisForwardRate(TenorBasis6M,AC1951,_xll.ohTrigger(trigger,$X$24))</f>
        <v>1.5201451936833045E-2</v>
      </c>
      <c r="AG1951" s="90">
        <f>_xll.qlIndexFixing(TenorBasisIndex6M,$AB1951,TRUE,_xll.ohTrigger(trigger,$X$24))</f>
        <v>1.5413696245720063E-2</v>
      </c>
      <c r="AH1951" s="43">
        <f>_xll.qlIndexFixing($X$9,$AB1951,TRUE,trigger)</f>
        <v>1.5313826700888043E-2</v>
      </c>
      <c r="AI1951" s="45">
        <f t="shared" si="44"/>
        <v>0.99869544832020474</v>
      </c>
    </row>
    <row r="1952" spans="27:35" x14ac:dyDescent="0.2">
      <c r="AA1952" s="122" t="s">
        <v>88</v>
      </c>
      <c r="AB1952" s="40">
        <f>_xll.qlInterestRateIndexFixingDate($X$9,AC1952)</f>
        <v>53073</v>
      </c>
      <c r="AC1952" s="40">
        <f>_xll.qlCalendarAdvance(calendar,$AC1951,AA1952,,,trigger)</f>
        <v>53077</v>
      </c>
      <c r="AD1952" s="40">
        <f>_xll.qlInterestRateIndexMaturity($X$9,AC1952,)</f>
        <v>53260</v>
      </c>
      <c r="AE1952" s="43">
        <f>_xll.qlTenorBasisValue(TenorBasis6M,AC1952,_xll.ohTrigger(trigger,$X$24))</f>
        <v>2.9194596378042775E-4</v>
      </c>
      <c r="AF1952" s="90">
        <f>_xll.qlTenorBasisForwardRate(TenorBasis6M,AC1952,_xll.ohTrigger(trigger,$X$24))</f>
        <v>1.5205974160934246E-2</v>
      </c>
      <c r="AG1952" s="90">
        <f>_xll.qlIndexFixing(TenorBasisIndex6M,$AB1952,TRUE,_xll.ohTrigger(trigger,$X$24))</f>
        <v>1.5409294913025475E-2</v>
      </c>
      <c r="AH1952" s="43">
        <f>_xll.qlIndexFixing($X$9,$AB1952,TRUE,trigger)</f>
        <v>1.531671545741165E-2</v>
      </c>
      <c r="AI1952" s="45">
        <f t="shared" si="44"/>
        <v>0.92579455613825068</v>
      </c>
    </row>
    <row r="1953" spans="27:35" x14ac:dyDescent="0.2">
      <c r="AA1953" s="122" t="s">
        <v>88</v>
      </c>
      <c r="AB1953" s="40">
        <f>_xll.qlInterestRateIndexFixingDate($X$9,AC1953)</f>
        <v>53079</v>
      </c>
      <c r="AC1953" s="40">
        <f>_xll.qlCalendarAdvance(calendar,$AC1952,AA1953,,,trigger)</f>
        <v>53084</v>
      </c>
      <c r="AD1953" s="40">
        <f>_xll.qlInterestRateIndexMaturity($X$9,AC1953,)</f>
        <v>53268</v>
      </c>
      <c r="AE1953" s="43">
        <f>_xll.qlTenorBasisValue(TenorBasis6M,AC1953,_xll.ohTrigger(trigger,$X$24))</f>
        <v>2.9163570900614264E-4</v>
      </c>
      <c r="AF1953" s="90">
        <f>_xll.qlTenorBasisForwardRate(TenorBasis6M,AC1953,_xll.ohTrigger(trigger,$X$24))</f>
        <v>1.5211186415892385E-2</v>
      </c>
      <c r="AG1953" s="90">
        <f>_xll.qlIndexFixing(TenorBasisIndex6M,$AB1953,TRUE,_xll.ohTrigger(trigger,$X$24))</f>
        <v>1.5404531665714954E-2</v>
      </c>
      <c r="AH1953" s="43">
        <f>_xll.qlIndexFixing($X$9,$AB1953,TRUE,trigger)</f>
        <v>1.5320167825748006E-2</v>
      </c>
      <c r="AI1953" s="45">
        <f t="shared" si="44"/>
        <v>0.84363839966948917</v>
      </c>
    </row>
    <row r="1954" spans="27:35" x14ac:dyDescent="0.2">
      <c r="AA1954" s="122" t="s">
        <v>88</v>
      </c>
      <c r="AB1954" s="40">
        <f>_xll.qlInterestRateIndexFixingDate($X$9,AC1954)</f>
        <v>53087</v>
      </c>
      <c r="AC1954" s="40">
        <f>_xll.qlCalendarAdvance(calendar,$AC1953,AA1954,,,trigger)</f>
        <v>53091</v>
      </c>
      <c r="AD1954" s="40">
        <f>_xll.qlInterestRateIndexMaturity($X$9,AC1954,)</f>
        <v>53275</v>
      </c>
      <c r="AE1954" s="43">
        <f>_xll.qlTenorBasisValue(TenorBasis6M,AC1954,_xll.ohTrigger(trigger,$X$24))</f>
        <v>2.9132638596820847E-4</v>
      </c>
      <c r="AF1954" s="90">
        <f>_xll.qlTenorBasisForwardRate(TenorBasis6M,AC1954,_xll.ohTrigger(trigger,$X$24))</f>
        <v>1.5215771065629191E-2</v>
      </c>
      <c r="AG1954" s="90">
        <f>_xll.qlIndexFixing(TenorBasisIndex6M,$AB1954,TRUE,_xll.ohTrigger(trigger,$X$24))</f>
        <v>1.5400240808624446E-2</v>
      </c>
      <c r="AH1954" s="43">
        <f>_xll.qlIndexFixing($X$9,$AB1954,TRUE,trigger)</f>
        <v>1.5323099887913676E-2</v>
      </c>
      <c r="AI1954" s="45">
        <f t="shared" si="44"/>
        <v>0.77140920710769623</v>
      </c>
    </row>
    <row r="1955" spans="27:35" x14ac:dyDescent="0.2">
      <c r="AA1955" s="122" t="s">
        <v>88</v>
      </c>
      <c r="AB1955" s="40">
        <f>_xll.qlInterestRateIndexFixingDate($X$9,AC1955)</f>
        <v>53094</v>
      </c>
      <c r="AC1955" s="40">
        <f>_xll.qlCalendarAdvance(calendar,$AC1954,AA1955,,,trigger)</f>
        <v>53098</v>
      </c>
      <c r="AD1955" s="40">
        <f>_xll.qlInterestRateIndexMaturity($X$9,AC1955,)</f>
        <v>53282</v>
      </c>
      <c r="AE1955" s="43">
        <f>_xll.qlTenorBasisValue(TenorBasis6M,AC1955,_xll.ohTrigger(trigger,$X$24))</f>
        <v>2.9101799203536555E-4</v>
      </c>
      <c r="AF1955" s="90">
        <f>_xll.qlTenorBasisForwardRate(TenorBasis6M,AC1955,_xll.ohTrigger(trigger,$X$24))</f>
        <v>1.5220381711269253E-2</v>
      </c>
      <c r="AG1955" s="90">
        <f>_xll.qlIndexFixing(TenorBasisIndex6M,$AB1955,TRUE,_xll.ohTrigger(trigger,$X$24))</f>
        <v>1.5395975908701658E-2</v>
      </c>
      <c r="AH1955" s="43">
        <f>_xll.qlIndexFixing($X$9,$AB1955,TRUE,trigger)</f>
        <v>1.5326050113185581E-2</v>
      </c>
      <c r="AI1955" s="45">
        <f t="shared" si="44"/>
        <v>0.69925795516076816</v>
      </c>
    </row>
    <row r="1956" spans="27:35" x14ac:dyDescent="0.2">
      <c r="AA1956" s="122" t="s">
        <v>88</v>
      </c>
      <c r="AB1956" s="40">
        <f>_xll.qlInterestRateIndexFixingDate($X$9,AC1956)</f>
        <v>53101</v>
      </c>
      <c r="AC1956" s="40">
        <f>_xll.qlCalendarAdvance(calendar,$AC1955,AA1956,,,trigger)</f>
        <v>53105</v>
      </c>
      <c r="AD1956" s="40">
        <f>_xll.qlInterestRateIndexMaturity($X$9,AC1956,)</f>
        <v>53289</v>
      </c>
      <c r="AE1956" s="43">
        <f>_xll.qlTenorBasisValue(TenorBasis6M,AC1956,_xll.ohTrigger(trigger,$X$24))</f>
        <v>2.9071052458300921E-4</v>
      </c>
      <c r="AF1956" s="90">
        <f>_xll.qlTenorBasisForwardRate(TenorBasis6M,AC1956,_xll.ohTrigger(trigger,$X$24))</f>
        <v>1.5225015558046848E-2</v>
      </c>
      <c r="AG1956" s="90">
        <f>_xll.qlIndexFixing(TenorBasisIndex6M,$AB1956,TRUE,_xll.ohTrigger(trigger,$X$24))</f>
        <v>1.539173417059264E-2</v>
      </c>
      <c r="AH1956" s="43">
        <f>_xll.qlIndexFixing($X$9,$AB1956,TRUE,trigger)</f>
        <v>1.5329016648964347E-2</v>
      </c>
      <c r="AI1956" s="45">
        <f t="shared" si="44"/>
        <v>0.62717521628292972</v>
      </c>
    </row>
    <row r="1957" spans="27:35" x14ac:dyDescent="0.2">
      <c r="AA1957" s="122" t="s">
        <v>88</v>
      </c>
      <c r="AB1957" s="40">
        <f>_xll.qlInterestRateIndexFixingDate($X$9,AC1957)</f>
        <v>53108</v>
      </c>
      <c r="AC1957" s="40">
        <f>_xll.qlCalendarAdvance(calendar,$AC1956,AA1957,,,trigger)</f>
        <v>53112</v>
      </c>
      <c r="AD1957" s="40">
        <f>_xll.qlInterestRateIndexMaturity($X$9,AC1957,)</f>
        <v>53296</v>
      </c>
      <c r="AE1957" s="43">
        <f>_xll.qlTenorBasisValue(TenorBasis6M,AC1957,_xll.ohTrigger(trigger,$X$24))</f>
        <v>2.9040398099317683E-4</v>
      </c>
      <c r="AF1957" s="90">
        <f>_xll.qlTenorBasisForwardRate(TenorBasis6M,AC1957,_xll.ohTrigger(trigger,$X$24))</f>
        <v>1.5229669811175401E-2</v>
      </c>
      <c r="AG1957" s="90">
        <f>_xll.qlIndexFixing(TenorBasisIndex6M,$AB1957,TRUE,_xll.ohTrigger(trigger,$X$24))</f>
        <v>1.538751279897429E-2</v>
      </c>
      <c r="AH1957" s="43">
        <f>_xll.qlIndexFixing($X$9,$AB1957,TRUE,trigger)</f>
        <v>1.5331997642642337E-2</v>
      </c>
      <c r="AI1957" s="45">
        <f t="shared" si="44"/>
        <v>0.55515156331953364</v>
      </c>
    </row>
    <row r="1958" spans="27:35" x14ac:dyDescent="0.2">
      <c r="AA1958" s="122" t="s">
        <v>88</v>
      </c>
      <c r="AB1958" s="40">
        <f>_xll.qlInterestRateIndexFixingDate($X$9,AC1958)</f>
        <v>53115</v>
      </c>
      <c r="AC1958" s="40">
        <f>_xll.qlCalendarAdvance(calendar,$AC1957,AA1958,,,trigger)</f>
        <v>53119</v>
      </c>
      <c r="AD1958" s="40">
        <f>_xll.qlInterestRateIndexMaturity($X$9,AC1958,)</f>
        <v>53302</v>
      </c>
      <c r="AE1958" s="43">
        <f>_xll.qlTenorBasisValue(TenorBasis6M,AC1958,_xll.ohTrigger(trigger,$X$24))</f>
        <v>2.9009835865453503E-4</v>
      </c>
      <c r="AF1958" s="90">
        <f>_xll.qlTenorBasisForwardRate(TenorBasis6M,AC1958,_xll.ohTrigger(trigger,$X$24))</f>
        <v>1.5233679750787169E-2</v>
      </c>
      <c r="AG1958" s="90">
        <f>_xll.qlIndexFixing(TenorBasisIndex6M,$AB1958,TRUE,_xll.ohTrigger(trigger,$X$24))</f>
        <v>1.538345835508627E-2</v>
      </c>
      <c r="AH1958" s="43">
        <f>_xll.qlIndexFixing($X$9,$AB1958,TRUE,trigger)</f>
        <v>1.5334446877305979E-2</v>
      </c>
      <c r="AI1958" s="45">
        <f t="shared" si="44"/>
        <v>0.49011477780290869</v>
      </c>
    </row>
    <row r="1959" spans="27:35" x14ac:dyDescent="0.2">
      <c r="AA1959" s="122" t="s">
        <v>88</v>
      </c>
      <c r="AB1959" s="40">
        <f>_xll.qlInterestRateIndexFixingDate($X$9,AC1959)</f>
        <v>53122</v>
      </c>
      <c r="AC1959" s="40">
        <f>_xll.qlCalendarAdvance(calendar,$AC1958,AA1959,,,trigger)</f>
        <v>53126</v>
      </c>
      <c r="AD1959" s="40">
        <f>_xll.qlInterestRateIndexMaturity($X$9,AC1959,)</f>
        <v>53309</v>
      </c>
      <c r="AE1959" s="43">
        <f>_xll.qlTenorBasisValue(TenorBasis6M,AC1959,_xll.ohTrigger(trigger,$X$24))</f>
        <v>2.8979365496236608E-4</v>
      </c>
      <c r="AF1959" s="90">
        <f>_xll.qlTenorBasisForwardRate(TenorBasis6M,AC1959,_xll.ohTrigger(trigger,$X$24))</f>
        <v>1.5238366497433027E-2</v>
      </c>
      <c r="AG1959" s="90">
        <f>_xll.qlIndexFixing(TenorBasisIndex6M,$AB1959,TRUE,_xll.ohTrigger(trigger,$X$24))</f>
        <v>1.5379221270632919E-2</v>
      </c>
      <c r="AH1959" s="43">
        <f>_xll.qlIndexFixing($X$9,$AB1959,TRUE,trigger)</f>
        <v>1.5337451209364302E-2</v>
      </c>
      <c r="AI1959" s="45">
        <f t="shared" si="44"/>
        <v>0.4177006126861692</v>
      </c>
    </row>
    <row r="1960" spans="27:35" x14ac:dyDescent="0.2">
      <c r="AA1960" s="122" t="s">
        <v>88</v>
      </c>
      <c r="AB1960" s="40">
        <f>_xll.qlInterestRateIndexFixingDate($X$9,AC1960)</f>
        <v>53129</v>
      </c>
      <c r="AC1960" s="40">
        <f>_xll.qlCalendarAdvance(calendar,$AC1959,AA1960,,,trigger)</f>
        <v>53133</v>
      </c>
      <c r="AD1960" s="40">
        <f>_xll.qlInterestRateIndexMaturity($X$9,AC1960,)</f>
        <v>53316</v>
      </c>
      <c r="AE1960" s="43">
        <f>_xll.qlTenorBasisValue(TenorBasis6M,AC1960,_xll.ohTrigger(trigger,$X$24))</f>
        <v>2.894898673185555E-4</v>
      </c>
      <c r="AF1960" s="90">
        <f>_xll.qlTenorBasisForwardRate(TenorBasis6M,AC1960,_xll.ohTrigger(trigger,$X$24))</f>
        <v>1.5243065507526412E-2</v>
      </c>
      <c r="AG1960" s="90">
        <f>_xll.qlIndexFixing(TenorBasisIndex6M,$AB1960,TRUE,_xll.ohTrigger(trigger,$X$24))</f>
        <v>1.5374996408474876E-2</v>
      </c>
      <c r="AH1960" s="43">
        <f>_xll.qlIndexFixing($X$9,$AB1960,TRUE,trigger)</f>
        <v>1.5340464601555378E-2</v>
      </c>
      <c r="AI1960" s="45">
        <f t="shared" si="44"/>
        <v>0.34531806919497338</v>
      </c>
    </row>
    <row r="1961" spans="27:35" x14ac:dyDescent="0.2">
      <c r="AA1961" s="122" t="s">
        <v>88</v>
      </c>
      <c r="AB1961" s="40">
        <f>_xll.qlInterestRateIndexFixingDate($X$9,AC1961)</f>
        <v>53136</v>
      </c>
      <c r="AC1961" s="40">
        <f>_xll.qlCalendarAdvance(calendar,$AC1960,AA1961,,,trigger)</f>
        <v>53140</v>
      </c>
      <c r="AD1961" s="40">
        <f>_xll.qlInterestRateIndexMaturity($X$9,AC1961,)</f>
        <v>53323</v>
      </c>
      <c r="AE1961" s="43">
        <f>_xll.qlTenorBasisValue(TenorBasis6M,AC1961,_xll.ohTrigger(trigger,$X$24))</f>
        <v>2.8918699313157901E-4</v>
      </c>
      <c r="AF1961" s="90">
        <f>_xll.qlTenorBasisForwardRate(TenorBasis6M,AC1961,_xll.ohTrigger(trigger,$X$24))</f>
        <v>1.5247773971065035E-2</v>
      </c>
      <c r="AG1961" s="90">
        <f>_xll.qlIndexFixing(TenorBasisIndex6M,$AB1961,TRUE,_xll.ohTrigger(trigger,$X$24))</f>
        <v>1.5370780958267397E-2</v>
      </c>
      <c r="AH1961" s="43">
        <f>_xll.qlIndexFixing($X$9,$AB1961,TRUE,trigger)</f>
        <v>1.5343485191181234E-2</v>
      </c>
      <c r="AI1961" s="45">
        <f t="shared" si="44"/>
        <v>0.27295767086162048</v>
      </c>
    </row>
    <row r="1962" spans="27:35" x14ac:dyDescent="0.2">
      <c r="AA1962" s="122" t="s">
        <v>88</v>
      </c>
      <c r="AB1962" s="40">
        <f>_xll.qlInterestRateIndexFixingDate($X$9,AC1962)</f>
        <v>53143</v>
      </c>
      <c r="AC1962" s="40">
        <f>_xll.qlCalendarAdvance(calendar,$AC1961,AA1962,,,trigger)</f>
        <v>53147</v>
      </c>
      <c r="AD1962" s="40">
        <f>_xll.qlInterestRateIndexMaturity($X$9,AC1962,)</f>
        <v>53331</v>
      </c>
      <c r="AE1962" s="43">
        <f>_xll.qlTenorBasisValue(TenorBasis6M,AC1962,_xll.ohTrigger(trigger,$X$24))</f>
        <v>2.8888502981648924E-4</v>
      </c>
      <c r="AF1962" s="90">
        <f>_xll.qlTenorBasisForwardRate(TenorBasis6M,AC1962,_xll.ohTrigger(trigger,$X$24))</f>
        <v>1.5253149353290316E-2</v>
      </c>
      <c r="AG1962" s="90">
        <f>_xll.qlIndexFixing(TenorBasisIndex6M,$AB1962,TRUE,_xll.ohTrigger(trigger,$X$24))</f>
        <v>1.5366613604167806E-2</v>
      </c>
      <c r="AH1962" s="43">
        <f>_xll.qlIndexFixing($X$9,$AB1962,TRUE,trigger)</f>
        <v>1.5347054637420289E-2</v>
      </c>
      <c r="AI1962" s="45">
        <f t="shared" ref="AI1962:AI2025" si="45">(AG1962-AH1962)*10000</f>
        <v>0.1955896674751649</v>
      </c>
    </row>
    <row r="1963" spans="27:35" x14ac:dyDescent="0.2">
      <c r="AA1963" s="122" t="s">
        <v>88</v>
      </c>
      <c r="AB1963" s="40">
        <f>_xll.qlInterestRateIndexFixingDate($X$9,AC1963)</f>
        <v>53150</v>
      </c>
      <c r="AC1963" s="40">
        <f>_xll.qlCalendarAdvance(calendar,$AC1962,AA1963,,,trigger)</f>
        <v>53154</v>
      </c>
      <c r="AD1963" s="40">
        <f>_xll.qlInterestRateIndexMaturity($X$9,AC1963,)</f>
        <v>53338</v>
      </c>
      <c r="AE1963" s="43">
        <f>_xll.qlTenorBasisValue(TenorBasis6M,AC1963,_xll.ohTrigger(trigger,$X$24))</f>
        <v>2.8858397479490292E-4</v>
      </c>
      <c r="AF1963" s="90">
        <f>_xll.qlTenorBasisForwardRate(TenorBasis6M,AC1963,_xll.ohTrigger(trigger,$X$24))</f>
        <v>1.5257867352967342E-2</v>
      </c>
      <c r="AG1963" s="90">
        <f>_xll.qlIndexFixing(TenorBasisIndex6M,$AB1963,TRUE,_xll.ohTrigger(trigger,$X$24))</f>
        <v>1.5362455731473837E-2</v>
      </c>
      <c r="AH1963" s="43">
        <f>_xll.qlIndexFixing($X$9,$AB1963,TRUE,trigger)</f>
        <v>1.5350083473079961E-2</v>
      </c>
      <c r="AI1963" s="45">
        <f t="shared" si="45"/>
        <v>0.12372258393875818</v>
      </c>
    </row>
    <row r="1964" spans="27:35" x14ac:dyDescent="0.2">
      <c r="AA1964" s="122" t="s">
        <v>88</v>
      </c>
      <c r="AB1964" s="40">
        <f>_xll.qlInterestRateIndexFixingDate($X$9,AC1964)</f>
        <v>53157</v>
      </c>
      <c r="AC1964" s="40">
        <f>_xll.qlCalendarAdvance(calendar,$AC1963,AA1964,,,trigger)</f>
        <v>53161</v>
      </c>
      <c r="AD1964" s="40">
        <f>_xll.qlInterestRateIndexMaturity($X$9,AC1964,)</f>
        <v>53345</v>
      </c>
      <c r="AE1964" s="43">
        <f>_xll.qlTenorBasisValue(TenorBasis6M,AC1964,_xll.ohTrigger(trigger,$X$24))</f>
        <v>2.8828382549498803E-4</v>
      </c>
      <c r="AF1964" s="90">
        <f>_xll.qlTenorBasisForwardRate(TenorBasis6M,AC1964,_xll.ohTrigger(trigger,$X$24))</f>
        <v>1.5262586194955373E-2</v>
      </c>
      <c r="AG1964" s="90">
        <f>_xll.qlIndexFixing(TenorBasisIndex6M,$AB1964,TRUE,_xll.ohTrigger(trigger,$X$24))</f>
        <v>1.5358298658880287E-2</v>
      </c>
      <c r="AH1964" s="43">
        <f>_xll.qlIndexFixing($X$9,$AB1964,TRUE,trigger)</f>
        <v>1.5353113798063948E-2</v>
      </c>
      <c r="AI1964" s="45">
        <f t="shared" si="45"/>
        <v>5.1848608163384408E-2</v>
      </c>
    </row>
    <row r="1965" spans="27:35" x14ac:dyDescent="0.2">
      <c r="AA1965" s="122" t="s">
        <v>88</v>
      </c>
      <c r="AB1965" s="40">
        <f>_xll.qlInterestRateIndexFixingDate($X$9,AC1965)</f>
        <v>53164</v>
      </c>
      <c r="AC1965" s="40">
        <f>_xll.qlCalendarAdvance(calendar,$AC1964,AA1965,,,trigger)</f>
        <v>53168</v>
      </c>
      <c r="AD1965" s="40">
        <f>_xll.qlInterestRateIndexMaturity($X$9,AC1965,)</f>
        <v>53352</v>
      </c>
      <c r="AE1965" s="43">
        <f>_xll.qlTenorBasisValue(TenorBasis6M,AC1965,_xll.ohTrigger(trigger,$X$24))</f>
        <v>2.8798457935145085E-4</v>
      </c>
      <c r="AF1965" s="90">
        <f>_xll.qlTenorBasisForwardRate(TenorBasis6M,AC1965,_xll.ohTrigger(trigger,$X$24))</f>
        <v>1.5267303084312303E-2</v>
      </c>
      <c r="AG1965" s="90">
        <f>_xll.qlIndexFixing(TenorBasisIndex6M,$AB1965,TRUE,_xll.ohTrigger(trigger,$X$24))</f>
        <v>1.5354139591308642E-2</v>
      </c>
      <c r="AH1965" s="43">
        <f>_xll.qlIndexFixing($X$9,$AB1965,TRUE,trigger)</f>
        <v>1.5356143759672952E-2</v>
      </c>
      <c r="AI1965" s="45">
        <f t="shared" si="45"/>
        <v>-2.0041683643102354E-2</v>
      </c>
    </row>
    <row r="1966" spans="27:35" x14ac:dyDescent="0.2">
      <c r="AA1966" s="122" t="s">
        <v>88</v>
      </c>
      <c r="AB1966" s="40">
        <f>_xll.qlInterestRateIndexFixingDate($X$9,AC1966)</f>
        <v>53171</v>
      </c>
      <c r="AC1966" s="40">
        <f>_xll.qlCalendarAdvance(calendar,$AC1965,AA1966,,,trigger)</f>
        <v>53175</v>
      </c>
      <c r="AD1966" s="40">
        <f>_xll.qlInterestRateIndexMaturity($X$9,AC1966,)</f>
        <v>53359</v>
      </c>
      <c r="AE1966" s="43">
        <f>_xll.qlTenorBasisValue(TenorBasis6M,AC1966,_xll.ohTrigger(trigger,$X$24))</f>
        <v>2.8768623380552268E-4</v>
      </c>
      <c r="AF1966" s="90">
        <f>_xll.qlTenorBasisForwardRate(TenorBasis6M,AC1966,_xll.ohTrigger(trigger,$X$24))</f>
        <v>1.5272015226073004E-2</v>
      </c>
      <c r="AG1966" s="90">
        <f>_xll.qlIndexFixing(TenorBasisIndex6M,$AB1966,TRUE,_xll.ohTrigger(trigger,$X$24))</f>
        <v>1.5349975733711664E-2</v>
      </c>
      <c r="AH1966" s="43">
        <f>_xll.qlIndexFixing($X$9,$AB1966,TRUE,trigger)</f>
        <v>1.5359171505198553E-2</v>
      </c>
      <c r="AI1966" s="45">
        <f t="shared" si="45"/>
        <v>-9.1957714868882989E-2</v>
      </c>
    </row>
    <row r="1967" spans="27:35" x14ac:dyDescent="0.2">
      <c r="AA1967" s="122" t="s">
        <v>88</v>
      </c>
      <c r="AB1967" s="40">
        <f>_xll.qlInterestRateIndexFixingDate($X$9,AC1967)</f>
        <v>53178</v>
      </c>
      <c r="AC1967" s="40">
        <f>_xll.qlCalendarAdvance(calendar,$AC1966,AA1967,,,trigger)</f>
        <v>53182</v>
      </c>
      <c r="AD1967" s="40">
        <f>_xll.qlInterestRateIndexMaturity($X$9,AC1967,)</f>
        <v>53366</v>
      </c>
      <c r="AE1967" s="43">
        <f>_xll.qlTenorBasisValue(TenorBasis6M,AC1967,_xll.ohTrigger(trigger,$X$24))</f>
        <v>2.8738878630494728E-4</v>
      </c>
      <c r="AF1967" s="90">
        <f>_xll.qlTenorBasisForwardRate(TenorBasis6M,AC1967,_xll.ohTrigger(trigger,$X$24))</f>
        <v>1.5276719825255403E-2</v>
      </c>
      <c r="AG1967" s="90">
        <f>_xll.qlIndexFixing(TenorBasisIndex6M,$AB1967,TRUE,_xll.ohTrigger(trigger,$X$24))</f>
        <v>1.5345804291074265E-2</v>
      </c>
      <c r="AH1967" s="43">
        <f>_xll.qlIndexFixing($X$9,$AB1967,TRUE,trigger)</f>
        <v>1.5362195181917558E-2</v>
      </c>
      <c r="AI1967" s="45">
        <f t="shared" si="45"/>
        <v>-0.16390890843293038</v>
      </c>
    </row>
    <row r="1968" spans="27:35" x14ac:dyDescent="0.2">
      <c r="AA1968" s="122" t="s">
        <v>88</v>
      </c>
      <c r="AB1968" s="40">
        <f>_xll.qlInterestRateIndexFixingDate($X$9,AC1968)</f>
        <v>53185</v>
      </c>
      <c r="AC1968" s="40">
        <f>_xll.qlCalendarAdvance(calendar,$AC1967,AA1968,,,trigger)</f>
        <v>53189</v>
      </c>
      <c r="AD1968" s="40">
        <f>_xll.qlInterestRateIndexMaturity($X$9,AC1968,)</f>
        <v>53373</v>
      </c>
      <c r="AE1968" s="43">
        <f>_xll.qlTenorBasisValue(TenorBasis6M,AC1968,_xll.ohTrigger(trigger,$X$24))</f>
        <v>2.870922343039678E-4</v>
      </c>
      <c r="AF1968" s="90">
        <f>_xll.qlTenorBasisForwardRate(TenorBasis6M,AC1968,_xll.ohTrigger(trigger,$X$24))</f>
        <v>1.5281414086854839E-2</v>
      </c>
      <c r="AG1968" s="90">
        <f>_xll.qlIndexFixing(TenorBasisIndex6M,$AB1968,TRUE,_xll.ohTrigger(trigger,$X$24))</f>
        <v>1.5341622468405248E-2</v>
      </c>
      <c r="AH1968" s="43">
        <f>_xll.qlIndexFixing($X$9,$AB1968,TRUE,trigger)</f>
        <v>1.5365212937098086E-2</v>
      </c>
      <c r="AI1968" s="45">
        <f t="shared" si="45"/>
        <v>-0.23590468692838429</v>
      </c>
    </row>
    <row r="1969" spans="27:35" x14ac:dyDescent="0.2">
      <c r="AA1969" s="122" t="s">
        <v>88</v>
      </c>
      <c r="AB1969" s="40">
        <f>_xll.qlInterestRateIndexFixingDate($X$9,AC1969)</f>
        <v>53192</v>
      </c>
      <c r="AC1969" s="40">
        <f>_xll.qlCalendarAdvance(calendar,$AC1968,AA1969,,,trigger)</f>
        <v>53196</v>
      </c>
      <c r="AD1969" s="40">
        <f>_xll.qlInterestRateIndexMaturity($X$9,AC1969,)</f>
        <v>53380</v>
      </c>
      <c r="AE1969" s="43">
        <f>_xll.qlTenorBasisValue(TenorBasis6M,AC1969,_xll.ohTrigger(trigger,$X$24))</f>
        <v>2.8679657526331363E-4</v>
      </c>
      <c r="AF1969" s="90">
        <f>_xll.qlTenorBasisForwardRate(TenorBasis6M,AC1969,_xll.ohTrigger(trigger,$X$24))</f>
        <v>1.5286095215847968E-2</v>
      </c>
      <c r="AG1969" s="90">
        <f>_xll.qlIndexFixing(TenorBasisIndex6M,$AB1969,TRUE,_xll.ohTrigger(trigger,$X$24))</f>
        <v>1.5337427470750346E-2</v>
      </c>
      <c r="AH1969" s="43">
        <f>_xll.qlIndexFixing($X$9,$AB1969,TRUE,trigger)</f>
        <v>1.5368222917996527E-2</v>
      </c>
      <c r="AI1969" s="45">
        <f t="shared" si="45"/>
        <v>-0.3079544724618119</v>
      </c>
    </row>
    <row r="1970" spans="27:35" x14ac:dyDescent="0.2">
      <c r="AA1970" s="122" t="s">
        <v>88</v>
      </c>
      <c r="AB1970" s="40">
        <f>_xll.qlInterestRateIndexFixingDate($X$9,AC1970)</f>
        <v>53199</v>
      </c>
      <c r="AC1970" s="40">
        <f>_xll.qlCalendarAdvance(calendar,$AC1969,AA1970,,,trigger)</f>
        <v>53203</v>
      </c>
      <c r="AD1970" s="40">
        <f>_xll.qlInterestRateIndexMaturity($X$9,AC1970,)</f>
        <v>53386</v>
      </c>
      <c r="AE1970" s="43">
        <f>_xll.qlTenorBasisValue(TenorBasis6M,AC1970,_xll.ohTrigger(trigger,$X$24))</f>
        <v>2.8650180665018793E-4</v>
      </c>
      <c r="AF1970" s="90">
        <f>_xll.qlTenorBasisForwardRate(TenorBasis6M,AC1970,_xll.ohTrigger(trigger,$X$24))</f>
        <v>1.5290111887736133E-2</v>
      </c>
      <c r="AG1970" s="90">
        <f>_xll.qlIndexFixing(TenorBasisIndex6M,$AB1970,TRUE,_xll.ohTrigger(trigger,$X$24))</f>
        <v>1.5332801752991608E-2</v>
      </c>
      <c r="AH1970" s="43">
        <f>_xll.qlIndexFixing($X$9,$AB1970,TRUE,trigger)</f>
        <v>1.5370687031708625E-2</v>
      </c>
      <c r="AI1970" s="45">
        <f t="shared" si="45"/>
        <v>-0.37885278717016135</v>
      </c>
    </row>
    <row r="1971" spans="27:35" x14ac:dyDescent="0.2">
      <c r="AA1971" s="122" t="s">
        <v>88</v>
      </c>
      <c r="AB1971" s="40">
        <f>_xll.qlInterestRateIndexFixingDate($X$9,AC1971)</f>
        <v>53206</v>
      </c>
      <c r="AC1971" s="40">
        <f>_xll.qlCalendarAdvance(calendar,$AC1970,AA1971,,,trigger)</f>
        <v>53210</v>
      </c>
      <c r="AD1971" s="40">
        <f>_xll.qlInterestRateIndexMaturity($X$9,AC1971,)</f>
        <v>53391</v>
      </c>
      <c r="AE1971" s="43">
        <f>_xll.qlTenorBasisValue(TenorBasis6M,AC1971,_xll.ohTrigger(trigger,$X$24))</f>
        <v>2.8620792593825415E-4</v>
      </c>
      <c r="AF1971" s="90">
        <f>_xll.qlTenorBasisForwardRate(TenorBasis6M,AC1971,_xll.ohTrigger(trigger,$X$24))</f>
        <v>1.5293466656908039E-2</v>
      </c>
      <c r="AG1971" s="90">
        <f>_xll.qlIndexFixing(TenorBasisIndex6M,$AB1971,TRUE,_xll.ohTrigger(trigger,$X$24))</f>
        <v>1.5327609647676389E-2</v>
      </c>
      <c r="AH1971" s="43">
        <f>_xll.qlIndexFixing($X$9,$AB1971,TRUE,trigger)</f>
        <v>1.5372606808822261E-2</v>
      </c>
      <c r="AI1971" s="45">
        <f t="shared" si="45"/>
        <v>-0.44997161145872433</v>
      </c>
    </row>
    <row r="1972" spans="27:35" x14ac:dyDescent="0.2">
      <c r="AA1972" s="122" t="s">
        <v>88</v>
      </c>
      <c r="AB1972" s="40">
        <f>_xll.qlInterestRateIndexFixingDate($X$9,AC1972)</f>
        <v>53213</v>
      </c>
      <c r="AC1972" s="40">
        <f>_xll.qlCalendarAdvance(calendar,$AC1971,AA1972,,,trigger)</f>
        <v>53217</v>
      </c>
      <c r="AD1972" s="40">
        <f>_xll.qlInterestRateIndexMaturity($X$9,AC1972,)</f>
        <v>53398</v>
      </c>
      <c r="AE1972" s="43">
        <f>_xll.qlTenorBasisValue(TenorBasis6M,AC1972,_xll.ohTrigger(trigger,$X$24))</f>
        <v>2.8591493060762347E-4</v>
      </c>
      <c r="AF1972" s="90">
        <f>_xll.qlTenorBasisForwardRate(TenorBasis6M,AC1972,_xll.ohTrigger(trigger,$X$24))</f>
        <v>1.5298097688528542E-2</v>
      </c>
      <c r="AG1972" s="90">
        <f>_xll.qlIndexFixing(TenorBasisIndex6M,$AB1972,TRUE,_xll.ohTrigger(trigger,$X$24))</f>
        <v>1.5323218455246602E-2</v>
      </c>
      <c r="AH1972" s="43">
        <f>_xll.qlIndexFixing($X$9,$AB1972,TRUE,trigger)</f>
        <v>1.5375586184049233E-2</v>
      </c>
      <c r="AI1972" s="45">
        <f t="shared" si="45"/>
        <v>-0.52367728802630431</v>
      </c>
    </row>
    <row r="1973" spans="27:35" x14ac:dyDescent="0.2">
      <c r="AA1973" s="122" t="s">
        <v>88</v>
      </c>
      <c r="AB1973" s="40">
        <f>_xll.qlInterestRateIndexFixingDate($X$9,AC1973)</f>
        <v>53220</v>
      </c>
      <c r="AC1973" s="40">
        <f>_xll.qlCalendarAdvance(calendar,$AC1972,AA1973,,,trigger)</f>
        <v>53224</v>
      </c>
      <c r="AD1973" s="40">
        <f>_xll.qlInterestRateIndexMaturity($X$9,AC1973,)</f>
        <v>53405</v>
      </c>
      <c r="AE1973" s="43">
        <f>_xll.qlTenorBasisValue(TenorBasis6M,AC1973,_xll.ohTrigger(trigger,$X$24))</f>
        <v>2.8562281814484194E-4</v>
      </c>
      <c r="AF1973" s="90">
        <f>_xll.qlTenorBasisForwardRate(TenorBasis6M,AC1973,_xll.ohTrigger(trigger,$X$24))</f>
        <v>1.5302704542957526E-2</v>
      </c>
      <c r="AG1973" s="90">
        <f>_xll.qlIndexFixing(TenorBasisIndex6M,$AB1973,TRUE,_xll.ohTrigger(trigger,$X$24))</f>
        <v>1.5318803043965804E-2</v>
      </c>
      <c r="AH1973" s="43">
        <f>_xll.qlIndexFixing($X$9,$AB1973,TRUE,trigger)</f>
        <v>1.5378550463513775E-2</v>
      </c>
      <c r="AI1973" s="45">
        <f t="shared" si="45"/>
        <v>-0.59747419547971636</v>
      </c>
    </row>
    <row r="1974" spans="27:35" x14ac:dyDescent="0.2">
      <c r="AA1974" s="122" t="s">
        <v>88</v>
      </c>
      <c r="AB1974" s="40">
        <f>_xll.qlInterestRateIndexFixingDate($X$9,AC1974)</f>
        <v>53227</v>
      </c>
      <c r="AC1974" s="40">
        <f>_xll.qlCalendarAdvance(calendar,$AC1973,AA1974,,,trigger)</f>
        <v>53231</v>
      </c>
      <c r="AD1974" s="40">
        <f>_xll.qlInterestRateIndexMaturity($X$9,AC1974,)</f>
        <v>53413</v>
      </c>
      <c r="AE1974" s="43">
        <f>_xll.qlTenorBasisValue(TenorBasis6M,AC1974,_xll.ohTrigger(trigger,$X$24))</f>
        <v>2.8533158604287747E-4</v>
      </c>
      <c r="AF1974" s="90">
        <f>_xll.qlTenorBasisForwardRate(TenorBasis6M,AC1974,_xll.ohTrigger(trigger,$X$24))</f>
        <v>1.5307925118128876E-2</v>
      </c>
      <c r="AG1974" s="90">
        <f>_xll.qlIndexFixing(TenorBasisIndex6M,$AB1974,TRUE,_xll.ohTrigger(trigger,$X$24))</f>
        <v>1.5314959119708316E-2</v>
      </c>
      <c r="AH1974" s="43">
        <f>_xll.qlIndexFixing($X$9,$AB1974,TRUE,trigger)</f>
        <v>1.5382029075786077E-2</v>
      </c>
      <c r="AI1974" s="45">
        <f t="shared" si="45"/>
        <v>-0.67069956077761561</v>
      </c>
    </row>
    <row r="1975" spans="27:35" x14ac:dyDescent="0.2">
      <c r="AA1975" s="122" t="s">
        <v>88</v>
      </c>
      <c r="AB1975" s="40">
        <f>_xll.qlInterestRateIndexFixingDate($X$9,AC1975)</f>
        <v>53234</v>
      </c>
      <c r="AC1975" s="40">
        <f>_xll.qlCalendarAdvance(calendar,$AC1974,AA1975,,,trigger)</f>
        <v>53238</v>
      </c>
      <c r="AD1975" s="40">
        <f>_xll.qlInterestRateIndexMaturity($X$9,AC1975,)</f>
        <v>53420</v>
      </c>
      <c r="AE1975" s="43">
        <f>_xll.qlTenorBasisValue(TenorBasis6M,AC1975,_xll.ohTrigger(trigger,$X$24))</f>
        <v>2.850412318011065E-4</v>
      </c>
      <c r="AF1975" s="90">
        <f>_xll.qlTenorBasisForwardRate(TenorBasis6M,AC1975,_xll.ohTrigger(trigger,$X$24))</f>
        <v>1.5312472983235362E-2</v>
      </c>
      <c r="AG1975" s="90">
        <f>_xll.qlIndexFixing(TenorBasisIndex6M,$AB1975,TRUE,_xll.ohTrigger(trigger,$X$24))</f>
        <v>1.5311815710356601E-2</v>
      </c>
      <c r="AH1975" s="43">
        <f>_xll.qlIndexFixing($X$9,$AB1975,TRUE,trigger)</f>
        <v>1.5384956177901492E-2</v>
      </c>
      <c r="AI1975" s="45">
        <f t="shared" si="45"/>
        <v>-0.73140467544891008</v>
      </c>
    </row>
    <row r="1976" spans="27:35" x14ac:dyDescent="0.2">
      <c r="AA1976" s="122" t="s">
        <v>88</v>
      </c>
      <c r="AB1976" s="40">
        <f>_xll.qlInterestRateIndexFixingDate($X$9,AC1976)</f>
        <v>53241</v>
      </c>
      <c r="AC1976" s="40">
        <f>_xll.qlCalendarAdvance(calendar,$AC1975,AA1976,,,trigger)</f>
        <v>53245</v>
      </c>
      <c r="AD1976" s="40">
        <f>_xll.qlInterestRateIndexMaturity($X$9,AC1976,)</f>
        <v>53427</v>
      </c>
      <c r="AE1976" s="43">
        <f>_xll.qlTenorBasisValue(TenorBasis6M,AC1976,_xll.ohTrigger(trigger,$X$24))</f>
        <v>2.8475175292530194E-4</v>
      </c>
      <c r="AF1976" s="90">
        <f>_xll.qlTenorBasisForwardRate(TenorBasis6M,AC1976,_xll.ohTrigger(trigger,$X$24))</f>
        <v>1.5316988848237742E-2</v>
      </c>
      <c r="AG1976" s="90">
        <f>_xll.qlIndexFixing(TenorBasisIndex6M,$AB1976,TRUE,_xll.ohTrigger(trigger,$X$24))</f>
        <v>1.5316331573877968E-2</v>
      </c>
      <c r="AH1976" s="43">
        <f>_xll.qlIndexFixing($X$9,$AB1976,TRUE,trigger)</f>
        <v>1.538786299917924E-2</v>
      </c>
      <c r="AI1976" s="45">
        <f t="shared" si="45"/>
        <v>-0.71531425301271312</v>
      </c>
    </row>
    <row r="1977" spans="27:35" x14ac:dyDescent="0.2">
      <c r="AA1977" s="122" t="s">
        <v>88</v>
      </c>
      <c r="AB1977" s="40">
        <f>_xll.qlInterestRateIndexFixingDate($X$9,AC1977)</f>
        <v>53248</v>
      </c>
      <c r="AC1977" s="40">
        <f>_xll.qlCalendarAdvance(calendar,$AC1976,AA1977,,,trigger)</f>
        <v>53252</v>
      </c>
      <c r="AD1977" s="40">
        <f>_xll.qlInterestRateIndexMaturity($X$9,AC1977,)</f>
        <v>53434</v>
      </c>
      <c r="AE1977" s="43">
        <f>_xll.qlTenorBasisValue(TenorBasis6M,AC1977,_xll.ohTrigger(trigger,$X$24))</f>
        <v>2.8446314692761985E-4</v>
      </c>
      <c r="AF1977" s="90">
        <f>_xll.qlTenorBasisForwardRate(TenorBasis6M,AC1977,_xll.ohTrigger(trigger,$X$24))</f>
        <v>1.5321472414159791E-2</v>
      </c>
      <c r="AG1977" s="90">
        <f>_xll.qlIndexFixing(TenorBasisIndex6M,$AB1977,TRUE,_xll.ohTrigger(trigger,$X$24))</f>
        <v>1.5320815138329105E-2</v>
      </c>
      <c r="AH1977" s="43">
        <f>_xll.qlIndexFixing($X$9,$AB1977,TRUE,trigger)</f>
        <v>1.5390749342954218E-2</v>
      </c>
      <c r="AI1977" s="45">
        <f t="shared" si="45"/>
        <v>-0.69934204625112661</v>
      </c>
    </row>
    <row r="1978" spans="27:35" x14ac:dyDescent="0.2">
      <c r="AA1978" s="122" t="s">
        <v>88</v>
      </c>
      <c r="AB1978" s="40">
        <f>_xll.qlInterestRateIndexFixingDate($X$9,AC1978)</f>
        <v>53255</v>
      </c>
      <c r="AC1978" s="40">
        <f>_xll.qlCalendarAdvance(calendar,$AC1977,AA1978,,,trigger)</f>
        <v>53259</v>
      </c>
      <c r="AD1978" s="40">
        <f>_xll.qlInterestRateIndexMaturity($X$9,AC1978,)</f>
        <v>53441</v>
      </c>
      <c r="AE1978" s="43">
        <f>_xll.qlTenorBasisValue(TenorBasis6M,AC1978,_xll.ohTrigger(trigger,$X$24))</f>
        <v>2.841754113265863E-4</v>
      </c>
      <c r="AF1978" s="90">
        <f>_xll.qlTenorBasisForwardRate(TenorBasis6M,AC1978,_xll.ohTrigger(trigger,$X$24))</f>
        <v>1.5325923678314863E-2</v>
      </c>
      <c r="AG1978" s="90">
        <f>_xll.qlIndexFixing(TenorBasisIndex6M,$AB1978,TRUE,_xll.ohTrigger(trigger,$X$24))</f>
        <v>1.5325266401024685E-2</v>
      </c>
      <c r="AH1978" s="43">
        <f>_xll.qlIndexFixing($X$9,$AB1978,TRUE,trigger)</f>
        <v>1.5393615209138144E-2</v>
      </c>
      <c r="AI1978" s="45">
        <f t="shared" si="45"/>
        <v>-0.68348808113459159</v>
      </c>
    </row>
    <row r="1979" spans="27:35" x14ac:dyDescent="0.2">
      <c r="AA1979" s="122" t="s">
        <v>88</v>
      </c>
      <c r="AB1979" s="40">
        <f>_xll.qlInterestRateIndexFixingDate($X$9,AC1979)</f>
        <v>53262</v>
      </c>
      <c r="AC1979" s="40">
        <f>_xll.qlCalendarAdvance(calendar,$AC1978,AA1979,,,trigger)</f>
        <v>53266</v>
      </c>
      <c r="AD1979" s="40">
        <f>_xll.qlInterestRateIndexMaturity($X$9,AC1979,)</f>
        <v>53447</v>
      </c>
      <c r="AE1979" s="43">
        <f>_xll.qlTenorBasisValue(TenorBasis6M,AC1979,_xll.ohTrigger(trigger,$X$24))</f>
        <v>2.8388854364708486E-4</v>
      </c>
      <c r="AF1979" s="90">
        <f>_xll.qlTenorBasisForwardRate(TenorBasis6M,AC1979,_xll.ohTrigger(trigger,$X$24))</f>
        <v>1.53297124864511E-2</v>
      </c>
      <c r="AG1979" s="90">
        <f>_xll.qlIndexFixing(TenorBasisIndex6M,$AB1979,TRUE,_xll.ohTrigger(trigger,$X$24))</f>
        <v>1.5329055235692531E-2</v>
      </c>
      <c r="AH1979" s="43">
        <f>_xll.qlIndexFixing($X$9,$AB1979,TRUE,trigger)</f>
        <v>1.5395935983357424E-2</v>
      </c>
      <c r="AI1979" s="45">
        <f t="shared" si="45"/>
        <v>-0.66880747664893603</v>
      </c>
    </row>
    <row r="1980" spans="27:35" x14ac:dyDescent="0.2">
      <c r="AA1980" s="122" t="s">
        <v>88</v>
      </c>
      <c r="AB1980" s="40">
        <f>_xll.qlInterestRateIndexFixingDate($X$9,AC1980)</f>
        <v>53269</v>
      </c>
      <c r="AC1980" s="40">
        <f>_xll.qlCalendarAdvance(calendar,$AC1979,AA1980,,,trigger)</f>
        <v>53273</v>
      </c>
      <c r="AD1980" s="40">
        <f>_xll.qlInterestRateIndexMaturity($X$9,AC1980,)</f>
        <v>53454</v>
      </c>
      <c r="AE1980" s="43">
        <f>_xll.qlTenorBasisValue(TenorBasis6M,AC1980,_xll.ohTrigger(trigger,$X$24))</f>
        <v>2.8360254142034371E-4</v>
      </c>
      <c r="AF1980" s="90">
        <f>_xll.qlTenorBasisForwardRate(TenorBasis6M,AC1980,_xll.ohTrigger(trigger,$X$24))</f>
        <v>1.5334101261360557E-2</v>
      </c>
      <c r="AG1980" s="90">
        <f>_xll.qlIndexFixing(TenorBasisIndex6M,$AB1980,TRUE,_xll.ohTrigger(trigger,$X$24))</f>
        <v>1.5333444009170206E-2</v>
      </c>
      <c r="AH1980" s="43">
        <f>_xll.qlIndexFixing($X$9,$AB1980,TRUE,trigger)</f>
        <v>1.5398762236386603E-2</v>
      </c>
      <c r="AI1980" s="45">
        <f t="shared" si="45"/>
        <v>-0.65318227216396707</v>
      </c>
    </row>
    <row r="1981" spans="27:35" x14ac:dyDescent="0.2">
      <c r="AA1981" s="122" t="s">
        <v>88</v>
      </c>
      <c r="AB1981" s="40">
        <f>_xll.qlInterestRateIndexFixingDate($X$9,AC1981)</f>
        <v>53276</v>
      </c>
      <c r="AC1981" s="40">
        <f>_xll.qlCalendarAdvance(calendar,$AC1980,AA1981,,,trigger)</f>
        <v>53280</v>
      </c>
      <c r="AD1981" s="40">
        <f>_xll.qlInterestRateIndexMaturity($X$9,AC1981,)</f>
        <v>53461</v>
      </c>
      <c r="AE1981" s="43">
        <f>_xll.qlTenorBasisValue(TenorBasis6M,AC1981,_xll.ohTrigger(trigger,$X$24))</f>
        <v>2.8331740218392277E-4</v>
      </c>
      <c r="AF1981" s="90">
        <f>_xll.qlTenorBasisForwardRate(TenorBasis6M,AC1981,_xll.ohTrigger(trigger,$X$24))</f>
        <v>1.5338457727995067E-2</v>
      </c>
      <c r="AG1981" s="90">
        <f>_xll.qlIndexFixing(TenorBasisIndex6M,$AB1981,TRUE,_xll.ohTrigger(trigger,$X$24))</f>
        <v>1.5337800474385297E-2</v>
      </c>
      <c r="AH1981" s="43">
        <f>_xll.qlIndexFixing($X$9,$AB1981,TRUE,trigger)</f>
        <v>1.5401568012417563E-2</v>
      </c>
      <c r="AI1981" s="45">
        <f t="shared" si="45"/>
        <v>-0.63767538032265603</v>
      </c>
    </row>
    <row r="1982" spans="27:35" x14ac:dyDescent="0.2">
      <c r="AA1982" s="122" t="s">
        <v>88</v>
      </c>
      <c r="AB1982" s="40">
        <f>_xll.qlInterestRateIndexFixingDate($X$9,AC1982)</f>
        <v>53283</v>
      </c>
      <c r="AC1982" s="40">
        <f>_xll.qlCalendarAdvance(calendar,$AC1981,AA1982,,,trigger)</f>
        <v>53287</v>
      </c>
      <c r="AD1982" s="40">
        <f>_xll.qlInterestRateIndexMaturity($X$9,AC1982,)</f>
        <v>53468</v>
      </c>
      <c r="AE1982" s="43">
        <f>_xll.qlTenorBasisValue(TenorBasis6M,AC1982,_xll.ohTrigger(trigger,$X$24))</f>
        <v>2.8303312348170069E-4</v>
      </c>
      <c r="AF1982" s="90">
        <f>_xll.qlTenorBasisForwardRate(TenorBasis6M,AC1982,_xll.ohTrigger(trigger,$X$24))</f>
        <v>1.5342781883699952E-2</v>
      </c>
      <c r="AG1982" s="90">
        <f>_xll.qlIndexFixing(TenorBasisIndex6M,$AB1982,TRUE,_xll.ohTrigger(trigger,$X$24))</f>
        <v>1.5342124628680481E-2</v>
      </c>
      <c r="AH1982" s="43">
        <f>_xll.qlIndexFixing($X$9,$AB1982,TRUE,trigger)</f>
        <v>1.5404353311365509E-2</v>
      </c>
      <c r="AI1982" s="45">
        <f t="shared" si="45"/>
        <v>-0.62228682685027548</v>
      </c>
    </row>
    <row r="1983" spans="27:35" x14ac:dyDescent="0.2">
      <c r="AA1983" s="122" t="s">
        <v>88</v>
      </c>
      <c r="AB1983" s="40">
        <f>_xll.qlInterestRateIndexFixingDate($X$9,AC1983)</f>
        <v>53290</v>
      </c>
      <c r="AC1983" s="40">
        <f>_xll.qlCalendarAdvance(calendar,$AC1982,AA1983,,,trigger)</f>
        <v>53294</v>
      </c>
      <c r="AD1983" s="40">
        <f>_xll.qlInterestRateIndexMaturity($X$9,AC1983,)</f>
        <v>53475</v>
      </c>
      <c r="AE1983" s="43">
        <f>_xll.qlTenorBasisValue(TenorBasis6M,AC1983,_xll.ohTrigger(trigger,$X$24))</f>
        <v>2.8274970286386216E-4</v>
      </c>
      <c r="AF1983" s="90">
        <f>_xll.qlTenorBasisForwardRate(TenorBasis6M,AC1983,_xll.ohTrigger(trigger,$X$24))</f>
        <v>1.5347073725827609E-2</v>
      </c>
      <c r="AG1983" s="90">
        <f>_xll.qlIndexFixing(TenorBasisIndex6M,$AB1983,TRUE,_xll.ohTrigger(trigger,$X$24))</f>
        <v>1.5346416469409038E-2</v>
      </c>
      <c r="AH1983" s="43">
        <f>_xll.qlIndexFixing($X$9,$AB1983,TRUE,trigger)</f>
        <v>1.5407118133143442E-2</v>
      </c>
      <c r="AI1983" s="45">
        <f t="shared" si="45"/>
        <v>-0.60701663734404054</v>
      </c>
    </row>
    <row r="1984" spans="27:35" x14ac:dyDescent="0.2">
      <c r="AA1984" s="122" t="s">
        <v>88</v>
      </c>
      <c r="AB1984" s="40">
        <f>_xll.qlInterestRateIndexFixingDate($X$9,AC1984)</f>
        <v>53297</v>
      </c>
      <c r="AC1984" s="40">
        <f>_xll.qlCalendarAdvance(calendar,$AC1983,AA1984,,,trigger)</f>
        <v>53301</v>
      </c>
      <c r="AD1984" s="40">
        <f>_xll.qlInterestRateIndexMaturity($X$9,AC1984,)</f>
        <v>53483</v>
      </c>
      <c r="AE1984" s="43">
        <f>_xll.qlTenorBasisValue(TenorBasis6M,AC1984,_xll.ohTrigger(trigger,$X$24))</f>
        <v>2.8246713788688491E-4</v>
      </c>
      <c r="AF1984" s="90">
        <f>_xll.qlTenorBasisForwardRate(TenorBasis6M,AC1984,_xll.ohTrigger(trigger,$X$24))</f>
        <v>1.5351952776649157E-2</v>
      </c>
      <c r="AG1984" s="90">
        <f>_xll.qlIndexFixing(TenorBasisIndex6M,$AB1984,TRUE,_xll.ohTrigger(trigger,$X$24))</f>
        <v>1.5351295490826465E-2</v>
      </c>
      <c r="AH1984" s="43">
        <f>_xll.qlIndexFixing($X$9,$AB1984,TRUE,trigger)</f>
        <v>1.5410380371918822E-2</v>
      </c>
      <c r="AI1984" s="45">
        <f t="shared" si="45"/>
        <v>-0.59084881092356234</v>
      </c>
    </row>
    <row r="1985" spans="27:35" x14ac:dyDescent="0.2">
      <c r="AA1985" s="122" t="s">
        <v>88</v>
      </c>
      <c r="AB1985" s="40">
        <f>_xll.qlInterestRateIndexFixingDate($X$9,AC1985)</f>
        <v>53304</v>
      </c>
      <c r="AC1985" s="40">
        <f>_xll.qlCalendarAdvance(calendar,$AC1984,AA1985,,,trigger)</f>
        <v>53308</v>
      </c>
      <c r="AD1985" s="40">
        <f>_xll.qlInterestRateIndexMaturity($X$9,AC1985,)</f>
        <v>53490</v>
      </c>
      <c r="AE1985" s="43">
        <f>_xll.qlTenorBasisValue(TenorBasis6M,AC1985,_xll.ohTrigger(trigger,$X$24))</f>
        <v>2.8218542611352718E-4</v>
      </c>
      <c r="AF1985" s="90">
        <f>_xll.qlTenorBasisForwardRate(TenorBasis6M,AC1985,_xll.ohTrigger(trigger,$X$24))</f>
        <v>1.5356177853857254E-2</v>
      </c>
      <c r="AG1985" s="90">
        <f>_xll.qlIndexFixing(TenorBasisIndex6M,$AB1985,TRUE,_xll.ohTrigger(trigger,$X$24))</f>
        <v>1.5355520566649737E-2</v>
      </c>
      <c r="AH1985" s="43">
        <f>_xll.qlIndexFixing($X$9,$AB1985,TRUE,trigger)</f>
        <v>1.5413102892524703E-2</v>
      </c>
      <c r="AI1985" s="45">
        <f t="shared" si="45"/>
        <v>-0.57582325874966367</v>
      </c>
    </row>
    <row r="1986" spans="27:35" x14ac:dyDescent="0.2">
      <c r="AA1986" s="122" t="s">
        <v>88</v>
      </c>
      <c r="AB1986" s="40">
        <f>_xll.qlInterestRateIndexFixingDate($X$9,AC1986)</f>
        <v>53311</v>
      </c>
      <c r="AC1986" s="40">
        <f>_xll.qlCalendarAdvance(calendar,$AC1985,AA1986,,,trigger)</f>
        <v>53315</v>
      </c>
      <c r="AD1986" s="40">
        <f>_xll.qlInterestRateIndexMaturity($X$9,AC1986,)</f>
        <v>53497</v>
      </c>
      <c r="AE1986" s="43">
        <f>_xll.qlTenorBasisValue(TenorBasis6M,AC1986,_xll.ohTrigger(trigger,$X$24))</f>
        <v>2.8190456511281481E-4</v>
      </c>
      <c r="AF1986" s="90">
        <f>_xll.qlTenorBasisForwardRate(TenorBasis6M,AC1986,_xll.ohTrigger(trigger,$X$24))</f>
        <v>1.5360370608085455E-2</v>
      </c>
      <c r="AG1986" s="90">
        <f>_xll.qlIndexFixing(TenorBasisIndex6M,$AB1986,TRUE,_xll.ohTrigger(trigger,$X$24))</f>
        <v>1.5359713319503213E-2</v>
      </c>
      <c r="AH1986" s="43">
        <f>_xll.qlIndexFixing($X$9,$AB1986,TRUE,trigger)</f>
        <v>1.5415804934849973E-2</v>
      </c>
      <c r="AI1986" s="45">
        <f t="shared" si="45"/>
        <v>-0.56091615346760826</v>
      </c>
    </row>
    <row r="1987" spans="27:35" x14ac:dyDescent="0.2">
      <c r="AA1987" s="122" t="s">
        <v>88</v>
      </c>
      <c r="AB1987" s="40">
        <f>_xll.qlInterestRateIndexFixingDate($X$9,AC1987)</f>
        <v>53317</v>
      </c>
      <c r="AC1987" s="40">
        <f>_xll.qlCalendarAdvance(calendar,$AC1986,AA1987,,,trigger)</f>
        <v>53323</v>
      </c>
      <c r="AD1987" s="40">
        <f>_xll.qlInterestRateIndexMaturity($X$9,AC1987,)</f>
        <v>53505</v>
      </c>
      <c r="AE1987" s="43">
        <f>_xll.qlTenorBasisValue(TenorBasis6M,AC1987,_xll.ohTrigger(trigger,$X$24))</f>
        <v>2.8158461976428192E-4</v>
      </c>
      <c r="AF1987" s="90">
        <f>_xll.qlTenorBasisForwardRate(TenorBasis6M,AC1987,_xll.ohTrigger(trigger,$X$24))</f>
        <v>1.5365122744686606E-2</v>
      </c>
      <c r="AG1987" s="90">
        <f>_xll.qlIndexFixing(TenorBasisIndex6M,$AB1987,TRUE,_xll.ohTrigger(trigger,$X$24))</f>
        <v>1.5364465454547366E-2</v>
      </c>
      <c r="AH1987" s="43">
        <f>_xll.qlIndexFixing($X$9,$AB1987,TRUE,trigger)</f>
        <v>1.5418867907669529E-2</v>
      </c>
      <c r="AI1987" s="45">
        <f t="shared" si="45"/>
        <v>-0.54402453122163319</v>
      </c>
    </row>
    <row r="1988" spans="27:35" x14ac:dyDescent="0.2">
      <c r="AA1988" s="122" t="s">
        <v>88</v>
      </c>
      <c r="AB1988" s="40">
        <f>_xll.qlInterestRateIndexFixingDate($X$9,AC1988)</f>
        <v>53325</v>
      </c>
      <c r="AC1988" s="40">
        <f>_xll.qlCalendarAdvance(calendar,$AC1987,AA1988,,,trigger)</f>
        <v>53330</v>
      </c>
      <c r="AD1988" s="40">
        <f>_xll.qlInterestRateIndexMaturity($X$9,AC1988,)</f>
        <v>53511</v>
      </c>
      <c r="AE1988" s="43">
        <f>_xll.qlTenorBasisValue(TenorBasis6M,AC1988,_xll.ohTrigger(trigger,$X$24))</f>
        <v>2.8130557369094369E-4</v>
      </c>
      <c r="AF1988" s="90">
        <f>_xll.qlTenorBasisForwardRate(TenorBasis6M,AC1988,_xll.ohTrigger(trigger,$X$24))</f>
        <v>1.5368635535197175E-2</v>
      </c>
      <c r="AG1988" s="90">
        <f>_xll.qlIndexFixing(TenorBasisIndex6M,$AB1988,TRUE,_xll.ohTrigger(trigger,$X$24))</f>
        <v>1.5367978271750855E-2</v>
      </c>
      <c r="AH1988" s="43">
        <f>_xll.qlIndexFixing($X$9,$AB1988,TRUE,trigger)</f>
        <v>1.5421013757720616E-2</v>
      </c>
      <c r="AI1988" s="45">
        <f t="shared" si="45"/>
        <v>-0.53035485969760843</v>
      </c>
    </row>
    <row r="1989" spans="27:35" x14ac:dyDescent="0.2">
      <c r="AA1989" s="122" t="s">
        <v>88</v>
      </c>
      <c r="AB1989" s="40">
        <f>_xll.qlInterestRateIndexFixingDate($X$9,AC1989)</f>
        <v>53335</v>
      </c>
      <c r="AC1989" s="40">
        <f>_xll.qlCalendarAdvance(calendar,$AC1988,AA1989,,,trigger)</f>
        <v>53337</v>
      </c>
      <c r="AD1989" s="40">
        <f>_xll.qlInterestRateIndexMaturity($X$9,AC1989,)</f>
        <v>53518</v>
      </c>
      <c r="AE1989" s="43">
        <f>_xll.qlTenorBasisValue(TenorBasis6M,AC1989,_xll.ohTrigger(trigger,$X$24))</f>
        <v>2.8102737079070559E-4</v>
      </c>
      <c r="AF1989" s="90">
        <f>_xll.qlTenorBasisForwardRate(TenorBasis6M,AC1989,_xll.ohTrigger(trigger,$X$24))</f>
        <v>1.5372728822031962E-2</v>
      </c>
      <c r="AG1989" s="90">
        <f>_xll.qlIndexFixing(TenorBasisIndex6M,$AB1989,TRUE,_xll.ohTrigger(trigger,$X$24))</f>
        <v>1.5372071557251902E-2</v>
      </c>
      <c r="AH1989" s="43">
        <f>_xll.qlIndexFixing($X$9,$AB1989,TRUE,trigger)</f>
        <v>1.5423652789338823E-2</v>
      </c>
      <c r="AI1989" s="45">
        <f t="shared" si="45"/>
        <v>-0.51581232086921058</v>
      </c>
    </row>
    <row r="1990" spans="27:35" x14ac:dyDescent="0.2">
      <c r="AA1990" s="122" t="s">
        <v>88</v>
      </c>
      <c r="AB1990" s="40">
        <f>_xll.qlInterestRateIndexFixingDate($X$9,AC1990)</f>
        <v>53342</v>
      </c>
      <c r="AC1990" s="40">
        <f>_xll.qlCalendarAdvance(calendar,$AC1989,AA1990,,,trigger)</f>
        <v>53344</v>
      </c>
      <c r="AD1990" s="40">
        <f>_xll.qlInterestRateIndexMaturity($X$9,AC1990,)</f>
        <v>53525</v>
      </c>
      <c r="AE1990" s="43">
        <f>_xll.qlTenorBasisValue(TenorBasis6M,AC1990,_xll.ohTrigger(trigger,$X$24))</f>
        <v>2.8075000865842252E-4</v>
      </c>
      <c r="AF1990" s="90">
        <f>_xll.qlTenorBasisForwardRate(TenorBasis6M,AC1990,_xll.ohTrigger(trigger,$X$24))</f>
        <v>1.5376789776608774E-2</v>
      </c>
      <c r="AG1990" s="90">
        <f>_xll.qlIndexFixing(TenorBasisIndex6M,$AB1990,TRUE,_xll.ohTrigger(trigger,$X$24))</f>
        <v>1.5376132510505132E-2</v>
      </c>
      <c r="AH1990" s="43">
        <f>_xll.qlIndexFixing($X$9,$AB1990,TRUE,trigger)</f>
        <v>1.5426271343196107E-2</v>
      </c>
      <c r="AI1990" s="45">
        <f t="shared" si="45"/>
        <v>-0.50138832690975121</v>
      </c>
    </row>
    <row r="1991" spans="27:35" x14ac:dyDescent="0.2">
      <c r="AA1991" s="122" t="s">
        <v>88</v>
      </c>
      <c r="AB1991" s="40">
        <f>_xll.qlInterestRateIndexFixingDate($X$9,AC1991)</f>
        <v>53349</v>
      </c>
      <c r="AC1991" s="40">
        <f>_xll.qlCalendarAdvance(calendar,$AC1990,AA1991,,,trigger)</f>
        <v>53351</v>
      </c>
      <c r="AD1991" s="40">
        <f>_xll.qlInterestRateIndexMaturity($X$9,AC1991,)</f>
        <v>53532</v>
      </c>
      <c r="AE1991" s="43">
        <f>_xll.qlTenorBasisValue(TenorBasis6M,AC1991,_xll.ohTrigger(trigger,$X$24))</f>
        <v>2.8047348489515088E-4</v>
      </c>
      <c r="AF1991" s="90">
        <f>_xll.qlTenorBasisForwardRate(TenorBasis6M,AC1991,_xll.ohTrigger(trigger,$X$24))</f>
        <v>1.5380818396344923E-2</v>
      </c>
      <c r="AG1991" s="90">
        <f>_xll.qlIndexFixing(TenorBasisIndex6M,$AB1991,TRUE,_xll.ohTrigger(trigger,$X$24))</f>
        <v>1.5380161128928298E-2</v>
      </c>
      <c r="AH1991" s="43">
        <f>_xll.qlIndexFixing($X$9,$AB1991,TRUE,trigger)</f>
        <v>1.5428869419212088E-2</v>
      </c>
      <c r="AI1991" s="45">
        <f t="shared" si="45"/>
        <v>-0.48708290283789801</v>
      </c>
    </row>
    <row r="1992" spans="27:35" x14ac:dyDescent="0.2">
      <c r="AA1992" s="122" t="s">
        <v>88</v>
      </c>
      <c r="AB1992" s="40">
        <f>_xll.qlInterestRateIndexFixingDate($X$9,AC1992)</f>
        <v>53356</v>
      </c>
      <c r="AC1992" s="40">
        <f>_xll.qlCalendarAdvance(calendar,$AC1991,AA1992,,,trigger)</f>
        <v>53358</v>
      </c>
      <c r="AD1992" s="40">
        <f>_xll.qlInterestRateIndexMaturity($X$9,AC1992,)</f>
        <v>53539</v>
      </c>
      <c r="AE1992" s="43">
        <f>_xll.qlTenorBasisValue(TenorBasis6M,AC1992,_xll.ohTrigger(trigger,$X$24))</f>
        <v>2.801977971081361E-4</v>
      </c>
      <c r="AF1992" s="90">
        <f>_xll.qlTenorBasisForwardRate(TenorBasis6M,AC1992,_xll.ohTrigger(trigger,$X$24))</f>
        <v>1.5384814678663025E-2</v>
      </c>
      <c r="AG1992" s="90">
        <f>_xll.qlIndexFixing(TenorBasisIndex6M,$AB1992,TRUE,_xll.ohTrigger(trigger,$X$24))</f>
        <v>1.53841574099449E-2</v>
      </c>
      <c r="AH1992" s="43">
        <f>_xll.qlIndexFixing($X$9,$AB1992,TRUE,trigger)</f>
        <v>1.5431447017307717E-2</v>
      </c>
      <c r="AI1992" s="45">
        <f t="shared" si="45"/>
        <v>-0.47289607362816999</v>
      </c>
    </row>
    <row r="1993" spans="27:35" x14ac:dyDescent="0.2">
      <c r="AA1993" s="122" t="s">
        <v>88</v>
      </c>
      <c r="AB1993" s="40">
        <f>_xll.qlInterestRateIndexFixingDate($X$9,AC1993)</f>
        <v>53363</v>
      </c>
      <c r="AC1993" s="40">
        <f>_xll.qlCalendarAdvance(calendar,$AC1992,AA1993,,,trigger)</f>
        <v>53365</v>
      </c>
      <c r="AD1993" s="40">
        <f>_xll.qlInterestRateIndexMaturity($X$9,AC1993,)</f>
        <v>53546</v>
      </c>
      <c r="AE1993" s="43">
        <f>_xll.qlTenorBasisValue(TenorBasis6M,AC1993,_xll.ohTrigger(trigger,$X$24))</f>
        <v>2.7992294291079994E-4</v>
      </c>
      <c r="AF1993" s="90">
        <f>_xll.qlTenorBasisForwardRate(TenorBasis6M,AC1993,_xll.ohTrigger(trigger,$X$24))</f>
        <v>1.5388778620995412E-2</v>
      </c>
      <c r="AG1993" s="90">
        <f>_xll.qlIndexFixing(TenorBasisIndex6M,$AB1993,TRUE,_xll.ohTrigger(trigger,$X$24))</f>
        <v>1.5388121350985502E-2</v>
      </c>
      <c r="AH1993" s="43">
        <f>_xll.qlIndexFixing($X$9,$AB1993,TRUE,trigger)</f>
        <v>1.5434004137403938E-2</v>
      </c>
      <c r="AI1993" s="45">
        <f t="shared" si="45"/>
        <v>-0.45882786418436139</v>
      </c>
    </row>
    <row r="1994" spans="27:35" x14ac:dyDescent="0.2">
      <c r="AA1994" s="122" t="s">
        <v>88</v>
      </c>
      <c r="AB1994" s="40">
        <f>_xll.qlInterestRateIndexFixingDate($X$9,AC1994)</f>
        <v>53370</v>
      </c>
      <c r="AC1994" s="40">
        <f>_xll.qlCalendarAdvance(calendar,$AC1993,AA1994,,,trigger)</f>
        <v>53372</v>
      </c>
      <c r="AD1994" s="40">
        <f>_xll.qlInterestRateIndexMaturity($X$9,AC1994,)</f>
        <v>53553</v>
      </c>
      <c r="AE1994" s="43">
        <f>_xll.qlTenorBasisValue(TenorBasis6M,AC1994,_xll.ohTrigger(trigger,$X$24))</f>
        <v>2.7964891992272747E-4</v>
      </c>
      <c r="AF1994" s="90">
        <f>_xll.qlTenorBasisForwardRate(TenorBasis6M,AC1994,_xll.ohTrigger(trigger,$X$24))</f>
        <v>1.5392710220781477E-2</v>
      </c>
      <c r="AG1994" s="90">
        <f>_xll.qlIndexFixing(TenorBasisIndex6M,$AB1994,TRUE,_xll.ohTrigger(trigger,$X$24))</f>
        <v>1.5392052949490382E-2</v>
      </c>
      <c r="AH1994" s="43">
        <f>_xll.qlIndexFixing($X$9,$AB1994,TRUE,trigger)</f>
        <v>1.5436540779421701E-2</v>
      </c>
      <c r="AI1994" s="45">
        <f t="shared" si="45"/>
        <v>-0.44487829931319156</v>
      </c>
    </row>
    <row r="1995" spans="27:35" x14ac:dyDescent="0.2">
      <c r="AA1995" s="122" t="s">
        <v>88</v>
      </c>
      <c r="AB1995" s="40">
        <f>_xll.qlInterestRateIndexFixingDate($X$9,AC1995)</f>
        <v>53377</v>
      </c>
      <c r="AC1995" s="40">
        <f>_xll.qlCalendarAdvance(calendar,$AC1994,AA1995,,,trigger)</f>
        <v>53379</v>
      </c>
      <c r="AD1995" s="40">
        <f>_xll.qlInterestRateIndexMaturity($X$9,AC1995,)</f>
        <v>53560</v>
      </c>
      <c r="AE1995" s="43">
        <f>_xll.qlTenorBasisValue(TenorBasis6M,AC1995,_xll.ohTrigger(trigger,$X$24))</f>
        <v>2.793757257696545E-4</v>
      </c>
      <c r="AF1995" s="90">
        <f>_xll.qlTenorBasisForwardRate(TenorBasis6M,AC1995,_xll.ohTrigger(trigger,$X$24))</f>
        <v>1.5396609475468125E-2</v>
      </c>
      <c r="AG1995" s="90">
        <f>_xll.qlIndexFixing(TenorBasisIndex6M,$AB1995,TRUE,_xll.ohTrigger(trigger,$X$24))</f>
        <v>1.5395952202906444E-2</v>
      </c>
      <c r="AH1995" s="43">
        <f>_xll.qlIndexFixing($X$9,$AB1995,TRUE,trigger)</f>
        <v>1.543905694328416E-2</v>
      </c>
      <c r="AI1995" s="45">
        <f t="shared" si="45"/>
        <v>-0.43104740377716139</v>
      </c>
    </row>
    <row r="1996" spans="27:35" x14ac:dyDescent="0.2">
      <c r="AA1996" s="122" t="s">
        <v>88</v>
      </c>
      <c r="AB1996" s="40">
        <f>_xll.qlInterestRateIndexFixingDate($X$9,AC1996)</f>
        <v>53384</v>
      </c>
      <c r="AC1996" s="40">
        <f>_xll.qlCalendarAdvance(calendar,$AC1995,AA1996,,,trigger)</f>
        <v>53386</v>
      </c>
      <c r="AD1996" s="40">
        <f>_xll.qlInterestRateIndexMaturity($X$9,AC1996,)</f>
        <v>53570</v>
      </c>
      <c r="AE1996" s="43">
        <f>_xll.qlTenorBasisValue(TenorBasis6M,AC1996,_xll.ohTrigger(trigger,$X$24))</f>
        <v>2.7910335808345476E-4</v>
      </c>
      <c r="AF1996" s="90">
        <f>_xll.qlTenorBasisForwardRate(TenorBasis6M,AC1996,_xll.ohTrigger(trigger,$X$24))</f>
        <v>1.5402256497892553E-2</v>
      </c>
      <c r="AG1996" s="90">
        <f>_xll.qlIndexFixing(TenorBasisIndex6M,$AB1996,TRUE,_xll.ohTrigger(trigger,$X$24))</f>
        <v>1.5401599139776786E-2</v>
      </c>
      <c r="AH1996" s="43">
        <f>_xll.qlIndexFixing($X$9,$AB1996,TRUE,trigger)</f>
        <v>1.5443056737172264E-2</v>
      </c>
      <c r="AI1996" s="45">
        <f t="shared" si="45"/>
        <v>-0.41457597395478524</v>
      </c>
    </row>
    <row r="1997" spans="27:35" x14ac:dyDescent="0.2">
      <c r="AA1997" s="122" t="s">
        <v>88</v>
      </c>
      <c r="AB1997" s="40">
        <f>_xll.qlInterestRateIndexFixingDate($X$9,AC1997)</f>
        <v>53391</v>
      </c>
      <c r="AC1997" s="40">
        <f>_xll.qlCalendarAdvance(calendar,$AC1996,AA1997,,,trigger)</f>
        <v>53393</v>
      </c>
      <c r="AD1997" s="40">
        <f>_xll.qlInterestRateIndexMaturity($X$9,AC1997,)</f>
        <v>53577</v>
      </c>
      <c r="AE1997" s="43">
        <f>_xll.qlTenorBasisValue(TenorBasis6M,AC1997,_xll.ohTrigger(trigger,$X$24))</f>
        <v>2.7883181450212758E-4</v>
      </c>
      <c r="AF1997" s="90">
        <f>_xll.qlTenorBasisForwardRate(TenorBasis6M,AC1997,_xll.ohTrigger(trigger,$X$24))</f>
        <v>1.5406084609451602E-2</v>
      </c>
      <c r="AG1997" s="90">
        <f>_xll.qlIndexFixing(TenorBasisIndex6M,$AB1997,TRUE,_xll.ohTrigger(trigger,$X$24))</f>
        <v>1.5405427250068588E-2</v>
      </c>
      <c r="AH1997" s="43">
        <f>_xll.qlIndexFixing($X$9,$AB1997,TRUE,trigger)</f>
        <v>1.544552787302169E-2</v>
      </c>
      <c r="AI1997" s="45">
        <f t="shared" si="45"/>
        <v>-0.40100622953101805</v>
      </c>
    </row>
    <row r="1998" spans="27:35" x14ac:dyDescent="0.2">
      <c r="AA1998" s="122" t="s">
        <v>88</v>
      </c>
      <c r="AB1998" s="40">
        <f>_xll.qlInterestRateIndexFixingDate($X$9,AC1998)</f>
        <v>53398</v>
      </c>
      <c r="AC1998" s="40">
        <f>_xll.qlCalendarAdvance(calendar,$AC1997,AA1998,,,trigger)</f>
        <v>53400</v>
      </c>
      <c r="AD1998" s="40">
        <f>_xll.qlInterestRateIndexMaturity($X$9,AC1998,)</f>
        <v>53584</v>
      </c>
      <c r="AE1998" s="43">
        <f>_xll.qlTenorBasisValue(TenorBasis6M,AC1998,_xll.ohTrigger(trigger,$X$24))</f>
        <v>2.7856109266978448E-4</v>
      </c>
      <c r="AF1998" s="90">
        <f>_xll.qlTenorBasisForwardRate(TenorBasis6M,AC1998,_xll.ohTrigger(trigger,$X$24))</f>
        <v>1.5409880363745524E-2</v>
      </c>
      <c r="AG1998" s="90">
        <f>_xll.qlIndexFixing(TenorBasisIndex6M,$AB1998,TRUE,_xll.ohTrigger(trigger,$X$24))</f>
        <v>1.5409223003105689E-2</v>
      </c>
      <c r="AH1998" s="43">
        <f>_xll.qlIndexFixing($X$9,$AB1998,TRUE,trigger)</f>
        <v>1.54479785278942E-2</v>
      </c>
      <c r="AI1998" s="45">
        <f t="shared" si="45"/>
        <v>-0.38755524788510953</v>
      </c>
    </row>
    <row r="1999" spans="27:35" x14ac:dyDescent="0.2">
      <c r="AA1999" s="122" t="s">
        <v>88</v>
      </c>
      <c r="AB1999" s="40">
        <f>_xll.qlInterestRateIndexFixingDate($X$9,AC1999)</f>
        <v>53405</v>
      </c>
      <c r="AC1999" s="40">
        <f>_xll.qlCalendarAdvance(calendar,$AC1998,AA1999,,,trigger)</f>
        <v>53407</v>
      </c>
      <c r="AD1999" s="40">
        <f>_xll.qlInterestRateIndexMaturity($X$9,AC1999,)</f>
        <v>53591</v>
      </c>
      <c r="AE1999" s="43">
        <f>_xll.qlTenorBasisValue(TenorBasis6M,AC1999,_xll.ohTrigger(trigger,$X$24))</f>
        <v>2.7829119023663684E-4</v>
      </c>
      <c r="AF1999" s="90">
        <f>_xll.qlTenorBasisForwardRate(TenorBasis6M,AC1999,_xll.ohTrigger(trigger,$X$24))</f>
        <v>1.541364375825025E-2</v>
      </c>
      <c r="AG1999" s="90">
        <f>_xll.qlIndexFixing(TenorBasisIndex6M,$AB1999,TRUE,_xll.ohTrigger(trigger,$X$24))</f>
        <v>1.5412986396364455E-2</v>
      </c>
      <c r="AH1999" s="43">
        <f>_xll.qlIndexFixing($X$9,$AB1999,TRUE,trigger)</f>
        <v>1.5450408701713771E-2</v>
      </c>
      <c r="AI1999" s="45">
        <f t="shared" si="45"/>
        <v>-0.37422305349315776</v>
      </c>
    </row>
    <row r="2000" spans="27:35" x14ac:dyDescent="0.2">
      <c r="AA2000" s="122" t="s">
        <v>88</v>
      </c>
      <c r="AB2000" s="40">
        <f>_xll.qlInterestRateIndexFixingDate($X$9,AC2000)</f>
        <v>53408</v>
      </c>
      <c r="AC2000" s="40">
        <f>_xll.qlCalendarAdvance(calendar,$AC1999,AA2000,,,trigger)</f>
        <v>53414</v>
      </c>
      <c r="AD2000" s="40">
        <f>_xll.qlInterestRateIndexMaturity($X$9,AC2000,)</f>
        <v>53598</v>
      </c>
      <c r="AE2000" s="43">
        <f>_xll.qlTenorBasisValue(TenorBasis6M,AC2000,_xll.ohTrigger(trigger,$X$24))</f>
        <v>2.7802210485898353E-4</v>
      </c>
      <c r="AF2000" s="90">
        <f>_xll.qlTenorBasisForwardRate(TenorBasis6M,AC2000,_xll.ohTrigger(trigger,$X$24))</f>
        <v>1.5417374790447793E-2</v>
      </c>
      <c r="AG2000" s="90">
        <f>_xll.qlIndexFixing(TenorBasisIndex6M,$AB2000,TRUE,_xll.ohTrigger(trigger,$X$24))</f>
        <v>1.5416717427326899E-2</v>
      </c>
      <c r="AH2000" s="43">
        <f>_xll.qlIndexFixing($X$9,$AB2000,TRUE,trigger)</f>
        <v>1.5452818394404374E-2</v>
      </c>
      <c r="AI2000" s="45">
        <f t="shared" si="45"/>
        <v>-0.36100967077474372</v>
      </c>
    </row>
    <row r="2001" spans="27:35" x14ac:dyDescent="0.2">
      <c r="AA2001" s="122" t="s">
        <v>88</v>
      </c>
      <c r="AB2001" s="40">
        <f>_xll.qlInterestRateIndexFixingDate($X$9,AC2001)</f>
        <v>53419</v>
      </c>
      <c r="AC2001" s="40">
        <f>_xll.qlCalendarAdvance(calendar,$AC2000,AA2001,,,trigger)</f>
        <v>53421</v>
      </c>
      <c r="AD2001" s="40">
        <f>_xll.qlInterestRateIndexMaturity($X$9,AC2001,)</f>
        <v>53604</v>
      </c>
      <c r="AE2001" s="43">
        <f>_xll.qlTenorBasisValue(TenorBasis6M,AC2001,_xll.ohTrigger(trigger,$X$24))</f>
        <v>2.7775383419919751E-4</v>
      </c>
      <c r="AF2001" s="90">
        <f>_xll.qlTenorBasisForwardRate(TenorBasis6M,AC2001,_xll.ohTrigger(trigger,$X$24))</f>
        <v>1.5420491032689642E-2</v>
      </c>
      <c r="AG2001" s="90">
        <f>_xll.qlIndexFixing(TenorBasisIndex6M,$AB2001,TRUE,_xll.ohTrigger(trigger,$X$24))</f>
        <v>1.541983369647402E-2</v>
      </c>
      <c r="AH2001" s="43">
        <f>_xll.qlIndexFixing($X$9,$AB2001,TRUE,trigger)</f>
        <v>1.5454713146785624E-2</v>
      </c>
      <c r="AI2001" s="45">
        <f t="shared" si="45"/>
        <v>-0.34879450311603788</v>
      </c>
    </row>
    <row r="2002" spans="27:35" x14ac:dyDescent="0.2">
      <c r="AA2002" s="122" t="s">
        <v>88</v>
      </c>
      <c r="AB2002" s="40">
        <f>_xll.qlInterestRateIndexFixingDate($X$9,AC2002)</f>
        <v>53426</v>
      </c>
      <c r="AC2002" s="40">
        <f>_xll.qlCalendarAdvance(calendar,$AC2001,AA2002,,,trigger)</f>
        <v>53428</v>
      </c>
      <c r="AD2002" s="40">
        <f>_xll.qlInterestRateIndexMaturity($X$9,AC2002,)</f>
        <v>53611</v>
      </c>
      <c r="AE2002" s="43">
        <f>_xll.qlTenorBasisValue(TenorBasis6M,AC2002,_xll.ohTrigger(trigger,$X$24))</f>
        <v>2.7748637592571392E-4</v>
      </c>
      <c r="AF2002" s="90">
        <f>_xll.qlTenorBasisForwardRate(TenorBasis6M,AC2002,_xll.ohTrigger(trigger,$X$24))</f>
        <v>1.5424159488982916E-2</v>
      </c>
      <c r="AG2002" s="90">
        <f>_xll.qlIndexFixing(TenorBasisIndex6M,$AB2002,TRUE,_xll.ohTrigger(trigger,$X$24))</f>
        <v>1.542350215155908E-2</v>
      </c>
      <c r="AH2002" s="43">
        <f>_xll.qlIndexFixing($X$9,$AB2002,TRUE,trigger)</f>
        <v>1.5457083238592809E-2</v>
      </c>
      <c r="AI2002" s="45">
        <f t="shared" si="45"/>
        <v>-0.33581087033728724</v>
      </c>
    </row>
    <row r="2003" spans="27:35" x14ac:dyDescent="0.2">
      <c r="AA2003" s="122" t="s">
        <v>88</v>
      </c>
      <c r="AB2003" s="40">
        <f>_xll.qlInterestRateIndexFixingDate($X$9,AC2003)</f>
        <v>53433</v>
      </c>
      <c r="AC2003" s="40">
        <f>_xll.qlCalendarAdvance(calendar,$AC2002,AA2003,,,trigger)</f>
        <v>53435</v>
      </c>
      <c r="AD2003" s="40">
        <f>_xll.qlInterestRateIndexMaturity($X$9,AC2003,)</f>
        <v>53618</v>
      </c>
      <c r="AE2003" s="43">
        <f>_xll.qlTenorBasisValue(TenorBasis6M,AC2003,_xll.ohTrigger(trigger,$X$24))</f>
        <v>2.7721972771301657E-4</v>
      </c>
      <c r="AF2003" s="90">
        <f>_xll.qlTenorBasisForwardRate(TenorBasis6M,AC2003,_xll.ohTrigger(trigger,$X$24))</f>
        <v>1.5427795576987157E-2</v>
      </c>
      <c r="AG2003" s="90">
        <f>_xll.qlIndexFixing(TenorBasisIndex6M,$AB2003,TRUE,_xll.ohTrigger(trigger,$X$24))</f>
        <v>1.5427138238366462E-2</v>
      </c>
      <c r="AH2003" s="43">
        <f>_xll.qlIndexFixing($X$9,$AB2003,TRUE,trigger)</f>
        <v>1.545943284991318E-2</v>
      </c>
      <c r="AI2003" s="45">
        <f t="shared" si="45"/>
        <v>-0.32294611546718199</v>
      </c>
    </row>
    <row r="2004" spans="27:35" x14ac:dyDescent="0.2">
      <c r="AA2004" s="122" t="s">
        <v>88</v>
      </c>
      <c r="AB2004" s="40">
        <f>_xll.qlInterestRateIndexFixingDate($X$9,AC2004)</f>
        <v>53440</v>
      </c>
      <c r="AC2004" s="40">
        <f>_xll.qlCalendarAdvance(calendar,$AC2003,AA2004,,,trigger)</f>
        <v>53442</v>
      </c>
      <c r="AD2004" s="40">
        <f>_xll.qlInterestRateIndexMaturity($X$9,AC2004,)</f>
        <v>53625</v>
      </c>
      <c r="AE2004" s="43">
        <f>_xll.qlTenorBasisValue(TenorBasis6M,AC2004,_xll.ohTrigger(trigger,$X$24))</f>
        <v>2.7695388724162628E-4</v>
      </c>
      <c r="AF2004" s="90">
        <f>_xll.qlTenorBasisForwardRate(TenorBasis6M,AC2004,_xll.ohTrigger(trigger,$X$24))</f>
        <v>1.5431399294215173E-2</v>
      </c>
      <c r="AG2004" s="90">
        <f>_xll.qlIndexFixing(TenorBasisIndex6M,$AB2004,TRUE,_xll.ohTrigger(trigger,$X$24))</f>
        <v>1.5430741954407233E-2</v>
      </c>
      <c r="AH2004" s="43">
        <f>_xll.qlIndexFixing($X$9,$AB2004,TRUE,trigger)</f>
        <v>1.5461761980673788E-2</v>
      </c>
      <c r="AI2004" s="45">
        <f t="shared" si="45"/>
        <v>-0.31020026266554562</v>
      </c>
    </row>
    <row r="2005" spans="27:35" x14ac:dyDescent="0.2">
      <c r="AA2005" s="122" t="s">
        <v>88</v>
      </c>
      <c r="AB2005" s="40">
        <f>_xll.qlInterestRateIndexFixingDate($X$9,AC2005)</f>
        <v>53444</v>
      </c>
      <c r="AC2005" s="40">
        <f>_xll.qlCalendarAdvance(calendar,$AC2004,AA2005,,,trigger)</f>
        <v>53449</v>
      </c>
      <c r="AD2005" s="40">
        <f>_xll.qlInterestRateIndexMaturity($X$9,AC2005,)</f>
        <v>53633</v>
      </c>
      <c r="AE2005" s="43">
        <f>_xll.qlTenorBasisValue(TenorBasis6M,AC2005,_xll.ohTrigger(trigger,$X$24))</f>
        <v>2.766888521980873E-4</v>
      </c>
      <c r="AF2005" s="90">
        <f>_xll.qlTenorBasisForwardRate(TenorBasis6M,AC2005,_xll.ohTrigger(trigger,$X$24))</f>
        <v>1.5435544429291719E-2</v>
      </c>
      <c r="AG2005" s="90">
        <f>_xll.qlIndexFixing(TenorBasisIndex6M,$AB2005,TRUE,_xll.ohTrigger(trigger,$X$24))</f>
        <v>1.5434887060154332E-2</v>
      </c>
      <c r="AH2005" s="43">
        <f>_xll.qlIndexFixing($X$9,$AB2005,TRUE,trigger)</f>
        <v>1.5464559638317148E-2</v>
      </c>
      <c r="AI2005" s="45">
        <f t="shared" si="45"/>
        <v>-0.29672578162815921</v>
      </c>
    </row>
    <row r="2006" spans="27:35" x14ac:dyDescent="0.2">
      <c r="AA2006" s="122" t="s">
        <v>88</v>
      </c>
      <c r="AB2006" s="40">
        <f>_xll.qlInterestRateIndexFixingDate($X$9,AC2006)</f>
        <v>53454</v>
      </c>
      <c r="AC2006" s="40">
        <f>_xll.qlCalendarAdvance(calendar,$AC2005,AA2006,,,trigger)</f>
        <v>53456</v>
      </c>
      <c r="AD2006" s="40">
        <f>_xll.qlInterestRateIndexMaturity($X$9,AC2006,)</f>
        <v>53640</v>
      </c>
      <c r="AE2006" s="43">
        <f>_xll.qlTenorBasisValue(TenorBasis6M,AC2006,_xll.ohTrigger(trigger,$X$24))</f>
        <v>2.7642462027495547E-4</v>
      </c>
      <c r="AF2006" s="90">
        <f>_xll.qlTenorBasisForwardRate(TenorBasis6M,AC2006,_xll.ohTrigger(trigger,$X$24))</f>
        <v>1.5439081235227232E-2</v>
      </c>
      <c r="AG2006" s="90">
        <f>_xll.qlIndexFixing(TenorBasisIndex6M,$AB2006,TRUE,_xll.ohTrigger(trigger,$X$24))</f>
        <v>1.5438423864919913E-2</v>
      </c>
      <c r="AH2006" s="43">
        <f>_xll.qlIndexFixing($X$9,$AB2006,TRUE,trigger)</f>
        <v>1.5466846442678673E-2</v>
      </c>
      <c r="AI2006" s="45">
        <f t="shared" si="45"/>
        <v>-0.28422577758759404</v>
      </c>
    </row>
    <row r="2007" spans="27:35" x14ac:dyDescent="0.2">
      <c r="AA2007" s="122" t="s">
        <v>88</v>
      </c>
      <c r="AB2007" s="40">
        <f>_xll.qlInterestRateIndexFixingDate($X$9,AC2007)</f>
        <v>53461</v>
      </c>
      <c r="AC2007" s="40">
        <f>_xll.qlCalendarAdvance(calendar,$AC2006,AA2007,,,trigger)</f>
        <v>53463</v>
      </c>
      <c r="AD2007" s="40">
        <f>_xll.qlInterestRateIndexMaturity($X$9,AC2007,)</f>
        <v>53647</v>
      </c>
      <c r="AE2007" s="43">
        <f>_xll.qlTenorBasisValue(TenorBasis6M,AC2007,_xll.ohTrigger(trigger,$X$24))</f>
        <v>2.7616118917078475E-4</v>
      </c>
      <c r="AF2007" s="90">
        <f>_xll.qlTenorBasisForwardRate(TenorBasis6M,AC2007,_xll.ohTrigger(trigger,$X$24))</f>
        <v>1.5442585661452094E-2</v>
      </c>
      <c r="AG2007" s="90">
        <f>_xll.qlIndexFixing(TenorBasisIndex6M,$AB2007,TRUE,_xll.ohTrigger(trigger,$X$24))</f>
        <v>1.5441928289984834E-2</v>
      </c>
      <c r="AH2007" s="43">
        <f>_xll.qlIndexFixing($X$9,$AB2007,TRUE,trigger)</f>
        <v>1.5469112765400335E-2</v>
      </c>
      <c r="AI2007" s="45">
        <f t="shared" si="45"/>
        <v>-0.27184475415501647</v>
      </c>
    </row>
    <row r="2008" spans="27:35" x14ac:dyDescent="0.2">
      <c r="AA2008" s="122" t="s">
        <v>88</v>
      </c>
      <c r="AB2008" s="40">
        <f>_xll.qlInterestRateIndexFixingDate($X$9,AC2008)</f>
        <v>53468</v>
      </c>
      <c r="AC2008" s="40">
        <f>_xll.qlCalendarAdvance(calendar,$AC2007,AA2008,,,trigger)</f>
        <v>53470</v>
      </c>
      <c r="AD2008" s="40">
        <f>_xll.qlInterestRateIndexMaturity($X$9,AC2008,)</f>
        <v>53654</v>
      </c>
      <c r="AE2008" s="43">
        <f>_xll.qlTenorBasisValue(TenorBasis6M,AC2008,_xll.ohTrigger(trigger,$X$24))</f>
        <v>2.7589855659011548E-4</v>
      </c>
      <c r="AF2008" s="90">
        <f>_xll.qlTenorBasisForwardRate(TenorBasis6M,AC2008,_xll.ohTrigger(trigger,$X$24))</f>
        <v>1.5446057705510876E-2</v>
      </c>
      <c r="AG2008" s="90">
        <f>_xll.qlIndexFixing(TenorBasisIndex6M,$AB2008,TRUE,_xll.ohTrigger(trigger,$X$24))</f>
        <v>1.5445400332893232E-2</v>
      </c>
      <c r="AH2008" s="43">
        <f>_xll.qlIndexFixing($X$9,$AB2008,TRUE,trigger)</f>
        <v>1.5471358606409585E-2</v>
      </c>
      <c r="AI2008" s="45">
        <f t="shared" si="45"/>
        <v>-0.25958273516353203</v>
      </c>
    </row>
    <row r="2009" spans="27:35" x14ac:dyDescent="0.2">
      <c r="AA2009" s="122" t="s">
        <v>88</v>
      </c>
      <c r="AB2009" s="40">
        <f>_xll.qlInterestRateIndexFixingDate($X$9,AC2009)</f>
        <v>53475</v>
      </c>
      <c r="AC2009" s="40">
        <f>_xll.qlCalendarAdvance(calendar,$AC2008,AA2009,,,trigger)</f>
        <v>53477</v>
      </c>
      <c r="AD2009" s="40">
        <f>_xll.qlInterestRateIndexMaturity($X$9,AC2009,)</f>
        <v>53661</v>
      </c>
      <c r="AE2009" s="43">
        <f>_xll.qlTenorBasisValue(TenorBasis6M,AC2009,_xll.ohTrigger(trigger,$X$24))</f>
        <v>2.7563672024346112E-4</v>
      </c>
      <c r="AF2009" s="90">
        <f>_xll.qlTenorBasisForwardRate(TenorBasis6M,AC2009,_xll.ohTrigger(trigger,$X$24))</f>
        <v>1.5449497364955104E-2</v>
      </c>
      <c r="AG2009" s="90">
        <f>_xll.qlIndexFixing(TenorBasisIndex6M,$AB2009,TRUE,_xll.ohTrigger(trigger,$X$24))</f>
        <v>1.5448839991200109E-2</v>
      </c>
      <c r="AH2009" s="43">
        <f>_xll.qlIndexFixing($X$9,$AB2009,TRUE,trigger)</f>
        <v>1.5473583965637347E-2</v>
      </c>
      <c r="AI2009" s="45">
        <f t="shared" si="45"/>
        <v>-0.24743974437238178</v>
      </c>
    </row>
    <row r="2010" spans="27:35" x14ac:dyDescent="0.2">
      <c r="AA2010" s="122" t="s">
        <v>88</v>
      </c>
      <c r="AB2010" s="40">
        <f>_xll.qlInterestRateIndexFixingDate($X$9,AC2010)</f>
        <v>53482</v>
      </c>
      <c r="AC2010" s="40">
        <f>_xll.qlCalendarAdvance(calendar,$AC2009,AA2010,,,trigger)</f>
        <v>53484</v>
      </c>
      <c r="AD2010" s="40">
        <f>_xll.qlInterestRateIndexMaturity($X$9,AC2010,)</f>
        <v>53667</v>
      </c>
      <c r="AE2010" s="43">
        <f>_xll.qlTenorBasisValue(TenorBasis6M,AC2010,_xll.ohTrigger(trigger,$X$24))</f>
        <v>2.7537567784729621E-4</v>
      </c>
      <c r="AF2010" s="90">
        <f>_xll.qlTenorBasisForwardRate(TenorBasis6M,AC2010,_xll.ohTrigger(trigger,$X$24))</f>
        <v>1.5452341673041688E-2</v>
      </c>
      <c r="AG2010" s="90">
        <f>_xll.qlIndexFixing(TenorBasisIndex6M,$AB2010,TRUE,_xll.ohTrigger(trigger,$X$24))</f>
        <v>1.5451684326340901E-2</v>
      </c>
      <c r="AH2010" s="43">
        <f>_xll.qlIndexFixing($X$9,$AB2010,TRUE,trigger)</f>
        <v>1.5475306669495249E-2</v>
      </c>
      <c r="AI2010" s="45">
        <f t="shared" si="45"/>
        <v>-0.23622343154347872</v>
      </c>
    </row>
    <row r="2011" spans="27:35" x14ac:dyDescent="0.2">
      <c r="AA2011" s="122" t="s">
        <v>88</v>
      </c>
      <c r="AB2011" s="40">
        <f>_xll.qlInterestRateIndexFixingDate($X$9,AC2011)</f>
        <v>53489</v>
      </c>
      <c r="AC2011" s="40">
        <f>_xll.qlCalendarAdvance(calendar,$AC2010,AA2011,,,trigger)</f>
        <v>53491</v>
      </c>
      <c r="AD2011" s="40">
        <f>_xll.qlInterestRateIndexMaturity($X$9,AC2011,)</f>
        <v>53674</v>
      </c>
      <c r="AE2011" s="43">
        <f>_xll.qlTenorBasisValue(TenorBasis6M,AC2011,_xll.ohTrigger(trigger,$X$24))</f>
        <v>2.751154271240432E-4</v>
      </c>
      <c r="AF2011" s="90">
        <f>_xll.qlTenorBasisForwardRate(TenorBasis6M,AC2011,_xll.ohTrigger(trigger,$X$24))</f>
        <v>1.5455718725871854E-2</v>
      </c>
      <c r="AG2011" s="90">
        <f>_xll.qlIndexFixing(TenorBasisIndex6M,$AB2011,TRUE,_xll.ohTrigger(trigger,$X$24))</f>
        <v>1.5455061378060259E-2</v>
      </c>
      <c r="AH2011" s="43">
        <f>_xll.qlIndexFixing($X$9,$AB2011,TRUE,trigger)</f>
        <v>1.5477492434355722E-2</v>
      </c>
      <c r="AI2011" s="45">
        <f t="shared" si="45"/>
        <v>-0.22431056295462923</v>
      </c>
    </row>
    <row r="2012" spans="27:35" x14ac:dyDescent="0.2">
      <c r="AA2012" s="122" t="s">
        <v>88</v>
      </c>
      <c r="AB2012" s="40">
        <f>_xll.qlInterestRateIndexFixingDate($X$9,AC2012)</f>
        <v>53496</v>
      </c>
      <c r="AC2012" s="40">
        <f>_xll.qlCalendarAdvance(calendar,$AC2011,AA2012,,,trigger)</f>
        <v>53498</v>
      </c>
      <c r="AD2012" s="40">
        <f>_xll.qlInterestRateIndexMaturity($X$9,AC2012,)</f>
        <v>53681</v>
      </c>
      <c r="AE2012" s="43">
        <f>_xll.qlTenorBasisValue(TenorBasis6M,AC2012,_xll.ohTrigger(trigger,$X$24))</f>
        <v>2.7485596580206024E-4</v>
      </c>
      <c r="AF2012" s="90">
        <f>_xll.qlTenorBasisForwardRate(TenorBasis6M,AC2012,_xll.ohTrigger(trigger,$X$24))</f>
        <v>1.5459063388313068E-2</v>
      </c>
      <c r="AG2012" s="90">
        <f>_xll.qlIndexFixing(TenorBasisIndex6M,$AB2012,TRUE,_xll.ohTrigger(trigger,$X$24))</f>
        <v>1.5458406039400279E-2</v>
      </c>
      <c r="AH2012" s="43">
        <f>_xll.qlIndexFixing($X$9,$AB2012,TRUE,trigger)</f>
        <v>1.5479657718096009E-2</v>
      </c>
      <c r="AI2012" s="45">
        <f t="shared" si="45"/>
        <v>-0.21251678695729734</v>
      </c>
    </row>
    <row r="2013" spans="27:35" x14ac:dyDescent="0.2">
      <c r="AA2013" s="122" t="s">
        <v>88</v>
      </c>
      <c r="AB2013" s="40">
        <f>_xll.qlInterestRateIndexFixingDate($X$9,AC2013)</f>
        <v>53503</v>
      </c>
      <c r="AC2013" s="40">
        <f>_xll.qlCalendarAdvance(calendar,$AC2012,AA2013,,,trigger)</f>
        <v>53505</v>
      </c>
      <c r="AD2013" s="40">
        <f>_xll.qlInterestRateIndexMaturity($X$9,AC2013,)</f>
        <v>53688</v>
      </c>
      <c r="AE2013" s="43">
        <f>_xll.qlTenorBasisValue(TenorBasis6M,AC2013,_xll.ohTrigger(trigger,$X$24))</f>
        <v>2.7459729161562869E-4</v>
      </c>
      <c r="AF2013" s="90">
        <f>_xll.qlTenorBasisForwardRate(TenorBasis6M,AC2013,_xll.ohTrigger(trigger,$X$24))</f>
        <v>1.5462375657944536E-2</v>
      </c>
      <c r="AG2013" s="90">
        <f>_xll.qlIndexFixing(TenorBasisIndex6M,$AB2013,TRUE,_xll.ohTrigger(trigger,$X$24))</f>
        <v>1.5461718307941909E-2</v>
      </c>
      <c r="AH2013" s="43">
        <f>_xll.qlIndexFixing($X$9,$AB2013,TRUE,trigger)</f>
        <v>1.5481802520651022E-2</v>
      </c>
      <c r="AI2013" s="45">
        <f t="shared" si="45"/>
        <v>-0.20084212709112551</v>
      </c>
    </row>
    <row r="2014" spans="27:35" x14ac:dyDescent="0.2">
      <c r="AA2014" s="122" t="s">
        <v>88</v>
      </c>
      <c r="AB2014" s="40">
        <f>_xll.qlInterestRateIndexFixingDate($X$9,AC2014)</f>
        <v>53510</v>
      </c>
      <c r="AC2014" s="40">
        <f>_xll.qlCalendarAdvance(calendar,$AC2013,AA2014,,,trigger)</f>
        <v>53512</v>
      </c>
      <c r="AD2014" s="40">
        <f>_xll.qlInterestRateIndexMaturity($X$9,AC2014,)</f>
        <v>53696</v>
      </c>
      <c r="AE2014" s="43">
        <f>_xll.qlTenorBasisValue(TenorBasis6M,AC2014,_xll.ohTrigger(trigger,$X$24))</f>
        <v>2.743394023049403E-4</v>
      </c>
      <c r="AF2014" s="90">
        <f>_xll.qlTenorBasisForwardRate(TenorBasis6M,AC2014,_xll.ohTrigger(trigger,$X$24))</f>
        <v>1.546620980778083E-2</v>
      </c>
      <c r="AG2014" s="90">
        <f>_xll.qlIndexFixing(TenorBasisIndex6M,$AB2014,TRUE,_xll.ohTrigger(trigger,$X$24))</f>
        <v>1.5465552428496345E-2</v>
      </c>
      <c r="AH2014" s="43">
        <f>_xll.qlIndexFixing($X$9,$AB2014,TRUE,trigger)</f>
        <v>1.5484403532644022E-2</v>
      </c>
      <c r="AI2014" s="45">
        <f t="shared" si="45"/>
        <v>-0.18851104147676878</v>
      </c>
    </row>
    <row r="2015" spans="27:35" x14ac:dyDescent="0.2">
      <c r="AA2015" s="122" t="s">
        <v>88</v>
      </c>
      <c r="AB2015" s="40">
        <f>_xll.qlInterestRateIndexFixingDate($X$9,AC2015)</f>
        <v>53517</v>
      </c>
      <c r="AC2015" s="40">
        <f>_xll.qlCalendarAdvance(calendar,$AC2014,AA2015,,,trigger)</f>
        <v>53519</v>
      </c>
      <c r="AD2015" s="40">
        <f>_xll.qlInterestRateIndexMaturity($X$9,AC2015,)</f>
        <v>53703</v>
      </c>
      <c r="AE2015" s="43">
        <f>_xll.qlTenorBasisValue(TenorBasis6M,AC2015,_xll.ohTrigger(trigger,$X$24))</f>
        <v>2.7408229561608487E-4</v>
      </c>
      <c r="AF2015" s="90">
        <f>_xll.qlTenorBasisForwardRate(TenorBasis6M,AC2015,_xll.ohTrigger(trigger,$X$24))</f>
        <v>1.5469455108536784E-2</v>
      </c>
      <c r="AG2015" s="90">
        <f>_xll.qlIndexFixing(TenorBasisIndex6M,$AB2015,TRUE,_xll.ohTrigger(trigger,$X$24))</f>
        <v>1.5468797728178375E-2</v>
      </c>
      <c r="AH2015" s="43">
        <f>_xll.qlIndexFixing($X$9,$AB2015,TRUE,trigger)</f>
        <v>1.5486505999747045E-2</v>
      </c>
      <c r="AI2015" s="45">
        <f t="shared" si="45"/>
        <v>-0.17708271568670289</v>
      </c>
    </row>
    <row r="2016" spans="27:35" x14ac:dyDescent="0.2">
      <c r="AA2016" s="122" t="s">
        <v>88</v>
      </c>
      <c r="AB2016" s="40">
        <f>_xll.qlInterestRateIndexFixingDate($X$9,AC2016)</f>
        <v>53524</v>
      </c>
      <c r="AC2016" s="40">
        <f>_xll.qlCalendarAdvance(calendar,$AC2015,AA2016,,,trigger)</f>
        <v>53526</v>
      </c>
      <c r="AD2016" s="40">
        <f>_xll.qlInterestRateIndexMaturity($X$9,AC2016,)</f>
        <v>53710</v>
      </c>
      <c r="AE2016" s="43">
        <f>_xll.qlTenorBasisValue(TenorBasis6M,AC2016,_xll.ohTrigger(trigger,$X$24))</f>
        <v>2.738259693010376E-4</v>
      </c>
      <c r="AF2016" s="90">
        <f>_xll.qlTenorBasisForwardRate(TenorBasis6M,AC2016,_xll.ohTrigger(trigger,$X$24))</f>
        <v>1.5472668007746942E-2</v>
      </c>
      <c r="AG2016" s="90">
        <f>_xll.qlIndexFixing(TenorBasisIndex6M,$AB2016,TRUE,_xll.ohTrigger(trigger,$X$24))</f>
        <v>1.5472010626327208E-2</v>
      </c>
      <c r="AH2016" s="43">
        <f>_xll.qlIndexFixing($X$9,$AB2016,TRUE,trigger)</f>
        <v>1.548858798459635E-2</v>
      </c>
      <c r="AI2016" s="45">
        <f t="shared" si="45"/>
        <v>-0.16577358269142042</v>
      </c>
    </row>
    <row r="2017" spans="27:35" x14ac:dyDescent="0.2">
      <c r="AA2017" s="122" t="s">
        <v>88</v>
      </c>
      <c r="AB2017" s="40">
        <f>_xll.qlInterestRateIndexFixingDate($X$9,AC2017)</f>
        <v>53531</v>
      </c>
      <c r="AC2017" s="40">
        <f>_xll.qlCalendarAdvance(calendar,$AC2016,AA2017,,,trigger)</f>
        <v>53533</v>
      </c>
      <c r="AD2017" s="40">
        <f>_xll.qlInterestRateIndexMaturity($X$9,AC2017,)</f>
        <v>53717</v>
      </c>
      <c r="AE2017" s="43">
        <f>_xll.qlTenorBasisValue(TenorBasis6M,AC2017,_xll.ohTrigger(trigger,$X$24))</f>
        <v>2.7357042111764683E-4</v>
      </c>
      <c r="AF2017" s="90">
        <f>_xll.qlTenorBasisForwardRate(TenorBasis6M,AC2017,_xll.ohTrigger(trigger,$X$24))</f>
        <v>1.5475848503024086E-2</v>
      </c>
      <c r="AG2017" s="90">
        <f>_xll.qlIndexFixing(TenorBasisIndex6M,$AB2017,TRUE,_xll.ohTrigger(trigger,$X$24))</f>
        <v>1.5475191120551717E-2</v>
      </c>
      <c r="AH2017" s="43">
        <f>_xll.qlIndexFixing($X$9,$AB2017,TRUE,trigger)</f>
        <v>1.5490649487126772E-2</v>
      </c>
      <c r="AI2017" s="45">
        <f t="shared" si="45"/>
        <v>-0.15458366575054477</v>
      </c>
    </row>
    <row r="2018" spans="27:35" x14ac:dyDescent="0.2">
      <c r="AA2018" s="122" t="s">
        <v>88</v>
      </c>
      <c r="AB2018" s="40">
        <f>_xll.qlInterestRateIndexFixingDate($X$9,AC2018)</f>
        <v>53538</v>
      </c>
      <c r="AC2018" s="40">
        <f>_xll.qlCalendarAdvance(calendar,$AC2017,AA2018,,,trigger)</f>
        <v>53540</v>
      </c>
      <c r="AD2018" s="40">
        <f>_xll.qlInterestRateIndexMaturity($X$9,AC2018,)</f>
        <v>53724</v>
      </c>
      <c r="AE2018" s="43">
        <f>_xll.qlTenorBasisValue(TenorBasis6M,AC2018,_xll.ohTrigger(trigger,$X$24))</f>
        <v>2.7331564882962116E-4</v>
      </c>
      <c r="AF2018" s="90">
        <f>_xll.qlTenorBasisForwardRate(TenorBasis6M,AC2018,_xll.ohTrigger(trigger,$X$24))</f>
        <v>1.5478996591987077E-2</v>
      </c>
      <c r="AG2018" s="90">
        <f>_xll.qlIndexFixing(TenorBasisIndex6M,$AB2018,TRUE,_xll.ohTrigger(trigger,$X$24))</f>
        <v>1.5478339208472931E-2</v>
      </c>
      <c r="AH2018" s="43">
        <f>_xll.qlIndexFixing($X$9,$AB2018,TRUE,trigger)</f>
        <v>1.5492690507274446E-2</v>
      </c>
      <c r="AI2018" s="45">
        <f t="shared" si="45"/>
        <v>-0.14351298801515769</v>
      </c>
    </row>
    <row r="2019" spans="27:35" x14ac:dyDescent="0.2">
      <c r="AA2019" s="122" t="s">
        <v>88</v>
      </c>
      <c r="AB2019" s="40">
        <f>_xll.qlInterestRateIndexFixingDate($X$9,AC2019)</f>
        <v>53545</v>
      </c>
      <c r="AC2019" s="40">
        <f>_xll.qlCalendarAdvance(calendar,$AC2018,AA2019,,,trigger)</f>
        <v>53547</v>
      </c>
      <c r="AD2019" s="40">
        <f>_xll.qlInterestRateIndexMaturity($X$9,AC2019,)</f>
        <v>53731</v>
      </c>
      <c r="AE2019" s="43">
        <f>_xll.qlTenorBasisValue(TenorBasis6M,AC2019,_xll.ohTrigger(trigger,$X$24))</f>
        <v>2.7306165020651711E-4</v>
      </c>
      <c r="AF2019" s="90">
        <f>_xll.qlTenorBasisForwardRate(TenorBasis6M,AC2019,_xll.ohTrigger(trigger,$X$24))</f>
        <v>1.5482112272259988E-2</v>
      </c>
      <c r="AG2019" s="90">
        <f>_xll.qlIndexFixing(TenorBasisIndex6M,$AB2019,TRUE,_xll.ohTrigger(trigger,$X$24))</f>
        <v>1.5481454887716231E-2</v>
      </c>
      <c r="AH2019" s="43">
        <f>_xll.qlIndexFixing($X$9,$AB2019,TRUE,trigger)</f>
        <v>1.5494711044975512E-2</v>
      </c>
      <c r="AI2019" s="45">
        <f t="shared" si="45"/>
        <v>-0.1325615725928167</v>
      </c>
    </row>
    <row r="2020" spans="27:35" x14ac:dyDescent="0.2">
      <c r="AA2020" s="122" t="s">
        <v>88</v>
      </c>
      <c r="AB2020" s="40">
        <f>_xll.qlInterestRateIndexFixingDate($X$9,AC2020)</f>
        <v>53552</v>
      </c>
      <c r="AC2020" s="40">
        <f>_xll.qlCalendarAdvance(calendar,$AC2019,AA2020,,,trigger)</f>
        <v>53554</v>
      </c>
      <c r="AD2020" s="40">
        <f>_xll.qlInterestRateIndexMaturity($X$9,AC2020,)</f>
        <v>53738</v>
      </c>
      <c r="AE2020" s="43">
        <f>_xll.qlTenorBasisValue(TenorBasis6M,AC2020,_xll.ohTrigger(trigger,$X$24))</f>
        <v>2.7280842302372692E-4</v>
      </c>
      <c r="AF2020" s="90">
        <f>_xll.qlTenorBasisForwardRate(TenorBasis6M,AC2020,_xll.ohTrigger(trigger,$X$24))</f>
        <v>1.5485195541476886E-2</v>
      </c>
      <c r="AG2020" s="90">
        <f>_xll.qlIndexFixing(TenorBasisIndex6M,$AB2020,TRUE,_xll.ohTrigger(trigger,$X$24))</f>
        <v>1.5484538155912641E-2</v>
      </c>
      <c r="AH2020" s="43">
        <f>_xll.qlIndexFixing($X$9,$AB2020,TRUE,trigger)</f>
        <v>1.5496711100167411E-2</v>
      </c>
      <c r="AI2020" s="45">
        <f t="shared" si="45"/>
        <v>-0.12172944254769391</v>
      </c>
    </row>
    <row r="2021" spans="27:35" x14ac:dyDescent="0.2">
      <c r="AA2021" s="122" t="s">
        <v>88</v>
      </c>
      <c r="AB2021" s="40">
        <f>_xll.qlInterestRateIndexFixingDate($X$9,AC2021)</f>
        <v>53559</v>
      </c>
      <c r="AC2021" s="40">
        <f>_xll.qlCalendarAdvance(calendar,$AC2020,AA2021,,,trigger)</f>
        <v>53561</v>
      </c>
      <c r="AD2021" s="40">
        <f>_xll.qlInterestRateIndexMaturity($X$9,AC2021,)</f>
        <v>53745</v>
      </c>
      <c r="AE2021" s="43">
        <f>_xll.qlTenorBasisValue(TenorBasis6M,AC2021,_xll.ohTrigger(trigger,$X$24))</f>
        <v>2.7255596506246555E-4</v>
      </c>
      <c r="AF2021" s="90">
        <f>_xll.qlTenorBasisForwardRate(TenorBasis6M,AC2021,_xll.ohTrigger(trigger,$X$24))</f>
        <v>1.5488246397279222E-2</v>
      </c>
      <c r="AG2021" s="90">
        <f>_xll.qlIndexFixing(TenorBasisIndex6M,$AB2021,TRUE,_xll.ohTrigger(trigger,$X$24))</f>
        <v>1.5487589010706654E-2</v>
      </c>
      <c r="AH2021" s="43">
        <f>_xll.qlIndexFixing($X$9,$AB2021,TRUE,trigger)</f>
        <v>1.5498690672787583E-2</v>
      </c>
      <c r="AI2021" s="45">
        <f t="shared" si="45"/>
        <v>-0.11101662080929484</v>
      </c>
    </row>
    <row r="2022" spans="27:35" x14ac:dyDescent="0.2">
      <c r="AA2022" s="122" t="s">
        <v>88</v>
      </c>
      <c r="AB2022" s="40">
        <f>_xll.qlInterestRateIndexFixingDate($X$9,AC2022)</f>
        <v>53566</v>
      </c>
      <c r="AC2022" s="40">
        <f>_xll.qlCalendarAdvance(calendar,$AC2021,AA2022,,,trigger)</f>
        <v>53568</v>
      </c>
      <c r="AD2022" s="40">
        <f>_xll.qlInterestRateIndexMaturity($X$9,AC2022,)</f>
        <v>53751</v>
      </c>
      <c r="AE2022" s="43">
        <f>_xll.qlTenorBasisValue(TenorBasis6M,AC2022,_xll.ohTrigger(trigger,$X$24))</f>
        <v>2.7230427410975888E-4</v>
      </c>
      <c r="AF2022" s="90">
        <f>_xll.qlTenorBasisForwardRate(TenorBasis6M,AC2022,_xll.ohTrigger(trigger,$X$24))</f>
        <v>1.5490728012949933E-2</v>
      </c>
      <c r="AG2022" s="90">
        <f>_xll.qlIndexFixing(TenorBasisIndex6M,$AB2022,TRUE,_xll.ohTrigger(trigger,$X$24))</f>
        <v>1.5490070653622305E-2</v>
      </c>
      <c r="AH2022" s="43">
        <f>_xll.qlIndexFixing($X$9,$AB2022,TRUE,trigger)</f>
        <v>1.5500184079508345E-2</v>
      </c>
      <c r="AI2022" s="45">
        <f t="shared" si="45"/>
        <v>-0.10113425886039071</v>
      </c>
    </row>
    <row r="2023" spans="27:35" x14ac:dyDescent="0.2">
      <c r="AA2023" s="122" t="s">
        <v>88</v>
      </c>
      <c r="AB2023" s="40">
        <f>_xll.qlInterestRateIndexFixingDate($X$9,AC2023)</f>
        <v>53573</v>
      </c>
      <c r="AC2023" s="40">
        <f>_xll.qlCalendarAdvance(calendar,$AC2022,AA2023,,,trigger)</f>
        <v>53575</v>
      </c>
      <c r="AD2023" s="40">
        <f>_xll.qlInterestRateIndexMaturity($X$9,AC2023,)</f>
        <v>53756</v>
      </c>
      <c r="AE2023" s="43">
        <f>_xll.qlTenorBasisValue(TenorBasis6M,AC2023,_xll.ohTrigger(trigger,$X$24))</f>
        <v>2.7205334795843037E-4</v>
      </c>
      <c r="AF2023" s="90">
        <f>_xll.qlTenorBasisForwardRate(TenorBasis6M,AC2023,_xll.ohTrigger(trigger,$X$24))</f>
        <v>1.549264636956765E-2</v>
      </c>
      <c r="AG2023" s="90">
        <f>_xll.qlIndexFixing(TenorBasisIndex6M,$AB2023,TRUE,_xll.ohTrigger(trigger,$X$24))</f>
        <v>1.5491989065747438E-2</v>
      </c>
      <c r="AH2023" s="43">
        <f>_xll.qlIndexFixing($X$9,$AB2023,TRUE,trigger)</f>
        <v>1.5501195104236315E-2</v>
      </c>
      <c r="AI2023" s="45">
        <f t="shared" si="45"/>
        <v>-9.2060384888764668E-2</v>
      </c>
    </row>
    <row r="2024" spans="27:35" x14ac:dyDescent="0.2">
      <c r="AA2024" s="122" t="s">
        <v>88</v>
      </c>
      <c r="AB2024" s="40">
        <f>_xll.qlInterestRateIndexFixingDate($X$9,AC2024)</f>
        <v>53580</v>
      </c>
      <c r="AC2024" s="40">
        <f>_xll.qlCalendarAdvance(calendar,$AC2023,AA2024,,,trigger)</f>
        <v>53582</v>
      </c>
      <c r="AD2024" s="40">
        <f>_xll.qlInterestRateIndexMaturity($X$9,AC2024,)</f>
        <v>53763</v>
      </c>
      <c r="AE2024" s="43">
        <f>_xll.qlTenorBasisValue(TenorBasis6M,AC2024,_xll.ohTrigger(trigger,$X$24))</f>
        <v>2.7180318440708968E-4</v>
      </c>
      <c r="AF2024" s="90">
        <f>_xll.qlTenorBasisForwardRate(TenorBasis6M,AC2024,_xll.ohTrigger(trigger,$X$24))</f>
        <v>1.5495606539805201E-2</v>
      </c>
      <c r="AG2024" s="90">
        <f>_xll.qlIndexFixing(TenorBasisIndex6M,$AB2024,TRUE,_xll.ohTrigger(trigger,$X$24))</f>
        <v>1.5494949235021781E-2</v>
      </c>
      <c r="AH2024" s="43">
        <f>_xll.qlIndexFixing($X$9,$AB2024,TRUE,trigger)</f>
        <v>1.550311737057844E-2</v>
      </c>
      <c r="AI2024" s="45">
        <f t="shared" si="45"/>
        <v>-8.1681355566590175E-2</v>
      </c>
    </row>
    <row r="2025" spans="27:35" x14ac:dyDescent="0.2">
      <c r="AA2025" s="122" t="s">
        <v>88</v>
      </c>
      <c r="AB2025" s="40">
        <f>_xll.qlInterestRateIndexFixingDate($X$9,AC2025)</f>
        <v>53587</v>
      </c>
      <c r="AC2025" s="40">
        <f>_xll.qlCalendarAdvance(calendar,$AC2024,AA2025,,,trigger)</f>
        <v>53589</v>
      </c>
      <c r="AD2025" s="40">
        <f>_xll.qlInterestRateIndexMaturity($X$9,AC2025,)</f>
        <v>53770</v>
      </c>
      <c r="AE2025" s="43">
        <f>_xll.qlTenorBasisValue(TenorBasis6M,AC2025,_xll.ohTrigger(trigger,$X$24))</f>
        <v>2.7155378126011938E-4</v>
      </c>
      <c r="AF2025" s="90">
        <f>_xll.qlTenorBasisForwardRate(TenorBasis6M,AC2025,_xll.ohTrigger(trigger,$X$24))</f>
        <v>1.5498534291855279E-2</v>
      </c>
      <c r="AG2025" s="90">
        <f>_xll.qlIndexFixing(TenorBasisIndex6M,$AB2025,TRUE,_xll.ohTrigger(trigger,$X$24))</f>
        <v>1.5497876986121017E-2</v>
      </c>
      <c r="AH2025" s="43">
        <f>_xll.qlIndexFixing($X$9,$AB2025,TRUE,trigger)</f>
        <v>1.5505019156723579E-2</v>
      </c>
      <c r="AI2025" s="45">
        <f t="shared" si="45"/>
        <v>-7.1421706025615039E-2</v>
      </c>
    </row>
    <row r="2026" spans="27:35" x14ac:dyDescent="0.2">
      <c r="AA2026" s="122" t="s">
        <v>88</v>
      </c>
      <c r="AB2026" s="40">
        <f>_xll.qlInterestRateIndexFixingDate($X$9,AC2026)</f>
        <v>53594</v>
      </c>
      <c r="AC2026" s="40">
        <f>_xll.qlCalendarAdvance(calendar,$AC2025,AA2026,,,trigger)</f>
        <v>53596</v>
      </c>
      <c r="AD2026" s="40">
        <f>_xll.qlInterestRateIndexMaturity($X$9,AC2026,)</f>
        <v>53777</v>
      </c>
      <c r="AE2026" s="43">
        <f>_xll.qlTenorBasisValue(TenorBasis6M,AC2026,_xll.ohTrigger(trigger,$X$24))</f>
        <v>2.7130513632766319E-4</v>
      </c>
      <c r="AF2026" s="90">
        <f>_xll.qlTenorBasisForwardRate(TenorBasis6M,AC2026,_xll.ohTrigger(trigger,$X$24))</f>
        <v>1.5501429623397974E-2</v>
      </c>
      <c r="AG2026" s="90">
        <f>_xll.qlIndexFixing(TenorBasisIndex6M,$AB2026,TRUE,_xll.ohTrigger(trigger,$X$24))</f>
        <v>1.5500772316721704E-2</v>
      </c>
      <c r="AH2026" s="43">
        <f>_xll.qlIndexFixing($X$9,$AB2026,TRUE,trigger)</f>
        <v>1.5506900462614319E-2</v>
      </c>
      <c r="AI2026" s="45">
        <f t="shared" ref="AI2026:AI2089" si="46">(AG2026-AH2026)*10000</f>
        <v>-6.1281458926150389E-2</v>
      </c>
    </row>
    <row r="2027" spans="27:35" x14ac:dyDescent="0.2">
      <c r="AA2027" s="122" t="s">
        <v>88</v>
      </c>
      <c r="AB2027" s="40">
        <f>_xll.qlInterestRateIndexFixingDate($X$9,AC2027)</f>
        <v>53601</v>
      </c>
      <c r="AC2027" s="40">
        <f>_xll.qlCalendarAdvance(calendar,$AC2026,AA2027,,,trigger)</f>
        <v>53603</v>
      </c>
      <c r="AD2027" s="40">
        <f>_xll.qlInterestRateIndexMaturity($X$9,AC2027,)</f>
        <v>53785</v>
      </c>
      <c r="AE2027" s="43">
        <f>_xll.qlTenorBasisValue(TenorBasis6M,AC2027,_xll.ohTrigger(trigger,$X$24))</f>
        <v>2.7105724742561288E-4</v>
      </c>
      <c r="AF2027" s="90">
        <f>_xll.qlTenorBasisForwardRate(TenorBasis6M,AC2027,_xll.ohTrigger(trigger,$X$24))</f>
        <v>1.5504818789075985E-2</v>
      </c>
      <c r="AG2027" s="90">
        <f>_xll.qlIndexFixing(TenorBasisIndex6M,$AB2027,TRUE,_xll.ohTrigger(trigger,$X$24))</f>
        <v>1.5504161453207611E-2</v>
      </c>
      <c r="AH2027" s="43">
        <f>_xll.qlIndexFixing($X$9,$AB2027,TRUE,trigger)</f>
        <v>1.5509220301497336E-2</v>
      </c>
      <c r="AI2027" s="45">
        <f t="shared" si="46"/>
        <v>-5.058848289725415E-2</v>
      </c>
    </row>
    <row r="2028" spans="27:35" x14ac:dyDescent="0.2">
      <c r="AA2028" s="122" t="s">
        <v>88</v>
      </c>
      <c r="AB2028" s="40">
        <f>_xll.qlInterestRateIndexFixingDate($X$9,AC2028)</f>
        <v>53608</v>
      </c>
      <c r="AC2028" s="40">
        <f>_xll.qlCalendarAdvance(calendar,$AC2027,AA2028,,,trigger)</f>
        <v>53610</v>
      </c>
      <c r="AD2028" s="40">
        <f>_xll.qlInterestRateIndexMaturity($X$9,AC2028,)</f>
        <v>53792</v>
      </c>
      <c r="AE2028" s="43">
        <f>_xll.qlTenorBasisValue(TenorBasis6M,AC2028,_xll.ohTrigger(trigger,$X$24))</f>
        <v>2.7081011237559658E-4</v>
      </c>
      <c r="AF2028" s="90">
        <f>_xll.qlTenorBasisForwardRate(TenorBasis6M,AC2028,_xll.ohTrigger(trigger,$X$24))</f>
        <v>1.5507647077161476E-2</v>
      </c>
      <c r="AG2028" s="90">
        <f>_xll.qlIndexFixing(TenorBasisIndex6M,$AB2028,TRUE,_xll.ohTrigger(trigger,$X$24))</f>
        <v>1.5506989740368567E-2</v>
      </c>
      <c r="AH2028" s="43">
        <f>_xll.qlIndexFixing($X$9,$AB2028,TRUE,trigger)</f>
        <v>1.5511059262732933E-2</v>
      </c>
      <c r="AI2028" s="45">
        <f t="shared" si="46"/>
        <v>-4.0695223643659462E-2</v>
      </c>
    </row>
    <row r="2029" spans="27:35" x14ac:dyDescent="0.2">
      <c r="AA2029" s="122" t="s">
        <v>88</v>
      </c>
      <c r="AB2029" s="40">
        <f>_xll.qlInterestRateIndexFixingDate($X$9,AC2029)</f>
        <v>53615</v>
      </c>
      <c r="AC2029" s="40">
        <f>_xll.qlCalendarAdvance(calendar,$AC2028,AA2029,,,trigger)</f>
        <v>53617</v>
      </c>
      <c r="AD2029" s="40">
        <f>_xll.qlInterestRateIndexMaturity($X$9,AC2029,)</f>
        <v>53799</v>
      </c>
      <c r="AE2029" s="43">
        <f>_xll.qlTenorBasisValue(TenorBasis6M,AC2029,_xll.ohTrigger(trigger,$X$24))</f>
        <v>2.7056372900496607E-4</v>
      </c>
      <c r="AF2029" s="90">
        <f>_xll.qlTenorBasisForwardRate(TenorBasis6M,AC2029,_xll.ohTrigger(trigger,$X$24))</f>
        <v>1.5510442936285472E-2</v>
      </c>
      <c r="AG2029" s="90">
        <f>_xll.qlIndexFixing(TenorBasisIndex6M,$AB2029,TRUE,_xll.ohTrigger(trigger,$X$24))</f>
        <v>1.5509785598579887E-2</v>
      </c>
      <c r="AH2029" s="43">
        <f>_xll.qlIndexFixing($X$9,$AB2029,TRUE,trigger)</f>
        <v>1.5512877742668359E-2</v>
      </c>
      <c r="AI2029" s="45">
        <f t="shared" si="46"/>
        <v>-3.0921440884717349E-2</v>
      </c>
    </row>
    <row r="2030" spans="27:35" x14ac:dyDescent="0.2">
      <c r="AA2030" s="122" t="s">
        <v>88</v>
      </c>
      <c r="AB2030" s="40">
        <f>_xll.qlInterestRateIndexFixingDate($X$9,AC2030)</f>
        <v>53622</v>
      </c>
      <c r="AC2030" s="40">
        <f>_xll.qlCalendarAdvance(calendar,$AC2029,AA2030,,,trigger)</f>
        <v>53624</v>
      </c>
      <c r="AD2030" s="40">
        <f>_xll.qlInterestRateIndexMaturity($X$9,AC2030,)</f>
        <v>53806</v>
      </c>
      <c r="AE2030" s="43">
        <f>_xll.qlTenorBasisValue(TenorBasis6M,AC2030,_xll.ohTrigger(trigger,$X$24))</f>
        <v>2.7031809514678446E-4</v>
      </c>
      <c r="AF2030" s="90">
        <f>_xll.qlTenorBasisForwardRate(TenorBasis6M,AC2030,_xll.ohTrigger(trigger,$X$24))</f>
        <v>1.5513206364156621E-2</v>
      </c>
      <c r="AG2030" s="90">
        <f>_xll.qlIndexFixing(TenorBasisIndex6M,$AB2030,TRUE,_xll.ohTrigger(trigger,$X$24))</f>
        <v>1.5512549025547582E-2</v>
      </c>
      <c r="AH2030" s="43">
        <f>_xll.qlIndexFixing($X$9,$AB2030,TRUE,trigger)</f>
        <v>1.5514675741248709E-2</v>
      </c>
      <c r="AI2030" s="45">
        <f t="shared" si="46"/>
        <v>-2.1267157011266996E-2</v>
      </c>
    </row>
    <row r="2031" spans="27:35" x14ac:dyDescent="0.2">
      <c r="AA2031" s="122" t="s">
        <v>88</v>
      </c>
      <c r="AB2031" s="40">
        <f>_xll.qlInterestRateIndexFixingDate($X$9,AC2031)</f>
        <v>53629</v>
      </c>
      <c r="AC2031" s="40">
        <f>_xll.qlCalendarAdvance(calendar,$AC2030,AA2031,,,trigger)</f>
        <v>53631</v>
      </c>
      <c r="AD2031" s="40">
        <f>_xll.qlInterestRateIndexMaturity($X$9,AC2031,)</f>
        <v>53812</v>
      </c>
      <c r="AE2031" s="43">
        <f>_xll.qlTenorBasisValue(TenorBasis6M,AC2031,_xll.ohTrigger(trigger,$X$24))</f>
        <v>2.7007320863981372E-4</v>
      </c>
      <c r="AF2031" s="90">
        <f>_xll.qlTenorBasisForwardRate(TenorBasis6M,AC2031,_xll.ohTrigger(trigger,$X$24))</f>
        <v>1.5515419892743194E-2</v>
      </c>
      <c r="AG2031" s="90">
        <f>_xll.qlIndexFixing(TenorBasisIndex6M,$AB2031,TRUE,_xll.ohTrigger(trigger,$X$24))</f>
        <v>1.5514762581520725E-2</v>
      </c>
      <c r="AH2031" s="43">
        <f>_xll.qlIndexFixing($X$9,$AB2031,TRUE,trigger)</f>
        <v>1.5515999786246576E-2</v>
      </c>
      <c r="AI2031" s="45">
        <f t="shared" si="46"/>
        <v>-1.2372047258502744E-2</v>
      </c>
    </row>
    <row r="2032" spans="27:35" x14ac:dyDescent="0.2">
      <c r="AA2032" s="122" t="s">
        <v>88</v>
      </c>
      <c r="AB2032" s="40">
        <f>_xll.qlInterestRateIndexFixingDate($X$9,AC2032)</f>
        <v>53636</v>
      </c>
      <c r="AC2032" s="40">
        <f>_xll.qlCalendarAdvance(calendar,$AC2031,AA2032,,,trigger)</f>
        <v>53638</v>
      </c>
      <c r="AD2032" s="40">
        <f>_xll.qlInterestRateIndexMaturity($X$9,AC2032,)</f>
        <v>53819</v>
      </c>
      <c r="AE2032" s="43">
        <f>_xll.qlTenorBasisValue(TenorBasis6M,AC2032,_xll.ohTrigger(trigger,$X$24))</f>
        <v>2.6982906732850255E-4</v>
      </c>
      <c r="AF2032" s="90">
        <f>_xll.qlTenorBasisForwardRate(TenorBasis6M,AC2032,_xll.ohTrigger(trigger,$X$24))</f>
        <v>1.5518120652892637E-2</v>
      </c>
      <c r="AG2032" s="90">
        <f>_xll.qlIndexFixing(TenorBasisIndex6M,$AB2032,TRUE,_xll.ohTrigger(trigger,$X$24))</f>
        <v>1.5517463340793082E-2</v>
      </c>
      <c r="AH2032" s="43">
        <f>_xll.qlIndexFixing($X$9,$AB2032,TRUE,trigger)</f>
        <v>1.551775820941895E-2</v>
      </c>
      <c r="AI2032" s="45">
        <f t="shared" si="46"/>
        <v>-2.9486862586879103E-3</v>
      </c>
    </row>
    <row r="2033" spans="27:35" x14ac:dyDescent="0.2">
      <c r="AA2033" s="122" t="s">
        <v>88</v>
      </c>
      <c r="AB2033" s="40">
        <f>_xll.qlInterestRateIndexFixingDate($X$9,AC2033)</f>
        <v>53643</v>
      </c>
      <c r="AC2033" s="40">
        <f>_xll.qlCalendarAdvance(calendar,$AC2032,AA2033,,,trigger)</f>
        <v>53645</v>
      </c>
      <c r="AD2033" s="40">
        <f>_xll.qlInterestRateIndexMaturity($X$9,AC2033,)</f>
        <v>53826</v>
      </c>
      <c r="AE2033" s="43">
        <f>_xll.qlTenorBasisValue(TenorBasis6M,AC2033,_xll.ohTrigger(trigger,$X$24))</f>
        <v>2.6958566906297405E-4</v>
      </c>
      <c r="AF2033" s="90">
        <f>_xll.qlTenorBasisForwardRate(TenorBasis6M,AC2033,_xll.ohTrigger(trigger,$X$24))</f>
        <v>1.552078897648654E-2</v>
      </c>
      <c r="AG2033" s="90">
        <f>_xll.qlIndexFixing(TenorBasisIndex6M,$AB2033,TRUE,_xll.ohTrigger(trigger,$X$24))</f>
        <v>1.5520131663520495E-2</v>
      </c>
      <c r="AH2033" s="43">
        <f>_xll.qlIndexFixing($X$9,$AB2033,TRUE,trigger)</f>
        <v>1.5519496151945637E-2</v>
      </c>
      <c r="AI2033" s="45">
        <f t="shared" si="46"/>
        <v>6.3551157485769449E-3</v>
      </c>
    </row>
    <row r="2034" spans="27:35" x14ac:dyDescent="0.2">
      <c r="AA2034" s="122" t="s">
        <v>88</v>
      </c>
      <c r="AB2034" s="40">
        <f>_xll.qlInterestRateIndexFixingDate($X$9,AC2034)</f>
        <v>53650</v>
      </c>
      <c r="AC2034" s="40">
        <f>_xll.qlCalendarAdvance(calendar,$AC2033,AA2034,,,trigger)</f>
        <v>53652</v>
      </c>
      <c r="AD2034" s="40">
        <f>_xll.qlInterestRateIndexMaturity($X$9,AC2034,)</f>
        <v>53833</v>
      </c>
      <c r="AE2034" s="43">
        <f>_xll.qlTenorBasisValue(TenorBasis6M,AC2034,_xll.ohTrigger(trigger,$X$24))</f>
        <v>2.6934301169901324E-4</v>
      </c>
      <c r="AF2034" s="90">
        <f>_xll.qlTenorBasisForwardRate(TenorBasis6M,AC2034,_xll.ohTrigger(trigger,$X$24))</f>
        <v>1.552342486126196E-2</v>
      </c>
      <c r="AG2034" s="90">
        <f>_xll.qlIndexFixing(TenorBasisIndex6M,$AB2034,TRUE,_xll.ohTrigger(trigger,$X$24))</f>
        <v>1.5522767547440908E-2</v>
      </c>
      <c r="AH2034" s="43">
        <f>_xll.qlIndexFixing($X$9,$AB2034,TRUE,trigger)</f>
        <v>1.55212136137732E-2</v>
      </c>
      <c r="AI2034" s="45">
        <f t="shared" si="46"/>
        <v>1.5539336677087429E-2</v>
      </c>
    </row>
    <row r="2035" spans="27:35" x14ac:dyDescent="0.2">
      <c r="AA2035" s="122" t="s">
        <v>88</v>
      </c>
      <c r="AB2035" s="40">
        <f>_xll.qlInterestRateIndexFixingDate($X$9,AC2035)</f>
        <v>53657</v>
      </c>
      <c r="AC2035" s="40">
        <f>_xll.qlCalendarAdvance(calendar,$AC2034,AA2035,,,trigger)</f>
        <v>53659</v>
      </c>
      <c r="AD2035" s="40">
        <f>_xll.qlInterestRateIndexMaturity($X$9,AC2035,)</f>
        <v>53840</v>
      </c>
      <c r="AE2035" s="43">
        <f>_xll.qlTenorBasisValue(TenorBasis6M,AC2035,_xll.ohTrigger(trigger,$X$24))</f>
        <v>2.6910109309805492E-4</v>
      </c>
      <c r="AF2035" s="90">
        <f>_xll.qlTenorBasisForwardRate(TenorBasis6M,AC2035,_xll.ohTrigger(trigger,$X$24))</f>
        <v>1.5526028304963024E-2</v>
      </c>
      <c r="AG2035" s="90">
        <f>_xll.qlIndexFixing(TenorBasisIndex6M,$AB2035,TRUE,_xll.ohTrigger(trigger,$X$24))</f>
        <v>1.5525370990295797E-2</v>
      </c>
      <c r="AH2035" s="43">
        <f>_xll.qlIndexFixing($X$9,$AB2035,TRUE,trigger)</f>
        <v>1.5522910594850406E-2</v>
      </c>
      <c r="AI2035" s="45">
        <f t="shared" si="46"/>
        <v>2.4603954453909782E-2</v>
      </c>
    </row>
    <row r="2036" spans="27:35" x14ac:dyDescent="0.2">
      <c r="AA2036" s="122" t="s">
        <v>88</v>
      </c>
      <c r="AB2036" s="40">
        <f>_xll.qlInterestRateIndexFixingDate($X$9,AC2036)</f>
        <v>53664</v>
      </c>
      <c r="AC2036" s="40">
        <f>_xll.qlCalendarAdvance(calendar,$AC2035,AA2036,,,trigger)</f>
        <v>53666</v>
      </c>
      <c r="AD2036" s="40">
        <f>_xll.qlInterestRateIndexMaturity($X$9,AC2036,)</f>
        <v>53848</v>
      </c>
      <c r="AE2036" s="43">
        <f>_xll.qlTenorBasisValue(TenorBasis6M,AC2036,_xll.ohTrigger(trigger,$X$24))</f>
        <v>2.6885991112717125E-4</v>
      </c>
      <c r="AF2036" s="90">
        <f>_xll.qlTenorBasisForwardRate(TenorBasis6M,AC2036,_xll.ohTrigger(trigger,$X$24))</f>
        <v>1.5529105747581838E-2</v>
      </c>
      <c r="AG2036" s="90">
        <f>_xll.qlIndexFixing(TenorBasisIndex6M,$AB2036,TRUE,_xll.ohTrigger(trigger,$X$24))</f>
        <v>1.5528448403780908E-2</v>
      </c>
      <c r="AH2036" s="43">
        <f>_xll.qlIndexFixing($X$9,$AB2036,TRUE,trigger)</f>
        <v>1.5525033621196298E-2</v>
      </c>
      <c r="AI2036" s="45">
        <f t="shared" si="46"/>
        <v>3.414782584610157E-2</v>
      </c>
    </row>
    <row r="2037" spans="27:35" x14ac:dyDescent="0.2">
      <c r="AA2037" s="122" t="s">
        <v>88</v>
      </c>
      <c r="AB2037" s="40">
        <f>_xll.qlInterestRateIndexFixingDate($X$9,AC2037)</f>
        <v>53671</v>
      </c>
      <c r="AC2037" s="40">
        <f>_xll.qlCalendarAdvance(calendar,$AC2036,AA2037,,,trigger)</f>
        <v>53673</v>
      </c>
      <c r="AD2037" s="40">
        <f>_xll.qlInterestRateIndexMaturity($X$9,AC2037,)</f>
        <v>53855</v>
      </c>
      <c r="AE2037" s="43">
        <f>_xll.qlTenorBasisValue(TenorBasis6M,AC2037,_xll.ohTrigger(trigger,$X$24))</f>
        <v>2.6861946365905971E-4</v>
      </c>
      <c r="AF2037" s="90">
        <f>_xll.qlTenorBasisForwardRate(TenorBasis6M,AC2037,_xll.ohTrigger(trigger,$X$24))</f>
        <v>1.5531642093089963E-2</v>
      </c>
      <c r="AG2037" s="90">
        <f>_xll.qlIndexFixing(TenorBasisIndex6M,$AB2037,TRUE,_xll.ohTrigger(trigger,$X$24))</f>
        <v>1.5530984748460246E-2</v>
      </c>
      <c r="AH2037" s="43">
        <f>_xll.qlIndexFixing($X$9,$AB2037,TRUE,trigger)</f>
        <v>1.5526688248769715E-2</v>
      </c>
      <c r="AI2037" s="45">
        <f t="shared" si="46"/>
        <v>4.2964996905311276E-2</v>
      </c>
    </row>
    <row r="2038" spans="27:35" x14ac:dyDescent="0.2">
      <c r="AA2038" s="122" t="s">
        <v>88</v>
      </c>
      <c r="AB2038" s="40">
        <f>_xll.qlInterestRateIndexFixingDate($X$9,AC2038)</f>
        <v>53678</v>
      </c>
      <c r="AC2038" s="40">
        <f>_xll.qlCalendarAdvance(calendar,$AC2037,AA2038,,,trigger)</f>
        <v>53680</v>
      </c>
      <c r="AD2038" s="40">
        <f>_xll.qlInterestRateIndexMaturity($X$9,AC2038,)</f>
        <v>53862</v>
      </c>
      <c r="AE2038" s="43">
        <f>_xll.qlTenorBasisValue(TenorBasis6M,AC2038,_xll.ohTrigger(trigger,$X$24))</f>
        <v>2.6837974857203044E-4</v>
      </c>
      <c r="AF2038" s="90">
        <f>_xll.qlTenorBasisForwardRate(TenorBasis6M,AC2038,_xll.ohTrigger(trigger,$X$24))</f>
        <v>1.5534145989263002E-2</v>
      </c>
      <c r="AG2038" s="90">
        <f>_xll.qlIndexFixing(TenorBasisIndex6M,$AB2038,TRUE,_xll.ohTrigger(trigger,$X$24))</f>
        <v>1.5533488643816795E-2</v>
      </c>
      <c r="AH2038" s="43">
        <f>_xll.qlIndexFixing($X$9,$AB2038,TRUE,trigger)</f>
        <v>1.5528322394560708E-2</v>
      </c>
      <c r="AI2038" s="45">
        <f t="shared" si="46"/>
        <v>5.1662492560871492E-2</v>
      </c>
    </row>
    <row r="2039" spans="27:35" x14ac:dyDescent="0.2">
      <c r="AA2039" s="122" t="s">
        <v>88</v>
      </c>
      <c r="AB2039" s="40">
        <f>_xll.qlInterestRateIndexFixingDate($X$9,AC2039)</f>
        <v>53682</v>
      </c>
      <c r="AC2039" s="40">
        <f>_xll.qlCalendarAdvance(calendar,$AC2038,AA2039,,,trigger)</f>
        <v>53688</v>
      </c>
      <c r="AD2039" s="40">
        <f>_xll.qlInterestRateIndexMaturity($X$9,AC2039,)</f>
        <v>53870</v>
      </c>
      <c r="AE2039" s="43">
        <f>_xll.qlTenorBasisValue(TenorBasis6M,AC2039,_xll.ohTrigger(trigger,$X$24))</f>
        <v>2.6810668255147004E-4</v>
      </c>
      <c r="AF2039" s="90">
        <f>_xll.qlTenorBasisForwardRate(TenorBasis6M,AC2039,_xll.ohTrigger(trigger,$X$24))</f>
        <v>1.5536967848151537E-2</v>
      </c>
      <c r="AG2039" s="90">
        <f>_xll.qlIndexFixing(TenorBasisIndex6M,$AB2039,TRUE,_xll.ohTrigger(trigger,$X$24))</f>
        <v>1.5536310501784747E-2</v>
      </c>
      <c r="AH2039" s="43">
        <f>_xll.qlIndexFixing($X$9,$AB2039,TRUE,trigger)</f>
        <v>1.5530164909953712E-2</v>
      </c>
      <c r="AI2039" s="45">
        <f t="shared" si="46"/>
        <v>6.1455918310346358E-2</v>
      </c>
    </row>
    <row r="2040" spans="27:35" x14ac:dyDescent="0.2">
      <c r="AA2040" s="122" t="s">
        <v>88</v>
      </c>
      <c r="AB2040" s="40">
        <f>_xll.qlInterestRateIndexFixingDate($X$9,AC2040)</f>
        <v>53692</v>
      </c>
      <c r="AC2040" s="40">
        <f>_xll.qlCalendarAdvance(calendar,$AC2039,AA2040,,,trigger)</f>
        <v>53695</v>
      </c>
      <c r="AD2040" s="40">
        <f>_xll.qlInterestRateIndexMaturity($X$9,AC2040,)</f>
        <v>53876</v>
      </c>
      <c r="AE2040" s="43">
        <f>_xll.qlTenorBasisValue(TenorBasis6M,AC2040,_xll.ohTrigger(trigger,$X$24))</f>
        <v>2.6786852973403668E-4</v>
      </c>
      <c r="AF2040" s="90">
        <f>_xll.qlTenorBasisForwardRate(TenorBasis6M,AC2040,_xll.ohTrigger(trigger,$X$24))</f>
        <v>1.553890492311444E-2</v>
      </c>
      <c r="AG2040" s="90">
        <f>_xll.qlIndexFixing(TenorBasisIndex6M,$AB2040,TRUE,_xll.ohTrigger(trigger,$X$24))</f>
        <v>1.5538247604267573E-2</v>
      </c>
      <c r="AH2040" s="43">
        <f>_xll.qlIndexFixing($X$9,$AB2040,TRUE,trigger)</f>
        <v>1.5531314411893768E-2</v>
      </c>
      <c r="AI2040" s="45">
        <f t="shared" si="46"/>
        <v>6.9331923738050194E-2</v>
      </c>
    </row>
    <row r="2041" spans="27:35" x14ac:dyDescent="0.2">
      <c r="AA2041" s="122" t="s">
        <v>88</v>
      </c>
      <c r="AB2041" s="40">
        <f>_xll.qlInterestRateIndexFixingDate($X$9,AC2041)</f>
        <v>53700</v>
      </c>
      <c r="AC2041" s="40">
        <f>_xll.qlCalendarAdvance(calendar,$AC2040,AA2041,,,trigger)</f>
        <v>53702</v>
      </c>
      <c r="AD2041" s="40">
        <f>_xll.qlInterestRateIndexMaturity($X$9,AC2041,)</f>
        <v>53883</v>
      </c>
      <c r="AE2041" s="43">
        <f>_xll.qlTenorBasisValue(TenorBasis6M,AC2041,_xll.ohTrigger(trigger,$X$24))</f>
        <v>2.6763110266592258E-4</v>
      </c>
      <c r="AF2041" s="90">
        <f>_xll.qlTenorBasisForwardRate(TenorBasis6M,AC2041,_xll.ohTrigger(trigger,$X$24))</f>
        <v>1.5541309036850815E-2</v>
      </c>
      <c r="AG2041" s="90">
        <f>_xll.qlIndexFixing(TenorBasisIndex6M,$AB2041,TRUE,_xll.ohTrigger(trigger,$X$24))</f>
        <v>1.5540651717224461E-2</v>
      </c>
      <c r="AH2041" s="43">
        <f>_xll.qlIndexFixing($X$9,$AB2041,TRUE,trigger)</f>
        <v>1.5532885581523525E-2</v>
      </c>
      <c r="AI2041" s="45">
        <f t="shared" si="46"/>
        <v>7.7661357009359278E-2</v>
      </c>
    </row>
    <row r="2042" spans="27:35" x14ac:dyDescent="0.2">
      <c r="AA2042" s="122" t="s">
        <v>88</v>
      </c>
      <c r="AB2042" s="40">
        <f>_xll.qlInterestRateIndexFixingDate($X$9,AC2042)</f>
        <v>53707</v>
      </c>
      <c r="AC2042" s="40">
        <f>_xll.qlCalendarAdvance(calendar,$AC2041,AA2042,,,trigger)</f>
        <v>53709</v>
      </c>
      <c r="AD2042" s="40">
        <f>_xll.qlInterestRateIndexMaturity($X$9,AC2042,)</f>
        <v>53890</v>
      </c>
      <c r="AE2042" s="43">
        <f>_xll.qlTenorBasisValue(TenorBasis6M,AC2042,_xll.ohTrigger(trigger,$X$24))</f>
        <v>2.6739439924856119E-4</v>
      </c>
      <c r="AF2042" s="90">
        <f>_xll.qlTenorBasisForwardRate(TenorBasis6M,AC2042,_xll.ohTrigger(trigger,$X$24))</f>
        <v>1.5543680693605115E-2</v>
      </c>
      <c r="AG2042" s="90">
        <f>_xll.qlIndexFixing(TenorBasisIndex6M,$AB2042,TRUE,_xll.ohTrigger(trigger,$X$24))</f>
        <v>1.5543023373208549E-2</v>
      </c>
      <c r="AH2042" s="43">
        <f>_xll.qlIndexFixing($X$9,$AB2042,TRUE,trigger)</f>
        <v>1.553443627004388E-2</v>
      </c>
      <c r="AI2042" s="45">
        <f t="shared" si="46"/>
        <v>8.5871031646686524E-2</v>
      </c>
    </row>
    <row r="2043" spans="27:35" x14ac:dyDescent="0.2">
      <c r="AA2043" s="122" t="s">
        <v>88</v>
      </c>
      <c r="AB2043" s="40">
        <f>_xll.qlInterestRateIndexFixingDate($X$9,AC2043)</f>
        <v>53714</v>
      </c>
      <c r="AC2043" s="40">
        <f>_xll.qlCalendarAdvance(calendar,$AC2042,AA2043,,,trigger)</f>
        <v>53716</v>
      </c>
      <c r="AD2043" s="40">
        <f>_xll.qlInterestRateIndexMaturity($X$9,AC2043,)</f>
        <v>53897</v>
      </c>
      <c r="AE2043" s="43">
        <f>_xll.qlTenorBasisValue(TenorBasis6M,AC2043,_xll.ohTrigger(trigger,$X$24))</f>
        <v>2.6715841738893606E-4</v>
      </c>
      <c r="AF2043" s="90">
        <f>_xll.qlTenorBasisForwardRate(TenorBasis6M,AC2043,_xll.ohTrigger(trigger,$X$24))</f>
        <v>1.5546019891176228E-2</v>
      </c>
      <c r="AG2043" s="90">
        <f>_xll.qlIndexFixing(TenorBasisIndex6M,$AB2043,TRUE,_xll.ohTrigger(trigger,$X$24))</f>
        <v>1.5545362570021374E-2</v>
      </c>
      <c r="AH2043" s="43">
        <f>_xll.qlIndexFixing($X$9,$AB2043,TRUE,trigger)</f>
        <v>1.5535966477407131E-2</v>
      </c>
      <c r="AI2043" s="45">
        <f t="shared" si="46"/>
        <v>9.3960926142427209E-2</v>
      </c>
    </row>
    <row r="2044" spans="27:35" x14ac:dyDescent="0.2">
      <c r="AA2044" s="122" t="s">
        <v>88</v>
      </c>
      <c r="AB2044" s="40">
        <f>_xll.qlInterestRateIndexFixingDate($X$9,AC2044)</f>
        <v>53721</v>
      </c>
      <c r="AC2044" s="40">
        <f>_xll.qlCalendarAdvance(calendar,$AC2043,AA2044,,,trigger)</f>
        <v>53723</v>
      </c>
      <c r="AD2044" s="40">
        <f>_xll.qlInterestRateIndexMaturity($X$9,AC2044,)</f>
        <v>53904</v>
      </c>
      <c r="AE2044" s="43">
        <f>_xll.qlTenorBasisValue(TenorBasis6M,AC2044,_xll.ohTrigger(trigger,$X$24))</f>
        <v>2.6692315499956859E-4</v>
      </c>
      <c r="AF2044" s="90">
        <f>_xll.qlTenorBasisForwardRate(TenorBasis6M,AC2044,_xll.ohTrigger(trigger,$X$24))</f>
        <v>1.5548326627376293E-2</v>
      </c>
      <c r="AG2044" s="90">
        <f>_xll.qlIndexFixing(TenorBasisIndex6M,$AB2044,TRUE,_xll.ohTrigger(trigger,$X$24))</f>
        <v>1.5547669305472866E-2</v>
      </c>
      <c r="AH2044" s="43">
        <f>_xll.qlIndexFixing($X$9,$AB2044,TRUE,trigger)</f>
        <v>1.5537476203567793E-2</v>
      </c>
      <c r="AI2044" s="45">
        <f t="shared" si="46"/>
        <v>0.10193101905073276</v>
      </c>
    </row>
    <row r="2045" spans="27:35" x14ac:dyDescent="0.2">
      <c r="AA2045" s="122" t="s">
        <v>88</v>
      </c>
      <c r="AB2045" s="40">
        <f>_xll.qlInterestRateIndexFixingDate($X$9,AC2045)</f>
        <v>53728</v>
      </c>
      <c r="AC2045" s="40">
        <f>_xll.qlCalendarAdvance(calendar,$AC2044,AA2045,,,trigger)</f>
        <v>53730</v>
      </c>
      <c r="AD2045" s="40">
        <f>_xll.qlInterestRateIndexMaturity($X$9,AC2045,)</f>
        <v>53911</v>
      </c>
      <c r="AE2045" s="43">
        <f>_xll.qlTenorBasisValue(TenorBasis6M,AC2045,_xll.ohTrigger(trigger,$X$24))</f>
        <v>2.6668860999850598E-4</v>
      </c>
      <c r="AF2045" s="90">
        <f>_xll.qlTenorBasisForwardRate(TenorBasis6M,AC2045,_xll.ohTrigger(trigger,$X$24))</f>
        <v>1.5550600900017001E-2</v>
      </c>
      <c r="AG2045" s="90">
        <f>_xll.qlIndexFixing(TenorBasisIndex6M,$AB2045,TRUE,_xll.ohTrigger(trigger,$X$24))</f>
        <v>1.5549943577376926E-2</v>
      </c>
      <c r="AH2045" s="43">
        <f>_xll.qlIndexFixing($X$9,$AB2045,TRUE,trigger)</f>
        <v>1.5538965448478608E-2</v>
      </c>
      <c r="AI2045" s="45">
        <f t="shared" si="46"/>
        <v>0.10978128898317396</v>
      </c>
    </row>
    <row r="2046" spans="27:35" x14ac:dyDescent="0.2">
      <c r="AA2046" s="122" t="s">
        <v>88</v>
      </c>
      <c r="AB2046" s="40">
        <f>_xll.qlInterestRateIndexFixingDate($X$9,AC2046)</f>
        <v>53735</v>
      </c>
      <c r="AC2046" s="40">
        <f>_xll.qlCalendarAdvance(calendar,$AC2045,AA2046,,,trigger)</f>
        <v>53737</v>
      </c>
      <c r="AD2046" s="40">
        <f>_xll.qlInterestRateIndexMaturity($X$9,AC2046,)</f>
        <v>53918</v>
      </c>
      <c r="AE2046" s="43">
        <f>_xll.qlTenorBasisValue(TenorBasis6M,AC2046,_xll.ohTrigger(trigger,$X$24))</f>
        <v>2.6645478030930893E-4</v>
      </c>
      <c r="AF2046" s="90">
        <f>_xll.qlTenorBasisForwardRate(TenorBasis6M,AC2046,_xll.ohTrigger(trigger,$X$24))</f>
        <v>1.5552842706925068E-2</v>
      </c>
      <c r="AG2046" s="90">
        <f>_xll.qlIndexFixing(TenorBasisIndex6M,$AB2046,TRUE,_xll.ohTrigger(trigger,$X$24))</f>
        <v>1.5552185383557177E-2</v>
      </c>
      <c r="AH2046" s="43">
        <f>_xll.qlIndexFixing($X$9,$AB2046,TRUE,trigger)</f>
        <v>1.5540434212093206E-2</v>
      </c>
      <c r="AI2046" s="45">
        <f t="shared" si="46"/>
        <v>0.11751171463970575</v>
      </c>
    </row>
    <row r="2047" spans="27:35" x14ac:dyDescent="0.2">
      <c r="AA2047" s="122" t="s">
        <v>88</v>
      </c>
      <c r="AB2047" s="40">
        <f>_xll.qlInterestRateIndexFixingDate($X$9,AC2047)</f>
        <v>53742</v>
      </c>
      <c r="AC2047" s="40">
        <f>_xll.qlCalendarAdvance(calendar,$AC2046,AA2047,,,trigger)</f>
        <v>53744</v>
      </c>
      <c r="AD2047" s="40">
        <f>_xll.qlInterestRateIndexMaturity($X$9,AC2047,)</f>
        <v>53925</v>
      </c>
      <c r="AE2047" s="43">
        <f>_xll.qlTenorBasisValue(TenorBasis6M,AC2047,_xll.ohTrigger(trigger,$X$24))</f>
        <v>2.6622166386103968E-4</v>
      </c>
      <c r="AF2047" s="90">
        <f>_xll.qlTenorBasisForwardRate(TenorBasis6M,AC2047,_xll.ohTrigger(trigger,$X$24))</f>
        <v>1.5555052045928084E-2</v>
      </c>
      <c r="AG2047" s="90">
        <f>_xll.qlIndexFixing(TenorBasisIndex6M,$AB2047,TRUE,_xll.ohTrigger(trigger,$X$24))</f>
        <v>1.5554394721845183E-2</v>
      </c>
      <c r="AH2047" s="43">
        <f>_xll.qlIndexFixing($X$9,$AB2047,TRUE,trigger)</f>
        <v>1.5541882494367425E-2</v>
      </c>
      <c r="AI2047" s="45">
        <f t="shared" si="46"/>
        <v>0.12512227477758098</v>
      </c>
    </row>
    <row r="2048" spans="27:35" x14ac:dyDescent="0.2">
      <c r="AA2048" s="122" t="s">
        <v>88</v>
      </c>
      <c r="AB2048" s="40">
        <f>_xll.qlInterestRateIndexFixingDate($X$9,AC2048)</f>
        <v>53749</v>
      </c>
      <c r="AC2048" s="40">
        <f>_xll.qlCalendarAdvance(calendar,$AC2047,AA2048,,,trigger)</f>
        <v>53751</v>
      </c>
      <c r="AD2048" s="40">
        <f>_xll.qlInterestRateIndexMaturity($X$9,AC2048,)</f>
        <v>53934</v>
      </c>
      <c r="AE2048" s="43">
        <f>_xll.qlTenorBasisValue(TenorBasis6M,AC2048,_xll.ohTrigger(trigger,$X$24))</f>
        <v>2.6598925858824972E-4</v>
      </c>
      <c r="AF2048" s="90">
        <f>_xll.qlTenorBasisForwardRate(TenorBasis6M,AC2048,_xll.ohTrigger(trigger,$X$24))</f>
        <v>1.5558187738163956E-2</v>
      </c>
      <c r="AG2048" s="90">
        <f>_xll.qlIndexFixing(TenorBasisIndex6M,$AB2048,TRUE,_xll.ohTrigger(trigger,$X$24))</f>
        <v>1.5557530356687926E-2</v>
      </c>
      <c r="AH2048" s="43">
        <f>_xll.qlIndexFixing($X$9,$AB2048,TRUE,trigger)</f>
        <v>1.5544169305226209E-2</v>
      </c>
      <c r="AI2048" s="45">
        <f t="shared" si="46"/>
        <v>0.13361051461716761</v>
      </c>
    </row>
    <row r="2049" spans="27:35" x14ac:dyDescent="0.2">
      <c r="AA2049" s="122" t="s">
        <v>88</v>
      </c>
      <c r="AB2049" s="40">
        <f>_xll.qlInterestRateIndexFixingDate($X$9,AC2049)</f>
        <v>53756</v>
      </c>
      <c r="AC2049" s="40">
        <f>_xll.qlCalendarAdvance(calendar,$AC2048,AA2049,,,trigger)</f>
        <v>53758</v>
      </c>
      <c r="AD2049" s="40">
        <f>_xll.qlInterestRateIndexMaturity($X$9,AC2049,)</f>
        <v>53944</v>
      </c>
      <c r="AE2049" s="43">
        <f>_xll.qlTenorBasisValue(TenorBasis6M,AC2049,_xll.ohTrigger(trigger,$X$24))</f>
        <v>2.6575756243096788E-4</v>
      </c>
      <c r="AF2049" s="90">
        <f>_xll.qlTenorBasisForwardRate(TenorBasis6M,AC2049,_xll.ohTrigger(trigger,$X$24))</f>
        <v>1.5561757735429806E-2</v>
      </c>
      <c r="AG2049" s="90">
        <f>_xll.qlIndexFixing(TenorBasisIndex6M,$AB2049,TRUE,_xll.ohTrigger(trigger,$X$24))</f>
        <v>1.556110026820076E-2</v>
      </c>
      <c r="AH2049" s="43">
        <f>_xll.qlIndexFixing($X$9,$AB2049,TRUE,trigger)</f>
        <v>1.5546857213906067E-2</v>
      </c>
      <c r="AI2049" s="45">
        <f t="shared" si="46"/>
        <v>0.14243054294692595</v>
      </c>
    </row>
    <row r="2050" spans="27:35" x14ac:dyDescent="0.2">
      <c r="AA2050" s="122" t="s">
        <v>88</v>
      </c>
      <c r="AB2050" s="40">
        <f>_xll.qlInterestRateIndexFixingDate($X$9,AC2050)</f>
        <v>53763</v>
      </c>
      <c r="AC2050" s="40">
        <f>_xll.qlCalendarAdvance(calendar,$AC2049,AA2050,,,trigger)</f>
        <v>53765</v>
      </c>
      <c r="AD2050" s="40">
        <f>_xll.qlInterestRateIndexMaturity($X$9,AC2050,)</f>
        <v>53951</v>
      </c>
      <c r="AE2050" s="43">
        <f>_xll.qlTenorBasisValue(TenorBasis6M,AC2050,_xll.ohTrigger(trigger,$X$24))</f>
        <v>2.6552657333468797E-4</v>
      </c>
      <c r="AF2050" s="90">
        <f>_xll.qlTenorBasisForwardRate(TenorBasis6M,AC2050,_xll.ohTrigger(trigger,$X$24))</f>
        <v>1.5563858508247016E-2</v>
      </c>
      <c r="AG2050" s="90">
        <f>_xll.qlIndexFixing(TenorBasisIndex6M,$AB2050,TRUE,_xll.ohTrigger(trigger,$X$24))</f>
        <v>1.5563201040318744E-2</v>
      </c>
      <c r="AH2050" s="43">
        <f>_xll.qlIndexFixing($X$9,$AB2050,TRUE,trigger)</f>
        <v>1.5548237033785066E-2</v>
      </c>
      <c r="AI2050" s="45">
        <f t="shared" si="46"/>
        <v>0.14964006533677368</v>
      </c>
    </row>
    <row r="2051" spans="27:35" x14ac:dyDescent="0.2">
      <c r="AA2051" s="122" t="s">
        <v>88</v>
      </c>
      <c r="AB2051" s="40">
        <f>_xll.qlInterestRateIndexFixingDate($X$9,AC2051)</f>
        <v>53770</v>
      </c>
      <c r="AC2051" s="40">
        <f>_xll.qlCalendarAdvance(calendar,$AC2050,AA2051,,,trigger)</f>
        <v>53772</v>
      </c>
      <c r="AD2051" s="40">
        <f>_xll.qlInterestRateIndexMaturity($X$9,AC2051,)</f>
        <v>53958</v>
      </c>
      <c r="AE2051" s="43">
        <f>_xll.qlTenorBasisValue(TenorBasis6M,AC2051,_xll.ohTrigger(trigger,$X$24))</f>
        <v>2.6529628925035678E-4</v>
      </c>
      <c r="AF2051" s="90">
        <f>_xll.qlTenorBasisForwardRate(TenorBasis6M,AC2051,_xll.ohTrigger(trigger,$X$24))</f>
        <v>1.556592679686223E-2</v>
      </c>
      <c r="AG2051" s="90">
        <f>_xll.qlIndexFixing(TenorBasisIndex6M,$AB2051,TRUE,_xll.ohTrigger(trigger,$X$24))</f>
        <v>1.5565269328245045E-2</v>
      </c>
      <c r="AH2051" s="43">
        <f>_xll.qlIndexFixing($X$9,$AB2051,TRUE,trigger)</f>
        <v>1.5549596367754754E-2</v>
      </c>
      <c r="AI2051" s="45">
        <f t="shared" si="46"/>
        <v>0.1567296049029103</v>
      </c>
    </row>
    <row r="2052" spans="27:35" x14ac:dyDescent="0.2">
      <c r="AA2052" s="122" t="s">
        <v>88</v>
      </c>
      <c r="AB2052" s="40">
        <f>_xll.qlInterestRateIndexFixingDate($X$9,AC2052)</f>
        <v>53777</v>
      </c>
      <c r="AC2052" s="40">
        <f>_xll.qlCalendarAdvance(calendar,$AC2051,AA2052,,,trigger)</f>
        <v>53779</v>
      </c>
      <c r="AD2052" s="40">
        <f>_xll.qlInterestRateIndexMaturity($X$9,AC2052,)</f>
        <v>53965</v>
      </c>
      <c r="AE2052" s="43">
        <f>_xll.qlTenorBasisValue(TenorBasis6M,AC2052,_xll.ohTrigger(trigger,$X$24))</f>
        <v>2.6506670813436235E-4</v>
      </c>
      <c r="AF2052" s="90">
        <f>_xll.qlTenorBasisForwardRate(TenorBasis6M,AC2052,_xll.ohTrigger(trigger,$X$24))</f>
        <v>1.5567962599140383E-2</v>
      </c>
      <c r="AG2052" s="90">
        <f>_xll.qlIndexFixing(TenorBasisIndex6M,$AB2052,TRUE,_xll.ohTrigger(trigger,$X$24))</f>
        <v>1.5567305129846321E-2</v>
      </c>
      <c r="AH2052" s="43">
        <f>_xll.qlIndexFixing($X$9,$AB2052,TRUE,trigger)</f>
        <v>1.5550935215772582E-2</v>
      </c>
      <c r="AI2052" s="45">
        <f t="shared" si="46"/>
        <v>0.16369914073739028</v>
      </c>
    </row>
    <row r="2053" spans="27:35" x14ac:dyDescent="0.2">
      <c r="AA2053" s="122" t="s">
        <v>88</v>
      </c>
      <c r="AB2053" s="40">
        <f>_xll.qlInterestRateIndexFixingDate($X$9,AC2053)</f>
        <v>53784</v>
      </c>
      <c r="AC2053" s="40">
        <f>_xll.qlCalendarAdvance(calendar,$AC2052,AA2053,,,trigger)</f>
        <v>53786</v>
      </c>
      <c r="AD2053" s="40">
        <f>_xll.qlInterestRateIndexMaturity($X$9,AC2053,)</f>
        <v>53969</v>
      </c>
      <c r="AE2053" s="43">
        <f>_xll.qlTenorBasisValue(TenorBasis6M,AC2053,_xll.ohTrigger(trigger,$X$24))</f>
        <v>2.6483782794852145E-4</v>
      </c>
      <c r="AF2053" s="90">
        <f>_xll.qlTenorBasisForwardRate(TenorBasis6M,AC2053,_xll.ohTrigger(trigger,$X$24))</f>
        <v>1.5568562645326845E-2</v>
      </c>
      <c r="AG2053" s="90">
        <f>_xll.qlIndexFixing(TenorBasisIndex6M,$AB2053,TRUE,_xll.ohTrigger(trigger,$X$24))</f>
        <v>1.5567905260453313E-2</v>
      </c>
      <c r="AH2053" s="43">
        <f>_xll.qlIndexFixing($X$9,$AB2053,TRUE,trigger)</f>
        <v>1.5550987044222517E-2</v>
      </c>
      <c r="AI2053" s="45">
        <f t="shared" si="46"/>
        <v>0.16918216230796604</v>
      </c>
    </row>
    <row r="2054" spans="27:35" x14ac:dyDescent="0.2">
      <c r="AA2054" s="122" t="s">
        <v>88</v>
      </c>
      <c r="AB2054" s="40">
        <f>_xll.qlInterestRateIndexFixingDate($X$9,AC2054)</f>
        <v>53791</v>
      </c>
      <c r="AC2054" s="40">
        <f>_xll.qlCalendarAdvance(calendar,$AC2053,AA2054,,,trigger)</f>
        <v>53793</v>
      </c>
      <c r="AD2054" s="40">
        <f>_xll.qlInterestRateIndexMaturity($X$9,AC2054,)</f>
        <v>53976</v>
      </c>
      <c r="AE2054" s="43">
        <f>_xll.qlTenorBasisValue(TenorBasis6M,AC2054,_xll.ohTrigger(trigger,$X$24))</f>
        <v>2.6460964666006779E-4</v>
      </c>
      <c r="AF2054" s="90">
        <f>_xll.qlTenorBasisForwardRate(TenorBasis6M,AC2054,_xll.ohTrigger(trigger,$X$24))</f>
        <v>1.5570540177345202E-2</v>
      </c>
      <c r="AG2054" s="90">
        <f>_xll.qlIndexFixing(TenorBasisIndex6M,$AB2054,TRUE,_xll.ohTrigger(trigger,$X$24))</f>
        <v>1.548433452704792E-2</v>
      </c>
      <c r="AH2054" s="43">
        <f>_xll.qlIndexFixing($X$9,$AB2054,TRUE,trigger)</f>
        <v>1.5552289141997256E-2</v>
      </c>
      <c r="AI2054" s="45">
        <f t="shared" si="46"/>
        <v>-0.67954614949336523</v>
      </c>
    </row>
    <row r="2055" spans="27:35" x14ac:dyDescent="0.2">
      <c r="AA2055" s="122" t="s">
        <v>88</v>
      </c>
      <c r="AB2055" s="40">
        <f>_xll.qlInterestRateIndexFixingDate($X$9,AC2055)</f>
        <v>53798</v>
      </c>
      <c r="AC2055" s="40">
        <f>_xll.qlCalendarAdvance(calendar,$AC2054,AA2055,,,trigger)</f>
        <v>53800</v>
      </c>
      <c r="AD2055" s="40">
        <f>_xll.qlInterestRateIndexMaturity($X$9,AC2055,)</f>
        <v>53983</v>
      </c>
      <c r="AE2055" s="43">
        <f>_xll.qlTenorBasisValue(TenorBasis6M,AC2055,_xll.ohTrigger(trigger,$X$24))</f>
        <v>2.6438216224163985E-4</v>
      </c>
      <c r="AF2055" s="90">
        <f>_xll.qlTenorBasisForwardRate(TenorBasis6M,AC2055,_xll.ohTrigger(trigger,$X$24))</f>
        <v>1.557248522127571E-2</v>
      </c>
      <c r="AG2055" s="90">
        <f>_xll.qlIndexFixing(TenorBasisIndex6M,$AB2055,TRUE,_xll.ohTrigger(trigger,$X$24))</f>
        <v>1.5571827835117522E-2</v>
      </c>
      <c r="AH2055" s="43">
        <f>_xll.qlIndexFixing($X$9,$AB2055,TRUE,trigger)</f>
        <v>1.5553570756334536E-2</v>
      </c>
      <c r="AI2055" s="45">
        <f t="shared" si="46"/>
        <v>0.18257078782986033</v>
      </c>
    </row>
    <row r="2056" spans="27:35" x14ac:dyDescent="0.2">
      <c r="AA2056" s="122" t="s">
        <v>88</v>
      </c>
      <c r="AB2056" s="40">
        <f>_xll.qlInterestRateIndexFixingDate($X$9,AC2056)</f>
        <v>53805</v>
      </c>
      <c r="AC2056" s="40">
        <f>_xll.qlCalendarAdvance(calendar,$AC2055,AA2056,,,trigger)</f>
        <v>53807</v>
      </c>
      <c r="AD2056" s="40">
        <f>_xll.qlInterestRateIndexMaturity($X$9,AC2056,)</f>
        <v>53990</v>
      </c>
      <c r="AE2056" s="43">
        <f>_xll.qlTenorBasisValue(TenorBasis6M,AC2056,_xll.ohTrigger(trigger,$X$24))</f>
        <v>2.6415537267126914E-4</v>
      </c>
      <c r="AF2056" s="90">
        <f>_xll.qlTenorBasisForwardRate(TenorBasis6M,AC2056,_xll.ohTrigger(trigger,$X$24))</f>
        <v>1.5574397775010329E-2</v>
      </c>
      <c r="AG2056" s="90">
        <f>_xll.qlIndexFixing(TenorBasisIndex6M,$AB2056,TRUE,_xll.ohTrigger(trigger,$X$24))</f>
        <v>1.5573740388226631E-2</v>
      </c>
      <c r="AH2056" s="43">
        <f>_xll.qlIndexFixing($X$9,$AB2056,TRUE,trigger)</f>
        <v>1.5554831887195041E-2</v>
      </c>
      <c r="AI2056" s="45">
        <f t="shared" si="46"/>
        <v>0.18908501031589253</v>
      </c>
    </row>
    <row r="2057" spans="27:35" x14ac:dyDescent="0.2">
      <c r="AA2057" s="122" t="s">
        <v>88</v>
      </c>
      <c r="AB2057" s="40">
        <f>_xll.qlInterestRateIndexFixingDate($X$9,AC2057)</f>
        <v>53811</v>
      </c>
      <c r="AC2057" s="40">
        <f>_xll.qlCalendarAdvance(calendar,$AC2056,AA2057,,,trigger)</f>
        <v>53814</v>
      </c>
      <c r="AD2057" s="40">
        <f>_xll.qlInterestRateIndexMaturity($X$9,AC2057,)</f>
        <v>54000</v>
      </c>
      <c r="AE2057" s="43">
        <f>_xll.qlTenorBasisValue(TenorBasis6M,AC2057,_xll.ohTrigger(trigger,$X$24))</f>
        <v>2.6392927593236776E-4</v>
      </c>
      <c r="AF2057" s="90">
        <f>_xll.qlTenorBasisForwardRate(TenorBasis6M,AC2057,_xll.ohTrigger(trigger,$X$24))</f>
        <v>1.557765424121549E-2</v>
      </c>
      <c r="AG2057" s="90">
        <f>_xll.qlIndexFixing(TenorBasisIndex6M,$AB2057,TRUE,_xll.ohTrigger(trigger,$X$24))</f>
        <v>1.5576996768696482E-2</v>
      </c>
      <c r="AH2057" s="43">
        <f>_xll.qlIndexFixing($X$9,$AB2057,TRUE,trigger)</f>
        <v>1.5557322165134231E-2</v>
      </c>
      <c r="AI2057" s="45">
        <f t="shared" si="46"/>
        <v>0.196746035622513</v>
      </c>
    </row>
    <row r="2058" spans="27:35" x14ac:dyDescent="0.2">
      <c r="AA2058" s="122" t="s">
        <v>88</v>
      </c>
      <c r="AB2058" s="40">
        <f>_xll.qlInterestRateIndexFixingDate($X$9,AC2058)</f>
        <v>53819</v>
      </c>
      <c r="AC2058" s="40">
        <f>_xll.qlCalendarAdvance(calendar,$AC2057,AA2058,,,trigger)</f>
        <v>53821</v>
      </c>
      <c r="AD2058" s="40">
        <f>_xll.qlInterestRateIndexMaturity($X$9,AC2058,)</f>
        <v>54007</v>
      </c>
      <c r="AE2058" s="43">
        <f>_xll.qlTenorBasisValue(TenorBasis6M,AC2058,_xll.ohTrigger(trigger,$X$24))</f>
        <v>2.6370387001371705E-4</v>
      </c>
      <c r="AF2058" s="90">
        <f>_xll.qlTenorBasisForwardRate(TenorBasis6M,AC2058,_xll.ohTrigger(trigger,$X$24))</f>
        <v>1.5579495081012645E-2</v>
      </c>
      <c r="AG2058" s="90">
        <f>_xll.qlIndexFixing(TenorBasisIndex6M,$AB2058,TRUE,_xll.ohTrigger(trigger,$X$24))</f>
        <v>1.5578837607881653E-2</v>
      </c>
      <c r="AH2058" s="43">
        <f>_xll.qlIndexFixing($X$9,$AB2058,TRUE,trigger)</f>
        <v>1.5558538096578796E-2</v>
      </c>
      <c r="AI2058" s="45">
        <f t="shared" si="46"/>
        <v>0.20299511302857356</v>
      </c>
    </row>
    <row r="2059" spans="27:35" x14ac:dyDescent="0.2">
      <c r="AA2059" s="122" t="s">
        <v>88</v>
      </c>
      <c r="AB2059" s="40">
        <f>_xll.qlInterestRateIndexFixingDate($X$9,AC2059)</f>
        <v>53826</v>
      </c>
      <c r="AC2059" s="40">
        <f>_xll.qlCalendarAdvance(calendar,$AC2058,AA2059,,,trigger)</f>
        <v>53828</v>
      </c>
      <c r="AD2059" s="40">
        <f>_xll.qlInterestRateIndexMaturity($X$9,AC2059,)</f>
        <v>54014</v>
      </c>
      <c r="AE2059" s="43">
        <f>_xll.qlTenorBasisValue(TenorBasis6M,AC2059,_xll.ohTrigger(trigger,$X$24))</f>
        <v>2.6347915290945479E-4</v>
      </c>
      <c r="AF2059" s="90">
        <f>_xll.qlTenorBasisForwardRate(TenorBasis6M,AC2059,_xll.ohTrigger(trigger,$X$24))</f>
        <v>1.5581303419717659E-2</v>
      </c>
      <c r="AG2059" s="90">
        <f>_xll.qlIndexFixing(TenorBasisIndex6M,$AB2059,TRUE,_xll.ohTrigger(trigger,$X$24))</f>
        <v>1.5580645945985858E-2</v>
      </c>
      <c r="AH2059" s="43">
        <f>_xll.qlIndexFixing($X$9,$AB2059,TRUE,trigger)</f>
        <v>1.5559733541790435E-2</v>
      </c>
      <c r="AI2059" s="45">
        <f t="shared" si="46"/>
        <v>0.20912404195423326</v>
      </c>
    </row>
    <row r="2060" spans="27:35" x14ac:dyDescent="0.2">
      <c r="AA2060" s="122" t="s">
        <v>88</v>
      </c>
      <c r="AB2060" s="40">
        <f>_xll.qlInterestRateIndexFixingDate($X$9,AC2060)</f>
        <v>53833</v>
      </c>
      <c r="AC2060" s="40">
        <f>_xll.qlCalendarAdvance(calendar,$AC2059,AA2060,,,trigger)</f>
        <v>53835</v>
      </c>
      <c r="AD2060" s="40">
        <f>_xll.qlInterestRateIndexMaturity($X$9,AC2060,)</f>
        <v>54021</v>
      </c>
      <c r="AE2060" s="43">
        <f>_xll.qlTenorBasisValue(TenorBasis6M,AC2060,_xll.ohTrigger(trigger,$X$24))</f>
        <v>2.6325512261906421E-4</v>
      </c>
      <c r="AF2060" s="90">
        <f>_xll.qlTenorBasisForwardRate(TenorBasis6M,AC2060,_xll.ohTrigger(trigger,$X$24))</f>
        <v>1.5583079255251767E-2</v>
      </c>
      <c r="AG2060" s="90">
        <f>_xll.qlIndexFixing(TenorBasisIndex6M,$AB2060,TRUE,_xll.ohTrigger(trigger,$X$24))</f>
        <v>1.558242178093033E-2</v>
      </c>
      <c r="AH2060" s="43">
        <f>_xll.qlIndexFixing($X$9,$AB2060,TRUE,trigger)</f>
        <v>1.5560908500730469E-2</v>
      </c>
      <c r="AI2060" s="45">
        <f t="shared" si="46"/>
        <v>0.21513280199860624</v>
      </c>
    </row>
    <row r="2061" spans="27:35" x14ac:dyDescent="0.2">
      <c r="AA2061" s="122" t="s">
        <v>88</v>
      </c>
      <c r="AB2061" s="40">
        <f>_xll.qlInterestRateIndexFixingDate($X$9,AC2061)</f>
        <v>53840</v>
      </c>
      <c r="AC2061" s="40">
        <f>_xll.qlCalendarAdvance(calendar,$AC2060,AA2061,,,trigger)</f>
        <v>53842</v>
      </c>
      <c r="AD2061" s="40">
        <f>_xll.qlInterestRateIndexMaturity($X$9,AC2061,)</f>
        <v>54025</v>
      </c>
      <c r="AE2061" s="43">
        <f>_xll.qlTenorBasisValue(TenorBasis6M,AC2061,_xll.ohTrigger(trigger,$X$24))</f>
        <v>2.6303177714736122E-4</v>
      </c>
      <c r="AF2061" s="90">
        <f>_xll.qlTenorBasisForwardRate(TenorBasis6M,AC2061,_xll.ohTrigger(trigger,$X$24))</f>
        <v>1.5583473117479981E-2</v>
      </c>
      <c r="AG2061" s="90">
        <f>_xll.qlIndexFixing(TenorBasisIndex6M,$AB2061,TRUE,_xll.ohTrigger(trigger,$X$24))</f>
        <v>1.558281572772904E-2</v>
      </c>
      <c r="AH2061" s="43">
        <f>_xll.qlIndexFixing($X$9,$AB2061,TRUE,trigger)</f>
        <v>1.5560830287997991E-2</v>
      </c>
      <c r="AI2061" s="45">
        <f t="shared" si="46"/>
        <v>0.21985439731048856</v>
      </c>
    </row>
    <row r="2062" spans="27:35" x14ac:dyDescent="0.2">
      <c r="AA2062" s="122" t="s">
        <v>88</v>
      </c>
      <c r="AB2062" s="40">
        <f>_xll.qlInterestRateIndexFixingDate($X$9,AC2062)</f>
        <v>53847</v>
      </c>
      <c r="AC2062" s="40">
        <f>_xll.qlCalendarAdvance(calendar,$AC2061,AA2062,,,trigger)</f>
        <v>53849</v>
      </c>
      <c r="AD2062" s="40">
        <f>_xll.qlInterestRateIndexMaturity($X$9,AC2062,)</f>
        <v>54032</v>
      </c>
      <c r="AE2062" s="43">
        <f>_xll.qlTenorBasisValue(TenorBasis6M,AC2062,_xll.ohTrigger(trigger,$X$24))</f>
        <v>2.6280911450448291E-4</v>
      </c>
      <c r="AF2062" s="90">
        <f>_xll.qlTenorBasisForwardRate(TenorBasis6M,AC2062,_xll.ohTrigger(trigger,$X$24))</f>
        <v>1.5585190686174902E-2</v>
      </c>
      <c r="AG2062" s="90">
        <f>_xll.qlIndexFixing(TenorBasisIndex6M,$AB2062,TRUE,_xll.ohTrigger(trigger,$X$24))</f>
        <v>1.5584533295863534E-2</v>
      </c>
      <c r="AH2062" s="43">
        <f>_xll.qlIndexFixing($X$9,$AB2062,TRUE,trigger)</f>
        <v>1.5561968517198065E-2</v>
      </c>
      <c r="AI2062" s="45">
        <f t="shared" si="46"/>
        <v>0.22564778665469867</v>
      </c>
    </row>
    <row r="2063" spans="27:35" x14ac:dyDescent="0.2">
      <c r="AA2063" s="122" t="s">
        <v>88</v>
      </c>
      <c r="AB2063" s="40">
        <f>_xll.qlInterestRateIndexFixingDate($X$9,AC2063)</f>
        <v>53854</v>
      </c>
      <c r="AC2063" s="40">
        <f>_xll.qlCalendarAdvance(calendar,$AC2062,AA2063,,,trigger)</f>
        <v>53856</v>
      </c>
      <c r="AD2063" s="40">
        <f>_xll.qlInterestRateIndexMaturity($X$9,AC2063,)</f>
        <v>54039</v>
      </c>
      <c r="AE2063" s="43">
        <f>_xll.qlTenorBasisValue(TenorBasis6M,AC2063,_xll.ohTrigger(trigger,$X$24))</f>
        <v>2.6258713270587558E-4</v>
      </c>
      <c r="AF2063" s="90">
        <f>_xll.qlTenorBasisForwardRate(TenorBasis6M,AC2063,_xll.ohTrigger(trigger,$X$24))</f>
        <v>1.5586875750116398E-2</v>
      </c>
      <c r="AG2063" s="90">
        <f>_xll.qlIndexFixing(TenorBasisIndex6M,$AB2063,TRUE,_xll.ohTrigger(trigger,$X$24))</f>
        <v>1.5586218359254651E-2</v>
      </c>
      <c r="AH2063" s="43">
        <f>_xll.qlIndexFixing($X$9,$AB2063,TRUE,trigger)</f>
        <v>1.5563086262661464E-2</v>
      </c>
      <c r="AI2063" s="45">
        <f t="shared" si="46"/>
        <v>0.23132096593186935</v>
      </c>
    </row>
    <row r="2064" spans="27:35" x14ac:dyDescent="0.2">
      <c r="AA2064" s="122" t="s">
        <v>88</v>
      </c>
      <c r="AB2064" s="40">
        <f>_xll.qlInterestRateIndexFixingDate($X$9,AC2064)</f>
        <v>53861</v>
      </c>
      <c r="AC2064" s="40">
        <f>_xll.qlCalendarAdvance(calendar,$AC2063,AA2064,,,trigger)</f>
        <v>53863</v>
      </c>
      <c r="AD2064" s="40">
        <f>_xll.qlInterestRateIndexMaturity($X$9,AC2064,)</f>
        <v>54046</v>
      </c>
      <c r="AE2064" s="43">
        <f>_xll.qlTenorBasisValue(TenorBasis6M,AC2064,_xll.ohTrigger(trigger,$X$24))</f>
        <v>2.6236582977228276E-4</v>
      </c>
      <c r="AF2064" s="90">
        <f>_xll.qlTenorBasisForwardRate(TenorBasis6M,AC2064,_xll.ohTrigger(trigger,$X$24))</f>
        <v>1.5588528307252341E-2</v>
      </c>
      <c r="AG2064" s="90">
        <f>_xll.qlIndexFixing(TenorBasisIndex6M,$AB2064,TRUE,_xll.ohTrigger(trigger,$X$24))</f>
        <v>1.5587870915851135E-2</v>
      </c>
      <c r="AH2064" s="43">
        <f>_xll.qlIndexFixing($X$9,$AB2064,TRUE,trigger)</f>
        <v>1.5564183524352806E-2</v>
      </c>
      <c r="AI2064" s="45">
        <f t="shared" si="46"/>
        <v>0.23687391498328214</v>
      </c>
    </row>
    <row r="2065" spans="27:35" x14ac:dyDescent="0.2">
      <c r="AA2065" s="122" t="s">
        <v>88</v>
      </c>
      <c r="AB2065" s="40">
        <f>_xll.qlInterestRateIndexFixingDate($X$9,AC2065)</f>
        <v>53868</v>
      </c>
      <c r="AC2065" s="40">
        <f>_xll.qlCalendarAdvance(calendar,$AC2064,AA2065,,,trigger)</f>
        <v>53870</v>
      </c>
      <c r="AD2065" s="40">
        <f>_xll.qlInterestRateIndexMaturity($X$9,AC2065,)</f>
        <v>54053</v>
      </c>
      <c r="AE2065" s="43">
        <f>_xll.qlTenorBasisValue(TenorBasis6M,AC2065,_xll.ohTrigger(trigger,$X$24))</f>
        <v>2.6214520372973347E-4</v>
      </c>
      <c r="AF2065" s="90">
        <f>_xll.qlTenorBasisForwardRate(TenorBasis6M,AC2065,_xll.ohTrigger(trigger,$X$24))</f>
        <v>1.5590148355537591E-2</v>
      </c>
      <c r="AG2065" s="90">
        <f>_xll.qlIndexFixing(TenorBasisIndex6M,$AB2065,TRUE,_xll.ohTrigger(trigger,$X$24))</f>
        <v>1.550386011122999E-2</v>
      </c>
      <c r="AH2065" s="43">
        <f>_xll.qlIndexFixing($X$9,$AB2065,TRUE,trigger)</f>
        <v>1.5565260302238898E-2</v>
      </c>
      <c r="AI2065" s="45">
        <f t="shared" si="46"/>
        <v>-0.61400191008907989</v>
      </c>
    </row>
    <row r="2066" spans="27:35" x14ac:dyDescent="0.2">
      <c r="AA2066" s="122" t="s">
        <v>88</v>
      </c>
      <c r="AB2066" s="40">
        <f>_xll.qlInterestRateIndexFixingDate($X$9,AC2066)</f>
        <v>53875</v>
      </c>
      <c r="AC2066" s="40">
        <f>_xll.qlCalendarAdvance(calendar,$AC2065,AA2066,,,trigger)</f>
        <v>53877</v>
      </c>
      <c r="AD2066" s="40">
        <f>_xll.qlInterestRateIndexMaturity($X$9,AC2066,)</f>
        <v>54063</v>
      </c>
      <c r="AE2066" s="43">
        <f>_xll.qlTenorBasisValue(TenorBasis6M,AC2066,_xll.ohTrigger(trigger,$X$24))</f>
        <v>2.6192525260953023E-4</v>
      </c>
      <c r="AF2066" s="90">
        <f>_xll.qlTenorBasisForwardRate(TenorBasis6M,AC2066,_xll.ohTrigger(trigger,$X$24))</f>
        <v>1.5593051586244576E-2</v>
      </c>
      <c r="AG2066" s="90">
        <f>_xll.qlIndexFixing(TenorBasisIndex6M,$AB2066,TRUE,_xll.ohTrigger(trigger,$X$24))</f>
        <v>1.5592394108611808E-2</v>
      </c>
      <c r="AH2066" s="43">
        <f>_xll.qlIndexFixing($X$9,$AB2066,TRUE,trigger)</f>
        <v>1.5567528040650975E-2</v>
      </c>
      <c r="AI2066" s="45">
        <f t="shared" si="46"/>
        <v>0.24866067960833266</v>
      </c>
    </row>
    <row r="2067" spans="27:35" x14ac:dyDescent="0.2">
      <c r="AA2067" s="122" t="s">
        <v>88</v>
      </c>
      <c r="AB2067" s="40">
        <f>_xll.qlInterestRateIndexFixingDate($X$9,AC2067)</f>
        <v>53882</v>
      </c>
      <c r="AC2067" s="40">
        <f>_xll.qlCalendarAdvance(calendar,$AC2066,AA2067,,,trigger)</f>
        <v>53884</v>
      </c>
      <c r="AD2067" s="40">
        <f>_xll.qlInterestRateIndexMaturity($X$9,AC2067,)</f>
        <v>54070</v>
      </c>
      <c r="AE2067" s="43">
        <f>_xll.qlTenorBasisValue(TenorBasis6M,AC2067,_xll.ohTrigger(trigger,$X$24))</f>
        <v>2.6170597444823726E-4</v>
      </c>
      <c r="AF2067" s="90">
        <f>_xll.qlTenorBasisForwardRate(TenorBasis6M,AC2067,_xll.ohTrigger(trigger,$X$24))</f>
        <v>1.559459984191921E-2</v>
      </c>
      <c r="AG2067" s="90">
        <f>_xll.qlIndexFixing(TenorBasisIndex6M,$AB2067,TRUE,_xll.ohTrigger(trigger,$X$24))</f>
        <v>1.5593942363773304E-2</v>
      </c>
      <c r="AH2067" s="43">
        <f>_xll.qlIndexFixing($X$9,$AB2067,TRUE,trigger)</f>
        <v>1.556855959469316E-2</v>
      </c>
      <c r="AI2067" s="45">
        <f t="shared" si="46"/>
        <v>0.25382769080144196</v>
      </c>
    </row>
    <row r="2068" spans="27:35" x14ac:dyDescent="0.2">
      <c r="AA2068" s="122" t="s">
        <v>88</v>
      </c>
      <c r="AB2068" s="40">
        <f>_xll.qlInterestRateIndexFixingDate($X$9,AC2068)</f>
        <v>53889</v>
      </c>
      <c r="AC2068" s="40">
        <f>_xll.qlCalendarAdvance(calendar,$AC2067,AA2068,,,trigger)</f>
        <v>53891</v>
      </c>
      <c r="AD2068" s="40">
        <f>_xll.qlInterestRateIndexMaturity($X$9,AC2068,)</f>
        <v>54077</v>
      </c>
      <c r="AE2068" s="43">
        <f>_xll.qlTenorBasisValue(TenorBasis6M,AC2068,_xll.ohTrigger(trigger,$X$24))</f>
        <v>2.6148736728766862E-4</v>
      </c>
      <c r="AF2068" s="90">
        <f>_xll.qlTenorBasisForwardRate(TenorBasis6M,AC2068,_xll.ohTrigger(trigger,$X$24))</f>
        <v>1.5596115578029169E-2</v>
      </c>
      <c r="AG2068" s="90">
        <f>_xll.qlIndexFixing(TenorBasisIndex6M,$AB2068,TRUE,_xll.ohTrigger(trigger,$X$24))</f>
        <v>1.5595458099381728E-2</v>
      </c>
      <c r="AH2068" s="43">
        <f>_xll.qlIndexFixing($X$9,$AB2068,TRUE,trigger)</f>
        <v>1.5569570662186545E-2</v>
      </c>
      <c r="AI2068" s="45">
        <f t="shared" si="46"/>
        <v>0.25887437195183316</v>
      </c>
    </row>
    <row r="2069" spans="27:35" x14ac:dyDescent="0.2">
      <c r="AA2069" s="122" t="s">
        <v>88</v>
      </c>
      <c r="AB2069" s="40">
        <f>_xll.qlInterestRateIndexFixingDate($X$9,AC2069)</f>
        <v>53896</v>
      </c>
      <c r="AC2069" s="40">
        <f>_xll.qlCalendarAdvance(calendar,$AC2068,AA2069,,,trigger)</f>
        <v>53898</v>
      </c>
      <c r="AD2069" s="40">
        <f>_xll.qlInterestRateIndexMaturity($X$9,AC2069,)</f>
        <v>54084</v>
      </c>
      <c r="AE2069" s="43">
        <f>_xll.qlTenorBasisValue(TenorBasis6M,AC2069,_xll.ohTrigger(trigger,$X$24))</f>
        <v>2.6126942917487642E-4</v>
      </c>
      <c r="AF2069" s="90">
        <f>_xll.qlTenorBasisForwardRate(TenorBasis6M,AC2069,_xll.ohTrigger(trigger,$X$24))</f>
        <v>1.5597598792559288E-2</v>
      </c>
      <c r="AG2069" s="90">
        <f>_xll.qlIndexFixing(TenorBasisIndex6M,$AB2069,TRUE,_xll.ohTrigger(trigger,$X$24))</f>
        <v>1.5512654016584793E-2</v>
      </c>
      <c r="AH2069" s="43">
        <f>_xll.qlIndexFixing($X$9,$AB2069,TRUE,trigger)</f>
        <v>1.5570561243098465E-2</v>
      </c>
      <c r="AI2069" s="45">
        <f t="shared" si="46"/>
        <v>-0.57907226513671806</v>
      </c>
    </row>
    <row r="2070" spans="27:35" x14ac:dyDescent="0.2">
      <c r="AA2070" s="122" t="s">
        <v>88</v>
      </c>
      <c r="AB2070" s="40">
        <f>_xll.qlInterestRateIndexFixingDate($X$9,AC2070)</f>
        <v>53903</v>
      </c>
      <c r="AC2070" s="40">
        <f>_xll.qlCalendarAdvance(calendar,$AC2069,AA2070,,,trigger)</f>
        <v>53905</v>
      </c>
      <c r="AD2070" s="40">
        <f>_xll.qlInterestRateIndexMaturity($X$9,AC2070,)</f>
        <v>54091</v>
      </c>
      <c r="AE2070" s="43">
        <f>_xll.qlTenorBasisValue(TenorBasis6M,AC2070,_xll.ohTrigger(trigger,$X$24))</f>
        <v>2.610521581621391E-4</v>
      </c>
      <c r="AF2070" s="90">
        <f>_xll.qlTenorBasisForwardRate(TenorBasis6M,AC2070,_xll.ohTrigger(trigger,$X$24))</f>
        <v>1.5599049483496557E-2</v>
      </c>
      <c r="AG2070" s="90">
        <f>_xll.qlIndexFixing(TenorBasisIndex6M,$AB2070,TRUE,_xll.ohTrigger(trigger,$X$24))</f>
        <v>1.5598392003876133E-2</v>
      </c>
      <c r="AH2070" s="43">
        <f>_xll.qlIndexFixing($X$9,$AB2070,TRUE,trigger)</f>
        <v>1.557153133739927E-2</v>
      </c>
      <c r="AI2070" s="45">
        <f t="shared" si="46"/>
        <v>0.2686066647686336</v>
      </c>
    </row>
    <row r="2071" spans="27:35" x14ac:dyDescent="0.2">
      <c r="AA2071" s="122" t="s">
        <v>88</v>
      </c>
      <c r="AB2071" s="40">
        <f>_xll.qlInterestRateIndexFixingDate($X$9,AC2071)</f>
        <v>53910</v>
      </c>
      <c r="AC2071" s="40">
        <f>_xll.qlCalendarAdvance(calendar,$AC2070,AA2071,,,trigger)</f>
        <v>53912</v>
      </c>
      <c r="AD2071" s="40">
        <f>_xll.qlInterestRateIndexMaturity($X$9,AC2071,)</f>
        <v>54098</v>
      </c>
      <c r="AE2071" s="43">
        <f>_xll.qlTenorBasisValue(TenorBasis6M,AC2071,_xll.ohTrigger(trigger,$X$24))</f>
        <v>2.6083555230694931E-4</v>
      </c>
      <c r="AF2071" s="90">
        <f>_xll.qlTenorBasisForwardRate(TenorBasis6M,AC2071,_xll.ohTrigger(trigger,$X$24))</f>
        <v>1.5600467648836987E-2</v>
      </c>
      <c r="AG2071" s="90">
        <f>_xll.qlIndexFixing(TenorBasisIndex6M,$AB2071,TRUE,_xll.ohTrigger(trigger,$X$24))</f>
        <v>1.559981016874769E-2</v>
      </c>
      <c r="AH2071" s="43">
        <f>_xll.qlIndexFixing($X$9,$AB2071,TRUE,trigger)</f>
        <v>1.5572480945056293E-2</v>
      </c>
      <c r="AI2071" s="45">
        <f t="shared" si="46"/>
        <v>0.27329223691396554</v>
      </c>
    </row>
    <row r="2072" spans="27:35" x14ac:dyDescent="0.2">
      <c r="AA2072" s="122" t="s">
        <v>88</v>
      </c>
      <c r="AB2072" s="40">
        <f>_xll.qlInterestRateIndexFixingDate($X$9,AC2072)</f>
        <v>53917</v>
      </c>
      <c r="AC2072" s="40">
        <f>_xll.qlCalendarAdvance(calendar,$AC2071,AA2072,,,trigger)</f>
        <v>53919</v>
      </c>
      <c r="AD2072" s="40">
        <f>_xll.qlInterestRateIndexMaturity($X$9,AC2072,)</f>
        <v>54105</v>
      </c>
      <c r="AE2072" s="43">
        <f>_xll.qlTenorBasisValue(TenorBasis6M,AC2072,_xll.ohTrigger(trigger,$X$24))</f>
        <v>2.6061960967200268E-4</v>
      </c>
      <c r="AF2072" s="90">
        <f>_xll.qlTenorBasisForwardRate(TenorBasis6M,AC2072,_xll.ohTrigger(trigger,$X$24))</f>
        <v>1.5601853286582177E-2</v>
      </c>
      <c r="AG2072" s="90">
        <f>_xll.qlIndexFixing(TenorBasisIndex6M,$AB2072,TRUE,_xll.ohTrigger(trigger,$X$24))</f>
        <v>1.5601195806033892E-2</v>
      </c>
      <c r="AH2072" s="43">
        <f>_xll.qlIndexFixing($X$9,$AB2072,TRUE,trigger)</f>
        <v>1.5573410066041604E-2</v>
      </c>
      <c r="AI2072" s="45">
        <f t="shared" si="46"/>
        <v>0.27785739992288588</v>
      </c>
    </row>
    <row r="2073" spans="27:35" x14ac:dyDescent="0.2">
      <c r="AA2073" s="122" t="s">
        <v>88</v>
      </c>
      <c r="AB2073" s="40">
        <f>_xll.qlInterestRateIndexFixingDate($X$9,AC2073)</f>
        <v>53924</v>
      </c>
      <c r="AC2073" s="40">
        <f>_xll.qlCalendarAdvance(calendar,$AC2072,AA2073,,,trigger)</f>
        <v>53926</v>
      </c>
      <c r="AD2073" s="40">
        <f>_xll.qlInterestRateIndexMaturity($X$9,AC2073,)</f>
        <v>54112</v>
      </c>
      <c r="AE2073" s="43">
        <f>_xll.qlTenorBasisValue(TenorBasis6M,AC2073,_xll.ohTrigger(trigger,$X$24))</f>
        <v>2.604043283251855E-4</v>
      </c>
      <c r="AF2073" s="90">
        <f>_xll.qlTenorBasisForwardRate(TenorBasis6M,AC2073,_xll.ohTrigger(trigger,$X$24))</f>
        <v>1.5603206394742749E-2</v>
      </c>
      <c r="AG2073" s="90">
        <f>_xll.qlIndexFixing(TenorBasisIndex6M,$AB2073,TRUE,_xll.ohTrigger(trigger,$X$24))</f>
        <v>1.5518240473457375E-2</v>
      </c>
      <c r="AH2073" s="43">
        <f>_xll.qlIndexFixing($X$9,$AB2073,TRUE,trigger)</f>
        <v>1.5574318700324257E-2</v>
      </c>
      <c r="AI2073" s="45">
        <f t="shared" si="46"/>
        <v>-0.56078226866882253</v>
      </c>
    </row>
    <row r="2074" spans="27:35" x14ac:dyDescent="0.2">
      <c r="AA2074" s="122" t="s">
        <v>88</v>
      </c>
      <c r="AB2074" s="40">
        <f>_xll.qlInterestRateIndexFixingDate($X$9,AC2074)</f>
        <v>53931</v>
      </c>
      <c r="AC2074" s="40">
        <f>_xll.qlCalendarAdvance(calendar,$AC2073,AA2074,,,trigger)</f>
        <v>53933</v>
      </c>
      <c r="AD2074" s="40">
        <f>_xll.qlInterestRateIndexMaturity($X$9,AC2074,)</f>
        <v>54116</v>
      </c>
      <c r="AE2074" s="43">
        <f>_xll.qlTenorBasisValue(TenorBasis6M,AC2074,_xll.ohTrigger(trigger,$X$24))</f>
        <v>2.6018970633956336E-4</v>
      </c>
      <c r="AF2074" s="90">
        <f>_xll.qlTenorBasisForwardRate(TenorBasis6M,AC2074,_xll.ohTrigger(trigger,$X$24))</f>
        <v>1.560326555770445E-2</v>
      </c>
      <c r="AG2074" s="90">
        <f>_xll.qlIndexFixing(TenorBasisIndex6M,$AB2074,TRUE,_xll.ohTrigger(trigger,$X$24))</f>
        <v>1.5602608161500093E-2</v>
      </c>
      <c r="AH2074" s="43">
        <f>_xll.qlIndexFixing($X$9,$AB2074,TRUE,trigger)</f>
        <v>1.5574029526648688E-2</v>
      </c>
      <c r="AI2074" s="45">
        <f t="shared" si="46"/>
        <v>0.2857863485140541</v>
      </c>
    </row>
    <row r="2075" spans="27:35" x14ac:dyDescent="0.2">
      <c r="AA2075" s="122" t="s">
        <v>88</v>
      </c>
      <c r="AB2075" s="40">
        <f>_xll.qlInterestRateIndexFixingDate($X$9,AC2075)</f>
        <v>53938</v>
      </c>
      <c r="AC2075" s="40">
        <f>_xll.qlCalendarAdvance(calendar,$AC2074,AA2075,,,trigger)</f>
        <v>53940</v>
      </c>
      <c r="AD2075" s="40">
        <f>_xll.qlInterestRateIndexMaturity($X$9,AC2075,)</f>
        <v>54122</v>
      </c>
      <c r="AE2075" s="43">
        <f>_xll.qlTenorBasisValue(TenorBasis6M,AC2075,_xll.ohTrigger(trigger,$X$24))</f>
        <v>2.5997574179336915E-4</v>
      </c>
      <c r="AF2075" s="90">
        <f>_xll.qlTenorBasisForwardRate(TenorBasis6M,AC2075,_xll.ohTrigger(trigger,$X$24))</f>
        <v>1.5604141794498441E-2</v>
      </c>
      <c r="AG2075" s="90">
        <f>_xll.qlIndexFixing(TenorBasisIndex6M,$AB2075,TRUE,_xll.ohTrigger(trigger,$X$24))</f>
        <v>1.5603484426281438E-2</v>
      </c>
      <c r="AH2075" s="43">
        <f>_xll.qlIndexFixing($X$9,$AB2075,TRUE,trigger)</f>
        <v>1.5574510200213366E-2</v>
      </c>
      <c r="AI2075" s="45">
        <f t="shared" si="46"/>
        <v>0.28974226068071568</v>
      </c>
    </row>
    <row r="2076" spans="27:35" x14ac:dyDescent="0.2">
      <c r="AA2076" s="122" t="s">
        <v>88</v>
      </c>
      <c r="AB2076" s="40">
        <f>_xll.qlInterestRateIndexFixingDate($X$9,AC2076)</f>
        <v>53945</v>
      </c>
      <c r="AC2076" s="40">
        <f>_xll.qlCalendarAdvance(calendar,$AC2075,AA2076,,,trigger)</f>
        <v>53947</v>
      </c>
      <c r="AD2076" s="40">
        <f>_xll.qlInterestRateIndexMaturity($X$9,AC2076,)</f>
        <v>54129</v>
      </c>
      <c r="AE2076" s="43">
        <f>_xll.qlTenorBasisValue(TenorBasis6M,AC2076,_xll.ohTrigger(trigger,$X$24))</f>
        <v>2.597624327699918E-4</v>
      </c>
      <c r="AF2076" s="90">
        <f>_xll.qlTenorBasisForwardRate(TenorBasis6M,AC2076,_xll.ohTrigger(trigger,$X$24))</f>
        <v>1.5605406382074635E-2</v>
      </c>
      <c r="AG2076" s="90">
        <f>_xll.qlIndexFixing(TenorBasisIndex6M,$AB2076,TRUE,_xll.ohTrigger(trigger,$X$24))</f>
        <v>1.5604749013449605E-2</v>
      </c>
      <c r="AH2076" s="43">
        <f>_xll.qlIndexFixing($X$9,$AB2076,TRUE,trigger)</f>
        <v>1.557536308057267E-2</v>
      </c>
      <c r="AI2076" s="45">
        <f t="shared" si="46"/>
        <v>0.2938593287693525</v>
      </c>
    </row>
    <row r="2077" spans="27:35" x14ac:dyDescent="0.2">
      <c r="AA2077" s="122" t="s">
        <v>88</v>
      </c>
      <c r="AB2077" s="40">
        <f>_xll.qlInterestRateIndexFixingDate($X$9,AC2077)</f>
        <v>53952</v>
      </c>
      <c r="AC2077" s="40">
        <f>_xll.qlCalendarAdvance(calendar,$AC2076,AA2077,,,trigger)</f>
        <v>53954</v>
      </c>
      <c r="AD2077" s="40">
        <f>_xll.qlInterestRateIndexMaturity($X$9,AC2077,)</f>
        <v>54136</v>
      </c>
      <c r="AE2077" s="43">
        <f>_xll.qlTenorBasisValue(TenorBasis6M,AC2077,_xll.ohTrigger(trigger,$X$24))</f>
        <v>2.5954977735796395E-4</v>
      </c>
      <c r="AF2077" s="90">
        <f>_xll.qlTenorBasisForwardRate(TenorBasis6M,AC2077,_xll.ohTrigger(trigger,$X$24))</f>
        <v>1.5606638438323746E-2</v>
      </c>
      <c r="AG2077" s="90">
        <f>_xll.qlIndexFixing(TenorBasisIndex6M,$AB2077,TRUE,_xll.ohTrigger(trigger,$X$24))</f>
        <v>1.5605981069300794E-2</v>
      </c>
      <c r="AH2077" s="43">
        <f>_xll.qlIndexFixing($X$9,$AB2077,TRUE,trigger)</f>
        <v>1.557619547765053E-2</v>
      </c>
      <c r="AI2077" s="45">
        <f t="shared" si="46"/>
        <v>0.29785591650264426</v>
      </c>
    </row>
    <row r="2078" spans="27:35" x14ac:dyDescent="0.2">
      <c r="AA2078" s="122" t="s">
        <v>88</v>
      </c>
      <c r="AB2078" s="40">
        <f>_xll.qlInterestRateIndexFixingDate($X$9,AC2078)</f>
        <v>53959</v>
      </c>
      <c r="AC2078" s="40">
        <f>_xll.qlCalendarAdvance(calendar,$AC2077,AA2078,,,trigger)</f>
        <v>53961</v>
      </c>
      <c r="AD2078" s="40">
        <f>_xll.qlInterestRateIndexMaturity($X$9,AC2078,)</f>
        <v>54143</v>
      </c>
      <c r="AE2078" s="43">
        <f>_xll.qlTenorBasisValue(TenorBasis6M,AC2078,_xll.ohTrigger(trigger,$X$24))</f>
        <v>2.5933777365095065E-4</v>
      </c>
      <c r="AF2078" s="90">
        <f>_xll.qlTenorBasisForwardRate(TenorBasis6M,AC2078,_xll.ohTrigger(trigger,$X$24))</f>
        <v>1.5607837961290415E-2</v>
      </c>
      <c r="AG2078" s="90">
        <f>_xll.qlIndexFixing(TenorBasisIndex6M,$AB2078,TRUE,_xll.ohTrigger(trigger,$X$24))</f>
        <v>1.5521013529068099E-2</v>
      </c>
      <c r="AH2078" s="43">
        <f>_xll.qlIndexFixing($X$9,$AB2078,TRUE,trigger)</f>
        <v>1.557700739142103E-2</v>
      </c>
      <c r="AI2078" s="45">
        <f t="shared" si="46"/>
        <v>-0.5599386235293109</v>
      </c>
    </row>
    <row r="2079" spans="27:35" x14ac:dyDescent="0.2">
      <c r="AA2079" s="122" t="s">
        <v>88</v>
      </c>
      <c r="AB2079" s="40">
        <f>_xll.qlInterestRateIndexFixingDate($X$9,AC2079)</f>
        <v>53966</v>
      </c>
      <c r="AC2079" s="40">
        <f>_xll.qlCalendarAdvance(calendar,$AC2078,AA2079,,,trigger)</f>
        <v>53968</v>
      </c>
      <c r="AD2079" s="40">
        <f>_xll.qlInterestRateIndexMaturity($X$9,AC2079,)</f>
        <v>54155</v>
      </c>
      <c r="AE2079" s="43">
        <f>_xll.qlTenorBasisValue(TenorBasis6M,AC2079,_xll.ohTrigger(trigger,$X$24))</f>
        <v>2.5912641974773769E-4</v>
      </c>
      <c r="AF2079" s="90">
        <f>_xll.qlTenorBasisForwardRate(TenorBasis6M,AC2079,_xll.ohTrigger(trigger,$X$24))</f>
        <v>1.5611050513557505E-2</v>
      </c>
      <c r="AG2079" s="90">
        <f>_xll.qlIndexFixing(TenorBasisIndex6M,$AB2079,TRUE,_xll.ohTrigger(trigger,$X$24))</f>
        <v>1.5694121566999356E-2</v>
      </c>
      <c r="AH2079" s="43">
        <f>_xll.qlIndexFixing($X$9,$AB2079,TRUE,trigger)</f>
        <v>1.5579725335524396E-2</v>
      </c>
      <c r="AI2079" s="45">
        <f t="shared" si="46"/>
        <v>1.1439623147495999</v>
      </c>
    </row>
    <row r="2080" spans="27:35" x14ac:dyDescent="0.2">
      <c r="AA2080" s="122" t="s">
        <v>88</v>
      </c>
      <c r="AB2080" s="40">
        <f>_xll.qlInterestRateIndexFixingDate($X$9,AC2080)</f>
        <v>53973</v>
      </c>
      <c r="AC2080" s="40">
        <f>_xll.qlCalendarAdvance(calendar,$AC2079,AA2080,,,trigger)</f>
        <v>53975</v>
      </c>
      <c r="AD2080" s="40">
        <f>_xll.qlInterestRateIndexMaturity($X$9,AC2080,)</f>
        <v>54158</v>
      </c>
      <c r="AE2080" s="43">
        <f>_xll.qlTenorBasisValue(TenorBasis6M,AC2080,_xll.ohTrigger(trigger,$X$24))</f>
        <v>2.5891571375221984E-4</v>
      </c>
      <c r="AF2080" s="90">
        <f>_xll.qlTenorBasisForwardRate(TenorBasis6M,AC2080,_xll.ohTrigger(trigger,$X$24))</f>
        <v>1.5610546647695926E-2</v>
      </c>
      <c r="AG2080" s="90">
        <f>_xll.qlIndexFixing(TenorBasisIndex6M,$AB2080,TRUE,_xll.ohTrigger(trigger,$X$24))</f>
        <v>1.5609889249127994E-2</v>
      </c>
      <c r="AH2080" s="43">
        <f>_xll.qlIndexFixing($X$9,$AB2080,TRUE,trigger)</f>
        <v>1.557895389263864E-2</v>
      </c>
      <c r="AI2080" s="45">
        <f t="shared" si="46"/>
        <v>0.30935356489354693</v>
      </c>
    </row>
    <row r="2081" spans="27:35" x14ac:dyDescent="0.2">
      <c r="AA2081" s="122" t="s">
        <v>88</v>
      </c>
      <c r="AB2081" s="40">
        <f>_xll.qlInterestRateIndexFixingDate($X$9,AC2081)</f>
        <v>53980</v>
      </c>
      <c r="AC2081" s="40">
        <f>_xll.qlCalendarAdvance(calendar,$AC2080,AA2081,,,trigger)</f>
        <v>53982</v>
      </c>
      <c r="AD2081" s="40">
        <f>_xll.qlInterestRateIndexMaturity($X$9,AC2081,)</f>
        <v>54165</v>
      </c>
      <c r="AE2081" s="43">
        <f>_xll.qlTenorBasisValue(TenorBasis6M,AC2081,_xll.ohTrigger(trigger,$X$24))</f>
        <v>2.5870565377338945E-4</v>
      </c>
      <c r="AF2081" s="90">
        <f>_xll.qlTenorBasisForwardRate(TenorBasis6M,AC2081,_xll.ohTrigger(trigger,$X$24))</f>
        <v>1.5611646281745318E-2</v>
      </c>
      <c r="AG2081" s="90">
        <f>_xll.qlIndexFixing(TenorBasisIndex6M,$AB2081,TRUE,_xll.ohTrigger(trigger,$X$24))</f>
        <v>1.5610988882821386E-2</v>
      </c>
      <c r="AH2081" s="43">
        <f>_xll.qlIndexFixing($X$9,$AB2081,TRUE,trigger)</f>
        <v>1.5579702925523754E-2</v>
      </c>
      <c r="AI2081" s="45">
        <f t="shared" si="46"/>
        <v>0.31285957297632477</v>
      </c>
    </row>
    <row r="2082" spans="27:35" x14ac:dyDescent="0.2">
      <c r="AA2082" s="122" t="s">
        <v>88</v>
      </c>
      <c r="AB2082" s="40">
        <f>_xll.qlInterestRateIndexFixingDate($X$9,AC2082)</f>
        <v>53987</v>
      </c>
      <c r="AC2082" s="40">
        <f>_xll.qlCalendarAdvance(calendar,$AC2081,AA2082,,,trigger)</f>
        <v>53989</v>
      </c>
      <c r="AD2082" s="40">
        <f>_xll.qlInterestRateIndexMaturity($X$9,AC2082,)</f>
        <v>54172</v>
      </c>
      <c r="AE2082" s="43">
        <f>_xll.qlTenorBasisValue(TenorBasis6M,AC2082,_xll.ohTrigger(trigger,$X$24))</f>
        <v>2.5849623792532429E-4</v>
      </c>
      <c r="AF2082" s="90">
        <f>_xll.qlTenorBasisForwardRate(TenorBasis6M,AC2082,_xll.ohTrigger(trigger,$X$24))</f>
        <v>1.5612713373209689E-2</v>
      </c>
      <c r="AG2082" s="90">
        <f>_xll.qlIndexFixing(TenorBasisIndex6M,$AB2082,TRUE,_xll.ohTrigger(trigger,$X$24))</f>
        <v>1.5612055973939803E-2</v>
      </c>
      <c r="AH2082" s="43">
        <f>_xll.qlIndexFixing($X$9,$AB2082,TRUE,trigger)</f>
        <v>1.5580431474122254E-2</v>
      </c>
      <c r="AI2082" s="45">
        <f t="shared" si="46"/>
        <v>0.3162449981754939</v>
      </c>
    </row>
    <row r="2083" spans="27:35" x14ac:dyDescent="0.2">
      <c r="AA2083" s="122" t="s">
        <v>88</v>
      </c>
      <c r="AB2083" s="40">
        <f>_xll.qlInterestRateIndexFixingDate($X$9,AC2083)</f>
        <v>53994</v>
      </c>
      <c r="AC2083" s="40">
        <f>_xll.qlCalendarAdvance(calendar,$AC2082,AA2083,,,trigger)</f>
        <v>53996</v>
      </c>
      <c r="AD2083" s="40">
        <f>_xll.qlInterestRateIndexMaturity($X$9,AC2083,)</f>
        <v>54178</v>
      </c>
      <c r="AE2083" s="43">
        <f>_xll.qlTenorBasisValue(TenorBasis6M,AC2083,_xll.ohTrigger(trigger,$X$24))</f>
        <v>2.5828746432717648E-4</v>
      </c>
      <c r="AF2083" s="90">
        <f>_xll.qlTenorBasisForwardRate(TenorBasis6M,AC2083,_xll.ohTrigger(trigger,$X$24))</f>
        <v>1.5613347508827733E-2</v>
      </c>
      <c r="AG2083" s="90">
        <f>_xll.qlIndexFixing(TenorBasisIndex6M,$AB2083,TRUE,_xll.ohTrigger(trigger,$X$24))</f>
        <v>1.5612690137641676E-2</v>
      </c>
      <c r="AH2083" s="43">
        <f>_xll.qlIndexFixing($X$9,$AB2083,TRUE,trigger)</f>
        <v>1.5580759709807147E-2</v>
      </c>
      <c r="AI2083" s="45">
        <f t="shared" si="46"/>
        <v>0.31930427834529418</v>
      </c>
    </row>
    <row r="2084" spans="27:35" x14ac:dyDescent="0.2">
      <c r="AA2084" s="122" t="s">
        <v>88</v>
      </c>
      <c r="AB2084" s="40">
        <f>_xll.qlInterestRateIndexFixingDate($X$9,AC2084)</f>
        <v>54001</v>
      </c>
      <c r="AC2084" s="40">
        <f>_xll.qlCalendarAdvance(calendar,$AC2083,AA2084,,,trigger)</f>
        <v>54003</v>
      </c>
      <c r="AD2084" s="40">
        <f>_xll.qlInterestRateIndexMaturity($X$9,AC2084,)</f>
        <v>54185</v>
      </c>
      <c r="AE2084" s="43">
        <f>_xll.qlTenorBasisValue(TenorBasis6M,AC2084,_xll.ohTrigger(trigger,$X$24))</f>
        <v>2.5807933110316087E-4</v>
      </c>
      <c r="AF2084" s="90">
        <f>_xll.qlTenorBasisForwardRate(TenorBasis6M,AC2084,_xll.ohTrigger(trigger,$X$24))</f>
        <v>1.5614351791362229E-2</v>
      </c>
      <c r="AG2084" s="90">
        <f>_xll.qlIndexFixing(TenorBasisIndex6M,$AB2084,TRUE,_xll.ohTrigger(trigger,$X$24))</f>
        <v>1.5613694419852914E-2</v>
      </c>
      <c r="AH2084" s="43">
        <f>_xll.qlIndexFixing($X$9,$AB2084,TRUE,trigger)</f>
        <v>1.5581448723229288E-2</v>
      </c>
      <c r="AI2084" s="45">
        <f t="shared" si="46"/>
        <v>0.32245696623625297</v>
      </c>
    </row>
    <row r="2085" spans="27:35" x14ac:dyDescent="0.2">
      <c r="AA2085" s="122" t="s">
        <v>88</v>
      </c>
      <c r="AB2085" s="40">
        <f>_xll.qlInterestRateIndexFixingDate($X$9,AC2085)</f>
        <v>54008</v>
      </c>
      <c r="AC2085" s="40">
        <f>_xll.qlCalendarAdvance(calendar,$AC2084,AA2085,,,trigger)</f>
        <v>54010</v>
      </c>
      <c r="AD2085" s="40">
        <f>_xll.qlInterestRateIndexMaturity($X$9,AC2085,)</f>
        <v>54192</v>
      </c>
      <c r="AE2085" s="43">
        <f>_xll.qlTenorBasisValue(TenorBasis6M,AC2085,_xll.ohTrigger(trigger,$X$24))</f>
        <v>2.578718363825431E-4</v>
      </c>
      <c r="AF2085" s="90">
        <f>_xll.qlTenorBasisForwardRate(TenorBasis6M,AC2085,_xll.ohTrigger(trigger,$X$24))</f>
        <v>1.5615323527097184E-2</v>
      </c>
      <c r="AG2085" s="90">
        <f>_xll.qlIndexFixing(TenorBasisIndex6M,$AB2085,TRUE,_xll.ohTrigger(trigger,$X$24))</f>
        <v>1.5528473826357919E-2</v>
      </c>
      <c r="AH2085" s="43">
        <f>_xll.qlIndexFixing($X$9,$AB2085,TRUE,trigger)</f>
        <v>1.5582117253181564E-2</v>
      </c>
      <c r="AI2085" s="45">
        <f t="shared" si="46"/>
        <v>-0.53643426823644924</v>
      </c>
    </row>
    <row r="2086" spans="27:35" x14ac:dyDescent="0.2">
      <c r="AA2086" s="122" t="s">
        <v>88</v>
      </c>
      <c r="AB2086" s="40">
        <f>_xll.qlInterestRateIndexFixingDate($X$9,AC2086)</f>
        <v>54015</v>
      </c>
      <c r="AC2086" s="40">
        <f>_xll.qlCalendarAdvance(calendar,$AC2085,AA2086,,,trigger)</f>
        <v>54017</v>
      </c>
      <c r="AD2086" s="40">
        <f>_xll.qlInterestRateIndexMaturity($X$9,AC2086,)</f>
        <v>54199</v>
      </c>
      <c r="AE2086" s="43">
        <f>_xll.qlTenorBasisValue(TenorBasis6M,AC2086,_xll.ohTrigger(trigger,$X$24))</f>
        <v>2.5766497829962838E-4</v>
      </c>
      <c r="AF2086" s="90">
        <f>_xll.qlTenorBasisForwardRate(TenorBasis6M,AC2086,_xll.ohTrigger(trigger,$X$24))</f>
        <v>1.5616262714128627E-2</v>
      </c>
      <c r="AG2086" s="90">
        <f>_xll.qlIndexFixing(TenorBasisIndex6M,$AB2086,TRUE,_xll.ohTrigger(trigger,$X$24))</f>
        <v>1.5701672103404389E-2</v>
      </c>
      <c r="AH2086" s="43">
        <f>_xll.qlIndexFixing($X$9,$AB2086,TRUE,trigger)</f>
        <v>1.5582765299644211E-2</v>
      </c>
      <c r="AI2086" s="45">
        <f t="shared" si="46"/>
        <v>1.1890680376017841</v>
      </c>
    </row>
    <row r="2087" spans="27:35" x14ac:dyDescent="0.2">
      <c r="AA2087" s="122" t="s">
        <v>88</v>
      </c>
      <c r="AB2087" s="40">
        <f>_xll.qlInterestRateIndexFixingDate($X$9,AC2087)</f>
        <v>54022</v>
      </c>
      <c r="AC2087" s="40">
        <f>_xll.qlCalendarAdvance(calendar,$AC2086,AA2087,,,trigger)</f>
        <v>54024</v>
      </c>
      <c r="AD2087" s="40">
        <f>_xll.qlInterestRateIndexMaturity($X$9,AC2087,)</f>
        <v>54206</v>
      </c>
      <c r="AE2087" s="43">
        <f>_xll.qlTenorBasisValue(TenorBasis6M,AC2087,_xll.ohTrigger(trigger,$X$24))</f>
        <v>2.574587549937495E-4</v>
      </c>
      <c r="AF2087" s="90">
        <f>_xll.qlTenorBasisForwardRate(TenorBasis6M,AC2087,_xll.ohTrigger(trigger,$X$24))</f>
        <v>1.5617169350560491E-2</v>
      </c>
      <c r="AG2087" s="90">
        <f>_xll.qlIndexFixing(TenorBasisIndex6M,$AB2087,TRUE,_xll.ohTrigger(trigger,$X$24))</f>
        <v>1.5616511978147283E-2</v>
      </c>
      <c r="AH2087" s="43">
        <f>_xll.qlIndexFixing($X$9,$AB2087,TRUE,trigger)</f>
        <v>1.5583392862597464E-2</v>
      </c>
      <c r="AI2087" s="45">
        <f t="shared" si="46"/>
        <v>0.33119115549819567</v>
      </c>
    </row>
    <row r="2088" spans="27:35" x14ac:dyDescent="0.2">
      <c r="AA2088" s="122" t="s">
        <v>88</v>
      </c>
      <c r="AB2088" s="40">
        <f>_xll.qlInterestRateIndexFixingDate($X$9,AC2088)</f>
        <v>54029</v>
      </c>
      <c r="AC2088" s="40">
        <f>_xll.qlCalendarAdvance(calendar,$AC2087,AA2088,,,trigger)</f>
        <v>54031</v>
      </c>
      <c r="AD2088" s="40">
        <f>_xll.qlInterestRateIndexMaturity($X$9,AC2088,)</f>
        <v>54214</v>
      </c>
      <c r="AE2088" s="43">
        <f>_xll.qlTenorBasisValue(TenorBasis6M,AC2088,_xll.ohTrigger(trigger,$X$24))</f>
        <v>2.5725316460925622E-4</v>
      </c>
      <c r="AF2088" s="90">
        <f>_xll.qlTenorBasisForwardRate(TenorBasis6M,AC2088,_xll.ohTrigger(trigger,$X$24))</f>
        <v>1.5618432420441542E-2</v>
      </c>
      <c r="AG2088" s="90">
        <f>_xll.qlIndexFixing(TenorBasisIndex6M,$AB2088,TRUE,_xll.ohTrigger(trigger,$X$24))</f>
        <v>1.5617775019325703E-2</v>
      </c>
      <c r="AH2088" s="43">
        <f>_xll.qlIndexFixing($X$9,$AB2088,TRUE,trigger)</f>
        <v>1.5584372594468175E-2</v>
      </c>
      <c r="AI2088" s="45">
        <f t="shared" si="46"/>
        <v>0.33402424857527713</v>
      </c>
    </row>
    <row r="2089" spans="27:35" x14ac:dyDescent="0.2">
      <c r="AA2089" s="122" t="s">
        <v>88</v>
      </c>
      <c r="AB2089" s="40">
        <f>_xll.qlInterestRateIndexFixingDate($X$9,AC2089)</f>
        <v>54036</v>
      </c>
      <c r="AC2089" s="40">
        <f>_xll.qlCalendarAdvance(calendar,$AC2088,AA2089,,,trigger)</f>
        <v>54038</v>
      </c>
      <c r="AD2089" s="40">
        <f>_xll.qlInterestRateIndexMaturity($X$9,AC2089,)</f>
        <v>54221</v>
      </c>
      <c r="AE2089" s="43">
        <f>_xll.qlTenorBasisValue(TenorBasis6M,AC2089,_xll.ohTrigger(trigger,$X$24))</f>
        <v>2.5704820529550267E-4</v>
      </c>
      <c r="AF2089" s="90">
        <f>_xll.qlTenorBasisForwardRate(TenorBasis6M,AC2089,_xll.ohTrigger(trigger,$X$24))</f>
        <v>1.561927166031302E-2</v>
      </c>
      <c r="AG2089" s="90">
        <f>_xll.qlIndexFixing(TenorBasisIndex6M,$AB2089,TRUE,_xll.ohTrigger(trigger,$X$24))</f>
        <v>1.5618614258927233E-2</v>
      </c>
      <c r="AH2089" s="43">
        <f>_xll.qlIndexFixing($X$9,$AB2089,TRUE,trigger)</f>
        <v>1.5584957752461928E-2</v>
      </c>
      <c r="AI2089" s="45">
        <f t="shared" si="46"/>
        <v>0.33656506465305425</v>
      </c>
    </row>
    <row r="2090" spans="27:35" x14ac:dyDescent="0.2">
      <c r="AA2090" s="122" t="s">
        <v>88</v>
      </c>
      <c r="AB2090" s="40">
        <f>_xll.qlInterestRateIndexFixingDate($X$9,AC2090)</f>
        <v>54043</v>
      </c>
      <c r="AC2090" s="40">
        <f>_xll.qlCalendarAdvance(calendar,$AC2089,AA2090,,,trigger)</f>
        <v>54045</v>
      </c>
      <c r="AD2090" s="40">
        <f>_xll.qlInterestRateIndexMaturity($X$9,AC2090,)</f>
        <v>54228</v>
      </c>
      <c r="AE2090" s="43">
        <f>_xll.qlTenorBasisValue(TenorBasis6M,AC2090,_xll.ohTrigger(trigger,$X$24))</f>
        <v>2.5684387520683645E-4</v>
      </c>
      <c r="AF2090" s="90">
        <f>_xll.qlTenorBasisForwardRate(TenorBasis6M,AC2090,_xll.ohTrigger(trigger,$X$24))</f>
        <v>1.5620078342393279E-2</v>
      </c>
      <c r="AG2090" s="90">
        <f>_xll.qlIndexFixing(TenorBasisIndex6M,$AB2090,TRUE,_xll.ohTrigger(trigger,$X$24))</f>
        <v>1.5619420940748903E-2</v>
      </c>
      <c r="AH2090" s="43">
        <f>_xll.qlIndexFixing($X$9,$AB2090,TRUE,trigger)</f>
        <v>1.5585522426005699E-2</v>
      </c>
      <c r="AI2090" s="45">
        <f t="shared" ref="AI2090:AI2153" si="47">(AG2090-AH2090)*10000</f>
        <v>0.33898514743203878</v>
      </c>
    </row>
    <row r="2091" spans="27:35" x14ac:dyDescent="0.2">
      <c r="AA2091" s="122" t="s">
        <v>88</v>
      </c>
      <c r="AB2091" s="40">
        <f>_xll.qlInterestRateIndexFixingDate($X$9,AC2091)</f>
        <v>54049</v>
      </c>
      <c r="AC2091" s="40">
        <f>_xll.qlCalendarAdvance(calendar,$AC2090,AA2091,,,trigger)</f>
        <v>54053</v>
      </c>
      <c r="AD2091" s="40">
        <f>_xll.qlInterestRateIndexMaturity($X$9,AC2091,)</f>
        <v>54238</v>
      </c>
      <c r="AE2091" s="43">
        <f>_xll.qlTenorBasisValue(TenorBasis6M,AC2091,_xll.ohTrigger(trigger,$X$24))</f>
        <v>2.5661112322422066E-4</v>
      </c>
      <c r="AF2091" s="90">
        <f>_xll.qlTenorBasisForwardRate(TenorBasis6M,AC2091,_xll.ohTrigger(trigger,$X$24))</f>
        <v>1.5621723340624942E-2</v>
      </c>
      <c r="AG2091" s="90">
        <f>_xll.qlIndexFixing(TenorBasisIndex6M,$AB2091,TRUE,_xll.ohTrigger(trigger,$X$24))</f>
        <v>1.5620958606419467E-2</v>
      </c>
      <c r="AH2091" s="43">
        <f>_xll.qlIndexFixing($X$9,$AB2091,TRUE,trigger)</f>
        <v>1.5586878564146695E-2</v>
      </c>
      <c r="AI2091" s="45">
        <f t="shared" si="47"/>
        <v>0.34080042272772659</v>
      </c>
    </row>
    <row r="2092" spans="27:35" x14ac:dyDescent="0.2">
      <c r="AA2092" s="122" t="s">
        <v>88</v>
      </c>
      <c r="AB2092" s="40">
        <f>_xll.qlInterestRateIndexFixingDate($X$9,AC2092)</f>
        <v>54057</v>
      </c>
      <c r="AC2092" s="40">
        <f>_xll.qlCalendarAdvance(calendar,$AC2091,AA2092,,,trigger)</f>
        <v>54060</v>
      </c>
      <c r="AD2092" s="40">
        <f>_xll.qlInterestRateIndexMaturity($X$9,AC2092,)</f>
        <v>54242</v>
      </c>
      <c r="AE2092" s="43">
        <f>_xll.qlTenorBasisValue(TenorBasis6M,AC2092,_xll.ohTrigger(trigger,$X$24))</f>
        <v>2.5640813528322707E-4</v>
      </c>
      <c r="AF2092" s="90">
        <f>_xll.qlTenorBasisForwardRate(TenorBasis6M,AC2092,_xll.ohTrigger(trigger,$X$24))</f>
        <v>1.5621317814713787E-2</v>
      </c>
      <c r="AG2092" s="90">
        <f>_xll.qlIndexFixing(TenorBasisIndex6M,$AB2092,TRUE,_xll.ohTrigger(trigger,$X$24))</f>
        <v>1.5620660440976365E-2</v>
      </c>
      <c r="AH2092" s="43">
        <f>_xll.qlIndexFixing($X$9,$AB2092,TRUE,trigger)</f>
        <v>1.5586296772656692E-2</v>
      </c>
      <c r="AI2092" s="45">
        <f t="shared" si="47"/>
        <v>0.34363668319672969</v>
      </c>
    </row>
    <row r="2093" spans="27:35" x14ac:dyDescent="0.2">
      <c r="AA2093" s="122" t="s">
        <v>88</v>
      </c>
      <c r="AB2093" s="40">
        <f>_xll.qlInterestRateIndexFixingDate($X$9,AC2093)</f>
        <v>54065</v>
      </c>
      <c r="AC2093" s="40">
        <f>_xll.qlCalendarAdvance(calendar,$AC2092,AA2093,,,trigger)</f>
        <v>54067</v>
      </c>
      <c r="AD2093" s="40">
        <f>_xll.qlInterestRateIndexMaturity($X$9,AC2093,)</f>
        <v>54249</v>
      </c>
      <c r="AE2093" s="43">
        <f>_xll.qlTenorBasisValue(TenorBasis6M,AC2093,_xll.ohTrigger(trigger,$X$24))</f>
        <v>2.5620577079907931E-4</v>
      </c>
      <c r="AF2093" s="90">
        <f>_xll.qlTenorBasisForwardRate(TenorBasis6M,AC2093,_xll.ohTrigger(trigger,$X$24))</f>
        <v>1.5622024456216023E-2</v>
      </c>
      <c r="AG2093" s="90">
        <f>_xll.qlIndexFixing(TenorBasisIndex6M,$AB2093,TRUE,_xll.ohTrigger(trigger,$X$24))</f>
        <v>1.5621367082252846E-2</v>
      </c>
      <c r="AH2093" s="43">
        <f>_xll.qlIndexFixing($X$9,$AB2093,TRUE,trigger)</f>
        <v>1.5586798507932435E-2</v>
      </c>
      <c r="AI2093" s="45">
        <f t="shared" si="47"/>
        <v>0.34568574320411116</v>
      </c>
    </row>
    <row r="2094" spans="27:35" x14ac:dyDescent="0.2">
      <c r="AA2094" s="122" t="s">
        <v>88</v>
      </c>
      <c r="AB2094" s="40">
        <f>_xll.qlInterestRateIndexFixingDate($X$9,AC2094)</f>
        <v>54072</v>
      </c>
      <c r="AC2094" s="40">
        <f>_xll.qlCalendarAdvance(calendar,$AC2093,AA2094,,,trigger)</f>
        <v>54074</v>
      </c>
      <c r="AD2094" s="40">
        <f>_xll.qlInterestRateIndexMaturity($X$9,AC2094,)</f>
        <v>54256</v>
      </c>
      <c r="AE2094" s="43">
        <f>_xll.qlTenorBasisValue(TenorBasis6M,AC2094,_xll.ohTrigger(trigger,$X$24))</f>
        <v>2.5600402794668977E-4</v>
      </c>
      <c r="AF2094" s="90">
        <f>_xll.qlTenorBasisForwardRate(TenorBasis6M,AC2094,_xll.ohTrigger(trigger,$X$24))</f>
        <v>1.5622698533753109E-2</v>
      </c>
      <c r="AG2094" s="90">
        <f>_xll.qlIndexFixing(TenorBasisIndex6M,$AB2094,TRUE,_xll.ohTrigger(trigger,$X$24))</f>
        <v>1.5535829141000988E-2</v>
      </c>
      <c r="AH2094" s="43">
        <f>_xll.qlIndexFixing($X$9,$AB2094,TRUE,trigger)</f>
        <v>1.5587279759574928E-2</v>
      </c>
      <c r="AI2094" s="45">
        <f t="shared" si="47"/>
        <v>-0.51450618573940088</v>
      </c>
    </row>
    <row r="2095" spans="27:35" x14ac:dyDescent="0.2">
      <c r="AA2095" s="122" t="s">
        <v>88</v>
      </c>
      <c r="AB2095" s="40">
        <f>_xll.qlInterestRateIndexFixingDate($X$9,AC2095)</f>
        <v>54079</v>
      </c>
      <c r="AC2095" s="40">
        <f>_xll.qlCalendarAdvance(calendar,$AC2094,AA2095,,,trigger)</f>
        <v>54081</v>
      </c>
      <c r="AD2095" s="40">
        <f>_xll.qlInterestRateIndexMaturity($X$9,AC2095,)</f>
        <v>54263</v>
      </c>
      <c r="AE2095" s="43">
        <f>_xll.qlTenorBasisValue(TenorBasis6M,AC2095,_xll.ohTrigger(trigger,$X$24))</f>
        <v>2.5580290490590516E-4</v>
      </c>
      <c r="AF2095" s="90">
        <f>_xll.qlTenorBasisForwardRate(TenorBasis6M,AC2095,_xll.ohTrigger(trigger,$X$24))</f>
        <v>1.5623340045481682E-2</v>
      </c>
      <c r="AG2095" s="90">
        <f>_xll.qlIndexFixing(TenorBasisIndex6M,$AB2095,TRUE,_xll.ohTrigger(trigger,$X$24))</f>
        <v>1.5622682671101257E-2</v>
      </c>
      <c r="AH2095" s="43">
        <f>_xll.qlIndexFixing($X$9,$AB2095,TRUE,trigger)</f>
        <v>1.5587740527567919E-2</v>
      </c>
      <c r="AI2095" s="45">
        <f t="shared" si="47"/>
        <v>0.34942143533337605</v>
      </c>
    </row>
    <row r="2096" spans="27:35" x14ac:dyDescent="0.2">
      <c r="AA2096" s="122" t="s">
        <v>88</v>
      </c>
      <c r="AB2096" s="40">
        <f>_xll.qlInterestRateIndexFixingDate($X$9,AC2096)</f>
        <v>54086</v>
      </c>
      <c r="AC2096" s="40">
        <f>_xll.qlCalendarAdvance(calendar,$AC2095,AA2096,,,trigger)</f>
        <v>54088</v>
      </c>
      <c r="AD2096" s="40">
        <f>_xll.qlInterestRateIndexMaturity($X$9,AC2096,)</f>
        <v>54270</v>
      </c>
      <c r="AE2096" s="43">
        <f>_xll.qlTenorBasisValue(TenorBasis6M,AC2096,_xll.ohTrigger(trigger,$X$24))</f>
        <v>2.5560239986149576E-4</v>
      </c>
      <c r="AF2096" s="90">
        <f>_xll.qlTenorBasisForwardRate(TenorBasis6M,AC2096,_xll.ohTrigger(trigger,$X$24))</f>
        <v>1.5623948989563215E-2</v>
      </c>
      <c r="AG2096" s="90">
        <f>_xll.qlIndexFixing(TenorBasisIndex6M,$AB2096,TRUE,_xll.ohTrigger(trigger,$X$24))</f>
        <v>1.5623291614991295E-2</v>
      </c>
      <c r="AH2096" s="43">
        <f>_xll.qlIndexFixing($X$9,$AB2096,TRUE,trigger)</f>
        <v>1.5588180811897792E-2</v>
      </c>
      <c r="AI2096" s="45">
        <f t="shared" si="47"/>
        <v>0.35110803093502813</v>
      </c>
    </row>
    <row r="2097" spans="27:35" x14ac:dyDescent="0.2">
      <c r="AA2097" s="122" t="s">
        <v>88</v>
      </c>
      <c r="AB2097" s="40">
        <f>_xll.qlInterestRateIndexFixingDate($X$9,AC2097)</f>
        <v>54093</v>
      </c>
      <c r="AC2097" s="40">
        <f>_xll.qlCalendarAdvance(calendar,$AC2096,AA2097,,,trigger)</f>
        <v>54095</v>
      </c>
      <c r="AD2097" s="40">
        <f>_xll.qlInterestRateIndexMaturity($X$9,AC2097,)</f>
        <v>54277</v>
      </c>
      <c r="AE2097" s="43">
        <f>_xll.qlTenorBasisValue(TenorBasis6M,AC2097,_xll.ohTrigger(trigger,$X$24))</f>
        <v>2.5540251100314334E-4</v>
      </c>
      <c r="AF2097" s="90">
        <f>_xll.qlTenorBasisForwardRate(TenorBasis6M,AC2097,_xll.ohTrigger(trigger,$X$24))</f>
        <v>1.5624525364167962E-2</v>
      </c>
      <c r="AG2097" s="90">
        <f>_xll.qlIndexFixing(TenorBasisIndex6M,$AB2097,TRUE,_xll.ohTrigger(trigger,$X$24))</f>
        <v>1.5623867989414649E-2</v>
      </c>
      <c r="AH2097" s="43">
        <f>_xll.qlIndexFixing($X$9,$AB2097,TRUE,trigger)</f>
        <v>1.5588600612550494E-2</v>
      </c>
      <c r="AI2097" s="45">
        <f t="shared" si="47"/>
        <v>0.35267376864154754</v>
      </c>
    </row>
    <row r="2098" spans="27:35" x14ac:dyDescent="0.2">
      <c r="AA2098" s="122" t="s">
        <v>88</v>
      </c>
      <c r="AB2098" s="40">
        <f>_xll.qlInterestRateIndexFixingDate($X$9,AC2098)</f>
        <v>54100</v>
      </c>
      <c r="AC2098" s="40">
        <f>_xll.qlCalendarAdvance(calendar,$AC2097,AA2098,,,trigger)</f>
        <v>54102</v>
      </c>
      <c r="AD2098" s="40">
        <f>_xll.qlInterestRateIndexMaturity($X$9,AC2098,)</f>
        <v>54284</v>
      </c>
      <c r="AE2098" s="43">
        <f>_xll.qlTenorBasisValue(TenorBasis6M,AC2098,_xll.ohTrigger(trigger,$X$24))</f>
        <v>2.5520323652543006E-4</v>
      </c>
      <c r="AF2098" s="90">
        <f>_xll.qlTenorBasisForwardRate(TenorBasis6M,AC2098,_xll.ohTrigger(trigger,$X$24))</f>
        <v>1.5625069167469252E-2</v>
      </c>
      <c r="AG2098" s="90">
        <f>_xll.qlIndexFixing(TenorBasisIndex6M,$AB2098,TRUE,_xll.ohTrigger(trigger,$X$24))</f>
        <v>1.5710555715648018E-2</v>
      </c>
      <c r="AH2098" s="43">
        <f>_xll.qlIndexFixing($X$9,$AB2098,TRUE,trigger)</f>
        <v>1.5588999929513287E-2</v>
      </c>
      <c r="AI2098" s="45">
        <f t="shared" si="47"/>
        <v>1.2155578613473086</v>
      </c>
    </row>
    <row r="2099" spans="27:35" x14ac:dyDescent="0.2">
      <c r="AA2099" s="122" t="s">
        <v>88</v>
      </c>
      <c r="AB2099" s="40">
        <f>_xll.qlInterestRateIndexFixingDate($X$9,AC2099)</f>
        <v>54107</v>
      </c>
      <c r="AC2099" s="40">
        <f>_xll.qlCalendarAdvance(calendar,$AC2098,AA2099,,,trigger)</f>
        <v>54109</v>
      </c>
      <c r="AD2099" s="40">
        <f>_xll.qlInterestRateIndexMaturity($X$9,AC2099,)</f>
        <v>54291</v>
      </c>
      <c r="AE2099" s="43">
        <f>_xll.qlTenorBasisValue(TenorBasis6M,AC2099,_xll.ohTrigger(trigger,$X$24))</f>
        <v>2.5500457462782696E-4</v>
      </c>
      <c r="AF2099" s="90">
        <f>_xll.qlTenorBasisForwardRate(TenorBasis6M,AC2099,_xll.ohTrigger(trigger,$X$24))</f>
        <v>1.5625580397649639E-2</v>
      </c>
      <c r="AG2099" s="90">
        <f>_xll.qlIndexFixing(TenorBasisIndex6M,$AB2099,TRUE,_xll.ohTrigger(trigger,$X$24))</f>
        <v>1.5624923022564283E-2</v>
      </c>
      <c r="AH2099" s="43">
        <f>_xll.qlIndexFixing($X$9,$AB2099,TRUE,trigger)</f>
        <v>1.5589378762774312E-2</v>
      </c>
      <c r="AI2099" s="45">
        <f t="shared" si="47"/>
        <v>0.35544259789970989</v>
      </c>
    </row>
    <row r="2100" spans="27:35" x14ac:dyDescent="0.2">
      <c r="AA2100" s="122" t="s">
        <v>88</v>
      </c>
      <c r="AB2100" s="40">
        <f>_xll.qlInterestRateIndexFixingDate($X$9,AC2100)</f>
        <v>54114</v>
      </c>
      <c r="AC2100" s="40">
        <f>_xll.qlCalendarAdvance(calendar,$AC2099,AA2100,,,trigger)</f>
        <v>54116</v>
      </c>
      <c r="AD2100" s="40">
        <f>_xll.qlInterestRateIndexMaturity($X$9,AC2100,)</f>
        <v>54301</v>
      </c>
      <c r="AE2100" s="43">
        <f>_xll.qlTenorBasisValue(TenorBasis6M,AC2100,_xll.ohTrigger(trigger,$X$24))</f>
        <v>2.5480652351468321E-4</v>
      </c>
      <c r="AF2100" s="90">
        <f>_xll.qlTenorBasisForwardRate(TenorBasis6M,AC2100,_xll.ohTrigger(trigger,$X$24))</f>
        <v>1.5627141658654E-2</v>
      </c>
      <c r="AG2100" s="90">
        <f>_xll.qlIndexFixing(TenorBasisIndex6M,$AB2100,TRUE,_xll.ohTrigger(trigger,$X$24))</f>
        <v>1.5626484198129491E-2</v>
      </c>
      <c r="AH2100" s="43">
        <f>_xll.qlIndexFixing($X$9,$AB2100,TRUE,trigger)</f>
        <v>1.5590802126083879E-2</v>
      </c>
      <c r="AI2100" s="45">
        <f t="shared" si="47"/>
        <v>0.35682072045612956</v>
      </c>
    </row>
    <row r="2101" spans="27:35" x14ac:dyDescent="0.2">
      <c r="AA2101" s="122" t="s">
        <v>88</v>
      </c>
      <c r="AB2101" s="40">
        <f>_xll.qlInterestRateIndexFixingDate($X$9,AC2101)</f>
        <v>54121</v>
      </c>
      <c r="AC2101" s="40">
        <f>_xll.qlCalendarAdvance(calendar,$AC2100,AA2101,,,trigger)</f>
        <v>54123</v>
      </c>
      <c r="AD2101" s="40">
        <f>_xll.qlInterestRateIndexMaturity($X$9,AC2101,)</f>
        <v>54308</v>
      </c>
      <c r="AE2101" s="43">
        <f>_xll.qlTenorBasisValue(TenorBasis6M,AC2101,_xll.ohTrigger(trigger,$X$24))</f>
        <v>2.5460908139521407E-4</v>
      </c>
      <c r="AF2101" s="90">
        <f>_xll.qlTenorBasisForwardRate(TenorBasis6M,AC2101,_xll.ohTrigger(trigger,$X$24))</f>
        <v>1.5627580811486155E-2</v>
      </c>
      <c r="AG2101" s="90">
        <f>_xll.qlIndexFixing(TenorBasisIndex6M,$AB2101,TRUE,_xll.ohTrigger(trigger,$X$24))</f>
        <v>1.5626923350823378E-2</v>
      </c>
      <c r="AH2101" s="43">
        <f>_xll.qlIndexFixing($X$9,$AB2101,TRUE,trigger)</f>
        <v>1.5591135645688462E-2</v>
      </c>
      <c r="AI2101" s="45">
        <f t="shared" si="47"/>
        <v>0.35787705134916403</v>
      </c>
    </row>
    <row r="2102" spans="27:35" x14ac:dyDescent="0.2">
      <c r="AA2102" s="122" t="s">
        <v>88</v>
      </c>
      <c r="AB2102" s="40">
        <f>_xll.qlInterestRateIndexFixingDate($X$9,AC2102)</f>
        <v>54128</v>
      </c>
      <c r="AC2102" s="40">
        <f>_xll.qlCalendarAdvance(calendar,$AC2101,AA2102,,,trigger)</f>
        <v>54130</v>
      </c>
      <c r="AD2102" s="40">
        <f>_xll.qlInterestRateIndexMaturity($X$9,AC2102,)</f>
        <v>54315</v>
      </c>
      <c r="AE2102" s="43">
        <f>_xll.qlTenorBasisValue(TenorBasis6M,AC2102,_xll.ohTrigger(trigger,$X$24))</f>
        <v>2.5441224648349001E-4</v>
      </c>
      <c r="AF2102" s="90">
        <f>_xll.qlTenorBasisForwardRate(TenorBasis6M,AC2102,_xll.ohTrigger(trigger,$X$24))</f>
        <v>1.5627987381176069E-2</v>
      </c>
      <c r="AG2102" s="90">
        <f>_xll.qlIndexFixing(TenorBasisIndex6M,$AB2102,TRUE,_xll.ohTrigger(trigger,$X$24))</f>
        <v>1.5712107194235079E-2</v>
      </c>
      <c r="AH2102" s="43">
        <f>_xll.qlIndexFixing($X$9,$AB2102,TRUE,trigger)</f>
        <v>1.559144867890597E-2</v>
      </c>
      <c r="AI2102" s="45">
        <f t="shared" si="47"/>
        <v>1.2065851532910843</v>
      </c>
    </row>
    <row r="2103" spans="27:35" x14ac:dyDescent="0.2">
      <c r="AA2103" s="122" t="s">
        <v>88</v>
      </c>
      <c r="AB2103" s="40">
        <f>_xll.qlInterestRateIndexFixingDate($X$9,AC2103)</f>
        <v>54135</v>
      </c>
      <c r="AC2103" s="40">
        <f>_xll.qlCalendarAdvance(calendar,$AC2102,AA2103,,,trigger)</f>
        <v>54137</v>
      </c>
      <c r="AD2103" s="40">
        <f>_xll.qlInterestRateIndexMaturity($X$9,AC2103,)</f>
        <v>54322</v>
      </c>
      <c r="AE2103" s="43">
        <f>_xll.qlTenorBasisValue(TenorBasis6M,AC2103,_xll.ohTrigger(trigger,$X$24))</f>
        <v>2.5421601699842505E-4</v>
      </c>
      <c r="AF2103" s="90">
        <f>_xll.qlTenorBasisForwardRate(TenorBasis6M,AC2103,_xll.ohTrigger(trigger,$X$24))</f>
        <v>1.5628361365931882E-2</v>
      </c>
      <c r="AG2103" s="90">
        <f>_xll.qlIndexFixing(TenorBasisIndex6M,$AB2103,TRUE,_xll.ohTrigger(trigger,$X$24))</f>
        <v>1.5627703905023247E-2</v>
      </c>
      <c r="AH2103" s="43">
        <f>_xll.qlIndexFixing($X$9,$AB2103,TRUE,trigger)</f>
        <v>1.5591741225726036E-2</v>
      </c>
      <c r="AI2103" s="45">
        <f t="shared" si="47"/>
        <v>0.35962679297210987</v>
      </c>
    </row>
    <row r="2104" spans="27:35" x14ac:dyDescent="0.2">
      <c r="AA2104" s="122" t="s">
        <v>88</v>
      </c>
      <c r="AB2104" s="40">
        <f>_xll.qlInterestRateIndexFixingDate($X$9,AC2104)</f>
        <v>54142</v>
      </c>
      <c r="AC2104" s="40">
        <f>_xll.qlCalendarAdvance(calendar,$AC2103,AA2104,,,trigger)</f>
        <v>54144</v>
      </c>
      <c r="AD2104" s="40">
        <f>_xll.qlInterestRateIndexMaturity($X$9,AC2104,)</f>
        <v>54329</v>
      </c>
      <c r="AE2104" s="43">
        <f>_xll.qlTenorBasisValue(TenorBasis6M,AC2104,_xll.ohTrigger(trigger,$X$24))</f>
        <v>2.5402039116376618E-4</v>
      </c>
      <c r="AF2104" s="90">
        <f>_xll.qlTenorBasisForwardRate(TenorBasis6M,AC2104,_xll.ohTrigger(trigger,$X$24))</f>
        <v>1.5628702763967346E-2</v>
      </c>
      <c r="AG2104" s="90">
        <f>_xll.qlIndexFixing(TenorBasisIndex6M,$AB2104,TRUE,_xll.ohTrigger(trigger,$X$24))</f>
        <v>1.562804530295285E-2</v>
      </c>
      <c r="AH2104" s="43">
        <f>_xll.qlIndexFixing($X$9,$AB2104,TRUE,trigger)</f>
        <v>1.559201328614045E-2</v>
      </c>
      <c r="AI2104" s="45">
        <f t="shared" si="47"/>
        <v>0.36032016812400508</v>
      </c>
    </row>
    <row r="2105" spans="27:35" x14ac:dyDescent="0.2">
      <c r="AA2105" s="122" t="s">
        <v>88</v>
      </c>
      <c r="AB2105" s="40">
        <f>_xll.qlInterestRateIndexFixingDate($X$9,AC2105)</f>
        <v>54149</v>
      </c>
      <c r="AC2105" s="40">
        <f>_xll.qlCalendarAdvance(calendar,$AC2104,AA2105,,,trigger)</f>
        <v>54155</v>
      </c>
      <c r="AD2105" s="40">
        <f>_xll.qlInterestRateIndexMaturity($X$9,AC2105,)</f>
        <v>54338</v>
      </c>
      <c r="AE2105" s="43">
        <f>_xll.qlTenorBasisValue(TenorBasis6M,AC2105,_xll.ohTrigger(trigger,$X$24))</f>
        <v>2.5371419449900213E-4</v>
      </c>
      <c r="AF2105" s="90">
        <f>_xll.qlTenorBasisForwardRate(TenorBasis6M,AC2105,_xll.ohTrigger(trigger,$X$24))</f>
        <v>1.5628477640864447E-2</v>
      </c>
      <c r="AG2105" s="90">
        <f>_xll.qlIndexFixing(TenorBasisIndex6M,$AB2105,TRUE,_xll.ohTrigger(trigger,$X$24))</f>
        <v>1.562782023656558E-2</v>
      </c>
      <c r="AH2105" s="43">
        <f>_xll.qlIndexFixing($X$9,$AB2105,TRUE,trigger)</f>
        <v>1.5591705703941704E-2</v>
      </c>
      <c r="AI2105" s="45">
        <f t="shared" si="47"/>
        <v>0.36114532623875845</v>
      </c>
    </row>
    <row r="2106" spans="27:35" x14ac:dyDescent="0.2">
      <c r="AA2106" s="122" t="s">
        <v>88</v>
      </c>
      <c r="AB2106" s="40">
        <f>_xll.qlInterestRateIndexFixingDate($X$9,AC2106)</f>
        <v>54158</v>
      </c>
      <c r="AC2106" s="40">
        <f>_xll.qlCalendarAdvance(calendar,$AC2105,AA2106,,,trigger)</f>
        <v>54162</v>
      </c>
      <c r="AD2106" s="40">
        <f>_xll.qlInterestRateIndexMaturity($X$9,AC2106,)</f>
        <v>54345</v>
      </c>
      <c r="AE2106" s="43">
        <f>_xll.qlTenorBasisValue(TenorBasis6M,AC2106,_xll.ohTrigger(trigger,$X$24))</f>
        <v>2.5352011278568398E-4</v>
      </c>
      <c r="AF2106" s="90">
        <f>_xll.qlTenorBasisForwardRate(TenorBasis6M,AC2106,_xll.ohTrigger(trigger,$X$24))</f>
        <v>1.5628739870748157E-2</v>
      </c>
      <c r="AG2106" s="90">
        <f>_xll.qlIndexFixing(TenorBasisIndex6M,$AB2106,TRUE,_xll.ohTrigger(trigger,$X$24))</f>
        <v>1.5628082466371099E-2</v>
      </c>
      <c r="AH2106" s="43">
        <f>_xll.qlIndexFixing($X$9,$AB2106,TRUE,trigger)</f>
        <v>1.5591927992441881E-2</v>
      </c>
      <c r="AI2106" s="45">
        <f t="shared" si="47"/>
        <v>0.36154473929218833</v>
      </c>
    </row>
    <row r="2107" spans="27:35" x14ac:dyDescent="0.2">
      <c r="AA2107" s="122" t="s">
        <v>88</v>
      </c>
      <c r="AB2107" s="40">
        <f>_xll.qlInterestRateIndexFixingDate($X$9,AC2107)</f>
        <v>54165</v>
      </c>
      <c r="AC2107" s="40">
        <f>_xll.qlCalendarAdvance(calendar,$AC2106,AA2107,,,trigger)</f>
        <v>54169</v>
      </c>
      <c r="AD2107" s="40">
        <f>_xll.qlInterestRateIndexMaturity($X$9,AC2107,)</f>
        <v>54352</v>
      </c>
      <c r="AE2107" s="43">
        <f>_xll.qlTenorBasisValue(TenorBasis6M,AC2107,_xll.ohTrigger(trigger,$X$24))</f>
        <v>2.5332662841828942E-4</v>
      </c>
      <c r="AF2107" s="90">
        <f>_xll.qlTenorBasisForwardRate(TenorBasis6M,AC2107,_xll.ohTrigger(trigger,$X$24))</f>
        <v>1.5628969510654372E-2</v>
      </c>
      <c r="AG2107" s="90">
        <f>_xll.qlIndexFixing(TenorBasisIndex6M,$AB2107,TRUE,_xll.ohTrigger(trigger,$X$24))</f>
        <v>1.5628312106209609E-2</v>
      </c>
      <c r="AH2107" s="43">
        <f>_xll.qlIndexFixing($X$9,$AB2107,TRUE,trigger)</f>
        <v>1.5592129796276725E-2</v>
      </c>
      <c r="AI2107" s="45">
        <f t="shared" si="47"/>
        <v>0.36182309932884099</v>
      </c>
    </row>
    <row r="2108" spans="27:35" x14ac:dyDescent="0.2">
      <c r="AA2108" s="122" t="s">
        <v>88</v>
      </c>
      <c r="AB2108" s="40">
        <f>_xll.qlInterestRateIndexFixingDate($X$9,AC2108)</f>
        <v>54172</v>
      </c>
      <c r="AC2108" s="40">
        <f>_xll.qlCalendarAdvance(calendar,$AC2107,AA2108,,,trigger)</f>
        <v>54176</v>
      </c>
      <c r="AD2108" s="40">
        <f>_xll.qlInterestRateIndexMaturity($X$9,AC2108,)</f>
        <v>54359</v>
      </c>
      <c r="AE2108" s="43">
        <f>_xll.qlTenorBasisValue(TenorBasis6M,AC2108,_xll.ohTrigger(trigger,$X$24))</f>
        <v>2.5313373964251396E-4</v>
      </c>
      <c r="AF2108" s="90">
        <f>_xll.qlTenorBasisForwardRate(TenorBasis6M,AC2108,_xll.ohTrigger(trigger,$X$24))</f>
        <v>1.5629166558825375E-2</v>
      </c>
      <c r="AG2108" s="90">
        <f>_xll.qlIndexFixing(TenorBasisIndex6M,$AB2108,TRUE,_xll.ohTrigger(trigger,$X$24))</f>
        <v>1.5542764522754441E-2</v>
      </c>
      <c r="AH2108" s="43">
        <f>_xll.qlIndexFixing($X$9,$AB2108,TRUE,trigger)</f>
        <v>1.5592311115438814E-2</v>
      </c>
      <c r="AI2108" s="45">
        <f t="shared" si="47"/>
        <v>-0.4954659268437307</v>
      </c>
    </row>
    <row r="2109" spans="27:35" x14ac:dyDescent="0.2">
      <c r="AA2109" s="122" t="s">
        <v>88</v>
      </c>
      <c r="AB2109" s="40">
        <f>_xll.qlInterestRateIndexFixingDate($X$9,AC2109)</f>
        <v>54178</v>
      </c>
      <c r="AC2109" s="40">
        <f>_xll.qlCalendarAdvance(calendar,$AC2108,AA2109,,,trigger)</f>
        <v>54183</v>
      </c>
      <c r="AD2109" s="40">
        <f>_xll.qlInterestRateIndexMaturity($X$9,AC2109,)</f>
        <v>54367</v>
      </c>
      <c r="AE2109" s="43">
        <f>_xll.qlTenorBasisValue(TenorBasis6M,AC2109,_xll.ohTrigger(trigger,$X$24))</f>
        <v>2.5294144470882322E-4</v>
      </c>
      <c r="AF2109" s="90">
        <f>_xll.qlTenorBasisForwardRate(TenorBasis6M,AC2109,_xll.ohTrigger(trigger,$X$24))</f>
        <v>1.56296697229764E-2</v>
      </c>
      <c r="AG2109" s="90">
        <f>_xll.qlIndexFixing(TenorBasisIndex6M,$AB2109,TRUE,_xll.ohTrigger(trigger,$X$24))</f>
        <v>1.5629012290000948E-2</v>
      </c>
      <c r="AH2109" s="43">
        <f>_xll.qlIndexFixing($X$9,$AB2109,TRUE,trigger)</f>
        <v>1.5592813051752275E-2</v>
      </c>
      <c r="AI2109" s="45">
        <f t="shared" si="47"/>
        <v>0.36199238248673171</v>
      </c>
    </row>
    <row r="2110" spans="27:35" x14ac:dyDescent="0.2">
      <c r="AA2110" s="122" t="s">
        <v>88</v>
      </c>
      <c r="AB2110" s="40">
        <f>_xll.qlInterestRateIndexFixingDate($X$9,AC2110)</f>
        <v>54186</v>
      </c>
      <c r="AC2110" s="40">
        <f>_xll.qlCalendarAdvance(calendar,$AC2109,AA2110,,,trigger)</f>
        <v>54190</v>
      </c>
      <c r="AD2110" s="40">
        <f>_xll.qlInterestRateIndexMaturity($X$9,AC2110,)</f>
        <v>54374</v>
      </c>
      <c r="AE2110" s="43">
        <f>_xll.qlTenorBasisValue(TenorBasis6M,AC2110,_xll.ohTrigger(trigger,$X$24))</f>
        <v>2.5274974187244171E-4</v>
      </c>
      <c r="AF2110" s="90">
        <f>_xll.qlTenorBasisForwardRate(TenorBasis6M,AC2110,_xll.ohTrigger(trigger,$X$24))</f>
        <v>1.5629799259196411E-2</v>
      </c>
      <c r="AG2110" s="90">
        <f>_xll.qlIndexFixing(TenorBasisIndex6M,$AB2110,TRUE,_xll.ohTrigger(trigger,$X$24))</f>
        <v>1.5629141826185772E-2</v>
      </c>
      <c r="AH2110" s="43">
        <f>_xll.qlIndexFixing($X$9,$AB2110,TRUE,trigger)</f>
        <v>1.5592951944355346E-2</v>
      </c>
      <c r="AI2110" s="45">
        <f t="shared" si="47"/>
        <v>0.36189881830425363</v>
      </c>
    </row>
    <row r="2111" spans="27:35" x14ac:dyDescent="0.2">
      <c r="AA2111" s="122" t="s">
        <v>88</v>
      </c>
      <c r="AB2111" s="40">
        <f>_xll.qlInterestRateIndexFixingDate($X$9,AC2111)</f>
        <v>54193</v>
      </c>
      <c r="AC2111" s="40">
        <f>_xll.qlCalendarAdvance(calendar,$AC2110,AA2111,,,trigger)</f>
        <v>54197</v>
      </c>
      <c r="AD2111" s="40">
        <f>_xll.qlInterestRateIndexMaturity($X$9,AC2111,)</f>
        <v>54381</v>
      </c>
      <c r="AE2111" s="43">
        <f>_xll.qlTenorBasisValue(TenorBasis6M,AC2111,_xll.ohTrigger(trigger,$X$24))</f>
        <v>2.5255862939334176E-4</v>
      </c>
      <c r="AF2111" s="90">
        <f>_xll.qlTenorBasisForwardRate(TenorBasis6M,AC2111,_xll.ohTrigger(trigger,$X$24))</f>
        <v>1.562989619691774E-2</v>
      </c>
      <c r="AG2111" s="90">
        <f>_xll.qlIndexFixing(TenorBasisIndex6M,$AB2111,TRUE,_xll.ohTrigger(trigger,$X$24))</f>
        <v>1.5714507904142277E-2</v>
      </c>
      <c r="AH2111" s="43">
        <f>_xll.qlIndexFixing($X$9,$AB2111,TRUE,trigger)</f>
        <v>1.5593070351386483E-2</v>
      </c>
      <c r="AI2111" s="45">
        <f t="shared" si="47"/>
        <v>1.2143755275579453</v>
      </c>
    </row>
    <row r="2112" spans="27:35" x14ac:dyDescent="0.2">
      <c r="AA2112" s="122" t="s">
        <v>88</v>
      </c>
      <c r="AB2112" s="40">
        <f>_xll.qlInterestRateIndexFixingDate($X$9,AC2112)</f>
        <v>54200</v>
      </c>
      <c r="AC2112" s="40">
        <f>_xll.qlCalendarAdvance(calendar,$AC2111,AA2112,,,trigger)</f>
        <v>54204</v>
      </c>
      <c r="AD2112" s="40">
        <f>_xll.qlInterestRateIndexMaturity($X$9,AC2112,)</f>
        <v>54388</v>
      </c>
      <c r="AE2112" s="43">
        <f>_xll.qlTenorBasisValue(TenorBasis6M,AC2112,_xll.ohTrigger(trigger,$X$24))</f>
        <v>2.5236810553623242E-4</v>
      </c>
      <c r="AF2112" s="90">
        <f>_xll.qlTenorBasisForwardRate(TenorBasis6M,AC2112,_xll.ohTrigger(trigger,$X$24))</f>
        <v>1.5629960534407423E-2</v>
      </c>
      <c r="AG2112" s="90">
        <f>_xll.qlIndexFixing(TenorBasisIndex6M,$AB2112,TRUE,_xll.ohTrigger(trigger,$X$24))</f>
        <v>1.5629303101359855E-2</v>
      </c>
      <c r="AH2112" s="43">
        <f>_xll.qlIndexFixing($X$9,$AB2112,TRUE,trigger)</f>
        <v>1.5593168272843077E-2</v>
      </c>
      <c r="AI2112" s="45">
        <f t="shared" si="47"/>
        <v>0.36134828516777917</v>
      </c>
    </row>
    <row r="2113" spans="27:35" x14ac:dyDescent="0.2">
      <c r="AA2113" s="122" t="s">
        <v>88</v>
      </c>
      <c r="AB2113" s="40">
        <f>_xll.qlInterestRateIndexFixingDate($X$9,AC2113)</f>
        <v>54207</v>
      </c>
      <c r="AC2113" s="40">
        <f>_xll.qlCalendarAdvance(calendar,$AC2112,AA2113,,,trigger)</f>
        <v>54211</v>
      </c>
      <c r="AD2113" s="40">
        <f>_xll.qlInterestRateIndexMaturity($X$9,AC2113,)</f>
        <v>54394</v>
      </c>
      <c r="AE2113" s="43">
        <f>_xll.qlTenorBasisValue(TenorBasis6M,AC2113,_xll.ohTrigger(trigger,$X$24))</f>
        <v>2.5217816857054829E-4</v>
      </c>
      <c r="AF2113" s="90">
        <f>_xll.qlTenorBasisForwardRate(TenorBasis6M,AC2113,_xll.ohTrigger(trigger,$X$24))</f>
        <v>1.5629662862614697E-2</v>
      </c>
      <c r="AG2113" s="90">
        <f>_xll.qlIndexFixing(TenorBasisIndex6M,$AB2113,TRUE,_xll.ohTrigger(trigger,$X$24))</f>
        <v>1.5629005457989974E-2</v>
      </c>
      <c r="AH2113" s="43">
        <f>_xll.qlIndexFixing($X$9,$AB2113,TRUE,trigger)</f>
        <v>1.559291044099936E-2</v>
      </c>
      <c r="AI2113" s="45">
        <f t="shared" si="47"/>
        <v>0.36095016990613654</v>
      </c>
    </row>
    <row r="2114" spans="27:35" x14ac:dyDescent="0.2">
      <c r="AA2114" s="122" t="s">
        <v>88</v>
      </c>
      <c r="AB2114" s="40">
        <f>_xll.qlInterestRateIndexFixingDate($X$9,AC2114)</f>
        <v>54214</v>
      </c>
      <c r="AC2114" s="40">
        <f>_xll.qlCalendarAdvance(calendar,$AC2113,AA2114,,,trigger)</f>
        <v>54218</v>
      </c>
      <c r="AD2114" s="40">
        <f>_xll.qlInterestRateIndexMaturity($X$9,AC2114,)</f>
        <v>54401</v>
      </c>
      <c r="AE2114" s="43">
        <f>_xll.qlTenorBasisValue(TenorBasis6M,AC2114,_xll.ohTrigger(trigger,$X$24))</f>
        <v>2.5198881677043853E-4</v>
      </c>
      <c r="AF2114" s="90">
        <f>_xll.qlTenorBasisForwardRate(TenorBasis6M,AC2114,_xll.ohTrigger(trigger,$X$24))</f>
        <v>1.5629664323838846E-2</v>
      </c>
      <c r="AG2114" s="90">
        <f>_xll.qlIndexFixing(TenorBasisIndex6M,$AB2114,TRUE,_xll.ohTrigger(trigger,$X$24))</f>
        <v>1.5629006919221543E-2</v>
      </c>
      <c r="AH2114" s="43">
        <f>_xll.qlIndexFixing($X$9,$AB2114,TRUE,trigger)</f>
        <v>1.5592968852033621E-2</v>
      </c>
      <c r="AI2114" s="45">
        <f t="shared" si="47"/>
        <v>0.36038067187922285</v>
      </c>
    </row>
    <row r="2115" spans="27:35" x14ac:dyDescent="0.2">
      <c r="AA2115" s="122" t="s">
        <v>88</v>
      </c>
      <c r="AB2115" s="40">
        <f>_xll.qlInterestRateIndexFixingDate($X$9,AC2115)</f>
        <v>54221</v>
      </c>
      <c r="AC2115" s="40">
        <f>_xll.qlCalendarAdvance(calendar,$AC2114,AA2115,,,trigger)</f>
        <v>54225</v>
      </c>
      <c r="AD2115" s="40">
        <f>_xll.qlInterestRateIndexMaturity($X$9,AC2115,)</f>
        <v>54408</v>
      </c>
      <c r="AE2115" s="43">
        <f>_xll.qlTenorBasisValue(TenorBasis6M,AC2115,_xll.ohTrigger(trigger,$X$24))</f>
        <v>2.518000484147556E-4</v>
      </c>
      <c r="AF2115" s="90">
        <f>_xll.qlTenorBasisForwardRate(TenorBasis6M,AC2115,_xll.ohTrigger(trigger,$X$24))</f>
        <v>1.5629633181205891E-2</v>
      </c>
      <c r="AG2115" s="90">
        <f>_xll.qlIndexFixing(TenorBasisIndex6M,$AB2115,TRUE,_xll.ohTrigger(trigger,$X$24))</f>
        <v>1.5628975776607813E-2</v>
      </c>
      <c r="AH2115" s="43">
        <f>_xll.qlIndexFixing($X$9,$AB2115,TRUE,trigger)</f>
        <v>1.5593006778371101E-2</v>
      </c>
      <c r="AI2115" s="45">
        <f t="shared" si="47"/>
        <v>0.35968998236711114</v>
      </c>
    </row>
    <row r="2116" spans="27:35" x14ac:dyDescent="0.2">
      <c r="AA2116" s="122" t="s">
        <v>88</v>
      </c>
      <c r="AB2116" s="40">
        <f>_xll.qlInterestRateIndexFixingDate($X$9,AC2116)</f>
        <v>54228</v>
      </c>
      <c r="AC2116" s="40">
        <f>_xll.qlCalendarAdvance(calendar,$AC2115,AA2116,,,trigger)</f>
        <v>54232</v>
      </c>
      <c r="AD2116" s="40">
        <f>_xll.qlInterestRateIndexMaturity($X$9,AC2116,)</f>
        <v>54415</v>
      </c>
      <c r="AE2116" s="43">
        <f>_xll.qlTenorBasisValue(TenorBasis6M,AC2116,_xll.ohTrigger(trigger,$X$24))</f>
        <v>2.516118617870445E-4</v>
      </c>
      <c r="AF2116" s="90">
        <f>_xll.qlTenorBasisForwardRate(TenorBasis6M,AC2116,_xll.ohTrigger(trigger,$X$24))</f>
        <v>1.5629569433012282E-2</v>
      </c>
      <c r="AG2116" s="90">
        <f>_xll.qlIndexFixing(TenorBasisIndex6M,$AB2116,TRUE,_xll.ohTrigger(trigger,$X$24))</f>
        <v>1.5628912028443031E-2</v>
      </c>
      <c r="AH2116" s="43">
        <f>_xll.qlIndexFixing($X$9,$AB2116,TRUE,trigger)</f>
        <v>1.5593024220008743E-2</v>
      </c>
      <c r="AI2116" s="45">
        <f t="shared" si="47"/>
        <v>0.35887808434288337</v>
      </c>
    </row>
    <row r="2117" spans="27:35" x14ac:dyDescent="0.2">
      <c r="AA2117" s="122" t="s">
        <v>88</v>
      </c>
      <c r="AB2117" s="40">
        <f>_xll.qlInterestRateIndexFixingDate($X$9,AC2117)</f>
        <v>54235</v>
      </c>
      <c r="AC2117" s="40">
        <f>_xll.qlCalendarAdvance(calendar,$AC2116,AA2117,,,trigger)</f>
        <v>54239</v>
      </c>
      <c r="AD2117" s="40">
        <f>_xll.qlInterestRateIndexMaturity($X$9,AC2117,)</f>
        <v>54423</v>
      </c>
      <c r="AE2117" s="43">
        <f>_xll.qlTenorBasisValue(TenorBasis6M,AC2117,_xll.ohTrigger(trigger,$X$24))</f>
        <v>2.5142425517553151E-4</v>
      </c>
      <c r="AF2117" s="90">
        <f>_xll.qlTenorBasisForwardRate(TenorBasis6M,AC2117,_xll.ohTrigger(trigger,$X$24))</f>
        <v>1.5629793158256224E-2</v>
      </c>
      <c r="AG2117" s="90">
        <f>_xll.qlIndexFixing(TenorBasisIndex6M,$AB2117,TRUE,_xll.ohTrigger(trigger,$X$24))</f>
        <v>1.5543872884563026E-2</v>
      </c>
      <c r="AH2117" s="43">
        <f>_xll.qlIndexFixing($X$9,$AB2117,TRUE,trigger)</f>
        <v>1.5593350596424093E-2</v>
      </c>
      <c r="AI2117" s="45">
        <f t="shared" si="47"/>
        <v>-0.49477711861067519</v>
      </c>
    </row>
    <row r="2118" spans="27:35" x14ac:dyDescent="0.2">
      <c r="AA2118" s="122" t="s">
        <v>88</v>
      </c>
      <c r="AB2118" s="40">
        <f>_xll.qlInterestRateIndexFixingDate($X$9,AC2118)</f>
        <v>54242</v>
      </c>
      <c r="AC2118" s="40">
        <f>_xll.qlCalendarAdvance(calendar,$AC2117,AA2118,,,trigger)</f>
        <v>54246</v>
      </c>
      <c r="AD2118" s="40">
        <f>_xll.qlInterestRateIndexMaturity($X$9,AC2118,)</f>
        <v>54430</v>
      </c>
      <c r="AE2118" s="43">
        <f>_xll.qlTenorBasisValue(TenorBasis6M,AC2118,_xll.ohTrigger(trigger,$X$24))</f>
        <v>2.5123722687311309E-4</v>
      </c>
      <c r="AF2118" s="90">
        <f>_xll.qlTenorBasisForwardRate(TenorBasis6M,AC2118,_xll.ohTrigger(trigger,$X$24))</f>
        <v>1.5629661858361787E-2</v>
      </c>
      <c r="AG2118" s="90">
        <f>_xll.qlIndexFixing(TenorBasisIndex6M,$AB2118,TRUE,_xll.ohTrigger(trigger,$X$24))</f>
        <v>1.5629004425463666E-2</v>
      </c>
      <c r="AH2118" s="43">
        <f>_xll.qlIndexFixing($X$9,$AB2118,TRUE,trigger)</f>
        <v>1.5593325604392172E-2</v>
      </c>
      <c r="AI2118" s="45">
        <f t="shared" si="47"/>
        <v>0.35678821071494571</v>
      </c>
    </row>
    <row r="2119" spans="27:35" x14ac:dyDescent="0.2">
      <c r="AA2119" s="122" t="s">
        <v>88</v>
      </c>
      <c r="AB2119" s="40">
        <f>_xll.qlInterestRateIndexFixingDate($X$9,AC2119)</f>
        <v>54249</v>
      </c>
      <c r="AC2119" s="40">
        <f>_xll.qlCalendarAdvance(calendar,$AC2118,AA2119,,,trigger)</f>
        <v>54253</v>
      </c>
      <c r="AD2119" s="40">
        <f>_xll.qlInterestRateIndexMaturity($X$9,AC2119,)</f>
        <v>54437</v>
      </c>
      <c r="AE2119" s="43">
        <f>_xll.qlTenorBasisValue(TenorBasis6M,AC2119,_xll.ohTrigger(trigger,$X$24))</f>
        <v>2.5105077517734522E-4</v>
      </c>
      <c r="AF2119" s="90">
        <f>_xll.qlTenorBasisForwardRate(TenorBasis6M,AC2119,_xll.ohTrigger(trigger,$X$24))</f>
        <v>1.5629497946296127E-2</v>
      </c>
      <c r="AG2119" s="90">
        <f>_xll.qlIndexFixing(TenorBasisIndex6M,$AB2119,TRUE,_xll.ohTrigger(trigger,$X$24))</f>
        <v>1.5628840513461001E-2</v>
      </c>
      <c r="AH2119" s="43">
        <f>_xll.qlIndexFixing($X$9,$AB2119,TRUE,trigger)</f>
        <v>1.5593280126776585E-2</v>
      </c>
      <c r="AI2119" s="45">
        <f t="shared" si="47"/>
        <v>0.35560386684415846</v>
      </c>
    </row>
    <row r="2120" spans="27:35" x14ac:dyDescent="0.2">
      <c r="AA2120" s="122" t="s">
        <v>88</v>
      </c>
      <c r="AB2120" s="40">
        <f>_xll.qlInterestRateIndexFixingDate($X$9,AC2120)</f>
        <v>54256</v>
      </c>
      <c r="AC2120" s="40">
        <f>_xll.qlCalendarAdvance(calendar,$AC2119,AA2120,,,trigger)</f>
        <v>54260</v>
      </c>
      <c r="AD2120" s="40">
        <f>_xll.qlInterestRateIndexMaturity($X$9,AC2120,)</f>
        <v>54444</v>
      </c>
      <c r="AE2120" s="43">
        <f>_xll.qlTenorBasisValue(TenorBasis6M,AC2120,_xll.ohTrigger(trigger,$X$24))</f>
        <v>2.5086489839043214E-4</v>
      </c>
      <c r="AF2120" s="90">
        <f>_xll.qlTenorBasisForwardRate(TenorBasis6M,AC2120,_xll.ohTrigger(trigger,$X$24))</f>
        <v>1.5629301420377547E-2</v>
      </c>
      <c r="AG2120" s="90">
        <f>_xll.qlIndexFixing(TenorBasisIndex6M,$AB2120,TRUE,_xll.ohTrigger(trigger,$X$24))</f>
        <v>1.5628643987615837E-2</v>
      </c>
      <c r="AH2120" s="43">
        <f>_xll.qlIndexFixing($X$9,$AB2120,TRUE,trigger)</f>
        <v>1.5593214163581679E-2</v>
      </c>
      <c r="AI2120" s="45">
        <f t="shared" si="47"/>
        <v>0.3542982403415863</v>
      </c>
    </row>
    <row r="2121" spans="27:35" x14ac:dyDescent="0.2">
      <c r="AA2121" s="122" t="s">
        <v>88</v>
      </c>
      <c r="AB2121" s="40">
        <f>_xll.qlInterestRateIndexFixingDate($X$9,AC2121)</f>
        <v>54263</v>
      </c>
      <c r="AC2121" s="40">
        <f>_xll.qlCalendarAdvance(calendar,$AC2120,AA2121,,,trigger)</f>
        <v>54267</v>
      </c>
      <c r="AD2121" s="40">
        <f>_xll.qlInterestRateIndexMaturity($X$9,AC2121,)</f>
        <v>54451</v>
      </c>
      <c r="AE2121" s="43">
        <f>_xll.qlTenorBasisValue(TenorBasis6M,AC2121,_xll.ohTrigger(trigger,$X$24))</f>
        <v>2.5067959481921544E-4</v>
      </c>
      <c r="AF2121" s="90">
        <f>_xll.qlTenorBasisForwardRate(TenorBasis6M,AC2121,_xll.ohTrigger(trigger,$X$24))</f>
        <v>1.5629072278929991E-2</v>
      </c>
      <c r="AG2121" s="90">
        <f>_xll.qlIndexFixing(TenorBasisIndex6M,$AB2121,TRUE,_xll.ohTrigger(trigger,$X$24))</f>
        <v>1.5628414846253432E-2</v>
      </c>
      <c r="AH2121" s="43">
        <f>_xll.qlIndexFixing($X$9,$AB2121,TRUE,trigger)</f>
        <v>1.5593127714805715E-2</v>
      </c>
      <c r="AI2121" s="45">
        <f t="shared" si="47"/>
        <v>0.35287131447717457</v>
      </c>
    </row>
    <row r="2122" spans="27:35" x14ac:dyDescent="0.2">
      <c r="AA2122" s="122" t="s">
        <v>88</v>
      </c>
      <c r="AB2122" s="40">
        <f>_xll.qlInterestRateIndexFixingDate($X$9,AC2122)</f>
        <v>54270</v>
      </c>
      <c r="AC2122" s="40">
        <f>_xll.qlCalendarAdvance(calendar,$AC2121,AA2122,,,trigger)</f>
        <v>54274</v>
      </c>
      <c r="AD2122" s="40">
        <f>_xll.qlInterestRateIndexMaturity($X$9,AC2122,)</f>
        <v>54458</v>
      </c>
      <c r="AE2122" s="43">
        <f>_xll.qlTenorBasisValue(TenorBasis6M,AC2122,_xll.ohTrigger(trigger,$X$24))</f>
        <v>2.5049486277516303E-4</v>
      </c>
      <c r="AF2122" s="90">
        <f>_xll.qlTenorBasisForwardRate(TenorBasis6M,AC2122,_xll.ohTrigger(trigger,$X$24))</f>
        <v>1.562881052028697E-2</v>
      </c>
      <c r="AG2122" s="90">
        <f>_xll.qlIndexFixing(TenorBasisIndex6M,$AB2122,TRUE,_xll.ohTrigger(trigger,$X$24))</f>
        <v>1.571344203659979E-2</v>
      </c>
      <c r="AH2122" s="43">
        <f>_xll.qlIndexFixing($X$9,$AB2122,TRUE,trigger)</f>
        <v>1.5593020780454341E-2</v>
      </c>
      <c r="AI2122" s="45">
        <f t="shared" si="47"/>
        <v>1.2042125614544936</v>
      </c>
    </row>
    <row r="2123" spans="27:35" x14ac:dyDescent="0.2">
      <c r="AA2123" s="122" t="s">
        <v>88</v>
      </c>
      <c r="AB2123" s="40">
        <f>_xll.qlInterestRateIndexFixingDate($X$9,AC2123)</f>
        <v>54277</v>
      </c>
      <c r="AC2123" s="40">
        <f>_xll.qlCalendarAdvance(calendar,$AC2122,AA2123,,,trigger)</f>
        <v>54281</v>
      </c>
      <c r="AD2123" s="40">
        <f>_xll.qlInterestRateIndexMaturity($X$9,AC2123,)</f>
        <v>54465</v>
      </c>
      <c r="AE2123" s="43">
        <f>_xll.qlTenorBasisValue(TenorBasis6M,AC2123,_xll.ohTrigger(trigger,$X$24))</f>
        <v>2.5031070057435846E-4</v>
      </c>
      <c r="AF2123" s="90">
        <f>_xll.qlTenorBasisForwardRate(TenorBasis6M,AC2123,_xll.ohTrigger(trigger,$X$24))</f>
        <v>1.5628516142783728E-2</v>
      </c>
      <c r="AG2123" s="90">
        <f>_xll.qlIndexFixing(TenorBasisIndex6M,$AB2123,TRUE,_xll.ohTrigger(trigger,$X$24))</f>
        <v>1.5627858710308744E-2</v>
      </c>
      <c r="AH2123" s="43">
        <f>_xll.qlIndexFixing($X$9,$AB2123,TRUE,trigger)</f>
        <v>1.5592893360529296E-2</v>
      </c>
      <c r="AI2123" s="45">
        <f t="shared" si="47"/>
        <v>0.34965349779448107</v>
      </c>
    </row>
    <row r="2124" spans="27:35" x14ac:dyDescent="0.2">
      <c r="AA2124" s="122" t="s">
        <v>88</v>
      </c>
      <c r="AB2124" s="40">
        <f>_xll.qlInterestRateIndexFixingDate($X$9,AC2124)</f>
        <v>54284</v>
      </c>
      <c r="AC2124" s="40">
        <f>_xll.qlCalendarAdvance(calendar,$AC2123,AA2124,,,trigger)</f>
        <v>54288</v>
      </c>
      <c r="AD2124" s="40">
        <f>_xll.qlInterestRateIndexMaturity($X$9,AC2124,)</f>
        <v>54472</v>
      </c>
      <c r="AE2124" s="43">
        <f>_xll.qlTenorBasisValue(TenorBasis6M,AC2124,_xll.ohTrigger(trigger,$X$24))</f>
        <v>2.5012710653748977E-4</v>
      </c>
      <c r="AF2124" s="90">
        <f>_xll.qlTenorBasisForwardRate(TenorBasis6M,AC2124,_xll.ohTrigger(trigger,$X$24))</f>
        <v>1.56281891447668E-2</v>
      </c>
      <c r="AG2124" s="90">
        <f>_xll.qlIndexFixing(TenorBasisIndex6M,$AB2124,TRUE,_xll.ohTrigger(trigger,$X$24))</f>
        <v>1.5542293880559823E-2</v>
      </c>
      <c r="AH2124" s="43">
        <f>_xll.qlIndexFixing($X$9,$AB2124,TRUE,trigger)</f>
        <v>1.5592745455036224E-2</v>
      </c>
      <c r="AI2124" s="45">
        <f t="shared" si="47"/>
        <v>-0.50451574476400451</v>
      </c>
    </row>
    <row r="2125" spans="27:35" x14ac:dyDescent="0.2">
      <c r="AA2125" s="122" t="s">
        <v>88</v>
      </c>
      <c r="AB2125" s="40">
        <f>_xll.qlInterestRateIndexFixingDate($X$9,AC2125)</f>
        <v>54291</v>
      </c>
      <c r="AC2125" s="40">
        <f>_xll.qlCalendarAdvance(calendar,$AC2124,AA2125,,,trigger)</f>
        <v>54295</v>
      </c>
      <c r="AD2125" s="40">
        <f>_xll.qlInterestRateIndexMaturity($X$9,AC2125,)</f>
        <v>54479</v>
      </c>
      <c r="AE2125" s="43">
        <f>_xll.qlTenorBasisValue(TenorBasis6M,AC2125,_xll.ohTrigger(trigger,$X$24))</f>
        <v>2.4994407898983864E-4</v>
      </c>
      <c r="AF2125" s="90">
        <f>_xll.qlTenorBasisForwardRate(TenorBasis6M,AC2125,_xll.ohTrigger(trigger,$X$24))</f>
        <v>1.5627829524584472E-2</v>
      </c>
      <c r="AG2125" s="90">
        <f>_xll.qlIndexFixing(TenorBasisIndex6M,$AB2125,TRUE,_xll.ohTrigger(trigger,$X$24))</f>
        <v>1.5627172092355382E-2</v>
      </c>
      <c r="AH2125" s="43">
        <f>_xll.qlIndexFixing($X$9,$AB2125,TRUE,trigger)</f>
        <v>1.559257706397817E-2</v>
      </c>
      <c r="AI2125" s="45">
        <f t="shared" si="47"/>
        <v>0.3459502837721215</v>
      </c>
    </row>
    <row r="2126" spans="27:35" x14ac:dyDescent="0.2">
      <c r="AA2126" s="122" t="s">
        <v>88</v>
      </c>
      <c r="AB2126" s="40">
        <f>_xll.qlInterestRateIndexFixingDate($X$9,AC2126)</f>
        <v>54298</v>
      </c>
      <c r="AC2126" s="40">
        <f>_xll.qlCalendarAdvance(calendar,$AC2125,AA2126,,,trigger)</f>
        <v>54302</v>
      </c>
      <c r="AD2126" s="40">
        <f>_xll.qlInterestRateIndexMaturity($X$9,AC2126,)</f>
        <v>54483</v>
      </c>
      <c r="AE2126" s="43">
        <f>_xll.qlTenorBasisValue(TenorBasis6M,AC2126,_xll.ohTrigger(trigger,$X$24))</f>
        <v>2.4976161626126948E-4</v>
      </c>
      <c r="AF2126" s="90">
        <f>_xll.qlTenorBasisForwardRate(TenorBasis6M,AC2126,_xll.ohTrigger(trigger,$X$24))</f>
        <v>1.5626539614626796E-2</v>
      </c>
      <c r="AG2126" s="90">
        <f>_xll.qlIndexFixing(TenorBasisIndex6M,$AB2126,TRUE,_xll.ohTrigger(trigger,$X$24))</f>
        <v>1.5625882267765213E-2</v>
      </c>
      <c r="AH2126" s="43">
        <f>_xll.qlIndexFixing($X$9,$AB2126,TRUE,trigger)</f>
        <v>1.5591439165398527E-2</v>
      </c>
      <c r="AI2126" s="45">
        <f t="shared" si="47"/>
        <v>0.34443102366686629</v>
      </c>
    </row>
    <row r="2127" spans="27:35" x14ac:dyDescent="0.2">
      <c r="AA2127" s="122" t="s">
        <v>88</v>
      </c>
      <c r="AB2127" s="40">
        <f>_xll.qlInterestRateIndexFixingDate($X$9,AC2127)</f>
        <v>54305</v>
      </c>
      <c r="AC2127" s="40">
        <f>_xll.qlCalendarAdvance(calendar,$AC2126,AA2127,,,trigger)</f>
        <v>54309</v>
      </c>
      <c r="AD2127" s="40">
        <f>_xll.qlInterestRateIndexMaturity($X$9,AC2127,)</f>
        <v>54490</v>
      </c>
      <c r="AE2127" s="43">
        <f>_xll.qlTenorBasisValue(TenorBasis6M,AC2127,_xll.ohTrigger(trigger,$X$24))</f>
        <v>2.4957971668621882E-4</v>
      </c>
      <c r="AF2127" s="90">
        <f>_xll.qlTenorBasisForwardRate(TenorBasis6M,AC2127,_xll.ohTrigger(trigger,$X$24))</f>
        <v>1.5626121792226916E-2</v>
      </c>
      <c r="AG2127" s="90">
        <f>_xll.qlIndexFixing(TenorBasisIndex6M,$AB2127,TRUE,_xll.ohTrigger(trigger,$X$24))</f>
        <v>1.5538836647294966E-2</v>
      </c>
      <c r="AH2127" s="43">
        <f>_xll.qlIndexFixing($X$9,$AB2127,TRUE,trigger)</f>
        <v>1.5591234219512851E-2</v>
      </c>
      <c r="AI2127" s="45">
        <f t="shared" si="47"/>
        <v>-0.52397572217885091</v>
      </c>
    </row>
    <row r="2128" spans="27:35" x14ac:dyDescent="0.2">
      <c r="AA2128" s="122" t="s">
        <v>88</v>
      </c>
      <c r="AB2128" s="40">
        <f>_xll.qlInterestRateIndexFixingDate($X$9,AC2128)</f>
        <v>54312</v>
      </c>
      <c r="AC2128" s="40">
        <f>_xll.qlCalendarAdvance(calendar,$AC2127,AA2128,,,trigger)</f>
        <v>54316</v>
      </c>
      <c r="AD2128" s="40">
        <f>_xll.qlInterestRateIndexMaturity($X$9,AC2128,)</f>
        <v>54497</v>
      </c>
      <c r="AE2128" s="43">
        <f>_xll.qlTenorBasisValue(TenorBasis6M,AC2128,_xll.ohTrigger(trigger,$X$24))</f>
        <v>2.4939837860368406E-4</v>
      </c>
      <c r="AF2128" s="90">
        <f>_xll.qlTenorBasisForwardRate(TenorBasis6M,AC2128,_xll.ohTrigger(trigger,$X$24))</f>
        <v>1.5625671347324319E-2</v>
      </c>
      <c r="AG2128" s="90">
        <f>_xll.qlIndexFixing(TenorBasisIndex6M,$AB2128,TRUE,_xll.ohTrigger(trigger,$X$24))</f>
        <v>1.5625014000764815E-2</v>
      </c>
      <c r="AH2128" s="43">
        <f>_xll.qlIndexFixing($X$9,$AB2128,TRUE,trigger)</f>
        <v>1.5591008790730469E-2</v>
      </c>
      <c r="AI2128" s="45">
        <f t="shared" si="47"/>
        <v>0.34005210034345967</v>
      </c>
    </row>
    <row r="2129" spans="27:35" x14ac:dyDescent="0.2">
      <c r="AA2129" s="122" t="s">
        <v>88</v>
      </c>
      <c r="AB2129" s="40">
        <f>_xll.qlInterestRateIndexFixingDate($X$9,AC2129)</f>
        <v>54319</v>
      </c>
      <c r="AC2129" s="40">
        <f>_xll.qlCalendarAdvance(calendar,$AC2128,AA2129,,,trigger)</f>
        <v>54323</v>
      </c>
      <c r="AD2129" s="40">
        <f>_xll.qlInterestRateIndexMaturity($X$9,AC2129,)</f>
        <v>54504</v>
      </c>
      <c r="AE2129" s="43">
        <f>_xll.qlTenorBasisValue(TenorBasis6M,AC2129,_xll.ohTrigger(trigger,$X$24))</f>
        <v>2.4921760035721287E-4</v>
      </c>
      <c r="AF2129" s="90">
        <f>_xll.qlTenorBasisForwardRate(TenorBasis6M,AC2129,_xll.ohTrigger(trigger,$X$24))</f>
        <v>1.562518827829203E-2</v>
      </c>
      <c r="AG2129" s="90">
        <f>_xll.qlIndexFixing(TenorBasisIndex6M,$AB2129,TRUE,_xll.ohTrigger(trigger,$X$24))</f>
        <v>1.5711223650112901E-2</v>
      </c>
      <c r="AH2129" s="43">
        <f>_xll.qlIndexFixing($X$9,$AB2129,TRUE,trigger)</f>
        <v>1.55907628790558E-2</v>
      </c>
      <c r="AI2129" s="45">
        <f t="shared" si="47"/>
        <v>1.2046077105710116</v>
      </c>
    </row>
    <row r="2130" spans="27:35" x14ac:dyDescent="0.2">
      <c r="AA2130" s="122" t="s">
        <v>88</v>
      </c>
      <c r="AB2130" s="40">
        <f>_xll.qlInterestRateIndexFixingDate($X$9,AC2130)</f>
        <v>54326</v>
      </c>
      <c r="AC2130" s="40">
        <f>_xll.qlCalendarAdvance(calendar,$AC2129,AA2130,,,trigger)</f>
        <v>54330</v>
      </c>
      <c r="AD2130" s="40">
        <f>_xll.qlInterestRateIndexMaturity($X$9,AC2130,)</f>
        <v>54511</v>
      </c>
      <c r="AE2130" s="43">
        <f>_xll.qlTenorBasisValue(TenorBasis6M,AC2130,_xll.ohTrigger(trigger,$X$24))</f>
        <v>2.4903738029489228E-4</v>
      </c>
      <c r="AF2130" s="90">
        <f>_xll.qlTenorBasisForwardRate(TenorBasis6M,AC2130,_xll.ohTrigger(trigger,$X$24))</f>
        <v>1.5624672583508801E-2</v>
      </c>
      <c r="AG2130" s="90">
        <f>_xll.qlIndexFixing(TenorBasisIndex6M,$AB2130,TRUE,_xll.ohTrigger(trigger,$X$24))</f>
        <v>1.5624015237292888E-2</v>
      </c>
      <c r="AH2130" s="43">
        <f>_xll.qlIndexFixing($X$9,$AB2130,TRUE,trigger)</f>
        <v>1.5590496484498558E-2</v>
      </c>
      <c r="AI2130" s="45">
        <f t="shared" si="47"/>
        <v>0.33518752794330087</v>
      </c>
    </row>
    <row r="2131" spans="27:35" x14ac:dyDescent="0.2">
      <c r="AA2131" s="122" t="s">
        <v>88</v>
      </c>
      <c r="AB2131" s="40">
        <f>_xll.qlInterestRateIndexFixingDate($X$9,AC2131)</f>
        <v>54333</v>
      </c>
      <c r="AC2131" s="40">
        <f>_xll.qlCalendarAdvance(calendar,$AC2130,AA2131,,,trigger)</f>
        <v>54337</v>
      </c>
      <c r="AD2131" s="40">
        <f>_xll.qlInterestRateIndexMaturity($X$9,AC2131,)</f>
        <v>54519</v>
      </c>
      <c r="AE2131" s="43">
        <f>_xll.qlTenorBasisValue(TenorBasis6M,AC2131,_xll.ohTrigger(trigger,$X$24))</f>
        <v>2.4885771676933806E-4</v>
      </c>
      <c r="AF2131" s="90">
        <f>_xll.qlTenorBasisForwardRate(TenorBasis6M,AC2131,_xll.ohTrigger(trigger,$X$24))</f>
        <v>1.5624411939725377E-2</v>
      </c>
      <c r="AG2131" s="90">
        <f>_xll.qlIndexFixing(TenorBasisIndex6M,$AB2131,TRUE,_xll.ohTrigger(trigger,$X$24))</f>
        <v>1.5623754565297517E-2</v>
      </c>
      <c r="AH2131" s="43">
        <f>_xll.qlIndexFixing($X$9,$AB2131,TRUE,trigger)</f>
        <v>1.5590518710463961E-2</v>
      </c>
      <c r="AI2131" s="45">
        <f t="shared" si="47"/>
        <v>0.33235854833555889</v>
      </c>
    </row>
    <row r="2132" spans="27:35" x14ac:dyDescent="0.2">
      <c r="AA2132" s="122" t="s">
        <v>88</v>
      </c>
      <c r="AB2132" s="40">
        <f>_xll.qlInterestRateIndexFixingDate($X$9,AC2132)</f>
        <v>54340</v>
      </c>
      <c r="AC2132" s="40">
        <f>_xll.qlCalendarAdvance(calendar,$AC2131,AA2132,,,trigger)</f>
        <v>54344</v>
      </c>
      <c r="AD2132" s="40">
        <f>_xll.qlInterestRateIndexMaturity($X$9,AC2132,)</f>
        <v>54526</v>
      </c>
      <c r="AE2132" s="43">
        <f>_xll.qlTenorBasisValue(TenorBasis6M,AC2132,_xll.ohTrigger(trigger,$X$24))</f>
        <v>2.4867860813768388E-4</v>
      </c>
      <c r="AF2132" s="90">
        <f>_xll.qlTenorBasisForwardRate(TenorBasis6M,AC2132,_xll.ohTrigger(trigger,$X$24))</f>
        <v>1.5623828632186842E-2</v>
      </c>
      <c r="AG2132" s="90">
        <f>_xll.qlIndexFixing(TenorBasisIndex6M,$AB2132,TRUE,_xll.ohTrigger(trigger,$X$24))</f>
        <v>1.5537042319851114E-2</v>
      </c>
      <c r="AH2132" s="43">
        <f>_xll.qlIndexFixing($X$9,$AB2132,TRUE,trigger)</f>
        <v>1.5590209873782459E-2</v>
      </c>
      <c r="AI2132" s="45">
        <f t="shared" si="47"/>
        <v>-0.53167553931345035</v>
      </c>
    </row>
    <row r="2133" spans="27:35" x14ac:dyDescent="0.2">
      <c r="AA2133" s="122" t="s">
        <v>88</v>
      </c>
      <c r="AB2133" s="40">
        <f>_xll.qlInterestRateIndexFixingDate($X$9,AC2133)</f>
        <v>54347</v>
      </c>
      <c r="AC2133" s="40">
        <f>_xll.qlCalendarAdvance(calendar,$AC2132,AA2133,,,trigger)</f>
        <v>54351</v>
      </c>
      <c r="AD2133" s="40">
        <f>_xll.qlInterestRateIndexMaturity($X$9,AC2133,)</f>
        <v>54533</v>
      </c>
      <c r="AE2133" s="43">
        <f>_xll.qlTenorBasisValue(TenorBasis6M,AC2133,_xll.ohTrigger(trigger,$X$24))</f>
        <v>2.4850005276157026E-4</v>
      </c>
      <c r="AF2133" s="90">
        <f>_xll.qlTenorBasisForwardRate(TenorBasis6M,AC2133,_xll.ohTrigger(trigger,$X$24))</f>
        <v>1.5623212692550403E-2</v>
      </c>
      <c r="AG2133" s="90">
        <f>_xll.qlIndexFixing(TenorBasisIndex6M,$AB2133,TRUE,_xll.ohTrigger(trigger,$X$24))</f>
        <v>1.57087722411406E-2</v>
      </c>
      <c r="AH2133" s="43">
        <f>_xll.qlIndexFixing($X$9,$AB2133,TRUE,trigger)</f>
        <v>1.5589880553362294E-2</v>
      </c>
      <c r="AI2133" s="45">
        <f t="shared" si="47"/>
        <v>1.1889168777830597</v>
      </c>
    </row>
    <row r="2134" spans="27:35" x14ac:dyDescent="0.2">
      <c r="AA2134" s="122" t="s">
        <v>88</v>
      </c>
      <c r="AB2134" s="40">
        <f>_xll.qlInterestRateIndexFixingDate($X$9,AC2134)</f>
        <v>54354</v>
      </c>
      <c r="AC2134" s="40">
        <f>_xll.qlCalendarAdvance(calendar,$AC2133,AA2134,,,trigger)</f>
        <v>54358</v>
      </c>
      <c r="AD2134" s="40">
        <f>_xll.qlInterestRateIndexMaturity($X$9,AC2134,)</f>
        <v>54540</v>
      </c>
      <c r="AE2134" s="43">
        <f>_xll.qlTenorBasisValue(TenorBasis6M,AC2134,_xll.ohTrigger(trigger,$X$24))</f>
        <v>2.4832204900713416E-4</v>
      </c>
      <c r="AF2134" s="90">
        <f>_xll.qlTenorBasisForwardRate(TenorBasis6M,AC2134,_xll.ohTrigger(trigger,$X$24))</f>
        <v>1.5622564119219539E-2</v>
      </c>
      <c r="AG2134" s="90">
        <f>_xll.qlIndexFixing(TenorBasisIndex6M,$AB2134,TRUE,_xll.ohTrigger(trigger,$X$24))</f>
        <v>1.5621906745425457E-2</v>
      </c>
      <c r="AH2134" s="43">
        <f>_xll.qlIndexFixing($X$9,$AB2134,TRUE,trigger)</f>
        <v>1.5589530749211374E-2</v>
      </c>
      <c r="AI2134" s="45">
        <f t="shared" si="47"/>
        <v>0.32375996214082869</v>
      </c>
    </row>
    <row r="2135" spans="27:35" x14ac:dyDescent="0.2">
      <c r="AA2135" s="122" t="s">
        <v>88</v>
      </c>
      <c r="AB2135" s="40">
        <f>_xll.qlInterestRateIndexFixingDate($X$9,AC2135)</f>
        <v>54361</v>
      </c>
      <c r="AC2135" s="40">
        <f>_xll.qlCalendarAdvance(calendar,$AC2134,AA2135,,,trigger)</f>
        <v>54365</v>
      </c>
      <c r="AD2135" s="40">
        <f>_xll.qlInterestRateIndexMaturity($X$9,AC2135,)</f>
        <v>54546</v>
      </c>
      <c r="AE2135" s="43">
        <f>_xll.qlTenorBasisValue(TenorBasis6M,AC2135,_xll.ohTrigger(trigger,$X$24))</f>
        <v>2.4814459524499831E-4</v>
      </c>
      <c r="AF2135" s="90">
        <f>_xll.qlTenorBasisForwardRate(TenorBasis6M,AC2135,_xll.ohTrigger(trigger,$X$24))</f>
        <v>1.5621604667047817E-2</v>
      </c>
      <c r="AG2135" s="90">
        <f>_xll.qlIndexFixing(TenorBasisIndex6M,$AB2135,TRUE,_xll.ohTrigger(trigger,$X$24))</f>
        <v>1.5620947321879021E-2</v>
      </c>
      <c r="AH2135" s="43">
        <f>_xll.qlIndexFixing($X$9,$AB2135,TRUE,trigger)</f>
        <v>1.5588857268769657E-2</v>
      </c>
      <c r="AI2135" s="45">
        <f t="shared" si="47"/>
        <v>0.32090053109364369</v>
      </c>
    </row>
    <row r="2136" spans="27:35" x14ac:dyDescent="0.2">
      <c r="AA2136" s="122" t="s">
        <v>88</v>
      </c>
      <c r="AB2136" s="40">
        <f>_xll.qlInterestRateIndexFixingDate($X$9,AC2136)</f>
        <v>54368</v>
      </c>
      <c r="AC2136" s="40">
        <f>_xll.qlCalendarAdvance(calendar,$AC2135,AA2136,,,trigger)</f>
        <v>54372</v>
      </c>
      <c r="AD2136" s="40">
        <f>_xll.qlInterestRateIndexMaturity($X$9,AC2136,)</f>
        <v>54553</v>
      </c>
      <c r="AE2136" s="43">
        <f>_xll.qlTenorBasisValue(TenorBasis6M,AC2136,_xll.ohTrigger(trigger,$X$24))</f>
        <v>2.4796768985026012E-4</v>
      </c>
      <c r="AF2136" s="90">
        <f>_xll.qlTenorBasisForwardRate(TenorBasis6M,AC2136,_xll.ohTrigger(trigger,$X$24))</f>
        <v>1.5620893184071857E-2</v>
      </c>
      <c r="AG2136" s="90">
        <f>_xll.qlIndexFixing(TenorBasisIndex6M,$AB2136,TRUE,_xll.ohTrigger(trigger,$X$24))</f>
        <v>1.5620235839145078E-2</v>
      </c>
      <c r="AH2136" s="43">
        <f>_xll.qlIndexFixing($X$9,$AB2136,TRUE,trigger)</f>
        <v>1.5588467977106E-2</v>
      </c>
      <c r="AI2136" s="45">
        <f t="shared" si="47"/>
        <v>0.31767862039077527</v>
      </c>
    </row>
    <row r="2137" spans="27:35" x14ac:dyDescent="0.2">
      <c r="AA2137" s="122" t="s">
        <v>88</v>
      </c>
      <c r="AB2137" s="40">
        <f>_xll.qlInterestRateIndexFixingDate($X$9,AC2137)</f>
        <v>54375</v>
      </c>
      <c r="AC2137" s="40">
        <f>_xll.qlCalendarAdvance(calendar,$AC2136,AA2137,,,trigger)</f>
        <v>54379</v>
      </c>
      <c r="AD2137" s="40">
        <f>_xll.qlInterestRateIndexMaturity($X$9,AC2137,)</f>
        <v>54560</v>
      </c>
      <c r="AE2137" s="43">
        <f>_xll.qlTenorBasisValue(TenorBasis6M,AC2137,_xll.ohTrigger(trigger,$X$24))</f>
        <v>2.4779133120248121E-4</v>
      </c>
      <c r="AF2137" s="90">
        <f>_xll.qlTenorBasisForwardRate(TenorBasis6M,AC2137,_xll.ohTrigger(trigger,$X$24))</f>
        <v>1.5620149064171572E-2</v>
      </c>
      <c r="AG2137" s="90">
        <f>_xll.qlIndexFixing(TenorBasisIndex6M,$AB2137,TRUE,_xll.ohTrigger(trigger,$X$24))</f>
        <v>1.5619491719497411E-2</v>
      </c>
      <c r="AH2137" s="43">
        <f>_xll.qlIndexFixing($X$9,$AB2137,TRUE,trigger)</f>
        <v>1.5588058202628225E-2</v>
      </c>
      <c r="AI2137" s="45">
        <f t="shared" si="47"/>
        <v>0.31433516869185452</v>
      </c>
    </row>
    <row r="2138" spans="27:35" x14ac:dyDescent="0.2">
      <c r="AA2138" s="122" t="s">
        <v>88</v>
      </c>
      <c r="AB2138" s="40">
        <f>_xll.qlInterestRateIndexFixingDate($X$9,AC2138)</f>
        <v>54382</v>
      </c>
      <c r="AC2138" s="40">
        <f>_xll.qlCalendarAdvance(calendar,$AC2137,AA2138,,,trigger)</f>
        <v>54386</v>
      </c>
      <c r="AD2138" s="40">
        <f>_xll.qlInterestRateIndexMaturity($X$9,AC2138,)</f>
        <v>54567</v>
      </c>
      <c r="AE2138" s="43">
        <f>_xll.qlTenorBasisValue(TenorBasis6M,AC2138,_xll.ohTrigger(trigger,$X$24))</f>
        <v>2.4761551768567701E-4</v>
      </c>
      <c r="AF2138" s="90">
        <f>_xll.qlTenorBasisForwardRate(TenorBasis6M,AC2138,_xll.ohTrigger(trigger,$X$24))</f>
        <v>1.5619372305775626E-2</v>
      </c>
      <c r="AG2138" s="90">
        <f>_xll.qlIndexFixing(TenorBasisIndex6M,$AB2138,TRUE,_xll.ohTrigger(trigger,$X$24))</f>
        <v>1.5532150244795002E-2</v>
      </c>
      <c r="AH2138" s="43">
        <f>_xll.qlIndexFixing($X$9,$AB2138,TRUE,trigger)</f>
        <v>1.5587627945351347E-2</v>
      </c>
      <c r="AI2138" s="45">
        <f t="shared" si="47"/>
        <v>-0.55477700556345533</v>
      </c>
    </row>
    <row r="2139" spans="27:35" x14ac:dyDescent="0.2">
      <c r="AA2139" s="122" t="s">
        <v>88</v>
      </c>
      <c r="AB2139" s="40">
        <f>_xll.qlInterestRateIndexFixingDate($X$9,AC2139)</f>
        <v>54389</v>
      </c>
      <c r="AC2139" s="40">
        <f>_xll.qlCalendarAdvance(calendar,$AC2138,AA2139,,,trigger)</f>
        <v>54393</v>
      </c>
      <c r="AD2139" s="40">
        <f>_xll.qlInterestRateIndexMaturity($X$9,AC2139,)</f>
        <v>54575</v>
      </c>
      <c r="AE2139" s="43">
        <f>_xll.qlTenorBasisValue(TenorBasis6M,AC2139,_xll.ohTrigger(trigger,$X$24))</f>
        <v>2.4744024768830544E-4</v>
      </c>
      <c r="AF2139" s="90">
        <f>_xll.qlTenorBasisForwardRate(TenorBasis6M,AC2139,_xll.ohTrigger(trigger,$X$24))</f>
        <v>1.5618831691740803E-2</v>
      </c>
      <c r="AG2139" s="90">
        <f>_xll.qlIndexFixing(TenorBasisIndex6M,$AB2139,TRUE,_xll.ohTrigger(trigger,$X$24))</f>
        <v>1.5618174319219112E-2</v>
      </c>
      <c r="AH2139" s="43">
        <f>_xll.qlIndexFixing($X$9,$AB2139,TRUE,trigger)</f>
        <v>1.5587474472921034E-2</v>
      </c>
      <c r="AI2139" s="45">
        <f t="shared" si="47"/>
        <v>0.30699846298077105</v>
      </c>
    </row>
    <row r="2140" spans="27:35" x14ac:dyDescent="0.2">
      <c r="AA2140" s="122" t="s">
        <v>88</v>
      </c>
      <c r="AB2140" s="40">
        <f>_xll.qlInterestRateIndexFixingDate($X$9,AC2140)</f>
        <v>54396</v>
      </c>
      <c r="AC2140" s="40">
        <f>_xll.qlCalendarAdvance(calendar,$AC2139,AA2140,,,trigger)</f>
        <v>54400</v>
      </c>
      <c r="AD2140" s="40">
        <f>_xll.qlInterestRateIndexMaturity($X$9,AC2140,)</f>
        <v>54582</v>
      </c>
      <c r="AE2140" s="43">
        <f>_xll.qlTenorBasisValue(TenorBasis6M,AC2140,_xll.ohTrigger(trigger,$X$24))</f>
        <v>2.4726551960325694E-4</v>
      </c>
      <c r="AF2140" s="90">
        <f>_xll.qlTenorBasisForwardRate(TenorBasis6M,AC2140,_xll.ohTrigger(trigger,$X$24))</f>
        <v>1.5617987283077811E-2</v>
      </c>
      <c r="AG2140" s="90">
        <f>_xll.qlIndexFixing(TenorBasisIndex6M,$AB2140,TRUE,_xll.ohTrigger(trigger,$X$24))</f>
        <v>1.5703534301795042E-2</v>
      </c>
      <c r="AH2140" s="43">
        <f>_xll.qlIndexFixing($X$9,$AB2140,TRUE,trigger)</f>
        <v>1.5587001766643396E-2</v>
      </c>
      <c r="AI2140" s="45">
        <f t="shared" si="47"/>
        <v>1.1653253515164601</v>
      </c>
    </row>
    <row r="2141" spans="27:35" x14ac:dyDescent="0.2">
      <c r="AA2141" s="122" t="s">
        <v>88</v>
      </c>
      <c r="AB2141" s="40">
        <f>_xll.qlInterestRateIndexFixingDate($X$9,AC2141)</f>
        <v>54403</v>
      </c>
      <c r="AC2141" s="40">
        <f>_xll.qlCalendarAdvance(calendar,$AC2140,AA2141,,,trigger)</f>
        <v>54407</v>
      </c>
      <c r="AD2141" s="40">
        <f>_xll.qlInterestRateIndexMaturity($X$9,AC2141,)</f>
        <v>54589</v>
      </c>
      <c r="AE2141" s="43">
        <f>_xll.qlTenorBasisValue(TenorBasis6M,AC2141,_xll.ohTrigger(trigger,$X$24))</f>
        <v>2.4709133182784332E-4</v>
      </c>
      <c r="AF2141" s="90">
        <f>_xll.qlTenorBasisForwardRate(TenorBasis6M,AC2141,_xll.ohTrigger(trigger,$X$24))</f>
        <v>1.5617110229721277E-2</v>
      </c>
      <c r="AG2141" s="90">
        <f>_xll.qlIndexFixing(TenorBasisIndex6M,$AB2141,TRUE,_xll.ohTrigger(trigger,$X$24))</f>
        <v>1.5616452857784173E-2</v>
      </c>
      <c r="AH2141" s="43">
        <f>_xll.qlIndexFixing($X$9,$AB2141,TRUE,trigger)</f>
        <v>1.5586508576725042E-2</v>
      </c>
      <c r="AI2141" s="45">
        <f t="shared" si="47"/>
        <v>0.29944281059131328</v>
      </c>
    </row>
    <row r="2142" spans="27:35" x14ac:dyDescent="0.2">
      <c r="AA2142" s="122" t="s">
        <v>88</v>
      </c>
      <c r="AB2142" s="40">
        <f>_xll.qlInterestRateIndexFixingDate($X$9,AC2142)</f>
        <v>54410</v>
      </c>
      <c r="AC2142" s="40">
        <f>_xll.qlCalendarAdvance(calendar,$AC2141,AA2142,,,trigger)</f>
        <v>54414</v>
      </c>
      <c r="AD2142" s="40">
        <f>_xll.qlInterestRateIndexMaturity($X$9,AC2142,)</f>
        <v>54596</v>
      </c>
      <c r="AE2142" s="43">
        <f>_xll.qlTenorBasisValue(TenorBasis6M,AC2142,_xll.ohTrigger(trigger,$X$24))</f>
        <v>2.4691768276378776E-4</v>
      </c>
      <c r="AF2142" s="90">
        <f>_xll.qlTenorBasisForwardRate(TenorBasis6M,AC2142,_xll.ohTrigger(trigger,$X$24))</f>
        <v>1.5616200530123428E-2</v>
      </c>
      <c r="AG2142" s="90">
        <f>_xll.qlIndexFixing(TenorBasisIndex6M,$AB2142,TRUE,_xll.ohTrigger(trigger,$X$24))</f>
        <v>1.561554315849421E-2</v>
      </c>
      <c r="AH2142" s="43">
        <f>_xll.qlIndexFixing($X$9,$AB2142,TRUE,trigger)</f>
        <v>1.5585994903181341E-2</v>
      </c>
      <c r="AI2142" s="45">
        <f t="shared" si="47"/>
        <v>0.29548255312868837</v>
      </c>
    </row>
    <row r="2143" spans="27:35" x14ac:dyDescent="0.2">
      <c r="AA2143" s="122" t="s">
        <v>88</v>
      </c>
      <c r="AB2143" s="40">
        <f>_xll.qlInterestRateIndexFixingDate($X$9,AC2143)</f>
        <v>54416</v>
      </c>
      <c r="AC2143" s="40">
        <f>_xll.qlCalendarAdvance(calendar,$AC2142,AA2143,,,trigger)</f>
        <v>54421</v>
      </c>
      <c r="AD2143" s="40">
        <f>_xll.qlInterestRateIndexMaturity($X$9,AC2143,)</f>
        <v>54603</v>
      </c>
      <c r="AE2143" s="43">
        <f>_xll.qlTenorBasisValue(TenorBasis6M,AC2143,_xll.ohTrigger(trigger,$X$24))</f>
        <v>2.4674457081721345E-4</v>
      </c>
      <c r="AF2143" s="90">
        <f>_xll.qlTenorBasisForwardRate(TenorBasis6M,AC2143,_xll.ohTrigger(trigger,$X$24))</f>
        <v>1.5615258182742642E-2</v>
      </c>
      <c r="AG2143" s="90">
        <f>_xll.qlIndexFixing(TenorBasisIndex6M,$AB2143,TRUE,_xll.ohTrigger(trigger,$X$24))</f>
        <v>1.5528544841663643E-2</v>
      </c>
      <c r="AH2143" s="43">
        <f>_xll.qlIndexFixing($X$9,$AB2143,TRUE,trigger)</f>
        <v>1.5585460746028986E-2</v>
      </c>
      <c r="AI2143" s="45">
        <f t="shared" si="47"/>
        <v>-0.56915904365342429</v>
      </c>
    </row>
    <row r="2144" spans="27:35" x14ac:dyDescent="0.2">
      <c r="AA2144" s="122" t="s">
        <v>88</v>
      </c>
      <c r="AB2144" s="40">
        <f>_xll.qlInterestRateIndexFixingDate($X$9,AC2144)</f>
        <v>54423</v>
      </c>
      <c r="AC2144" s="40">
        <f>_xll.qlCalendarAdvance(calendar,$AC2143,AA2144,,,trigger)</f>
        <v>54428</v>
      </c>
      <c r="AD2144" s="40">
        <f>_xll.qlInterestRateIndexMaturity($X$9,AC2144,)</f>
        <v>54609</v>
      </c>
      <c r="AE2144" s="43">
        <f>_xll.qlTenorBasisValue(TenorBasis6M,AC2144,_xll.ohTrigger(trigger,$X$24))</f>
        <v>2.4657199439863359E-4</v>
      </c>
      <c r="AF2144" s="90">
        <f>_xll.qlTenorBasisForwardRate(TenorBasis6M,AC2144,_xll.ohTrigger(trigger,$X$24))</f>
        <v>1.5614026259699524E-2</v>
      </c>
      <c r="AG2144" s="90">
        <f>_xll.qlIndexFixing(TenorBasisIndex6M,$AB2144,TRUE,_xll.ohTrigger(trigger,$X$24))</f>
        <v>1.5613368917091332E-2</v>
      </c>
      <c r="AH2144" s="43">
        <f>_xll.qlIndexFixing($X$9,$AB2144,TRUE,trigger)</f>
        <v>1.558461626366278E-2</v>
      </c>
      <c r="AI2144" s="45">
        <f t="shared" si="47"/>
        <v>0.28752653428552533</v>
      </c>
    </row>
    <row r="2145" spans="27:35" x14ac:dyDescent="0.2">
      <c r="AA2145" s="122" t="s">
        <v>88</v>
      </c>
      <c r="AB2145" s="40">
        <f>_xll.qlInterestRateIndexFixingDate($X$9,AC2145)</f>
        <v>54431</v>
      </c>
      <c r="AC2145" s="40">
        <f>_xll.qlCalendarAdvance(calendar,$AC2144,AA2145,,,trigger)</f>
        <v>54435</v>
      </c>
      <c r="AD2145" s="40">
        <f>_xll.qlInterestRateIndexMaturity($X$9,AC2145,)</f>
        <v>54616</v>
      </c>
      <c r="AE2145" s="43">
        <f>_xll.qlTenorBasisValue(TenorBasis6M,AC2145,_xll.ohTrigger(trigger,$X$24))</f>
        <v>2.4639995192294087E-4</v>
      </c>
      <c r="AF2145" s="90">
        <f>_xll.qlTenorBasisForwardRate(TenorBasis6M,AC2145,_xll.ohTrigger(trigger,$X$24))</f>
        <v>1.5613020988316481E-2</v>
      </c>
      <c r="AG2145" s="90">
        <f>_xll.qlIndexFixing(TenorBasisIndex6M,$AB2145,TRUE,_xll.ohTrigger(trigger,$X$24))</f>
        <v>1.5525850527715074E-2</v>
      </c>
      <c r="AH2145" s="43">
        <f>_xll.qlIndexFixing($X$9,$AB2145,TRUE,trigger)</f>
        <v>1.5584042627187001E-2</v>
      </c>
      <c r="AI2145" s="45">
        <f t="shared" si="47"/>
        <v>-0.58192099471927539</v>
      </c>
    </row>
    <row r="2146" spans="27:35" x14ac:dyDescent="0.2">
      <c r="AA2146" s="122" t="s">
        <v>88</v>
      </c>
      <c r="AB2146" s="40">
        <f>_xll.qlInterestRateIndexFixingDate($X$9,AC2146)</f>
        <v>54438</v>
      </c>
      <c r="AC2146" s="40">
        <f>_xll.qlCalendarAdvance(calendar,$AC2145,AA2146,,,trigger)</f>
        <v>54442</v>
      </c>
      <c r="AD2146" s="40">
        <f>_xll.qlInterestRateIndexMaturity($X$9,AC2146,)</f>
        <v>54623</v>
      </c>
      <c r="AE2146" s="43">
        <f>_xll.qlTenorBasisValue(TenorBasis6M,AC2146,_xll.ohTrigger(trigger,$X$24))</f>
        <v>2.4622844180939644E-4</v>
      </c>
      <c r="AF2146" s="90">
        <f>_xll.qlTenorBasisForwardRate(TenorBasis6M,AC2146,_xll.ohTrigger(trigger,$X$24))</f>
        <v>1.5611983066075509E-2</v>
      </c>
      <c r="AG2146" s="90">
        <f>_xll.qlIndexFixing(TenorBasisIndex6M,$AB2146,TRUE,_xll.ohTrigger(trigger,$X$24))</f>
        <v>1.5611325724154062E-2</v>
      </c>
      <c r="AH2146" s="43">
        <f>_xll.qlIndexFixing($X$9,$AB2146,TRUE,trigger)</f>
        <v>1.5583448508034893E-2</v>
      </c>
      <c r="AI2146" s="45">
        <f t="shared" si="47"/>
        <v>0.27877216119168502</v>
      </c>
    </row>
    <row r="2147" spans="27:35" x14ac:dyDescent="0.2">
      <c r="AA2147" s="122" t="s">
        <v>88</v>
      </c>
      <c r="AB2147" s="40">
        <f>_xll.qlInterestRateIndexFixingDate($X$9,AC2147)</f>
        <v>54445</v>
      </c>
      <c r="AC2147" s="40">
        <f>_xll.qlCalendarAdvance(calendar,$AC2146,AA2147,,,trigger)</f>
        <v>54449</v>
      </c>
      <c r="AD2147" s="40">
        <f>_xll.qlInterestRateIndexMaturity($X$9,AC2147,)</f>
        <v>54630</v>
      </c>
      <c r="AE2147" s="43">
        <f>_xll.qlTenorBasisValue(TenorBasis6M,AC2147,_xll.ohTrigger(trigger,$X$24))</f>
        <v>2.4605746248161994E-4</v>
      </c>
      <c r="AF2147" s="90">
        <f>_xll.qlTenorBasisForwardRate(TenorBasis6M,AC2147,_xll.ohTrigger(trigger,$X$24))</f>
        <v>1.5610912491459149E-2</v>
      </c>
      <c r="AG2147" s="90">
        <f>_xll.qlIndexFixing(TenorBasisIndex6M,$AB2147,TRUE,_xll.ohTrigger(trigger,$X$24))</f>
        <v>1.5696910566453174E-2</v>
      </c>
      <c r="AH2147" s="43">
        <f>_xll.qlIndexFixing($X$9,$AB2147,TRUE,trigger)</f>
        <v>1.558283390622324E-2</v>
      </c>
      <c r="AI2147" s="45">
        <f t="shared" si="47"/>
        <v>1.1407666022993437</v>
      </c>
    </row>
    <row r="2148" spans="27:35" x14ac:dyDescent="0.2">
      <c r="AA2148" s="122" t="s">
        <v>88</v>
      </c>
      <c r="AB2148" s="40">
        <f>_xll.qlInterestRateIndexFixingDate($X$9,AC2148)</f>
        <v>54452</v>
      </c>
      <c r="AC2148" s="40">
        <f>_xll.qlCalendarAdvance(calendar,$AC2147,AA2148,,,trigger)</f>
        <v>54456</v>
      </c>
      <c r="AD2148" s="40">
        <f>_xll.qlInterestRateIndexMaturity($X$9,AC2148,)</f>
        <v>54637</v>
      </c>
      <c r="AE2148" s="43">
        <f>_xll.qlTenorBasisValue(TenorBasis6M,AC2148,_xll.ohTrigger(trigger,$X$24))</f>
        <v>2.458870123675784E-4</v>
      </c>
      <c r="AF2148" s="90">
        <f>_xll.qlTenorBasisForwardRate(TenorBasis6M,AC2148,_xll.ohTrigger(trigger,$X$24))</f>
        <v>1.5609809262955238E-2</v>
      </c>
      <c r="AG2148" s="90">
        <f>_xll.qlIndexFixing(TenorBasisIndex6M,$AB2148,TRUE,_xll.ohTrigger(trigger,$X$24))</f>
        <v>1.5609151921763815E-2</v>
      </c>
      <c r="AH2148" s="43">
        <f>_xll.qlIndexFixing($X$9,$AB2148,TRUE,trigger)</f>
        <v>1.5582198821770147E-2</v>
      </c>
      <c r="AI2148" s="45">
        <f t="shared" si="47"/>
        <v>0.26953099993667562</v>
      </c>
    </row>
    <row r="2149" spans="27:35" x14ac:dyDescent="0.2">
      <c r="AA2149" s="122" t="s">
        <v>88</v>
      </c>
      <c r="AB2149" s="40">
        <f>_xll.qlInterestRateIndexFixingDate($X$9,AC2149)</f>
        <v>54459</v>
      </c>
      <c r="AC2149" s="40">
        <f>_xll.qlCalendarAdvance(calendar,$AC2148,AA2149,,,trigger)</f>
        <v>54463</v>
      </c>
      <c r="AD2149" s="40">
        <f>_xll.qlInterestRateIndexMaturity($X$9,AC2149,)</f>
        <v>54644</v>
      </c>
      <c r="AE2149" s="43">
        <f>_xll.qlTenorBasisValue(TenorBasis6M,AC2149,_xll.ohTrigger(trigger,$X$24))</f>
        <v>2.4571708989957661E-4</v>
      </c>
      <c r="AF2149" s="90">
        <f>_xll.qlTenorBasisForwardRate(TenorBasis6M,AC2149,_xll.ohTrigger(trigger,$X$24))</f>
        <v>1.5608673379058684E-2</v>
      </c>
      <c r="AG2149" s="90">
        <f>_xll.qlIndexFixing(TenorBasisIndex6M,$AB2149,TRUE,_xll.ohTrigger(trigger,$X$24))</f>
        <v>1.5608016038247949E-2</v>
      </c>
      <c r="AH2149" s="43">
        <f>_xll.qlIndexFixing($X$9,$AB2149,TRUE,trigger)</f>
        <v>1.5581543254698139E-2</v>
      </c>
      <c r="AI2149" s="45">
        <f t="shared" si="47"/>
        <v>0.26472783549809709</v>
      </c>
    </row>
    <row r="2150" spans="27:35" x14ac:dyDescent="0.2">
      <c r="AA2150" s="122" t="s">
        <v>88</v>
      </c>
      <c r="AB2150" s="40">
        <f>_xll.qlInterestRateIndexFixingDate($X$9,AC2150)</f>
        <v>54466</v>
      </c>
      <c r="AC2150" s="40">
        <f>_xll.qlCalendarAdvance(calendar,$AC2149,AA2150,,,trigger)</f>
        <v>54470</v>
      </c>
      <c r="AD2150" s="40">
        <f>_xll.qlInterestRateIndexMaturity($X$9,AC2150,)</f>
        <v>54651</v>
      </c>
      <c r="AE2150" s="43">
        <f>_xll.qlTenorBasisValue(TenorBasis6M,AC2150,_xll.ohTrigger(trigger,$X$24))</f>
        <v>2.4554769351424569E-4</v>
      </c>
      <c r="AF2150" s="90">
        <f>_xll.qlTenorBasisForwardRate(TenorBasis6M,AC2150,_xll.ohTrigger(trigger,$X$24))</f>
        <v>1.5607504838266598E-2</v>
      </c>
      <c r="AG2150" s="90">
        <f>_xll.qlIndexFixing(TenorBasisIndex6M,$AB2150,TRUE,_xll.ohTrigger(trigger,$X$24))</f>
        <v>1.5606847497847154E-2</v>
      </c>
      <c r="AH2150" s="43">
        <f>_xll.qlIndexFixing($X$9,$AB2150,TRUE,trigger)</f>
        <v>1.5580867205024879E-2</v>
      </c>
      <c r="AI2150" s="45">
        <f t="shared" si="47"/>
        <v>0.25980292822275208</v>
      </c>
    </row>
    <row r="2151" spans="27:35" x14ac:dyDescent="0.2">
      <c r="AA2151" s="122" t="s">
        <v>88</v>
      </c>
      <c r="AB2151" s="40">
        <f>_xll.qlInterestRateIndexFixingDate($X$9,AC2151)</f>
        <v>54473</v>
      </c>
      <c r="AC2151" s="40">
        <f>_xll.qlCalendarAdvance(calendar,$AC2150,AA2151,,,trigger)</f>
        <v>54477</v>
      </c>
      <c r="AD2151" s="40">
        <f>_xll.qlInterestRateIndexMaturity($X$9,AC2151,)</f>
        <v>54658</v>
      </c>
      <c r="AE2151" s="43">
        <f>_xll.qlTenorBasisValue(TenorBasis6M,AC2151,_xll.ohTrigger(trigger,$X$24))</f>
        <v>2.4537882165253354E-4</v>
      </c>
      <c r="AF2151" s="90">
        <f>_xll.qlTenorBasisForwardRate(TenorBasis6M,AC2151,_xll.ohTrigger(trigger,$X$24))</f>
        <v>1.5606303639084487E-2</v>
      </c>
      <c r="AG2151" s="90">
        <f>_xll.qlIndexFixing(TenorBasisIndex6M,$AB2151,TRUE,_xll.ohTrigger(trigger,$X$24))</f>
        <v>1.5692285432777345E-2</v>
      </c>
      <c r="AH2151" s="43">
        <f>_xll.qlIndexFixing($X$9,$AB2151,TRUE,trigger)</f>
        <v>1.5580170672771568E-2</v>
      </c>
      <c r="AI2151" s="45">
        <f t="shared" si="47"/>
        <v>1.1211476000577703</v>
      </c>
    </row>
    <row r="2152" spans="27:35" x14ac:dyDescent="0.2">
      <c r="AA2152" s="122" t="s">
        <v>88</v>
      </c>
      <c r="AB2152" s="40">
        <f>_xll.qlInterestRateIndexFixingDate($X$9,AC2152)</f>
        <v>54480</v>
      </c>
      <c r="AC2152" s="40">
        <f>_xll.qlCalendarAdvance(calendar,$AC2151,AA2152,,,trigger)</f>
        <v>54484</v>
      </c>
      <c r="AD2152" s="40">
        <f>_xll.qlInterestRateIndexMaturity($X$9,AC2152,)</f>
        <v>54668</v>
      </c>
      <c r="AE2152" s="43">
        <f>_xll.qlTenorBasisValue(TenorBasis6M,AC2152,_xll.ohTrigger(trigger,$X$24))</f>
        <v>2.4521047275969347E-4</v>
      </c>
      <c r="AF2152" s="90">
        <f>_xll.qlTenorBasisForwardRate(TenorBasis6M,AC2152,_xll.ohTrigger(trigger,$X$24))</f>
        <v>1.5605782740490043E-2</v>
      </c>
      <c r="AG2152" s="90">
        <f>_xll.qlIndexFixing(TenorBasisIndex6M,$AB2152,TRUE,_xll.ohTrigger(trigger,$X$24))</f>
        <v>1.5605125315834894E-2</v>
      </c>
      <c r="AH2152" s="43">
        <f>_xll.qlIndexFixing($X$9,$AB2152,TRUE,trigger)</f>
        <v>1.5580286996385416E-2</v>
      </c>
      <c r="AI2152" s="45">
        <f t="shared" si="47"/>
        <v>0.24838319449478272</v>
      </c>
    </row>
    <row r="2153" spans="27:35" x14ac:dyDescent="0.2">
      <c r="AA2153" s="122" t="s">
        <v>88</v>
      </c>
      <c r="AB2153" s="40">
        <f>_xll.qlInterestRateIndexFixingDate($X$9,AC2153)</f>
        <v>54487</v>
      </c>
      <c r="AC2153" s="40">
        <f>_xll.qlCalendarAdvance(calendar,$AC2152,AA2153,,,trigger)</f>
        <v>54491</v>
      </c>
      <c r="AD2153" s="40">
        <f>_xll.qlInterestRateIndexMaturity($X$9,AC2153,)</f>
        <v>54675</v>
      </c>
      <c r="AE2153" s="43">
        <f>_xll.qlTenorBasisValue(TenorBasis6M,AC2153,_xll.ohTrigger(trigger,$X$24))</f>
        <v>2.4504264528527482E-4</v>
      </c>
      <c r="AF2153" s="90">
        <f>_xll.qlTenorBasisForwardRate(TenorBasis6M,AC2153,_xll.ohTrigger(trigger,$X$24))</f>
        <v>1.56045090546363E-2</v>
      </c>
      <c r="AG2153" s="90">
        <f>_xll.qlIndexFixing(TenorBasisIndex6M,$AB2153,TRUE,_xll.ohTrigger(trigger,$X$24))</f>
        <v>1.5518810778117658E-2</v>
      </c>
      <c r="AH2153" s="43">
        <f>_xll.qlIndexFixing($X$9,$AB2153,TRUE,trigger)</f>
        <v>1.5579545013985981E-2</v>
      </c>
      <c r="AI2153" s="45">
        <f t="shared" si="47"/>
        <v>-0.60734235868322928</v>
      </c>
    </row>
    <row r="2154" spans="27:35" x14ac:dyDescent="0.2">
      <c r="AA2154" s="122" t="s">
        <v>88</v>
      </c>
      <c r="AB2154" s="40">
        <f>_xll.qlInterestRateIndexFixingDate($X$9,AC2154)</f>
        <v>54494</v>
      </c>
      <c r="AC2154" s="40">
        <f>_xll.qlCalendarAdvance(calendar,$AC2153,AA2154,,,trigger)</f>
        <v>54498</v>
      </c>
      <c r="AD2154" s="40">
        <f>_xll.qlInterestRateIndexMaturity($X$9,AC2154,)</f>
        <v>54682</v>
      </c>
      <c r="AE2154" s="43">
        <f>_xll.qlTenorBasisValue(TenorBasis6M,AC2154,_xll.ohTrigger(trigger,$X$24))</f>
        <v>2.448753376831117E-4</v>
      </c>
      <c r="AF2154" s="90">
        <f>_xll.qlTenorBasisForwardRate(TenorBasis6M,AC2154,_xll.ohTrigger(trigger,$X$24))</f>
        <v>1.5603202701415049E-2</v>
      </c>
      <c r="AG2154" s="90">
        <f>_xll.qlIndexFixing(TenorBasisIndex6M,$AB2154,TRUE,_xll.ohTrigger(trigger,$X$24))</f>
        <v>1.560254527763659E-2</v>
      </c>
      <c r="AH2154" s="43">
        <f>_xll.qlIndexFixing($X$9,$AB2154,TRUE,trigger)</f>
        <v>1.5578782546433842E-2</v>
      </c>
      <c r="AI2154" s="45">
        <f t="shared" ref="AI2154:AI2217" si="48">(AG2154-AH2154)*10000</f>
        <v>0.23762731202747744</v>
      </c>
    </row>
    <row r="2155" spans="27:35" x14ac:dyDescent="0.2">
      <c r="AA2155" s="122" t="s">
        <v>88</v>
      </c>
      <c r="AB2155" s="40">
        <f>_xll.qlInterestRateIndexFixingDate($X$9,AC2155)</f>
        <v>54501</v>
      </c>
      <c r="AC2155" s="40">
        <f>_xll.qlCalendarAdvance(calendar,$AC2154,AA2155,,,trigger)</f>
        <v>54505</v>
      </c>
      <c r="AD2155" s="40">
        <f>_xll.qlInterestRateIndexMaturity($X$9,AC2155,)</f>
        <v>54689</v>
      </c>
      <c r="AE2155" s="43">
        <f>_xll.qlTenorBasisValue(TenorBasis6M,AC2155,_xll.ohTrigger(trigger,$X$24))</f>
        <v>2.4470854841131311E-4</v>
      </c>
      <c r="AF2155" s="90">
        <f>_xll.qlTenorBasisForwardRate(TenorBasis6M,AC2155,_xll.ohTrigger(trigger,$X$24))</f>
        <v>1.5601863679358771E-2</v>
      </c>
      <c r="AG2155" s="90">
        <f>_xll.qlIndexFixing(TenorBasisIndex6M,$AB2155,TRUE,_xll.ohTrigger(trigger,$X$24))</f>
        <v>1.5601206256035166E-2</v>
      </c>
      <c r="AH2155" s="43">
        <f>_xll.qlIndexFixing($X$9,$AB2155,TRUE,trigger)</f>
        <v>1.557799959375159E-2</v>
      </c>
      <c r="AI2155" s="45">
        <f t="shared" si="48"/>
        <v>0.23206662283576512</v>
      </c>
    </row>
    <row r="2156" spans="27:35" x14ac:dyDescent="0.2">
      <c r="AA2156" s="122" t="s">
        <v>88</v>
      </c>
      <c r="AB2156" s="40">
        <f>_xll.qlInterestRateIndexFixingDate($X$9,AC2156)</f>
        <v>54508</v>
      </c>
      <c r="AC2156" s="40">
        <f>_xll.qlCalendarAdvance(calendar,$AC2155,AA2156,,,trigger)</f>
        <v>54512</v>
      </c>
      <c r="AD2156" s="40">
        <f>_xll.qlInterestRateIndexMaturity($X$9,AC2156,)</f>
        <v>54696</v>
      </c>
      <c r="AE2156" s="43">
        <f>_xll.qlTenorBasisValue(TenorBasis6M,AC2156,_xll.ohTrigger(trigger,$X$24))</f>
        <v>2.4454227593225241E-4</v>
      </c>
      <c r="AF2156" s="90">
        <f>_xll.qlTenorBasisForwardRate(TenorBasis6M,AC2156,_xll.ohTrigger(trigger,$X$24))</f>
        <v>1.5600491987004288E-2</v>
      </c>
      <c r="AG2156" s="90">
        <f>_xll.qlIndexFixing(TenorBasisIndex6M,$AB2156,TRUE,_xll.ohTrigger(trigger,$X$24))</f>
        <v>1.5599834564146396E-2</v>
      </c>
      <c r="AH2156" s="43">
        <f>_xll.qlIndexFixing($X$9,$AB2156,TRUE,trigger)</f>
        <v>1.5577196155964854E-2</v>
      </c>
      <c r="AI2156" s="45">
        <f t="shared" si="48"/>
        <v>0.22638408181542558</v>
      </c>
    </row>
    <row r="2157" spans="27:35" x14ac:dyDescent="0.2">
      <c r="AA2157" s="122" t="s">
        <v>88</v>
      </c>
      <c r="AB2157" s="40">
        <f>_xll.qlInterestRateIndexFixingDate($X$9,AC2157)</f>
        <v>54515</v>
      </c>
      <c r="AC2157" s="40">
        <f>_xll.qlCalendarAdvance(calendar,$AC2156,AA2157,,,trigger)</f>
        <v>54519</v>
      </c>
      <c r="AD2157" s="40">
        <f>_xll.qlInterestRateIndexMaturity($X$9,AC2157,)</f>
        <v>54702</v>
      </c>
      <c r="AE2157" s="43">
        <f>_xll.qlTenorBasisValue(TenorBasis6M,AC2157,_xll.ohTrigger(trigger,$X$24))</f>
        <v>2.4437651871255699E-4</v>
      </c>
      <c r="AF2157" s="90">
        <f>_xll.qlTenorBasisForwardRate(TenorBasis6M,AC2157,_xll.ohTrigger(trigger,$X$24))</f>
        <v>1.5598862149114998E-2</v>
      </c>
      <c r="AG2157" s="90">
        <f>_xll.qlIndexFixing(TenorBasisIndex6M,$AB2157,TRUE,_xll.ohTrigger(trigger,$X$24))</f>
        <v>1.5598204755068476E-2</v>
      </c>
      <c r="AH2157" s="43">
        <f>_xll.qlIndexFixing($X$9,$AB2157,TRUE,trigger)</f>
        <v>1.5576102072858096E-2</v>
      </c>
      <c r="AI2157" s="45">
        <f t="shared" si="48"/>
        <v>0.2210268221037974</v>
      </c>
    </row>
    <row r="2158" spans="27:35" x14ac:dyDescent="0.2">
      <c r="AA2158" s="122" t="s">
        <v>88</v>
      </c>
      <c r="AB2158" s="40">
        <f>_xll.qlInterestRateIndexFixingDate($X$9,AC2158)</f>
        <v>54522</v>
      </c>
      <c r="AC2158" s="40">
        <f>_xll.qlCalendarAdvance(calendar,$AC2157,AA2158,,,trigger)</f>
        <v>54526</v>
      </c>
      <c r="AD2158" s="40">
        <f>_xll.qlInterestRateIndexMaturity($X$9,AC2158,)</f>
        <v>54709</v>
      </c>
      <c r="AE2158" s="43">
        <f>_xll.qlTenorBasisValue(TenorBasis6M,AC2158,_xll.ohTrigger(trigger,$X$24))</f>
        <v>2.4421127522309788E-4</v>
      </c>
      <c r="AF2158" s="90">
        <f>_xll.qlTenorBasisForwardRate(TenorBasis6M,AC2158,_xll.ohTrigger(trigger,$X$24))</f>
        <v>1.5597427508027976E-2</v>
      </c>
      <c r="AG2158" s="90">
        <f>_xll.qlIndexFixing(TenorBasisIndex6M,$AB2158,TRUE,_xll.ohTrigger(trigger,$X$24))</f>
        <v>1.5682434651162015E-2</v>
      </c>
      <c r="AH2158" s="43">
        <f>_xll.qlIndexFixing($X$9,$AB2158,TRUE,trigger)</f>
        <v>1.5575259164478061E-2</v>
      </c>
      <c r="AI2158" s="45">
        <f t="shared" si="48"/>
        <v>1.0717548668395458</v>
      </c>
    </row>
    <row r="2159" spans="27:35" x14ac:dyDescent="0.2">
      <c r="AA2159" s="122" t="s">
        <v>88</v>
      </c>
      <c r="AB2159" s="40">
        <f>_xll.qlInterestRateIndexFixingDate($X$9,AC2159)</f>
        <v>54527</v>
      </c>
      <c r="AC2159" s="40">
        <f>_xll.qlCalendarAdvance(calendar,$AC2158,AA2159,,,trigger)</f>
        <v>54533</v>
      </c>
      <c r="AD2159" s="40">
        <f>_xll.qlInterestRateIndexMaturity($X$9,AC2159,)</f>
        <v>54716</v>
      </c>
      <c r="AE2159" s="43">
        <f>_xll.qlTenorBasisValue(TenorBasis6M,AC2159,_xll.ohTrigger(trigger,$X$24))</f>
        <v>2.4404654393897962E-4</v>
      </c>
      <c r="AF2159" s="90">
        <f>_xll.qlTenorBasisForwardRate(TenorBasis6M,AC2159,_xll.ohTrigger(trigger,$X$24))</f>
        <v>1.5595960193794582E-2</v>
      </c>
      <c r="AG2159" s="90">
        <f>_xll.qlIndexFixing(TenorBasisIndex6M,$AB2159,TRUE,_xll.ohTrigger(trigger,$X$24))</f>
        <v>1.5509859307499364E-2</v>
      </c>
      <c r="AH2159" s="43">
        <f>_xll.qlIndexFixing($X$9,$AB2159,TRUE,trigger)</f>
        <v>1.5574395771948569E-2</v>
      </c>
      <c r="AI2159" s="45">
        <f t="shared" si="48"/>
        <v>-0.64536464449205244</v>
      </c>
    </row>
    <row r="2160" spans="27:35" x14ac:dyDescent="0.2">
      <c r="AA2160" s="122" t="s">
        <v>88</v>
      </c>
      <c r="AB2160" s="40">
        <f>_xll.qlInterestRateIndexFixingDate($X$9,AC2160)</f>
        <v>54536</v>
      </c>
      <c r="AC2160" s="40">
        <f>_xll.qlCalendarAdvance(calendar,$AC2159,AA2160,,,trigger)</f>
        <v>54540</v>
      </c>
      <c r="AD2160" s="40">
        <f>_xll.qlInterestRateIndexMaturity($X$9,AC2160,)</f>
        <v>54723</v>
      </c>
      <c r="AE2160" s="43">
        <f>_xll.qlTenorBasisValue(TenorBasis6M,AC2160,_xll.ohTrigger(trigger,$X$24))</f>
        <v>2.4388232333952991E-4</v>
      </c>
      <c r="AF2160" s="90">
        <f>_xll.qlTenorBasisForwardRate(TenorBasis6M,AC2160,_xll.ohTrigger(trigger,$X$24))</f>
        <v>1.5594460204972906E-2</v>
      </c>
      <c r="AG2160" s="90">
        <f>_xll.qlIndexFixing(TenorBasisIndex6M,$AB2160,TRUE,_xll.ohTrigger(trigger,$X$24))</f>
        <v>1.5593802812411534E-2</v>
      </c>
      <c r="AH2160" s="43">
        <f>_xll.qlIndexFixing($X$9,$AB2160,TRUE,trigger)</f>
        <v>1.5573511895297572E-2</v>
      </c>
      <c r="AI2160" s="45">
        <f t="shared" si="48"/>
        <v>0.20290917113962095</v>
      </c>
    </row>
    <row r="2161" spans="27:35" x14ac:dyDescent="0.2">
      <c r="AA2161" s="122" t="s">
        <v>88</v>
      </c>
      <c r="AB2161" s="40">
        <f>_xll.qlInterestRateIndexFixingDate($X$9,AC2161)</f>
        <v>54543</v>
      </c>
      <c r="AC2161" s="40">
        <f>_xll.qlCalendarAdvance(calendar,$AC2160,AA2161,,,trigger)</f>
        <v>54547</v>
      </c>
      <c r="AD2161" s="40">
        <f>_xll.qlInterestRateIndexMaturity($X$9,AC2161,)</f>
        <v>54731</v>
      </c>
      <c r="AE2161" s="43">
        <f>_xll.qlTenorBasisValue(TenorBasis6M,AC2161,_xll.ohTrigger(trigger,$X$24))</f>
        <v>2.437186119082892E-4</v>
      </c>
      <c r="AF2161" s="90">
        <f>_xll.qlTenorBasisForwardRate(TenorBasis6M,AC2161,_xll.ohTrigger(trigger,$X$24))</f>
        <v>1.5593143419951159E-2</v>
      </c>
      <c r="AG2161" s="90">
        <f>_xll.qlIndexFixing(TenorBasisIndex6M,$AB2161,TRUE,_xll.ohTrigger(trigger,$X$24))</f>
        <v>1.559248599958432E-2</v>
      </c>
      <c r="AH2161" s="43">
        <f>_xll.qlIndexFixing($X$9,$AB2161,TRUE,trigger)</f>
        <v>1.557287169135497E-2</v>
      </c>
      <c r="AI2161" s="45">
        <f t="shared" si="48"/>
        <v>0.19614308229349425</v>
      </c>
    </row>
    <row r="2162" spans="27:35" x14ac:dyDescent="0.2">
      <c r="AA2162" s="122" t="s">
        <v>88</v>
      </c>
      <c r="AB2162" s="40">
        <f>_xll.qlInterestRateIndexFixingDate($X$9,AC2162)</f>
        <v>54550</v>
      </c>
      <c r="AC2162" s="40">
        <f>_xll.qlCalendarAdvance(calendar,$AC2161,AA2162,,,trigger)</f>
        <v>54554</v>
      </c>
      <c r="AD2162" s="40">
        <f>_xll.qlInterestRateIndexMaturity($X$9,AC2162,)</f>
        <v>54738</v>
      </c>
      <c r="AE2162" s="43">
        <f>_xll.qlTenorBasisValue(TenorBasis6M,AC2162,_xll.ohTrigger(trigger,$X$24))</f>
        <v>2.4355540813300058E-4</v>
      </c>
      <c r="AF2162" s="90">
        <f>_xll.qlTenorBasisForwardRate(TenorBasis6M,AC2162,_xll.ohTrigger(trigger,$X$24))</f>
        <v>1.5591575675404803E-2</v>
      </c>
      <c r="AG2162" s="90">
        <f>_xll.qlIndexFixing(TenorBasisIndex6M,$AB2162,TRUE,_xll.ohTrigger(trigger,$X$24))</f>
        <v>1.5590918255569712E-2</v>
      </c>
      <c r="AH2162" s="43">
        <f>_xll.qlIndexFixing($X$9,$AB2162,TRUE,trigger)</f>
        <v>1.5571945343486557E-2</v>
      </c>
      <c r="AI2162" s="45">
        <f t="shared" si="48"/>
        <v>0.18972912083154575</v>
      </c>
    </row>
    <row r="2163" spans="27:35" x14ac:dyDescent="0.2">
      <c r="AA2163" s="122" t="s">
        <v>88</v>
      </c>
      <c r="AB2163" s="40">
        <f>_xll.qlInterestRateIndexFixingDate($X$9,AC2163)</f>
        <v>54557</v>
      </c>
      <c r="AC2163" s="40">
        <f>_xll.qlCalendarAdvance(calendar,$AC2162,AA2163,,,trigger)</f>
        <v>54561</v>
      </c>
      <c r="AD2163" s="40">
        <f>_xll.qlInterestRateIndexMaturity($X$9,AC2163,)</f>
        <v>54745</v>
      </c>
      <c r="AE2163" s="43">
        <f>_xll.qlTenorBasisValue(TenorBasis6M,AC2163,_xll.ohTrigger(trigger,$X$24))</f>
        <v>2.4339271050559955E-4</v>
      </c>
      <c r="AF2163" s="90">
        <f>_xll.qlTenorBasisForwardRate(TenorBasis6M,AC2163,_xll.ohTrigger(trigger,$X$24))</f>
        <v>1.5589975250482216E-2</v>
      </c>
      <c r="AG2163" s="90">
        <f>_xll.qlIndexFixing(TenorBasisIndex6M,$AB2163,TRUE,_xll.ohTrigger(trigger,$X$24))</f>
        <v>1.5589317831189298E-2</v>
      </c>
      <c r="AH2163" s="43">
        <f>_xll.qlIndexFixing($X$9,$AB2163,TRUE,trigger)</f>
        <v>1.5570998510701772E-2</v>
      </c>
      <c r="AI2163" s="45">
        <f t="shared" si="48"/>
        <v>0.18319320487526422</v>
      </c>
    </row>
    <row r="2164" spans="27:35" x14ac:dyDescent="0.2">
      <c r="AA2164" s="122" t="s">
        <v>88</v>
      </c>
      <c r="AB2164" s="40">
        <f>_xll.qlInterestRateIndexFixingDate($X$9,AC2164)</f>
        <v>54564</v>
      </c>
      <c r="AC2164" s="40">
        <f>_xll.qlCalendarAdvance(calendar,$AC2163,AA2164,,,trigger)</f>
        <v>54568</v>
      </c>
      <c r="AD2164" s="40">
        <f>_xll.qlInterestRateIndexMaturity($X$9,AC2164,)</f>
        <v>54752</v>
      </c>
      <c r="AE2164" s="43">
        <f>_xll.qlTenorBasisValue(TenorBasis6M,AC2164,_xll.ohTrigger(trigger,$X$24))</f>
        <v>2.4323051752220368E-4</v>
      </c>
      <c r="AF2164" s="90">
        <f>_xll.qlTenorBasisForwardRate(TenorBasis6M,AC2164,_xll.ohTrigger(trigger,$X$24))</f>
        <v>1.5588342143765836E-2</v>
      </c>
      <c r="AG2164" s="90">
        <f>_xll.qlIndexFixing(TenorBasisIndex6M,$AB2164,TRUE,_xll.ohTrigger(trigger,$X$24))</f>
        <v>1.5502757968059035E-2</v>
      </c>
      <c r="AH2164" s="43">
        <f>_xll.qlIndexFixing($X$9,$AB2164,TRUE,trigger)</f>
        <v>1.5570031193031025E-2</v>
      </c>
      <c r="AI2164" s="45">
        <f t="shared" si="48"/>
        <v>-0.67273224971990331</v>
      </c>
    </row>
    <row r="2165" spans="27:35" x14ac:dyDescent="0.2">
      <c r="AA2165" s="122" t="s">
        <v>88</v>
      </c>
      <c r="AB2165" s="40">
        <f>_xll.qlInterestRateIndexFixingDate($X$9,AC2165)</f>
        <v>54571</v>
      </c>
      <c r="AC2165" s="40">
        <f>_xll.qlCalendarAdvance(calendar,$AC2164,AA2165,,,trigger)</f>
        <v>54575</v>
      </c>
      <c r="AD2165" s="40">
        <f>_xll.qlInterestRateIndexMaturity($X$9,AC2165,)</f>
        <v>54758</v>
      </c>
      <c r="AE2165" s="43">
        <f>_xll.qlTenorBasisValue(TenorBasis6M,AC2165,_xll.ohTrigger(trigger,$X$24))</f>
        <v>2.4306882768310265E-4</v>
      </c>
      <c r="AF2165" s="90">
        <f>_xll.qlTenorBasisForwardRate(TenorBasis6M,AC2165,_xll.ohTrigger(trigger,$X$24))</f>
        <v>1.5586470092036593E-2</v>
      </c>
      <c r="AG2165" s="90">
        <f>_xll.qlIndexFixing(TenorBasisIndex6M,$AB2165,TRUE,_xll.ohTrigger(trigger,$X$24))</f>
        <v>1.5585812702165093E-2</v>
      </c>
      <c r="AH2165" s="43">
        <f>_xll.qlIndexFixing($X$9,$AB2165,TRUE,trigger)</f>
        <v>1.5568785251184963E-2</v>
      </c>
      <c r="AI2165" s="45">
        <f t="shared" si="48"/>
        <v>0.17027450980129297</v>
      </c>
    </row>
    <row r="2166" spans="27:35" x14ac:dyDescent="0.2">
      <c r="AA2166" s="122" t="s">
        <v>88</v>
      </c>
      <c r="AB2166" s="40">
        <f>_xll.qlInterestRateIndexFixingDate($X$9,AC2166)</f>
        <v>54578</v>
      </c>
      <c r="AC2166" s="40">
        <f>_xll.qlCalendarAdvance(calendar,$AC2165,AA2166,,,trigger)</f>
        <v>54582</v>
      </c>
      <c r="AD2166" s="40">
        <f>_xll.qlInterestRateIndexMaturity($X$9,AC2166,)</f>
        <v>54765</v>
      </c>
      <c r="AE2166" s="43">
        <f>_xll.qlTenorBasisValue(TenorBasis6M,AC2166,_xll.ohTrigger(trigger,$X$24))</f>
        <v>2.4290763949274765E-4</v>
      </c>
      <c r="AF2166" s="90">
        <f>_xll.qlTenorBasisForwardRate(TenorBasis6M,AC2166,_xll.ohTrigger(trigger,$X$24))</f>
        <v>1.5584774025762501E-2</v>
      </c>
      <c r="AG2166" s="90">
        <f>_xll.qlIndexFixing(TenorBasisIndex6M,$AB2166,TRUE,_xll.ohTrigger(trigger,$X$24))</f>
        <v>1.5498751002639805E-2</v>
      </c>
      <c r="AH2166" s="43">
        <f>_xll.qlIndexFixing($X$9,$AB2166,TRUE,trigger)</f>
        <v>1.5567778470396389E-2</v>
      </c>
      <c r="AI2166" s="45">
        <f t="shared" si="48"/>
        <v>-0.69027467756584482</v>
      </c>
    </row>
    <row r="2167" spans="27:35" x14ac:dyDescent="0.2">
      <c r="AA2167" s="122" t="s">
        <v>88</v>
      </c>
      <c r="AB2167" s="40">
        <f>_xll.qlInterestRateIndexFixingDate($X$9,AC2167)</f>
        <v>54585</v>
      </c>
      <c r="AC2167" s="40">
        <f>_xll.qlCalendarAdvance(calendar,$AC2166,AA2167,,,trigger)</f>
        <v>54589</v>
      </c>
      <c r="AD2167" s="40">
        <f>_xll.qlInterestRateIndexMaturity($X$9,AC2167,)</f>
        <v>54772</v>
      </c>
      <c r="AE2167" s="43">
        <f>_xll.qlTenorBasisValue(TenorBasis6M,AC2167,_xll.ohTrigger(trigger,$X$24))</f>
        <v>2.4274695145974179E-4</v>
      </c>
      <c r="AF2167" s="90">
        <f>_xll.qlTenorBasisForwardRate(TenorBasis6M,AC2167,_xll.ohTrigger(trigger,$X$24))</f>
        <v>1.5583045274978882E-2</v>
      </c>
      <c r="AG2167" s="90">
        <f>_xll.qlIndexFixing(TenorBasisIndex6M,$AB2167,TRUE,_xll.ohTrigger(trigger,$X$24))</f>
        <v>1.5582387886259683E-2</v>
      </c>
      <c r="AH2167" s="43">
        <f>_xll.qlIndexFixing($X$9,$AB2167,TRUE,trigger)</f>
        <v>1.5566751205691613E-2</v>
      </c>
      <c r="AI2167" s="45">
        <f t="shared" si="48"/>
        <v>0.15636680568070077</v>
      </c>
    </row>
    <row r="2168" spans="27:35" x14ac:dyDescent="0.2">
      <c r="AA2168" s="122" t="s">
        <v>88</v>
      </c>
      <c r="AB2168" s="40">
        <f>_xll.qlInterestRateIndexFixingDate($X$9,AC2168)</f>
        <v>54592</v>
      </c>
      <c r="AC2168" s="40">
        <f>_xll.qlCalendarAdvance(calendar,$AC2167,AA2168,,,trigger)</f>
        <v>54596</v>
      </c>
      <c r="AD2168" s="40">
        <f>_xll.qlInterestRateIndexMaturity($X$9,AC2168,)</f>
        <v>54779</v>
      </c>
      <c r="AE2168" s="43">
        <f>_xll.qlTenorBasisValue(TenorBasis6M,AC2168,_xll.ohTrigger(trigger,$X$24))</f>
        <v>2.4258676209682945E-4</v>
      </c>
      <c r="AF2168" s="90">
        <f>_xll.qlTenorBasisForwardRate(TenorBasis6M,AC2168,_xll.ohTrigger(trigger,$X$24))</f>
        <v>1.5581283838291445E-2</v>
      </c>
      <c r="AG2168" s="90">
        <f>_xll.qlIndexFixing(TenorBasisIndex6M,$AB2168,TRUE,_xll.ohTrigger(trigger,$X$24))</f>
        <v>1.5580626450164996E-2</v>
      </c>
      <c r="AH2168" s="43">
        <f>_xll.qlIndexFixing($X$9,$AB2168,TRUE,trigger)</f>
        <v>1.5565703457100339E-2</v>
      </c>
      <c r="AI2168" s="45">
        <f t="shared" si="48"/>
        <v>0.14922993064657095</v>
      </c>
    </row>
    <row r="2169" spans="27:35" x14ac:dyDescent="0.2">
      <c r="AA2169" s="122" t="s">
        <v>88</v>
      </c>
      <c r="AB2169" s="40">
        <f>_xll.qlInterestRateIndexFixingDate($X$9,AC2169)</f>
        <v>54599</v>
      </c>
      <c r="AC2169" s="40">
        <f>_xll.qlCalendarAdvance(calendar,$AC2168,AA2169,,,trigger)</f>
        <v>54603</v>
      </c>
      <c r="AD2169" s="40">
        <f>_xll.qlInterestRateIndexMaturity($X$9,AC2169,)</f>
        <v>54786</v>
      </c>
      <c r="AE2169" s="43">
        <f>_xll.qlTenorBasisValue(TenorBasis6M,AC2169,_xll.ohTrigger(trigger,$X$24))</f>
        <v>2.4242706992088638E-4</v>
      </c>
      <c r="AF2169" s="90">
        <f>_xll.qlTenorBasisForwardRate(TenorBasis6M,AC2169,_xll.ohTrigger(trigger,$X$24))</f>
        <v>1.5579489714311572E-2</v>
      </c>
      <c r="AG2169" s="90">
        <f>_xll.qlIndexFixing(TenorBasisIndex6M,$AB2169,TRUE,_xll.ohTrigger(trigger,$X$24))</f>
        <v>1.5664423879094818E-2</v>
      </c>
      <c r="AH2169" s="43">
        <f>_xll.qlIndexFixing($X$9,$AB2169,TRUE,trigger)</f>
        <v>1.5564635224656198E-2</v>
      </c>
      <c r="AI2169" s="45">
        <f t="shared" si="48"/>
        <v>0.99788654438619573</v>
      </c>
    </row>
    <row r="2170" spans="27:35" x14ac:dyDescent="0.2">
      <c r="AA2170" s="122" t="s">
        <v>88</v>
      </c>
      <c r="AB2170" s="40">
        <f>_xll.qlInterestRateIndexFixingDate($X$9,AC2170)</f>
        <v>54606</v>
      </c>
      <c r="AC2170" s="40">
        <f>_xll.qlCalendarAdvance(calendar,$AC2169,AA2170,,,trigger)</f>
        <v>54610</v>
      </c>
      <c r="AD2170" s="40">
        <f>_xll.qlInterestRateIndexMaturity($X$9,AC2170,)</f>
        <v>54794</v>
      </c>
      <c r="AE2170" s="43">
        <f>_xll.qlTenorBasisValue(TenorBasis6M,AC2170,_xll.ohTrigger(trigger,$X$24))</f>
        <v>2.4226787345290956E-4</v>
      </c>
      <c r="AF2170" s="90">
        <f>_xll.qlTenorBasisForwardRate(TenorBasis6M,AC2170,_xll.ohTrigger(trigger,$X$24))</f>
        <v>1.5577857107194254E-2</v>
      </c>
      <c r="AG2170" s="90">
        <f>_xll.qlIndexFixing(TenorBasisIndex6M,$AB2170,TRUE,_xll.ohTrigger(trigger,$X$24))</f>
        <v>1.5577199691998929E-2</v>
      </c>
      <c r="AH2170" s="43">
        <f>_xll.qlIndexFixing($X$9,$AB2170,TRUE,trigger)</f>
        <v>1.5563797106113468E-2</v>
      </c>
      <c r="AI2170" s="45">
        <f t="shared" si="48"/>
        <v>0.13402585885460838</v>
      </c>
    </row>
    <row r="2171" spans="27:35" x14ac:dyDescent="0.2">
      <c r="AA2171" s="122" t="s">
        <v>88</v>
      </c>
      <c r="AB2171" s="40">
        <f>_xll.qlInterestRateIndexFixingDate($X$9,AC2171)</f>
        <v>54613</v>
      </c>
      <c r="AC2171" s="40">
        <f>_xll.qlCalendarAdvance(calendar,$AC2170,AA2171,,,trigger)</f>
        <v>54617</v>
      </c>
      <c r="AD2171" s="40">
        <f>_xll.qlInterestRateIndexMaturity($X$9,AC2171,)</f>
        <v>54801</v>
      </c>
      <c r="AE2171" s="43">
        <f>_xll.qlTenorBasisValue(TenorBasis6M,AC2171,_xll.ohTrigger(trigger,$X$24))</f>
        <v>2.421091712180072E-4</v>
      </c>
      <c r="AF2171" s="90">
        <f>_xll.qlTenorBasisForwardRate(TenorBasis6M,AC2171,_xll.ohTrigger(trigger,$X$24))</f>
        <v>1.5575995188740924E-2</v>
      </c>
      <c r="AG2171" s="90">
        <f>_xll.qlIndexFixing(TenorBasisIndex6M,$AB2171,TRUE,_xll.ohTrigger(trigger,$X$24))</f>
        <v>1.549049490723658E-2</v>
      </c>
      <c r="AH2171" s="43">
        <f>_xll.qlIndexFixing($X$9,$AB2171,TRUE,trigger)</f>
        <v>1.556268639511464E-2</v>
      </c>
      <c r="AI2171" s="45">
        <f t="shared" si="48"/>
        <v>-0.7219148787806009</v>
      </c>
    </row>
    <row r="2172" spans="27:35" x14ac:dyDescent="0.2">
      <c r="AA2172" s="122" t="s">
        <v>88</v>
      </c>
      <c r="AB2172" s="40">
        <f>_xll.qlInterestRateIndexFixingDate($X$9,AC2172)</f>
        <v>54620</v>
      </c>
      <c r="AC2172" s="40">
        <f>_xll.qlCalendarAdvance(calendar,$AC2171,AA2172,,,trigger)</f>
        <v>54624</v>
      </c>
      <c r="AD2172" s="40">
        <f>_xll.qlInterestRateIndexMaturity($X$9,AC2172,)</f>
        <v>54808</v>
      </c>
      <c r="AE2172" s="43">
        <f>_xll.qlTenorBasisValue(TenorBasis6M,AC2172,_xll.ohTrigger(trigger,$X$24))</f>
        <v>2.4195096174538846E-4</v>
      </c>
      <c r="AF2172" s="90">
        <f>_xll.qlTenorBasisForwardRate(TenorBasis6M,AC2172,_xll.ohTrigger(trigger,$X$24))</f>
        <v>1.5574100577368353E-2</v>
      </c>
      <c r="AG2172" s="90">
        <f>_xll.qlIndexFixing(TenorBasisIndex6M,$AB2172,TRUE,_xll.ohTrigger(trigger,$X$24))</f>
        <v>1.5573443163441579E-2</v>
      </c>
      <c r="AH2172" s="43">
        <f>_xll.qlIndexFixing($X$9,$AB2172,TRUE,trigger)</f>
        <v>1.5561555199487471E-2</v>
      </c>
      <c r="AI2172" s="45">
        <f t="shared" si="48"/>
        <v>0.11887963954107864</v>
      </c>
    </row>
    <row r="2173" spans="27:35" x14ac:dyDescent="0.2">
      <c r="AA2173" s="122" t="s">
        <v>88</v>
      </c>
      <c r="AB2173" s="40">
        <f>_xll.qlInterestRateIndexFixingDate($X$9,AC2173)</f>
        <v>54627</v>
      </c>
      <c r="AC2173" s="40">
        <f>_xll.qlCalendarAdvance(calendar,$AC2172,AA2173,,,trigger)</f>
        <v>54631</v>
      </c>
      <c r="AD2173" s="40">
        <f>_xll.qlInterestRateIndexMaturity($X$9,AC2173,)</f>
        <v>54815</v>
      </c>
      <c r="AE2173" s="43">
        <f>_xll.qlTenorBasisValue(TenorBasis6M,AC2173,_xll.ohTrigger(trigger,$X$24))</f>
        <v>2.4179324356835352E-4</v>
      </c>
      <c r="AF2173" s="90">
        <f>_xll.qlTenorBasisForwardRate(TenorBasis6M,AC2173,_xll.ohTrigger(trigger,$X$24))</f>
        <v>1.5572173271710678E-2</v>
      </c>
      <c r="AG2173" s="90">
        <f>_xll.qlIndexFixing(TenorBasisIndex6M,$AB2173,TRUE,_xll.ohTrigger(trigger,$X$24))</f>
        <v>1.5571515858434687E-2</v>
      </c>
      <c r="AH2173" s="43">
        <f>_xll.qlIndexFixing($X$9,$AB2173,TRUE,trigger)</f>
        <v>1.5560403519268889E-2</v>
      </c>
      <c r="AI2173" s="45">
        <f t="shared" si="48"/>
        <v>0.11112339165798499</v>
      </c>
    </row>
    <row r="2174" spans="27:35" x14ac:dyDescent="0.2">
      <c r="AA2174" s="122" t="s">
        <v>88</v>
      </c>
      <c r="AB2174" s="40">
        <f>_xll.qlInterestRateIndexFixingDate($X$9,AC2174)</f>
        <v>54634</v>
      </c>
      <c r="AC2174" s="40">
        <f>_xll.qlCalendarAdvance(calendar,$AC2173,AA2174,,,trigger)</f>
        <v>54638</v>
      </c>
      <c r="AD2174" s="40">
        <f>_xll.qlInterestRateIndexMaturity($X$9,AC2174,)</f>
        <v>54822</v>
      </c>
      <c r="AE2174" s="43">
        <f>_xll.qlTenorBasisValue(TenorBasis6M,AC2174,_xll.ohTrigger(trigger,$X$24))</f>
        <v>2.4163601522428363E-4</v>
      </c>
      <c r="AF2174" s="90">
        <f>_xll.qlTenorBasisForwardRate(TenorBasis6M,AC2174,_xll.ohTrigger(trigger,$X$24))</f>
        <v>1.5570213270410287E-2</v>
      </c>
      <c r="AG2174" s="90">
        <f>_xll.qlIndexFixing(TenorBasisIndex6M,$AB2174,TRUE,_xll.ohTrigger(trigger,$X$24))</f>
        <v>1.5569555857795505E-2</v>
      </c>
      <c r="AH2174" s="43">
        <f>_xll.qlIndexFixing($X$9,$AB2174,TRUE,trigger)</f>
        <v>1.5559231354493211E-2</v>
      </c>
      <c r="AI2174" s="45">
        <f t="shared" si="48"/>
        <v>0.1032450330229473</v>
      </c>
    </row>
    <row r="2175" spans="27:35" x14ac:dyDescent="0.2">
      <c r="AA2175" s="122" t="s">
        <v>88</v>
      </c>
      <c r="AB2175" s="40">
        <f>_xll.qlInterestRateIndexFixingDate($X$9,AC2175)</f>
        <v>54641</v>
      </c>
      <c r="AC2175" s="40">
        <f>_xll.qlCalendarAdvance(calendar,$AC2174,AA2175,,,trigger)</f>
        <v>54645</v>
      </c>
      <c r="AD2175" s="40">
        <f>_xll.qlInterestRateIndexMaturity($X$9,AC2175,)</f>
        <v>54829</v>
      </c>
      <c r="AE2175" s="43">
        <f>_xll.qlTenorBasisValue(TenorBasis6M,AC2175,_xll.ohTrigger(trigger,$X$24))</f>
        <v>2.4147927525463089E-4</v>
      </c>
      <c r="AF2175" s="90">
        <f>_xll.qlTenorBasisForwardRate(TenorBasis6M,AC2175,_xll.ohTrigger(trigger,$X$24))</f>
        <v>1.5568220572113047E-2</v>
      </c>
      <c r="AG2175" s="90">
        <f>_xll.qlIndexFixing(TenorBasisIndex6M,$AB2175,TRUE,_xll.ohTrigger(trigger,$X$24))</f>
        <v>1.5567563160172075E-2</v>
      </c>
      <c r="AH2175" s="43">
        <f>_xll.qlIndexFixing($X$9,$AB2175,TRUE,trigger)</f>
        <v>1.5558038705197801E-2</v>
      </c>
      <c r="AI2175" s="45">
        <f t="shared" si="48"/>
        <v>9.5244549742738716E-2</v>
      </c>
    </row>
    <row r="2176" spans="27:35" x14ac:dyDescent="0.2">
      <c r="AA2176" s="122" t="s">
        <v>88</v>
      </c>
      <c r="AB2176" s="40">
        <f>_xll.qlInterestRateIndexFixingDate($X$9,AC2176)</f>
        <v>54648</v>
      </c>
      <c r="AC2176" s="40">
        <f>_xll.qlCalendarAdvance(calendar,$AC2175,AA2176,,,trigger)</f>
        <v>54652</v>
      </c>
      <c r="AD2176" s="40">
        <f>_xll.qlInterestRateIndexMaturity($X$9,AC2176,)</f>
        <v>54836</v>
      </c>
      <c r="AE2176" s="43">
        <f>_xll.qlTenorBasisValue(TenorBasis6M,AC2176,_xll.ohTrigger(trigger,$X$24))</f>
        <v>2.413230222049084E-4</v>
      </c>
      <c r="AF2176" s="90">
        <f>_xll.qlTenorBasisForwardRate(TenorBasis6M,AC2176,_xll.ohTrigger(trigger,$X$24))</f>
        <v>1.5566195175470471E-2</v>
      </c>
      <c r="AG2176" s="90">
        <f>_xll.qlIndexFixing(TenorBasisIndex6M,$AB2176,TRUE,_xll.ohTrigger(trigger,$X$24))</f>
        <v>1.5650610336285425E-2</v>
      </c>
      <c r="AH2176" s="43">
        <f>_xll.qlIndexFixing($X$9,$AB2176,TRUE,trigger)</f>
        <v>1.5556825571418716E-2</v>
      </c>
      <c r="AI2176" s="45">
        <f t="shared" si="48"/>
        <v>0.93784764866709436</v>
      </c>
    </row>
    <row r="2177" spans="27:35" x14ac:dyDescent="0.2">
      <c r="AA2177" s="122" t="s">
        <v>88</v>
      </c>
      <c r="AB2177" s="40">
        <f>_xll.qlInterestRateIndexFixingDate($X$9,AC2177)</f>
        <v>54655</v>
      </c>
      <c r="AC2177" s="40">
        <f>_xll.qlCalendarAdvance(calendar,$AC2176,AA2177,,,trigger)</f>
        <v>54659</v>
      </c>
      <c r="AD2177" s="40">
        <f>_xll.qlInterestRateIndexMaturity($X$9,AC2177,)</f>
        <v>54843</v>
      </c>
      <c r="AE2177" s="43">
        <f>_xll.qlTenorBasisValue(TenorBasis6M,AC2177,_xll.ohTrigger(trigger,$X$24))</f>
        <v>2.4116725462468015E-4</v>
      </c>
      <c r="AF2177" s="90">
        <f>_xll.qlTenorBasisForwardRate(TenorBasis6M,AC2177,_xll.ohTrigger(trigger,$X$24))</f>
        <v>1.5564137079141022E-2</v>
      </c>
      <c r="AG2177" s="90">
        <f>_xll.qlIndexFixing(TenorBasisIndex6M,$AB2177,TRUE,_xll.ohTrigger(trigger,$X$24))</f>
        <v>1.5563479668577644E-2</v>
      </c>
      <c r="AH2177" s="43">
        <f>_xll.qlIndexFixing($X$9,$AB2177,TRUE,trigger)</f>
        <v>1.5555591953194623E-2</v>
      </c>
      <c r="AI2177" s="45">
        <f t="shared" si="48"/>
        <v>7.8877153830217428E-2</v>
      </c>
    </row>
    <row r="2178" spans="27:35" x14ac:dyDescent="0.2">
      <c r="AA2178" s="122" t="s">
        <v>88</v>
      </c>
      <c r="AB2178" s="40">
        <f>_xll.qlInterestRateIndexFixingDate($X$9,AC2178)</f>
        <v>54662</v>
      </c>
      <c r="AC2178" s="40">
        <f>_xll.qlCalendarAdvance(calendar,$AC2177,AA2178,,,trigger)</f>
        <v>54666</v>
      </c>
      <c r="AD2178" s="40">
        <f>_xll.qlInterestRateIndexMaturity($X$9,AC2178,)</f>
        <v>54847</v>
      </c>
      <c r="AE2178" s="43">
        <f>_xll.qlTenorBasisValue(TenorBasis6M,AC2178,_xll.ohTrigger(trigger,$X$24))</f>
        <v>2.4101197106755125E-4</v>
      </c>
      <c r="AF2178" s="90">
        <f>_xll.qlTenorBasisForwardRate(TenorBasis6M,AC2178,_xll.ohTrigger(trigger,$X$24))</f>
        <v>1.5561521088468625E-2</v>
      </c>
      <c r="AG2178" s="90">
        <f>_xll.qlIndexFixing(TenorBasisIndex6M,$AB2178,TRUE,_xll.ohTrigger(trigger,$X$24))</f>
        <v>1.5560863763361131E-2</v>
      </c>
      <c r="AH2178" s="43">
        <f>_xll.qlIndexFixing($X$9,$AB2178,TRUE,trigger)</f>
        <v>1.55536219796364E-2</v>
      </c>
      <c r="AI2178" s="45">
        <f t="shared" si="48"/>
        <v>7.2417837247307909E-2</v>
      </c>
    </row>
    <row r="2179" spans="27:35" x14ac:dyDescent="0.2">
      <c r="AA2179" s="122" t="s">
        <v>88</v>
      </c>
      <c r="AB2179" s="40">
        <f>_xll.qlInterestRateIndexFixingDate($X$9,AC2179)</f>
        <v>54669</v>
      </c>
      <c r="AC2179" s="40">
        <f>_xll.qlCalendarAdvance(calendar,$AC2178,AA2179,,,trigger)</f>
        <v>54673</v>
      </c>
      <c r="AD2179" s="40">
        <f>_xll.qlInterestRateIndexMaturity($X$9,AC2179,)</f>
        <v>54854</v>
      </c>
      <c r="AE2179" s="43">
        <f>_xll.qlTenorBasisValue(TenorBasis6M,AC2179,_xll.ohTrigger(trigger,$X$24))</f>
        <v>2.4085717009115782E-4</v>
      </c>
      <c r="AF2179" s="90">
        <f>_xll.qlTenorBasisForwardRate(TenorBasis6M,AC2179,_xll.ohTrigger(trigger,$X$24))</f>
        <v>1.5559404871181473E-2</v>
      </c>
      <c r="AG2179" s="90">
        <f>_xll.qlIndexFixing(TenorBasisIndex6M,$AB2179,TRUE,_xll.ohTrigger(trigger,$X$24))</f>
        <v>1.555874754677662E-2</v>
      </c>
      <c r="AH2179" s="43">
        <f>_xll.qlIndexFixing($X$9,$AB2179,TRUE,trigger)</f>
        <v>1.5552351946107006E-2</v>
      </c>
      <c r="AI2179" s="45">
        <f t="shared" si="48"/>
        <v>6.3956006696140599E-2</v>
      </c>
    </row>
    <row r="2180" spans="27:35" x14ac:dyDescent="0.2">
      <c r="AA2180" s="122" t="s">
        <v>88</v>
      </c>
      <c r="AB2180" s="40">
        <f>_xll.qlInterestRateIndexFixingDate($X$9,AC2180)</f>
        <v>54676</v>
      </c>
      <c r="AC2180" s="40">
        <f>_xll.qlCalendarAdvance(calendar,$AC2179,AA2180,,,trigger)</f>
        <v>54680</v>
      </c>
      <c r="AD2180" s="40">
        <f>_xll.qlInterestRateIndexMaturity($X$9,AC2180,)</f>
        <v>54861</v>
      </c>
      <c r="AE2180" s="43">
        <f>_xll.qlTenorBasisValue(TenorBasis6M,AC2180,_xll.ohTrigger(trigger,$X$24))</f>
        <v>2.40702850257157E-4</v>
      </c>
      <c r="AF2180" s="90">
        <f>_xll.qlTenorBasisForwardRate(TenorBasis6M,AC2180,_xll.ohTrigger(trigger,$X$24))</f>
        <v>1.5557255954679933E-2</v>
      </c>
      <c r="AG2180" s="90">
        <f>_xll.qlIndexFixing(TenorBasisIndex6M,$AB2180,TRUE,_xll.ohTrigger(trigger,$X$24))</f>
        <v>1.5556598630987881E-2</v>
      </c>
      <c r="AH2180" s="43">
        <f>_xll.qlIndexFixing($X$9,$AB2180,TRUE,trigger)</f>
        <v>1.5551061430872442E-2</v>
      </c>
      <c r="AI2180" s="45">
        <f t="shared" si="48"/>
        <v>5.5372001154397471E-2</v>
      </c>
    </row>
    <row r="2181" spans="27:35" x14ac:dyDescent="0.2">
      <c r="AA2181" s="122" t="s">
        <v>88</v>
      </c>
      <c r="AB2181" s="40">
        <f>_xll.qlInterestRateIndexFixingDate($X$9,AC2181)</f>
        <v>54683</v>
      </c>
      <c r="AC2181" s="40">
        <f>_xll.qlCalendarAdvance(calendar,$AC2180,AA2181,,,trigger)</f>
        <v>54687</v>
      </c>
      <c r="AD2181" s="40">
        <f>_xll.qlInterestRateIndexMaturity($X$9,AC2181,)</f>
        <v>54868</v>
      </c>
      <c r="AE2181" s="43">
        <f>_xll.qlTenorBasisValue(TenorBasis6M,AC2181,_xll.ohTrigger(trigger,$X$24))</f>
        <v>2.4054901013121735E-4</v>
      </c>
      <c r="AF2181" s="90">
        <f>_xll.qlTenorBasisForwardRate(TenorBasis6M,AC2181,_xll.ohTrigger(trigger,$X$24))</f>
        <v>1.5555074337641752E-2</v>
      </c>
      <c r="AG2181" s="90">
        <f>_xll.qlIndexFixing(TenorBasisIndex6M,$AB2181,TRUE,_xll.ohTrigger(trigger,$X$24))</f>
        <v>1.546831010298207E-2</v>
      </c>
      <c r="AH2181" s="43">
        <f>_xll.qlIndexFixing($X$9,$AB2181,TRUE,trigger)</f>
        <v>1.5549750433971127E-2</v>
      </c>
      <c r="AI2181" s="45">
        <f t="shared" si="48"/>
        <v>-0.81440330989057674</v>
      </c>
    </row>
    <row r="2182" spans="27:35" x14ac:dyDescent="0.2">
      <c r="AA2182" s="122" t="s">
        <v>88</v>
      </c>
      <c r="AB2182" s="40">
        <f>_xll.qlInterestRateIndexFixingDate($X$9,AC2182)</f>
        <v>54690</v>
      </c>
      <c r="AC2182" s="40">
        <f>_xll.qlCalendarAdvance(calendar,$AC2181,AA2182,,,trigger)</f>
        <v>54694</v>
      </c>
      <c r="AD2182" s="40">
        <f>_xll.qlInterestRateIndexMaturity($X$9,AC2182,)</f>
        <v>54875</v>
      </c>
      <c r="AE2182" s="43">
        <f>_xll.qlTenorBasisValue(TenorBasis6M,AC2182,_xll.ohTrigger(trigger,$X$24))</f>
        <v>2.4039564828300859E-4</v>
      </c>
      <c r="AF2182" s="90">
        <f>_xll.qlTenorBasisForwardRate(TenorBasis6M,AC2182,_xll.ohTrigger(trigger,$X$24))</f>
        <v>1.5552860018749086E-2</v>
      </c>
      <c r="AG2182" s="90">
        <f>_xll.qlIndexFixing(TenorBasisIndex6M,$AB2182,TRUE,_xll.ohTrigger(trigger,$X$24))</f>
        <v>1.5552202696515315E-2</v>
      </c>
      <c r="AH2182" s="43">
        <f>_xll.qlIndexFixing($X$9,$AB2182,TRUE,trigger)</f>
        <v>1.5548418955443694E-2</v>
      </c>
      <c r="AI2182" s="45">
        <f t="shared" si="48"/>
        <v>3.783741071620994E-2</v>
      </c>
    </row>
    <row r="2183" spans="27:35" x14ac:dyDescent="0.2">
      <c r="AA2183" s="122" t="s">
        <v>88</v>
      </c>
      <c r="AB2183" s="40">
        <f>_xll.qlInterestRateIndexFixingDate($X$9,AC2183)</f>
        <v>54697</v>
      </c>
      <c r="AC2183" s="40">
        <f>_xll.qlCalendarAdvance(calendar,$AC2182,AA2183,,,trigger)</f>
        <v>54701</v>
      </c>
      <c r="AD2183" s="40">
        <f>_xll.qlInterestRateIndexMaturity($X$9,AC2183,)</f>
        <v>54883</v>
      </c>
      <c r="AE2183" s="43">
        <f>_xll.qlTenorBasisValue(TenorBasis6M,AC2183,_xll.ohTrigger(trigger,$X$24))</f>
        <v>2.4024276328619184E-4</v>
      </c>
      <c r="AF2183" s="90">
        <f>_xll.qlTenorBasisForwardRate(TenorBasis6M,AC2183,_xll.ohTrigger(trigger,$X$24))</f>
        <v>1.5550776136636473E-2</v>
      </c>
      <c r="AG2183" s="90">
        <f>_xll.qlIndexFixing(TenorBasisIndex6M,$AB2183,TRUE,_xll.ohTrigger(trigger,$X$24))</f>
        <v>1.5550118786922472E-2</v>
      </c>
      <c r="AH2183" s="43">
        <f>_xll.qlIndexFixing($X$9,$AB2183,TRUE,trigger)</f>
        <v>1.5547298159782265E-2</v>
      </c>
      <c r="AI2183" s="45">
        <f t="shared" si="48"/>
        <v>2.8206271402066857E-2</v>
      </c>
    </row>
    <row r="2184" spans="27:35" x14ac:dyDescent="0.2">
      <c r="AA2184" s="122" t="s">
        <v>88</v>
      </c>
      <c r="AB2184" s="40">
        <f>_xll.qlInterestRateIndexFixingDate($X$9,AC2184)</f>
        <v>54704</v>
      </c>
      <c r="AC2184" s="40">
        <f>_xll.qlCalendarAdvance(calendar,$AC2183,AA2184,,,trigger)</f>
        <v>54708</v>
      </c>
      <c r="AD2184" s="40">
        <f>_xll.qlInterestRateIndexMaturity($X$9,AC2184,)</f>
        <v>54890</v>
      </c>
      <c r="AE2184" s="43">
        <f>_xll.qlTenorBasisValue(TenorBasis6M,AC2184,_xll.ohTrigger(trigger,$X$24))</f>
        <v>2.400903537184098E-4</v>
      </c>
      <c r="AF2184" s="90">
        <f>_xll.qlTenorBasisForwardRate(TenorBasis6M,AC2184,_xll.ohTrigger(trigger,$X$24))</f>
        <v>1.5548493975415155E-2</v>
      </c>
      <c r="AG2184" s="90">
        <f>_xll.qlIndexFixing(TenorBasisIndex6M,$AB2184,TRUE,_xll.ohTrigger(trigger,$X$24))</f>
        <v>1.5547836626461423E-2</v>
      </c>
      <c r="AH2184" s="43">
        <f>_xll.qlIndexFixing($X$9,$AB2184,TRUE,trigger)</f>
        <v>1.5545924196061886E-2</v>
      </c>
      <c r="AI2184" s="45">
        <f t="shared" si="48"/>
        <v>1.9124303995369379E-2</v>
      </c>
    </row>
    <row r="2185" spans="27:35" x14ac:dyDescent="0.2">
      <c r="AA2185" s="122" t="s">
        <v>88</v>
      </c>
      <c r="AB2185" s="40">
        <f>_xll.qlInterestRateIndexFixingDate($X$9,AC2185)</f>
        <v>54711</v>
      </c>
      <c r="AC2185" s="40">
        <f>_xll.qlCalendarAdvance(calendar,$AC2184,AA2185,,,trigger)</f>
        <v>54715</v>
      </c>
      <c r="AD2185" s="40">
        <f>_xll.qlInterestRateIndexMaturity($X$9,AC2185,)</f>
        <v>54897</v>
      </c>
      <c r="AE2185" s="43">
        <f>_xll.qlTenorBasisValue(TenorBasis6M,AC2185,_xll.ohTrigger(trigger,$X$24))</f>
        <v>2.3993841816127715E-4</v>
      </c>
      <c r="AF2185" s="90">
        <f>_xll.qlTenorBasisForwardRate(TenorBasis6M,AC2185,_xll.ohTrigger(trigger,$X$24))</f>
        <v>1.5546179106937152E-2</v>
      </c>
      <c r="AG2185" s="90">
        <f>_xll.qlIndexFixing(TenorBasisIndex6M,$AB2185,TRUE,_xll.ohTrigger(trigger,$X$24))</f>
        <v>1.5545521758754233E-2</v>
      </c>
      <c r="AH2185" s="43">
        <f>_xll.qlIndexFixing($X$9,$AB2185,TRUE,trigger)</f>
        <v>1.5544529749968786E-2</v>
      </c>
      <c r="AI2185" s="45">
        <f t="shared" si="48"/>
        <v>9.9200878544633553E-3</v>
      </c>
    </row>
    <row r="2186" spans="27:35" x14ac:dyDescent="0.2">
      <c r="AA2186" s="122" t="s">
        <v>88</v>
      </c>
      <c r="AB2186" s="40">
        <f>_xll.qlInterestRateIndexFixingDate($X$9,AC2186)</f>
        <v>54718</v>
      </c>
      <c r="AC2186" s="40">
        <f>_xll.qlCalendarAdvance(calendar,$AC2185,AA2186,,,trigger)</f>
        <v>54722</v>
      </c>
      <c r="AD2186" s="40">
        <f>_xll.qlInterestRateIndexMaturity($X$9,AC2186,)</f>
        <v>54904</v>
      </c>
      <c r="AE2186" s="43">
        <f>_xll.qlTenorBasisValue(TenorBasis6M,AC2186,_xll.ohTrigger(trigger,$X$24))</f>
        <v>2.397869552003703E-4</v>
      </c>
      <c r="AF2186" s="90">
        <f>_xll.qlTenorBasisForwardRate(TenorBasis6M,AC2186,_xll.ohTrigger(trigger,$X$24))</f>
        <v>1.5543831529911629E-2</v>
      </c>
      <c r="AG2186" s="90">
        <f>_xll.qlIndexFixing(TenorBasisIndex6M,$AB2186,TRUE,_xll.ohTrigger(trigger,$X$24))</f>
        <v>1.54576135677828E-2</v>
      </c>
      <c r="AH2186" s="43">
        <f>_xll.qlIndexFixing($X$9,$AB2186,TRUE,trigger)</f>
        <v>1.5543114821543811E-2</v>
      </c>
      <c r="AI2186" s="45">
        <f t="shared" si="48"/>
        <v>-0.85501253761010454</v>
      </c>
    </row>
    <row r="2187" spans="27:35" x14ac:dyDescent="0.2">
      <c r="AA2187" s="122" t="s">
        <v>88</v>
      </c>
      <c r="AB2187" s="40">
        <f>_xll.qlInterestRateIndexFixingDate($X$9,AC2187)</f>
        <v>54725</v>
      </c>
      <c r="AC2187" s="40">
        <f>_xll.qlCalendarAdvance(calendar,$AC2186,AA2187,,,trigger)</f>
        <v>54729</v>
      </c>
      <c r="AD2187" s="40">
        <f>_xll.qlInterestRateIndexMaturity($X$9,AC2187,)</f>
        <v>54910</v>
      </c>
      <c r="AE2187" s="43">
        <f>_xll.qlTenorBasisValue(TenorBasis6M,AC2187,_xll.ohTrigger(trigger,$X$24))</f>
        <v>2.3963596342521765E-4</v>
      </c>
      <c r="AF2187" s="90">
        <f>_xll.qlTenorBasisForwardRate(TenorBasis6M,AC2187,_xll.ohTrigger(trigger,$X$24))</f>
        <v>1.5541297850781285E-2</v>
      </c>
      <c r="AG2187" s="90">
        <f>_xll.qlIndexFixing(TenorBasisIndex6M,$AB2187,TRUE,_xll.ohTrigger(trigger,$X$24))</f>
        <v>1.5627002201254365E-2</v>
      </c>
      <c r="AH2187" s="43">
        <f>_xll.qlIndexFixing($X$9,$AB2187,TRUE,trigger)</f>
        <v>1.55414543398664E-2</v>
      </c>
      <c r="AI2187" s="45">
        <f t="shared" si="48"/>
        <v>0.85547861387964486</v>
      </c>
    </row>
    <row r="2188" spans="27:35" x14ac:dyDescent="0.2">
      <c r="AA2188" s="122" t="s">
        <v>88</v>
      </c>
      <c r="AB2188" s="40">
        <f>_xll.qlInterestRateIndexFixingDate($X$9,AC2188)</f>
        <v>54732</v>
      </c>
      <c r="AC2188" s="40">
        <f>_xll.qlCalendarAdvance(calendar,$AC2187,AA2188,,,trigger)</f>
        <v>54736</v>
      </c>
      <c r="AD2188" s="40">
        <f>_xll.qlInterestRateIndexMaturity($X$9,AC2188,)</f>
        <v>54917</v>
      </c>
      <c r="AE2188" s="43">
        <f>_xll.qlTenorBasisValue(TenorBasis6M,AC2188,_xll.ohTrigger(trigger,$X$24))</f>
        <v>2.3948544142929007E-4</v>
      </c>
      <c r="AF2188" s="90">
        <f>_xll.qlTenorBasisForwardRate(TenorBasis6M,AC2188,_xll.ohTrigger(trigger,$X$24))</f>
        <v>1.5538887293424467E-2</v>
      </c>
      <c r="AG2188" s="90">
        <f>_xll.qlIndexFixing(TenorBasisIndex6M,$AB2188,TRUE,_xll.ohTrigger(trigger,$X$24))</f>
        <v>1.5538229975823896E-2</v>
      </c>
      <c r="AH2188" s="43">
        <f>_xll.qlIndexFixing($X$9,$AB2188,TRUE,trigger)</f>
        <v>1.553999997246111E-2</v>
      </c>
      <c r="AI2188" s="45">
        <f t="shared" si="48"/>
        <v>-1.7699966372141523E-2</v>
      </c>
    </row>
    <row r="2189" spans="27:35" x14ac:dyDescent="0.2">
      <c r="AA2189" s="122" t="s">
        <v>88</v>
      </c>
      <c r="AB2189" s="40">
        <f>_xll.qlInterestRateIndexFixingDate($X$9,AC2189)</f>
        <v>54739</v>
      </c>
      <c r="AC2189" s="40">
        <f>_xll.qlCalendarAdvance(calendar,$AC2188,AA2189,,,trigger)</f>
        <v>54743</v>
      </c>
      <c r="AD2189" s="40">
        <f>_xll.qlInterestRateIndexMaturity($X$9,AC2189,)</f>
        <v>54924</v>
      </c>
      <c r="AE2189" s="43">
        <f>_xll.qlTenorBasisValue(TenorBasis6M,AC2189,_xll.ohTrigger(trigger,$X$24))</f>
        <v>2.393353878099911E-4</v>
      </c>
      <c r="AF2189" s="90">
        <f>_xll.qlTenorBasisForwardRate(TenorBasis6M,AC2189,_xll.ohTrigger(trigger,$X$24))</f>
        <v>1.5536444025151685E-2</v>
      </c>
      <c r="AG2189" s="90">
        <f>_xll.qlIndexFixing(TenorBasisIndex6M,$AB2189,TRUE,_xll.ohTrigger(trigger,$X$24))</f>
        <v>1.5535786708360189E-2</v>
      </c>
      <c r="AH2189" s="43">
        <f>_xll.qlIndexFixing($X$9,$AB2189,TRUE,trigger)</f>
        <v>1.5538525123730012E-2</v>
      </c>
      <c r="AI2189" s="45">
        <f t="shared" si="48"/>
        <v>-2.7384153698222641E-2</v>
      </c>
    </row>
    <row r="2190" spans="27:35" x14ac:dyDescent="0.2">
      <c r="AA2190" s="122" t="s">
        <v>88</v>
      </c>
      <c r="AB2190" s="40">
        <f>_xll.qlInterestRateIndexFixingDate($X$9,AC2190)</f>
        <v>54746</v>
      </c>
      <c r="AC2190" s="40">
        <f>_xll.qlCalendarAdvance(calendar,$AC2189,AA2190,,,trigger)</f>
        <v>54750</v>
      </c>
      <c r="AD2190" s="40">
        <f>_xll.qlInterestRateIndexMaturity($X$9,AC2190,)</f>
        <v>54931</v>
      </c>
      <c r="AE2190" s="43">
        <f>_xll.qlTenorBasisValue(TenorBasis6M,AC2190,_xll.ohTrigger(trigger,$X$24))</f>
        <v>2.3918580116864694E-4</v>
      </c>
      <c r="AF2190" s="90">
        <f>_xll.qlTenorBasisForwardRate(TenorBasis6M,AC2190,_xll.ohTrigger(trigger,$X$24))</f>
        <v>1.5533968044690141E-2</v>
      </c>
      <c r="AG2190" s="90">
        <f>_xll.qlIndexFixing(TenorBasisIndex6M,$AB2190,TRUE,_xll.ohTrigger(trigger,$X$24))</f>
        <v>1.5533310728718323E-2</v>
      </c>
      <c r="AH2190" s="43">
        <f>_xll.qlIndexFixing($X$9,$AB2190,TRUE,trigger)</f>
        <v>1.5537029793715504E-2</v>
      </c>
      <c r="AI2190" s="45">
        <f t="shared" si="48"/>
        <v>-3.719064997180499E-2</v>
      </c>
    </row>
    <row r="2191" spans="27:35" x14ac:dyDescent="0.2">
      <c r="AA2191" s="122" t="s">
        <v>88</v>
      </c>
      <c r="AB2191" s="40">
        <f>_xll.qlInterestRateIndexFixingDate($X$9,AC2191)</f>
        <v>54753</v>
      </c>
      <c r="AC2191" s="40">
        <f>_xll.qlCalendarAdvance(calendar,$AC2190,AA2191,,,trigger)</f>
        <v>54757</v>
      </c>
      <c r="AD2191" s="40">
        <f>_xll.qlInterestRateIndexMaturity($X$9,AC2191,)</f>
        <v>54939</v>
      </c>
      <c r="AE2191" s="43">
        <f>_xll.qlTenorBasisValue(TenorBasis6M,AC2191,_xll.ohTrigger(trigger,$X$24))</f>
        <v>2.3903668011049671E-4</v>
      </c>
      <c r="AF2191" s="90">
        <f>_xll.qlTenorBasisForwardRate(TenorBasis6M,AC2191,_xll.ohTrigger(trigger,$X$24))</f>
        <v>1.553160297167221E-2</v>
      </c>
      <c r="AG2191" s="90">
        <f>_xll.qlIndexFixing(TenorBasisIndex6M,$AB2191,TRUE,_xll.ohTrigger(trigger,$X$24))</f>
        <v>1.5530945628346504E-2</v>
      </c>
      <c r="AH2191" s="43">
        <f>_xll.qlIndexFixing($X$9,$AB2191,TRUE,trigger)</f>
        <v>1.5535732945995619E-2</v>
      </c>
      <c r="AI2191" s="45">
        <f t="shared" si="48"/>
        <v>-4.7873176491144975E-2</v>
      </c>
    </row>
    <row r="2192" spans="27:35" x14ac:dyDescent="0.2">
      <c r="AA2192" s="122" t="s">
        <v>88</v>
      </c>
      <c r="AB2192" s="40">
        <f>_xll.qlInterestRateIndexFixingDate($X$9,AC2192)</f>
        <v>54760</v>
      </c>
      <c r="AC2192" s="40">
        <f>_xll.qlCalendarAdvance(calendar,$AC2191,AA2192,,,trigger)</f>
        <v>54764</v>
      </c>
      <c r="AD2192" s="40">
        <f>_xll.qlInterestRateIndexMaturity($X$9,AC2192,)</f>
        <v>54946</v>
      </c>
      <c r="AE2192" s="43">
        <f>_xll.qlTenorBasisValue(TenorBasis6M,AC2192,_xll.ohTrigger(trigger,$X$24))</f>
        <v>2.3888802324468329E-4</v>
      </c>
      <c r="AF2192" s="90">
        <f>_xll.qlTenorBasisForwardRate(TenorBasis6M,AC2192,_xll.ohTrigger(trigger,$X$24))</f>
        <v>1.5529059116501303E-2</v>
      </c>
      <c r="AG2192" s="90">
        <f>_xll.qlIndexFixing(TenorBasisIndex6M,$AB2192,TRUE,_xll.ohTrigger(trigger,$X$24))</f>
        <v>1.5528401774022831E-2</v>
      </c>
      <c r="AH2192" s="43">
        <f>_xll.qlIndexFixing($X$9,$AB2192,TRUE,trigger)</f>
        <v>1.5534195124519744E-2</v>
      </c>
      <c r="AI2192" s="45">
        <f t="shared" si="48"/>
        <v>-5.7933504969132077E-2</v>
      </c>
    </row>
    <row r="2193" spans="27:35" x14ac:dyDescent="0.2">
      <c r="AA2193" s="122" t="s">
        <v>88</v>
      </c>
      <c r="AB2193" s="40">
        <f>_xll.qlInterestRateIndexFixingDate($X$9,AC2193)</f>
        <v>54767</v>
      </c>
      <c r="AC2193" s="40">
        <f>_xll.qlCalendarAdvance(calendar,$AC2192,AA2193,,,trigger)</f>
        <v>54771</v>
      </c>
      <c r="AD2193" s="40">
        <f>_xll.qlInterestRateIndexMaturity($X$9,AC2193,)</f>
        <v>54953</v>
      </c>
      <c r="AE2193" s="43">
        <f>_xll.qlTenorBasisValue(TenorBasis6M,AC2193,_xll.ohTrigger(trigger,$X$24))</f>
        <v>2.3873982918424285E-4</v>
      </c>
      <c r="AF2193" s="90">
        <f>_xll.qlTenorBasisForwardRate(TenorBasis6M,AC2193,_xll.ohTrigger(trigger,$X$24))</f>
        <v>1.5526482543881427E-2</v>
      </c>
      <c r="AG2193" s="90">
        <f>_xll.qlIndexFixing(TenorBasisIndex6M,$AB2193,TRUE,_xll.ohTrigger(trigger,$X$24))</f>
        <v>1.5525825202260731E-2</v>
      </c>
      <c r="AH2193" s="43">
        <f>_xll.qlIndexFixing($X$9,$AB2193,TRUE,trigger)</f>
        <v>1.5532636821031299E-2</v>
      </c>
      <c r="AI2193" s="45">
        <f t="shared" si="48"/>
        <v>-6.8116187705684339E-2</v>
      </c>
    </row>
    <row r="2194" spans="27:35" x14ac:dyDescent="0.2">
      <c r="AA2194" s="122" t="s">
        <v>88</v>
      </c>
      <c r="AB2194" s="40">
        <f>_xll.qlInterestRateIndexFixingDate($X$9,AC2194)</f>
        <v>54774</v>
      </c>
      <c r="AC2194" s="40">
        <f>_xll.qlCalendarAdvance(calendar,$AC2193,AA2194,,,trigger)</f>
        <v>54778</v>
      </c>
      <c r="AD2194" s="40">
        <f>_xll.qlInterestRateIndexMaturity($X$9,AC2194,)</f>
        <v>54960</v>
      </c>
      <c r="AE2194" s="43">
        <f>_xll.qlTenorBasisValue(TenorBasis6M,AC2194,_xll.ohTrigger(trigger,$X$24))</f>
        <v>2.3859209654609581E-4</v>
      </c>
      <c r="AF2194" s="90">
        <f>_xll.qlTenorBasisForwardRate(TenorBasis6M,AC2194,_xll.ohTrigger(trigger,$X$24))</f>
        <v>1.552387325256303E-2</v>
      </c>
      <c r="AG2194" s="90">
        <f>_xll.qlIndexFixing(TenorBasisIndex6M,$AB2194,TRUE,_xll.ohTrigger(trigger,$X$24))</f>
        <v>1.5609025854927058E-2</v>
      </c>
      <c r="AH2194" s="43">
        <f>_xll.qlIndexFixing($X$9,$AB2194,TRUE,trigger)</f>
        <v>1.5531058035578159E-2</v>
      </c>
      <c r="AI2194" s="45">
        <f t="shared" si="48"/>
        <v>0.77967819348899459</v>
      </c>
    </row>
    <row r="2195" spans="27:35" x14ac:dyDescent="0.2">
      <c r="AA2195" s="122" t="s">
        <v>88</v>
      </c>
      <c r="AB2195" s="40">
        <f>_xll.qlInterestRateIndexFixingDate($X$9,AC2195)</f>
        <v>54781</v>
      </c>
      <c r="AC2195" s="40">
        <f>_xll.qlCalendarAdvance(calendar,$AC2194,AA2195,,,trigger)</f>
        <v>54785</v>
      </c>
      <c r="AD2195" s="40">
        <f>_xll.qlInterestRateIndexMaturity($X$9,AC2195,)</f>
        <v>54967</v>
      </c>
      <c r="AE2195" s="43">
        <f>_xll.qlTenorBasisValue(TenorBasis6M,AC2195,_xll.ohTrigger(trigger,$X$24))</f>
        <v>2.3844482395103656E-4</v>
      </c>
      <c r="AF2195" s="90">
        <f>_xll.qlTenorBasisForwardRate(TenorBasis6M,AC2195,_xll.ohTrigger(trigger,$X$24))</f>
        <v>1.5521231241303592E-2</v>
      </c>
      <c r="AG2195" s="90">
        <f>_xll.qlIndexFixing(TenorBasisIndex6M,$AB2195,TRUE,_xll.ohTrigger(trigger,$X$24))</f>
        <v>1.5520573901431826E-2</v>
      </c>
      <c r="AH2195" s="43">
        <f>_xll.qlIndexFixing($X$9,$AB2195,TRUE,trigger)</f>
        <v>1.5529458768208196E-2</v>
      </c>
      <c r="AI2195" s="45">
        <f t="shared" si="48"/>
        <v>-8.8848667763700984E-2</v>
      </c>
    </row>
    <row r="2196" spans="27:35" x14ac:dyDescent="0.2">
      <c r="AA2196" s="122" t="s">
        <v>88</v>
      </c>
      <c r="AB2196" s="40">
        <f>_xll.qlInterestRateIndexFixingDate($X$9,AC2196)</f>
        <v>54788</v>
      </c>
      <c r="AC2196" s="40">
        <f>_xll.qlCalendarAdvance(calendar,$AC2195,AA2196,,,trigger)</f>
        <v>54792</v>
      </c>
      <c r="AD2196" s="40">
        <f>_xll.qlInterestRateIndexMaturity($X$9,AC2196,)</f>
        <v>54973</v>
      </c>
      <c r="AE2196" s="43">
        <f>_xll.qlTenorBasisValue(TenorBasis6M,AC2196,_xll.ohTrigger(trigger,$X$24))</f>
        <v>2.3829801002372459E-4</v>
      </c>
      <c r="AF2196" s="90">
        <f>_xll.qlTenorBasisForwardRate(TenorBasis6M,AC2196,_xll.ohTrigger(trigger,$X$24))</f>
        <v>1.5518425135398587E-2</v>
      </c>
      <c r="AG2196" s="90">
        <f>_xll.qlIndexFixing(TenorBasisIndex6M,$AB2196,TRUE,_xll.ohTrigger(trigger,$X$24))</f>
        <v>1.551776782457359E-2</v>
      </c>
      <c r="AH2196" s="43">
        <f>_xll.qlIndexFixing($X$9,$AB2196,TRUE,trigger)</f>
        <v>1.5527627709321814E-2</v>
      </c>
      <c r="AI2196" s="45">
        <f t="shared" si="48"/>
        <v>-9.8598847482235519E-2</v>
      </c>
    </row>
    <row r="2197" spans="27:35" x14ac:dyDescent="0.2">
      <c r="AA2197" s="122" t="s">
        <v>88</v>
      </c>
      <c r="AB2197" s="40">
        <f>_xll.qlInterestRateIndexFixingDate($X$9,AC2197)</f>
        <v>54795</v>
      </c>
      <c r="AC2197" s="40">
        <f>_xll.qlCalendarAdvance(calendar,$AC2196,AA2197,,,trigger)</f>
        <v>54799</v>
      </c>
      <c r="AD2197" s="40">
        <f>_xll.qlInterestRateIndexMaturity($X$9,AC2197,)</f>
        <v>54980</v>
      </c>
      <c r="AE2197" s="43">
        <f>_xll.qlTenorBasisValue(TenorBasis6M,AC2197,_xll.ohTrigger(trigger,$X$24))</f>
        <v>2.3815165339267423E-4</v>
      </c>
      <c r="AF2197" s="90">
        <f>_xll.qlTenorBasisForwardRate(TenorBasis6M,AC2197,_xll.ohTrigger(trigger,$X$24))</f>
        <v>1.5515720134449608E-2</v>
      </c>
      <c r="AG2197" s="90">
        <f>_xll.qlIndexFixing(TenorBasisIndex6M,$AB2197,TRUE,_xll.ohTrigger(trigger,$X$24))</f>
        <v>1.5515062824520691E-2</v>
      </c>
      <c r="AH2197" s="43">
        <f>_xll.qlIndexFixing($X$9,$AB2197,TRUE,trigger)</f>
        <v>1.5525989011652761E-2</v>
      </c>
      <c r="AI2197" s="45">
        <f t="shared" si="48"/>
        <v>-0.10926187132069901</v>
      </c>
    </row>
    <row r="2198" spans="27:35" x14ac:dyDescent="0.2">
      <c r="AA2198" s="122" t="s">
        <v>88</v>
      </c>
      <c r="AB2198" s="40">
        <f>_xll.qlInterestRateIndexFixingDate($X$9,AC2198)</f>
        <v>54802</v>
      </c>
      <c r="AC2198" s="40">
        <f>_xll.qlCalendarAdvance(calendar,$AC2197,AA2198,,,trigger)</f>
        <v>54806</v>
      </c>
      <c r="AD2198" s="40">
        <f>_xll.qlInterestRateIndexMaturity($X$9,AC2198,)</f>
        <v>54987</v>
      </c>
      <c r="AE2198" s="43">
        <f>_xll.qlTenorBasisValue(TenorBasis6M,AC2198,_xll.ohTrigger(trigger,$X$24))</f>
        <v>2.3800575269024524E-4</v>
      </c>
      <c r="AF2198" s="90">
        <f>_xll.qlTenorBasisForwardRate(TenorBasis6M,AC2198,_xll.ohTrigger(trigger,$X$24))</f>
        <v>1.5512982411330463E-2</v>
      </c>
      <c r="AG2198" s="90">
        <f>_xll.qlIndexFixing(TenorBasisIndex6M,$AB2198,TRUE,_xll.ohTrigger(trigger,$X$24))</f>
        <v>1.559855495345897E-2</v>
      </c>
      <c r="AH2198" s="43">
        <f>_xll.qlIndexFixing($X$9,$AB2198,TRUE,trigger)</f>
        <v>1.5524329833085406E-2</v>
      </c>
      <c r="AI2198" s="45">
        <f t="shared" si="48"/>
        <v>0.74225120373564224</v>
      </c>
    </row>
    <row r="2199" spans="27:35" x14ac:dyDescent="0.2">
      <c r="AA2199" s="122" t="s">
        <v>88</v>
      </c>
      <c r="AB2199" s="40">
        <f>_xll.qlInterestRateIndexFixingDate($X$9,AC2199)</f>
        <v>54809</v>
      </c>
      <c r="AC2199" s="40">
        <f>_xll.qlCalendarAdvance(calendar,$AC2198,AA2199,,,trigger)</f>
        <v>54813</v>
      </c>
      <c r="AD2199" s="40">
        <f>_xll.qlInterestRateIndexMaturity($X$9,AC2199,)</f>
        <v>54994</v>
      </c>
      <c r="AE2199" s="43">
        <f>_xll.qlTenorBasisValue(TenorBasis6M,AC2199,_xll.ohTrigger(trigger,$X$24))</f>
        <v>2.3786030655263316E-4</v>
      </c>
      <c r="AF2199" s="90">
        <f>_xll.qlTenorBasisForwardRate(TenorBasis6M,AC2199,_xll.ohTrigger(trigger,$X$24))</f>
        <v>1.5510211964816495E-2</v>
      </c>
      <c r="AG2199" s="90">
        <f>_xll.qlIndexFixing(TenorBasisIndex6M,$AB2199,TRUE,_xll.ohTrigger(trigger,$X$24))</f>
        <v>1.5509554656710649E-2</v>
      </c>
      <c r="AH2199" s="43">
        <f>_xll.qlIndexFixing($X$9,$AB2199,TRUE,trigger)</f>
        <v>1.5522650173671862E-2</v>
      </c>
      <c r="AI2199" s="45">
        <f t="shared" si="48"/>
        <v>-0.13095516961212847</v>
      </c>
    </row>
    <row r="2200" spans="27:35" x14ac:dyDescent="0.2">
      <c r="AA2200" s="122" t="s">
        <v>88</v>
      </c>
      <c r="AB2200" s="40">
        <f>_xll.qlInterestRateIndexFixingDate($X$9,AC2200)</f>
        <v>54816</v>
      </c>
      <c r="AC2200" s="40">
        <f>_xll.qlCalendarAdvance(calendar,$AC2199,AA2200,,,trigger)</f>
        <v>54820</v>
      </c>
      <c r="AD2200" s="40">
        <f>_xll.qlInterestRateIndexMaturity($X$9,AC2200,)</f>
        <v>55001</v>
      </c>
      <c r="AE2200" s="43">
        <f>_xll.qlTenorBasisValue(TenorBasis6M,AC2200,_xll.ohTrigger(trigger,$X$24))</f>
        <v>2.3771531361986011E-4</v>
      </c>
      <c r="AF2200" s="90">
        <f>_xll.qlTenorBasisForwardRate(TenorBasis6M,AC2200,_xll.ohTrigger(trigger,$X$24))</f>
        <v>1.5507408793689673E-2</v>
      </c>
      <c r="AG2200" s="90">
        <f>_xll.qlIndexFixing(TenorBasisIndex6M,$AB2200,TRUE,_xll.ohTrigger(trigger,$X$24))</f>
        <v>1.550675148651082E-2</v>
      </c>
      <c r="AH2200" s="43">
        <f>_xll.qlIndexFixing($X$9,$AB2200,TRUE,trigger)</f>
        <v>1.5520950033462915E-2</v>
      </c>
      <c r="AI2200" s="45">
        <f t="shared" si="48"/>
        <v>-0.14198546952094715</v>
      </c>
    </row>
    <row r="2201" spans="27:35" x14ac:dyDescent="0.2">
      <c r="AA2201" s="122" t="s">
        <v>88</v>
      </c>
      <c r="AB2201" s="40">
        <f>_xll.qlInterestRateIndexFixingDate($X$9,AC2201)</f>
        <v>54823</v>
      </c>
      <c r="AC2201" s="40">
        <f>_xll.qlCalendarAdvance(calendar,$AC2200,AA2201,,,trigger)</f>
        <v>54827</v>
      </c>
      <c r="AD2201" s="40">
        <f>_xll.qlInterestRateIndexMaturity($X$9,AC2201,)</f>
        <v>55008</v>
      </c>
      <c r="AE2201" s="43">
        <f>_xll.qlTenorBasisValue(TenorBasis6M,AC2201,_xll.ohTrigger(trigger,$X$24))</f>
        <v>2.3757077253576468E-4</v>
      </c>
      <c r="AF2201" s="90">
        <f>_xll.qlTenorBasisForwardRate(TenorBasis6M,AC2201,_xll.ohTrigger(trigger,$X$24))</f>
        <v>1.5504572896738591E-2</v>
      </c>
      <c r="AG2201" s="90">
        <f>_xll.qlIndexFixing(TenorBasisIndex6M,$AB2201,TRUE,_xll.ohTrigger(trigger,$X$24))</f>
        <v>1.5503915590498215E-2</v>
      </c>
      <c r="AH2201" s="43">
        <f>_xll.qlIndexFixing($X$9,$AB2201,TRUE,trigger)</f>
        <v>1.551922941251112E-2</v>
      </c>
      <c r="AI2201" s="45">
        <f t="shared" si="48"/>
        <v>-0.15313822012905098</v>
      </c>
    </row>
    <row r="2202" spans="27:35" x14ac:dyDescent="0.2">
      <c r="AA2202" s="122" t="s">
        <v>88</v>
      </c>
      <c r="AB2202" s="40">
        <f>_xll.qlInterestRateIndexFixingDate($X$9,AC2202)</f>
        <v>54830</v>
      </c>
      <c r="AC2202" s="40">
        <f>_xll.qlCalendarAdvance(calendar,$AC2201,AA2202,,,trigger)</f>
        <v>54834</v>
      </c>
      <c r="AD2202" s="40">
        <f>_xll.qlInterestRateIndexMaturity($X$9,AC2202,)</f>
        <v>55015</v>
      </c>
      <c r="AE2202" s="43">
        <f>_xll.qlTenorBasisValue(TenorBasis6M,AC2202,_xll.ohTrigger(trigger,$X$24))</f>
        <v>2.3742668194799268E-4</v>
      </c>
      <c r="AF2202" s="90">
        <f>_xll.qlTenorBasisForwardRate(TenorBasis6M,AC2202,_xll.ohTrigger(trigger,$X$24))</f>
        <v>1.5501704272757141E-2</v>
      </c>
      <c r="AG2202" s="90">
        <f>_xll.qlIndexFixing(TenorBasisIndex6M,$AB2202,TRUE,_xll.ohTrigger(trigger,$X$24))</f>
        <v>1.5501046967465399E-2</v>
      </c>
      <c r="AH2202" s="43">
        <f>_xll.qlIndexFixing($X$9,$AB2202,TRUE,trigger)</f>
        <v>1.551748831086815E-2</v>
      </c>
      <c r="AI2202" s="45">
        <f t="shared" si="48"/>
        <v>-0.16441343402751399</v>
      </c>
    </row>
    <row r="2203" spans="27:35" x14ac:dyDescent="0.2">
      <c r="AA2203" s="122" t="s">
        <v>88</v>
      </c>
      <c r="AB2203" s="40">
        <f>_xll.qlInterestRateIndexFixingDate($X$9,AC2203)</f>
        <v>54837</v>
      </c>
      <c r="AC2203" s="40">
        <f>_xll.qlCalendarAdvance(calendar,$AC2202,AA2203,,,trigger)</f>
        <v>54841</v>
      </c>
      <c r="AD2203" s="40">
        <f>_xll.qlInterestRateIndexMaturity($X$9,AC2203,)</f>
        <v>55022</v>
      </c>
      <c r="AE2203" s="43">
        <f>_xll.qlTenorBasisValue(TenorBasis6M,AC2203,_xll.ohTrigger(trigger,$X$24))</f>
        <v>2.3728304050798772E-4</v>
      </c>
      <c r="AF2203" s="90">
        <f>_xll.qlTenorBasisForwardRate(TenorBasis6M,AC2203,_xll.ohTrigger(trigger,$X$24))</f>
        <v>1.5498802920540983E-2</v>
      </c>
      <c r="AG2203" s="90">
        <f>_xll.qlIndexFixing(TenorBasisIndex6M,$AB2203,TRUE,_xll.ohTrigger(trigger,$X$24))</f>
        <v>1.5412403133729555E-2</v>
      </c>
      <c r="AH2203" s="43">
        <f>_xll.qlIndexFixing($X$9,$AB2203,TRUE,trigger)</f>
        <v>1.5515726728587441E-2</v>
      </c>
      <c r="AI2203" s="45">
        <f t="shared" si="48"/>
        <v>-1.0332359485788583</v>
      </c>
    </row>
    <row r="2204" spans="27:35" x14ac:dyDescent="0.2">
      <c r="AA2204" s="122" t="s">
        <v>88</v>
      </c>
      <c r="AB2204" s="40">
        <f>_xll.qlInterestRateIndexFixingDate($X$9,AC2204)</f>
        <v>54844</v>
      </c>
      <c r="AC2204" s="40">
        <f>_xll.qlCalendarAdvance(calendar,$AC2203,AA2204,,,trigger)</f>
        <v>54848</v>
      </c>
      <c r="AD2204" s="40">
        <f>_xll.qlInterestRateIndexMaturity($X$9,AC2204,)</f>
        <v>55032</v>
      </c>
      <c r="AE2204" s="43">
        <f>_xll.qlTenorBasisValue(TenorBasis6M,AC2204,_xll.ohTrigger(trigger,$X$24))</f>
        <v>2.3713984687098152E-4</v>
      </c>
      <c r="AF2204" s="90">
        <f>_xll.qlTenorBasisForwardRate(TenorBasis6M,AC2204,_xll.ohTrigger(trigger,$X$24))</f>
        <v>1.549620324564289E-2</v>
      </c>
      <c r="AG2204" s="90">
        <f>_xll.qlIndexFixing(TenorBasisIndex6M,$AB2204,TRUE,_xll.ohTrigger(trigger,$X$24))</f>
        <v>1.5495545857951215E-2</v>
      </c>
      <c r="AH2204" s="43">
        <f>_xll.qlIndexFixing($X$9,$AB2204,TRUE,trigger)</f>
        <v>1.5514541296538944E-2</v>
      </c>
      <c r="AI2204" s="45">
        <f t="shared" si="48"/>
        <v>-0.18995438587729452</v>
      </c>
    </row>
    <row r="2205" spans="27:35" x14ac:dyDescent="0.2">
      <c r="AA2205" s="122" t="s">
        <v>88</v>
      </c>
      <c r="AB2205" s="40">
        <f>_xll.qlInterestRateIndexFixingDate($X$9,AC2205)</f>
        <v>54851</v>
      </c>
      <c r="AC2205" s="40">
        <f>_xll.qlCalendarAdvance(calendar,$AC2204,AA2205,,,trigger)</f>
        <v>54855</v>
      </c>
      <c r="AD2205" s="40">
        <f>_xll.qlInterestRateIndexMaturity($X$9,AC2205,)</f>
        <v>55039</v>
      </c>
      <c r="AE2205" s="43">
        <f>_xll.qlTenorBasisValue(TenorBasis6M,AC2205,_xll.ohTrigger(trigger,$X$24))</f>
        <v>2.3699709969598451E-4</v>
      </c>
      <c r="AF2205" s="90">
        <f>_xll.qlTenorBasisForwardRate(TenorBasis6M,AC2205,_xll.ohTrigger(trigger,$X$24))</f>
        <v>1.5493229035824025E-2</v>
      </c>
      <c r="AG2205" s="90">
        <f>_xll.qlIndexFixing(TenorBasisIndex6M,$AB2205,TRUE,_xll.ohTrigger(trigger,$X$24))</f>
        <v>1.5577312646435602E-2</v>
      </c>
      <c r="AH2205" s="43">
        <f>_xll.qlIndexFixing($X$9,$AB2205,TRUE,trigger)</f>
        <v>1.5512734131792836E-2</v>
      </c>
      <c r="AI2205" s="45">
        <f t="shared" si="48"/>
        <v>0.64578514642766804</v>
      </c>
    </row>
    <row r="2206" spans="27:35" x14ac:dyDescent="0.2">
      <c r="AA2206" s="122" t="s">
        <v>88</v>
      </c>
      <c r="AB2206" s="40">
        <f>_xll.qlInterestRateIndexFixingDate($X$9,AC2206)</f>
        <v>54858</v>
      </c>
      <c r="AC2206" s="40">
        <f>_xll.qlCalendarAdvance(calendar,$AC2205,AA2206,,,trigger)</f>
        <v>54862</v>
      </c>
      <c r="AD2206" s="40">
        <f>_xll.qlInterestRateIndexMaturity($X$9,AC2206,)</f>
        <v>55046</v>
      </c>
      <c r="AE2206" s="43">
        <f>_xll.qlTenorBasisValue(TenorBasis6M,AC2206,_xll.ohTrigger(trigger,$X$24))</f>
        <v>2.368547976457763E-4</v>
      </c>
      <c r="AF2206" s="90">
        <f>_xll.qlTenorBasisForwardRate(TenorBasis6M,AC2206,_xll.ohTrigger(trigger,$X$24))</f>
        <v>1.5490222089814014E-2</v>
      </c>
      <c r="AG2206" s="90">
        <f>_xll.qlIndexFixing(TenorBasisIndex6M,$AB2206,TRUE,_xll.ohTrigger(trigger,$X$24))</f>
        <v>1.548956470413247E-2</v>
      </c>
      <c r="AH2206" s="43">
        <f>_xll.qlIndexFixing($X$9,$AB2206,TRUE,trigger)</f>
        <v>1.5510906483975401E-2</v>
      </c>
      <c r="AI2206" s="45">
        <f t="shared" si="48"/>
        <v>-0.21341779842930925</v>
      </c>
    </row>
    <row r="2207" spans="27:35" x14ac:dyDescent="0.2">
      <c r="AA2207" s="122" t="s">
        <v>88</v>
      </c>
      <c r="AB2207" s="40">
        <f>_xll.qlInterestRateIndexFixingDate($X$9,AC2207)</f>
        <v>54865</v>
      </c>
      <c r="AC2207" s="40">
        <f>_xll.qlCalendarAdvance(calendar,$AC2206,AA2207,,,trigger)</f>
        <v>54869</v>
      </c>
      <c r="AD2207" s="40">
        <f>_xll.qlInterestRateIndexMaturity($X$9,AC2207,)</f>
        <v>55053</v>
      </c>
      <c r="AE2207" s="43">
        <f>_xll.qlTenorBasisValue(TenorBasis6M,AC2207,_xll.ohTrigger(trigger,$X$24))</f>
        <v>2.3671293938689637E-4</v>
      </c>
      <c r="AF2207" s="90">
        <f>_xll.qlTenorBasisForwardRate(TenorBasis6M,AC2207,_xll.ohTrigger(trigger,$X$24))</f>
        <v>1.5487182406436834E-2</v>
      </c>
      <c r="AG2207" s="90">
        <f>_xll.qlIndexFixing(TenorBasisIndex6M,$AB2207,TRUE,_xll.ohTrigger(trigger,$X$24))</f>
        <v>1.540225231043087E-2</v>
      </c>
      <c r="AH2207" s="43">
        <f>_xll.qlIndexFixing($X$9,$AB2207,TRUE,trigger)</f>
        <v>1.550905835314355E-2</v>
      </c>
      <c r="AI2207" s="45">
        <f t="shared" si="48"/>
        <v>-1.0680604271267984</v>
      </c>
    </row>
    <row r="2208" spans="27:35" x14ac:dyDescent="0.2">
      <c r="AA2208" s="122" t="s">
        <v>88</v>
      </c>
      <c r="AB2208" s="40">
        <f>_xll.qlInterestRateIndexFixingDate($X$9,AC2208)</f>
        <v>54872</v>
      </c>
      <c r="AC2208" s="40">
        <f>_xll.qlCalendarAdvance(calendar,$AC2207,AA2208,,,trigger)</f>
        <v>54876</v>
      </c>
      <c r="AD2208" s="40">
        <f>_xll.qlInterestRateIndexMaturity($X$9,AC2208,)</f>
        <v>55060</v>
      </c>
      <c r="AE2208" s="43">
        <f>_xll.qlTenorBasisValue(TenorBasis6M,AC2208,_xll.ohTrigger(trigger,$X$24))</f>
        <v>2.3657152358963458E-4</v>
      </c>
      <c r="AF2208" s="90">
        <f>_xll.qlTenorBasisForwardRate(TenorBasis6M,AC2208,_xll.ohTrigger(trigger,$X$24))</f>
        <v>1.5484109984519517E-2</v>
      </c>
      <c r="AG2208" s="90">
        <f>_xll.qlIndexFixing(TenorBasisIndex6M,$AB2208,TRUE,_xll.ohTrigger(trigger,$X$24))</f>
        <v>1.5483452600892417E-2</v>
      </c>
      <c r="AH2208" s="43">
        <f>_xll.qlIndexFixing($X$9,$AB2208,TRUE,trigger)</f>
        <v>1.55071897393555E-2</v>
      </c>
      <c r="AI2208" s="45">
        <f t="shared" si="48"/>
        <v>-0.23737138463082383</v>
      </c>
    </row>
    <row r="2209" spans="27:35" x14ac:dyDescent="0.2">
      <c r="AA2209" s="122" t="s">
        <v>88</v>
      </c>
      <c r="AB2209" s="40">
        <f>_xll.qlInterestRateIndexFixingDate($X$9,AC2209)</f>
        <v>54879</v>
      </c>
      <c r="AC2209" s="40">
        <f>_xll.qlCalendarAdvance(calendar,$AC2208,AA2209,,,trigger)</f>
        <v>54883</v>
      </c>
      <c r="AD2209" s="40">
        <f>_xll.qlInterestRateIndexMaturity($X$9,AC2209,)</f>
        <v>55066</v>
      </c>
      <c r="AE2209" s="43">
        <f>_xll.qlTenorBasisValue(TenorBasis6M,AC2209,_xll.ohTrigger(trigger,$X$24))</f>
        <v>2.3643054892802162E-4</v>
      </c>
      <c r="AF2209" s="90">
        <f>_xll.qlTenorBasisForwardRate(TenorBasis6M,AC2209,_xll.ohTrigger(trigger,$X$24))</f>
        <v>1.5480905931085589E-2</v>
      </c>
      <c r="AG2209" s="90">
        <f>_xll.qlIndexFixing(TenorBasisIndex6M,$AB2209,TRUE,_xll.ohTrigger(trigger,$X$24))</f>
        <v>1.5481597669954616E-2</v>
      </c>
      <c r="AH2209" s="43">
        <f>_xll.qlIndexFixing($X$9,$AB2209,TRUE,trigger)</f>
        <v>1.5505109615513199E-2</v>
      </c>
      <c r="AI2209" s="45">
        <f t="shared" si="48"/>
        <v>-0.23511945558583186</v>
      </c>
    </row>
    <row r="2210" spans="27:35" x14ac:dyDescent="0.2">
      <c r="AA2210" s="122" t="s">
        <v>88</v>
      </c>
      <c r="AB2210" s="40">
        <f>_xll.qlInterestRateIndexFixingDate($X$9,AC2210)</f>
        <v>54884</v>
      </c>
      <c r="AC2210" s="40">
        <f>_xll.qlCalendarAdvance(calendar,$AC2209,AA2210,,,trigger)</f>
        <v>54890</v>
      </c>
      <c r="AD2210" s="40">
        <f>_xll.qlInterestRateIndexMaturity($X$9,AC2210,)</f>
        <v>55073</v>
      </c>
      <c r="AE2210" s="43">
        <f>_xll.qlTenorBasisValue(TenorBasis6M,AC2210,_xll.ohTrigger(trigger,$X$24))</f>
        <v>2.3629001407981991E-4</v>
      </c>
      <c r="AF2210" s="90">
        <f>_xll.qlTenorBasisForwardRate(TenorBasis6M,AC2210,_xll.ohTrigger(trigger,$X$24))</f>
        <v>1.5477770501954397E-2</v>
      </c>
      <c r="AG2210" s="90">
        <f>_xll.qlIndexFixing(TenorBasisIndex6M,$AB2210,TRUE,_xll.ohTrigger(trigger,$X$24))</f>
        <v>1.548318407346372E-2</v>
      </c>
      <c r="AH2210" s="43">
        <f>_xll.qlIndexFixing($X$9,$AB2210,TRUE,trigger)</f>
        <v>1.550320130075278E-2</v>
      </c>
      <c r="AI2210" s="45">
        <f t="shared" si="48"/>
        <v>-0.20017227289059747</v>
      </c>
    </row>
    <row r="2211" spans="27:35" x14ac:dyDescent="0.2">
      <c r="AA2211" s="122" t="s">
        <v>88</v>
      </c>
      <c r="AB2211" s="40">
        <f>_xll.qlInterestRateIndexFixingDate($X$9,AC2211)</f>
        <v>54893</v>
      </c>
      <c r="AC2211" s="40">
        <f>_xll.qlCalendarAdvance(calendar,$AC2210,AA2211,,,trigger)</f>
        <v>54897</v>
      </c>
      <c r="AD2211" s="40">
        <f>_xll.qlInterestRateIndexMaturity($X$9,AC2211,)</f>
        <v>55080</v>
      </c>
      <c r="AE2211" s="43">
        <f>_xll.qlTenorBasisValue(TenorBasis6M,AC2211,_xll.ohTrigger(trigger,$X$24))</f>
        <v>2.3614991772651393E-4</v>
      </c>
      <c r="AF2211" s="90">
        <f>_xll.qlTenorBasisForwardRate(TenorBasis6M,AC2211,_xll.ohTrigger(trigger,$X$24))</f>
        <v>1.5474602332257972E-2</v>
      </c>
      <c r="AG2211" s="90">
        <f>_xll.qlIndexFixing(TenorBasisIndex6M,$AB2211,TRUE,_xll.ohTrigger(trigger,$X$24))</f>
        <v>1.5484737743674783E-2</v>
      </c>
      <c r="AH2211" s="43">
        <f>_xll.qlIndexFixing($X$9,$AB2211,TRUE,trigger)</f>
        <v>1.5501271475990709E-2</v>
      </c>
      <c r="AI2211" s="45">
        <f t="shared" si="48"/>
        <v>-0.16533732315925781</v>
      </c>
    </row>
    <row r="2212" spans="27:35" x14ac:dyDescent="0.2">
      <c r="AA2212" s="122" t="s">
        <v>88</v>
      </c>
      <c r="AB2212" s="40">
        <f>_xll.qlInterestRateIndexFixingDate($X$9,AC2212)</f>
        <v>54900</v>
      </c>
      <c r="AC2212" s="40">
        <f>_xll.qlCalendarAdvance(calendar,$AC2211,AA2212,,,trigger)</f>
        <v>54904</v>
      </c>
      <c r="AD2212" s="40">
        <f>_xll.qlInterestRateIndexMaturity($X$9,AC2212,)</f>
        <v>55087</v>
      </c>
      <c r="AE2212" s="43">
        <f>_xll.qlTenorBasisValue(TenorBasis6M,AC2212,_xll.ohTrigger(trigger,$X$24))</f>
        <v>2.3601025855330104E-4</v>
      </c>
      <c r="AF2212" s="90">
        <f>_xll.qlTenorBasisForwardRate(TenorBasis6M,AC2212,_xll.ohTrigger(trigger,$X$24))</f>
        <v>1.5471401420844013E-2</v>
      </c>
      <c r="AG2212" s="90">
        <f>_xll.qlIndexFixing(TenorBasisIndex6M,$AB2212,TRUE,_xll.ohTrigger(trigger,$X$24))</f>
        <v>1.5571356604426333E-2</v>
      </c>
      <c r="AH2212" s="43">
        <f>_xll.qlIndexFixing($X$9,$AB2212,TRUE,trigger)</f>
        <v>1.5499319341669414E-2</v>
      </c>
      <c r="AI2212" s="45">
        <f t="shared" si="48"/>
        <v>0.7203726275691914</v>
      </c>
    </row>
    <row r="2213" spans="27:35" x14ac:dyDescent="0.2">
      <c r="AA2213" s="122" t="s">
        <v>88</v>
      </c>
      <c r="AB2213" s="40">
        <f>_xll.qlInterestRateIndexFixingDate($X$9,AC2213)</f>
        <v>54907</v>
      </c>
      <c r="AC2213" s="40">
        <f>_xll.qlCalendarAdvance(calendar,$AC2212,AA2213,,,trigger)</f>
        <v>54911</v>
      </c>
      <c r="AD2213" s="40">
        <f>_xll.qlInterestRateIndexMaturity($X$9,AC2213,)</f>
        <v>55095</v>
      </c>
      <c r="AE2213" s="43">
        <f>_xll.qlTenorBasisValue(TenorBasis6M,AC2213,_xll.ohTrigger(trigger,$X$24))</f>
        <v>2.3587103524908207E-4</v>
      </c>
      <c r="AF2213" s="90">
        <f>_xll.qlTenorBasisForwardRate(TenorBasis6M,AC2213,_xll.ohTrigger(trigger,$X$24))</f>
        <v>1.5468256756218537E-2</v>
      </c>
      <c r="AG2213" s="90">
        <f>_xll.qlIndexFixing(TenorBasisIndex6M,$AB2213,TRUE,_xll.ohTrigger(trigger,$X$24))</f>
        <v>1.5488397636787965E-2</v>
      </c>
      <c r="AH2213" s="43">
        <f>_xll.qlIndexFixing($X$9,$AB2213,TRUE,trigger)</f>
        <v>1.5497527915471935E-2</v>
      </c>
      <c r="AI2213" s="45">
        <f t="shared" si="48"/>
        <v>-9.1302786839695532E-2</v>
      </c>
    </row>
    <row r="2214" spans="27:35" x14ac:dyDescent="0.2">
      <c r="AA2214" s="122" t="s">
        <v>88</v>
      </c>
      <c r="AB2214" s="40">
        <f>_xll.qlInterestRateIndexFixingDate($X$9,AC2214)</f>
        <v>54914</v>
      </c>
      <c r="AC2214" s="40">
        <f>_xll.qlCalendarAdvance(calendar,$AC2213,AA2214,,,trigger)</f>
        <v>54918</v>
      </c>
      <c r="AD2214" s="40">
        <f>_xll.qlInterestRateIndexMaturity($X$9,AC2214,)</f>
        <v>55102</v>
      </c>
      <c r="AE2214" s="43">
        <f>_xll.qlTenorBasisValue(TenorBasis6M,AC2214,_xll.ohTrigger(trigger,$X$24))</f>
        <v>2.3573224650645208E-4</v>
      </c>
      <c r="AF2214" s="90">
        <f>_xll.qlTenorBasisForwardRate(TenorBasis6M,AC2214,_xll.ohTrigger(trigger,$X$24))</f>
        <v>1.5464987878764599E-2</v>
      </c>
      <c r="AG2214" s="90">
        <f>_xll.qlIndexFixing(TenorBasisIndex6M,$AB2214,TRUE,_xll.ohTrigger(trigger,$X$24))</f>
        <v>1.548982515959923E-2</v>
      </c>
      <c r="AH2214" s="43">
        <f>_xll.qlIndexFixing($X$9,$AB2214,TRUE,trigger)</f>
        <v>1.5495526712723204E-2</v>
      </c>
      <c r="AI2214" s="45">
        <f t="shared" si="48"/>
        <v>-5.7015531239740236E-2</v>
      </c>
    </row>
    <row r="2215" spans="27:35" x14ac:dyDescent="0.2">
      <c r="AA2215" s="122" t="s">
        <v>88</v>
      </c>
      <c r="AB2215" s="40">
        <f>_xll.qlInterestRateIndexFixingDate($X$9,AC2215)</f>
        <v>54921</v>
      </c>
      <c r="AC2215" s="40">
        <f>_xll.qlCalendarAdvance(calendar,$AC2214,AA2215,,,trigger)</f>
        <v>54925</v>
      </c>
      <c r="AD2215" s="40">
        <f>_xll.qlInterestRateIndexMaturity($X$9,AC2215,)</f>
        <v>55109</v>
      </c>
      <c r="AE2215" s="43">
        <f>_xll.qlTenorBasisValue(TenorBasis6M,AC2215,_xll.ohTrigger(trigger,$X$24))</f>
        <v>2.3559389102169098E-4</v>
      </c>
      <c r="AF2215" s="90">
        <f>_xll.qlTenorBasisForwardRate(TenorBasis6M,AC2215,_xll.ohTrigger(trigger,$X$24))</f>
        <v>1.5461686254721307E-2</v>
      </c>
      <c r="AG2215" s="90">
        <f>_xll.qlIndexFixing(TenorBasisIndex6M,$AB2215,TRUE,_xll.ohTrigger(trigger,$X$24))</f>
        <v>1.5491219942010971E-2</v>
      </c>
      <c r="AH2215" s="43">
        <f>_xll.qlIndexFixing($X$9,$AB2215,TRUE,trigger)</f>
        <v>1.5493500710077554E-2</v>
      </c>
      <c r="AI2215" s="45">
        <f t="shared" si="48"/>
        <v>-2.2807680665828944E-2</v>
      </c>
    </row>
    <row r="2216" spans="27:35" x14ac:dyDescent="0.2">
      <c r="AA2216" s="122" t="s">
        <v>88</v>
      </c>
      <c r="AB2216" s="40">
        <f>_xll.qlInterestRateIndexFixingDate($X$9,AC2216)</f>
        <v>54928</v>
      </c>
      <c r="AC2216" s="40">
        <f>_xll.qlCalendarAdvance(calendar,$AC2215,AA2216,,,trigger)</f>
        <v>54932</v>
      </c>
      <c r="AD2216" s="40">
        <f>_xll.qlInterestRateIndexMaturity($X$9,AC2216,)</f>
        <v>55116</v>
      </c>
      <c r="AE2216" s="43">
        <f>_xll.qlTenorBasisValue(TenorBasis6M,AC2216,_xll.ohTrigger(trigger,$X$24))</f>
        <v>2.3545596749475423E-4</v>
      </c>
      <c r="AF2216" s="90">
        <f>_xll.qlTenorBasisForwardRate(TenorBasis6M,AC2216,_xll.ohTrigger(trigger,$X$24))</f>
        <v>1.5458351882958696E-2</v>
      </c>
      <c r="AG2216" s="90">
        <f>_xll.qlIndexFixing(TenorBasisIndex6M,$AB2216,TRUE,_xll.ohTrigger(trigger,$X$24))</f>
        <v>1.5577159287816755E-2</v>
      </c>
      <c r="AH2216" s="43">
        <f>_xll.qlIndexFixing($X$9,$AB2216,TRUE,trigger)</f>
        <v>1.5491449112304148E-2</v>
      </c>
      <c r="AI2216" s="45">
        <f t="shared" si="48"/>
        <v>0.85710175512607178</v>
      </c>
    </row>
    <row r="2217" spans="27:35" x14ac:dyDescent="0.2">
      <c r="AA2217" s="122" t="s">
        <v>88</v>
      </c>
      <c r="AB2217" s="40">
        <f>_xll.qlInterestRateIndexFixingDate($X$9,AC2217)</f>
        <v>54935</v>
      </c>
      <c r="AC2217" s="40">
        <f>_xll.qlCalendarAdvance(calendar,$AC2216,AA2217,,,trigger)</f>
        <v>54939</v>
      </c>
      <c r="AD2217" s="40">
        <f>_xll.qlInterestRateIndexMaturity($X$9,AC2217,)</f>
        <v>55122</v>
      </c>
      <c r="AE2217" s="43">
        <f>_xll.qlTenorBasisValue(TenorBasis6M,AC2217,_xll.ohTrigger(trigger,$X$24))</f>
        <v>2.3531847462926367E-4</v>
      </c>
      <c r="AF2217" s="90">
        <f>_xll.qlTenorBasisForwardRate(TenorBasis6M,AC2217,_xll.ohTrigger(trigger,$X$24))</f>
        <v>1.5454905698100844E-2</v>
      </c>
      <c r="AG2217" s="90">
        <f>_xll.qlIndexFixing(TenorBasisIndex6M,$AB2217,TRUE,_xll.ohTrigger(trigger,$X$24))</f>
        <v>1.5493372288519151E-2</v>
      </c>
      <c r="AH2217" s="43">
        <f>_xll.qlIndexFixing($X$9,$AB2217,TRUE,trigger)</f>
        <v>1.5489196042403447E-2</v>
      </c>
      <c r="AI2217" s="45">
        <f t="shared" si="48"/>
        <v>4.1762461157040381E-2</v>
      </c>
    </row>
    <row r="2218" spans="27:35" x14ac:dyDescent="0.2">
      <c r="AA2218" s="122" t="s">
        <v>88</v>
      </c>
      <c r="AB2218" s="40">
        <f>_xll.qlInterestRateIndexFixingDate($X$9,AC2218)</f>
        <v>54942</v>
      </c>
      <c r="AC2218" s="40">
        <f>_xll.qlCalendarAdvance(calendar,$AC2217,AA2218,,,trigger)</f>
        <v>54946</v>
      </c>
      <c r="AD2218" s="40">
        <f>_xll.qlInterestRateIndexMaturity($X$9,AC2218,)</f>
        <v>55129</v>
      </c>
      <c r="AE2218" s="43">
        <f>_xll.qlTenorBasisValue(TenorBasis6M,AC2218,_xll.ohTrigger(trigger,$X$24))</f>
        <v>2.3518141113249819E-4</v>
      </c>
      <c r="AF2218" s="90">
        <f>_xll.qlTenorBasisForwardRate(TenorBasis6M,AC2218,_xll.ohTrigger(trigger,$X$24))</f>
        <v>1.5451508312507011E-2</v>
      </c>
      <c r="AG2218" s="90">
        <f>_xll.qlIndexFixing(TenorBasisIndex6M,$AB2218,TRUE,_xll.ohTrigger(trigger,$X$24))</f>
        <v>1.549469678716674E-2</v>
      </c>
      <c r="AH2218" s="43">
        <f>_xll.qlIndexFixing($X$9,$AB2218,TRUE,trigger)</f>
        <v>1.5487093260222063E-2</v>
      </c>
      <c r="AI2218" s="45">
        <f t="shared" ref="AI2218:AI2281" si="49">(AG2218-AH2218)*10000</f>
        <v>7.6035269446772524E-2</v>
      </c>
    </row>
    <row r="2219" spans="27:35" x14ac:dyDescent="0.2">
      <c r="AA2219" s="122" t="s">
        <v>88</v>
      </c>
      <c r="AB2219" s="40">
        <f>_xll.qlInterestRateIndexFixingDate($X$9,AC2219)</f>
        <v>54949</v>
      </c>
      <c r="AC2219" s="40">
        <f>_xll.qlCalendarAdvance(calendar,$AC2218,AA2219,,,trigger)</f>
        <v>54953</v>
      </c>
      <c r="AD2219" s="40">
        <f>_xll.qlInterestRateIndexMaturity($X$9,AC2219,)</f>
        <v>55136</v>
      </c>
      <c r="AE2219" s="43">
        <f>_xll.qlTenorBasisValue(TenorBasis6M,AC2219,_xll.ohTrigger(trigger,$X$24))</f>
        <v>2.3504477571538454E-4</v>
      </c>
      <c r="AF2219" s="90">
        <f>_xll.qlTenorBasisForwardRate(TenorBasis6M,AC2219,_xll.ohTrigger(trigger,$X$24))</f>
        <v>1.5448078177285029E-2</v>
      </c>
      <c r="AG2219" s="90">
        <f>_xll.qlIndexFixing(TenorBasisIndex6M,$AB2219,TRUE,_xll.ohTrigger(trigger,$X$24))</f>
        <v>1.5495988541585581E-2</v>
      </c>
      <c r="AH2219" s="43">
        <f>_xll.qlIndexFixing($X$9,$AB2219,TRUE,trigger)</f>
        <v>1.5484962571685419E-2</v>
      </c>
      <c r="AI2219" s="45">
        <f t="shared" si="49"/>
        <v>0.11025969900161497</v>
      </c>
    </row>
    <row r="2220" spans="27:35" x14ac:dyDescent="0.2">
      <c r="AA2220" s="122" t="s">
        <v>88</v>
      </c>
      <c r="AB2220" s="40">
        <f>_xll.qlInterestRateIndexFixingDate($X$9,AC2220)</f>
        <v>54956</v>
      </c>
      <c r="AC2220" s="40">
        <f>_xll.qlCalendarAdvance(calendar,$AC2219,AA2220,,,trigger)</f>
        <v>54960</v>
      </c>
      <c r="AD2220" s="40">
        <f>_xll.qlInterestRateIndexMaturity($X$9,AC2220,)</f>
        <v>55143</v>
      </c>
      <c r="AE2220" s="43">
        <f>_xll.qlTenorBasisValue(TenorBasis6M,AC2220,_xll.ohTrigger(trigger,$X$24))</f>
        <v>2.3490856709248802E-4</v>
      </c>
      <c r="AF2220" s="90">
        <f>_xll.qlTenorBasisForwardRate(TenorBasis6M,AC2220,_xll.ohTrigger(trigger,$X$24))</f>
        <v>1.5444615291328904E-2</v>
      </c>
      <c r="AG2220" s="90">
        <f>_xll.qlIndexFixing(TenorBasisIndex6M,$AB2220,TRUE,_xll.ohTrigger(trigger,$X$24))</f>
        <v>1.5412777055247693E-2</v>
      </c>
      <c r="AH2220" s="43">
        <f>_xll.qlIndexFixing($X$9,$AB2220,TRUE,trigger)</f>
        <v>1.548280317726957E-2</v>
      </c>
      <c r="AI2220" s="45">
        <f t="shared" si="49"/>
        <v>-0.7002612202187779</v>
      </c>
    </row>
    <row r="2221" spans="27:35" x14ac:dyDescent="0.2">
      <c r="AA2221" s="122" t="s">
        <v>88</v>
      </c>
      <c r="AB2221" s="40">
        <f>_xll.qlInterestRateIndexFixingDate($X$9,AC2221)</f>
        <v>54963</v>
      </c>
      <c r="AC2221" s="40">
        <f>_xll.qlCalendarAdvance(calendar,$AC2220,AA2221,,,trigger)</f>
        <v>54967</v>
      </c>
      <c r="AD2221" s="40">
        <f>_xll.qlInterestRateIndexMaturity($X$9,AC2221,)</f>
        <v>55150</v>
      </c>
      <c r="AE2221" s="43">
        <f>_xll.qlTenorBasisValue(TenorBasis6M,AC2221,_xll.ohTrigger(trigger,$X$24))</f>
        <v>2.3477278398200367E-4</v>
      </c>
      <c r="AF2221" s="90">
        <f>_xll.qlTenorBasisForwardRate(TenorBasis6M,AC2221,_xll.ohTrigger(trigger,$X$24))</f>
        <v>1.5441119653531756E-2</v>
      </c>
      <c r="AG2221" s="90">
        <f>_xll.qlIndexFixing(TenorBasisIndex6M,$AB2221,TRUE,_xll.ohTrigger(trigger,$X$24))</f>
        <v>1.5498473812368194E-2</v>
      </c>
      <c r="AH2221" s="43">
        <f>_xll.qlIndexFixing($X$9,$AB2221,TRUE,trigger)</f>
        <v>1.5480614277454943E-2</v>
      </c>
      <c r="AI2221" s="45">
        <f t="shared" si="49"/>
        <v>0.17859534913251124</v>
      </c>
    </row>
    <row r="2222" spans="27:35" x14ac:dyDescent="0.2">
      <c r="AA2222" s="122" t="s">
        <v>88</v>
      </c>
      <c r="AB2222" s="40">
        <f>_xll.qlInterestRateIndexFixingDate($X$9,AC2222)</f>
        <v>54970</v>
      </c>
      <c r="AC2222" s="40">
        <f>_xll.qlCalendarAdvance(calendar,$AC2221,AA2222,,,trigger)</f>
        <v>54974</v>
      </c>
      <c r="AD2222" s="40">
        <f>_xll.qlInterestRateIndexMaturity($X$9,AC2222,)</f>
        <v>55158</v>
      </c>
      <c r="AE2222" s="43">
        <f>_xll.qlTenorBasisValue(TenorBasis6M,AC2222,_xll.ohTrigger(trigger,$X$24))</f>
        <v>2.3463742510574636E-4</v>
      </c>
      <c r="AF2222" s="90">
        <f>_xll.qlTenorBasisForwardRate(TenorBasis6M,AC2222,_xll.ohTrigger(trigger,$X$24))</f>
        <v>1.5437657887750394E-2</v>
      </c>
      <c r="AG2222" s="90">
        <f>_xll.qlIndexFixing(TenorBasisIndex6M,$AB2222,TRUE,_xll.ohTrigger(trigger,$X$24))</f>
        <v>1.5500066573890201E-2</v>
      </c>
      <c r="AH2222" s="43">
        <f>_xll.qlIndexFixing($X$9,$AB2222,TRUE,trigger)</f>
        <v>1.547855749567038E-2</v>
      </c>
      <c r="AI2222" s="45">
        <f t="shared" si="49"/>
        <v>0.21509078219820663</v>
      </c>
    </row>
    <row r="2223" spans="27:35" x14ac:dyDescent="0.2">
      <c r="AA2223" s="122" t="s">
        <v>88</v>
      </c>
      <c r="AB2223" s="40">
        <f>_xll.qlInterestRateIndexFixingDate($X$9,AC2223)</f>
        <v>54977</v>
      </c>
      <c r="AC2223" s="40">
        <f>_xll.qlCalendarAdvance(calendar,$AC2222,AA2223,,,trigger)</f>
        <v>54981</v>
      </c>
      <c r="AD2223" s="40">
        <f>_xll.qlInterestRateIndexMaturity($X$9,AC2223,)</f>
        <v>55165</v>
      </c>
      <c r="AE2223" s="43">
        <f>_xll.qlTenorBasisValue(TenorBasis6M,AC2223,_xll.ohTrigger(trigger,$X$24))</f>
        <v>2.3450248918914236E-4</v>
      </c>
      <c r="AF2223" s="90">
        <f>_xll.qlTenorBasisForwardRate(TenorBasis6M,AC2223,_xll.ohTrigger(trigger,$X$24))</f>
        <v>1.54340942507953E-2</v>
      </c>
      <c r="AG2223" s="90">
        <f>_xll.qlIndexFixing(TenorBasisIndex6M,$AB2223,TRUE,_xll.ohTrigger(trigger,$X$24))</f>
        <v>1.5585661681700049E-2</v>
      </c>
      <c r="AH2223" s="43">
        <f>_xll.qlIndexFixing($X$9,$AB2223,TRUE,trigger)</f>
        <v>1.5476304465941945E-2</v>
      </c>
      <c r="AI2223" s="45">
        <f t="shared" si="49"/>
        <v>1.09357215758105</v>
      </c>
    </row>
    <row r="2224" spans="27:35" x14ac:dyDescent="0.2">
      <c r="AA2224" s="122" t="s">
        <v>88</v>
      </c>
      <c r="AB2224" s="40">
        <f>_xll.qlInterestRateIndexFixingDate($X$9,AC2224)</f>
        <v>54984</v>
      </c>
      <c r="AC2224" s="40">
        <f>_xll.qlCalendarAdvance(calendar,$AC2223,AA2224,,,trigger)</f>
        <v>54988</v>
      </c>
      <c r="AD2224" s="40">
        <f>_xll.qlInterestRateIndexMaturity($X$9,AC2224,)</f>
        <v>55172</v>
      </c>
      <c r="AE2224" s="43">
        <f>_xll.qlTenorBasisValue(TenorBasis6M,AC2224,_xll.ohTrigger(trigger,$X$24))</f>
        <v>2.3436797496121975E-4</v>
      </c>
      <c r="AF2224" s="90">
        <f>_xll.qlTenorBasisForwardRate(TenorBasis6M,AC2224,_xll.ohTrigger(trigger,$X$24))</f>
        <v>1.5430497857281003E-2</v>
      </c>
      <c r="AG2224" s="90">
        <f>_xll.qlIndexFixing(TenorBasisIndex6M,$AB2224,TRUE,_xll.ohTrigger(trigger,$X$24))</f>
        <v>1.5502299442607949E-2</v>
      </c>
      <c r="AH2224" s="43">
        <f>_xll.qlIndexFixing($X$9,$AB2224,TRUE,trigger)</f>
        <v>1.5474019479410654E-2</v>
      </c>
      <c r="AI2224" s="45">
        <f t="shared" si="49"/>
        <v>0.28279963197295338</v>
      </c>
    </row>
    <row r="2225" spans="27:35" x14ac:dyDescent="0.2">
      <c r="AA2225" s="122" t="s">
        <v>88</v>
      </c>
      <c r="AB2225" s="40">
        <f>_xll.qlInterestRateIndexFixingDate($X$9,AC2225)</f>
        <v>54991</v>
      </c>
      <c r="AC2225" s="40">
        <f>_xll.qlCalendarAdvance(calendar,$AC2224,AA2225,,,trigger)</f>
        <v>54995</v>
      </c>
      <c r="AD2225" s="40">
        <f>_xll.qlInterestRateIndexMaturity($X$9,AC2225,)</f>
        <v>55179</v>
      </c>
      <c r="AE2225" s="43">
        <f>_xll.qlTenorBasisValue(TenorBasis6M,AC2225,_xll.ohTrigger(trigger,$X$24))</f>
        <v>2.342338811545997E-4</v>
      </c>
      <c r="AF2225" s="90">
        <f>_xll.qlTenorBasisForwardRate(TenorBasis6M,AC2225,_xll.ohTrigger(trigger,$X$24))</f>
        <v>1.5426868706126626E-2</v>
      </c>
      <c r="AG2225" s="90">
        <f>_xll.qlIndexFixing(TenorBasisIndex6M,$AB2225,TRUE,_xll.ohTrigger(trigger,$X$24))</f>
        <v>1.5419462991790072E-2</v>
      </c>
      <c r="AH2225" s="43">
        <f>_xll.qlIndexFixing($X$9,$AB2225,TRUE,trigger)</f>
        <v>1.5471701740889111E-2</v>
      </c>
      <c r="AI2225" s="45">
        <f t="shared" si="49"/>
        <v>-0.52238749099039339</v>
      </c>
    </row>
    <row r="2226" spans="27:35" x14ac:dyDescent="0.2">
      <c r="AA2226" s="122" t="s">
        <v>88</v>
      </c>
      <c r="AB2226" s="40">
        <f>_xll.qlInterestRateIndexFixingDate($X$9,AC2226)</f>
        <v>54998</v>
      </c>
      <c r="AC2226" s="40">
        <f>_xll.qlCalendarAdvance(calendar,$AC2225,AA2226,,,trigger)</f>
        <v>55002</v>
      </c>
      <c r="AD2226" s="40">
        <f>_xll.qlInterestRateIndexMaturity($X$9,AC2226,)</f>
        <v>55186</v>
      </c>
      <c r="AE2226" s="43">
        <f>_xll.qlTenorBasisValue(TenorBasis6M,AC2226,_xll.ohTrigger(trigger,$X$24))</f>
        <v>2.3410020650548681E-4</v>
      </c>
      <c r="AF2226" s="90">
        <f>_xll.qlTenorBasisForwardRate(TenorBasis6M,AC2226,_xll.ohTrigger(trigger,$X$24))</f>
        <v>1.5423206796253903E-2</v>
      </c>
      <c r="AG2226" s="90">
        <f>_xll.qlIndexFixing(TenorBasisIndex6M,$AB2226,TRUE,_xll.ohTrigger(trigger,$X$24))</f>
        <v>1.5504401296166976E-2</v>
      </c>
      <c r="AH2226" s="43">
        <f>_xll.qlIndexFixing($X$9,$AB2226,TRUE,trigger)</f>
        <v>1.5469350455195574E-2</v>
      </c>
      <c r="AI2226" s="45">
        <f t="shared" si="49"/>
        <v>0.35050840971401903</v>
      </c>
    </row>
    <row r="2227" spans="27:35" x14ac:dyDescent="0.2">
      <c r="AA2227" s="122" t="s">
        <v>88</v>
      </c>
      <c r="AB2227" s="40">
        <f>_xll.qlInterestRateIndexFixingDate($X$9,AC2227)</f>
        <v>55005</v>
      </c>
      <c r="AC2227" s="40">
        <f>_xll.qlCalendarAdvance(calendar,$AC2226,AA2227,,,trigger)</f>
        <v>55009</v>
      </c>
      <c r="AD2227" s="40">
        <f>_xll.qlInterestRateIndexMaturity($X$9,AC2227,)</f>
        <v>55193</v>
      </c>
      <c r="AE2227" s="43">
        <f>_xll.qlTenorBasisValue(TenorBasis6M,AC2227,_xll.ohTrigger(trigger,$X$24))</f>
        <v>2.339669497536604E-4</v>
      </c>
      <c r="AF2227" s="90">
        <f>_xll.qlTenorBasisForwardRate(TenorBasis6M,AC2227,_xll.ohTrigger(trigger,$X$24))</f>
        <v>1.5419512126593688E-2</v>
      </c>
      <c r="AG2227" s="90">
        <f>_xll.qlIndexFixing(TenorBasisIndex6M,$AB2227,TRUE,_xll.ohTrigger(trigger,$X$24))</f>
        <v>1.5505403088990019E-2</v>
      </c>
      <c r="AH2227" s="43">
        <f>_xll.qlIndexFixing($X$9,$AB2227,TRUE,trigger)</f>
        <v>1.5466964827153505E-2</v>
      </c>
      <c r="AI2227" s="45">
        <f t="shared" si="49"/>
        <v>0.38438261836514287</v>
      </c>
    </row>
    <row r="2228" spans="27:35" x14ac:dyDescent="0.2">
      <c r="AA2228" s="122" t="s">
        <v>88</v>
      </c>
      <c r="AB2228" s="40">
        <f>_xll.qlInterestRateIndexFixingDate($X$9,AC2228)</f>
        <v>55012</v>
      </c>
      <c r="AC2228" s="40">
        <f>_xll.qlCalendarAdvance(calendar,$AC2227,AA2228,,,trigger)</f>
        <v>55016</v>
      </c>
      <c r="AD2228" s="40">
        <f>_xll.qlInterestRateIndexMaturity($X$9,AC2228,)</f>
        <v>55200</v>
      </c>
      <c r="AE2228" s="43">
        <f>_xll.qlTenorBasisValue(TenorBasis6M,AC2228,_xll.ohTrigger(trigger,$X$24))</f>
        <v>2.3383410964246566E-4</v>
      </c>
      <c r="AF2228" s="90">
        <f>_xll.qlTenorBasisForwardRate(TenorBasis6M,AC2228,_xll.ohTrigger(trigger,$X$24))</f>
        <v>1.5415784696079444E-2</v>
      </c>
      <c r="AG2228" s="90">
        <f>_xll.qlIndexFixing(TenorBasisIndex6M,$AB2228,TRUE,_xll.ohTrigger(trigger,$X$24))</f>
        <v>1.5506372124106516E-2</v>
      </c>
      <c r="AH2228" s="43">
        <f>_xll.qlIndexFixing($X$9,$AB2228,TRUE,trigger)</f>
        <v>1.5464544061591151E-2</v>
      </c>
      <c r="AI2228" s="45">
        <f t="shared" si="49"/>
        <v>0.41828062515365111</v>
      </c>
    </row>
    <row r="2229" spans="27:35" x14ac:dyDescent="0.2">
      <c r="AA2229" s="122" t="s">
        <v>88</v>
      </c>
      <c r="AB2229" s="40">
        <f>_xll.qlInterestRateIndexFixingDate($X$9,AC2229)</f>
        <v>55019</v>
      </c>
      <c r="AC2229" s="40">
        <f>_xll.qlCalendarAdvance(calendar,$AC2228,AA2229,,,trigger)</f>
        <v>55023</v>
      </c>
      <c r="AD2229" s="40">
        <f>_xll.qlInterestRateIndexMaturity($X$9,AC2229,)</f>
        <v>55207</v>
      </c>
      <c r="AE2229" s="43">
        <f>_xll.qlTenorBasisValue(TenorBasis6M,AC2229,_xll.ohTrigger(trigger,$X$24))</f>
        <v>2.3370168491880397E-4</v>
      </c>
      <c r="AF2229" s="90">
        <f>_xll.qlTenorBasisForwardRate(TenorBasis6M,AC2229,_xll.ohTrigger(trigger,$X$24))</f>
        <v>1.5412024503649846E-2</v>
      </c>
      <c r="AG2229" s="90">
        <f>_xll.qlIndexFixing(TenorBasisIndex6M,$AB2229,TRUE,_xll.ohTrigger(trigger,$X$24))</f>
        <v>1.5423494465457144E-2</v>
      </c>
      <c r="AH2229" s="43">
        <f>_xll.qlIndexFixing($X$9,$AB2229,TRUE,trigger)</f>
        <v>1.5462087363345013E-2</v>
      </c>
      <c r="AI2229" s="45">
        <f t="shared" si="49"/>
        <v>-0.3859289788786871</v>
      </c>
    </row>
    <row r="2230" spans="27:35" x14ac:dyDescent="0.2">
      <c r="AA2230" s="122" t="s">
        <v>88</v>
      </c>
      <c r="AB2230" s="40">
        <f>_xll.qlInterestRateIndexFixingDate($X$9,AC2230)</f>
        <v>55026</v>
      </c>
      <c r="AC2230" s="40">
        <f>_xll.qlCalendarAdvance(calendar,$AC2229,AA2230,,,trigger)</f>
        <v>55030</v>
      </c>
      <c r="AD2230" s="40">
        <f>_xll.qlInterestRateIndexMaturity($X$9,AC2230,)</f>
        <v>55212</v>
      </c>
      <c r="AE2230" s="43">
        <f>_xll.qlTenorBasisValue(TenorBasis6M,AC2230,_xll.ohTrigger(trigger,$X$24))</f>
        <v>2.3356967433312432E-4</v>
      </c>
      <c r="AF2230" s="90">
        <f>_xll.qlTenorBasisForwardRate(TenorBasis6M,AC2230,_xll.ohTrigger(trigger,$X$24))</f>
        <v>1.5408138016191349E-2</v>
      </c>
      <c r="AG2230" s="90">
        <f>_xll.qlIndexFixing(TenorBasisIndex6M,$AB2230,TRUE,_xll.ohTrigger(trigger,$X$24))</f>
        <v>1.5507859168719858E-2</v>
      </c>
      <c r="AH2230" s="43">
        <f>_xll.qlIndexFixing($X$9,$AB2230,TRUE,trigger)</f>
        <v>1.5459314810867666E-2</v>
      </c>
      <c r="AI2230" s="45">
        <f t="shared" si="49"/>
        <v>0.48544357852191644</v>
      </c>
    </row>
    <row r="2231" spans="27:35" x14ac:dyDescent="0.2">
      <c r="AA2231" s="122" t="s">
        <v>88</v>
      </c>
      <c r="AB2231" s="40">
        <f>_xll.qlInterestRateIndexFixingDate($X$9,AC2231)</f>
        <v>55033</v>
      </c>
      <c r="AC2231" s="40">
        <f>_xll.qlCalendarAdvance(calendar,$AC2230,AA2231,,,trigger)</f>
        <v>55037</v>
      </c>
      <c r="AD2231" s="40">
        <f>_xll.qlInterestRateIndexMaturity($X$9,AC2231,)</f>
        <v>55218</v>
      </c>
      <c r="AE2231" s="43">
        <f>_xll.qlTenorBasisValue(TenorBasis6M,AC2231,_xll.ohTrigger(trigger,$X$24))</f>
        <v>2.3343807663941414E-4</v>
      </c>
      <c r="AF2231" s="90">
        <f>_xll.qlTenorBasisForwardRate(TenorBasis6M,AC2231,_xll.ohTrigger(trigger,$X$24))</f>
        <v>1.5404272684695085E-2</v>
      </c>
      <c r="AG2231" s="90">
        <f>_xll.qlIndexFixing(TenorBasisIndex6M,$AB2231,TRUE,_xll.ohTrigger(trigger,$X$24))</f>
        <v>1.5508635873732994E-2</v>
      </c>
      <c r="AH2231" s="43">
        <f>_xll.qlIndexFixing($X$9,$AB2231,TRUE,trigger)</f>
        <v>1.5456652933597149E-2</v>
      </c>
      <c r="AI2231" s="45">
        <f t="shared" si="49"/>
        <v>0.51982940135844935</v>
      </c>
    </row>
    <row r="2232" spans="27:35" x14ac:dyDescent="0.2">
      <c r="AA2232" s="122" t="s">
        <v>88</v>
      </c>
      <c r="AB2232" s="40">
        <f>_xll.qlInterestRateIndexFixingDate($X$9,AC2232)</f>
        <v>55040</v>
      </c>
      <c r="AC2232" s="40">
        <f>_xll.qlCalendarAdvance(calendar,$AC2231,AA2232,,,trigger)</f>
        <v>55044</v>
      </c>
      <c r="AD2232" s="40">
        <f>_xll.qlInterestRateIndexMaturity($X$9,AC2232,)</f>
        <v>55225</v>
      </c>
      <c r="AE2232" s="43">
        <f>_xll.qlTenorBasisValue(TenorBasis6M,AC2232,_xll.ohTrigger(trigger,$X$24))</f>
        <v>2.3330689059519055E-4</v>
      </c>
      <c r="AF2232" s="90">
        <f>_xll.qlTenorBasisForwardRate(TenorBasis6M,AC2232,_xll.ohTrigger(trigger,$X$24))</f>
        <v>1.5400421714880671E-2</v>
      </c>
      <c r="AG2232" s="90">
        <f>_xll.qlIndexFixing(TenorBasisIndex6M,$AB2232,TRUE,_xll.ohTrigger(trigger,$X$24))</f>
        <v>1.5424426655154892E-2</v>
      </c>
      <c r="AH2232" s="43">
        <f>_xll.qlIndexFixing($X$9,$AB2232,TRUE,trigger)</f>
        <v>1.545409278831773E-2</v>
      </c>
      <c r="AI2232" s="45">
        <f t="shared" si="49"/>
        <v>-0.29666133162837771</v>
      </c>
    </row>
    <row r="2233" spans="27:35" x14ac:dyDescent="0.2">
      <c r="AA2233" s="122" t="s">
        <v>88</v>
      </c>
      <c r="AB2233" s="40">
        <f>_xll.qlInterestRateIndexFixingDate($X$9,AC2233)</f>
        <v>55047</v>
      </c>
      <c r="AC2233" s="40">
        <f>_xll.qlCalendarAdvance(calendar,$AC2232,AA2233,,,trigger)</f>
        <v>55051</v>
      </c>
      <c r="AD2233" s="40">
        <f>_xll.qlInterestRateIndexMaturity($X$9,AC2233,)</f>
        <v>55232</v>
      </c>
      <c r="AE2233" s="43">
        <f>_xll.qlTenorBasisValue(TenorBasis6M,AC2233,_xll.ohTrigger(trigger,$X$24))</f>
        <v>2.3317611496149099E-4</v>
      </c>
      <c r="AF2233" s="90">
        <f>_xll.qlTenorBasisForwardRate(TenorBasis6M,AC2233,_xll.ohTrigger(trigger,$X$24))</f>
        <v>1.5396537983242945E-2</v>
      </c>
      <c r="AG2233" s="90">
        <f>_xll.qlIndexFixing(TenorBasisIndex6M,$AB2233,TRUE,_xll.ohTrigger(trigger,$X$24))</f>
        <v>1.5510448590276053E-2</v>
      </c>
      <c r="AH2233" s="43">
        <f>_xll.qlIndexFixing($X$9,$AB2233,TRUE,trigger)</f>
        <v>1.5451493572338926E-2</v>
      </c>
      <c r="AI2233" s="45">
        <f t="shared" si="49"/>
        <v>0.58955017937126897</v>
      </c>
    </row>
    <row r="2234" spans="27:35" x14ac:dyDescent="0.2">
      <c r="AA2234" s="122" t="s">
        <v>88</v>
      </c>
      <c r="AB2234" s="40">
        <f>_xll.qlInterestRateIndexFixingDate($X$9,AC2234)</f>
        <v>55054</v>
      </c>
      <c r="AC2234" s="40">
        <f>_xll.qlCalendarAdvance(calendar,$AC2233,AA2234,,,trigger)</f>
        <v>55058</v>
      </c>
      <c r="AD2234" s="40">
        <f>_xll.qlInterestRateIndexMaturity($X$9,AC2234,)</f>
        <v>55239</v>
      </c>
      <c r="AE2234" s="43">
        <f>_xll.qlTenorBasisValue(TenorBasis6M,AC2234,_xll.ohTrigger(trigger,$X$24))</f>
        <v>2.3304574850286437E-4</v>
      </c>
      <c r="AF2234" s="90">
        <f>_xll.qlTenorBasisForwardRate(TenorBasis6M,AC2234,_xll.ohTrigger(trigger,$X$24))</f>
        <v>1.5392621488744509E-2</v>
      </c>
      <c r="AG2234" s="90">
        <f>_xll.qlIndexFixing(TenorBasisIndex6M,$AB2234,TRUE,_xll.ohTrigger(trigger,$X$24))</f>
        <v>1.5596955260661296E-2</v>
      </c>
      <c r="AH2234" s="43">
        <f>_xll.qlIndexFixing($X$9,$AB2234,TRUE,trigger)</f>
        <v>1.5448854477444485E-2</v>
      </c>
      <c r="AI2234" s="45">
        <f t="shared" si="49"/>
        <v>1.4810078321681082</v>
      </c>
    </row>
    <row r="2235" spans="27:35" x14ac:dyDescent="0.2">
      <c r="AA2235" s="122" t="s">
        <v>88</v>
      </c>
      <c r="AB2235" s="40">
        <f>_xll.qlInterestRateIndexFixingDate($X$9,AC2235)</f>
        <v>55061</v>
      </c>
      <c r="AC2235" s="40">
        <f>_xll.qlCalendarAdvance(calendar,$AC2234,AA2235,,,trigger)</f>
        <v>55065</v>
      </c>
      <c r="AD2235" s="40">
        <f>_xll.qlInterestRateIndexMaturity($X$9,AC2235,)</f>
        <v>55247</v>
      </c>
      <c r="AE2235" s="43">
        <f>_xll.qlTenorBasisValue(TenorBasis6M,AC2235,_xll.ohTrigger(trigger,$X$24))</f>
        <v>2.3291578998736233E-4</v>
      </c>
      <c r="AF2235" s="90">
        <f>_xll.qlTenorBasisForwardRate(TenorBasis6M,AC2235,_xll.ohTrigger(trigger,$X$24))</f>
        <v>1.5388706822260101E-2</v>
      </c>
      <c r="AG2235" s="90">
        <f>_xll.qlIndexFixing(TenorBasisIndex6M,$AB2235,TRUE,_xll.ohTrigger(trigger,$X$24))</f>
        <v>1.551148815518328E-2</v>
      </c>
      <c r="AH2235" s="43">
        <f>_xll.qlIndexFixing($X$9,$AB2235,TRUE,trigger)</f>
        <v>1.5446299440042614E-2</v>
      </c>
      <c r="AI2235" s="45">
        <f t="shared" si="49"/>
        <v>0.65188715140666176</v>
      </c>
    </row>
    <row r="2236" spans="27:35" x14ac:dyDescent="0.2">
      <c r="AA2236" s="122" t="s">
        <v>88</v>
      </c>
      <c r="AB2236" s="40">
        <f>_xll.qlInterestRateIndexFixingDate($X$9,AC2236)</f>
        <v>55068</v>
      </c>
      <c r="AC2236" s="40">
        <f>_xll.qlCalendarAdvance(calendar,$AC2235,AA2236,,,trigger)</f>
        <v>55072</v>
      </c>
      <c r="AD2236" s="40">
        <f>_xll.qlInterestRateIndexMaturity($X$9,AC2236,)</f>
        <v>55254</v>
      </c>
      <c r="AE2236" s="43">
        <f>_xll.qlTenorBasisValue(TenorBasis6M,AC2236,_xll.ohTrigger(trigger,$X$24))</f>
        <v>2.3278623818653025E-4</v>
      </c>
      <c r="AF2236" s="90">
        <f>_xll.qlTenorBasisForwardRate(TenorBasis6M,AC2236,_xll.ohTrigger(trigger,$X$24))</f>
        <v>1.5384722288553603E-2</v>
      </c>
      <c r="AG2236" s="90">
        <f>_xll.qlIndexFixing(TenorBasisIndex6M,$AB2236,TRUE,_xll.ohTrigger(trigger,$X$24))</f>
        <v>1.5507503666923066E-2</v>
      </c>
      <c r="AH2236" s="43">
        <f>_xll.qlIndexFixing($X$9,$AB2236,TRUE,trigger)</f>
        <v>1.5443575291317554E-2</v>
      </c>
      <c r="AI2236" s="45">
        <f t="shared" si="49"/>
        <v>0.63928375605511523</v>
      </c>
    </row>
    <row r="2237" spans="27:35" x14ac:dyDescent="0.2">
      <c r="AA2237" s="122" t="s">
        <v>88</v>
      </c>
      <c r="AB2237" s="40">
        <f>_xll.qlInterestRateIndexFixingDate($X$9,AC2237)</f>
        <v>55075</v>
      </c>
      <c r="AC2237" s="40">
        <f>_xll.qlCalendarAdvance(calendar,$AC2236,AA2237,,,trigger)</f>
        <v>55079</v>
      </c>
      <c r="AD2237" s="40">
        <f>_xll.qlInterestRateIndexMaturity($X$9,AC2237,)</f>
        <v>55261</v>
      </c>
      <c r="AE2237" s="43">
        <f>_xll.qlTenorBasisValue(TenorBasis6M,AC2237,_xll.ohTrigger(trigger,$X$24))</f>
        <v>2.3265709187539815E-4</v>
      </c>
      <c r="AF2237" s="90">
        <f>_xll.qlTenorBasisForwardRate(TenorBasis6M,AC2237,_xll.ohTrigger(trigger,$X$24))</f>
        <v>1.5380704987475872E-2</v>
      </c>
      <c r="AG2237" s="90">
        <f>_xll.qlIndexFixing(TenorBasisIndex6M,$AB2237,TRUE,_xll.ohTrigger(trigger,$X$24))</f>
        <v>1.5418942426894166E-2</v>
      </c>
      <c r="AH2237" s="43">
        <f>_xll.qlIndexFixing($X$9,$AB2237,TRUE,trigger)</f>
        <v>1.5440809761179912E-2</v>
      </c>
      <c r="AI2237" s="45">
        <f t="shared" si="49"/>
        <v>-0.2186733428574672</v>
      </c>
    </row>
    <row r="2238" spans="27:35" x14ac:dyDescent="0.2">
      <c r="AA2238" s="122" t="s">
        <v>88</v>
      </c>
      <c r="AB2238" s="40">
        <f>_xll.qlInterestRateIndexFixingDate($X$9,AC2238)</f>
        <v>55082</v>
      </c>
      <c r="AC2238" s="40">
        <f>_xll.qlCalendarAdvance(calendar,$AC2237,AA2238,,,trigger)</f>
        <v>55086</v>
      </c>
      <c r="AD2238" s="40">
        <f>_xll.qlInterestRateIndexMaturity($X$9,AC2238,)</f>
        <v>55268</v>
      </c>
      <c r="AE2238" s="43">
        <f>_xll.qlTenorBasisValue(TenorBasis6M,AC2238,_xll.ohTrigger(trigger,$X$24))</f>
        <v>2.3252834983247193E-4</v>
      </c>
      <c r="AF2238" s="90">
        <f>_xll.qlTenorBasisForwardRate(TenorBasis6M,AC2238,_xll.ohTrigger(trigger,$X$24))</f>
        <v>1.53766549180097E-2</v>
      </c>
      <c r="AG2238" s="90">
        <f>_xll.qlIndexFixing(TenorBasisIndex6M,$AB2238,TRUE,_xll.ohTrigger(trigger,$X$24))</f>
        <v>1.5499436381214598E-2</v>
      </c>
      <c r="AH2238" s="43">
        <f>_xll.qlIndexFixing($X$9,$AB2238,TRUE,trigger)</f>
        <v>1.543800284980186E-2</v>
      </c>
      <c r="AI2238" s="45">
        <f t="shared" si="49"/>
        <v>0.61433531412738096</v>
      </c>
    </row>
    <row r="2239" spans="27:35" x14ac:dyDescent="0.2">
      <c r="AA2239" s="122" t="s">
        <v>88</v>
      </c>
      <c r="AB2239" s="40">
        <f>_xll.qlInterestRateIndexFixingDate($X$9,AC2239)</f>
        <v>55089</v>
      </c>
      <c r="AC2239" s="40">
        <f>_xll.qlCalendarAdvance(calendar,$AC2238,AA2239,,,trigger)</f>
        <v>55093</v>
      </c>
      <c r="AD2239" s="40">
        <f>_xll.qlInterestRateIndexMaturity($X$9,AC2239,)</f>
        <v>55275</v>
      </c>
      <c r="AE2239" s="43">
        <f>_xll.qlTenorBasisValue(TenorBasis6M,AC2239,_xll.ohTrigger(trigger,$X$24))</f>
        <v>2.3240001083972458E-4</v>
      </c>
      <c r="AF2239" s="90">
        <f>_xll.qlTenorBasisForwardRate(TenorBasis6M,AC2239,_xll.ohTrigger(trigger,$X$24))</f>
        <v>1.5372572079142268E-2</v>
      </c>
      <c r="AG2239" s="90">
        <f>_xll.qlIndexFixing(TenorBasisIndex6M,$AB2239,TRUE,_xll.ohTrigger(trigger,$X$24))</f>
        <v>1.5495353581738954E-2</v>
      </c>
      <c r="AH2239" s="43">
        <f>_xll.qlIndexFixing($X$9,$AB2239,TRUE,trigger)</f>
        <v>1.5435154557357321E-2</v>
      </c>
      <c r="AI2239" s="45">
        <f t="shared" si="49"/>
        <v>0.60199024381632493</v>
      </c>
    </row>
    <row r="2240" spans="27:35" x14ac:dyDescent="0.2">
      <c r="AA2240" s="122" t="s">
        <v>88</v>
      </c>
      <c r="AB2240" s="40">
        <f>_xll.qlInterestRateIndexFixingDate($X$9,AC2240)</f>
        <v>55096</v>
      </c>
      <c r="AC2240" s="40">
        <f>_xll.qlCalendarAdvance(calendar,$AC2239,AA2240,,,trigger)</f>
        <v>55100</v>
      </c>
      <c r="AD2240" s="40">
        <f>_xll.qlInterestRateIndexMaturity($X$9,AC2240,)</f>
        <v>55281</v>
      </c>
      <c r="AE2240" s="43">
        <f>_xll.qlTenorBasisValue(TenorBasis6M,AC2240,_xll.ohTrigger(trigger,$X$24))</f>
        <v>2.3227207368258716E-4</v>
      </c>
      <c r="AF2240" s="90">
        <f>_xll.qlTenorBasisForwardRate(TenorBasis6M,AC2240,_xll.ohTrigger(trigger,$X$24))</f>
        <v>1.5368434444102902E-2</v>
      </c>
      <c r="AG2240" s="90">
        <f>_xll.qlIndexFixing(TenorBasisIndex6M,$AB2240,TRUE,_xll.ohTrigger(trigger,$X$24))</f>
        <v>1.5491210740020474E-2</v>
      </c>
      <c r="AH2240" s="43">
        <f>_xll.qlIndexFixing($X$9,$AB2240,TRUE,trigger)</f>
        <v>1.5432155517621162E-2</v>
      </c>
      <c r="AI2240" s="45">
        <f t="shared" si="49"/>
        <v>0.59055222399311336</v>
      </c>
    </row>
    <row r="2241" spans="27:35" x14ac:dyDescent="0.2">
      <c r="AA2241" s="122" t="s">
        <v>88</v>
      </c>
      <c r="AB2241" s="40">
        <f>_xll.qlInterestRateIndexFixingDate($X$9,AC2241)</f>
        <v>55103</v>
      </c>
      <c r="AC2241" s="40">
        <f>_xll.qlCalendarAdvance(calendar,$AC2240,AA2241,,,trigger)</f>
        <v>55107</v>
      </c>
      <c r="AD2241" s="40">
        <f>_xll.qlInterestRateIndexMaturity($X$9,AC2241,)</f>
        <v>55288</v>
      </c>
      <c r="AE2241" s="43">
        <f>_xll.qlTenorBasisValue(TenorBasis6M,AC2241,_xll.ohTrigger(trigger,$X$24))</f>
        <v>2.3214453714994003E-4</v>
      </c>
      <c r="AF2241" s="90">
        <f>_xll.qlTenorBasisForwardRate(TenorBasis6M,AC2241,_xll.ohTrigger(trigger,$X$24))</f>
        <v>1.5364288580903638E-2</v>
      </c>
      <c r="AG2241" s="90">
        <f>_xll.qlIndexFixing(TenorBasisIndex6M,$AB2241,TRUE,_xll.ohTrigger(trigger,$X$24))</f>
        <v>1.5572573257154724E-2</v>
      </c>
      <c r="AH2241" s="43">
        <f>_xll.qlIndexFixing($X$9,$AB2241,TRUE,trigger)</f>
        <v>1.5429227544341199E-2</v>
      </c>
      <c r="AI2241" s="45">
        <f t="shared" si="49"/>
        <v>1.4334571281352479</v>
      </c>
    </row>
    <row r="2242" spans="27:35" x14ac:dyDescent="0.2">
      <c r="AA2242" s="122" t="s">
        <v>88</v>
      </c>
      <c r="AB2242" s="40">
        <f>_xll.qlInterestRateIndexFixingDate($X$9,AC2242)</f>
        <v>55110</v>
      </c>
      <c r="AC2242" s="40">
        <f>_xll.qlCalendarAdvance(calendar,$AC2241,AA2242,,,trigger)</f>
        <v>55114</v>
      </c>
      <c r="AD2242" s="40">
        <f>_xll.qlInterestRateIndexMaturity($X$9,AC2242,)</f>
        <v>55295</v>
      </c>
      <c r="AE2242" s="43">
        <f>_xll.qlTenorBasisValue(TenorBasis6M,AC2242,_xll.ohTrigger(trigger,$X$24))</f>
        <v>2.3201740003410407E-4</v>
      </c>
      <c r="AF2242" s="90">
        <f>_xll.qlTenorBasisForwardRate(TenorBasis6M,AC2242,_xll.ohTrigger(trigger,$X$24))</f>
        <v>1.5360109946711824E-2</v>
      </c>
      <c r="AG2242" s="90">
        <f>_xll.qlIndexFixing(TenorBasisIndex6M,$AB2242,TRUE,_xll.ohTrigger(trigger,$X$24))</f>
        <v>1.5482886314421691E-2</v>
      </c>
      <c r="AH2242" s="43">
        <f>_xll.qlIndexFixing($X$9,$AB2242,TRUE,trigger)</f>
        <v>1.5426258192264713E-2</v>
      </c>
      <c r="AI2242" s="45">
        <f t="shared" si="49"/>
        <v>0.56628122156978522</v>
      </c>
    </row>
    <row r="2243" spans="27:35" x14ac:dyDescent="0.2">
      <c r="AA2243" s="122" t="s">
        <v>88</v>
      </c>
      <c r="AB2243" s="40">
        <f>_xll.qlInterestRateIndexFixingDate($X$9,AC2243)</f>
        <v>55117</v>
      </c>
      <c r="AC2243" s="40">
        <f>_xll.qlCalendarAdvance(calendar,$AC2242,AA2243,,,trigger)</f>
        <v>55121</v>
      </c>
      <c r="AD2243" s="40">
        <f>_xll.qlInterestRateIndexMaturity($X$9,AC2243,)</f>
        <v>55302</v>
      </c>
      <c r="AE2243" s="43">
        <f>_xll.qlTenorBasisValue(TenorBasis6M,AC2243,_xll.ohTrigger(trigger,$X$24))</f>
        <v>2.3189066113083186E-4</v>
      </c>
      <c r="AF2243" s="90">
        <f>_xll.qlTenorBasisForwardRate(TenorBasis6M,AC2243,_xll.ohTrigger(trigger,$X$24))</f>
        <v>1.5355898540535547E-2</v>
      </c>
      <c r="AG2243" s="90">
        <f>_xll.qlIndexFixing(TenorBasisIndex6M,$AB2243,TRUE,_xll.ohTrigger(trigger,$X$24))</f>
        <v>1.5478674941131374E-2</v>
      </c>
      <c r="AH2243" s="43">
        <f>_xll.qlIndexFixing($X$9,$AB2243,TRUE,trigger)</f>
        <v>1.5423247461575867E-2</v>
      </c>
      <c r="AI2243" s="45">
        <f t="shared" si="49"/>
        <v>0.55427479555506665</v>
      </c>
    </row>
    <row r="2244" spans="27:35" x14ac:dyDescent="0.2">
      <c r="AA2244" s="122" t="s">
        <v>88</v>
      </c>
      <c r="AB2244" s="40">
        <f>_xll.qlInterestRateIndexFixingDate($X$9,AC2244)</f>
        <v>55124</v>
      </c>
      <c r="AC2244" s="40">
        <f>_xll.qlCalendarAdvance(calendar,$AC2243,AA2244,,,trigger)</f>
        <v>55128</v>
      </c>
      <c r="AD2244" s="40">
        <f>_xll.qlInterestRateIndexMaturity($X$9,AC2244,)</f>
        <v>55310</v>
      </c>
      <c r="AE2244" s="43">
        <f>_xll.qlTenorBasisValue(TenorBasis6M,AC2244,_xll.ohTrigger(trigger,$X$24))</f>
        <v>2.3176431923929889E-4</v>
      </c>
      <c r="AF2244" s="90">
        <f>_xll.qlTenorBasisForwardRate(TenorBasis6M,AC2244,_xll.ohTrigger(trigger,$X$24))</f>
        <v>1.5351666308724171E-2</v>
      </c>
      <c r="AG2244" s="90">
        <f>_xll.qlIndexFixing(TenorBasisIndex6M,$AB2244,TRUE,_xll.ohTrigger(trigger,$X$24))</f>
        <v>1.5390081085171921E-2</v>
      </c>
      <c r="AH2244" s="43">
        <f>_xll.qlIndexFixing($X$9,$AB2244,TRUE,trigger)</f>
        <v>1.5420292385454488E-2</v>
      </c>
      <c r="AI2244" s="45">
        <f t="shared" si="49"/>
        <v>-0.30211300282566644</v>
      </c>
    </row>
    <row r="2245" spans="27:35" x14ac:dyDescent="0.2">
      <c r="AA2245" s="122" t="s">
        <v>88</v>
      </c>
      <c r="AB2245" s="40">
        <f>_xll.qlInterestRateIndexFixingDate($X$9,AC2245)</f>
        <v>55131</v>
      </c>
      <c r="AC2245" s="40">
        <f>_xll.qlCalendarAdvance(calendar,$AC2244,AA2245,,,trigger)</f>
        <v>55135</v>
      </c>
      <c r="AD2245" s="40">
        <f>_xll.qlInterestRateIndexMaturity($X$9,AC2245,)</f>
        <v>55317</v>
      </c>
      <c r="AE2245" s="43">
        <f>_xll.qlTenorBasisValue(TenorBasis6M,AC2245,_xll.ohTrigger(trigger,$X$24))</f>
        <v>2.3163837316209475E-4</v>
      </c>
      <c r="AF2245" s="90">
        <f>_xll.qlTenorBasisForwardRate(TenorBasis6M,AC2245,_xll.ohTrigger(trigger,$X$24))</f>
        <v>1.5347386832478712E-2</v>
      </c>
      <c r="AG2245" s="90">
        <f>_xll.qlIndexFixing(TenorBasisIndex6M,$AB2245,TRUE,_xll.ohTrigger(trigger,$X$24))</f>
        <v>1.555512639001993E-2</v>
      </c>
      <c r="AH2245" s="43">
        <f>_xll.qlIndexFixing($X$9,$AB2245,TRUE,trigger)</f>
        <v>1.5417195810432154E-2</v>
      </c>
      <c r="AI2245" s="45">
        <f t="shared" si="49"/>
        <v>1.3793057958777672</v>
      </c>
    </row>
    <row r="2246" spans="27:35" x14ac:dyDescent="0.2">
      <c r="AA2246" s="122" t="s">
        <v>88</v>
      </c>
      <c r="AB2246" s="40">
        <f>_xll.qlInterestRateIndexFixingDate($X$9,AC2246)</f>
        <v>55138</v>
      </c>
      <c r="AC2246" s="40">
        <f>_xll.qlCalendarAdvance(calendar,$AC2245,AA2246,,,trigger)</f>
        <v>55142</v>
      </c>
      <c r="AD2246" s="40">
        <f>_xll.qlInterestRateIndexMaturity($X$9,AC2246,)</f>
        <v>55324</v>
      </c>
      <c r="AE2246" s="43">
        <f>_xll.qlTenorBasisValue(TenorBasis6M,AC2246,_xll.ohTrigger(trigger,$X$24))</f>
        <v>2.3151282170521441E-4</v>
      </c>
      <c r="AF2246" s="90">
        <f>_xll.qlTenorBasisForwardRate(TenorBasis6M,AC2246,_xll.ohTrigger(trigger,$X$24))</f>
        <v>1.5343074579888536E-2</v>
      </c>
      <c r="AG2246" s="90">
        <f>_xll.qlIndexFixing(TenorBasisIndex6M,$AB2246,TRUE,_xll.ohTrigger(trigger,$X$24))</f>
        <v>1.5465856301705466E-2</v>
      </c>
      <c r="AH2246" s="43">
        <f>_xll.qlIndexFixing($X$9,$AB2246,TRUE,trigger)</f>
        <v>1.5414057855641199E-2</v>
      </c>
      <c r="AI2246" s="45">
        <f t="shared" si="49"/>
        <v>0.51798446064267589</v>
      </c>
    </row>
    <row r="2247" spans="27:35" x14ac:dyDescent="0.2">
      <c r="AA2247" s="122" t="s">
        <v>88</v>
      </c>
      <c r="AB2247" s="40">
        <f>_xll.qlInterestRateIndexFixingDate($X$9,AC2247)</f>
        <v>55144</v>
      </c>
      <c r="AC2247" s="40">
        <f>_xll.qlCalendarAdvance(calendar,$AC2246,AA2247,,,trigger)</f>
        <v>55149</v>
      </c>
      <c r="AD2247" s="40">
        <f>_xll.qlInterestRateIndexMaturity($X$9,AC2247,)</f>
        <v>55331</v>
      </c>
      <c r="AE2247" s="43">
        <f>_xll.qlTenorBasisValue(TenorBasis6M,AC2247,_xll.ohTrigger(trigger,$X$24))</f>
        <v>2.3138766367804958E-4</v>
      </c>
      <c r="AF2247" s="90">
        <f>_xll.qlTenorBasisForwardRate(TenorBasis6M,AC2247,_xll.ohTrigger(trigger,$X$24))</f>
        <v>1.5338729549981236E-2</v>
      </c>
      <c r="AG2247" s="90">
        <f>_xll.qlIndexFixing(TenorBasisIndex6M,$AB2247,TRUE,_xll.ohTrigger(trigger,$X$24))</f>
        <v>1.5461511295041992E-2</v>
      </c>
      <c r="AH2247" s="43">
        <f>_xll.qlIndexFixing($X$9,$AB2247,TRUE,trigger)</f>
        <v>1.5410878521275312E-2</v>
      </c>
      <c r="AI2247" s="45">
        <f t="shared" si="49"/>
        <v>0.50632773766679307</v>
      </c>
    </row>
    <row r="2248" spans="27:35" x14ac:dyDescent="0.2">
      <c r="AA2248" s="122" t="s">
        <v>88</v>
      </c>
      <c r="AB2248" s="40">
        <f>_xll.qlInterestRateIndexFixingDate($X$9,AC2248)</f>
        <v>55152</v>
      </c>
      <c r="AC2248" s="40">
        <f>_xll.qlCalendarAdvance(calendar,$AC2247,AA2248,,,trigger)</f>
        <v>55156</v>
      </c>
      <c r="AD2248" s="40">
        <f>_xll.qlInterestRateIndexMaturity($X$9,AC2248,)</f>
        <v>55337</v>
      </c>
      <c r="AE2248" s="43">
        <f>_xll.qlTenorBasisValue(TenorBasis6M,AC2248,_xll.ohTrigger(trigger,$X$24))</f>
        <v>2.3126289789337986E-4</v>
      </c>
      <c r="AF2248" s="90">
        <f>_xll.qlTenorBasisForwardRate(TenorBasis6M,AC2248,_xll.ohTrigger(trigger,$X$24))</f>
        <v>1.5334349895453762E-2</v>
      </c>
      <c r="AG2248" s="90">
        <f>_xll.qlIndexFixing(TenorBasisIndex6M,$AB2248,TRUE,_xll.ohTrigger(trigger,$X$24))</f>
        <v>1.5457126430364248E-2</v>
      </c>
      <c r="AH2248" s="43">
        <f>_xll.qlIndexFixing($X$9,$AB2248,TRUE,trigger)</f>
        <v>1.5407573135561504E-2</v>
      </c>
      <c r="AI2248" s="45">
        <f t="shared" si="49"/>
        <v>0.49553294802743775</v>
      </c>
    </row>
    <row r="2249" spans="27:35" x14ac:dyDescent="0.2">
      <c r="AA2249" s="122" t="s">
        <v>88</v>
      </c>
      <c r="AB2249" s="40">
        <f>_xll.qlInterestRateIndexFixingDate($X$9,AC2249)</f>
        <v>55159</v>
      </c>
      <c r="AC2249" s="40">
        <f>_xll.qlCalendarAdvance(calendar,$AC2248,AA2249,,,trigger)</f>
        <v>55163</v>
      </c>
      <c r="AD2249" s="40">
        <f>_xll.qlInterestRateIndexMaturity($X$9,AC2249,)</f>
        <v>55344</v>
      </c>
      <c r="AE2249" s="43">
        <f>_xll.qlTenorBasisValue(TenorBasis6M,AC2249,_xll.ohTrigger(trigger,$X$24))</f>
        <v>2.3113852316736401E-4</v>
      </c>
      <c r="AF2249" s="90">
        <f>_xll.qlTenorBasisForwardRate(TenorBasis6M,AC2249,_xll.ohTrigger(trigger,$X$24))</f>
        <v>1.5329941836783417E-2</v>
      </c>
      <c r="AG2249" s="90">
        <f>_xll.qlIndexFixing(TenorBasisIndex6M,$AB2249,TRUE,_xll.ohTrigger(trigger,$X$24))</f>
        <v>1.5452718392533366E-2</v>
      </c>
      <c r="AH2249" s="43">
        <f>_xll.qlIndexFixing($X$9,$AB2249,TRUE,trigger)</f>
        <v>1.5404314137204136E-2</v>
      </c>
      <c r="AI2249" s="45">
        <f t="shared" si="49"/>
        <v>0.48404255329230139</v>
      </c>
    </row>
    <row r="2250" spans="27:35" x14ac:dyDescent="0.2">
      <c r="AA2250" s="122" t="s">
        <v>88</v>
      </c>
      <c r="AB2250" s="40">
        <f>_xll.qlInterestRateIndexFixingDate($X$9,AC2250)</f>
        <v>55166</v>
      </c>
      <c r="AC2250" s="40">
        <f>_xll.qlCalendarAdvance(calendar,$AC2249,AA2250,,,trigger)</f>
        <v>55170</v>
      </c>
      <c r="AD2250" s="40">
        <f>_xll.qlInterestRateIndexMaturity($X$9,AC2250,)</f>
        <v>55351</v>
      </c>
      <c r="AE2250" s="43">
        <f>_xll.qlTenorBasisValue(TenorBasis6M,AC2250,_xll.ohTrigger(trigger,$X$24))</f>
        <v>2.3101453831953154E-4</v>
      </c>
      <c r="AF2250" s="90">
        <f>_xll.qlTenorBasisForwardRate(TenorBasis6M,AC2250,_xll.ohTrigger(trigger,$X$24))</f>
        <v>1.5325500999312404E-2</v>
      </c>
      <c r="AG2250" s="90">
        <f>_xll.qlIndexFixing(TenorBasisIndex6M,$AB2250,TRUE,_xll.ohTrigger(trigger,$X$24))</f>
        <v>1.536360406557789E-2</v>
      </c>
      <c r="AH2250" s="43">
        <f>_xll.qlIndexFixing($X$9,$AB2250,TRUE,trigger)</f>
        <v>1.5401013761592879E-2</v>
      </c>
      <c r="AI2250" s="45">
        <f t="shared" si="49"/>
        <v>-0.37409696014989102</v>
      </c>
    </row>
    <row r="2251" spans="27:35" x14ac:dyDescent="0.2">
      <c r="AA2251" s="122" t="s">
        <v>88</v>
      </c>
      <c r="AB2251" s="40">
        <f>_xll.qlInterestRateIndexFixingDate($X$9,AC2251)</f>
        <v>55173</v>
      </c>
      <c r="AC2251" s="40">
        <f>_xll.qlCalendarAdvance(calendar,$AC2250,AA2251,,,trigger)</f>
        <v>55177</v>
      </c>
      <c r="AD2251" s="40">
        <f>_xll.qlInterestRateIndexMaturity($X$9,AC2251,)</f>
        <v>55358</v>
      </c>
      <c r="AE2251" s="43">
        <f>_xll.qlTenorBasisValue(TenorBasis6M,AC2251,_xll.ohTrigger(trigger,$X$24))</f>
        <v>2.3089094217277378E-4</v>
      </c>
      <c r="AF2251" s="90">
        <f>_xll.qlTenorBasisForwardRate(TenorBasis6M,AC2251,_xll.ohTrigger(trigger,$X$24))</f>
        <v>1.5321027382089439E-2</v>
      </c>
      <c r="AG2251" s="90">
        <f>_xll.qlIndexFixing(TenorBasisIndex6M,$AB2251,TRUE,_xll.ohTrigger(trigger,$X$24))</f>
        <v>1.5443803973495285E-2</v>
      </c>
      <c r="AH2251" s="43">
        <f>_xll.qlIndexFixing($X$9,$AB2251,TRUE,trigger)</f>
        <v>1.5397672008933095E-2</v>
      </c>
      <c r="AI2251" s="45">
        <f t="shared" si="49"/>
        <v>0.46131964562190142</v>
      </c>
    </row>
    <row r="2252" spans="27:35" x14ac:dyDescent="0.2">
      <c r="AA2252" s="122" t="s">
        <v>88</v>
      </c>
      <c r="AB2252" s="40">
        <f>_xll.qlInterestRateIndexFixingDate($X$9,AC2252)</f>
        <v>55180</v>
      </c>
      <c r="AC2252" s="40">
        <f>_xll.qlCalendarAdvance(calendar,$AC2251,AA2252,,,trigger)</f>
        <v>55184</v>
      </c>
      <c r="AD2252" s="40">
        <f>_xll.qlInterestRateIndexMaturity($X$9,AC2252,)</f>
        <v>55365</v>
      </c>
      <c r="AE2252" s="43">
        <f>_xll.qlTenorBasisValue(TenorBasis6M,AC2252,_xll.ohTrigger(trigger,$X$24))</f>
        <v>2.3076773355333528E-4</v>
      </c>
      <c r="AF2252" s="90">
        <f>_xll.qlTenorBasisForwardRate(TenorBasis6M,AC2252,_xll.ohTrigger(trigger,$X$24))</f>
        <v>1.5316520984165005E-2</v>
      </c>
      <c r="AG2252" s="90">
        <f>_xll.qlIndexFixing(TenorBasisIndex6M,$AB2252,TRUE,_xll.ohTrigger(trigger,$X$24))</f>
        <v>1.5524565863341961E-2</v>
      </c>
      <c r="AH2252" s="43">
        <f>_xll.qlIndexFixing($X$9,$AB2252,TRUE,trigger)</f>
        <v>1.5394288879431025E-2</v>
      </c>
      <c r="AI2252" s="45">
        <f t="shared" si="49"/>
        <v>1.3027698391093572</v>
      </c>
    </row>
    <row r="2253" spans="27:35" x14ac:dyDescent="0.2">
      <c r="AA2253" s="122" t="s">
        <v>88</v>
      </c>
      <c r="AB2253" s="40">
        <f>_xll.qlInterestRateIndexFixingDate($X$9,AC2253)</f>
        <v>55187</v>
      </c>
      <c r="AC2253" s="40">
        <f>_xll.qlCalendarAdvance(calendar,$AC2252,AA2253,,,trigger)</f>
        <v>55191</v>
      </c>
      <c r="AD2253" s="40">
        <f>_xll.qlInterestRateIndexMaturity($X$9,AC2253,)</f>
        <v>55372</v>
      </c>
      <c r="AE2253" s="43">
        <f>_xll.qlTenorBasisValue(TenorBasis6M,AC2253,_xll.ohTrigger(trigger,$X$24))</f>
        <v>2.306449112908053E-4</v>
      </c>
      <c r="AF2253" s="90">
        <f>_xll.qlTenorBasisForwardRate(TenorBasis6M,AC2253,_xll.ohTrigger(trigger,$X$24))</f>
        <v>1.5311981804594445E-2</v>
      </c>
      <c r="AG2253" s="90">
        <f>_xll.qlIndexFixing(TenorBasisIndex6M,$AB2253,TRUE,_xll.ohTrigger(trigger,$X$24))</f>
        <v>1.5434758423625929E-2</v>
      </c>
      <c r="AH2253" s="43">
        <f>_xll.qlIndexFixing($X$9,$AB2253,TRUE,trigger)</f>
        <v>1.539086437329645E-2</v>
      </c>
      <c r="AI2253" s="45">
        <f t="shared" si="49"/>
        <v>0.4389405032947935</v>
      </c>
    </row>
    <row r="2254" spans="27:35" x14ac:dyDescent="0.2">
      <c r="AA2254" s="122" t="s">
        <v>88</v>
      </c>
      <c r="AB2254" s="40">
        <f>_xll.qlInterestRateIndexFixingDate($X$9,AC2254)</f>
        <v>55194</v>
      </c>
      <c r="AC2254" s="40">
        <f>_xll.qlCalendarAdvance(calendar,$AC2253,AA2254,,,trigger)</f>
        <v>55198</v>
      </c>
      <c r="AD2254" s="40">
        <f>_xll.qlInterestRateIndexMaturity($X$9,AC2254,)</f>
        <v>55379</v>
      </c>
      <c r="AE2254" s="43">
        <f>_xll.qlTenorBasisValue(TenorBasis6M,AC2254,_xll.ohTrigger(trigger,$X$24))</f>
        <v>2.3052247421810913E-4</v>
      </c>
      <c r="AF2254" s="90">
        <f>_xll.qlTenorBasisForwardRate(TenorBasis6M,AC2254,_xll.ohTrigger(trigger,$X$24))</f>
        <v>1.5307409842440165E-2</v>
      </c>
      <c r="AG2254" s="90">
        <f>_xll.qlIndexFixing(TenorBasisIndex6M,$AB2254,TRUE,_xll.ohTrigger(trigger,$X$24))</f>
        <v>1.5430186472270967E-2</v>
      </c>
      <c r="AH2254" s="43">
        <f>_xll.qlIndexFixing($X$9,$AB2254,TRUE,trigger)</f>
        <v>1.5387398490741794E-2</v>
      </c>
      <c r="AI2254" s="45">
        <f t="shared" si="49"/>
        <v>0.42787981529172903</v>
      </c>
    </row>
    <row r="2255" spans="27:35" x14ac:dyDescent="0.2">
      <c r="AA2255" s="122" t="s">
        <v>88</v>
      </c>
      <c r="AB2255" s="40">
        <f>_xll.qlInterestRateIndexFixingDate($X$9,AC2255)</f>
        <v>55201</v>
      </c>
      <c r="AC2255" s="40">
        <f>_xll.qlCalendarAdvance(calendar,$AC2254,AA2255,,,trigger)</f>
        <v>55205</v>
      </c>
      <c r="AD2255" s="40">
        <f>_xll.qlInterestRateIndexMaturity($X$9,AC2255,)</f>
        <v>55386</v>
      </c>
      <c r="AE2255" s="43">
        <f>_xll.qlTenorBasisValue(TenorBasis6M,AC2255,_xll.ohTrigger(trigger,$X$24))</f>
        <v>2.3040042117149952E-4</v>
      </c>
      <c r="AF2255" s="90">
        <f>_xll.qlTenorBasisForwardRate(TenorBasis6M,AC2255,_xll.ohTrigger(trigger,$X$24))</f>
        <v>1.5302805096768108E-2</v>
      </c>
      <c r="AG2255" s="90">
        <f>_xll.qlIndexFixing(TenorBasisIndex6M,$AB2255,TRUE,_xll.ohTrigger(trigger,$X$24))</f>
        <v>1.5425581735390551E-2</v>
      </c>
      <c r="AH2255" s="43">
        <f>_xll.qlIndexFixing($X$9,$AB2255,TRUE,trigger)</f>
        <v>1.5383891231982135E-2</v>
      </c>
      <c r="AI2255" s="45">
        <f t="shared" si="49"/>
        <v>0.41690503408416124</v>
      </c>
    </row>
    <row r="2256" spans="27:35" x14ac:dyDescent="0.2">
      <c r="AA2256" s="122" t="s">
        <v>88</v>
      </c>
      <c r="AB2256" s="40">
        <f>_xll.qlInterestRateIndexFixingDate($X$9,AC2256)</f>
        <v>55208</v>
      </c>
      <c r="AC2256" s="40">
        <f>_xll.qlCalendarAdvance(calendar,$AC2255,AA2256,,,trigger)</f>
        <v>55212</v>
      </c>
      <c r="AD2256" s="40">
        <f>_xll.qlInterestRateIndexMaturity($X$9,AC2256,)</f>
        <v>55396</v>
      </c>
      <c r="AE2256" s="43">
        <f>_xll.qlTenorBasisValue(TenorBasis6M,AC2256,_xll.ohTrigger(trigger,$X$24))</f>
        <v>2.3027875099054803E-4</v>
      </c>
      <c r="AF2256" s="90">
        <f>_xll.qlTenorBasisForwardRate(TenorBasis6M,AC2256,_xll.ohTrigger(trigger,$X$24))</f>
        <v>1.529811156867639E-2</v>
      </c>
      <c r="AG2256" s="90">
        <f>_xll.qlIndexFixing(TenorBasisIndex6M,$AB2256,TRUE,_xll.ohTrigger(trigger,$X$24))</f>
        <v>1.5420903867947155E-2</v>
      </c>
      <c r="AH2256" s="43">
        <f>_xll.qlIndexFixing($X$9,$AB2256,TRUE,trigger)</f>
        <v>1.5380521314504665E-2</v>
      </c>
      <c r="AI2256" s="45">
        <f t="shared" si="49"/>
        <v>0.40382553442490021</v>
      </c>
    </row>
    <row r="2257" spans="27:35" x14ac:dyDescent="0.2">
      <c r="AA2257" s="122" t="s">
        <v>88</v>
      </c>
      <c r="AB2257" s="40">
        <f>_xll.qlInterestRateIndexFixingDate($X$9,AC2257)</f>
        <v>55215</v>
      </c>
      <c r="AC2257" s="40">
        <f>_xll.qlCalendarAdvance(calendar,$AC2256,AA2257,,,trigger)</f>
        <v>55219</v>
      </c>
      <c r="AD2257" s="40">
        <f>_xll.qlInterestRateIndexMaturity($X$9,AC2257,)</f>
        <v>55403</v>
      </c>
      <c r="AE2257" s="43">
        <f>_xll.qlTenorBasisValue(TenorBasis6M,AC2257,_xll.ohTrigger(trigger,$X$24))</f>
        <v>2.3015746251813665E-4</v>
      </c>
      <c r="AF2257" s="90">
        <f>_xll.qlTenorBasisForwardRate(TenorBasis6M,AC2257,_xll.ohTrigger(trigger,$X$24))</f>
        <v>1.5293433632717793E-2</v>
      </c>
      <c r="AG2257" s="90">
        <f>_xll.qlIndexFixing(TenorBasisIndex6M,$AB2257,TRUE,_xll.ohTrigger(trigger,$X$24))</f>
        <v>1.5416225931584534E-2</v>
      </c>
      <c r="AH2257" s="43">
        <f>_xll.qlIndexFixing($X$9,$AB2257,TRUE,trigger)</f>
        <v>1.5376921978405496E-2</v>
      </c>
      <c r="AI2257" s="45">
        <f t="shared" si="49"/>
        <v>0.39303953179038387</v>
      </c>
    </row>
    <row r="2258" spans="27:35" x14ac:dyDescent="0.2">
      <c r="AA2258" s="122" t="s">
        <v>88</v>
      </c>
      <c r="AB2258" s="40">
        <f>_xll.qlInterestRateIndexFixingDate($X$9,AC2258)</f>
        <v>55222</v>
      </c>
      <c r="AC2258" s="40">
        <f>_xll.qlCalendarAdvance(calendar,$AC2257,AA2258,,,trigger)</f>
        <v>55226</v>
      </c>
      <c r="AD2258" s="40">
        <f>_xll.qlInterestRateIndexMaturity($X$9,AC2258,)</f>
        <v>55410</v>
      </c>
      <c r="AE2258" s="43">
        <f>_xll.qlTenorBasisValue(TenorBasis6M,AC2258,_xll.ohTrigger(trigger,$X$24))</f>
        <v>2.3003655460044904E-4</v>
      </c>
      <c r="AF2258" s="90">
        <f>_xll.qlTenorBasisForwardRate(TenorBasis6M,AC2258,_xll.ohTrigger(trigger,$X$24))</f>
        <v>1.5288722906296242E-2</v>
      </c>
      <c r="AG2258" s="90">
        <f>_xll.qlIndexFixing(TenorBasisIndex6M,$AB2258,TRUE,_xll.ohTrigger(trigger,$X$24))</f>
        <v>1.5411515202716679E-2</v>
      </c>
      <c r="AH2258" s="43">
        <f>_xll.qlIndexFixing($X$9,$AB2258,TRUE,trigger)</f>
        <v>1.5373281261636132E-2</v>
      </c>
      <c r="AI2258" s="45">
        <f t="shared" si="49"/>
        <v>0.38233941080547185</v>
      </c>
    </row>
    <row r="2259" spans="27:35" x14ac:dyDescent="0.2">
      <c r="AA2259" s="122" t="s">
        <v>88</v>
      </c>
      <c r="AB2259" s="40">
        <f>_xll.qlInterestRateIndexFixingDate($X$9,AC2259)</f>
        <v>55229</v>
      </c>
      <c r="AC2259" s="40">
        <f>_xll.qlCalendarAdvance(calendar,$AC2258,AA2259,,,trigger)</f>
        <v>55233</v>
      </c>
      <c r="AD2259" s="40">
        <f>_xll.qlInterestRateIndexMaturity($X$9,AC2259,)</f>
        <v>55417</v>
      </c>
      <c r="AE2259" s="43">
        <f>_xll.qlTenorBasisValue(TenorBasis6M,AC2259,_xll.ohTrigger(trigger,$X$24))</f>
        <v>2.2991602608696219E-4</v>
      </c>
      <c r="AF2259" s="90">
        <f>_xll.qlTenorBasisForwardRate(TenorBasis6M,AC2259,_xll.ohTrigger(trigger,$X$24))</f>
        <v>1.5283979388502466E-2</v>
      </c>
      <c r="AG2259" s="90">
        <f>_xll.qlIndexFixing(TenorBasisIndex6M,$AB2259,TRUE,_xll.ohTrigger(trigger,$X$24))</f>
        <v>1.549049878833463E-2</v>
      </c>
      <c r="AH2259" s="43">
        <f>_xll.qlIndexFixing($X$9,$AB2259,TRUE,trigger)</f>
        <v>1.5369599164425086E-2</v>
      </c>
      <c r="AI2259" s="45">
        <f t="shared" si="49"/>
        <v>1.2089962390954452</v>
      </c>
    </row>
    <row r="2260" spans="27:35" x14ac:dyDescent="0.2">
      <c r="AA2260" s="122" t="s">
        <v>88</v>
      </c>
      <c r="AB2260" s="40">
        <f>_xll.qlInterestRateIndexFixingDate($X$9,AC2260)</f>
        <v>55236</v>
      </c>
      <c r="AC2260" s="40">
        <f>_xll.qlCalendarAdvance(calendar,$AC2259,AA2260,,,trigger)</f>
        <v>55240</v>
      </c>
      <c r="AD2260" s="40">
        <f>_xll.qlInterestRateIndexMaturity($X$9,AC2260,)</f>
        <v>55424</v>
      </c>
      <c r="AE2260" s="43">
        <f>_xll.qlTenorBasisValue(TenorBasis6M,AC2260,_xll.ohTrigger(trigger,$X$24))</f>
        <v>2.2979587583043783E-4</v>
      </c>
      <c r="AF2260" s="90">
        <f>_xll.qlTenorBasisForwardRate(TenorBasis6M,AC2260,_xll.ohTrigger(trigger,$X$24))</f>
        <v>1.5279203078432838E-2</v>
      </c>
      <c r="AG2260" s="90">
        <f>_xll.qlIndexFixing(TenorBasisIndex6M,$AB2260,TRUE,_xll.ohTrigger(trigger,$X$24))</f>
        <v>1.5401995363834263E-2</v>
      </c>
      <c r="AH2260" s="43">
        <f>_xll.qlIndexFixing($X$9,$AB2260,TRUE,trigger)</f>
        <v>1.5365875687003911E-2</v>
      </c>
      <c r="AI2260" s="45">
        <f t="shared" si="49"/>
        <v>0.36119676830351566</v>
      </c>
    </row>
    <row r="2261" spans="27:35" x14ac:dyDescent="0.2">
      <c r="AA2261" s="122" t="s">
        <v>88</v>
      </c>
      <c r="AB2261" s="40">
        <f>_xll.qlInterestRateIndexFixingDate($X$9,AC2261)</f>
        <v>55241</v>
      </c>
      <c r="AC2261" s="40">
        <f>_xll.qlCalendarAdvance(calendar,$AC2260,AA2261,,,trigger)</f>
        <v>55247</v>
      </c>
      <c r="AD2261" s="40">
        <f>_xll.qlInterestRateIndexMaturity($X$9,AC2261,)</f>
        <v>55430</v>
      </c>
      <c r="AE2261" s="43">
        <f>_xll.qlTenorBasisValue(TenorBasis6M,AC2261,_xll.ohTrigger(trigger,$X$24))</f>
        <v>2.2967610268691399E-4</v>
      </c>
      <c r="AF2261" s="90">
        <f>_xll.qlTenorBasisForwardRate(TenorBasis6M,AC2261,_xll.ohTrigger(trigger,$X$24))</f>
        <v>1.5274425599860076E-2</v>
      </c>
      <c r="AG2261" s="90">
        <f>_xll.qlIndexFixing(TenorBasisIndex6M,$AB2261,TRUE,_xll.ohTrigger(trigger,$X$24))</f>
        <v>1.5397212667511888E-2</v>
      </c>
      <c r="AH2261" s="43">
        <f>_xll.qlIndexFixing($X$9,$AB2261,TRUE,trigger)</f>
        <v>1.5362067113161371E-2</v>
      </c>
      <c r="AI2261" s="45">
        <f t="shared" si="49"/>
        <v>0.35145554350517194</v>
      </c>
    </row>
    <row r="2262" spans="27:35" x14ac:dyDescent="0.2">
      <c r="AA2262" s="122" t="s">
        <v>88</v>
      </c>
      <c r="AB2262" s="40">
        <f>_xll.qlInterestRateIndexFixingDate($X$9,AC2262)</f>
        <v>55250</v>
      </c>
      <c r="AC2262" s="40">
        <f>_xll.qlCalendarAdvance(calendar,$AC2261,AA2262,,,trigger)</f>
        <v>55254</v>
      </c>
      <c r="AD2262" s="40">
        <f>_xll.qlInterestRateIndexMaturity($X$9,AC2262,)</f>
        <v>55437</v>
      </c>
      <c r="AE2262" s="43">
        <f>_xll.qlTenorBasisValue(TenorBasis6M,AC2262,_xll.ohTrigger(trigger,$X$24))</f>
        <v>2.2955670551569649E-4</v>
      </c>
      <c r="AF2262" s="90">
        <f>_xll.qlTenorBasisForwardRate(TenorBasis6M,AC2262,_xll.ohTrigger(trigger,$X$24))</f>
        <v>1.5269586249842091E-2</v>
      </c>
      <c r="AG2262" s="90">
        <f>_xll.qlIndexFixing(TenorBasisIndex6M,$AB2262,TRUE,_xll.ohTrigger(trigger,$X$24))</f>
        <v>1.5392373308662501E-2</v>
      </c>
      <c r="AH2262" s="43">
        <f>_xll.qlIndexFixing($X$9,$AB2262,TRUE,trigger)</f>
        <v>1.535826399333182E-2</v>
      </c>
      <c r="AI2262" s="45">
        <f t="shared" si="49"/>
        <v>0.34109315330680889</v>
      </c>
    </row>
    <row r="2263" spans="27:35" x14ac:dyDescent="0.2">
      <c r="AA2263" s="122" t="s">
        <v>88</v>
      </c>
      <c r="AB2263" s="40">
        <f>_xll.qlInterestRateIndexFixingDate($X$9,AC2263)</f>
        <v>55257</v>
      </c>
      <c r="AC2263" s="40">
        <f>_xll.qlCalendarAdvance(calendar,$AC2262,AA2263,,,trigger)</f>
        <v>55261</v>
      </c>
      <c r="AD2263" s="40">
        <f>_xll.qlInterestRateIndexMaturity($X$9,AC2263,)</f>
        <v>55444</v>
      </c>
      <c r="AE2263" s="43">
        <f>_xll.qlTenorBasisValue(TenorBasis6M,AC2263,_xll.ohTrigger(trigger,$X$24))</f>
        <v>2.2943768317935053E-4</v>
      </c>
      <c r="AF2263" s="90">
        <f>_xll.qlTenorBasisForwardRate(TenorBasis6M,AC2263,_xll.ohTrigger(trigger,$X$24))</f>
        <v>1.5264714106245546E-2</v>
      </c>
      <c r="AG2263" s="90">
        <f>_xll.qlIndexFixing(TenorBasisIndex6M,$AB2263,TRUE,_xll.ohTrigger(trigger,$X$24))</f>
        <v>1.5471585387559536E-2</v>
      </c>
      <c r="AH2263" s="43">
        <f>_xll.qlIndexFixing($X$9,$AB2263,TRUE,trigger)</f>
        <v>1.5354419495703594E-2</v>
      </c>
      <c r="AI2263" s="45">
        <f t="shared" si="49"/>
        <v>1.1716589185594219</v>
      </c>
    </row>
    <row r="2264" spans="27:35" x14ac:dyDescent="0.2">
      <c r="AA2264" s="122" t="s">
        <v>88</v>
      </c>
      <c r="AB2264" s="40">
        <f>_xll.qlInterestRateIndexFixingDate($X$9,AC2264)</f>
        <v>55264</v>
      </c>
      <c r="AC2264" s="40">
        <f>_xll.qlCalendarAdvance(calendar,$AC2263,AA2264,,,trigger)</f>
        <v>55268</v>
      </c>
      <c r="AD2264" s="40">
        <f>_xll.qlInterestRateIndexMaturity($X$9,AC2264,)</f>
        <v>55451</v>
      </c>
      <c r="AE2264" s="43">
        <f>_xll.qlTenorBasisValue(TenorBasis6M,AC2264,_xll.ohTrigger(trigger,$X$24))</f>
        <v>2.2931903454369222E-4</v>
      </c>
      <c r="AF2264" s="90">
        <f>_xll.qlTenorBasisForwardRate(TenorBasis6M,AC2264,_xll.ohTrigger(trigger,$X$24))</f>
        <v>1.5259809168185898E-2</v>
      </c>
      <c r="AG2264" s="90">
        <f>_xll.qlIndexFixing(TenorBasisIndex6M,$AB2264,TRUE,_xll.ohTrigger(trigger,$X$24))</f>
        <v>1.5382596203251756E-2</v>
      </c>
      <c r="AH2264" s="43">
        <f>_xll.qlIndexFixing($X$9,$AB2264,TRUE,trigger)</f>
        <v>1.5350533620519561E-2</v>
      </c>
      <c r="AI2264" s="45">
        <f t="shared" si="49"/>
        <v>0.32062582732195199</v>
      </c>
    </row>
    <row r="2265" spans="27:35" x14ac:dyDescent="0.2">
      <c r="AA2265" s="122" t="s">
        <v>88</v>
      </c>
      <c r="AB2265" s="40">
        <f>_xll.qlInterestRateIndexFixingDate($X$9,AC2265)</f>
        <v>55270</v>
      </c>
      <c r="AC2265" s="40">
        <f>_xll.qlCalendarAdvance(calendar,$AC2264,AA2265,,,trigger)</f>
        <v>55275</v>
      </c>
      <c r="AD2265" s="40">
        <f>_xll.qlInterestRateIndexMaturity($X$9,AC2265,)</f>
        <v>55459</v>
      </c>
      <c r="AE2265" s="43">
        <f>_xll.qlTenorBasisValue(TenorBasis6M,AC2265,_xll.ohTrigger(trigger,$X$24))</f>
        <v>2.2920075847778024E-4</v>
      </c>
      <c r="AF2265" s="90">
        <f>_xll.qlTenorBasisForwardRate(TenorBasis6M,AC2265,_xll.ohTrigger(trigger,$X$24))</f>
        <v>1.5254829612620249E-2</v>
      </c>
      <c r="AG2265" s="90">
        <f>_xll.qlIndexFixing(TenorBasisIndex6M,$AB2265,TRUE,_xll.ohTrigger(trigger,$X$24))</f>
        <v>1.5294751586507376E-2</v>
      </c>
      <c r="AH2265" s="43">
        <f>_xll.qlIndexFixing($X$9,$AB2265,TRUE,trigger)</f>
        <v>1.5346637605054258E-2</v>
      </c>
      <c r="AI2265" s="45">
        <f t="shared" si="49"/>
        <v>-0.51886018546882029</v>
      </c>
    </row>
    <row r="2266" spans="27:35" x14ac:dyDescent="0.2">
      <c r="AA2266" s="122" t="s">
        <v>88</v>
      </c>
      <c r="AB2266" s="40">
        <f>_xll.qlInterestRateIndexFixingDate($X$9,AC2266)</f>
        <v>55278</v>
      </c>
      <c r="AC2266" s="40">
        <f>_xll.qlCalendarAdvance(calendar,$AC2265,AA2266,,,trigger)</f>
        <v>55282</v>
      </c>
      <c r="AD2266" s="40">
        <f>_xll.qlInterestRateIndexMaturity($X$9,AC2266,)</f>
        <v>55466</v>
      </c>
      <c r="AE2266" s="43">
        <f>_xll.qlTenorBasisValue(TenorBasis6M,AC2266,_xll.ohTrigger(trigger,$X$24))</f>
        <v>2.2908285385390734E-4</v>
      </c>
      <c r="AF2266" s="90">
        <f>_xll.qlTenorBasisForwardRate(TenorBasis6M,AC2266,_xll.ohTrigger(trigger,$X$24))</f>
        <v>1.5249856530170492E-2</v>
      </c>
      <c r="AG2266" s="90">
        <f>_xll.qlIndexFixing(TenorBasisIndex6M,$AB2266,TRUE,_xll.ohTrigger(trigger,$X$24))</f>
        <v>1.5372648733501913E-2</v>
      </c>
      <c r="AH2266" s="43">
        <f>_xll.qlIndexFixing($X$9,$AB2266,TRUE,trigger)</f>
        <v>1.5342665851390042E-2</v>
      </c>
      <c r="AI2266" s="45">
        <f t="shared" si="49"/>
        <v>0.29982882111870973</v>
      </c>
    </row>
    <row r="2267" spans="27:35" x14ac:dyDescent="0.2">
      <c r="AA2267" s="122" t="s">
        <v>88</v>
      </c>
      <c r="AB2267" s="40">
        <f>_xll.qlInterestRateIndexFixingDate($X$9,AC2267)</f>
        <v>55285</v>
      </c>
      <c r="AC2267" s="40">
        <f>_xll.qlCalendarAdvance(calendar,$AC2266,AA2267,,,trigger)</f>
        <v>55289</v>
      </c>
      <c r="AD2267" s="40">
        <f>_xll.qlInterestRateIndexMaturity($X$9,AC2267,)</f>
        <v>55473</v>
      </c>
      <c r="AE2267" s="43">
        <f>_xll.qlTenorBasisValue(TenorBasis6M,AC2267,_xll.ohTrigger(trigger,$X$24))</f>
        <v>2.2896531954759197E-4</v>
      </c>
      <c r="AF2267" s="90">
        <f>_xll.qlTenorBasisForwardRate(TenorBasis6M,AC2267,_xll.ohTrigger(trigger,$X$24))</f>
        <v>1.5244850649249839E-2</v>
      </c>
      <c r="AG2267" s="90">
        <f>_xll.qlIndexFixing(TenorBasisIndex6M,$AB2267,TRUE,_xll.ohTrigger(trigger,$X$24))</f>
        <v>1.5367642831753139E-2</v>
      </c>
      <c r="AH2267" s="43">
        <f>_xll.qlIndexFixing($X$9,$AB2267,TRUE,trigger)</f>
        <v>1.53386527192126E-2</v>
      </c>
      <c r="AI2267" s="45">
        <f t="shared" si="49"/>
        <v>0.28990112540538959</v>
      </c>
    </row>
    <row r="2268" spans="27:35" x14ac:dyDescent="0.2">
      <c r="AA2268" s="122" t="s">
        <v>88</v>
      </c>
      <c r="AB2268" s="40">
        <f>_xll.qlInterestRateIndexFixingDate($X$9,AC2268)</f>
        <v>55292</v>
      </c>
      <c r="AC2268" s="40">
        <f>_xll.qlCalendarAdvance(calendar,$AC2267,AA2268,,,trigger)</f>
        <v>55296</v>
      </c>
      <c r="AD2268" s="40">
        <f>_xll.qlInterestRateIndexMaturity($X$9,AC2268,)</f>
        <v>55480</v>
      </c>
      <c r="AE2268" s="43">
        <f>_xll.qlTenorBasisValue(TenorBasis6M,AC2268,_xll.ohTrigger(trigger,$X$24))</f>
        <v>2.2884815443757018E-4</v>
      </c>
      <c r="AF2268" s="90">
        <f>_xll.qlTenorBasisForwardRate(TenorBasis6M,AC2268,_xll.ohTrigger(trigger,$X$24))</f>
        <v>1.5239811968992895E-2</v>
      </c>
      <c r="AG2268" s="90">
        <f>_xll.qlIndexFixing(TenorBasisIndex6M,$AB2268,TRUE,_xll.ohTrigger(trigger,$X$24))</f>
        <v>1.5362604128627097E-2</v>
      </c>
      <c r="AH2268" s="43">
        <f>_xll.qlIndexFixing($X$9,$AB2268,TRUE,trigger)</f>
        <v>1.5334598208774775E-2</v>
      </c>
      <c r="AI2268" s="45">
        <f t="shared" si="49"/>
        <v>0.28005919852322136</v>
      </c>
    </row>
    <row r="2269" spans="27:35" x14ac:dyDescent="0.2">
      <c r="AA2269" s="122" t="s">
        <v>88</v>
      </c>
      <c r="AB2269" s="40">
        <f>_xll.qlInterestRateIndexFixingDate($X$9,AC2269)</f>
        <v>55299</v>
      </c>
      <c r="AC2269" s="40">
        <f>_xll.qlCalendarAdvance(calendar,$AC2268,AA2269,,,trigger)</f>
        <v>55303</v>
      </c>
      <c r="AD2269" s="40">
        <f>_xll.qlInterestRateIndexMaturity($X$9,AC2269,)</f>
        <v>55487</v>
      </c>
      <c r="AE2269" s="43">
        <f>_xll.qlTenorBasisValue(TenorBasis6M,AC2269,_xll.ohTrigger(trigger,$X$24))</f>
        <v>2.2873135740578677E-4</v>
      </c>
      <c r="AF2269" s="90">
        <f>_xll.qlTenorBasisForwardRate(TenorBasis6M,AC2269,_xll.ohTrigger(trigger,$X$24))</f>
        <v>1.5234740488539482E-2</v>
      </c>
      <c r="AG2269" s="90">
        <f>_xll.qlIndexFixing(TenorBasisIndex6M,$AB2269,TRUE,_xll.ohTrigger(trigger,$X$24))</f>
        <v>1.5357532623261002E-2</v>
      </c>
      <c r="AH2269" s="43">
        <f>_xll.qlIndexFixing($X$9,$AB2269,TRUE,trigger)</f>
        <v>1.5330502320330277E-2</v>
      </c>
      <c r="AI2269" s="45">
        <f t="shared" si="49"/>
        <v>0.27030302930724714</v>
      </c>
    </row>
    <row r="2270" spans="27:35" x14ac:dyDescent="0.2">
      <c r="AA2270" s="122" t="s">
        <v>88</v>
      </c>
      <c r="AB2270" s="40">
        <f>_xll.qlInterestRateIndexFixingDate($X$9,AC2270)</f>
        <v>55306</v>
      </c>
      <c r="AC2270" s="40">
        <f>_xll.qlCalendarAdvance(calendar,$AC2269,AA2270,,,trigger)</f>
        <v>55310</v>
      </c>
      <c r="AD2270" s="40">
        <f>_xll.qlInterestRateIndexMaturity($X$9,AC2270,)</f>
        <v>55493</v>
      </c>
      <c r="AE2270" s="43">
        <f>_xll.qlTenorBasisValue(TenorBasis6M,AC2270,_xll.ohTrigger(trigger,$X$24))</f>
        <v>2.2861492733738741E-4</v>
      </c>
      <c r="AF2270" s="90">
        <f>_xll.qlTenorBasisForwardRate(TenorBasis6M,AC2270,_xll.ohTrigger(trigger,$X$24))</f>
        <v>1.5229690807040052E-2</v>
      </c>
      <c r="AG2270" s="90">
        <f>_xll.qlIndexFixing(TenorBasisIndex6M,$AB2270,TRUE,_xll.ohTrigger(trigger,$X$24))</f>
        <v>1.5436385561463888E-2</v>
      </c>
      <c r="AH2270" s="43">
        <f>_xll.qlIndexFixing($X$9,$AB2270,TRUE,trigger)</f>
        <v>1.5326349454522102E-2</v>
      </c>
      <c r="AI2270" s="45">
        <f t="shared" si="49"/>
        <v>1.1003610694178614</v>
      </c>
    </row>
    <row r="2271" spans="27:35" x14ac:dyDescent="0.2">
      <c r="AA2271" s="122" t="s">
        <v>88</v>
      </c>
      <c r="AB2271" s="40">
        <f>_xll.qlInterestRateIndexFixingDate($X$9,AC2271)</f>
        <v>55313</v>
      </c>
      <c r="AC2271" s="40">
        <f>_xll.qlCalendarAdvance(calendar,$AC2270,AA2271,,,trigger)</f>
        <v>55317</v>
      </c>
      <c r="AD2271" s="40">
        <f>_xll.qlInterestRateIndexMaturity($X$9,AC2271,)</f>
        <v>55500</v>
      </c>
      <c r="AE2271" s="43">
        <f>_xll.qlTenorBasisValue(TenorBasis6M,AC2271,_xll.ohTrigger(trigger,$X$24))</f>
        <v>2.284988631207101E-4</v>
      </c>
      <c r="AF2271" s="90">
        <f>_xll.qlTenorBasisForwardRate(TenorBasis6M,AC2271,_xll.ohTrigger(trigger,$X$24))</f>
        <v>1.5224556283314516E-2</v>
      </c>
      <c r="AG2271" s="90">
        <f>_xll.qlIndexFixing(TenorBasisIndex6M,$AB2271,TRUE,_xll.ohTrigger(trigger,$X$24))</f>
        <v>1.5264200327938652E-2</v>
      </c>
      <c r="AH2271" s="43">
        <f>_xll.qlIndexFixing($X$9,$AB2271,TRUE,trigger)</f>
        <v>1.5322173943396609E-2</v>
      </c>
      <c r="AI2271" s="45">
        <f t="shared" si="49"/>
        <v>-0.57973615457956529</v>
      </c>
    </row>
    <row r="2272" spans="27:35" x14ac:dyDescent="0.2">
      <c r="AA2272" s="122" t="s">
        <v>88</v>
      </c>
      <c r="AB2272" s="40">
        <f>_xll.qlInterestRateIndexFixingDate($X$9,AC2272)</f>
        <v>55320</v>
      </c>
      <c r="AC2272" s="40">
        <f>_xll.qlCalendarAdvance(calendar,$AC2271,AA2272,,,trigger)</f>
        <v>55324</v>
      </c>
      <c r="AD2272" s="40">
        <f>_xll.qlInterestRateIndexMaturity($X$9,AC2272,)</f>
        <v>55507</v>
      </c>
      <c r="AE2272" s="43">
        <f>_xll.qlTenorBasisValue(TenorBasis6M,AC2272,_xll.ohTrigger(trigger,$X$24))</f>
        <v>2.283831636472771E-4</v>
      </c>
      <c r="AF2272" s="90">
        <f>_xll.qlTenorBasisForwardRate(TenorBasis6M,AC2272,_xll.ohTrigger(trigger,$X$24))</f>
        <v>1.521938895820726E-2</v>
      </c>
      <c r="AG2272" s="90">
        <f>_xll.qlIndexFixing(TenorBasisIndex6M,$AB2272,TRUE,_xll.ohTrigger(trigger,$X$24))</f>
        <v>1.5342175816997511E-2</v>
      </c>
      <c r="AH2272" s="43">
        <f>_xll.qlIndexFixing($X$9,$AB2272,TRUE,trigger)</f>
        <v>1.5317957056733365E-2</v>
      </c>
      <c r="AI2272" s="45">
        <f t="shared" si="49"/>
        <v>0.24218760264146239</v>
      </c>
    </row>
    <row r="2273" spans="27:35" x14ac:dyDescent="0.2">
      <c r="AA2273" s="122" t="s">
        <v>88</v>
      </c>
      <c r="AB2273" s="40">
        <f>_xll.qlInterestRateIndexFixingDate($X$9,AC2273)</f>
        <v>55327</v>
      </c>
      <c r="AC2273" s="40">
        <f>_xll.qlCalendarAdvance(calendar,$AC2272,AA2273,,,trigger)</f>
        <v>55331</v>
      </c>
      <c r="AD2273" s="40">
        <f>_xll.qlInterestRateIndexMaturity($X$9,AC2273,)</f>
        <v>55514</v>
      </c>
      <c r="AE2273" s="43">
        <f>_xll.qlTenorBasisValue(TenorBasis6M,AC2273,_xll.ohTrigger(trigger,$X$24))</f>
        <v>2.2826782781178628E-4</v>
      </c>
      <c r="AF2273" s="90">
        <f>_xll.qlTenorBasisForwardRate(TenorBasis6M,AC2273,_xll.ohTrigger(trigger,$X$24))</f>
        <v>1.5214188830874368E-2</v>
      </c>
      <c r="AG2273" s="90">
        <f>_xll.qlIndexFixing(TenorBasisIndex6M,$AB2273,TRUE,_xll.ohTrigger(trigger,$X$24))</f>
        <v>1.5336975658487373E-2</v>
      </c>
      <c r="AH2273" s="43">
        <f>_xll.qlIndexFixing($X$9,$AB2273,TRUE,trigger)</f>
        <v>1.5313698794796205E-2</v>
      </c>
      <c r="AI2273" s="45">
        <f t="shared" si="49"/>
        <v>0.2327686369116809</v>
      </c>
    </row>
    <row r="2274" spans="27:35" x14ac:dyDescent="0.2">
      <c r="AA2274" s="122" t="s">
        <v>88</v>
      </c>
      <c r="AB2274" s="40">
        <f>_xll.qlInterestRateIndexFixingDate($X$9,AC2274)</f>
        <v>55334</v>
      </c>
      <c r="AC2274" s="40">
        <f>_xll.qlCalendarAdvance(calendar,$AC2273,AA2274,,,trigger)</f>
        <v>55338</v>
      </c>
      <c r="AD2274" s="40">
        <f>_xll.qlInterestRateIndexMaturity($X$9,AC2274,)</f>
        <v>55522</v>
      </c>
      <c r="AE2274" s="43">
        <f>_xll.qlTenorBasisValue(TenorBasis6M,AC2274,_xll.ohTrigger(trigger,$X$24))</f>
        <v>2.2815285451210324E-4</v>
      </c>
      <c r="AF2274" s="90">
        <f>_xll.qlTenorBasisForwardRate(TenorBasis6M,AC2274,_xll.ohTrigger(trigger,$X$24))</f>
        <v>1.5208891053530899E-2</v>
      </c>
      <c r="AG2274" s="90">
        <f>_xll.qlIndexFixing(TenorBasisIndex6M,$AB2274,TRUE,_xll.ohTrigger(trigger,$X$24))</f>
        <v>1.5331683033046136E-2</v>
      </c>
      <c r="AH2274" s="43">
        <f>_xll.qlIndexFixing($X$9,$AB2274,TRUE,trigger)</f>
        <v>1.5309402217136475E-2</v>
      </c>
      <c r="AI2274" s="45">
        <f t="shared" si="49"/>
        <v>0.22280815909660537</v>
      </c>
    </row>
    <row r="2275" spans="27:35" x14ac:dyDescent="0.2">
      <c r="AA2275" s="122" t="s">
        <v>88</v>
      </c>
      <c r="AB2275" s="40">
        <f>_xll.qlInterestRateIndexFixingDate($X$9,AC2275)</f>
        <v>55341</v>
      </c>
      <c r="AC2275" s="40">
        <f>_xll.qlCalendarAdvance(calendar,$AC2274,AA2275,,,trigger)</f>
        <v>55345</v>
      </c>
      <c r="AD2275" s="40">
        <f>_xll.qlInterestRateIndexMaturity($X$9,AC2275,)</f>
        <v>55529</v>
      </c>
      <c r="AE2275" s="43">
        <f>_xll.qlTenorBasisValue(TenorBasis6M,AC2275,_xll.ohTrigger(trigger,$X$24))</f>
        <v>2.2803824264925292E-4</v>
      </c>
      <c r="AF2275" s="90">
        <f>_xll.qlTenorBasisForwardRate(TenorBasis6M,AC2275,_xll.ohTrigger(trigger,$X$24))</f>
        <v>1.520362275409246E-2</v>
      </c>
      <c r="AG2275" s="90">
        <f>_xll.qlIndexFixing(TenorBasisIndex6M,$AB2275,TRUE,_xll.ohTrigger(trigger,$X$24))</f>
        <v>1.5326414696436128E-2</v>
      </c>
      <c r="AH2275" s="43">
        <f>_xll.qlIndexFixing($X$9,$AB2275,TRUE,trigger)</f>
        <v>1.5305058066164052E-2</v>
      </c>
      <c r="AI2275" s="45">
        <f t="shared" si="49"/>
        <v>0.21356630272076002</v>
      </c>
    </row>
    <row r="2276" spans="27:35" x14ac:dyDescent="0.2">
      <c r="AA2276" s="122" t="s">
        <v>88</v>
      </c>
      <c r="AB2276" s="40">
        <f>_xll.qlInterestRateIndexFixingDate($X$9,AC2276)</f>
        <v>55348</v>
      </c>
      <c r="AC2276" s="40">
        <f>_xll.qlCalendarAdvance(calendar,$AC2275,AA2276,,,trigger)</f>
        <v>55352</v>
      </c>
      <c r="AD2276" s="40">
        <f>_xll.qlInterestRateIndexMaturity($X$9,AC2276,)</f>
        <v>55536</v>
      </c>
      <c r="AE2276" s="43">
        <f>_xll.qlTenorBasisValue(TenorBasis6M,AC2276,_xll.ohTrigger(trigger,$X$24))</f>
        <v>2.2792399112741131E-4</v>
      </c>
      <c r="AF2276" s="90">
        <f>_xll.qlTenorBasisForwardRate(TenorBasis6M,AC2276,_xll.ohTrigger(trigger,$X$24))</f>
        <v>1.5198321648567045E-2</v>
      </c>
      <c r="AG2276" s="90">
        <f>_xll.qlIndexFixing(TenorBasisIndex6M,$AB2276,TRUE,_xll.ohTrigger(trigger,$X$24))</f>
        <v>1.5238578436119225E-2</v>
      </c>
      <c r="AH2276" s="43">
        <f>_xll.qlIndexFixing($X$9,$AB2276,TRUE,trigger)</f>
        <v>1.5300672539045639E-2</v>
      </c>
      <c r="AI2276" s="45">
        <f t="shared" si="49"/>
        <v>-0.62094102926414307</v>
      </c>
    </row>
    <row r="2277" spans="27:35" x14ac:dyDescent="0.2">
      <c r="AA2277" s="122" t="s">
        <v>88</v>
      </c>
      <c r="AB2277" s="40">
        <f>_xll.qlInterestRateIndexFixingDate($X$9,AC2277)</f>
        <v>55355</v>
      </c>
      <c r="AC2277" s="40">
        <f>_xll.qlCalendarAdvance(calendar,$AC2276,AA2277,,,trigger)</f>
        <v>55359</v>
      </c>
      <c r="AD2277" s="40">
        <f>_xll.qlInterestRateIndexMaturity($X$9,AC2277,)</f>
        <v>55543</v>
      </c>
      <c r="AE2277" s="43">
        <f>_xll.qlTenorBasisValue(TenorBasis6M,AC2277,_xll.ohTrigger(trigger,$X$24))</f>
        <v>2.2781009885389737E-4</v>
      </c>
      <c r="AF2277" s="90">
        <f>_xll.qlTenorBasisForwardRate(TenorBasis6M,AC2277,_xll.ohTrigger(trigger,$X$24))</f>
        <v>1.51929877361327E-2</v>
      </c>
      <c r="AG2277" s="90">
        <f>_xll.qlIndexFixing(TenorBasisIndex6M,$AB2277,TRUE,_xll.ohTrigger(trigger,$X$24))</f>
        <v>1.5315779598005086E-2</v>
      </c>
      <c r="AH2277" s="43">
        <f>_xll.qlIndexFixing($X$9,$AB2277,TRUE,trigger)</f>
        <v>1.5296245636057105E-2</v>
      </c>
      <c r="AI2277" s="45">
        <f t="shared" si="49"/>
        <v>0.19533961947981737</v>
      </c>
    </row>
    <row r="2278" spans="27:35" x14ac:dyDescent="0.2">
      <c r="AA2278" s="122" t="s">
        <v>88</v>
      </c>
      <c r="AB2278" s="40">
        <f>_xll.qlInterestRateIndexFixingDate($X$9,AC2278)</f>
        <v>55362</v>
      </c>
      <c r="AC2278" s="40">
        <f>_xll.qlCalendarAdvance(calendar,$AC2277,AA2278,,,trigger)</f>
        <v>55366</v>
      </c>
      <c r="AD2278" s="40">
        <f>_xll.qlInterestRateIndexMaturity($X$9,AC2278,)</f>
        <v>55550</v>
      </c>
      <c r="AE2278" s="43">
        <f>_xll.qlTenorBasisValue(TenorBasis6M,AC2278,_xll.ohTrigger(trigger,$X$24))</f>
        <v>2.2769656473916466E-4</v>
      </c>
      <c r="AF2278" s="90">
        <f>_xll.qlTenorBasisForwardRate(TenorBasis6M,AC2278,_xll.ohTrigger(trigger,$X$24))</f>
        <v>1.5187621015971821E-2</v>
      </c>
      <c r="AG2278" s="90">
        <f>_xll.qlIndexFixing(TenorBasisIndex6M,$AB2278,TRUE,_xll.ohTrigger(trigger,$X$24))</f>
        <v>1.5310412834543626E-2</v>
      </c>
      <c r="AH2278" s="43">
        <f>_xll.qlIndexFixing($X$9,$AB2278,TRUE,trigger)</f>
        <v>1.5291777357477358E-2</v>
      </c>
      <c r="AI2278" s="45">
        <f t="shared" si="49"/>
        <v>0.18635477066267919</v>
      </c>
    </row>
    <row r="2279" spans="27:35" x14ac:dyDescent="0.2">
      <c r="AA2279" s="122" t="s">
        <v>88</v>
      </c>
      <c r="AB2279" s="40">
        <f>_xll.qlInterestRateIndexFixingDate($X$9,AC2279)</f>
        <v>55369</v>
      </c>
      <c r="AC2279" s="40">
        <f>_xll.qlCalendarAdvance(calendar,$AC2278,AA2279,,,trigger)</f>
        <v>55373</v>
      </c>
      <c r="AD2279" s="40">
        <f>_xll.qlInterestRateIndexMaturity($X$9,AC2279,)</f>
        <v>55557</v>
      </c>
      <c r="AE2279" s="43">
        <f>_xll.qlTenorBasisValue(TenorBasis6M,AC2279,_xll.ohTrigger(trigger,$X$24))</f>
        <v>2.2758338769679348E-4</v>
      </c>
      <c r="AF2279" s="90">
        <f>_xll.qlTenorBasisForwardRate(TenorBasis6M,AC2279,_xll.ohTrigger(trigger,$X$24))</f>
        <v>1.5182221487273315E-2</v>
      </c>
      <c r="AG2279" s="90">
        <f>_xll.qlIndexFixing(TenorBasisIndex6M,$AB2279,TRUE,_xll.ohTrigger(trigger,$X$24))</f>
        <v>1.5305013260501826E-2</v>
      </c>
      <c r="AH2279" s="43">
        <f>_xll.qlIndexFixing($X$9,$AB2279,TRUE,trigger)</f>
        <v>1.5287267703587475E-2</v>
      </c>
      <c r="AI2279" s="45">
        <f t="shared" si="49"/>
        <v>0.17745556914351007</v>
      </c>
    </row>
    <row r="2280" spans="27:35" x14ac:dyDescent="0.2">
      <c r="AA2280" s="122" t="s">
        <v>88</v>
      </c>
      <c r="AB2280" s="40">
        <f>_xll.qlInterestRateIndexFixingDate($X$9,AC2280)</f>
        <v>55376</v>
      </c>
      <c r="AC2280" s="40">
        <f>_xll.qlCalendarAdvance(calendar,$AC2279,AA2280,,,trigger)</f>
        <v>55380</v>
      </c>
      <c r="AD2280" s="40">
        <f>_xll.qlInterestRateIndexMaturity($X$9,AC2280,)</f>
        <v>55564</v>
      </c>
      <c r="AE2280" s="43">
        <f>_xll.qlTenorBasisValue(TenorBasis6M,AC2280,_xll.ohTrigger(trigger,$X$24))</f>
        <v>2.2747056664348242E-4</v>
      </c>
      <c r="AF2280" s="90">
        <f>_xll.qlTenorBasisForwardRate(TenorBasis6M,AC2280,_xll.ohTrigger(trigger,$X$24))</f>
        <v>1.5176789149227397E-2</v>
      </c>
      <c r="AG2280" s="90">
        <f>_xll.qlIndexFixing(TenorBasisIndex6M,$AB2280,TRUE,_xll.ohTrigger(trigger,$X$24))</f>
        <v>1.5299580875068162E-2</v>
      </c>
      <c r="AH2280" s="43">
        <f>_xll.qlIndexFixing($X$9,$AB2280,TRUE,trigger)</f>
        <v>1.5282716674672448E-2</v>
      </c>
      <c r="AI2280" s="45">
        <f t="shared" si="49"/>
        <v>0.16864200395714027</v>
      </c>
    </row>
    <row r="2281" spans="27:35" x14ac:dyDescent="0.2">
      <c r="AA2281" s="122" t="s">
        <v>88</v>
      </c>
      <c r="AB2281" s="40">
        <f>_xll.qlInterestRateIndexFixingDate($X$9,AC2281)</f>
        <v>55383</v>
      </c>
      <c r="AC2281" s="40">
        <f>_xll.qlCalendarAdvance(calendar,$AC2280,AA2281,,,trigger)</f>
        <v>55387</v>
      </c>
      <c r="AD2281" s="40">
        <f>_xll.qlInterestRateIndexMaturity($X$9,AC2281,)</f>
        <v>55571</v>
      </c>
      <c r="AE2281" s="43">
        <f>_xll.qlTenorBasisValue(TenorBasis6M,AC2281,_xll.ohTrigger(trigger,$X$24))</f>
        <v>2.2735810049904039E-4</v>
      </c>
      <c r="AF2281" s="90">
        <f>_xll.qlTenorBasisForwardRate(TenorBasis6M,AC2281,_xll.ohTrigger(trigger,$X$24))</f>
        <v>1.5171324001031231E-2</v>
      </c>
      <c r="AG2281" s="90">
        <f>_xll.qlIndexFixing(TenorBasisIndex6M,$AB2281,TRUE,_xll.ohTrigger(trigger,$X$24))</f>
        <v>1.5377277540995301E-2</v>
      </c>
      <c r="AH2281" s="43">
        <f>_xll.qlIndexFixing($X$9,$AB2281,TRUE,trigger)</f>
        <v>1.5278124271017698E-2</v>
      </c>
      <c r="AI2281" s="45">
        <f t="shared" si="49"/>
        <v>0.99153269977602165</v>
      </c>
    </row>
    <row r="2282" spans="27:35" x14ac:dyDescent="0.2">
      <c r="AA2282" s="122" t="s">
        <v>88</v>
      </c>
      <c r="AB2282" s="40">
        <f>_xll.qlInterestRateIndexFixingDate($X$9,AC2282)</f>
        <v>55390</v>
      </c>
      <c r="AC2282" s="40">
        <f>_xll.qlCalendarAdvance(calendar,$AC2281,AA2282,,,trigger)</f>
        <v>55394</v>
      </c>
      <c r="AD2282" s="40">
        <f>_xll.qlInterestRateIndexMaturity($X$9,AC2282,)</f>
        <v>55578</v>
      </c>
      <c r="AE2282" s="43">
        <f>_xll.qlTenorBasisValue(TenorBasis6M,AC2282,_xll.ohTrigger(trigger,$X$24))</f>
        <v>2.2724598818637821E-4</v>
      </c>
      <c r="AF2282" s="90">
        <f>_xll.qlTenorBasisForwardRate(TenorBasis6M,AC2282,_xll.ohTrigger(trigger,$X$24))</f>
        <v>1.5165826041886757E-2</v>
      </c>
      <c r="AG2282" s="90">
        <f>_xll.qlIndexFixing(TenorBasisIndex6M,$AB2282,TRUE,_xll.ohTrigger(trigger,$X$24))</f>
        <v>1.5288617666822152E-2</v>
      </c>
      <c r="AH2282" s="43">
        <f>_xll.qlIndexFixing($X$9,$AB2282,TRUE,trigger)</f>
        <v>1.5273490492912562E-2</v>
      </c>
      <c r="AI2282" s="45">
        <f t="shared" ref="AI2282:AI2345" si="50">(AG2282-AH2282)*10000</f>
        <v>0.1512717390959005</v>
      </c>
    </row>
    <row r="2283" spans="27:35" x14ac:dyDescent="0.2">
      <c r="AA2283" s="122" t="s">
        <v>88</v>
      </c>
      <c r="AB2283" s="40">
        <f>_xll.qlInterestRateIndexFixingDate($X$9,AC2283)</f>
        <v>55397</v>
      </c>
      <c r="AC2283" s="40">
        <f>_xll.qlCalendarAdvance(calendar,$AC2282,AA2283,,,trigger)</f>
        <v>55401</v>
      </c>
      <c r="AD2283" s="40">
        <f>_xll.qlInterestRateIndexMaturity($X$9,AC2283,)</f>
        <v>55583</v>
      </c>
      <c r="AE2283" s="43">
        <f>_xll.qlTenorBasisValue(TenorBasis6M,AC2283,_xll.ohTrigger(trigger,$X$24))</f>
        <v>2.2713422863150117E-4</v>
      </c>
      <c r="AF2283" s="90">
        <f>_xll.qlTenorBasisForwardRate(TenorBasis6M,AC2283,_xll.ohTrigger(trigger,$X$24))</f>
        <v>1.5160470986770168E-2</v>
      </c>
      <c r="AG2283" s="90">
        <f>_xll.qlIndexFixing(TenorBasisIndex6M,$AB2283,TRUE,_xll.ohTrigger(trigger,$X$24))</f>
        <v>1.5283252223436277E-2</v>
      </c>
      <c r="AH2283" s="43">
        <f>_xll.qlIndexFixing($X$9,$AB2283,TRUE,trigger)</f>
        <v>1.5268865548208445E-2</v>
      </c>
      <c r="AI2283" s="45">
        <f t="shared" si="50"/>
        <v>0.14386675227831894</v>
      </c>
    </row>
    <row r="2284" spans="27:35" x14ac:dyDescent="0.2">
      <c r="AA2284" s="122" t="s">
        <v>88</v>
      </c>
      <c r="AB2284" s="40">
        <f>_xll.qlInterestRateIndexFixingDate($X$9,AC2284)</f>
        <v>55404</v>
      </c>
      <c r="AC2284" s="40">
        <f>_xll.qlCalendarAdvance(calendar,$AC2283,AA2284,,,trigger)</f>
        <v>55408</v>
      </c>
      <c r="AD2284" s="40">
        <f>_xll.qlInterestRateIndexMaturity($X$9,AC2284,)</f>
        <v>55590</v>
      </c>
      <c r="AE2284" s="43">
        <f>_xll.qlTenorBasisValue(TenorBasis6M,AC2284,_xll.ohTrigger(trigger,$X$24))</f>
        <v>2.270228207635002E-4</v>
      </c>
      <c r="AF2284" s="90">
        <f>_xll.qlTenorBasisForwardRate(TenorBasis6M,AC2284,_xll.ohTrigger(trigger,$X$24))</f>
        <v>1.5154912557816133E-2</v>
      </c>
      <c r="AG2284" s="90">
        <f>_xll.qlIndexFixing(TenorBasisIndex6M,$AB2284,TRUE,_xll.ohTrigger(trigger,$X$24))</f>
        <v>1.5194509436086025E-2</v>
      </c>
      <c r="AH2284" s="43">
        <f>_xll.qlIndexFixing($X$9,$AB2284,TRUE,trigger)</f>
        <v>1.5264155330528816E-2</v>
      </c>
      <c r="AI2284" s="45">
        <f t="shared" si="50"/>
        <v>-0.6964589444279079</v>
      </c>
    </row>
    <row r="2285" spans="27:35" x14ac:dyDescent="0.2">
      <c r="AA2285" s="122" t="s">
        <v>88</v>
      </c>
      <c r="AB2285" s="40">
        <f>_xll.qlInterestRateIndexFixingDate($X$9,AC2285)</f>
        <v>55411</v>
      </c>
      <c r="AC2285" s="40">
        <f>_xll.qlCalendarAdvance(calendar,$AC2284,AA2285,,,trigger)</f>
        <v>55415</v>
      </c>
      <c r="AD2285" s="40">
        <f>_xll.qlInterestRateIndexMaturity($X$9,AC2285,)</f>
        <v>55597</v>
      </c>
      <c r="AE2285" s="43">
        <f>_xll.qlTenorBasisValue(TenorBasis6M,AC2285,_xll.ohTrigger(trigger,$X$24))</f>
        <v>2.2691176351454417E-4</v>
      </c>
      <c r="AF2285" s="90">
        <f>_xll.qlTenorBasisForwardRate(TenorBasis6M,AC2285,_xll.ohTrigger(trigger,$X$24))</f>
        <v>1.5149321318237992E-2</v>
      </c>
      <c r="AG2285" s="90">
        <f>_xll.qlIndexFixing(TenorBasisIndex6M,$AB2285,TRUE,_xll.ohTrigger(trigger,$X$24))</f>
        <v>1.5272102449877345E-2</v>
      </c>
      <c r="AH2285" s="43">
        <f>_xll.qlIndexFixing($X$9,$AB2285,TRUE,trigger)</f>
        <v>1.5259403742609645E-2</v>
      </c>
      <c r="AI2285" s="45">
        <f t="shared" si="50"/>
        <v>0.12698707267699491</v>
      </c>
    </row>
    <row r="2286" spans="27:35" x14ac:dyDescent="0.2">
      <c r="AA2286" s="122" t="s">
        <v>88</v>
      </c>
      <c r="AB2286" s="40">
        <f>_xll.qlInterestRateIndexFixingDate($X$9,AC2286)</f>
        <v>55418</v>
      </c>
      <c r="AC2286" s="40">
        <f>_xll.qlCalendarAdvance(calendar,$AC2285,AA2286,,,trigger)</f>
        <v>55422</v>
      </c>
      <c r="AD2286" s="40">
        <f>_xll.qlInterestRateIndexMaturity($X$9,AC2286,)</f>
        <v>55604</v>
      </c>
      <c r="AE2286" s="43">
        <f>_xll.qlTenorBasisValue(TenorBasis6M,AC2286,_xll.ohTrigger(trigger,$X$24))</f>
        <v>2.2680105581987192E-4</v>
      </c>
      <c r="AF2286" s="90">
        <f>_xll.qlTenorBasisForwardRate(TenorBasis6M,AC2286,_xll.ohTrigger(trigger,$X$24))</f>
        <v>1.5143697267250436E-2</v>
      </c>
      <c r="AG2286" s="90">
        <f>_xll.qlIndexFixing(TenorBasisIndex6M,$AB2286,TRUE,_xll.ohTrigger(trigger,$X$24))</f>
        <v>1.5266478343343892E-2</v>
      </c>
      <c r="AH2286" s="43">
        <f>_xll.qlIndexFixing($X$9,$AB2286,TRUE,trigger)</f>
        <v>1.5254610784747838E-2</v>
      </c>
      <c r="AI2286" s="45">
        <f t="shared" si="50"/>
        <v>0.11867558596053568</v>
      </c>
    </row>
    <row r="2287" spans="27:35" x14ac:dyDescent="0.2">
      <c r="AA2287" s="122" t="s">
        <v>88</v>
      </c>
      <c r="AB2287" s="40">
        <f>_xll.qlInterestRateIndexFixingDate($X$9,AC2287)</f>
        <v>55425</v>
      </c>
      <c r="AC2287" s="40">
        <f>_xll.qlCalendarAdvance(calendar,$AC2286,AA2287,,,trigger)</f>
        <v>55429</v>
      </c>
      <c r="AD2287" s="40">
        <f>_xll.qlInterestRateIndexMaturity($X$9,AC2287,)</f>
        <v>55612</v>
      </c>
      <c r="AE2287" s="43">
        <f>_xll.qlTenorBasisValue(TenorBasis6M,AC2287,_xll.ohTrigger(trigger,$X$24))</f>
        <v>2.2669069661778395E-4</v>
      </c>
      <c r="AF2287" s="90">
        <f>_xll.qlTenorBasisForwardRate(TenorBasis6M,AC2287,_xll.ohTrigger(trigger,$X$24))</f>
        <v>1.5137942353825797E-2</v>
      </c>
      <c r="AG2287" s="90">
        <f>_xll.qlIndexFixing(TenorBasisIndex6M,$AB2287,TRUE,_xll.ohTrigger(trigger,$X$24))</f>
        <v>1.5260728531580928E-2</v>
      </c>
      <c r="AH2287" s="43">
        <f>_xll.qlIndexFixing($X$9,$AB2287,TRUE,trigger)</f>
        <v>1.5249738877966702E-2</v>
      </c>
      <c r="AI2287" s="45">
        <f t="shared" si="50"/>
        <v>0.10989653614226422</v>
      </c>
    </row>
    <row r="2288" spans="27:35" x14ac:dyDescent="0.2">
      <c r="AA2288" s="122" t="s">
        <v>88</v>
      </c>
      <c r="AB2288" s="40">
        <f>_xll.qlInterestRateIndexFixingDate($X$9,AC2288)</f>
        <v>55432</v>
      </c>
      <c r="AC2288" s="40">
        <f>_xll.qlCalendarAdvance(calendar,$AC2287,AA2288,,,trigger)</f>
        <v>55436</v>
      </c>
      <c r="AD2288" s="40">
        <f>_xll.qlInterestRateIndexMaturity($X$9,AC2288,)</f>
        <v>55619</v>
      </c>
      <c r="AE2288" s="43">
        <f>_xll.qlTenorBasisValue(TenorBasis6M,AC2288,_xll.ohTrigger(trigger,$X$24))</f>
        <v>2.2658068484963467E-4</v>
      </c>
      <c r="AF2288" s="90">
        <f>_xll.qlTenorBasisForwardRate(TenorBasis6M,AC2288,_xll.ohTrigger(trigger,$X$24))</f>
        <v>1.5132250095189764E-2</v>
      </c>
      <c r="AG2288" s="90">
        <f>_xll.qlIndexFixing(TenorBasisIndex6M,$AB2288,TRUE,_xll.ohTrigger(trigger,$X$24))</f>
        <v>1.5338449849864868E-2</v>
      </c>
      <c r="AH2288" s="43">
        <f>_xll.qlIndexFixing($X$9,$AB2288,TRUE,trigger)</f>
        <v>1.5244860020371617E-2</v>
      </c>
      <c r="AI2288" s="45">
        <f t="shared" si="50"/>
        <v>0.93589829493251686</v>
      </c>
    </row>
    <row r="2289" spans="27:35" x14ac:dyDescent="0.2">
      <c r="AA2289" s="122" t="s">
        <v>88</v>
      </c>
      <c r="AB2289" s="40">
        <f>_xll.qlInterestRateIndexFixingDate($X$9,AC2289)</f>
        <v>55439</v>
      </c>
      <c r="AC2289" s="40">
        <f>_xll.qlCalendarAdvance(calendar,$AC2288,AA2289,,,trigger)</f>
        <v>55443</v>
      </c>
      <c r="AD2289" s="40">
        <f>_xll.qlInterestRateIndexMaturity($X$9,AC2289,)</f>
        <v>55626</v>
      </c>
      <c r="AE2289" s="43">
        <f>_xll.qlTenorBasisValue(TenorBasis6M,AC2289,_xll.ohTrigger(trigger,$X$24))</f>
        <v>2.2647101945982419E-4</v>
      </c>
      <c r="AF2289" s="90">
        <f>_xll.qlTenorBasisForwardRate(TenorBasis6M,AC2289,_xll.ohTrigger(trigger,$X$24))</f>
        <v>1.5126525021485473E-2</v>
      </c>
      <c r="AG2289" s="90">
        <f>_xll.qlIndexFixing(TenorBasisIndex6M,$AB2289,TRUE,_xll.ohTrigger(trigger,$X$24))</f>
        <v>1.5166750006262861E-2</v>
      </c>
      <c r="AH2289" s="43">
        <f>_xll.qlIndexFixing($X$9,$AB2289,TRUE,trigger)</f>
        <v>1.5239939792079065E-2</v>
      </c>
      <c r="AI2289" s="45">
        <f t="shared" si="50"/>
        <v>-0.73189785816203323</v>
      </c>
    </row>
    <row r="2290" spans="27:35" x14ac:dyDescent="0.2">
      <c r="AA2290" s="122" t="s">
        <v>88</v>
      </c>
      <c r="AB2290" s="40">
        <f>_xll.qlInterestRateIndexFixingDate($X$9,AC2290)</f>
        <v>55446</v>
      </c>
      <c r="AC2290" s="40">
        <f>_xll.qlCalendarAdvance(calendar,$AC2289,AA2290,,,trigger)</f>
        <v>55450</v>
      </c>
      <c r="AD2290" s="40">
        <f>_xll.qlInterestRateIndexMaturity($X$9,AC2290,)</f>
        <v>55633</v>
      </c>
      <c r="AE2290" s="43">
        <f>_xll.qlTenorBasisValue(TenorBasis6M,AC2290,_xll.ohTrigger(trigger,$X$24))</f>
        <v>2.2636169939579053E-4</v>
      </c>
      <c r="AF2290" s="90">
        <f>_xll.qlTenorBasisForwardRate(TenorBasis6M,AC2290,_xll.ohTrigger(trigger,$X$24))</f>
        <v>1.5120767131950694E-2</v>
      </c>
      <c r="AG2290" s="90">
        <f>_xll.qlIndexFixing(TenorBasisIndex6M,$AB2290,TRUE,_xll.ohTrigger(trigger,$X$24))</f>
        <v>1.5243553118620207E-2</v>
      </c>
      <c r="AH2290" s="43">
        <f>_xll.qlIndexFixing($X$9,$AB2290,TRUE,trigger)</f>
        <v>1.5234978193399177E-2</v>
      </c>
      <c r="AI2290" s="45">
        <f t="shared" si="50"/>
        <v>8.5749252210307741E-2</v>
      </c>
    </row>
    <row r="2291" spans="27:35" x14ac:dyDescent="0.2">
      <c r="AA2291" s="122" t="s">
        <v>88</v>
      </c>
      <c r="AB2291" s="40">
        <f>_xll.qlInterestRateIndexFixingDate($X$9,AC2291)</f>
        <v>55453</v>
      </c>
      <c r="AC2291" s="40">
        <f>_xll.qlCalendarAdvance(calendar,$AC2290,AA2291,,,trigger)</f>
        <v>55457</v>
      </c>
      <c r="AD2291" s="40">
        <f>_xll.qlInterestRateIndexMaturity($X$9,AC2291,)</f>
        <v>55639</v>
      </c>
      <c r="AE2291" s="43">
        <f>_xll.qlTenorBasisValue(TenorBasis6M,AC2291,_xll.ohTrigger(trigger,$X$24))</f>
        <v>2.2625272360800154E-4</v>
      </c>
      <c r="AF2291" s="90">
        <f>_xll.qlTenorBasisForwardRate(TenorBasis6M,AC2291,_xll.ohTrigger(trigger,$X$24))</f>
        <v>1.5115084814106509E-2</v>
      </c>
      <c r="AG2291" s="90">
        <f>_xll.qlIndexFixing(TenorBasisIndex6M,$AB2291,TRUE,_xll.ohTrigger(trigger,$X$24))</f>
        <v>1.5154918100291624E-2</v>
      </c>
      <c r="AH2291" s="43">
        <f>_xll.qlIndexFixing($X$9,$AB2291,TRUE,trigger)</f>
        <v>1.5230025456834561E-2</v>
      </c>
      <c r="AI2291" s="45">
        <f t="shared" si="50"/>
        <v>-0.75107356542937143</v>
      </c>
    </row>
    <row r="2292" spans="27:35" x14ac:dyDescent="0.2">
      <c r="AA2292" s="122" t="s">
        <v>88</v>
      </c>
      <c r="AB2292" s="40">
        <f>_xll.qlInterestRateIndexFixingDate($X$9,AC2292)</f>
        <v>55460</v>
      </c>
      <c r="AC2292" s="40">
        <f>_xll.qlCalendarAdvance(calendar,$AC2291,AA2292,,,trigger)</f>
        <v>55464</v>
      </c>
      <c r="AD2292" s="40">
        <f>_xll.qlInterestRateIndexMaturity($X$9,AC2292,)</f>
        <v>55646</v>
      </c>
      <c r="AE2292" s="43">
        <f>_xll.qlTenorBasisValue(TenorBasis6M,AC2292,_xll.ohTrigger(trigger,$X$24))</f>
        <v>2.2614409104994689E-4</v>
      </c>
      <c r="AF2292" s="90">
        <f>_xll.qlTenorBasisForwardRate(TenorBasis6M,AC2292,_xll.ohTrigger(trigger,$X$24))</f>
        <v>1.5109263878483326E-2</v>
      </c>
      <c r="AG2292" s="90">
        <f>_xll.qlIndexFixing(TenorBasisIndex6M,$AB2292,TRUE,_xll.ohTrigger(trigger,$X$24))</f>
        <v>1.5315794608483183E-2</v>
      </c>
      <c r="AH2292" s="43">
        <f>_xll.qlIndexFixing($X$9,$AB2292,TRUE,trigger)</f>
        <v>1.5224984285674488E-2</v>
      </c>
      <c r="AI2292" s="45">
        <f t="shared" si="50"/>
        <v>0.90810322808694899</v>
      </c>
    </row>
    <row r="2293" spans="27:35" x14ac:dyDescent="0.2">
      <c r="AA2293" s="122" t="s">
        <v>88</v>
      </c>
      <c r="AB2293" s="40">
        <f>_xll.qlInterestRateIndexFixingDate($X$9,AC2293)</f>
        <v>55467</v>
      </c>
      <c r="AC2293" s="40">
        <f>_xll.qlCalendarAdvance(calendar,$AC2292,AA2293,,,trigger)</f>
        <v>55471</v>
      </c>
      <c r="AD2293" s="40">
        <f>_xll.qlInterestRateIndexMaturity($X$9,AC2293,)</f>
        <v>55653</v>
      </c>
      <c r="AE2293" s="43">
        <f>_xll.qlTenorBasisValue(TenorBasis6M,AC2293,_xll.ohTrigger(trigger,$X$24))</f>
        <v>2.2603580067813032E-4</v>
      </c>
      <c r="AF2293" s="90">
        <f>_xll.qlTenorBasisForwardRate(TenorBasis6M,AC2293,_xll.ohTrigger(trigger,$X$24))</f>
        <v>1.5103410126100723E-2</v>
      </c>
      <c r="AG2293" s="90">
        <f>_xll.qlIndexFixing(TenorBasisIndex6M,$AB2293,TRUE,_xll.ohTrigger(trigger,$X$24))</f>
        <v>1.5226190756768943E-2</v>
      </c>
      <c r="AH2293" s="43">
        <f>_xll.qlIndexFixing($X$9,$AB2293,TRUE,trigger)</f>
        <v>1.5219901746714238E-2</v>
      </c>
      <c r="AI2293" s="45">
        <f t="shared" si="50"/>
        <v>6.2890100547049327E-2</v>
      </c>
    </row>
    <row r="2294" spans="27:35" x14ac:dyDescent="0.2">
      <c r="AA2294" s="122" t="s">
        <v>88</v>
      </c>
      <c r="AB2294" s="40">
        <f>_xll.qlInterestRateIndexFixingDate($X$9,AC2294)</f>
        <v>55474</v>
      </c>
      <c r="AC2294" s="40">
        <f>_xll.qlCalendarAdvance(calendar,$AC2293,AA2294,,,trigger)</f>
        <v>55478</v>
      </c>
      <c r="AD2294" s="40">
        <f>_xll.qlInterestRateIndexMaturity($X$9,AC2294,)</f>
        <v>55660</v>
      </c>
      <c r="AE2294" s="43">
        <f>_xll.qlTenorBasisValue(TenorBasis6M,AC2294,_xll.ohTrigger(trigger,$X$24))</f>
        <v>2.2592785145206164E-4</v>
      </c>
      <c r="AF2294" s="90">
        <f>_xll.qlTenorBasisForwardRate(TenorBasis6M,AC2294,_xll.ohTrigger(trigger,$X$24))</f>
        <v>1.5097523556212045E-2</v>
      </c>
      <c r="AG2294" s="90">
        <f>_xll.qlIndexFixing(TenorBasisIndex6M,$AB2294,TRUE,_xll.ohTrigger(trigger,$X$24))</f>
        <v>1.5220304115159613E-2</v>
      </c>
      <c r="AH2294" s="43">
        <f>_xll.qlIndexFixing($X$9,$AB2294,TRUE,trigger)</f>
        <v>1.5214777840272241E-2</v>
      </c>
      <c r="AI2294" s="45">
        <f t="shared" si="50"/>
        <v>5.5262748873720346E-2</v>
      </c>
    </row>
    <row r="2295" spans="27:35" x14ac:dyDescent="0.2">
      <c r="AA2295" s="122" t="s">
        <v>88</v>
      </c>
      <c r="AB2295" s="40">
        <f>_xll.qlInterestRateIndexFixingDate($X$9,AC2295)</f>
        <v>55481</v>
      </c>
      <c r="AC2295" s="40">
        <f>_xll.qlCalendarAdvance(calendar,$AC2294,AA2295,,,trigger)</f>
        <v>55485</v>
      </c>
      <c r="AD2295" s="40">
        <f>_xll.qlInterestRateIndexMaturity($X$9,AC2295,)</f>
        <v>55667</v>
      </c>
      <c r="AE2295" s="43">
        <f>_xll.qlTenorBasisValue(TenorBasis6M,AC2295,_xll.ohTrigger(trigger,$X$24))</f>
        <v>2.2582024233424881E-4</v>
      </c>
      <c r="AF2295" s="90">
        <f>_xll.qlTenorBasisForwardRate(TenorBasis6M,AC2295,_xll.ohTrigger(trigger,$X$24))</f>
        <v>1.5091604168075467E-2</v>
      </c>
      <c r="AG2295" s="90">
        <f>_xll.qlIndexFixing(TenorBasisIndex6M,$AB2295,TRUE,_xll.ohTrigger(trigger,$X$24))</f>
        <v>1.5214384653281584E-2</v>
      </c>
      <c r="AH2295" s="43">
        <f>_xll.qlIndexFixing($X$9,$AB2295,TRUE,trigger)</f>
        <v>1.5209612566665167E-2</v>
      </c>
      <c r="AI2295" s="45">
        <f t="shared" si="50"/>
        <v>4.7720866164172732E-2</v>
      </c>
    </row>
    <row r="2296" spans="27:35" x14ac:dyDescent="0.2">
      <c r="AA2296" s="122" t="s">
        <v>88</v>
      </c>
      <c r="AB2296" s="40">
        <f>_xll.qlInterestRateIndexFixingDate($X$9,AC2296)</f>
        <v>55488</v>
      </c>
      <c r="AC2296" s="40">
        <f>_xll.qlCalendarAdvance(calendar,$AC2295,AA2296,,,trigger)</f>
        <v>55492</v>
      </c>
      <c r="AD2296" s="40">
        <f>_xll.qlInterestRateIndexMaturity($X$9,AC2296,)</f>
        <v>55675</v>
      </c>
      <c r="AE2296" s="43">
        <f>_xll.qlTenorBasisValue(TenorBasis6M,AC2296,_xll.ohTrigger(trigger,$X$24))</f>
        <v>2.2571297229018997E-4</v>
      </c>
      <c r="AF2296" s="90">
        <f>_xll.qlTenorBasisForwardRate(TenorBasis6M,AC2296,_xll.ohTrigger(trigger,$X$24))</f>
        <v>1.5085530620179782E-2</v>
      </c>
      <c r="AG2296" s="90">
        <f>_xll.qlIndexFixing(TenorBasisIndex6M,$AB2296,TRUE,_xll.ohTrigger(trigger,$X$24))</f>
        <v>1.5125997155337741E-2</v>
      </c>
      <c r="AH2296" s="43">
        <f>_xll.qlIndexFixing($X$9,$AB2296,TRUE,trigger)</f>
        <v>1.5204339840736382E-2</v>
      </c>
      <c r="AI2296" s="45">
        <f t="shared" si="50"/>
        <v>-0.78342685398640965</v>
      </c>
    </row>
    <row r="2297" spans="27:35" x14ac:dyDescent="0.2">
      <c r="AA2297" s="122" t="s">
        <v>88</v>
      </c>
      <c r="AB2297" s="40">
        <f>_xll.qlInterestRateIndexFixingDate($X$9,AC2297)</f>
        <v>55495</v>
      </c>
      <c r="AC2297" s="40">
        <f>_xll.qlCalendarAdvance(calendar,$AC2296,AA2297,,,trigger)</f>
        <v>55499</v>
      </c>
      <c r="AD2297" s="40">
        <f>_xll.qlInterestRateIndexMaturity($X$9,AC2297,)</f>
        <v>55682</v>
      </c>
      <c r="AE2297" s="43">
        <f>_xll.qlTenorBasisValue(TenorBasis6M,AC2297,_xll.ohTrigger(trigger,$X$24))</f>
        <v>2.2560604028836585E-4</v>
      </c>
      <c r="AF2297" s="90">
        <f>_xll.qlTenorBasisForwardRate(TenorBasis6M,AC2297,_xll.ohTrigger(trigger,$X$24))</f>
        <v>1.5079542998867356E-2</v>
      </c>
      <c r="AG2297" s="90">
        <f>_xll.qlIndexFixing(TenorBasisIndex6M,$AB2297,TRUE,_xll.ohTrigger(trigger,$X$24))</f>
        <v>1.5202328468513944E-2</v>
      </c>
      <c r="AH2297" s="43">
        <f>_xll.qlIndexFixing($X$9,$AB2297,TRUE,trigger)</f>
        <v>1.519908865818049E-2</v>
      </c>
      <c r="AI2297" s="45">
        <f t="shared" si="50"/>
        <v>3.2398103334534828E-2</v>
      </c>
    </row>
    <row r="2298" spans="27:35" x14ac:dyDescent="0.2">
      <c r="AA2298" s="122" t="s">
        <v>88</v>
      </c>
      <c r="AB2298" s="40">
        <f>_xll.qlInterestRateIndexFixingDate($X$9,AC2298)</f>
        <v>55502</v>
      </c>
      <c r="AC2298" s="40">
        <f>_xll.qlCalendarAdvance(calendar,$AC2297,AA2298,,,trigger)</f>
        <v>55506</v>
      </c>
      <c r="AD2298" s="40">
        <f>_xll.qlInterestRateIndexMaturity($X$9,AC2298,)</f>
        <v>55689</v>
      </c>
      <c r="AE2298" s="43">
        <f>_xll.qlTenorBasisValue(TenorBasis6M,AC2298,_xll.ohTrigger(trigger,$X$24))</f>
        <v>2.2549944530023168E-4</v>
      </c>
      <c r="AF2298" s="90">
        <f>_xll.qlTenorBasisForwardRate(TenorBasis6M,AC2298,_xll.ohTrigger(trigger,$X$24))</f>
        <v>1.5073522555789516E-2</v>
      </c>
      <c r="AG2298" s="90">
        <f>_xll.qlIndexFixing(TenorBasisIndex6M,$AB2298,TRUE,_xll.ohTrigger(trigger,$X$24))</f>
        <v>1.5196307943442238E-2</v>
      </c>
      <c r="AH2298" s="43">
        <f>_xll.qlIndexFixing($X$9,$AB2298,TRUE,trigger)</f>
        <v>1.5193796107794345E-2</v>
      </c>
      <c r="AI2298" s="45">
        <f t="shared" si="50"/>
        <v>2.5118356478930765E-2</v>
      </c>
    </row>
    <row r="2299" spans="27:35" x14ac:dyDescent="0.2">
      <c r="AA2299" s="122" t="s">
        <v>88</v>
      </c>
      <c r="AB2299" s="40">
        <f>_xll.qlInterestRateIndexFixingDate($X$9,AC2299)</f>
        <v>55508</v>
      </c>
      <c r="AC2299" s="40">
        <f>_xll.qlCalendarAdvance(calendar,$AC2298,AA2299,,,trigger)</f>
        <v>55514</v>
      </c>
      <c r="AD2299" s="40">
        <f>_xll.qlInterestRateIndexMaturity($X$9,AC2299,)</f>
        <v>55697</v>
      </c>
      <c r="AE2299" s="43">
        <f>_xll.qlTenorBasisValue(TenorBasis6M,AC2299,_xll.ohTrigger(trigger,$X$24))</f>
        <v>2.2537803381099958E-4</v>
      </c>
      <c r="AF2299" s="90">
        <f>_xll.qlTenorBasisForwardRate(TenorBasis6M,AC2299,_xll.ohTrigger(trigger,$X$24))</f>
        <v>1.5066601858573772E-2</v>
      </c>
      <c r="AG2299" s="90">
        <f>_xll.qlIndexFixing(TenorBasisIndex6M,$AB2299,TRUE,_xll.ohTrigger(trigger,$X$24))</f>
        <v>1.518938715002891E-2</v>
      </c>
      <c r="AH2299" s="43">
        <f>_xll.qlIndexFixing($X$9,$AB2299,TRUE,trigger)</f>
        <v>1.5187696824719678E-2</v>
      </c>
      <c r="AI2299" s="45">
        <f t="shared" si="50"/>
        <v>1.6903253092313136E-2</v>
      </c>
    </row>
    <row r="2300" spans="27:35" x14ac:dyDescent="0.2">
      <c r="AA2300" s="122" t="s">
        <v>88</v>
      </c>
      <c r="AB2300" s="40">
        <f>_xll.qlInterestRateIndexFixingDate($X$9,AC2300)</f>
        <v>55516</v>
      </c>
      <c r="AC2300" s="40">
        <f>_xll.qlCalendarAdvance(calendar,$AC2299,AA2300,,,trigger)</f>
        <v>55521</v>
      </c>
      <c r="AD2300" s="40">
        <f>_xll.qlInterestRateIndexMaturity($X$9,AC2300,)</f>
        <v>55703</v>
      </c>
      <c r="AE2300" s="43">
        <f>_xll.qlTenorBasisValue(TenorBasis6M,AC2300,_xll.ohTrigger(trigger,$X$24))</f>
        <v>2.2527215754537664E-4</v>
      </c>
      <c r="AF2300" s="90">
        <f>_xll.qlTenorBasisForwardRate(TenorBasis6M,AC2300,_xll.ohTrigger(trigger,$X$24))</f>
        <v>1.5060643178625452E-2</v>
      </c>
      <c r="AG2300" s="90">
        <f>_xll.qlIndexFixing(TenorBasisIndex6M,$AB2300,TRUE,_xll.ohTrigger(trigger,$X$24))</f>
        <v>1.5183423252646636E-2</v>
      </c>
      <c r="AH2300" s="43">
        <f>_xll.qlIndexFixing($X$9,$AB2300,TRUE,trigger)</f>
        <v>1.5182394882259549E-2</v>
      </c>
      <c r="AI2300" s="45">
        <f t="shared" si="50"/>
        <v>1.02837038708746E-2</v>
      </c>
    </row>
    <row r="2301" spans="27:35" x14ac:dyDescent="0.2">
      <c r="AA2301" s="122" t="s">
        <v>88</v>
      </c>
      <c r="AB2301" s="40">
        <f>_xll.qlInterestRateIndexFixingDate($X$9,AC2301)</f>
        <v>55526</v>
      </c>
      <c r="AC2301" s="40">
        <f>_xll.qlCalendarAdvance(calendar,$AC2300,AA2301,,,trigger)</f>
        <v>55528</v>
      </c>
      <c r="AD2301" s="40">
        <f>_xll.qlInterestRateIndexMaturity($X$9,AC2301,)</f>
        <v>55710</v>
      </c>
      <c r="AE2301" s="43">
        <f>_xll.qlTenorBasisValue(TenorBasis6M,AC2301,_xll.ohTrigger(trigger,$X$24))</f>
        <v>2.2516661508015229E-4</v>
      </c>
      <c r="AF2301" s="90">
        <f>_xll.qlTenorBasisForwardRate(TenorBasis6M,AC2301,_xll.ohTrigger(trigger,$X$24))</f>
        <v>1.5054522176691129E-2</v>
      </c>
      <c r="AG2301" s="90">
        <f>_xll.qlIndexFixing(TenorBasisIndex6M,$AB2301,TRUE,_xll.ohTrigger(trigger,$X$24))</f>
        <v>1.517730216454871E-2</v>
      </c>
      <c r="AH2301" s="43">
        <f>_xll.qlIndexFixing($X$9,$AB2301,TRUE,trigger)</f>
        <v>1.5176975503228739E-2</v>
      </c>
      <c r="AI2301" s="45">
        <f t="shared" si="50"/>
        <v>3.2666131997115266E-3</v>
      </c>
    </row>
    <row r="2302" spans="27:35" x14ac:dyDescent="0.2">
      <c r="AA2302" s="122" t="s">
        <v>88</v>
      </c>
      <c r="AB2302" s="40">
        <f>_xll.qlInterestRateIndexFixingDate($X$9,AC2302)</f>
        <v>55533</v>
      </c>
      <c r="AC2302" s="40">
        <f>_xll.qlCalendarAdvance(calendar,$AC2301,AA2302,,,trigger)</f>
        <v>55535</v>
      </c>
      <c r="AD2302" s="40">
        <f>_xll.qlInterestRateIndexMaturity($X$9,AC2302,)</f>
        <v>55717</v>
      </c>
      <c r="AE2302" s="43">
        <f>_xll.qlTenorBasisValue(TenorBasis6M,AC2302,_xll.ohTrigger(trigger,$X$24))</f>
        <v>2.2506140539902189E-4</v>
      </c>
      <c r="AF2302" s="90">
        <f>_xll.qlTenorBasisForwardRate(TenorBasis6M,AC2302,_xll.ohTrigger(trigger,$X$24))</f>
        <v>1.504836835134732E-2</v>
      </c>
      <c r="AG2302" s="90">
        <f>_xll.qlIndexFixing(TenorBasisIndex6M,$AB2302,TRUE,_xll.ohTrigger(trigger,$X$24))</f>
        <v>1.517114825101918E-2</v>
      </c>
      <c r="AH2302" s="43">
        <f>_xll.qlIndexFixing($X$9,$AB2302,TRUE,trigger)</f>
        <v>1.5171514759389645E-2</v>
      </c>
      <c r="AI2302" s="45">
        <f t="shared" si="50"/>
        <v>-3.6650837046542373E-3</v>
      </c>
    </row>
    <row r="2303" spans="27:35" x14ac:dyDescent="0.2">
      <c r="AA2303" s="122" t="s">
        <v>88</v>
      </c>
      <c r="AB2303" s="40">
        <f>_xll.qlInterestRateIndexFixingDate($X$9,AC2303)</f>
        <v>55540</v>
      </c>
      <c r="AC2303" s="40">
        <f>_xll.qlCalendarAdvance(calendar,$AC2302,AA2303,,,trigger)</f>
        <v>55542</v>
      </c>
      <c r="AD2303" s="40">
        <f>_xll.qlInterestRateIndexMaturity($X$9,AC2303,)</f>
        <v>55724</v>
      </c>
      <c r="AE2303" s="43">
        <f>_xll.qlTenorBasisValue(TenorBasis6M,AC2303,_xll.ohTrigger(trigger,$X$24))</f>
        <v>2.2495652748861527E-4</v>
      </c>
      <c r="AF2303" s="90">
        <f>_xll.qlTenorBasisForwardRate(TenorBasis6M,AC2303,_xll.ohTrigger(trigger,$X$24))</f>
        <v>1.5042181701889538E-2</v>
      </c>
      <c r="AG2303" s="90">
        <f>_xll.qlIndexFixing(TenorBasisIndex6M,$AB2303,TRUE,_xll.ohTrigger(trigger,$X$24))</f>
        <v>1.5164961511353554E-2</v>
      </c>
      <c r="AH2303" s="43">
        <f>_xll.qlIndexFixing($X$9,$AB2303,TRUE,trigger)</f>
        <v>1.5166012651080023E-2</v>
      </c>
      <c r="AI2303" s="45">
        <f t="shared" si="50"/>
        <v>-1.0511397264684197E-2</v>
      </c>
    </row>
    <row r="2304" spans="27:35" x14ac:dyDescent="0.2">
      <c r="AA2304" s="122" t="s">
        <v>88</v>
      </c>
      <c r="AB2304" s="40">
        <f>_xll.qlInterestRateIndexFixingDate($X$9,AC2304)</f>
        <v>55547</v>
      </c>
      <c r="AC2304" s="40">
        <f>_xll.qlCalendarAdvance(calendar,$AC2303,AA2304,,,trigger)</f>
        <v>55549</v>
      </c>
      <c r="AD2304" s="40">
        <f>_xll.qlInterestRateIndexMaturity($X$9,AC2304,)</f>
        <v>55731</v>
      </c>
      <c r="AE2304" s="43">
        <f>_xll.qlTenorBasisValue(TenorBasis6M,AC2304,_xll.ohTrigger(trigger,$X$24))</f>
        <v>2.2485198033848902E-4</v>
      </c>
      <c r="AF2304" s="90">
        <f>_xll.qlTenorBasisForwardRate(TenorBasis6M,AC2304,_xll.ohTrigger(trigger,$X$24))</f>
        <v>1.5035962227618995E-2</v>
      </c>
      <c r="AG2304" s="90">
        <f>_xll.qlIndexFixing(TenorBasisIndex6M,$AB2304,TRUE,_xll.ohTrigger(trigger,$X$24))</f>
        <v>1.5242114742197672E-2</v>
      </c>
      <c r="AH2304" s="43">
        <f>_xll.qlIndexFixing($X$9,$AB2304,TRUE,trigger)</f>
        <v>1.5160469178643773E-2</v>
      </c>
      <c r="AI2304" s="45">
        <f t="shared" si="50"/>
        <v>0.81645563553899714</v>
      </c>
    </row>
    <row r="2305" spans="27:35" x14ac:dyDescent="0.2">
      <c r="AA2305" s="122" t="s">
        <v>88</v>
      </c>
      <c r="AB2305" s="40">
        <f>_xll.qlInterestRateIndexFixingDate($X$9,AC2305)</f>
        <v>55554</v>
      </c>
      <c r="AC2305" s="40">
        <f>_xll.qlCalendarAdvance(calendar,$AC2304,AA2305,,,trigger)</f>
        <v>55556</v>
      </c>
      <c r="AD2305" s="40">
        <f>_xll.qlInterestRateIndexMaturity($X$9,AC2305,)</f>
        <v>55738</v>
      </c>
      <c r="AE2305" s="43">
        <f>_xll.qlTenorBasisValue(TenorBasis6M,AC2305,_xll.ohTrigger(trigger,$X$24))</f>
        <v>2.2474776294111875E-4</v>
      </c>
      <c r="AF2305" s="90">
        <f>_xll.qlTenorBasisForwardRate(TenorBasis6M,AC2305,_xll.ohTrigger(trigger,$X$24))</f>
        <v>1.5029709927839988E-2</v>
      </c>
      <c r="AG2305" s="90">
        <f>_xll.qlIndexFixing(TenorBasisIndex6M,$AB2305,TRUE,_xll.ohTrigger(trigger,$X$24))</f>
        <v>1.5152489550817137E-2</v>
      </c>
      <c r="AH2305" s="43">
        <f>_xll.qlIndexFixing($X$9,$AB2305,TRUE,trigger)</f>
        <v>1.5154884342425231E-2</v>
      </c>
      <c r="AI2305" s="45">
        <f t="shared" si="50"/>
        <v>-2.3947916080943599E-2</v>
      </c>
    </row>
    <row r="2306" spans="27:35" x14ac:dyDescent="0.2">
      <c r="AA2306" s="122" t="s">
        <v>88</v>
      </c>
      <c r="AB2306" s="40">
        <f>_xll.qlInterestRateIndexFixingDate($X$9,AC2306)</f>
        <v>55561</v>
      </c>
      <c r="AC2306" s="40">
        <f>_xll.qlCalendarAdvance(calendar,$AC2305,AA2306,,,trigger)</f>
        <v>55563</v>
      </c>
      <c r="AD2306" s="40">
        <f>_xll.qlInterestRateIndexMaturity($X$9,AC2306,)</f>
        <v>55745</v>
      </c>
      <c r="AE2306" s="43">
        <f>_xll.qlTenorBasisValue(TenorBasis6M,AC2306,_xll.ohTrigger(trigger,$X$24))</f>
        <v>2.246438742918915E-4</v>
      </c>
      <c r="AF2306" s="90">
        <f>_xll.qlTenorBasisForwardRate(TenorBasis6M,AC2306,_xll.ohTrigger(trigger,$X$24))</f>
        <v>1.502342480186164E-2</v>
      </c>
      <c r="AG2306" s="90">
        <f>_xll.qlIndexFixing(TenorBasisIndex6M,$AB2306,TRUE,_xll.ohTrigger(trigger,$X$24))</f>
        <v>1.5146204328563272E-2</v>
      </c>
      <c r="AH2306" s="43">
        <f>_xll.qlIndexFixing($X$9,$AB2306,TRUE,trigger)</f>
        <v>1.5149258142772693E-2</v>
      </c>
      <c r="AI2306" s="45">
        <f t="shared" si="50"/>
        <v>-3.053814209421496E-2</v>
      </c>
    </row>
    <row r="2307" spans="27:35" x14ac:dyDescent="0.2">
      <c r="AA2307" s="122" t="s">
        <v>88</v>
      </c>
      <c r="AB2307" s="40">
        <f>_xll.qlInterestRateIndexFixingDate($X$9,AC2307)</f>
        <v>55568</v>
      </c>
      <c r="AC2307" s="40">
        <f>_xll.qlCalendarAdvance(calendar,$AC2306,AA2307,,,trigger)</f>
        <v>55570</v>
      </c>
      <c r="AD2307" s="40">
        <f>_xll.qlInterestRateIndexMaturity($X$9,AC2307,)</f>
        <v>55752</v>
      </c>
      <c r="AE2307" s="43">
        <f>_xll.qlTenorBasisValue(TenorBasis6M,AC2307,_xll.ohTrigger(trigger,$X$24))</f>
        <v>2.2454031338909784E-4</v>
      </c>
      <c r="AF2307" s="90">
        <f>_xll.qlTenorBasisForwardRate(TenorBasis6M,AC2307,_xll.ohTrigger(trigger,$X$24))</f>
        <v>1.5017106848999663E-2</v>
      </c>
      <c r="AG2307" s="90">
        <f>_xll.qlIndexFixing(TenorBasisIndex6M,$AB2307,TRUE,_xll.ohTrigger(trigger,$X$24))</f>
        <v>1.505751887464948E-2</v>
      </c>
      <c r="AH2307" s="43">
        <f>_xll.qlIndexFixing($X$9,$AB2307,TRUE,trigger)</f>
        <v>1.5143590580037086E-2</v>
      </c>
      <c r="AI2307" s="45">
        <f t="shared" si="50"/>
        <v>-0.86071705387606023</v>
      </c>
    </row>
    <row r="2308" spans="27:35" x14ac:dyDescent="0.2">
      <c r="AA2308" s="122" t="s">
        <v>88</v>
      </c>
      <c r="AB2308" s="40">
        <f>_xll.qlInterestRateIndexFixingDate($X$9,AC2308)</f>
        <v>55575</v>
      </c>
      <c r="AC2308" s="40">
        <f>_xll.qlCalendarAdvance(calendar,$AC2307,AA2308,,,trigger)</f>
        <v>55577</v>
      </c>
      <c r="AD2308" s="40">
        <f>_xll.qlInterestRateIndexMaturity($X$9,AC2308,)</f>
        <v>55759</v>
      </c>
      <c r="AE2308" s="43">
        <f>_xll.qlTenorBasisValue(TenorBasis6M,AC2308,_xll.ohTrigger(trigger,$X$24))</f>
        <v>2.244370792339244E-4</v>
      </c>
      <c r="AF2308" s="90">
        <f>_xll.qlTenorBasisForwardRate(TenorBasis6M,AC2308,_xll.ohTrigger(trigger,$X$24))</f>
        <v>1.5010756068571525E-2</v>
      </c>
      <c r="AG2308" s="90">
        <f>_xll.qlIndexFixing(TenorBasisIndex6M,$AB2308,TRUE,_xll.ohTrigger(trigger,$X$24))</f>
        <v>1.5133535396650062E-2</v>
      </c>
      <c r="AH2308" s="43">
        <f>_xll.qlIndexFixing($X$9,$AB2308,TRUE,trigger)</f>
        <v>1.5137881654571975E-2</v>
      </c>
      <c r="AI2308" s="45">
        <f t="shared" si="50"/>
        <v>-4.3462579219135516E-2</v>
      </c>
    </row>
    <row r="2309" spans="27:35" x14ac:dyDescent="0.2">
      <c r="AA2309" s="122" t="s">
        <v>88</v>
      </c>
      <c r="AB2309" s="40">
        <f>_xll.qlInterestRateIndexFixingDate($X$9,AC2309)</f>
        <v>55582</v>
      </c>
      <c r="AC2309" s="40">
        <f>_xll.qlCalendarAdvance(calendar,$AC2308,AA2309,,,trigger)</f>
        <v>55584</v>
      </c>
      <c r="AD2309" s="40">
        <f>_xll.qlInterestRateIndexMaturity($X$9,AC2309,)</f>
        <v>55768</v>
      </c>
      <c r="AE2309" s="43">
        <f>_xll.qlTenorBasisValue(TenorBasis6M,AC2309,_xll.ohTrigger(trigger,$X$24))</f>
        <v>2.2433417083044609E-4</v>
      </c>
      <c r="AF2309" s="90">
        <f>_xll.qlTenorBasisForwardRate(TenorBasis6M,AC2309,_xll.ohTrigger(trigger,$X$24))</f>
        <v>1.5004061117471093E-2</v>
      </c>
      <c r="AG2309" s="90">
        <f>_xll.qlIndexFixing(TenorBasisIndex6M,$AB2309,TRUE,_xll.ohTrigger(trigger,$X$24))</f>
        <v>1.5126850564472567E-2</v>
      </c>
      <c r="AH2309" s="43">
        <f>_xll.qlIndexFixing($X$9,$AB2309,TRUE,trigger)</f>
        <v>1.5131915154528166E-2</v>
      </c>
      <c r="AI2309" s="45">
        <f t="shared" si="50"/>
        <v>-5.0645900555989359E-2</v>
      </c>
    </row>
    <row r="2310" spans="27:35" x14ac:dyDescent="0.2">
      <c r="AA2310" s="122" t="s">
        <v>88</v>
      </c>
      <c r="AB2310" s="40">
        <f>_xll.qlInterestRateIndexFixingDate($X$9,AC2310)</f>
        <v>55589</v>
      </c>
      <c r="AC2310" s="40">
        <f>_xll.qlCalendarAdvance(calendar,$AC2309,AA2310,,,trigger)</f>
        <v>55591</v>
      </c>
      <c r="AD2310" s="40">
        <f>_xll.qlInterestRateIndexMaturity($X$9,AC2310,)</f>
        <v>55775</v>
      </c>
      <c r="AE2310" s="43">
        <f>_xll.qlTenorBasisValue(TenorBasis6M,AC2310,_xll.ohTrigger(trigger,$X$24))</f>
        <v>2.2423158718561852E-4</v>
      </c>
      <c r="AF2310" s="90">
        <f>_xll.qlTenorBasisForwardRate(TenorBasis6M,AC2310,_xll.ohTrigger(trigger,$X$24))</f>
        <v>1.4997639456332161E-2</v>
      </c>
      <c r="AG2310" s="90">
        <f>_xll.qlIndexFixing(TenorBasisIndex6M,$AB2310,TRUE,_xll.ohTrigger(trigger,$X$24))</f>
        <v>1.5120428794321272E-2</v>
      </c>
      <c r="AH2310" s="43">
        <f>_xll.qlIndexFixing($X$9,$AB2310,TRUE,trigger)</f>
        <v>1.5126117110483719E-2</v>
      </c>
      <c r="AI2310" s="45">
        <f t="shared" si="50"/>
        <v>-5.6883161624471379E-2</v>
      </c>
    </row>
    <row r="2311" spans="27:35" x14ac:dyDescent="0.2">
      <c r="AA2311" s="122" t="s">
        <v>88</v>
      </c>
      <c r="AB2311" s="40">
        <f>_xll.qlInterestRateIndexFixingDate($X$9,AC2311)</f>
        <v>55596</v>
      </c>
      <c r="AC2311" s="40">
        <f>_xll.qlCalendarAdvance(calendar,$AC2310,AA2311,,,trigger)</f>
        <v>55598</v>
      </c>
      <c r="AD2311" s="40">
        <f>_xll.qlInterestRateIndexMaturity($X$9,AC2311,)</f>
        <v>55782</v>
      </c>
      <c r="AE2311" s="43">
        <f>_xll.qlTenorBasisValue(TenorBasis6M,AC2311,_xll.ohTrigger(trigger,$X$24))</f>
        <v>2.2412932730927034E-4</v>
      </c>
      <c r="AF2311" s="90">
        <f>_xll.qlTenorBasisForwardRate(TenorBasis6M,AC2311,_xll.ohTrigger(trigger,$X$24))</f>
        <v>1.4991184963020163E-2</v>
      </c>
      <c r="AG2311" s="90">
        <f>_xll.qlIndexFixing(TenorBasisIndex6M,$AB2311,TRUE,_xll.ohTrigger(trigger,$X$24))</f>
        <v>1.5196220468075273E-2</v>
      </c>
      <c r="AH2311" s="43">
        <f>_xll.qlIndexFixing($X$9,$AB2311,TRUE,trigger)</f>
        <v>1.5120277701558622E-2</v>
      </c>
      <c r="AI2311" s="45">
        <f t="shared" si="50"/>
        <v>0.75942766516651217</v>
      </c>
    </row>
    <row r="2312" spans="27:35" x14ac:dyDescent="0.2">
      <c r="AA2312" s="122" t="s">
        <v>88</v>
      </c>
      <c r="AB2312" s="40">
        <f>_xll.qlInterestRateIndexFixingDate($X$9,AC2312)</f>
        <v>55603</v>
      </c>
      <c r="AC2312" s="40">
        <f>_xll.qlCalendarAdvance(calendar,$AC2311,AA2312,,,trigger)</f>
        <v>55605</v>
      </c>
      <c r="AD2312" s="40">
        <f>_xll.qlInterestRateIndexMaturity($X$9,AC2312,)</f>
        <v>55789</v>
      </c>
      <c r="AE2312" s="43">
        <f>_xll.qlTenorBasisValue(TenorBasis6M,AC2312,_xll.ohTrigger(trigger,$X$24))</f>
        <v>2.2402739021409559E-4</v>
      </c>
      <c r="AF2312" s="90">
        <f>_xll.qlTenorBasisForwardRate(TenorBasis6M,AC2312,_xll.ohTrigger(trigger,$X$24))</f>
        <v>1.4984697636876492E-2</v>
      </c>
      <c r="AG2312" s="90">
        <f>_xll.qlIndexFixing(TenorBasisIndex6M,$AB2312,TRUE,_xll.ohTrigger(trigger,$X$24))</f>
        <v>1.5107486750703175E-2</v>
      </c>
      <c r="AH2312" s="43">
        <f>_xll.qlIndexFixing($X$9,$AB2312,TRUE,trigger)</f>
        <v>1.5114396928120406E-2</v>
      </c>
      <c r="AI2312" s="45">
        <f t="shared" si="50"/>
        <v>-6.9101774172308089E-2</v>
      </c>
    </row>
    <row r="2313" spans="27:35" x14ac:dyDescent="0.2">
      <c r="AA2313" s="122" t="s">
        <v>88</v>
      </c>
      <c r="AB2313" s="40">
        <f>_xll.qlInterestRateIndexFixingDate($X$9,AC2313)</f>
        <v>55610</v>
      </c>
      <c r="AC2313" s="40">
        <f>_xll.qlCalendarAdvance(calendar,$AC2312,AA2313,,,trigger)</f>
        <v>55612</v>
      </c>
      <c r="AD2313" s="40">
        <f>_xll.qlInterestRateIndexMaturity($X$9,AC2313,)</f>
        <v>55795</v>
      </c>
      <c r="AE2313" s="43">
        <f>_xll.qlTenorBasisValue(TenorBasis6M,AC2313,_xll.ohTrigger(trigger,$X$24))</f>
        <v>2.2392577491564633E-4</v>
      </c>
      <c r="AF2313" s="90">
        <f>_xll.qlTenorBasisForwardRate(TenorBasis6M,AC2313,_xll.ohTrigger(trigger,$X$24))</f>
        <v>1.4978343730510166E-2</v>
      </c>
      <c r="AG2313" s="90">
        <f>_xll.qlIndexFixing(TenorBasisIndex6M,$AB2313,TRUE,_xll.ohTrigger(trigger,$X$24))</f>
        <v>1.5101127627974371E-2</v>
      </c>
      <c r="AH2313" s="43">
        <f>_xll.qlIndexFixing($X$9,$AB2313,TRUE,trigger)</f>
        <v>1.5108595849242876E-2</v>
      </c>
      <c r="AI2313" s="45">
        <f t="shared" si="50"/>
        <v>-7.4682212685053123E-2</v>
      </c>
    </row>
    <row r="2314" spans="27:35" x14ac:dyDescent="0.2">
      <c r="AA2314" s="122" t="s">
        <v>88</v>
      </c>
      <c r="AB2314" s="40">
        <f>_xll.qlInterestRateIndexFixingDate($X$9,AC2314)</f>
        <v>55617</v>
      </c>
      <c r="AC2314" s="40">
        <f>_xll.qlCalendarAdvance(calendar,$AC2313,AA2314,,,trigger)</f>
        <v>55619</v>
      </c>
      <c r="AD2314" s="40">
        <f>_xll.qlInterestRateIndexMaturity($X$9,AC2314,)</f>
        <v>55802</v>
      </c>
      <c r="AE2314" s="43">
        <f>_xll.qlTenorBasisValue(TenorBasis6M,AC2314,_xll.ohTrigger(trigger,$X$24))</f>
        <v>2.2382448043232477E-4</v>
      </c>
      <c r="AF2314" s="90">
        <f>_xll.qlTenorBasisForwardRate(TenorBasis6M,AC2314,_xll.ohTrigger(trigger,$X$24))</f>
        <v>1.4971793353781267E-2</v>
      </c>
      <c r="AG2314" s="90">
        <f>_xll.qlIndexFixing(TenorBasisIndex6M,$AB2314,TRUE,_xll.ohTrigger(trigger,$X$24))</f>
        <v>1.5094577136417542E-2</v>
      </c>
      <c r="AH2314" s="43">
        <f>_xll.qlIndexFixing($X$9,$AB2314,TRUE,trigger)</f>
        <v>1.5102635551540929E-2</v>
      </c>
      <c r="AI2314" s="45">
        <f t="shared" si="50"/>
        <v>-8.0584151233870777E-2</v>
      </c>
    </row>
    <row r="2315" spans="27:35" x14ac:dyDescent="0.2">
      <c r="AA2315" s="122" t="s">
        <v>88</v>
      </c>
      <c r="AB2315" s="40">
        <f>_xll.qlInterestRateIndexFixingDate($X$9,AC2315)</f>
        <v>55624</v>
      </c>
      <c r="AC2315" s="40">
        <f>_xll.qlCalendarAdvance(calendar,$AC2314,AA2315,,,trigger)</f>
        <v>55626</v>
      </c>
      <c r="AD2315" s="40">
        <f>_xll.qlInterestRateIndexMaturity($X$9,AC2315,)</f>
        <v>55809</v>
      </c>
      <c r="AE2315" s="43">
        <f>_xll.qlTenorBasisValue(TenorBasis6M,AC2315,_xll.ohTrigger(trigger,$X$24))</f>
        <v>2.2372350578537587E-4</v>
      </c>
      <c r="AF2315" s="90">
        <f>_xll.qlTenorBasisForwardRate(TenorBasis6M,AC2315,_xll.ohTrigger(trigger,$X$24))</f>
        <v>1.4965210143555134E-2</v>
      </c>
      <c r="AG2315" s="90">
        <f>_xll.qlIndexFixing(TenorBasisIndex6M,$AB2315,TRUE,_xll.ohTrigger(trigger,$X$24))</f>
        <v>1.5170551596955814E-2</v>
      </c>
      <c r="AH2315" s="43">
        <f>_xll.qlIndexFixing($X$9,$AB2315,TRUE,trigger)</f>
        <v>1.509663389204805E-2</v>
      </c>
      <c r="AI2315" s="45">
        <f t="shared" si="50"/>
        <v>0.73917704907763837</v>
      </c>
    </row>
    <row r="2316" spans="27:35" x14ac:dyDescent="0.2">
      <c r="AA2316" s="122" t="s">
        <v>88</v>
      </c>
      <c r="AB2316" s="40">
        <f>_xll.qlInterestRateIndexFixingDate($X$9,AC2316)</f>
        <v>55627</v>
      </c>
      <c r="AC2316" s="40">
        <f>_xll.qlCalendarAdvance(calendar,$AC2315,AA2316,,,trigger)</f>
        <v>55633</v>
      </c>
      <c r="AD2316" s="40">
        <f>_xll.qlInterestRateIndexMaturity($X$9,AC2316,)</f>
        <v>55816</v>
      </c>
      <c r="AE2316" s="43">
        <f>_xll.qlTenorBasisValue(TenorBasis6M,AC2316,_xll.ohTrigger(trigger,$X$24))</f>
        <v>2.236228499988798E-4</v>
      </c>
      <c r="AF2316" s="90">
        <f>_xll.qlTenorBasisForwardRate(TenorBasis6M,AC2316,_xll.ohTrigger(trigger,$X$24))</f>
        <v>1.4958594099188786E-2</v>
      </c>
      <c r="AG2316" s="90">
        <f>_xll.qlIndexFixing(TenorBasisIndex6M,$AB2316,TRUE,_xll.ohTrigger(trigger,$X$24))</f>
        <v>1.5081377646069602E-2</v>
      </c>
      <c r="AH2316" s="43">
        <f>_xll.qlIndexFixing($X$9,$AB2316,TRUE,trigger)</f>
        <v>1.5090590871141204E-2</v>
      </c>
      <c r="AI2316" s="45">
        <f t="shared" si="50"/>
        <v>-9.2132250716012165E-2</v>
      </c>
    </row>
    <row r="2317" spans="27:35" x14ac:dyDescent="0.2">
      <c r="AA2317" s="122" t="s">
        <v>88</v>
      </c>
      <c r="AB2317" s="40">
        <f>_xll.qlInterestRateIndexFixingDate($X$9,AC2317)</f>
        <v>55638</v>
      </c>
      <c r="AC2317" s="40">
        <f>_xll.qlCalendarAdvance(calendar,$AC2316,AA2317,,,trigger)</f>
        <v>55641</v>
      </c>
      <c r="AD2317" s="40">
        <f>_xll.qlInterestRateIndexMaturity($X$9,AC2317,)</f>
        <v>55827</v>
      </c>
      <c r="AE2317" s="43">
        <f>_xll.qlTenorBasisValue(TenorBasis6M,AC2317,_xll.ohTrigger(trigger,$X$24))</f>
        <v>2.2350820400753149E-4</v>
      </c>
      <c r="AF2317" s="90">
        <f>_xll.qlTenorBasisForwardRate(TenorBasis6M,AC2317,_xll.ohTrigger(trigger,$X$24))</f>
        <v>1.4950460623169883E-2</v>
      </c>
      <c r="AG2317" s="90">
        <f>_xll.qlIndexFixing(TenorBasisIndex6M,$AB2317,TRUE,_xll.ohTrigger(trigger,$X$24))</f>
        <v>1.5073259305273166E-2</v>
      </c>
      <c r="AH2317" s="43">
        <f>_xll.qlIndexFixing($X$9,$AB2317,TRUE,trigger)</f>
        <v>1.5083229960717672E-2</v>
      </c>
      <c r="AI2317" s="45">
        <f t="shared" si="50"/>
        <v>-9.9706554445057327E-2</v>
      </c>
    </row>
    <row r="2318" spans="27:35" x14ac:dyDescent="0.2">
      <c r="AA2318" s="122" t="s">
        <v>88</v>
      </c>
      <c r="AB2318" s="40">
        <f>_xll.qlInterestRateIndexFixingDate($X$9,AC2318)</f>
        <v>55646</v>
      </c>
      <c r="AC2318" s="40">
        <f>_xll.qlCalendarAdvance(calendar,$AC2317,AA2318,,,trigger)</f>
        <v>55648</v>
      </c>
      <c r="AD2318" s="40">
        <f>_xll.qlInterestRateIndexMaturity($X$9,AC2318,)</f>
        <v>55834</v>
      </c>
      <c r="AE2318" s="43">
        <f>_xll.qlTenorBasisValue(TenorBasis6M,AC2318,_xll.ohTrigger(trigger,$X$24))</f>
        <v>2.2340822822031285E-4</v>
      </c>
      <c r="AF2318" s="90">
        <f>_xll.qlTenorBasisForwardRate(TenorBasis6M,AC2318,_xll.ohTrigger(trigger,$X$24))</f>
        <v>1.494376635014451E-2</v>
      </c>
      <c r="AG2318" s="90">
        <f>_xll.qlIndexFixing(TenorBasisIndex6M,$AB2318,TRUE,_xll.ohTrigger(trigger,$X$24))</f>
        <v>1.5066564901744014E-2</v>
      </c>
      <c r="AH2318" s="43">
        <f>_xll.qlIndexFixing($X$9,$AB2318,TRUE,trigger)</f>
        <v>1.5077088677944599E-2</v>
      </c>
      <c r="AI2318" s="45">
        <f t="shared" si="50"/>
        <v>-0.10523776200584839</v>
      </c>
    </row>
    <row r="2319" spans="27:35" x14ac:dyDescent="0.2">
      <c r="AA2319" s="122" t="s">
        <v>88</v>
      </c>
      <c r="AB2319" s="40">
        <f>_xll.qlInterestRateIndexFixingDate($X$9,AC2319)</f>
        <v>55653</v>
      </c>
      <c r="AC2319" s="40">
        <f>_xll.qlCalendarAdvance(calendar,$AC2318,AA2319,,,trigger)</f>
        <v>55655</v>
      </c>
      <c r="AD2319" s="40">
        <f>_xll.qlInterestRateIndexMaturity($X$9,AC2319,)</f>
        <v>55841</v>
      </c>
      <c r="AE2319" s="43">
        <f>_xll.qlTenorBasisValue(TenorBasis6M,AC2319,_xll.ohTrigger(trigger,$X$24))</f>
        <v>2.2330856824474431E-4</v>
      </c>
      <c r="AF2319" s="90">
        <f>_xll.qlTenorBasisForwardRate(TenorBasis6M,AC2319,_xll.ohTrigger(trigger,$X$24))</f>
        <v>1.4937039237152264E-2</v>
      </c>
      <c r="AG2319" s="90">
        <f>_xll.qlIndexFixing(TenorBasisIndex6M,$AB2319,TRUE,_xll.ohTrigger(trigger,$X$24))</f>
        <v>1.5059837656178675E-2</v>
      </c>
      <c r="AH2319" s="43">
        <f>_xll.qlIndexFixing($X$9,$AB2319,TRUE,trigger)</f>
        <v>1.5070906030174507E-2</v>
      </c>
      <c r="AI2319" s="45">
        <f t="shared" si="50"/>
        <v>-0.11068373995832062</v>
      </c>
    </row>
    <row r="2320" spans="27:35" x14ac:dyDescent="0.2">
      <c r="AA2320" s="122" t="s">
        <v>88</v>
      </c>
      <c r="AB2320" s="40">
        <f>_xll.qlInterestRateIndexFixingDate($X$9,AC2320)</f>
        <v>55660</v>
      </c>
      <c r="AC2320" s="40">
        <f>_xll.qlCalendarAdvance(calendar,$AC2319,AA2320,,,trigger)</f>
        <v>55662</v>
      </c>
      <c r="AD2320" s="40">
        <f>_xll.qlInterestRateIndexMaturity($X$9,AC2320,)</f>
        <v>55848</v>
      </c>
      <c r="AE2320" s="43">
        <f>_xll.qlTenorBasisValue(TenorBasis6M,AC2320,_xll.ohTrigger(trigger,$X$24))</f>
        <v>2.2320922311657186E-4</v>
      </c>
      <c r="AF2320" s="90">
        <f>_xll.qlTenorBasisForwardRate(TenorBasis6M,AC2320,_xll.ohTrigger(trigger,$X$24))</f>
        <v>1.4930279283575142E-2</v>
      </c>
      <c r="AG2320" s="90">
        <f>_xll.qlIndexFixing(TenorBasisIndex6M,$AB2320,TRUE,_xll.ohTrigger(trigger,$X$24))</f>
        <v>1.5134139547754442E-2</v>
      </c>
      <c r="AH2320" s="43">
        <f>_xll.qlIndexFixing($X$9,$AB2320,TRUE,trigger)</f>
        <v>1.506468201780106E-2</v>
      </c>
      <c r="AI2320" s="45">
        <f t="shared" si="50"/>
        <v>0.69457529953381725</v>
      </c>
    </row>
    <row r="2321" spans="27:35" x14ac:dyDescent="0.2">
      <c r="AA2321" s="122" t="s">
        <v>88</v>
      </c>
      <c r="AB2321" s="40">
        <f>_xll.qlInterestRateIndexFixingDate($X$9,AC2321)</f>
        <v>55667</v>
      </c>
      <c r="AC2321" s="40">
        <f>_xll.qlCalendarAdvance(calendar,$AC2320,AA2321,,,trigger)</f>
        <v>55669</v>
      </c>
      <c r="AD2321" s="40">
        <f>_xll.qlInterestRateIndexMaturity($X$9,AC2321,)</f>
        <v>55852</v>
      </c>
      <c r="AE2321" s="43">
        <f>_xll.qlTenorBasisValue(TenorBasis6M,AC2321,_xll.ohTrigger(trigger,$X$24))</f>
        <v>2.2311019187433819E-4</v>
      </c>
      <c r="AF2321" s="90">
        <f>_xll.qlTenorBasisForwardRate(TenorBasis6M,AC2321,_xll.ohTrigger(trigger,$X$24))</f>
        <v>1.4924050058901309E-2</v>
      </c>
      <c r="AG2321" s="90">
        <f>_xll.qlIndexFixing(TenorBasisIndex6M,$AB2321,TRUE,_xll.ohTrigger(trigger,$X$24))</f>
        <v>1.5046832962182852E-2</v>
      </c>
      <c r="AH2321" s="43">
        <f>_xll.qlIndexFixing($X$9,$AB2321,TRUE,trigger)</f>
        <v>1.5058859150692591E-2</v>
      </c>
      <c r="AI2321" s="45">
        <f t="shared" si="50"/>
        <v>-0.12026188509739119</v>
      </c>
    </row>
    <row r="2322" spans="27:35" x14ac:dyDescent="0.2">
      <c r="AA2322" s="122" t="s">
        <v>88</v>
      </c>
      <c r="AB2322" s="40">
        <f>_xll.qlInterestRateIndexFixingDate($X$9,AC2322)</f>
        <v>55674</v>
      </c>
      <c r="AC2322" s="40">
        <f>_xll.qlCalendarAdvance(calendar,$AC2321,AA2322,,,trigger)</f>
        <v>55676</v>
      </c>
      <c r="AD2322" s="40">
        <f>_xll.qlInterestRateIndexMaturity($X$9,AC2322,)</f>
        <v>55859</v>
      </c>
      <c r="AE2322" s="43">
        <f>_xll.qlTenorBasisValue(TenorBasis6M,AC2322,_xll.ohTrigger(trigger,$X$24))</f>
        <v>2.2301147355937529E-4</v>
      </c>
      <c r="AF2322" s="90">
        <f>_xll.qlTenorBasisForwardRate(TenorBasis6M,AC2322,_xll.ohTrigger(trigger,$X$24))</f>
        <v>1.4917232305247873E-2</v>
      </c>
      <c r="AG2322" s="90">
        <f>_xll.qlIndexFixing(TenorBasisIndex6M,$AB2322,TRUE,_xll.ohTrigger(trigger,$X$24))</f>
        <v>1.5040015077136379E-2</v>
      </c>
      <c r="AH2322" s="43">
        <f>_xll.qlIndexFixing($X$9,$AB2322,TRUE,trigger)</f>
        <v>1.5052562060917943E-2</v>
      </c>
      <c r="AI2322" s="45">
        <f t="shared" si="50"/>
        <v>-0.12546983781563589</v>
      </c>
    </row>
    <row r="2323" spans="27:35" x14ac:dyDescent="0.2">
      <c r="AA2323" s="122" t="s">
        <v>88</v>
      </c>
      <c r="AB2323" s="40">
        <f>_xll.qlInterestRateIndexFixingDate($X$9,AC2323)</f>
        <v>55681</v>
      </c>
      <c r="AC2323" s="40">
        <f>_xll.qlCalendarAdvance(calendar,$AC2322,AA2323,,,trigger)</f>
        <v>55683</v>
      </c>
      <c r="AD2323" s="40">
        <f>_xll.qlInterestRateIndexMaturity($X$9,AC2323,)</f>
        <v>55866</v>
      </c>
      <c r="AE2323" s="43">
        <f>_xll.qlTenorBasisValue(TenorBasis6M,AC2323,_xll.ohTrigger(trigger,$X$24))</f>
        <v>2.2291306721579693E-4</v>
      </c>
      <c r="AF2323" s="90">
        <f>_xll.qlTenorBasisForwardRate(TenorBasis6M,AC2323,_xll.ohTrigger(trigger,$X$24))</f>
        <v>1.4910381712987412E-2</v>
      </c>
      <c r="AG2323" s="90">
        <f>_xll.qlIndexFixing(TenorBasisIndex6M,$AB2323,TRUE,_xll.ohTrigger(trigger,$X$24))</f>
        <v>1.5033164351446913E-2</v>
      </c>
      <c r="AH2323" s="43">
        <f>_xll.qlIndexFixing($X$9,$AB2323,TRUE,trigger)</f>
        <v>1.5046223612488216E-2</v>
      </c>
      <c r="AI2323" s="45">
        <f t="shared" si="50"/>
        <v>-0.1305926104130245</v>
      </c>
    </row>
    <row r="2324" spans="27:35" x14ac:dyDescent="0.2">
      <c r="AA2324" s="122" t="s">
        <v>88</v>
      </c>
      <c r="AB2324" s="40">
        <f>_xll.qlInterestRateIndexFixingDate($X$9,AC2324)</f>
        <v>55688</v>
      </c>
      <c r="AC2324" s="40">
        <f>_xll.qlCalendarAdvance(calendar,$AC2323,AA2324,,,trigger)</f>
        <v>55690</v>
      </c>
      <c r="AD2324" s="40">
        <f>_xll.qlInterestRateIndexMaturity($X$9,AC2324,)</f>
        <v>55873</v>
      </c>
      <c r="AE2324" s="43">
        <f>_xll.qlTenorBasisValue(TenorBasis6M,AC2324,_xll.ohTrigger(trigger,$X$24))</f>
        <v>2.2281497189049123E-4</v>
      </c>
      <c r="AF2324" s="90">
        <f>_xll.qlTenorBasisForwardRate(TenorBasis6M,AC2324,_xll.ohTrigger(trigger,$X$24))</f>
        <v>1.4903498281512327E-2</v>
      </c>
      <c r="AG2324" s="90">
        <f>_xll.qlIndexFixing(TenorBasisIndex6M,$AB2324,TRUE,_xll.ohTrigger(trigger,$X$24))</f>
        <v>1.494503003396302E-2</v>
      </c>
      <c r="AH2324" s="43">
        <f>_xll.qlIndexFixing($X$9,$AB2324,TRUE,trigger)</f>
        <v>1.5039843805798283E-2</v>
      </c>
      <c r="AI2324" s="45">
        <f t="shared" si="50"/>
        <v>-0.9481377183526325</v>
      </c>
    </row>
    <row r="2325" spans="27:35" x14ac:dyDescent="0.2">
      <c r="AA2325" s="122" t="s">
        <v>88</v>
      </c>
      <c r="AB2325" s="40">
        <f>_xll.qlInterestRateIndexFixingDate($X$9,AC2325)</f>
        <v>55695</v>
      </c>
      <c r="AC2325" s="40">
        <f>_xll.qlCalendarAdvance(calendar,$AC2324,AA2325,,,trigger)</f>
        <v>55697</v>
      </c>
      <c r="AD2325" s="40">
        <f>_xll.qlInterestRateIndexMaturity($X$9,AC2325,)</f>
        <v>55880</v>
      </c>
      <c r="AE2325" s="43">
        <f>_xll.qlTenorBasisValue(TenorBasis6M,AC2325,_xll.ohTrigger(trigger,$X$24))</f>
        <v>2.2271718663311347E-4</v>
      </c>
      <c r="AF2325" s="90">
        <f>_xll.qlTenorBasisForwardRate(TenorBasis6M,AC2325,_xll.ohTrigger(trigger,$X$24))</f>
        <v>1.4896582010220254E-2</v>
      </c>
      <c r="AG2325" s="90">
        <f>_xll.qlIndexFixing(TenorBasisIndex6M,$AB2325,TRUE,_xll.ohTrigger(trigger,$X$24))</f>
        <v>1.5019364375717336E-2</v>
      </c>
      <c r="AH2325" s="43">
        <f>_xll.qlIndexFixing($X$9,$AB2325,TRUE,trigger)</f>
        <v>1.5033422641250011E-2</v>
      </c>
      <c r="AI2325" s="45">
        <f t="shared" si="50"/>
        <v>-0.14058265532674794</v>
      </c>
    </row>
    <row r="2326" spans="27:35" x14ac:dyDescent="0.2">
      <c r="AA2326" s="122" t="s">
        <v>88</v>
      </c>
      <c r="AB2326" s="40">
        <f>_xll.qlInterestRateIndexFixingDate($X$9,AC2326)</f>
        <v>55702</v>
      </c>
      <c r="AC2326" s="40">
        <f>_xll.qlCalendarAdvance(calendar,$AC2325,AA2326,,,trigger)</f>
        <v>55704</v>
      </c>
      <c r="AD2326" s="40">
        <f>_xll.qlInterestRateIndexMaturity($X$9,AC2326,)</f>
        <v>55890</v>
      </c>
      <c r="AE2326" s="43">
        <f>_xll.qlTenorBasisValue(TenorBasis6M,AC2326,_xll.ohTrigger(trigger,$X$24))</f>
        <v>2.2261971049607855E-4</v>
      </c>
      <c r="AF2326" s="90">
        <f>_xll.qlTenorBasisForwardRate(TenorBasis6M,AC2326,_xll.ohTrigger(trigger,$X$24))</f>
        <v>1.4889029875739881E-2</v>
      </c>
      <c r="AG2326" s="90">
        <f>_xll.qlIndexFixing(TenorBasisIndex6M,$AB2326,TRUE,_xll.ohTrigger(trigger,$X$24))</f>
        <v>1.5011827308846131E-2</v>
      </c>
      <c r="AH2326" s="43">
        <f>_xll.qlIndexFixing($X$9,$AB2326,TRUE,trigger)</f>
        <v>1.5026469309255676E-2</v>
      </c>
      <c r="AI2326" s="45">
        <f t="shared" si="50"/>
        <v>-0.14642000409544401</v>
      </c>
    </row>
    <row r="2327" spans="27:35" x14ac:dyDescent="0.2">
      <c r="AA2327" s="122" t="s">
        <v>88</v>
      </c>
      <c r="AB2327" s="40">
        <f>_xll.qlInterestRateIndexFixingDate($X$9,AC2327)</f>
        <v>55709</v>
      </c>
      <c r="AC2327" s="40">
        <f>_xll.qlCalendarAdvance(calendar,$AC2326,AA2327,,,trigger)</f>
        <v>55711</v>
      </c>
      <c r="AD2327" s="40">
        <f>_xll.qlInterestRateIndexMaturity($X$9,AC2327,)</f>
        <v>55897</v>
      </c>
      <c r="AE2327" s="43">
        <f>_xll.qlTenorBasisValue(TenorBasis6M,AC2327,_xll.ohTrigger(trigger,$X$24))</f>
        <v>2.2252254253455364E-4</v>
      </c>
      <c r="AF2327" s="90">
        <f>_xll.qlTenorBasisForwardRate(TenorBasis6M,AC2327,_xll.ohTrigger(trigger,$X$24))</f>
        <v>1.4882040021116602E-2</v>
      </c>
      <c r="AG2327" s="90">
        <f>_xll.qlIndexFixing(TenorBasisIndex6M,$AB2327,TRUE,_xll.ohTrigger(trigger,$X$24))</f>
        <v>1.5085654426907203E-2</v>
      </c>
      <c r="AH2327" s="43">
        <f>_xll.qlIndexFixing($X$9,$AB2327,TRUE,trigger)</f>
        <v>1.5019955755896633E-2</v>
      </c>
      <c r="AI2327" s="45">
        <f t="shared" si="50"/>
        <v>0.65698671010569476</v>
      </c>
    </row>
    <row r="2328" spans="27:35" x14ac:dyDescent="0.2">
      <c r="AA2328" s="122" t="s">
        <v>88</v>
      </c>
      <c r="AB2328" s="40">
        <f>_xll.qlInterestRateIndexFixingDate($X$9,AC2328)</f>
        <v>55716</v>
      </c>
      <c r="AC2328" s="40">
        <f>_xll.qlCalendarAdvance(calendar,$AC2327,AA2328,,,trigger)</f>
        <v>55718</v>
      </c>
      <c r="AD2328" s="40">
        <f>_xll.qlInterestRateIndexMaturity($X$9,AC2328,)</f>
        <v>55904</v>
      </c>
      <c r="AE2328" s="43">
        <f>_xll.qlTenorBasisValue(TenorBasis6M,AC2328,_xll.ohTrigger(trigger,$X$24))</f>
        <v>2.2242568180645084E-4</v>
      </c>
      <c r="AF2328" s="90">
        <f>_xll.qlTenorBasisForwardRate(TenorBasis6M,AC2328,_xll.ohTrigger(trigger,$X$24))</f>
        <v>1.4875017321118301E-2</v>
      </c>
      <c r="AG2328" s="90">
        <f>_xll.qlIndexFixing(TenorBasisIndex6M,$AB2328,TRUE,_xll.ohTrigger(trigger,$X$24))</f>
        <v>1.4997814453914236E-2</v>
      </c>
      <c r="AH2328" s="43">
        <f>_xll.qlIndexFixing($X$9,$AB2328,TRUE,trigger)</f>
        <v>1.5013400841177662E-2</v>
      </c>
      <c r="AI2328" s="45">
        <f t="shared" si="50"/>
        <v>-0.15586387263425913</v>
      </c>
    </row>
    <row r="2329" spans="27:35" x14ac:dyDescent="0.2">
      <c r="AA2329" s="122" t="s">
        <v>88</v>
      </c>
      <c r="AB2329" s="40">
        <f>_xll.qlInterestRateIndexFixingDate($X$9,AC2329)</f>
        <v>55723</v>
      </c>
      <c r="AC2329" s="40">
        <f>_xll.qlCalendarAdvance(calendar,$AC2328,AA2329,,,trigger)</f>
        <v>55725</v>
      </c>
      <c r="AD2329" s="40">
        <f>_xll.qlInterestRateIndexMaturity($X$9,AC2329,)</f>
        <v>55911</v>
      </c>
      <c r="AE2329" s="43">
        <f>_xll.qlTenorBasisValue(TenorBasis6M,AC2329,_xll.ohTrigger(trigger,$X$24))</f>
        <v>2.2232912737242004E-4</v>
      </c>
      <c r="AF2329" s="90">
        <f>_xll.qlTenorBasisForwardRate(TenorBasis6M,AC2329,_xll.ohTrigger(trigger,$X$24))</f>
        <v>1.4867961775165656E-2</v>
      </c>
      <c r="AG2329" s="90">
        <f>_xll.qlIndexFixing(TenorBasisIndex6M,$AB2329,TRUE,_xll.ohTrigger(trigger,$X$24))</f>
        <v>1.499075875470483E-2</v>
      </c>
      <c r="AH2329" s="43">
        <f>_xll.qlIndexFixing($X$9,$AB2329,TRUE,trigger)</f>
        <v>1.5006804565513912E-2</v>
      </c>
      <c r="AI2329" s="45">
        <f t="shared" si="50"/>
        <v>-0.16045810809082323</v>
      </c>
    </row>
    <row r="2330" spans="27:35" x14ac:dyDescent="0.2">
      <c r="AA2330" s="122" t="s">
        <v>88</v>
      </c>
      <c r="AB2330" s="40">
        <f>_xll.qlInterestRateIndexFixingDate($X$9,AC2330)</f>
        <v>55730</v>
      </c>
      <c r="AC2330" s="40">
        <f>_xll.qlCalendarAdvance(calendar,$AC2329,AA2330,,,trigger)</f>
        <v>55732</v>
      </c>
      <c r="AD2330" s="40">
        <f>_xll.qlInterestRateIndexMaturity($X$9,AC2330,)</f>
        <v>55918</v>
      </c>
      <c r="AE2330" s="43">
        <f>_xll.qlTenorBasisValue(TenorBasis6M,AC2330,_xll.ohTrigger(trigger,$X$24))</f>
        <v>2.2223287829584138E-4</v>
      </c>
      <c r="AF2330" s="90">
        <f>_xll.qlTenorBasisForwardRate(TenorBasis6M,AC2330,_xll.ohTrigger(trigger,$X$24))</f>
        <v>1.4860873382684504E-2</v>
      </c>
      <c r="AG2330" s="90">
        <f>_xll.qlIndexFixing(TenorBasisIndex6M,$AB2330,TRUE,_xll.ohTrigger(trigger,$X$24))</f>
        <v>1.4983670206897602E-2</v>
      </c>
      <c r="AH2330" s="43">
        <f>_xll.qlIndexFixing($X$9,$AB2330,TRUE,trigger)</f>
        <v>1.5000166929326555E-2</v>
      </c>
      <c r="AI2330" s="45">
        <f t="shared" si="50"/>
        <v>-0.1649672242895299</v>
      </c>
    </row>
    <row r="2331" spans="27:35" x14ac:dyDescent="0.2">
      <c r="AA2331" s="122" t="s">
        <v>88</v>
      </c>
      <c r="AB2331" s="40">
        <f>_xll.qlInterestRateIndexFixingDate($X$9,AC2331)</f>
        <v>55737</v>
      </c>
      <c r="AC2331" s="40">
        <f>_xll.qlCalendarAdvance(calendar,$AC2330,AA2331,,,trigger)</f>
        <v>55739</v>
      </c>
      <c r="AD2331" s="40">
        <f>_xll.qlInterestRateIndexMaturity($X$9,AC2331,)</f>
        <v>55925</v>
      </c>
      <c r="AE2331" s="43">
        <f>_xll.qlTenorBasisValue(TenorBasis6M,AC2331,_xll.ohTrigger(trigger,$X$24))</f>
        <v>2.2213693364281798E-4</v>
      </c>
      <c r="AF2331" s="90">
        <f>_xll.qlTenorBasisForwardRate(TenorBasis6M,AC2331,_xll.ohTrigger(trigger,$X$24))</f>
        <v>1.4853752143104118E-2</v>
      </c>
      <c r="AG2331" s="90">
        <f>_xll.qlIndexFixing(TenorBasisIndex6M,$AB2331,TRUE,_xll.ohTrigger(trigger,$X$24))</f>
        <v>1.4976548809922259E-2</v>
      </c>
      <c r="AH2331" s="43">
        <f>_xll.qlIndexFixing($X$9,$AB2331,TRUE,trigger)</f>
        <v>1.4993487933038049E-2</v>
      </c>
      <c r="AI2331" s="45">
        <f t="shared" si="50"/>
        <v>-0.16939123115790669</v>
      </c>
    </row>
    <row r="2332" spans="27:35" x14ac:dyDescent="0.2">
      <c r="AA2332" s="122" t="s">
        <v>88</v>
      </c>
      <c r="AB2332" s="40">
        <f>_xll.qlInterestRateIndexFixingDate($X$9,AC2332)</f>
        <v>55744</v>
      </c>
      <c r="AC2332" s="40">
        <f>_xll.qlCalendarAdvance(calendar,$AC2331,AA2332,,,trigger)</f>
        <v>55746</v>
      </c>
      <c r="AD2332" s="40">
        <f>_xll.qlInterestRateIndexMaturity($X$9,AC2332,)</f>
        <v>55932</v>
      </c>
      <c r="AE2332" s="43">
        <f>_xll.qlTenorBasisValue(TenorBasis6M,AC2332,_xll.ohTrigger(trigger,$X$24))</f>
        <v>2.2204129248216893E-4</v>
      </c>
      <c r="AF2332" s="90">
        <f>_xll.qlTenorBasisForwardRate(TenorBasis6M,AC2332,_xll.ohTrigger(trigger,$X$24))</f>
        <v>1.4846598055860647E-2</v>
      </c>
      <c r="AG2332" s="90">
        <f>_xll.qlIndexFixing(TenorBasisIndex6M,$AB2332,TRUE,_xll.ohTrigger(trigger,$X$24))</f>
        <v>1.4889785052661308E-2</v>
      </c>
      <c r="AH2332" s="43">
        <f>_xll.qlIndexFixing($X$9,$AB2332,TRUE,trigger)</f>
        <v>1.4986767577072999E-2</v>
      </c>
      <c r="AI2332" s="45">
        <f t="shared" si="50"/>
        <v>-0.96982524411690085</v>
      </c>
    </row>
    <row r="2333" spans="27:35" x14ac:dyDescent="0.2">
      <c r="AA2333" s="122" t="s">
        <v>88</v>
      </c>
      <c r="AB2333" s="40">
        <f>_xll.qlInterestRateIndexFixingDate($X$9,AC2333)</f>
        <v>55751</v>
      </c>
      <c r="AC2333" s="40">
        <f>_xll.qlCalendarAdvance(calendar,$AC2332,AA2333,,,trigger)</f>
        <v>55753</v>
      </c>
      <c r="AD2333" s="40">
        <f>_xll.qlInterestRateIndexMaturity($X$9,AC2333,)</f>
        <v>55939</v>
      </c>
      <c r="AE2333" s="43">
        <f>_xll.qlTenorBasisValue(TenorBasis6M,AC2333,_xll.ohTrigger(trigger,$X$24))</f>
        <v>2.2194595388542164E-4</v>
      </c>
      <c r="AF2333" s="90">
        <f>_xll.qlTenorBasisForwardRate(TenorBasis6M,AC2333,_xll.ohTrigger(trigger,$X$24))</f>
        <v>1.4839411120389813E-2</v>
      </c>
      <c r="AG2333" s="90">
        <f>_xll.qlIndexFixing(TenorBasisIndex6M,$AB2333,TRUE,_xll.ohTrigger(trigger,$X$24))</f>
        <v>1.496220746621096E-2</v>
      </c>
      <c r="AH2333" s="43">
        <f>_xll.qlIndexFixing($X$9,$AB2333,TRUE,trigger)</f>
        <v>1.4980005861859019E-2</v>
      </c>
      <c r="AI2333" s="45">
        <f t="shared" si="50"/>
        <v>-0.17798395648058879</v>
      </c>
    </row>
    <row r="2334" spans="27:35" x14ac:dyDescent="0.2">
      <c r="AA2334" s="122" t="s">
        <v>88</v>
      </c>
      <c r="AB2334" s="40">
        <f>_xll.qlInterestRateIndexFixingDate($X$9,AC2334)</f>
        <v>55758</v>
      </c>
      <c r="AC2334" s="40">
        <f>_xll.qlCalendarAdvance(calendar,$AC2333,AA2334,,,trigger)</f>
        <v>55760</v>
      </c>
      <c r="AD2334" s="40">
        <f>_xll.qlInterestRateIndexMaturity($X$9,AC2334,)</f>
        <v>55943</v>
      </c>
      <c r="AE2334" s="43">
        <f>_xll.qlTenorBasisValue(TenorBasis6M,AC2334,_xll.ohTrigger(trigger,$X$24))</f>
        <v>2.2185091692680494E-4</v>
      </c>
      <c r="AF2334" s="90">
        <f>_xll.qlTenorBasisForwardRate(TenorBasis6M,AC2334,_xll.ohTrigger(trigger,$X$24))</f>
        <v>1.483285767943978E-2</v>
      </c>
      <c r="AG2334" s="90">
        <f>_xll.qlIndexFixing(TenorBasisIndex6M,$AB2334,TRUE,_xll.ohTrigger(trigger,$X$24))</f>
        <v>1.4955638715873227E-2</v>
      </c>
      <c r="AH2334" s="43">
        <f>_xll.qlIndexFixing($X$9,$AB2334,TRUE,trigger)</f>
        <v>1.4973771123828236E-2</v>
      </c>
      <c r="AI2334" s="45">
        <f t="shared" si="50"/>
        <v>-0.18132407955008881</v>
      </c>
    </row>
    <row r="2335" spans="27:35" x14ac:dyDescent="0.2">
      <c r="AA2335" s="122" t="s">
        <v>88</v>
      </c>
      <c r="AB2335" s="40">
        <f>_xll.qlInterestRateIndexFixingDate($X$9,AC2335)</f>
        <v>55765</v>
      </c>
      <c r="AC2335" s="40">
        <f>_xll.qlCalendarAdvance(calendar,$AC2334,AA2335,,,trigger)</f>
        <v>55767</v>
      </c>
      <c r="AD2335" s="40">
        <f>_xll.qlInterestRateIndexMaturity($X$9,AC2335,)</f>
        <v>55948</v>
      </c>
      <c r="AE2335" s="43">
        <f>_xll.qlTenorBasisValue(TenorBasis6M,AC2335,_xll.ohTrigger(trigger,$X$24))</f>
        <v>2.2175618068324157E-4</v>
      </c>
      <c r="AF2335" s="90">
        <f>_xll.qlTenorBasisForwardRate(TenorBasis6M,AC2335,_xll.ohTrigger(trigger,$X$24))</f>
        <v>1.4826061201590376E-2</v>
      </c>
      <c r="AG2335" s="90">
        <f>_xll.qlIndexFixing(TenorBasisIndex6M,$AB2335,TRUE,_xll.ohTrigger(trigger,$X$24))</f>
        <v>1.4948831987374605E-2</v>
      </c>
      <c r="AH2335" s="43">
        <f>_xll.qlIndexFixing($X$9,$AB2335,TRUE,trigger)</f>
        <v>1.496732019636046E-2</v>
      </c>
      <c r="AI2335" s="45">
        <f t="shared" si="50"/>
        <v>-0.18488208985855195</v>
      </c>
    </row>
    <row r="2336" spans="27:35" x14ac:dyDescent="0.2">
      <c r="AA2336" s="122" t="s">
        <v>88</v>
      </c>
      <c r="AB2336" s="40">
        <f>_xll.qlInterestRateIndexFixingDate($X$9,AC2336)</f>
        <v>55772</v>
      </c>
      <c r="AC2336" s="40">
        <f>_xll.qlCalendarAdvance(calendar,$AC2335,AA2336,,,trigger)</f>
        <v>55774</v>
      </c>
      <c r="AD2336" s="40">
        <f>_xll.qlInterestRateIndexMaturity($X$9,AC2336,)</f>
        <v>55955</v>
      </c>
      <c r="AE2336" s="43">
        <f>_xll.qlTenorBasisValue(TenorBasis6M,AC2336,_xll.ohTrigger(trigger,$X$24))</f>
        <v>2.2166174423434139E-4</v>
      </c>
      <c r="AF2336" s="90">
        <f>_xll.qlTenorBasisForwardRate(TenorBasis6M,AC2336,_xll.ohTrigger(trigger,$X$24))</f>
        <v>1.481878894323465E-2</v>
      </c>
      <c r="AG2336" s="90">
        <f>_xll.qlIndexFixing(TenorBasisIndex6M,$AB2336,TRUE,_xll.ohTrigger(trigger,$X$24))</f>
        <v>1.4859907927673456E-2</v>
      </c>
      <c r="AH2336" s="43">
        <f>_xll.qlIndexFixing($X$9,$AB2336,TRUE,trigger)</f>
        <v>1.496045059893563E-2</v>
      </c>
      <c r="AI2336" s="45">
        <f t="shared" si="50"/>
        <v>-1.0054267126217467</v>
      </c>
    </row>
    <row r="2337" spans="27:35" x14ac:dyDescent="0.2">
      <c r="AA2337" s="122" t="s">
        <v>88</v>
      </c>
      <c r="AB2337" s="40">
        <f>_xll.qlInterestRateIndexFixingDate($X$9,AC2337)</f>
        <v>55779</v>
      </c>
      <c r="AC2337" s="40">
        <f>_xll.qlCalendarAdvance(calendar,$AC2336,AA2337,,,trigger)</f>
        <v>55781</v>
      </c>
      <c r="AD2337" s="40">
        <f>_xll.qlInterestRateIndexMaturity($X$9,AC2337,)</f>
        <v>55962</v>
      </c>
      <c r="AE2337" s="43">
        <f>_xll.qlTenorBasisValue(TenorBasis6M,AC2337,_xll.ohTrigger(trigger,$X$24))</f>
        <v>2.2156760666239362E-4</v>
      </c>
      <c r="AF2337" s="90">
        <f>_xll.qlTenorBasisForwardRate(TenorBasis6M,AC2337,_xll.ohTrigger(trigger,$X$24))</f>
        <v>1.4811483840643304E-2</v>
      </c>
      <c r="AG2337" s="90">
        <f>_xll.qlIndexFixing(TenorBasisIndex6M,$AB2337,TRUE,_xll.ohTrigger(trigger,$X$24))</f>
        <v>1.4934254315097343E-2</v>
      </c>
      <c r="AH2337" s="43">
        <f>_xll.qlIndexFixing($X$9,$AB2337,TRUE,trigger)</f>
        <v>1.4953539651746083E-2</v>
      </c>
      <c r="AI2337" s="45">
        <f t="shared" si="50"/>
        <v>-0.19285336648739229</v>
      </c>
    </row>
    <row r="2338" spans="27:35" x14ac:dyDescent="0.2">
      <c r="AA2338" s="122" t="s">
        <v>88</v>
      </c>
      <c r="AB2338" s="40">
        <f>_xll.qlInterestRateIndexFixingDate($X$9,AC2338)</f>
        <v>55786</v>
      </c>
      <c r="AC2338" s="40">
        <f>_xll.qlCalendarAdvance(calendar,$AC2337,AA2338,,,trigger)</f>
        <v>55788</v>
      </c>
      <c r="AD2338" s="40">
        <f>_xll.qlInterestRateIndexMaturity($X$9,AC2338,)</f>
        <v>55969</v>
      </c>
      <c r="AE2338" s="43">
        <f>_xll.qlTenorBasisValue(TenorBasis6M,AC2338,_xll.ohTrigger(trigger,$X$24))</f>
        <v>2.2147376705236013E-4</v>
      </c>
      <c r="AF2338" s="90">
        <f>_xll.qlTenorBasisForwardRate(TenorBasis6M,AC2338,_xll.ohTrigger(trigger,$X$24))</f>
        <v>1.4804145893263853E-2</v>
      </c>
      <c r="AG2338" s="90">
        <f>_xll.qlIndexFixing(TenorBasisIndex6M,$AB2338,TRUE,_xll.ohTrigger(trigger,$X$24))</f>
        <v>1.5009535402630808E-2</v>
      </c>
      <c r="AH2338" s="43">
        <f>_xll.qlIndexFixing($X$9,$AB2338,TRUE,trigger)</f>
        <v>1.4946587355221088E-2</v>
      </c>
      <c r="AI2338" s="45">
        <f t="shared" si="50"/>
        <v>0.6294804740972042</v>
      </c>
    </row>
    <row r="2339" spans="27:35" x14ac:dyDescent="0.2">
      <c r="AA2339" s="122" t="s">
        <v>88</v>
      </c>
      <c r="AB2339" s="40">
        <f>_xll.qlInterestRateIndexFixingDate($X$9,AC2339)</f>
        <v>55793</v>
      </c>
      <c r="AC2339" s="40">
        <f>_xll.qlCalendarAdvance(calendar,$AC2338,AA2339,,,trigger)</f>
        <v>55795</v>
      </c>
      <c r="AD2339" s="40">
        <f>_xll.qlInterestRateIndexMaturity($X$9,AC2339,)</f>
        <v>55977</v>
      </c>
      <c r="AE2339" s="43">
        <f>_xll.qlTenorBasisValue(TenorBasis6M,AC2339,_xll.ohTrigger(trigger,$X$24))</f>
        <v>2.2138022449186805E-4</v>
      </c>
      <c r="AF2339" s="90">
        <f>_xll.qlTenorBasisForwardRate(TenorBasis6M,AC2339,_xll.ohTrigger(trigger,$X$24))</f>
        <v>1.4796540531898017E-2</v>
      </c>
      <c r="AG2339" s="90">
        <f>_xll.qlIndexFixing(TenorBasisIndex6M,$AB2339,TRUE,_xll.ohTrigger(trigger,$X$24))</f>
        <v>1.491931572293244E-2</v>
      </c>
      <c r="AH2339" s="43">
        <f>_xll.qlIndexFixing($X$9,$AB2339,TRUE,trigger)</f>
        <v>1.4939389008639042E-2</v>
      </c>
      <c r="AI2339" s="45">
        <f t="shared" si="50"/>
        <v>-0.20073285706601399</v>
      </c>
    </row>
    <row r="2340" spans="27:35" x14ac:dyDescent="0.2">
      <c r="AA2340" s="122" t="s">
        <v>88</v>
      </c>
      <c r="AB2340" s="40">
        <f>_xll.qlInterestRateIndexFixingDate($X$9,AC2340)</f>
        <v>55800</v>
      </c>
      <c r="AC2340" s="40">
        <f>_xll.qlCalendarAdvance(calendar,$AC2339,AA2340,,,trigger)</f>
        <v>55802</v>
      </c>
      <c r="AD2340" s="40">
        <f>_xll.qlInterestRateIndexMaturity($X$9,AC2340,)</f>
        <v>55984</v>
      </c>
      <c r="AE2340" s="43">
        <f>_xll.qlTenorBasisValue(TenorBasis6M,AC2340,_xll.ohTrigger(trigger,$X$24))</f>
        <v>2.2128697807120281E-4</v>
      </c>
      <c r="AF2340" s="90">
        <f>_xll.qlTenorBasisForwardRate(TenorBasis6M,AC2340,_xll.ohTrigger(trigger,$X$24))</f>
        <v>1.4789134243717032E-2</v>
      </c>
      <c r="AG2340" s="90">
        <f>_xll.qlIndexFixing(TenorBasisIndex6M,$AB2340,TRUE,_xll.ohTrigger(trigger,$X$24))</f>
        <v>1.4911909269383954E-2</v>
      </c>
      <c r="AH2340" s="43">
        <f>_xll.qlIndexFixing($X$9,$AB2340,TRUE,trigger)</f>
        <v>1.4932350770431412E-2</v>
      </c>
      <c r="AI2340" s="45">
        <f t="shared" si="50"/>
        <v>-0.20441501047458246</v>
      </c>
    </row>
    <row r="2341" spans="27:35" x14ac:dyDescent="0.2">
      <c r="AA2341" s="122" t="s">
        <v>88</v>
      </c>
      <c r="AB2341" s="40">
        <f>_xll.qlInterestRateIndexFixingDate($X$9,AC2341)</f>
        <v>55807</v>
      </c>
      <c r="AC2341" s="40">
        <f>_xll.qlCalendarAdvance(calendar,$AC2340,AA2341,,,trigger)</f>
        <v>55809</v>
      </c>
      <c r="AD2341" s="40">
        <f>_xll.qlInterestRateIndexMaturity($X$9,AC2341,)</f>
        <v>55991</v>
      </c>
      <c r="AE2341" s="43">
        <f>_xll.qlTenorBasisValue(TenorBasis6M,AC2341,_xll.ohTrigger(trigger,$X$24))</f>
        <v>2.211940268833007E-4</v>
      </c>
      <c r="AF2341" s="90">
        <f>_xll.qlTenorBasisForwardRate(TenorBasis6M,AC2341,_xll.ohTrigger(trigger,$X$24))</f>
        <v>1.4781695107892758E-2</v>
      </c>
      <c r="AG2341" s="90">
        <f>_xll.qlIndexFixing(TenorBasisIndex6M,$AB2341,TRUE,_xll.ohTrigger(trigger,$X$24))</f>
        <v>1.4823485423201244E-2</v>
      </c>
      <c r="AH2341" s="43">
        <f>_xll.qlIndexFixing($X$9,$AB2341,TRUE,trigger)</f>
        <v>1.492527118264771E-2</v>
      </c>
      <c r="AI2341" s="45">
        <f t="shared" si="50"/>
        <v>-1.0178575944646586</v>
      </c>
    </row>
    <row r="2342" spans="27:35" x14ac:dyDescent="0.2">
      <c r="AA2342" s="122" t="s">
        <v>88</v>
      </c>
      <c r="AB2342" s="40">
        <f>_xll.qlInterestRateIndexFixingDate($X$9,AC2342)</f>
        <v>55814</v>
      </c>
      <c r="AC2342" s="40">
        <f>_xll.qlCalendarAdvance(calendar,$AC2341,AA2342,,,trigger)</f>
        <v>55816</v>
      </c>
      <c r="AD2342" s="40">
        <f>_xll.qlInterestRateIndexMaturity($X$9,AC2342,)</f>
        <v>55998</v>
      </c>
      <c r="AE2342" s="43">
        <f>_xll.qlTenorBasisValue(TenorBasis6M,AC2342,_xll.ohTrigger(trigger,$X$24))</f>
        <v>2.2110137002374208E-4</v>
      </c>
      <c r="AF2342" s="90">
        <f>_xll.qlTenorBasisForwardRate(TenorBasis6M,AC2342,_xll.ohTrigger(trigger,$X$24))</f>
        <v>1.4774223123891121E-2</v>
      </c>
      <c r="AG2342" s="90">
        <f>_xll.qlIndexFixing(TenorBasisIndex6M,$AB2342,TRUE,_xll.ohTrigger(trigger,$X$24))</f>
        <v>1.4896997812746586E-2</v>
      </c>
      <c r="AH2342" s="43">
        <f>_xll.qlIndexFixing($X$9,$AB2342,TRUE,trigger)</f>
        <v>1.4918150245727586E-2</v>
      </c>
      <c r="AI2342" s="45">
        <f t="shared" si="50"/>
        <v>-0.21152432980999988</v>
      </c>
    </row>
    <row r="2343" spans="27:35" x14ac:dyDescent="0.2">
      <c r="AA2343" s="122" t="s">
        <v>88</v>
      </c>
      <c r="AB2343" s="40">
        <f>_xll.qlInterestRateIndexFixingDate($X$9,AC2343)</f>
        <v>55821</v>
      </c>
      <c r="AC2343" s="40">
        <f>_xll.qlCalendarAdvance(calendar,$AC2342,AA2343,,,trigger)</f>
        <v>55823</v>
      </c>
      <c r="AD2343" s="40">
        <f>_xll.qlInterestRateIndexMaturity($X$9,AC2343,)</f>
        <v>56004</v>
      </c>
      <c r="AE2343" s="43">
        <f>_xll.qlTenorBasisValue(TenorBasis6M,AC2343,_xll.ohTrigger(trigger,$X$24))</f>
        <v>2.2100900659074424E-4</v>
      </c>
      <c r="AF2343" s="90">
        <f>_xll.qlTenorBasisForwardRate(TenorBasis6M,AC2343,_xll.ohTrigger(trigger,$X$24))</f>
        <v>1.4766963465570595E-2</v>
      </c>
      <c r="AG2343" s="90">
        <f>_xll.qlIndexFixing(TenorBasisIndex6M,$AB2343,TRUE,_xll.ohTrigger(trigger,$X$24))</f>
        <v>1.4808386101561924E-2</v>
      </c>
      <c r="AH2343" s="43">
        <f>_xll.qlIndexFixing($X$9,$AB2343,TRUE,trigger)</f>
        <v>1.4911205647709855E-2</v>
      </c>
      <c r="AI2343" s="45">
        <f t="shared" si="50"/>
        <v>-1.0281954614793123</v>
      </c>
    </row>
    <row r="2344" spans="27:35" x14ac:dyDescent="0.2">
      <c r="AA2344" s="122" t="s">
        <v>88</v>
      </c>
      <c r="AB2344" s="40">
        <f>_xll.qlInterestRateIndexFixingDate($X$9,AC2344)</f>
        <v>55828</v>
      </c>
      <c r="AC2344" s="40">
        <f>_xll.qlCalendarAdvance(calendar,$AC2343,AA2344,,,trigger)</f>
        <v>55830</v>
      </c>
      <c r="AD2344" s="40">
        <f>_xll.qlInterestRateIndexMaturity($X$9,AC2344,)</f>
        <v>56011</v>
      </c>
      <c r="AE2344" s="43">
        <f>_xll.qlTenorBasisValue(TenorBasis6M,AC2344,_xll.ohTrigger(trigger,$X$24))</f>
        <v>2.2091693568515407E-4</v>
      </c>
      <c r="AF2344" s="90">
        <f>_xll.qlTenorBasisForwardRate(TenorBasis6M,AC2344,_xll.ohTrigger(trigger,$X$24))</f>
        <v>1.4759428438134119E-2</v>
      </c>
      <c r="AG2344" s="90">
        <f>_xll.qlIndexFixing(TenorBasisIndex6M,$AB2344,TRUE,_xll.ohTrigger(trigger,$X$24))</f>
        <v>1.488219775951715E-2</v>
      </c>
      <c r="AH2344" s="43">
        <f>_xll.qlIndexFixing($X$9,$AB2344,TRUE,trigger)</f>
        <v>1.490400526429946E-2</v>
      </c>
      <c r="AI2344" s="45">
        <f t="shared" si="50"/>
        <v>-0.21807504782310125</v>
      </c>
    </row>
    <row r="2345" spans="27:35" x14ac:dyDescent="0.2">
      <c r="AA2345" s="122" t="s">
        <v>88</v>
      </c>
      <c r="AB2345" s="40">
        <f>_xll.qlInterestRateIndexFixingDate($X$9,AC2345)</f>
        <v>55835</v>
      </c>
      <c r="AC2345" s="40">
        <f>_xll.qlCalendarAdvance(calendar,$AC2344,AA2345,,,trigger)</f>
        <v>55837</v>
      </c>
      <c r="AD2345" s="40">
        <f>_xll.qlInterestRateIndexMaturity($X$9,AC2345,)</f>
        <v>56018</v>
      </c>
      <c r="AE2345" s="43">
        <f>_xll.qlTenorBasisValue(TenorBasis6M,AC2345,_xll.ohTrigger(trigger,$X$24))</f>
        <v>2.2082515641044125E-4</v>
      </c>
      <c r="AF2345" s="90">
        <f>_xll.qlTenorBasisForwardRate(TenorBasis6M,AC2345,_xll.ohTrigger(trigger,$X$24))</f>
        <v>1.4751860562172859E-2</v>
      </c>
      <c r="AG2345" s="90">
        <f>_xll.qlIndexFixing(TenorBasisIndex6M,$AB2345,TRUE,_xll.ohTrigger(trigger,$X$24))</f>
        <v>1.4956974381418034E-2</v>
      </c>
      <c r="AH2345" s="43">
        <f>_xll.qlIndexFixing($X$9,$AB2345,TRUE,trigger)</f>
        <v>1.4896763534619896E-2</v>
      </c>
      <c r="AI2345" s="45">
        <f t="shared" si="50"/>
        <v>0.60210846798138329</v>
      </c>
    </row>
    <row r="2346" spans="27:35" x14ac:dyDescent="0.2">
      <c r="AA2346" s="122" t="s">
        <v>88</v>
      </c>
      <c r="AB2346" s="40">
        <f>_xll.qlInterestRateIndexFixingDate($X$9,AC2346)</f>
        <v>55842</v>
      </c>
      <c r="AC2346" s="40">
        <f>_xll.qlCalendarAdvance(calendar,$AC2345,AA2346,,,trigger)</f>
        <v>55844</v>
      </c>
      <c r="AD2346" s="40">
        <f>_xll.qlInterestRateIndexMaturity($X$9,AC2346,)</f>
        <v>56025</v>
      </c>
      <c r="AE2346" s="43">
        <f>_xll.qlTenorBasisValue(TenorBasis6M,AC2346,_xll.ohTrigger(trigger,$X$24))</f>
        <v>2.207336678726911E-4</v>
      </c>
      <c r="AF2346" s="90">
        <f>_xll.qlTenorBasisForwardRate(TenorBasis6M,AC2346,_xll.ohTrigger(trigger,$X$24))</f>
        <v>1.4744259837169219E-2</v>
      </c>
      <c r="AG2346" s="90">
        <f>_xll.qlIndexFixing(TenorBasisIndex6M,$AB2346,TRUE,_xll.ohTrigger(trigger,$X$24))</f>
        <v>1.4867028810983205E-2</v>
      </c>
      <c r="AH2346" s="43">
        <f>_xll.qlIndexFixing($X$9,$AB2346,TRUE,trigger)</f>
        <v>1.488948045911986E-2</v>
      </c>
      <c r="AI2346" s="45">
        <f t="shared" ref="AI2346:AI2409" si="51">(AG2346-AH2346)*10000</f>
        <v>-0.22451648136655178</v>
      </c>
    </row>
    <row r="2347" spans="27:35" x14ac:dyDescent="0.2">
      <c r="AA2347" s="122" t="s">
        <v>88</v>
      </c>
      <c r="AB2347" s="40">
        <f>_xll.qlInterestRateIndexFixingDate($X$9,AC2347)</f>
        <v>55849</v>
      </c>
      <c r="AC2347" s="40">
        <f>_xll.qlCalendarAdvance(calendar,$AC2346,AA2347,,,trigger)</f>
        <v>55851</v>
      </c>
      <c r="AD2347" s="40">
        <f>_xll.qlInterestRateIndexMaturity($X$9,AC2347,)</f>
        <v>56032</v>
      </c>
      <c r="AE2347" s="43">
        <f>_xll.qlTenorBasisValue(TenorBasis6M,AC2347,_xll.ohTrigger(trigger,$X$24))</f>
        <v>2.2064246918059765E-4</v>
      </c>
      <c r="AF2347" s="90">
        <f>_xll.qlTenorBasisForwardRate(TenorBasis6M,AC2347,_xll.ohTrigger(trigger,$X$24))</f>
        <v>1.4736626262610899E-2</v>
      </c>
      <c r="AG2347" s="90">
        <f>_xll.qlIndexFixing(TenorBasisIndex6M,$AB2347,TRUE,_xll.ohTrigger(trigger,$X$24))</f>
        <v>1.4859395059619574E-2</v>
      </c>
      <c r="AH2347" s="43">
        <f>_xll.qlIndexFixing($X$9,$AB2347,TRUE,trigger)</f>
        <v>1.4882156038251151E-2</v>
      </c>
      <c r="AI2347" s="45">
        <f t="shared" si="51"/>
        <v>-0.22760978631576959</v>
      </c>
    </row>
    <row r="2348" spans="27:35" x14ac:dyDescent="0.2">
      <c r="AA2348" s="122" t="s">
        <v>88</v>
      </c>
      <c r="AB2348" s="40">
        <f>_xll.qlInterestRateIndexFixingDate($X$9,AC2348)</f>
        <v>55856</v>
      </c>
      <c r="AC2348" s="40">
        <f>_xll.qlCalendarAdvance(calendar,$AC2347,AA2348,,,trigger)</f>
        <v>55858</v>
      </c>
      <c r="AD2348" s="40">
        <f>_xll.qlInterestRateIndexMaturity($X$9,AC2348,)</f>
        <v>56040</v>
      </c>
      <c r="AE2348" s="43">
        <f>_xll.qlTenorBasisValue(TenorBasis6M,AC2348,_xll.ohTrigger(trigger,$X$24))</f>
        <v>2.205515594454565E-4</v>
      </c>
      <c r="AF2348" s="90">
        <f>_xll.qlTenorBasisForwardRate(TenorBasis6M,AC2348,_xll.ohTrigger(trigger,$X$24))</f>
        <v>1.4728701378944832E-2</v>
      </c>
      <c r="AG2348" s="90">
        <f>_xll.qlIndexFixing(TenorBasisIndex6M,$AB2348,TRUE,_xll.ohTrigger(trigger,$X$24))</f>
        <v>1.4770800146979535E-2</v>
      </c>
      <c r="AH2348" s="43">
        <f>_xll.qlIndexFixing($X$9,$AB2348,TRUE,trigger)</f>
        <v>1.4874556317368981E-2</v>
      </c>
      <c r="AI2348" s="45">
        <f t="shared" si="51"/>
        <v>-1.037561703894456</v>
      </c>
    </row>
    <row r="2349" spans="27:35" x14ac:dyDescent="0.2">
      <c r="AA2349" s="122" t="s">
        <v>88</v>
      </c>
      <c r="AB2349" s="40">
        <f>_xll.qlInterestRateIndexFixingDate($X$9,AC2349)</f>
        <v>55863</v>
      </c>
      <c r="AC2349" s="40">
        <f>_xll.qlCalendarAdvance(calendar,$AC2348,AA2349,,,trigger)</f>
        <v>55865</v>
      </c>
      <c r="AD2349" s="40">
        <f>_xll.qlInterestRateIndexMaturity($X$9,AC2349,)</f>
        <v>56047</v>
      </c>
      <c r="AE2349" s="43">
        <f>_xll.qlTenorBasisValue(TenorBasis6M,AC2349,_xll.ohTrigger(trigger,$X$24))</f>
        <v>2.2046093778115789E-4</v>
      </c>
      <c r="AF2349" s="90">
        <f>_xll.qlTenorBasisForwardRate(TenorBasis6M,AC2349,_xll.ohTrigger(trigger,$X$24))</f>
        <v>1.4720999443180508E-2</v>
      </c>
      <c r="AG2349" s="90">
        <f>_xll.qlIndexFixing(TenorBasisIndex6M,$AB2349,TRUE,_xll.ohTrigger(trigger,$X$24))</f>
        <v>1.4925508446938561E-2</v>
      </c>
      <c r="AH2349" s="43">
        <f>_xll.qlIndexFixing($X$9,$AB2349,TRUE,trigger)</f>
        <v>1.4867145949058793E-2</v>
      </c>
      <c r="AI2349" s="45">
        <f t="shared" si="51"/>
        <v>0.58362497879767972</v>
      </c>
    </row>
    <row r="2350" spans="27:35" x14ac:dyDescent="0.2">
      <c r="AA2350" s="122" t="s">
        <v>88</v>
      </c>
      <c r="AB2350" s="40">
        <f>_xll.qlInterestRateIndexFixingDate($X$9,AC2350)</f>
        <v>55870</v>
      </c>
      <c r="AC2350" s="40">
        <f>_xll.qlCalendarAdvance(calendar,$AC2349,AA2350,,,trigger)</f>
        <v>55872</v>
      </c>
      <c r="AD2350" s="40">
        <f>_xll.qlInterestRateIndexMaturity($X$9,AC2350,)</f>
        <v>56054</v>
      </c>
      <c r="AE2350" s="43">
        <f>_xll.qlTenorBasisValue(TenorBasis6M,AC2350,_xll.ohTrigger(trigger,$X$24))</f>
        <v>2.2037060330417957E-4</v>
      </c>
      <c r="AF2350" s="90">
        <f>_xll.qlTenorBasisForwardRate(TenorBasis6M,AC2350,_xll.ohTrigger(trigger,$X$24))</f>
        <v>1.4713264655138362E-2</v>
      </c>
      <c r="AG2350" s="90">
        <f>_xll.qlIndexFixing(TenorBasisIndex6M,$AB2350,TRUE,_xll.ohTrigger(trigger,$X$24))</f>
        <v>1.4836037915763546E-2</v>
      </c>
      <c r="AH2350" s="43">
        <f>_xll.qlIndexFixing($X$9,$AB2350,TRUE,trigger)</f>
        <v>1.4859694235232583E-2</v>
      </c>
      <c r="AI2350" s="45">
        <f t="shared" si="51"/>
        <v>-0.23656319469036666</v>
      </c>
    </row>
    <row r="2351" spans="27:35" x14ac:dyDescent="0.2">
      <c r="AA2351" s="122" t="s">
        <v>88</v>
      </c>
      <c r="AB2351" s="40">
        <f>_xll.qlInterestRateIndexFixingDate($X$9,AC2351)</f>
        <v>55876</v>
      </c>
      <c r="AC2351" s="40">
        <f>_xll.qlCalendarAdvance(calendar,$AC2350,AA2351,,,trigger)</f>
        <v>55880</v>
      </c>
      <c r="AD2351" s="40">
        <f>_xll.qlInterestRateIndexMaturity($X$9,AC2351,)</f>
        <v>56062</v>
      </c>
      <c r="AE2351" s="43">
        <f>_xll.qlTenorBasisValue(TenorBasis6M,AC2351,_xll.ohTrigger(trigger,$X$24))</f>
        <v>2.2026771442990926E-4</v>
      </c>
      <c r="AF2351" s="90">
        <f>_xll.qlTenorBasisForwardRate(TenorBasis6M,AC2351,_xll.ohTrigger(trigger,$X$24))</f>
        <v>1.4704384669466743E-2</v>
      </c>
      <c r="AG2351" s="90">
        <f>_xll.qlIndexFixing(TenorBasisIndex6M,$AB2351,TRUE,_xll.ohTrigger(trigger,$X$24))</f>
        <v>1.4827157715479863E-2</v>
      </c>
      <c r="AH2351" s="43">
        <f>_xll.qlIndexFixing($X$9,$AB2351,TRUE,trigger)</f>
        <v>1.4851127364290713E-2</v>
      </c>
      <c r="AI2351" s="45">
        <f t="shared" si="51"/>
        <v>-0.23969648810849217</v>
      </c>
    </row>
    <row r="2352" spans="27:35" x14ac:dyDescent="0.2">
      <c r="AA2352" s="122" t="s">
        <v>88</v>
      </c>
      <c r="AB2352" s="40">
        <f>_xll.qlInterestRateIndexFixingDate($X$9,AC2352)</f>
        <v>55884</v>
      </c>
      <c r="AC2352" s="40">
        <f>_xll.qlCalendarAdvance(calendar,$AC2351,AA2352,,,trigger)</f>
        <v>55887</v>
      </c>
      <c r="AD2352" s="40">
        <f>_xll.qlInterestRateIndexMaturity($X$9,AC2352,)</f>
        <v>56068</v>
      </c>
      <c r="AE2352" s="43">
        <f>_xll.qlTenorBasisValue(TenorBasis6M,AC2352,_xll.ohTrigger(trigger,$X$24))</f>
        <v>2.2017799239119754E-4</v>
      </c>
      <c r="AF2352" s="90">
        <f>_xll.qlTenorBasisForwardRate(TenorBasis6M,AC2352,_xll.ohTrigger(trigger,$X$24))</f>
        <v>1.469684897131586E-2</v>
      </c>
      <c r="AG2352" s="90">
        <f>_xll.qlIndexFixing(TenorBasisIndex6M,$AB2352,TRUE,_xll.ohTrigger(trigger,$X$24))</f>
        <v>1.4819616827233352E-2</v>
      </c>
      <c r="AH2352" s="43">
        <f>_xll.qlIndexFixing($X$9,$AB2352,TRUE,trigger)</f>
        <v>1.4843834517151332E-2</v>
      </c>
      <c r="AI2352" s="45">
        <f t="shared" si="51"/>
        <v>-0.24217689917980373</v>
      </c>
    </row>
    <row r="2353" spans="27:35" x14ac:dyDescent="0.2">
      <c r="AA2353" s="122" t="s">
        <v>88</v>
      </c>
      <c r="AB2353" s="40">
        <f>_xll.qlInterestRateIndexFixingDate($X$9,AC2353)</f>
        <v>55892</v>
      </c>
      <c r="AC2353" s="40">
        <f>_xll.qlCalendarAdvance(calendar,$AC2352,AA2353,,,trigger)</f>
        <v>55894</v>
      </c>
      <c r="AD2353" s="40">
        <f>_xll.qlInterestRateIndexMaturity($X$9,AC2353,)</f>
        <v>56075</v>
      </c>
      <c r="AE2353" s="43">
        <f>_xll.qlTenorBasisValue(TenorBasis6M,AC2353,_xll.ohTrigger(trigger,$X$24))</f>
        <v>2.2008855477979069E-4</v>
      </c>
      <c r="AF2353" s="90">
        <f>_xll.qlTenorBasisForwardRate(TenorBasis6M,AC2353,_xll.ohTrigger(trigger,$X$24))</f>
        <v>1.4689013595634988E-2</v>
      </c>
      <c r="AG2353" s="90">
        <f>_xll.qlIndexFixing(TenorBasisIndex6M,$AB2353,TRUE,_xll.ohTrigger(trigger,$X$24))</f>
        <v>1.4811781262376955E-2</v>
      </c>
      <c r="AH2353" s="43">
        <f>_xll.qlIndexFixing($X$9,$AB2353,TRUE,trigger)</f>
        <v>1.4836256127634079E-2</v>
      </c>
      <c r="AI2353" s="45">
        <f t="shared" si="51"/>
        <v>-0.24474865257124653</v>
      </c>
    </row>
    <row r="2354" spans="27:35" x14ac:dyDescent="0.2">
      <c r="AA2354" s="122" t="s">
        <v>88</v>
      </c>
      <c r="AB2354" s="40">
        <f>_xll.qlInterestRateIndexFixingDate($X$9,AC2354)</f>
        <v>55899</v>
      </c>
      <c r="AC2354" s="40">
        <f>_xll.qlCalendarAdvance(calendar,$AC2353,AA2354,,,trigger)</f>
        <v>55901</v>
      </c>
      <c r="AD2354" s="40">
        <f>_xll.qlInterestRateIndexMaturity($X$9,AC2354,)</f>
        <v>56082</v>
      </c>
      <c r="AE2354" s="43">
        <f>_xll.qlTenorBasisValue(TenorBasis6M,AC2354,_xll.ohTrigger(trigger,$X$24))</f>
        <v>2.1999940072281289E-4</v>
      </c>
      <c r="AF2354" s="90">
        <f>_xll.qlTenorBasisForwardRate(TenorBasis6M,AC2354,_xll.ohTrigger(trigger,$X$24))</f>
        <v>1.4681145366858401E-2</v>
      </c>
      <c r="AG2354" s="90">
        <f>_xll.qlIndexFixing(TenorBasisIndex6M,$AB2354,TRUE,_xll.ohTrigger(trigger,$X$24))</f>
        <v>1.4885885473671085E-2</v>
      </c>
      <c r="AH2354" s="43">
        <f>_xll.qlIndexFixing($X$9,$AB2354,TRUE,trigger)</f>
        <v>1.4828636396043636E-2</v>
      </c>
      <c r="AI2354" s="45">
        <f t="shared" si="51"/>
        <v>0.57249077627448408</v>
      </c>
    </row>
    <row r="2355" spans="27:35" x14ac:dyDescent="0.2">
      <c r="AA2355" s="122" t="s">
        <v>88</v>
      </c>
      <c r="AB2355" s="40">
        <f>_xll.qlInterestRateIndexFixingDate($X$9,AC2355)</f>
        <v>55906</v>
      </c>
      <c r="AC2355" s="40">
        <f>_xll.qlCalendarAdvance(calendar,$AC2354,AA2355,,,trigger)</f>
        <v>55908</v>
      </c>
      <c r="AD2355" s="40">
        <f>_xll.qlInterestRateIndexMaturity($X$9,AC2355,)</f>
        <v>56089</v>
      </c>
      <c r="AE2355" s="43">
        <f>_xll.qlTenorBasisValue(TenorBasis6M,AC2355,_xll.ohTrigger(trigger,$X$24))</f>
        <v>2.1991052934994005E-4</v>
      </c>
      <c r="AF2355" s="90">
        <f>_xll.qlTenorBasisForwardRate(TenorBasis6M,AC2355,_xll.ohTrigger(trigger,$X$24))</f>
        <v>1.4673244284508252E-2</v>
      </c>
      <c r="AG2355" s="90">
        <f>_xll.qlIndexFixing(TenorBasisIndex6M,$AB2355,TRUE,_xll.ohTrigger(trigger,$X$24))</f>
        <v>1.4796011566858032E-2</v>
      </c>
      <c r="AH2355" s="43">
        <f>_xll.qlIndexFixing($X$9,$AB2355,TRUE,trigger)</f>
        <v>1.4820975322850788E-2</v>
      </c>
      <c r="AI2355" s="45">
        <f t="shared" si="51"/>
        <v>-0.24963755992755618</v>
      </c>
    </row>
    <row r="2356" spans="27:35" x14ac:dyDescent="0.2">
      <c r="AA2356" s="122" t="s">
        <v>88</v>
      </c>
      <c r="AB2356" s="40">
        <f>_xll.qlInterestRateIndexFixingDate($X$9,AC2356)</f>
        <v>55913</v>
      </c>
      <c r="AC2356" s="40">
        <f>_xll.qlCalendarAdvance(calendar,$AC2355,AA2356,,,trigger)</f>
        <v>55915</v>
      </c>
      <c r="AD2356" s="40">
        <f>_xll.qlInterestRateIndexMaturity($X$9,AC2356,)</f>
        <v>56096</v>
      </c>
      <c r="AE2356" s="43">
        <f>_xll.qlTenorBasisValue(TenorBasis6M,AC2356,_xll.ohTrigger(trigger,$X$24))</f>
        <v>2.1982193979339345E-4</v>
      </c>
      <c r="AF2356" s="90">
        <f>_xll.qlTenorBasisForwardRate(TenorBasis6M,AC2356,_xll.ohTrigger(trigger,$X$24))</f>
        <v>1.4665310348109781E-2</v>
      </c>
      <c r="AG2356" s="90">
        <f>_xll.qlIndexFixing(TenorBasisIndex6M,$AB2356,TRUE,_xll.ohTrigger(trigger,$X$24))</f>
        <v>1.4788077435242901E-2</v>
      </c>
      <c r="AH2356" s="43">
        <f>_xll.qlIndexFixing($X$9,$AB2356,TRUE,trigger)</f>
        <v>1.4813272908532056E-2</v>
      </c>
      <c r="AI2356" s="45">
        <f t="shared" si="51"/>
        <v>-0.25195473289154824</v>
      </c>
    </row>
    <row r="2357" spans="27:35" x14ac:dyDescent="0.2">
      <c r="AA2357" s="122" t="s">
        <v>88</v>
      </c>
      <c r="AB2357" s="40">
        <f>_xll.qlInterestRateIndexFixingDate($X$9,AC2357)</f>
        <v>55920</v>
      </c>
      <c r="AC2357" s="40">
        <f>_xll.qlCalendarAdvance(calendar,$AC2356,AA2357,,,trigger)</f>
        <v>55922</v>
      </c>
      <c r="AD2357" s="40">
        <f>_xll.qlInterestRateIndexMaturity($X$9,AC2357,)</f>
        <v>56103</v>
      </c>
      <c r="AE2357" s="43">
        <f>_xll.qlTenorBasisValue(TenorBasis6M,AC2357,_xll.ohTrigger(trigger,$X$24))</f>
        <v>2.1973363118793246E-4</v>
      </c>
      <c r="AF2357" s="90">
        <f>_xll.qlTenorBasisForwardRate(TenorBasis6M,AC2357,_xll.ohTrigger(trigger,$X$24))</f>
        <v>1.4657343557191763E-2</v>
      </c>
      <c r="AG2357" s="90">
        <f>_xll.qlIndexFixing(TenorBasisIndex6M,$AB2357,TRUE,_xll.ohTrigger(trigger,$X$24))</f>
        <v>1.4780110447094364E-2</v>
      </c>
      <c r="AH2357" s="43">
        <f>_xll.qlIndexFixing($X$9,$AB2357,TRUE,trigger)</f>
        <v>1.4805529153562643E-2</v>
      </c>
      <c r="AI2357" s="45">
        <f t="shared" si="51"/>
        <v>-0.25418706468278984</v>
      </c>
    </row>
    <row r="2358" spans="27:35" x14ac:dyDescent="0.2">
      <c r="AA2358" s="122" t="s">
        <v>88</v>
      </c>
      <c r="AB2358" s="40">
        <f>_xll.qlInterestRateIndexFixingDate($X$9,AC2358)</f>
        <v>55927</v>
      </c>
      <c r="AC2358" s="40">
        <f>_xll.qlCalendarAdvance(calendar,$AC2357,AA2358,,,trigger)</f>
        <v>55929</v>
      </c>
      <c r="AD2358" s="40">
        <f>_xll.qlInterestRateIndexMaturity($X$9,AC2358,)</f>
        <v>56110</v>
      </c>
      <c r="AE2358" s="43">
        <f>_xll.qlTenorBasisValue(TenorBasis6M,AC2358,_xll.ohTrigger(trigger,$X$24))</f>
        <v>2.1964560267084769E-4</v>
      </c>
      <c r="AF2358" s="90">
        <f>_xll.qlTenorBasisForwardRate(TenorBasis6M,AC2358,_xll.ohTrigger(trigger,$X$24))</f>
        <v>1.4649343911289156E-2</v>
      </c>
      <c r="AG2358" s="90">
        <f>_xll.qlIndexFixing(TenorBasisIndex6M,$AB2358,TRUE,_xll.ohTrigger(trigger,$X$24))</f>
        <v>1.4772110601946054E-2</v>
      </c>
      <c r="AH2358" s="43">
        <f>_xll.qlIndexFixing($X$9,$AB2358,TRUE,trigger)</f>
        <v>1.479774405842349E-2</v>
      </c>
      <c r="AI2358" s="45">
        <f t="shared" si="51"/>
        <v>-0.25633456477436312</v>
      </c>
    </row>
    <row r="2359" spans="27:35" x14ac:dyDescent="0.2">
      <c r="AA2359" s="122" t="s">
        <v>88</v>
      </c>
      <c r="AB2359" s="40">
        <f>_xll.qlInterestRateIndexFixingDate($X$9,AC2359)</f>
        <v>55934</v>
      </c>
      <c r="AC2359" s="40">
        <f>_xll.qlCalendarAdvance(calendar,$AC2358,AA2359,,,trigger)</f>
        <v>55936</v>
      </c>
      <c r="AD2359" s="40">
        <f>_xll.qlInterestRateIndexMaturity($X$9,AC2359,)</f>
        <v>56117</v>
      </c>
      <c r="AE2359" s="43">
        <f>_xll.qlTenorBasisValue(TenorBasis6M,AC2359,_xll.ohTrigger(trigger,$X$24))</f>
        <v>2.1955785338195462E-4</v>
      </c>
      <c r="AF2359" s="90">
        <f>_xll.qlTenorBasisForwardRate(TenorBasis6M,AC2359,_xll.ohTrigger(trigger,$X$24))</f>
        <v>1.464131140994001E-2</v>
      </c>
      <c r="AG2359" s="90">
        <f>_xll.qlIndexFixing(TenorBasisIndex6M,$AB2359,TRUE,_xll.ohTrigger(trigger,$X$24))</f>
        <v>1.4683468056852774E-2</v>
      </c>
      <c r="AH2359" s="43">
        <f>_xll.qlIndexFixing($X$9,$AB2359,TRUE,trigger)</f>
        <v>1.4789917623595538E-2</v>
      </c>
      <c r="AI2359" s="45">
        <f t="shared" si="51"/>
        <v>-1.064495667427636</v>
      </c>
    </row>
    <row r="2360" spans="27:35" x14ac:dyDescent="0.2">
      <c r="AA2360" s="122" t="s">
        <v>88</v>
      </c>
      <c r="AB2360" s="40">
        <f>_xll.qlInterestRateIndexFixingDate($X$9,AC2360)</f>
        <v>55941</v>
      </c>
      <c r="AC2360" s="40">
        <f>_xll.qlCalendarAdvance(calendar,$AC2359,AA2360,,,trigger)</f>
        <v>55943</v>
      </c>
      <c r="AD2360" s="40">
        <f>_xll.qlInterestRateIndexMaturity($X$9,AC2360,)</f>
        <v>56125</v>
      </c>
      <c r="AE2360" s="43">
        <f>_xll.qlTenorBasisValue(TenorBasis6M,AC2360,_xll.ohTrigger(trigger,$X$24))</f>
        <v>2.1947038246358615E-4</v>
      </c>
      <c r="AF2360" s="90">
        <f>_xll.qlTenorBasisForwardRate(TenorBasis6M,AC2360,_xll.ohTrigger(trigger,$X$24))</f>
        <v>1.4632955205436546E-2</v>
      </c>
      <c r="AG2360" s="90">
        <f>_xll.qlIndexFixing(TenorBasisIndex6M,$AB2360,TRUE,_xll.ohTrigger(trigger,$X$24))</f>
        <v>1.4755726468949364E-2</v>
      </c>
      <c r="AH2360" s="43">
        <f>_xll.qlIndexFixing($X$9,$AB2360,TRUE,trigger)</f>
        <v>1.4781776230324608E-2</v>
      </c>
      <c r="AI2360" s="45">
        <f t="shared" si="51"/>
        <v>-0.26049761375244312</v>
      </c>
    </row>
    <row r="2361" spans="27:35" x14ac:dyDescent="0.2">
      <c r="AA2361" s="122" t="s">
        <v>88</v>
      </c>
      <c r="AB2361" s="40">
        <f>_xll.qlInterestRateIndexFixingDate($X$9,AC2361)</f>
        <v>55948</v>
      </c>
      <c r="AC2361" s="40">
        <f>_xll.qlCalendarAdvance(calendar,$AC2360,AA2361,,,trigger)</f>
        <v>55950</v>
      </c>
      <c r="AD2361" s="40">
        <f>_xll.qlInterestRateIndexMaturity($X$9,AC2361,)</f>
        <v>56135</v>
      </c>
      <c r="AE2361" s="43">
        <f>_xll.qlTenorBasisValue(TenorBasis6M,AC2361,_xll.ohTrigger(trigger,$X$24))</f>
        <v>2.193831890605863E-4</v>
      </c>
      <c r="AF2361" s="90">
        <f>_xll.qlTenorBasisForwardRate(TenorBasis6M,AC2361,_xll.ohTrigger(trigger,$X$24))</f>
        <v>1.4623972169389592E-2</v>
      </c>
      <c r="AG2361" s="90">
        <f>_xll.qlIndexFixing(TenorBasisIndex6M,$AB2361,TRUE,_xll.ohTrigger(trigger,$X$24))</f>
        <v>1.4747918647960477E-2</v>
      </c>
      <c r="AH2361" s="43">
        <f>_xll.qlIndexFixing($X$9,$AB2361,TRUE,trigger)</f>
        <v>1.4773031232170218E-2</v>
      </c>
      <c r="AI2361" s="45">
        <f t="shared" si="51"/>
        <v>-0.25112584209740357</v>
      </c>
    </row>
    <row r="2362" spans="27:35" x14ac:dyDescent="0.2">
      <c r="AA2362" s="122" t="s">
        <v>88</v>
      </c>
      <c r="AB2362" s="40">
        <f>_xll.qlInterestRateIndexFixingDate($X$9,AC2362)</f>
        <v>55955</v>
      </c>
      <c r="AC2362" s="40">
        <f>_xll.qlCalendarAdvance(calendar,$AC2361,AA2362,,,trigger)</f>
        <v>55957</v>
      </c>
      <c r="AD2362" s="40">
        <f>_xll.qlInterestRateIndexMaturity($X$9,AC2362,)</f>
        <v>56142</v>
      </c>
      <c r="AE2362" s="43">
        <f>_xll.qlTenorBasisValue(TenorBasis6M,AC2362,_xll.ohTrigger(trigger,$X$24))</f>
        <v>2.1929627232030301E-4</v>
      </c>
      <c r="AF2362" s="90">
        <f>_xll.qlTenorBasisForwardRate(TenorBasis6M,AC2362,_xll.ohTrigger(trigger,$X$24))</f>
        <v>1.4615830392813849E-2</v>
      </c>
      <c r="AG2362" s="90">
        <f>_xll.qlIndexFixing(TenorBasisIndex6M,$AB2362,TRUE,_xll.ohTrigger(trigger,$X$24))</f>
        <v>1.4738616151417458E-2</v>
      </c>
      <c r="AH2362" s="43">
        <f>_xll.qlIndexFixing($X$9,$AB2362,TRUE,trigger)</f>
        <v>1.4765067668783978E-2</v>
      </c>
      <c r="AI2362" s="45">
        <f t="shared" si="51"/>
        <v>-0.26451517366519672</v>
      </c>
    </row>
    <row r="2363" spans="27:35" x14ac:dyDescent="0.2">
      <c r="AA2363" s="122" t="s">
        <v>88</v>
      </c>
      <c r="AB2363" s="40">
        <f>_xll.qlInterestRateIndexFixingDate($X$9,AC2363)</f>
        <v>55962</v>
      </c>
      <c r="AC2363" s="40">
        <f>_xll.qlCalendarAdvance(calendar,$AC2362,AA2363,,,trigger)</f>
        <v>55964</v>
      </c>
      <c r="AD2363" s="40">
        <f>_xll.qlInterestRateIndexMaturity($X$9,AC2363,)</f>
        <v>56149</v>
      </c>
      <c r="AE2363" s="43">
        <f>_xll.qlTenorBasisValue(TenorBasis6M,AC2363,_xll.ohTrigger(trigger,$X$24))</f>
        <v>2.1920963139258182E-4</v>
      </c>
      <c r="AF2363" s="90">
        <f>_xll.qlTenorBasisForwardRate(TenorBasis6M,AC2363,_xll.ohTrigger(trigger,$X$24))</f>
        <v>1.4607655754278897E-2</v>
      </c>
      <c r="AG2363" s="90">
        <f>_xll.qlIndexFixing(TenorBasisIndex6M,$AB2363,TRUE,_xll.ohTrigger(trigger,$X$24))</f>
        <v>1.4730441291887825E-2</v>
      </c>
      <c r="AH2363" s="43">
        <f>_xll.qlIndexFixing($X$9,$AB2363,TRUE,trigger)</f>
        <v>1.4757062761751826E-2</v>
      </c>
      <c r="AI2363" s="45">
        <f t="shared" si="51"/>
        <v>-0.26621469864001113</v>
      </c>
    </row>
    <row r="2364" spans="27:35" x14ac:dyDescent="0.2">
      <c r="AA2364" s="122" t="s">
        <v>88</v>
      </c>
      <c r="AB2364" s="40">
        <f>_xll.qlInterestRateIndexFixingDate($X$9,AC2364)</f>
        <v>55969</v>
      </c>
      <c r="AC2364" s="40">
        <f>_xll.qlCalendarAdvance(calendar,$AC2363,AA2364,,,trigger)</f>
        <v>55971</v>
      </c>
      <c r="AD2364" s="40">
        <f>_xll.qlInterestRateIndexMaturity($X$9,AC2364,)</f>
        <v>56156</v>
      </c>
      <c r="AE2364" s="43">
        <f>_xll.qlTenorBasisValue(TenorBasis6M,AC2364,_xll.ohTrigger(trigger,$X$24))</f>
        <v>2.1912326542975871E-4</v>
      </c>
      <c r="AF2364" s="90">
        <f>_xll.qlTenorBasisForwardRate(TenorBasis6M,AC2364,_xll.ohTrigger(trigger,$X$24))</f>
        <v>1.4599448253353948E-2</v>
      </c>
      <c r="AG2364" s="90">
        <f>_xll.qlIndexFixing(TenorBasisIndex6M,$AB2364,TRUE,_xll.ohTrigger(trigger,$X$24))</f>
        <v>1.4722233567909301E-2</v>
      </c>
      <c r="AH2364" s="43">
        <f>_xll.qlIndexFixing($X$9,$AB2364,TRUE,trigger)</f>
        <v>1.4749016511580599E-2</v>
      </c>
      <c r="AI2364" s="45">
        <f t="shared" si="51"/>
        <v>-0.26782943671298587</v>
      </c>
    </row>
    <row r="2365" spans="27:35" x14ac:dyDescent="0.2">
      <c r="AA2365" s="122" t="s">
        <v>88</v>
      </c>
      <c r="AB2365" s="40">
        <f>_xll.qlInterestRateIndexFixingDate($X$9,AC2365)</f>
        <v>55976</v>
      </c>
      <c r="AC2365" s="40">
        <f>_xll.qlCalendarAdvance(calendar,$AC2364,AA2365,,,trigger)</f>
        <v>55982</v>
      </c>
      <c r="AD2365" s="40">
        <f>_xll.qlInterestRateIndexMaturity($X$9,AC2365,)</f>
        <v>56165</v>
      </c>
      <c r="AE2365" s="43">
        <f>_xll.qlTenorBasisValue(TenorBasis6M,AC2365,_xll.ohTrigger(trigger,$X$24))</f>
        <v>2.1898810099748781E-4</v>
      </c>
      <c r="AF2365" s="90">
        <f>_xll.qlTenorBasisForwardRate(TenorBasis6M,AC2365,_xll.ohTrigger(trigger,$X$24))</f>
        <v>1.4587097209089525E-2</v>
      </c>
      <c r="AG2365" s="90">
        <f>_xll.qlIndexFixing(TenorBasisIndex6M,$AB2365,TRUE,_xll.ohTrigger(trigger,$X$24))</f>
        <v>1.4709872247834944E-2</v>
      </c>
      <c r="AH2365" s="43">
        <f>_xll.qlIndexFixing($X$9,$AB2365,TRUE,trigger)</f>
        <v>1.473687426595497E-2</v>
      </c>
      <c r="AI2365" s="45">
        <f t="shared" si="51"/>
        <v>-0.27002018120026239</v>
      </c>
    </row>
    <row r="2366" spans="27:35" x14ac:dyDescent="0.2">
      <c r="AA2366" s="122" t="s">
        <v>88</v>
      </c>
      <c r="AB2366" s="40">
        <f>_xll.qlInterestRateIndexFixingDate($X$9,AC2366)</f>
        <v>55985</v>
      </c>
      <c r="AC2366" s="40">
        <f>_xll.qlCalendarAdvance(calendar,$AC2365,AA2366,,,trigger)</f>
        <v>55989</v>
      </c>
      <c r="AD2366" s="40">
        <f>_xll.qlInterestRateIndexMaturity($X$9,AC2366,)</f>
        <v>56172</v>
      </c>
      <c r="AE2366" s="43">
        <f>_xll.qlTenorBasisValue(TenorBasis6M,AC2366,_xll.ohTrigger(trigger,$X$24))</f>
        <v>2.1890243821228627E-4</v>
      </c>
      <c r="AF2366" s="90">
        <f>_xll.qlTenorBasisForwardRate(TenorBasis6M,AC2366,_xll.ohTrigger(trigger,$X$24))</f>
        <v>1.4578810567070832E-2</v>
      </c>
      <c r="AG2366" s="90">
        <f>_xll.qlIndexFixing(TenorBasisIndex6M,$AB2366,TRUE,_xll.ohTrigger(trigger,$X$24))</f>
        <v>1.470158538339133E-2</v>
      </c>
      <c r="AH2366" s="43">
        <f>_xll.qlIndexFixing($X$9,$AB2366,TRUE,trigger)</f>
        <v>1.4728728277318115E-2</v>
      </c>
      <c r="AI2366" s="45">
        <f t="shared" si="51"/>
        <v>-0.27142893926784123</v>
      </c>
    </row>
    <row r="2367" spans="27:35" x14ac:dyDescent="0.2">
      <c r="AA2367" s="122" t="s">
        <v>88</v>
      </c>
      <c r="AB2367" s="40">
        <f>_xll.qlInterestRateIndexFixingDate($X$9,AC2367)</f>
        <v>55992</v>
      </c>
      <c r="AC2367" s="40">
        <f>_xll.qlCalendarAdvance(calendar,$AC2366,AA2367,,,trigger)</f>
        <v>55996</v>
      </c>
      <c r="AD2367" s="40">
        <f>_xll.qlInterestRateIndexMaturity($X$9,AC2367,)</f>
        <v>56179</v>
      </c>
      <c r="AE2367" s="43">
        <f>_xll.qlTenorBasisValue(TenorBasis6M,AC2367,_xll.ohTrigger(trigger,$X$24))</f>
        <v>2.1881704738484063E-4</v>
      </c>
      <c r="AF2367" s="90">
        <f>_xll.qlTenorBasisForwardRate(TenorBasis6M,AC2367,_xll.ohTrigger(trigger,$X$24))</f>
        <v>1.4570491063483373E-2</v>
      </c>
      <c r="AG2367" s="90">
        <f>_xll.qlIndexFixing(TenorBasisIndex6M,$AB2367,TRUE,_xll.ohTrigger(trigger,$X$24))</f>
        <v>1.4693265655340799E-2</v>
      </c>
      <c r="AH2367" s="43">
        <f>_xll.qlIndexFixing($X$9,$AB2367,TRUE,trigger)</f>
        <v>1.4720540950299798E-2</v>
      </c>
      <c r="AI2367" s="45">
        <f t="shared" si="51"/>
        <v>-0.27275294958998414</v>
      </c>
    </row>
    <row r="2368" spans="27:35" x14ac:dyDescent="0.2">
      <c r="AA2368" s="122" t="s">
        <v>88</v>
      </c>
      <c r="AB2368" s="40">
        <f>_xll.qlInterestRateIndexFixingDate($X$9,AC2368)</f>
        <v>55999</v>
      </c>
      <c r="AC2368" s="40">
        <f>_xll.qlCalendarAdvance(calendar,$AC2367,AA2368,,,trigger)</f>
        <v>56003</v>
      </c>
      <c r="AD2368" s="40">
        <f>_xll.qlInterestRateIndexMaturity($X$9,AC2368,)</f>
        <v>56186</v>
      </c>
      <c r="AE2368" s="43">
        <f>_xll.qlTenorBasisValue(TenorBasis6M,AC2368,_xll.ohTrigger(trigger,$X$24))</f>
        <v>2.1873192767878693E-4</v>
      </c>
      <c r="AF2368" s="90">
        <f>_xll.qlTenorBasisForwardRate(TenorBasis6M,AC2368,_xll.ohTrigger(trigger,$X$24))</f>
        <v>1.4562138697909118E-2</v>
      </c>
      <c r="AG2368" s="90">
        <f>_xll.qlIndexFixing(TenorBasisIndex6M,$AB2368,TRUE,_xll.ohTrigger(trigger,$X$24))</f>
        <v>1.4684913063266634E-2</v>
      </c>
      <c r="AH2368" s="43">
        <f>_xll.qlIndexFixing($X$9,$AB2368,TRUE,trigger)</f>
        <v>1.4712312285414145E-2</v>
      </c>
      <c r="AI2368" s="45">
        <f t="shared" si="51"/>
        <v>-0.27399222147511326</v>
      </c>
    </row>
    <row r="2369" spans="27:35" x14ac:dyDescent="0.2">
      <c r="AA2369" s="122" t="s">
        <v>88</v>
      </c>
      <c r="AB2369" s="40">
        <f>_xll.qlInterestRateIndexFixingDate($X$9,AC2369)</f>
        <v>56006</v>
      </c>
      <c r="AC2369" s="40">
        <f>_xll.qlCalendarAdvance(calendar,$AC2368,AA2369,,,trigger)</f>
        <v>56010</v>
      </c>
      <c r="AD2369" s="40">
        <f>_xll.qlInterestRateIndexMaturity($X$9,AC2369,)</f>
        <v>56194</v>
      </c>
      <c r="AE2369" s="43">
        <f>_xll.qlTenorBasisValue(TenorBasis6M,AC2369,_xll.ohTrigger(trigger,$X$24))</f>
        <v>2.1864707826021429E-4</v>
      </c>
      <c r="AF2369" s="90">
        <f>_xll.qlTenorBasisForwardRate(TenorBasis6M,AC2369,_xll.ohTrigger(trigger,$X$24))</f>
        <v>1.4553436440312055E-2</v>
      </c>
      <c r="AG2369" s="90">
        <f>_xll.qlIndexFixing(TenorBasisIndex6M,$AB2369,TRUE,_xll.ohTrigger(trigger,$X$24))</f>
        <v>1.4597431162071177E-2</v>
      </c>
      <c r="AH2369" s="43">
        <f>_xll.qlIndexFixing($X$9,$AB2369,TRUE,trigger)</f>
        <v>1.4703736600077908E-2</v>
      </c>
      <c r="AI2369" s="45">
        <f t="shared" si="51"/>
        <v>-1.0630543800673082</v>
      </c>
    </row>
    <row r="2370" spans="27:35" x14ac:dyDescent="0.2">
      <c r="AA2370" s="122" t="s">
        <v>88</v>
      </c>
      <c r="AB2370" s="40">
        <f>_xll.qlInterestRateIndexFixingDate($X$9,AC2370)</f>
        <v>56013</v>
      </c>
      <c r="AC2370" s="40">
        <f>_xll.qlCalendarAdvance(calendar,$AC2369,AA2370,,,trigger)</f>
        <v>56017</v>
      </c>
      <c r="AD2370" s="40">
        <f>_xll.qlInterestRateIndexMaturity($X$9,AC2370,)</f>
        <v>56201</v>
      </c>
      <c r="AE2370" s="43">
        <f>_xll.qlTenorBasisValue(TenorBasis6M,AC2370,_xll.ohTrigger(trigger,$X$24))</f>
        <v>2.1856249829765848E-4</v>
      </c>
      <c r="AF2370" s="90">
        <f>_xll.qlTenorBasisForwardRate(TenorBasis6M,AC2370,_xll.ohTrigger(trigger,$X$24))</f>
        <v>1.4545015662901905E-2</v>
      </c>
      <c r="AG2370" s="90">
        <f>_xll.qlIndexFixing(TenorBasisIndex6M,$AB2370,TRUE,_xll.ohTrigger(trigger,$X$24))</f>
        <v>1.4747738687208386E-2</v>
      </c>
      <c r="AH2370" s="43">
        <f>_xll.qlIndexFixing($X$9,$AB2370,TRUE,trigger)</f>
        <v>1.469542197021894E-2</v>
      </c>
      <c r="AI2370" s="45">
        <f t="shared" si="51"/>
        <v>0.52316716989445411</v>
      </c>
    </row>
    <row r="2371" spans="27:35" x14ac:dyDescent="0.2">
      <c r="AA2371" s="122" t="s">
        <v>88</v>
      </c>
      <c r="AB2371" s="40">
        <f>_xll.qlInterestRateIndexFixingDate($X$9,AC2371)</f>
        <v>56020</v>
      </c>
      <c r="AC2371" s="40">
        <f>_xll.qlCalendarAdvance(calendar,$AC2370,AA2371,,,trigger)</f>
        <v>56024</v>
      </c>
      <c r="AD2371" s="40">
        <f>_xll.qlInterestRateIndexMaturity($X$9,AC2371,)</f>
        <v>56208</v>
      </c>
      <c r="AE2371" s="43">
        <f>_xll.qlTenorBasisValue(TenorBasis6M,AC2371,_xll.ohTrigger(trigger,$X$24))</f>
        <v>2.1847818696209514E-4</v>
      </c>
      <c r="AF2371" s="90">
        <f>_xll.qlTenorBasisForwardRate(TenorBasis6M,AC2371,_xll.ohTrigger(trigger,$X$24))</f>
        <v>1.4536562021121399E-2</v>
      </c>
      <c r="AG2371" s="90">
        <f>_xll.qlIndexFixing(TenorBasisIndex6M,$AB2371,TRUE,_xll.ohTrigger(trigger,$X$24))</f>
        <v>1.4659340637503864E-2</v>
      </c>
      <c r="AH2371" s="43">
        <f>_xll.qlIndexFixing($X$9,$AB2371,TRUE,trigger)</f>
        <v>1.4687066002592852E-2</v>
      </c>
      <c r="AI2371" s="45">
        <f t="shared" si="51"/>
        <v>-0.2772536508898783</v>
      </c>
    </row>
    <row r="2372" spans="27:35" x14ac:dyDescent="0.2">
      <c r="AA2372" s="122" t="s">
        <v>88</v>
      </c>
      <c r="AB2372" s="40">
        <f>_xll.qlInterestRateIndexFixingDate($X$9,AC2372)</f>
        <v>56027</v>
      </c>
      <c r="AC2372" s="40">
        <f>_xll.qlCalendarAdvance(calendar,$AC2371,AA2372,,,trigger)</f>
        <v>56031</v>
      </c>
      <c r="AD2372" s="40">
        <f>_xll.qlInterestRateIndexMaturity($X$9,AC2372,)</f>
        <v>56215</v>
      </c>
      <c r="AE2372" s="43">
        <f>_xll.qlTenorBasisValue(TenorBasis6M,AC2372,_xll.ohTrigger(trigger,$X$24))</f>
        <v>2.1839414342693324E-4</v>
      </c>
      <c r="AF2372" s="90">
        <f>_xll.qlTenorBasisForwardRate(TenorBasis6M,AC2372,_xll.ohTrigger(trigger,$X$24))</f>
        <v>1.4528075514573899E-2</v>
      </c>
      <c r="AG2372" s="90">
        <f>_xll.qlIndexFixing(TenorBasisIndex6M,$AB2372,TRUE,_xll.ohTrigger(trigger,$X$24))</f>
        <v>1.4650853893280831E-2</v>
      </c>
      <c r="AH2372" s="43">
        <f>_xll.qlIndexFixing($X$9,$AB2372,TRUE,trigger)</f>
        <v>1.467866869772661E-2</v>
      </c>
      <c r="AI2372" s="45">
        <f t="shared" si="51"/>
        <v>-0.27814804445778357</v>
      </c>
    </row>
    <row r="2373" spans="27:35" x14ac:dyDescent="0.2">
      <c r="AA2373" s="122" t="s">
        <v>88</v>
      </c>
      <c r="AB2373" s="40">
        <f>_xll.qlInterestRateIndexFixingDate($X$9,AC2373)</f>
        <v>56034</v>
      </c>
      <c r="AC2373" s="40">
        <f>_xll.qlCalendarAdvance(calendar,$AC2372,AA2373,,,trigger)</f>
        <v>56038</v>
      </c>
      <c r="AD2373" s="40">
        <f>_xll.qlInterestRateIndexMaturity($X$9,AC2373,)</f>
        <v>56221</v>
      </c>
      <c r="AE2373" s="43">
        <f>_xll.qlTenorBasisValue(TenorBasis6M,AC2373,_xll.ohTrigger(trigger,$X$24))</f>
        <v>2.1831036686800845E-4</v>
      </c>
      <c r="AF2373" s="90">
        <f>_xll.qlTenorBasisForwardRate(TenorBasis6M,AC2373,_xll.ohTrigger(trigger,$X$24))</f>
        <v>1.4519883925917795E-2</v>
      </c>
      <c r="AG2373" s="90">
        <f>_xll.qlIndexFixing(TenorBasisIndex6M,$AB2373,TRUE,_xll.ohTrigger(trigger,$X$24))</f>
        <v>1.4642657128220958E-2</v>
      </c>
      <c r="AH2373" s="43">
        <f>_xll.qlIndexFixing($X$9,$AB2373,TRUE,trigger)</f>
        <v>1.4670548911086365E-2</v>
      </c>
      <c r="AI2373" s="45">
        <f t="shared" si="51"/>
        <v>-0.27891782865406556</v>
      </c>
    </row>
    <row r="2374" spans="27:35" x14ac:dyDescent="0.2">
      <c r="AA2374" s="122" t="s">
        <v>88</v>
      </c>
      <c r="AB2374" s="40">
        <f>_xll.qlInterestRateIndexFixingDate($X$9,AC2374)</f>
        <v>56041</v>
      </c>
      <c r="AC2374" s="40">
        <f>_xll.qlCalendarAdvance(calendar,$AC2373,AA2374,,,trigger)</f>
        <v>56045</v>
      </c>
      <c r="AD2374" s="40">
        <f>_xll.qlInterestRateIndexMaturity($X$9,AC2374,)</f>
        <v>56228</v>
      </c>
      <c r="AE2374" s="43">
        <f>_xll.qlTenorBasisValue(TenorBasis6M,AC2374,_xll.ohTrigger(trigger,$X$24))</f>
        <v>2.1822685646357657E-4</v>
      </c>
      <c r="AF2374" s="90">
        <f>_xll.qlTenorBasisForwardRate(TenorBasis6M,AC2374,_xll.ohTrigger(trigger,$X$24))</f>
        <v>1.4511334379884477E-2</v>
      </c>
      <c r="AG2374" s="90">
        <f>_xll.qlIndexFixing(TenorBasisIndex6M,$AB2374,TRUE,_xll.ohTrigger(trigger,$X$24))</f>
        <v>1.4714307388370429E-2</v>
      </c>
      <c r="AH2374" s="43">
        <f>_xll.qlIndexFixing($X$9,$AB2374,TRUE,trigger)</f>
        <v>1.4662072229901627E-2</v>
      </c>
      <c r="AI2374" s="45">
        <f t="shared" si="51"/>
        <v>0.52235158468801757</v>
      </c>
    </row>
    <row r="2375" spans="27:35" x14ac:dyDescent="0.2">
      <c r="AA2375" s="122" t="s">
        <v>88</v>
      </c>
      <c r="AB2375" s="40">
        <f>_xll.qlInterestRateIndexFixingDate($X$9,AC2375)</f>
        <v>56048</v>
      </c>
      <c r="AC2375" s="40">
        <f>_xll.qlCalendarAdvance(calendar,$AC2374,AA2375,,,trigger)</f>
        <v>56052</v>
      </c>
      <c r="AD2375" s="40">
        <f>_xll.qlInterestRateIndexMaturity($X$9,AC2375,)</f>
        <v>56235</v>
      </c>
      <c r="AE2375" s="43">
        <f>_xll.qlTenorBasisValue(TenorBasis6M,AC2375,_xll.ohTrigger(trigger,$X$24))</f>
        <v>2.1814361139430678E-4</v>
      </c>
      <c r="AF2375" s="90">
        <f>_xll.qlTenorBasisForwardRate(TenorBasis6M,AC2375,_xll.ohTrigger(trigger,$X$24))</f>
        <v>1.4502751969056558E-2</v>
      </c>
      <c r="AG2375" s="90">
        <f>_xll.qlIndexFixing(TenorBasisIndex6M,$AB2375,TRUE,_xll.ohTrigger(trigger,$X$24))</f>
        <v>1.4625524691878784E-2</v>
      </c>
      <c r="AH2375" s="43">
        <f>_xll.qlIndexFixing($X$9,$AB2375,TRUE,trigger)</f>
        <v>1.4653554214509578E-2</v>
      </c>
      <c r="AI2375" s="45">
        <f t="shared" si="51"/>
        <v>-0.28029522630793402</v>
      </c>
    </row>
    <row r="2376" spans="27:35" x14ac:dyDescent="0.2">
      <c r="AA2376" s="122" t="s">
        <v>88</v>
      </c>
      <c r="AB2376" s="40">
        <f>_xll.qlInterestRateIndexFixingDate($X$9,AC2376)</f>
        <v>56055</v>
      </c>
      <c r="AC2376" s="40">
        <f>_xll.qlCalendarAdvance(calendar,$AC2375,AA2376,,,trigger)</f>
        <v>56059</v>
      </c>
      <c r="AD2376" s="40">
        <f>_xll.qlInterestRateIndexMaturity($X$9,AC2376,)</f>
        <v>56242</v>
      </c>
      <c r="AE2376" s="43">
        <f>_xll.qlTenorBasisValue(TenorBasis6M,AC2376,_xll.ohTrigger(trigger,$X$24))</f>
        <v>2.1806063084327541E-4</v>
      </c>
      <c r="AF2376" s="90">
        <f>_xll.qlTenorBasisForwardRate(TenorBasis6M,AC2376,_xll.ohTrigger(trigger,$X$24))</f>
        <v>1.4494136693046587E-2</v>
      </c>
      <c r="AG2376" s="90">
        <f>_xll.qlIndexFixing(TenorBasisIndex6M,$AB2376,TRUE,_xll.ohTrigger(trigger,$X$24))</f>
        <v>1.461690917307243E-2</v>
      </c>
      <c r="AH2376" s="43">
        <f>_xll.qlIndexFixing($X$9,$AB2376,TRUE,trigger)</f>
        <v>1.464499486544312E-2</v>
      </c>
      <c r="AI2376" s="45">
        <f t="shared" si="51"/>
        <v>-0.28085692370689169</v>
      </c>
    </row>
    <row r="2377" spans="27:35" x14ac:dyDescent="0.2">
      <c r="AA2377" s="122" t="s">
        <v>88</v>
      </c>
      <c r="AB2377" s="40">
        <f>_xll.qlInterestRateIndexFixingDate($X$9,AC2377)</f>
        <v>56062</v>
      </c>
      <c r="AC2377" s="40">
        <f>_xll.qlCalendarAdvance(calendar,$AC2376,AA2377,,,trigger)</f>
        <v>56066</v>
      </c>
      <c r="AD2377" s="40">
        <f>_xll.qlInterestRateIndexMaturity($X$9,AC2377,)</f>
        <v>56251</v>
      </c>
      <c r="AE2377" s="43">
        <f>_xll.qlTenorBasisValue(TenorBasis6M,AC2377,_xll.ohTrigger(trigger,$X$24))</f>
        <v>2.1797791399595911E-4</v>
      </c>
      <c r="AF2377" s="90">
        <f>_xll.qlTenorBasisForwardRate(TenorBasis6M,AC2377,_xll.ohTrigger(trigger,$X$24))</f>
        <v>1.4484811175443575E-2</v>
      </c>
      <c r="AG2377" s="90">
        <f>_xll.qlIndexFixing(TenorBasisIndex6M,$AB2377,TRUE,_xll.ohTrigger(trigger,$X$24))</f>
        <v>1.4607593259212478E-2</v>
      </c>
      <c r="AH2377" s="43">
        <f>_xll.qlIndexFixing($X$9,$AB2377,TRUE,trigger)</f>
        <v>1.4635729759332972E-2</v>
      </c>
      <c r="AI2377" s="45">
        <f t="shared" si="51"/>
        <v>-0.28136500120493413</v>
      </c>
    </row>
    <row r="2378" spans="27:35" x14ac:dyDescent="0.2">
      <c r="AA2378" s="122" t="s">
        <v>88</v>
      </c>
      <c r="AB2378" s="40">
        <f>_xll.qlInterestRateIndexFixingDate($X$9,AC2378)</f>
        <v>56069</v>
      </c>
      <c r="AC2378" s="40">
        <f>_xll.qlCalendarAdvance(calendar,$AC2377,AA2378,,,trigger)</f>
        <v>56073</v>
      </c>
      <c r="AD2378" s="40">
        <f>_xll.qlInterestRateIndexMaturity($X$9,AC2378,)</f>
        <v>56257</v>
      </c>
      <c r="AE2378" s="43">
        <f>_xll.qlTenorBasisValue(TenorBasis6M,AC2378,_xll.ohTrigger(trigger,$X$24))</f>
        <v>2.1789546004022834E-4</v>
      </c>
      <c r="AF2378" s="90">
        <f>_xll.qlTenorBasisForwardRate(TenorBasis6M,AC2378,_xll.ohTrigger(trigger,$X$24))</f>
        <v>1.4476466293341216E-2</v>
      </c>
      <c r="AG2378" s="90">
        <f>_xll.qlIndexFixing(TenorBasisIndex6M,$AB2378,TRUE,_xll.ohTrigger(trigger,$X$24))</f>
        <v>1.4599243202976328E-2</v>
      </c>
      <c r="AH2378" s="43">
        <f>_xll.qlIndexFixing($X$9,$AB2378,TRUE,trigger)</f>
        <v>1.4627416816253016E-2</v>
      </c>
      <c r="AI2378" s="45">
        <f t="shared" si="51"/>
        <v>-0.28173613276687504</v>
      </c>
    </row>
    <row r="2379" spans="27:35" x14ac:dyDescent="0.2">
      <c r="AA2379" s="122" t="s">
        <v>88</v>
      </c>
      <c r="AB2379" s="40">
        <f>_xll.qlInterestRateIndexFixingDate($X$9,AC2379)</f>
        <v>56076</v>
      </c>
      <c r="AC2379" s="40">
        <f>_xll.qlCalendarAdvance(calendar,$AC2378,AA2379,,,trigger)</f>
        <v>56080</v>
      </c>
      <c r="AD2379" s="40">
        <f>_xll.qlInterestRateIndexMaturity($X$9,AC2379,)</f>
        <v>56264</v>
      </c>
      <c r="AE2379" s="43">
        <f>_xll.qlTenorBasisValue(TenorBasis6M,AC2379,_xll.ohTrigger(trigger,$X$24))</f>
        <v>2.1781326816634102E-4</v>
      </c>
      <c r="AF2379" s="90">
        <f>_xll.qlTenorBasisForwardRate(TenorBasis6M,AC2379,_xll.ohTrigger(trigger,$X$24))</f>
        <v>1.4467749722593851E-2</v>
      </c>
      <c r="AG2379" s="90">
        <f>_xll.qlIndexFixing(TenorBasisIndex6M,$AB2379,TRUE,_xll.ohTrigger(trigger,$X$24))</f>
        <v>1.4590526380214033E-2</v>
      </c>
      <c r="AH2379" s="43">
        <f>_xll.qlIndexFixing($X$9,$AB2379,TRUE,trigger)</f>
        <v>1.4618730165646797E-2</v>
      </c>
      <c r="AI2379" s="45">
        <f t="shared" si="51"/>
        <v>-0.28203785432763184</v>
      </c>
    </row>
    <row r="2380" spans="27:35" x14ac:dyDescent="0.2">
      <c r="AA2380" s="122" t="s">
        <v>88</v>
      </c>
      <c r="AB2380" s="40">
        <f>_xll.qlInterestRateIndexFixingDate($X$9,AC2380)</f>
        <v>56083</v>
      </c>
      <c r="AC2380" s="40">
        <f>_xll.qlCalendarAdvance(calendar,$AC2379,AA2380,,,trigger)</f>
        <v>56087</v>
      </c>
      <c r="AD2380" s="40">
        <f>_xll.qlInterestRateIndexMaturity($X$9,AC2380,)</f>
        <v>56271</v>
      </c>
      <c r="AE2380" s="43">
        <f>_xll.qlTenorBasisValue(TenorBasis6M,AC2380,_xll.ohTrigger(trigger,$X$24))</f>
        <v>2.1773133756693586E-4</v>
      </c>
      <c r="AF2380" s="90">
        <f>_xll.qlTenorBasisForwardRate(TenorBasis6M,AC2380,_xll.ohTrigger(trigger,$X$24))</f>
        <v>1.4459000284034971E-2</v>
      </c>
      <c r="AG2380" s="90">
        <f>_xll.qlIndexFixing(TenorBasisIndex6M,$AB2380,TRUE,_xll.ohTrigger(trigger,$X$24))</f>
        <v>1.458177668759186E-2</v>
      </c>
      <c r="AH2380" s="43">
        <f>_xll.qlIndexFixing($X$9,$AB2380,TRUE,trigger)</f>
        <v>1.4610002182102637E-2</v>
      </c>
      <c r="AI2380" s="45">
        <f t="shared" si="51"/>
        <v>-0.28225494510777593</v>
      </c>
    </row>
    <row r="2381" spans="27:35" x14ac:dyDescent="0.2">
      <c r="AA2381" s="122" t="s">
        <v>88</v>
      </c>
      <c r="AB2381" s="40">
        <f>_xll.qlInterestRateIndexFixingDate($X$9,AC2381)</f>
        <v>56090</v>
      </c>
      <c r="AC2381" s="40">
        <f>_xll.qlCalendarAdvance(calendar,$AC2380,AA2381,,,trigger)</f>
        <v>56094</v>
      </c>
      <c r="AD2381" s="40">
        <f>_xll.qlInterestRateIndexMaturity($X$9,AC2381,)</f>
        <v>56278</v>
      </c>
      <c r="AE2381" s="43">
        <f>_xll.qlTenorBasisValue(TenorBasis6M,AC2381,_xll.ohTrigger(trigger,$X$24))</f>
        <v>2.1764966743702602E-4</v>
      </c>
      <c r="AF2381" s="90">
        <f>_xll.qlTenorBasisForwardRate(TenorBasis6M,AC2381,_xll.ohTrigger(trigger,$X$24))</f>
        <v>1.4450217977300516E-2</v>
      </c>
      <c r="AG2381" s="90">
        <f>_xll.qlIndexFixing(TenorBasisIndex6M,$AB2381,TRUE,_xll.ohTrigger(trigger,$X$24))</f>
        <v>1.4652445199937277E-2</v>
      </c>
      <c r="AH2381" s="43">
        <f>_xll.qlIndexFixing($X$9,$AB2381,TRUE,trigger)</f>
        <v>1.4601232866167055E-2</v>
      </c>
      <c r="AI2381" s="45">
        <f t="shared" si="51"/>
        <v>0.51212333770221663</v>
      </c>
    </row>
    <row r="2382" spans="27:35" x14ac:dyDescent="0.2">
      <c r="AA2382" s="122" t="s">
        <v>88</v>
      </c>
      <c r="AB2382" s="40">
        <f>_xll.qlInterestRateIndexFixingDate($X$9,AC2382)</f>
        <v>56097</v>
      </c>
      <c r="AC2382" s="40">
        <f>_xll.qlCalendarAdvance(calendar,$AC2381,AA2382,,,trigger)</f>
        <v>56101</v>
      </c>
      <c r="AD2382" s="40">
        <f>_xll.qlInterestRateIndexMaturity($X$9,AC2382,)</f>
        <v>56285</v>
      </c>
      <c r="AE2382" s="43">
        <f>_xll.qlTenorBasisValue(TenorBasis6M,AC2382,_xll.ohTrigger(trigger,$X$24))</f>
        <v>2.1756825697399245E-4</v>
      </c>
      <c r="AF2382" s="90">
        <f>_xll.qlTenorBasisForwardRate(TenorBasis6M,AC2382,_xll.ohTrigger(trigger,$X$24))</f>
        <v>1.4441402802032949E-2</v>
      </c>
      <c r="AG2382" s="90">
        <f>_xll.qlIndexFixing(TenorBasisIndex6M,$AB2382,TRUE,_xll.ohTrigger(trigger,$X$24))</f>
        <v>1.4564178691317303E-2</v>
      </c>
      <c r="AH2382" s="43">
        <f>_xll.qlIndexFixing($X$9,$AB2382,TRUE,trigger)</f>
        <v>1.4592422218393521E-2</v>
      </c>
      <c r="AI2382" s="45">
        <f t="shared" si="51"/>
        <v>-0.28243527076218455</v>
      </c>
    </row>
    <row r="2383" spans="27:35" x14ac:dyDescent="0.2">
      <c r="AA2383" s="122" t="s">
        <v>88</v>
      </c>
      <c r="AB2383" s="40">
        <f>_xll.qlInterestRateIndexFixingDate($X$9,AC2383)</f>
        <v>56104</v>
      </c>
      <c r="AC2383" s="40">
        <f>_xll.qlCalendarAdvance(calendar,$AC2382,AA2383,,,trigger)</f>
        <v>56108</v>
      </c>
      <c r="AD2383" s="40">
        <f>_xll.qlInterestRateIndexMaturity($X$9,AC2383,)</f>
        <v>56292</v>
      </c>
      <c r="AE2383" s="43">
        <f>_xll.qlTenorBasisValue(TenorBasis6M,AC2383,_xll.ohTrigger(trigger,$X$24))</f>
        <v>2.1748710537757761E-4</v>
      </c>
      <c r="AF2383" s="90">
        <f>_xll.qlTenorBasisForwardRate(TenorBasis6M,AC2383,_xll.ohTrigger(trigger,$X$24))</f>
        <v>1.4432554757879945E-2</v>
      </c>
      <c r="AG2383" s="90">
        <f>_xll.qlIndexFixing(TenorBasisIndex6M,$AB2383,TRUE,_xll.ohTrigger(trigger,$X$24))</f>
        <v>1.4477240543814081E-2</v>
      </c>
      <c r="AH2383" s="43">
        <f>_xll.qlIndexFixing($X$9,$AB2383,TRUE,trigger)</f>
        <v>1.4583570239338111E-2</v>
      </c>
      <c r="AI2383" s="45">
        <f t="shared" si="51"/>
        <v>-1.0632969552402949</v>
      </c>
    </row>
    <row r="2384" spans="27:35" x14ac:dyDescent="0.2">
      <c r="AA2384" s="122" t="s">
        <v>88</v>
      </c>
      <c r="AB2384" s="40">
        <f>_xll.qlInterestRateIndexFixingDate($X$9,AC2384)</f>
        <v>56111</v>
      </c>
      <c r="AC2384" s="40">
        <f>_xll.qlCalendarAdvance(calendar,$AC2383,AA2384,,,trigger)</f>
        <v>56115</v>
      </c>
      <c r="AD2384" s="40">
        <f>_xll.qlInterestRateIndexMaturity($X$9,AC2384,)</f>
        <v>56299</v>
      </c>
      <c r="AE2384" s="43">
        <f>_xll.qlTenorBasisValue(TenorBasis6M,AC2384,_xll.ohTrigger(trigger,$X$24))</f>
        <v>2.1740621184987896E-4</v>
      </c>
      <c r="AF2384" s="90">
        <f>_xll.qlTenorBasisForwardRate(TenorBasis6M,AC2384,_xll.ohTrigger(trigger,$X$24))</f>
        <v>1.4423673844489606E-2</v>
      </c>
      <c r="AG2384" s="90">
        <f>_xll.qlIndexFixing(TenorBasisIndex6M,$AB2384,TRUE,_xll.ohTrigger(trigger,$X$24))</f>
        <v>1.4546449211305369E-2</v>
      </c>
      <c r="AH2384" s="43">
        <f>_xll.qlIndexFixing($X$9,$AB2384,TRUE,trigger)</f>
        <v>1.4574676929555599E-2</v>
      </c>
      <c r="AI2384" s="45">
        <f t="shared" si="51"/>
        <v>-0.28227718250230582</v>
      </c>
    </row>
    <row r="2385" spans="27:35" x14ac:dyDescent="0.2">
      <c r="AA2385" s="122" t="s">
        <v>88</v>
      </c>
      <c r="AB2385" s="40">
        <f>_xll.qlInterestRateIndexFixingDate($X$9,AC2385)</f>
        <v>56118</v>
      </c>
      <c r="AC2385" s="40">
        <f>_xll.qlCalendarAdvance(calendar,$AC2384,AA2385,,,trigger)</f>
        <v>56122</v>
      </c>
      <c r="AD2385" s="40">
        <f>_xll.qlInterestRateIndexMaturity($X$9,AC2385,)</f>
        <v>56306</v>
      </c>
      <c r="AE2385" s="43">
        <f>_xll.qlTenorBasisValue(TenorBasis6M,AC2385,_xll.ohTrigger(trigger,$X$24))</f>
        <v>2.1732557559534248E-4</v>
      </c>
      <c r="AF2385" s="90">
        <f>_xll.qlTenorBasisForwardRate(TenorBasis6M,AC2385,_xll.ohTrigger(trigger,$X$24))</f>
        <v>1.4414760061513085E-2</v>
      </c>
      <c r="AG2385" s="90">
        <f>_xll.qlIndexFixing(TenorBasisIndex6M,$AB2385,TRUE,_xll.ohTrigger(trigger,$X$24))</f>
        <v>1.4537535164022444E-2</v>
      </c>
      <c r="AH2385" s="43">
        <f>_xll.qlIndexFixing($X$9,$AB2385,TRUE,trigger)</f>
        <v>1.4565742289606842E-2</v>
      </c>
      <c r="AI2385" s="45">
        <f t="shared" si="51"/>
        <v>-0.2820712558439763</v>
      </c>
    </row>
    <row r="2386" spans="27:35" x14ac:dyDescent="0.2">
      <c r="AA2386" s="122" t="s">
        <v>88</v>
      </c>
      <c r="AB2386" s="40">
        <f>_xll.qlInterestRateIndexFixingDate($X$9,AC2386)</f>
        <v>56125</v>
      </c>
      <c r="AC2386" s="40">
        <f>_xll.qlCalendarAdvance(calendar,$AC2385,AA2386,,,trigger)</f>
        <v>56129</v>
      </c>
      <c r="AD2386" s="40">
        <f>_xll.qlInterestRateIndexMaturity($X$9,AC2386,)</f>
        <v>56310</v>
      </c>
      <c r="AE2386" s="43">
        <f>_xll.qlTenorBasisValue(TenorBasis6M,AC2386,_xll.ohTrigger(trigger,$X$24))</f>
        <v>2.1724519582075636E-4</v>
      </c>
      <c r="AF2386" s="90">
        <f>_xll.qlTenorBasisForwardRate(TenorBasis6M,AC2386,_xll.ohTrigger(trigger,$X$24))</f>
        <v>1.4406901177567799E-2</v>
      </c>
      <c r="AG2386" s="90">
        <f>_xll.qlIndexFixing(TenorBasisIndex6M,$AB2386,TRUE,_xll.ohTrigger(trigger,$X$24))</f>
        <v>1.4450420383645288E-2</v>
      </c>
      <c r="AH2386" s="43">
        <f>_xll.qlIndexFixing($X$9,$AB2386,TRUE,trigger)</f>
        <v>1.4557850807182733E-2</v>
      </c>
      <c r="AI2386" s="45">
        <f t="shared" si="51"/>
        <v>-1.0743042353744507</v>
      </c>
    </row>
    <row r="2387" spans="27:35" x14ac:dyDescent="0.2">
      <c r="AA2387" s="122" t="s">
        <v>88</v>
      </c>
      <c r="AB2387" s="40">
        <f>_xll.qlInterestRateIndexFixingDate($X$9,AC2387)</f>
        <v>56132</v>
      </c>
      <c r="AC2387" s="40">
        <f>_xll.qlCalendarAdvance(calendar,$AC2386,AA2387,,,trigger)</f>
        <v>56136</v>
      </c>
      <c r="AD2387" s="40">
        <f>_xll.qlInterestRateIndexMaturity($X$9,AC2387,)</f>
        <v>56317</v>
      </c>
      <c r="AE2387" s="43">
        <f>_xll.qlTenorBasisValue(TenorBasis6M,AC2387,_xll.ohTrigger(trigger,$X$24))</f>
        <v>2.1716507173524457E-4</v>
      </c>
      <c r="AF2387" s="90">
        <f>_xll.qlTenorBasisForwardRate(TenorBasis6M,AC2387,_xll.ohTrigger(trigger,$X$24))</f>
        <v>1.4397929771583287E-2</v>
      </c>
      <c r="AG2387" s="90">
        <f>_xll.qlIndexFixing(TenorBasisIndex6M,$AB2387,TRUE,_xll.ohTrigger(trigger,$X$24))</f>
        <v>1.45206896596905E-2</v>
      </c>
      <c r="AH2387" s="43">
        <f>_xll.qlIndexFixing($X$9,$AB2387,TRUE,trigger)</f>
        <v>1.4548843453071976E-2</v>
      </c>
      <c r="AI2387" s="45">
        <f t="shared" si="51"/>
        <v>-0.28153793381476344</v>
      </c>
    </row>
    <row r="2388" spans="27:35" x14ac:dyDescent="0.2">
      <c r="AA2388" s="122" t="s">
        <v>88</v>
      </c>
      <c r="AB2388" s="40">
        <f>_xll.qlInterestRateIndexFixingDate($X$9,AC2388)</f>
        <v>56139</v>
      </c>
      <c r="AC2388" s="40">
        <f>_xll.qlCalendarAdvance(calendar,$AC2387,AA2388,,,trigger)</f>
        <v>56143</v>
      </c>
      <c r="AD2388" s="40">
        <f>_xll.qlInterestRateIndexMaturity($X$9,AC2388,)</f>
        <v>56324</v>
      </c>
      <c r="AE2388" s="43">
        <f>_xll.qlTenorBasisValue(TenorBasis6M,AC2388,_xll.ohTrigger(trigger,$X$24))</f>
        <v>2.1708520255026044E-4</v>
      </c>
      <c r="AF2388" s="90">
        <f>_xll.qlTenorBasisForwardRate(TenorBasis6M,AC2388,_xll.ohTrigger(trigger,$X$24))</f>
        <v>1.4388925498328764E-2</v>
      </c>
      <c r="AG2388" s="90">
        <f>_xll.qlIndexFixing(TenorBasisIndex6M,$AB2388,TRUE,_xll.ohTrigger(trigger,$X$24))</f>
        <v>1.4511685125599321E-2</v>
      </c>
      <c r="AH2388" s="43">
        <f>_xll.qlIndexFixing($X$9,$AB2388,TRUE,trigger)</f>
        <v>1.4539794774685505E-2</v>
      </c>
      <c r="AI2388" s="45">
        <f t="shared" si="51"/>
        <v>-0.2810964908618423</v>
      </c>
    </row>
    <row r="2389" spans="27:35" x14ac:dyDescent="0.2">
      <c r="AA2389" s="122" t="s">
        <v>88</v>
      </c>
      <c r="AB2389" s="40">
        <f>_xll.qlInterestRateIndexFixingDate($X$9,AC2389)</f>
        <v>56146</v>
      </c>
      <c r="AC2389" s="40">
        <f>_xll.qlCalendarAdvance(calendar,$AC2388,AA2389,,,trigger)</f>
        <v>56150</v>
      </c>
      <c r="AD2389" s="40">
        <f>_xll.qlInterestRateIndexMaturity($X$9,AC2389,)</f>
        <v>56331</v>
      </c>
      <c r="AE2389" s="43">
        <f>_xll.qlTenorBasisValue(TenorBasis6M,AC2389,_xll.ohTrigger(trigger,$X$24))</f>
        <v>2.1700558747958027E-4</v>
      </c>
      <c r="AF2389" s="90">
        <f>_xll.qlTenorBasisForwardRate(TenorBasis6M,AC2389,_xll.ohTrigger(trigger,$X$24))</f>
        <v>1.437988835746638E-2</v>
      </c>
      <c r="AG2389" s="90">
        <f>_xll.qlIndexFixing(TenorBasisIndex6M,$AB2389,TRUE,_xll.ohTrigger(trigger,$X$24))</f>
        <v>1.4502647721884213E-2</v>
      </c>
      <c r="AH2389" s="43">
        <f>_xll.qlIndexFixing($X$9,$AB2389,TRUE,trigger)</f>
        <v>1.4530704772582432E-2</v>
      </c>
      <c r="AI2389" s="45">
        <f t="shared" si="51"/>
        <v>-0.28057050698219665</v>
      </c>
    </row>
    <row r="2390" spans="27:35" x14ac:dyDescent="0.2">
      <c r="AA2390" s="122" t="s">
        <v>88</v>
      </c>
      <c r="AB2390" s="40">
        <f>_xll.qlInterestRateIndexFixingDate($X$9,AC2390)</f>
        <v>56153</v>
      </c>
      <c r="AC2390" s="40">
        <f>_xll.qlCalendarAdvance(calendar,$AC2389,AA2390,,,trigger)</f>
        <v>56157</v>
      </c>
      <c r="AD2390" s="40">
        <f>_xll.qlInterestRateIndexMaturity($X$9,AC2390,)</f>
        <v>56339</v>
      </c>
      <c r="AE2390" s="43">
        <f>_xll.qlTenorBasisValue(TenorBasis6M,AC2390,_xll.ohTrigger(trigger,$X$24))</f>
        <v>2.1692622573929714E-4</v>
      </c>
      <c r="AF2390" s="90">
        <f>_xll.qlTenorBasisForwardRate(TenorBasis6M,AC2390,_xll.ohTrigger(trigger,$X$24))</f>
        <v>1.4370445198025364E-2</v>
      </c>
      <c r="AG2390" s="90">
        <f>_xll.qlIndexFixing(TenorBasisIndex6M,$AB2390,TRUE,_xll.ohTrigger(trigger,$X$24))</f>
        <v>1.4493209181405203E-2</v>
      </c>
      <c r="AH2390" s="43">
        <f>_xll.qlIndexFixing($X$9,$AB2390,TRUE,trigger)</f>
        <v>1.4521199010883099E-2</v>
      </c>
      <c r="AI2390" s="45">
        <f t="shared" si="51"/>
        <v>-0.27989829477895189</v>
      </c>
    </row>
    <row r="2391" spans="27:35" x14ac:dyDescent="0.2">
      <c r="AA2391" s="122" t="s">
        <v>88</v>
      </c>
      <c r="AB2391" s="40">
        <f>_xll.qlInterestRateIndexFixingDate($X$9,AC2391)</f>
        <v>56160</v>
      </c>
      <c r="AC2391" s="40">
        <f>_xll.qlCalendarAdvance(calendar,$AC2390,AA2391,,,trigger)</f>
        <v>56164</v>
      </c>
      <c r="AD2391" s="40">
        <f>_xll.qlInterestRateIndexMaturity($X$9,AC2391,)</f>
        <v>56346</v>
      </c>
      <c r="AE2391" s="43">
        <f>_xll.qlTenorBasisValue(TenorBasis6M,AC2391,_xll.ohTrigger(trigger,$X$24))</f>
        <v>2.1684711654781436E-4</v>
      </c>
      <c r="AF2391" s="90">
        <f>_xll.qlTenorBasisForwardRate(TenorBasis6M,AC2391,_xll.ohTrigger(trigger,$X$24))</f>
        <v>1.4361339610967822E-2</v>
      </c>
      <c r="AG2391" s="90">
        <f>_xll.qlIndexFixing(TenorBasisIndex6M,$AB2391,TRUE,_xll.ohTrigger(trigger,$X$24))</f>
        <v>1.4405563821243634E-2</v>
      </c>
      <c r="AH2391" s="43">
        <f>_xll.qlIndexFixing($X$9,$AB2391,TRUE,trigger)</f>
        <v>1.4512023042854174E-2</v>
      </c>
      <c r="AI2391" s="45">
        <f t="shared" si="51"/>
        <v>-1.064592216105404</v>
      </c>
    </row>
    <row r="2392" spans="27:35" x14ac:dyDescent="0.2">
      <c r="AA2392" s="122" t="s">
        <v>88</v>
      </c>
      <c r="AB2392" s="40">
        <f>_xll.qlInterestRateIndexFixingDate($X$9,AC2392)</f>
        <v>56167</v>
      </c>
      <c r="AC2392" s="40">
        <f>_xll.qlCalendarAdvance(calendar,$AC2391,AA2392,,,trigger)</f>
        <v>56171</v>
      </c>
      <c r="AD2392" s="40">
        <f>_xll.qlInterestRateIndexMaturity($X$9,AC2392,)</f>
        <v>56353</v>
      </c>
      <c r="AE2392" s="43">
        <f>_xll.qlTenorBasisValue(TenorBasis6M,AC2392,_xll.ohTrigger(trigger,$X$24))</f>
        <v>2.1676825912583933E-4</v>
      </c>
      <c r="AF2392" s="90">
        <f>_xll.qlTenorBasisForwardRate(TenorBasis6M,AC2392,_xll.ohTrigger(trigger,$X$24))</f>
        <v>1.4352201154212107E-2</v>
      </c>
      <c r="AG2392" s="90">
        <f>_xll.qlIndexFixing(TenorBasisIndex6M,$AB2392,TRUE,_xll.ohTrigger(trigger,$X$24))</f>
        <v>1.4554761917707857E-2</v>
      </c>
      <c r="AH2392" s="43">
        <f>_xll.qlIndexFixing($X$9,$AB2392,TRUE,trigger)</f>
        <v>1.4502805751420333E-2</v>
      </c>
      <c r="AI2392" s="45">
        <f t="shared" si="51"/>
        <v>0.51956166287524252</v>
      </c>
    </row>
    <row r="2393" spans="27:35" x14ac:dyDescent="0.2">
      <c r="AA2393" s="122" t="s">
        <v>88</v>
      </c>
      <c r="AB2393" s="40">
        <f>_xll.qlInterestRateIndexFixingDate($X$9,AC2393)</f>
        <v>56174</v>
      </c>
      <c r="AC2393" s="40">
        <f>_xll.qlCalendarAdvance(calendar,$AC2392,AA2393,,,trigger)</f>
        <v>56178</v>
      </c>
      <c r="AD2393" s="40">
        <f>_xll.qlInterestRateIndexMaturity($X$9,AC2393,)</f>
        <v>56360</v>
      </c>
      <c r="AE2393" s="43">
        <f>_xll.qlTenorBasisValue(TenorBasis6M,AC2393,_xll.ohTrigger(trigger,$X$24))</f>
        <v>2.1668965269637709E-4</v>
      </c>
      <c r="AF2393" s="90">
        <f>_xll.qlTenorBasisForwardRate(TenorBasis6M,AC2393,_xll.ohTrigger(trigger,$X$24))</f>
        <v>1.4343029827436718E-2</v>
      </c>
      <c r="AG2393" s="90">
        <f>_xll.qlIndexFixing(TenorBasisIndex6M,$AB2393,TRUE,_xll.ohTrigger(trigger,$X$24))</f>
        <v>1.4465792994374697E-2</v>
      </c>
      <c r="AH2393" s="43">
        <f>_xll.qlIndexFixing($X$9,$AB2393,TRUE,trigger)</f>
        <v>1.4493547137154741E-2</v>
      </c>
      <c r="AI2393" s="45">
        <f t="shared" si="51"/>
        <v>-0.27754142780044355</v>
      </c>
    </row>
    <row r="2394" spans="27:35" x14ac:dyDescent="0.2">
      <c r="AA2394" s="122" t="s">
        <v>88</v>
      </c>
      <c r="AB2394" s="40">
        <f>_xll.qlInterestRateIndexFixingDate($X$9,AC2394)</f>
        <v>56181</v>
      </c>
      <c r="AC2394" s="40">
        <f>_xll.qlCalendarAdvance(calendar,$AC2393,AA2394,,,trigger)</f>
        <v>56185</v>
      </c>
      <c r="AD2394" s="40">
        <f>_xll.qlInterestRateIndexMaturity($X$9,AC2394,)</f>
        <v>56367</v>
      </c>
      <c r="AE2394" s="43">
        <f>_xll.qlTenorBasisValue(TenorBasis6M,AC2394,_xll.ohTrigger(trigger,$X$24))</f>
        <v>2.1661129648472413E-4</v>
      </c>
      <c r="AF2394" s="90">
        <f>_xll.qlTenorBasisForwardRate(TenorBasis6M,AC2394,_xll.ohTrigger(trigger,$X$24))</f>
        <v>1.4333825630324986E-2</v>
      </c>
      <c r="AG2394" s="90">
        <f>_xll.qlIndexFixing(TenorBasisIndex6M,$AB2394,TRUE,_xll.ohTrigger(trigger,$X$24))</f>
        <v>1.4456588521063683E-2</v>
      </c>
      <c r="AH2394" s="43">
        <f>_xll.qlIndexFixing($X$9,$AB2394,TRUE,trigger)</f>
        <v>1.448424720063496E-2</v>
      </c>
      <c r="AI2394" s="45">
        <f t="shared" si="51"/>
        <v>-0.27658679571277572</v>
      </c>
    </row>
    <row r="2395" spans="27:35" x14ac:dyDescent="0.2">
      <c r="AA2395" s="122" t="s">
        <v>88</v>
      </c>
      <c r="AB2395" s="40">
        <f>_xll.qlInterestRateIndexFixingDate($X$9,AC2395)</f>
        <v>56188</v>
      </c>
      <c r="AC2395" s="40">
        <f>_xll.qlCalendarAdvance(calendar,$AC2394,AA2395,,,trigger)</f>
        <v>56192</v>
      </c>
      <c r="AD2395" s="40">
        <f>_xll.qlInterestRateIndexMaturity($X$9,AC2395,)</f>
        <v>56373</v>
      </c>
      <c r="AE2395" s="43">
        <f>_xll.qlTenorBasisValue(TenorBasis6M,AC2395,_xll.ohTrigger(trigger,$X$24))</f>
        <v>2.1653318971846211E-4</v>
      </c>
      <c r="AF2395" s="90">
        <f>_xll.qlTenorBasisForwardRate(TenorBasis6M,AC2395,_xll.ohTrigger(trigger,$X$24))</f>
        <v>1.4324975274068365E-2</v>
      </c>
      <c r="AG2395" s="90">
        <f>_xll.qlIndexFixing(TenorBasisIndex6M,$AB2395,TRUE,_xll.ohTrigger(trigger,$X$24))</f>
        <v>1.4447733019048798E-2</v>
      </c>
      <c r="AH2395" s="43">
        <f>_xll.qlIndexFixing($X$9,$AB2395,TRUE,trigger)</f>
        <v>1.4475296993632713E-2</v>
      </c>
      <c r="AI2395" s="45">
        <f t="shared" si="51"/>
        <v>-0.27563974583914852</v>
      </c>
    </row>
    <row r="2396" spans="27:35" x14ac:dyDescent="0.2">
      <c r="AA2396" s="122" t="s">
        <v>88</v>
      </c>
      <c r="AB2396" s="40">
        <f>_xll.qlInterestRateIndexFixingDate($X$9,AC2396)</f>
        <v>56195</v>
      </c>
      <c r="AC2396" s="40">
        <f>_xll.qlCalendarAdvance(calendar,$AC2395,AA2396,,,trigger)</f>
        <v>56199</v>
      </c>
      <c r="AD2396" s="40">
        <f>_xll.qlInterestRateIndexMaturity($X$9,AC2396,)</f>
        <v>56380</v>
      </c>
      <c r="AE2396" s="43">
        <f>_xll.qlTenorBasisValue(TenorBasis6M,AC2396,_xll.ohTrigger(trigger,$X$24))</f>
        <v>2.1645533162745149E-4</v>
      </c>
      <c r="AF2396" s="90">
        <f>_xll.qlTenorBasisForwardRate(TenorBasis6M,AC2396,_xll.ohTrigger(trigger,$X$24))</f>
        <v>1.431570805080158E-2</v>
      </c>
      <c r="AG2396" s="90">
        <f>_xll.qlIndexFixing(TenorBasisIndex6M,$AB2396,TRUE,_xll.ohTrigger(trigger,$X$24))</f>
        <v>1.4438465518821679E-2</v>
      </c>
      <c r="AH2396" s="43">
        <f>_xll.qlIndexFixing($X$9,$AB2396,TRUE,trigger)</f>
        <v>1.4465917741422018E-2</v>
      </c>
      <c r="AI2396" s="45">
        <f t="shared" si="51"/>
        <v>-0.27452222600338194</v>
      </c>
    </row>
    <row r="2397" spans="27:35" x14ac:dyDescent="0.2">
      <c r="AA2397" s="122" t="s">
        <v>88</v>
      </c>
      <c r="AB2397" s="40">
        <f>_xll.qlInterestRateIndexFixingDate($X$9,AC2397)</f>
        <v>56202</v>
      </c>
      <c r="AC2397" s="40">
        <f>_xll.qlCalendarAdvance(calendar,$AC2396,AA2397,,,trigger)</f>
        <v>56206</v>
      </c>
      <c r="AD2397" s="40">
        <f>_xll.qlInterestRateIndexMaturity($X$9,AC2397,)</f>
        <v>56387</v>
      </c>
      <c r="AE2397" s="43">
        <f>_xll.qlTenorBasisValue(TenorBasis6M,AC2397,_xll.ohTrigger(trigger,$X$24))</f>
        <v>2.1637772144382549E-4</v>
      </c>
      <c r="AF2397" s="90">
        <f>_xll.qlTenorBasisForwardRate(TenorBasis6M,AC2397,_xll.ohTrigger(trigger,$X$24))</f>
        <v>1.4306407957359706E-2</v>
      </c>
      <c r="AG2397" s="90">
        <f>_xll.qlIndexFixing(TenorBasisIndex6M,$AB2397,TRUE,_xll.ohTrigger(trigger,$X$24))</f>
        <v>1.435050910752525E-2</v>
      </c>
      <c r="AH2397" s="43">
        <f>_xll.qlIndexFixing($X$9,$AB2397,TRUE,trigger)</f>
        <v>1.4456497170070505E-2</v>
      </c>
      <c r="AI2397" s="45">
        <f t="shared" si="51"/>
        <v>-1.0598806254525499</v>
      </c>
    </row>
    <row r="2398" spans="27:35" x14ac:dyDescent="0.2">
      <c r="AA2398" s="122" t="s">
        <v>88</v>
      </c>
      <c r="AB2398" s="40">
        <f>_xll.qlInterestRateIndexFixingDate($X$9,AC2398)</f>
        <v>56209</v>
      </c>
      <c r="AC2398" s="40">
        <f>_xll.qlCalendarAdvance(calendar,$AC2397,AA2398,,,trigger)</f>
        <v>56213</v>
      </c>
      <c r="AD2398" s="40">
        <f>_xll.qlInterestRateIndexMaturity($X$9,AC2398,)</f>
        <v>56394</v>
      </c>
      <c r="AE2398" s="43">
        <f>_xll.qlTenorBasisValue(TenorBasis6M,AC2398,_xll.ohTrigger(trigger,$X$24))</f>
        <v>2.163003584019836E-4</v>
      </c>
      <c r="AF2398" s="90">
        <f>_xll.qlTenorBasisForwardRate(TenorBasis6M,AC2398,_xll.ohTrigger(trigger,$X$24))</f>
        <v>1.4297074993438895E-2</v>
      </c>
      <c r="AG2398" s="90">
        <f>_xll.qlIndexFixing(TenorBasisIndex6M,$AB2398,TRUE,_xll.ohTrigger(trigger,$X$24))</f>
        <v>1.4419831901491454E-2</v>
      </c>
      <c r="AH2398" s="43">
        <f>_xll.qlIndexFixing($X$9,$AB2398,TRUE,trigger)</f>
        <v>1.4447035280160253E-2</v>
      </c>
      <c r="AI2398" s="45">
        <f t="shared" si="51"/>
        <v>-0.27203378668799394</v>
      </c>
    </row>
    <row r="2399" spans="27:35" x14ac:dyDescent="0.2">
      <c r="AA2399" s="122" t="s">
        <v>88</v>
      </c>
      <c r="AB2399" s="40">
        <f>_xll.qlInterestRateIndexFixingDate($X$9,AC2399)</f>
        <v>56216</v>
      </c>
      <c r="AC2399" s="40">
        <f>_xll.qlCalendarAdvance(calendar,$AC2398,AA2399,,,trigger)</f>
        <v>56220</v>
      </c>
      <c r="AD2399" s="40">
        <f>_xll.qlInterestRateIndexMaturity($X$9,AC2399,)</f>
        <v>56402</v>
      </c>
      <c r="AE2399" s="43">
        <f>_xll.qlTenorBasisValue(TenorBasis6M,AC2399,_xll.ohTrigger(trigger,$X$24))</f>
        <v>2.1622324173858556E-4</v>
      </c>
      <c r="AF2399" s="90">
        <f>_xll.qlTenorBasisForwardRate(TenorBasis6M,AC2399,_xll.ohTrigger(trigger,$X$24))</f>
        <v>1.4287311578939921E-2</v>
      </c>
      <c r="AG2399" s="90">
        <f>_xll.qlIndexFixing(TenorBasisIndex6M,$AB2399,TRUE,_xll.ohTrigger(trigger,$X$24))</f>
        <v>1.4489527762553241E-2</v>
      </c>
      <c r="AH2399" s="43">
        <f>_xll.qlIndexFixing($X$9,$AB2399,TRUE,trigger)</f>
        <v>1.4437127704566935E-2</v>
      </c>
      <c r="AI2399" s="45">
        <f t="shared" si="51"/>
        <v>0.52400057986306048</v>
      </c>
    </row>
    <row r="2400" spans="27:35" x14ac:dyDescent="0.2">
      <c r="AA2400" s="122" t="s">
        <v>88</v>
      </c>
      <c r="AB2400" s="40">
        <f>_xll.qlInterestRateIndexFixingDate($X$9,AC2400)</f>
        <v>56223</v>
      </c>
      <c r="AC2400" s="40">
        <f>_xll.qlCalendarAdvance(calendar,$AC2399,AA2400,,,trigger)</f>
        <v>56227</v>
      </c>
      <c r="AD2400" s="40">
        <f>_xll.qlInterestRateIndexMaturity($X$9,AC2400,)</f>
        <v>56409</v>
      </c>
      <c r="AE2400" s="43">
        <f>_xll.qlTenorBasisValue(TenorBasis6M,AC2400,_xll.ohTrigger(trigger,$X$24))</f>
        <v>2.1614637069254506E-4</v>
      </c>
      <c r="AF2400" s="90">
        <f>_xll.qlTenorBasisForwardRate(TenorBasis6M,AC2400,_xll.ohTrigger(trigger,$X$24))</f>
        <v>1.4277910153392409E-2</v>
      </c>
      <c r="AG2400" s="90">
        <f>_xll.qlIndexFixing(TenorBasisIndex6M,$AB2400,TRUE,_xll.ohTrigger(trigger,$X$24))</f>
        <v>1.4400671344367698E-2</v>
      </c>
      <c r="AH2400" s="43">
        <f>_xll.qlIndexFixing($X$9,$AB2400,TRUE,trigger)</f>
        <v>1.4427579846766726E-2</v>
      </c>
      <c r="AI2400" s="45">
        <f t="shared" si="51"/>
        <v>-0.26908502399027728</v>
      </c>
    </row>
    <row r="2401" spans="27:35" x14ac:dyDescent="0.2">
      <c r="AA2401" s="122" t="s">
        <v>88</v>
      </c>
      <c r="AB2401" s="40">
        <f>_xll.qlInterestRateIndexFixingDate($X$9,AC2401)</f>
        <v>56230</v>
      </c>
      <c r="AC2401" s="40">
        <f>_xll.qlCalendarAdvance(calendar,$AC2400,AA2401,,,trigger)</f>
        <v>56234</v>
      </c>
      <c r="AD2401" s="40">
        <f>_xll.qlInterestRateIndexMaturity($X$9,AC2401,)</f>
        <v>56416</v>
      </c>
      <c r="AE2401" s="43">
        <f>_xll.qlTenorBasisValue(TenorBasis6M,AC2401,_xll.ohTrigger(trigger,$X$24))</f>
        <v>2.1606974450502371E-4</v>
      </c>
      <c r="AF2401" s="90">
        <f>_xll.qlTenorBasisForwardRate(TenorBasis6M,AC2401,_xll.ohTrigger(trigger,$X$24))</f>
        <v>1.4268475855405621E-2</v>
      </c>
      <c r="AG2401" s="90">
        <f>_xll.qlIndexFixing(TenorBasisIndex6M,$AB2401,TRUE,_xll.ohTrigger(trigger,$X$24))</f>
        <v>1.4391236755993415E-2</v>
      </c>
      <c r="AH2401" s="43">
        <f>_xll.qlIndexFixing($X$9,$AB2401,TRUE,trigger)</f>
        <v>1.4417990670819371E-2</v>
      </c>
      <c r="AI2401" s="45">
        <f t="shared" si="51"/>
        <v>-0.2675391482595546</v>
      </c>
    </row>
    <row r="2402" spans="27:35" x14ac:dyDescent="0.2">
      <c r="AA2402" s="122" t="s">
        <v>88</v>
      </c>
      <c r="AB2402" s="40">
        <f>_xll.qlInterestRateIndexFixingDate($X$9,AC2402)</f>
        <v>56237</v>
      </c>
      <c r="AC2402" s="40">
        <f>_xll.qlCalendarAdvance(calendar,$AC2401,AA2402,,,trigger)</f>
        <v>56241</v>
      </c>
      <c r="AD2402" s="40">
        <f>_xll.qlInterestRateIndexMaturity($X$9,AC2402,)</f>
        <v>56423</v>
      </c>
      <c r="AE2402" s="43">
        <f>_xll.qlTenorBasisValue(TenorBasis6M,AC2402,_xll.ohTrigger(trigger,$X$24))</f>
        <v>2.1599336241942459E-4</v>
      </c>
      <c r="AF2402" s="90">
        <f>_xll.qlTenorBasisForwardRate(TenorBasis6M,AC2402,_xll.ohTrigger(trigger,$X$24))</f>
        <v>1.4259008684694948E-2</v>
      </c>
      <c r="AG2402" s="90">
        <f>_xll.qlIndexFixing(TenorBasisIndex6M,$AB2402,TRUE,_xll.ohTrigger(trigger,$X$24))</f>
        <v>1.4303821801610259E-2</v>
      </c>
      <c r="AH2402" s="43">
        <f>_xll.qlIndexFixing($X$9,$AB2402,TRUE,trigger)</f>
        <v>1.4408360177320879E-2</v>
      </c>
      <c r="AI2402" s="45">
        <f t="shared" si="51"/>
        <v>-1.045383757106201</v>
      </c>
    </row>
    <row r="2403" spans="27:35" x14ac:dyDescent="0.2">
      <c r="AA2403" s="122" t="s">
        <v>88</v>
      </c>
      <c r="AB2403" s="40">
        <f>_xll.qlInterestRateIndexFixingDate($X$9,AC2403)</f>
        <v>56242</v>
      </c>
      <c r="AC2403" s="40">
        <f>_xll.qlCalendarAdvance(calendar,$AC2402,AA2403,,,trigger)</f>
        <v>56248</v>
      </c>
      <c r="AD2403" s="40">
        <f>_xll.qlInterestRateIndexMaturity($X$9,AC2403,)</f>
        <v>56430</v>
      </c>
      <c r="AE2403" s="43">
        <f>_xll.qlTenorBasisValue(TenorBasis6M,AC2403,_xll.ohTrigger(trigger,$X$24))</f>
        <v>2.1591722368138628E-4</v>
      </c>
      <c r="AF2403" s="90">
        <f>_xll.qlTenorBasisForwardRate(TenorBasis6M,AC2403,_xll.ohTrigger(trigger,$X$24))</f>
        <v>1.4249508640976224E-2</v>
      </c>
      <c r="AG2403" s="90">
        <f>_xll.qlIndexFixing(TenorBasisIndex6M,$AB2403,TRUE,_xll.ohTrigger(trigger,$X$24))</f>
        <v>1.4451523880486429E-2</v>
      </c>
      <c r="AH2403" s="43">
        <f>_xll.qlIndexFixing($X$9,$AB2403,TRUE,trigger)</f>
        <v>1.4398688366871646E-2</v>
      </c>
      <c r="AI2403" s="45">
        <f t="shared" si="51"/>
        <v>0.52835513614783725</v>
      </c>
    </row>
    <row r="2404" spans="27:35" x14ac:dyDescent="0.2">
      <c r="AA2404" s="122" t="s">
        <v>88</v>
      </c>
      <c r="AB2404" s="40">
        <f>_xll.qlInterestRateIndexFixingDate($X$9,AC2404)</f>
        <v>56251</v>
      </c>
      <c r="AC2404" s="40">
        <f>_xll.qlCalendarAdvance(calendar,$AC2403,AA2404,,,trigger)</f>
        <v>56255</v>
      </c>
      <c r="AD2404" s="40">
        <f>_xll.qlInterestRateIndexMaturity($X$9,AC2404,)</f>
        <v>56436</v>
      </c>
      <c r="AE2404" s="43">
        <f>_xll.qlTenorBasisValue(TenorBasis6M,AC2404,_xll.ohTrigger(trigger,$X$24))</f>
        <v>2.1584132753877674E-4</v>
      </c>
      <c r="AF2404" s="90">
        <f>_xll.qlTenorBasisForwardRate(TenorBasis6M,AC2404,_xll.ohTrigger(trigger,$X$24))</f>
        <v>1.4240386913361299E-2</v>
      </c>
      <c r="AG2404" s="90">
        <f>_xll.qlIndexFixing(TenorBasisIndex6M,$AB2404,TRUE,_xll.ohTrigger(trigger,$X$24))</f>
        <v>1.4363142093136225E-2</v>
      </c>
      <c r="AH2404" s="43">
        <f>_xll.qlIndexFixing($X$9,$AB2404,TRUE,trigger)</f>
        <v>1.4389396283962004E-2</v>
      </c>
      <c r="AI2404" s="45">
        <f t="shared" si="51"/>
        <v>-0.2625419082577865</v>
      </c>
    </row>
    <row r="2405" spans="27:35" x14ac:dyDescent="0.2">
      <c r="AA2405" s="122" t="s">
        <v>88</v>
      </c>
      <c r="AB2405" s="40">
        <f>_xll.qlInterestRateIndexFixingDate($X$9,AC2405)</f>
        <v>56258</v>
      </c>
      <c r="AC2405" s="40">
        <f>_xll.qlCalendarAdvance(calendar,$AC2404,AA2405,,,trigger)</f>
        <v>56262</v>
      </c>
      <c r="AD2405" s="40">
        <f>_xll.qlInterestRateIndexMaturity($X$9,AC2405,)</f>
        <v>56443</v>
      </c>
      <c r="AE2405" s="43">
        <f>_xll.qlTenorBasisValue(TenorBasis6M,AC2405,_xll.ohTrigger(trigger,$X$24))</f>
        <v>2.1576567324168715E-4</v>
      </c>
      <c r="AF2405" s="90">
        <f>_xll.qlTenorBasisForwardRate(TenorBasis6M,AC2405,_xll.ohTrigger(trigger,$X$24))</f>
        <v>1.4230823847919889E-2</v>
      </c>
      <c r="AG2405" s="90">
        <f>_xll.qlIndexFixing(TenorBasisIndex6M,$AB2405,TRUE,_xll.ohTrigger(trigger,$X$24))</f>
        <v>1.4353578732592973E-2</v>
      </c>
      <c r="AH2405" s="43">
        <f>_xll.qlIndexFixing($X$9,$AB2405,TRUE,trigger)</f>
        <v>1.437964518069175E-2</v>
      </c>
      <c r="AI2405" s="45">
        <f t="shared" si="51"/>
        <v>-0.26066448098776773</v>
      </c>
    </row>
    <row r="2406" spans="27:35" x14ac:dyDescent="0.2">
      <c r="AA2406" s="122" t="s">
        <v>88</v>
      </c>
      <c r="AB2406" s="40">
        <f>_xll.qlInterestRateIndexFixingDate($X$9,AC2406)</f>
        <v>56265</v>
      </c>
      <c r="AC2406" s="40">
        <f>_xll.qlCalendarAdvance(calendar,$AC2405,AA2406,,,trigger)</f>
        <v>56269</v>
      </c>
      <c r="AD2406" s="40">
        <f>_xll.qlInterestRateIndexMaturity($X$9,AC2406,)</f>
        <v>56450</v>
      </c>
      <c r="AE2406" s="43">
        <f>_xll.qlTenorBasisValue(TenorBasis6M,AC2406,_xll.ohTrigger(trigger,$X$24))</f>
        <v>2.1569026004242568E-4</v>
      </c>
      <c r="AF2406" s="90">
        <f>_xll.qlTenorBasisForwardRate(TenorBasis6M,AC2406,_xll.ohTrigger(trigger,$X$24))</f>
        <v>1.4221227909710988E-2</v>
      </c>
      <c r="AG2406" s="90">
        <f>_xll.qlIndexFixing(TenorBasisIndex6M,$AB2406,TRUE,_xll.ohTrigger(trigger,$X$24))</f>
        <v>1.4343982497267043E-2</v>
      </c>
      <c r="AH2406" s="43">
        <f>_xll.qlIndexFixing($X$9,$AB2406,TRUE,trigger)</f>
        <v>1.4369852763621823E-2</v>
      </c>
      <c r="AI2406" s="45">
        <f t="shared" si="51"/>
        <v>-0.25870266354779264</v>
      </c>
    </row>
    <row r="2407" spans="27:35" x14ac:dyDescent="0.2">
      <c r="AA2407" s="122" t="s">
        <v>88</v>
      </c>
      <c r="AB2407" s="40">
        <f>_xll.qlInterestRateIndexFixingDate($X$9,AC2407)</f>
        <v>56272</v>
      </c>
      <c r="AC2407" s="40">
        <f>_xll.qlCalendarAdvance(calendar,$AC2406,AA2407,,,trigger)</f>
        <v>56276</v>
      </c>
      <c r="AD2407" s="40">
        <f>_xll.qlInterestRateIndexMaturity($X$9,AC2407,)</f>
        <v>56457</v>
      </c>
      <c r="AE2407" s="43">
        <f>_xll.qlTenorBasisValue(TenorBasis6M,AC2407,_xll.ohTrigger(trigger,$X$24))</f>
        <v>2.1561508719551153E-4</v>
      </c>
      <c r="AF2407" s="90">
        <f>_xll.qlTenorBasisForwardRate(TenorBasis6M,AC2407,_xll.ohTrigger(trigger,$X$24))</f>
        <v>1.4211599098468289E-2</v>
      </c>
      <c r="AG2407" s="90">
        <f>_xll.qlIndexFixing(TenorBasisIndex6M,$AB2407,TRUE,_xll.ohTrigger(trigger,$X$24))</f>
        <v>1.4334353386890809E-2</v>
      </c>
      <c r="AH2407" s="43">
        <f>_xll.qlIndexFixing($X$9,$AB2407,TRUE,trigger)</f>
        <v>1.4360019033357261E-2</v>
      </c>
      <c r="AI2407" s="45">
        <f t="shared" si="51"/>
        <v>-0.25665646466452652</v>
      </c>
    </row>
    <row r="2408" spans="27:35" x14ac:dyDescent="0.2">
      <c r="AA2408" s="122" t="s">
        <v>88</v>
      </c>
      <c r="AB2408" s="40">
        <f>_xll.qlInterestRateIndexFixingDate($X$9,AC2408)</f>
        <v>56279</v>
      </c>
      <c r="AC2408" s="40">
        <f>_xll.qlCalendarAdvance(calendar,$AC2407,AA2408,,,trigger)</f>
        <v>56283</v>
      </c>
      <c r="AD2408" s="40">
        <f>_xll.qlInterestRateIndexMaturity($X$9,AC2408,)</f>
        <v>56464</v>
      </c>
      <c r="AE2408" s="43">
        <f>_xll.qlTenorBasisValue(TenorBasis6M,AC2408,_xll.ohTrigger(trigger,$X$24))</f>
        <v>2.1554015395766889E-4</v>
      </c>
      <c r="AF2408" s="90">
        <f>_xll.qlTenorBasisForwardRate(TenorBasis6M,AC2408,_xll.ohTrigger(trigger,$X$24))</f>
        <v>1.4201937413925928E-2</v>
      </c>
      <c r="AG2408" s="90">
        <f>_xll.qlIndexFixing(TenorBasisIndex6M,$AB2408,TRUE,_xll.ohTrigger(trigger,$X$24))</f>
        <v>1.4246642370124268E-2</v>
      </c>
      <c r="AH2408" s="43">
        <f>_xll.qlIndexFixing($X$9,$AB2408,TRUE,trigger)</f>
        <v>1.4350143990507967E-2</v>
      </c>
      <c r="AI2408" s="45">
        <f t="shared" si="51"/>
        <v>-1.0350162038369817</v>
      </c>
    </row>
    <row r="2409" spans="27:35" x14ac:dyDescent="0.2">
      <c r="AA2409" s="122" t="s">
        <v>88</v>
      </c>
      <c r="AB2409" s="40">
        <f>_xll.qlInterestRateIndexFixingDate($X$9,AC2409)</f>
        <v>56286</v>
      </c>
      <c r="AC2409" s="40">
        <f>_xll.qlCalendarAdvance(calendar,$AC2408,AA2409,,,trigger)</f>
        <v>56290</v>
      </c>
      <c r="AD2409" s="40">
        <f>_xll.qlInterestRateIndexMaturity($X$9,AC2409,)</f>
        <v>56471</v>
      </c>
      <c r="AE2409" s="43">
        <f>_xll.qlTenorBasisValue(TenorBasis6M,AC2409,_xll.ohTrigger(trigger,$X$24))</f>
        <v>2.1546545958782065E-4</v>
      </c>
      <c r="AF2409" s="90">
        <f>_xll.qlTenorBasisForwardRate(TenorBasis6M,AC2409,_xll.ohTrigger(trigger,$X$24))</f>
        <v>1.419224285582113E-2</v>
      </c>
      <c r="AG2409" s="90">
        <f>_xll.qlIndexFixing(TenorBasisIndex6M,$AB2409,TRUE,_xll.ohTrigger(trigger,$X$24))</f>
        <v>1.431499653992882E-2</v>
      </c>
      <c r="AH2409" s="43">
        <f>_xll.qlIndexFixing($X$9,$AB2409,TRUE,trigger)</f>
        <v>1.4340227635686487E-2</v>
      </c>
      <c r="AI2409" s="45">
        <f t="shared" si="51"/>
        <v>-0.25231095757666244</v>
      </c>
    </row>
    <row r="2410" spans="27:35" x14ac:dyDescent="0.2">
      <c r="AA2410" s="122" t="s">
        <v>88</v>
      </c>
      <c r="AB2410" s="40">
        <f>_xll.qlInterestRateIndexFixingDate($X$9,AC2410)</f>
        <v>56293</v>
      </c>
      <c r="AC2410" s="40">
        <f>_xll.qlCalendarAdvance(calendar,$AC2409,AA2410,,,trigger)</f>
        <v>56297</v>
      </c>
      <c r="AD2410" s="40">
        <f>_xll.qlInterestRateIndexMaturity($X$9,AC2410,)</f>
        <v>56478</v>
      </c>
      <c r="AE2410" s="43">
        <f>_xll.qlTenorBasisValue(TenorBasis6M,AC2410,_xll.ohTrigger(trigger,$X$24))</f>
        <v>2.1539100334708256E-4</v>
      </c>
      <c r="AF2410" s="90">
        <f>_xll.qlTenorBasisForwardRate(TenorBasis6M,AC2410,_xll.ohTrigger(trigger,$X$24))</f>
        <v>1.4182515423897306E-2</v>
      </c>
      <c r="AG2410" s="90">
        <f>_xll.qlIndexFixing(TenorBasisIndex6M,$AB2410,TRUE,_xll.ohTrigger(trigger,$X$24))</f>
        <v>1.4384599911430151E-2</v>
      </c>
      <c r="AH2410" s="43">
        <f>_xll.qlIndexFixing($X$9,$AB2410,TRUE,trigger)</f>
        <v>1.4330269969504926E-2</v>
      </c>
      <c r="AI2410" s="45">
        <f t="shared" ref="AI2410:AI2473" si="52">(AG2410-AH2410)*10000</f>
        <v>0.54329941925225844</v>
      </c>
    </row>
    <row r="2411" spans="27:35" x14ac:dyDescent="0.2">
      <c r="AA2411" s="122" t="s">
        <v>88</v>
      </c>
      <c r="AB2411" s="40">
        <f>_xll.qlInterestRateIndexFixingDate($X$9,AC2411)</f>
        <v>56300</v>
      </c>
      <c r="AC2411" s="40">
        <f>_xll.qlCalendarAdvance(calendar,$AC2410,AA2411,,,trigger)</f>
        <v>56304</v>
      </c>
      <c r="AD2411" s="40">
        <f>_xll.qlInterestRateIndexMaturity($X$9,AC2411,)</f>
        <v>56485</v>
      </c>
      <c r="AE2411" s="43">
        <f>_xll.qlTenorBasisValue(TenorBasis6M,AC2411,_xll.ohTrigger(trigger,$X$24))</f>
        <v>2.1531678449875704E-4</v>
      </c>
      <c r="AF2411" s="90">
        <f>_xll.qlTenorBasisForwardRate(TenorBasis6M,AC2411,_xll.ohTrigger(trigger,$X$24))</f>
        <v>1.4172755117903167E-2</v>
      </c>
      <c r="AG2411" s="90">
        <f>_xll.qlIndexFixing(TenorBasisIndex6M,$AB2411,TRUE,_xll.ohTrigger(trigger,$X$24))</f>
        <v>1.4295508189632641E-2</v>
      </c>
      <c r="AH2411" s="43">
        <f>_xll.qlIndexFixing($X$9,$AB2411,TRUE,trigger)</f>
        <v>1.4320270992581137E-2</v>
      </c>
      <c r="AI2411" s="45">
        <f t="shared" si="52"/>
        <v>-0.24762802948495241</v>
      </c>
    </row>
    <row r="2412" spans="27:35" x14ac:dyDescent="0.2">
      <c r="AA2412" s="122" t="s">
        <v>88</v>
      </c>
      <c r="AB2412" s="40">
        <f>_xll.qlInterestRateIndexFixingDate($X$9,AC2412)</f>
        <v>56307</v>
      </c>
      <c r="AC2412" s="40">
        <f>_xll.qlCalendarAdvance(calendar,$AC2411,AA2412,,,trigger)</f>
        <v>56311</v>
      </c>
      <c r="AD2412" s="40">
        <f>_xll.qlInterestRateIndexMaturity($X$9,AC2412,)</f>
        <v>56495</v>
      </c>
      <c r="AE2412" s="43">
        <f>_xll.qlTenorBasisValue(TenorBasis6M,AC2412,_xll.ohTrigger(trigger,$X$24))</f>
        <v>2.1524280230832732E-4</v>
      </c>
      <c r="AF2412" s="90">
        <f>_xll.qlTenorBasisForwardRate(TenorBasis6M,AC2412,_xll.ohTrigger(trigger,$X$24))</f>
        <v>1.4161662061338095E-2</v>
      </c>
      <c r="AG2412" s="90">
        <f>_xll.qlIndexFixing(TenorBasisIndex6M,$AB2412,TRUE,_xll.ohTrigger(trigger,$X$24))</f>
        <v>1.4207890138472637E-2</v>
      </c>
      <c r="AH2412" s="43">
        <f>_xll.qlIndexFixing($X$9,$AB2412,TRUE,trigger)</f>
        <v>1.4308886324869274E-2</v>
      </c>
      <c r="AI2412" s="45">
        <f t="shared" si="52"/>
        <v>-1.0099618639663674</v>
      </c>
    </row>
    <row r="2413" spans="27:35" x14ac:dyDescent="0.2">
      <c r="AA2413" s="122" t="s">
        <v>88</v>
      </c>
      <c r="AB2413" s="40">
        <f>_xll.qlInterestRateIndexFixingDate($X$9,AC2413)</f>
        <v>56314</v>
      </c>
      <c r="AC2413" s="40">
        <f>_xll.qlCalendarAdvance(calendar,$AC2412,AA2413,,,trigger)</f>
        <v>56318</v>
      </c>
      <c r="AD2413" s="40">
        <f>_xll.qlInterestRateIndexMaturity($X$9,AC2413,)</f>
        <v>56502</v>
      </c>
      <c r="AE2413" s="43">
        <f>_xll.qlTenorBasisValue(TenorBasis6M,AC2413,_xll.ohTrigger(trigger,$X$24))</f>
        <v>2.1516905604345126E-4</v>
      </c>
      <c r="AF2413" s="90">
        <f>_xll.qlTenorBasisForwardRate(TenorBasis6M,AC2413,_xll.ohTrigger(trigger,$X$24))</f>
        <v>1.4151827805417187E-2</v>
      </c>
      <c r="AG2413" s="90">
        <f>_xll.qlIndexFixing(TenorBasisIndex6M,$AB2413,TRUE,_xll.ohTrigger(trigger,$X$24))</f>
        <v>1.4274594675384505E-2</v>
      </c>
      <c r="AH2413" s="43">
        <f>_xll.qlIndexFixing($X$9,$AB2413,TRUE,trigger)</f>
        <v>1.4298794678094083E-2</v>
      </c>
      <c r="AI2413" s="45">
        <f t="shared" si="52"/>
        <v>-0.24200002709577617</v>
      </c>
    </row>
    <row r="2414" spans="27:35" x14ac:dyDescent="0.2">
      <c r="AA2414" s="122" t="s">
        <v>88</v>
      </c>
      <c r="AB2414" s="40">
        <f>_xll.qlInterestRateIndexFixingDate($X$9,AC2414)</f>
        <v>56321</v>
      </c>
      <c r="AC2414" s="40">
        <f>_xll.qlCalendarAdvance(calendar,$AC2413,AA2414,,,trigger)</f>
        <v>56325</v>
      </c>
      <c r="AD2414" s="40">
        <f>_xll.qlInterestRateIndexMaturity($X$9,AC2414,)</f>
        <v>56509</v>
      </c>
      <c r="AE2414" s="43">
        <f>_xll.qlTenorBasisValue(TenorBasis6M,AC2414,_xll.ohTrigger(trigger,$X$24))</f>
        <v>2.1509554497395548E-4</v>
      </c>
      <c r="AF2414" s="90">
        <f>_xll.qlTenorBasisForwardRate(TenorBasis6M,AC2414,_xll.ohTrigger(trigger,$X$24))</f>
        <v>1.4141960671577195E-2</v>
      </c>
      <c r="AG2414" s="90">
        <f>_xll.qlIndexFixing(TenorBasisIndex6M,$AB2414,TRUE,_xll.ohTrigger(trigger,$X$24))</f>
        <v>1.4264727217808259E-2</v>
      </c>
      <c r="AH2414" s="43">
        <f>_xll.qlIndexFixing($X$9,$AB2414,TRUE,trigger)</f>
        <v>1.4288661718517452E-2</v>
      </c>
      <c r="AI2414" s="45">
        <f t="shared" si="52"/>
        <v>-0.23934500709192619</v>
      </c>
    </row>
    <row r="2415" spans="27:35" x14ac:dyDescent="0.2">
      <c r="AA2415" s="122" t="s">
        <v>88</v>
      </c>
      <c r="AB2415" s="40">
        <f>_xll.qlInterestRateIndexFixingDate($X$9,AC2415)</f>
        <v>56328</v>
      </c>
      <c r="AC2415" s="40">
        <f>_xll.qlCalendarAdvance(calendar,$AC2414,AA2415,,,trigger)</f>
        <v>56332</v>
      </c>
      <c r="AD2415" s="40">
        <f>_xll.qlInterestRateIndexMaturity($X$9,AC2415,)</f>
        <v>56516</v>
      </c>
      <c r="AE2415" s="43">
        <f>_xll.qlTenorBasisValue(TenorBasis6M,AC2415,_xll.ohTrigger(trigger,$X$24))</f>
        <v>2.1502226837182925E-4</v>
      </c>
      <c r="AF2415" s="90">
        <f>_xll.qlTenorBasisForwardRate(TenorBasis6M,AC2415,_xll.ohTrigger(trigger,$X$24))</f>
        <v>1.4132060659590042E-2</v>
      </c>
      <c r="AG2415" s="90">
        <f>_xll.qlIndexFixing(TenorBasisIndex6M,$AB2415,TRUE,_xll.ohTrigger(trigger,$X$24))</f>
        <v>1.4254826880035621E-2</v>
      </c>
      <c r="AH2415" s="43">
        <f>_xll.qlIndexFixing($X$9,$AB2415,TRUE,trigger)</f>
        <v>1.4278487446778433E-2</v>
      </c>
      <c r="AI2415" s="45">
        <f t="shared" si="52"/>
        <v>-0.23660566742812403</v>
      </c>
    </row>
    <row r="2416" spans="27:35" x14ac:dyDescent="0.2">
      <c r="AA2416" s="122" t="s">
        <v>88</v>
      </c>
      <c r="AB2416" s="40">
        <f>_xll.qlInterestRateIndexFixingDate($X$9,AC2416)</f>
        <v>56333</v>
      </c>
      <c r="AC2416" s="40">
        <f>_xll.qlCalendarAdvance(calendar,$AC2415,AA2416,,,trigger)</f>
        <v>56339</v>
      </c>
      <c r="AD2416" s="40">
        <f>_xll.qlInterestRateIndexMaturity($X$9,AC2416,)</f>
        <v>56522</v>
      </c>
      <c r="AE2416" s="43">
        <f>_xll.qlTenorBasisValue(TenorBasis6M,AC2416,_xll.ohTrigger(trigger,$X$24))</f>
        <v>2.1494922551121867E-4</v>
      </c>
      <c r="AF2416" s="90">
        <f>_xll.qlTenorBasisForwardRate(TenorBasis6M,AC2416,_xll.ohTrigger(trigger,$X$24))</f>
        <v>1.4122572275131856E-2</v>
      </c>
      <c r="AG2416" s="90">
        <f>_xll.qlIndexFixing(TenorBasisIndex6M,$AB2416,TRUE,_xll.ohTrigger(trigger,$X$24))</f>
        <v>1.4245333372353928E-2</v>
      </c>
      <c r="AH2416" s="43">
        <f>_xll.qlIndexFixing($X$9,$AB2416,TRUE,trigger)</f>
        <v>1.4268733730938971E-2</v>
      </c>
      <c r="AI2416" s="45">
        <f t="shared" si="52"/>
        <v>-0.23400358585043413</v>
      </c>
    </row>
    <row r="2417" spans="27:35" x14ac:dyDescent="0.2">
      <c r="AA2417" s="122" t="s">
        <v>88</v>
      </c>
      <c r="AB2417" s="40">
        <f>_xll.qlInterestRateIndexFixingDate($X$9,AC2417)</f>
        <v>56342</v>
      </c>
      <c r="AC2417" s="40">
        <f>_xll.qlCalendarAdvance(calendar,$AC2416,AA2417,,,trigger)</f>
        <v>56346</v>
      </c>
      <c r="AD2417" s="40">
        <f>_xll.qlInterestRateIndexMaturity($X$9,AC2417,)</f>
        <v>56529</v>
      </c>
      <c r="AE2417" s="43">
        <f>_xll.qlTenorBasisValue(TenorBasis6M,AC2417,_xll.ohTrigger(trigger,$X$24))</f>
        <v>2.148764156684206E-4</v>
      </c>
      <c r="AF2417" s="90">
        <f>_xll.qlTenorBasisForwardRate(TenorBasis6M,AC2417,_xll.ohTrigger(trigger,$X$24))</f>
        <v>1.4112609244143664E-2</v>
      </c>
      <c r="AG2417" s="90">
        <f>_xll.qlIndexFixing(TenorBasisIndex6M,$AB2417,TRUE,_xll.ohTrigger(trigger,$X$24))</f>
        <v>1.4313476734535752E-2</v>
      </c>
      <c r="AH2417" s="43">
        <f>_xll.qlIndexFixing($X$9,$AB2417,TRUE,trigger)</f>
        <v>1.4258480192282147E-2</v>
      </c>
      <c r="AI2417" s="45">
        <f t="shared" si="52"/>
        <v>0.5499654225360473</v>
      </c>
    </row>
    <row r="2418" spans="27:35" x14ac:dyDescent="0.2">
      <c r="AA2418" s="122" t="s">
        <v>88</v>
      </c>
      <c r="AB2418" s="40">
        <f>_xll.qlInterestRateIndexFixingDate($X$9,AC2418)</f>
        <v>56349</v>
      </c>
      <c r="AC2418" s="40">
        <f>_xll.qlCalendarAdvance(calendar,$AC2417,AA2418,,,trigger)</f>
        <v>56353</v>
      </c>
      <c r="AD2418" s="40">
        <f>_xll.qlInterestRateIndexMaturity($X$9,AC2418,)</f>
        <v>56536</v>
      </c>
      <c r="AE2418" s="43">
        <f>_xll.qlTenorBasisValue(TenorBasis6M,AC2418,_xll.ohTrigger(trigger,$X$24))</f>
        <v>2.1480383812187676E-4</v>
      </c>
      <c r="AF2418" s="90">
        <f>_xll.qlTenorBasisForwardRate(TenorBasis6M,AC2418,_xll.ohTrigger(trigger,$X$24))</f>
        <v>1.4102613335365801E-2</v>
      </c>
      <c r="AG2418" s="90">
        <f>_xll.qlIndexFixing(TenorBasisIndex6M,$AB2418,TRUE,_xll.ohTrigger(trigger,$X$24))</f>
        <v>1.4148752822132122E-2</v>
      </c>
      <c r="AH2418" s="43">
        <f>_xll.qlIndexFixing($X$9,$AB2418,TRUE,trigger)</f>
        <v>1.424818534468392E-2</v>
      </c>
      <c r="AI2418" s="45">
        <f t="shared" si="52"/>
        <v>-0.99432522551798697</v>
      </c>
    </row>
    <row r="2419" spans="27:35" x14ac:dyDescent="0.2">
      <c r="AA2419" s="122" t="s">
        <v>88</v>
      </c>
      <c r="AB2419" s="40">
        <f>_xll.qlInterestRateIndexFixingDate($X$9,AC2419)</f>
        <v>56356</v>
      </c>
      <c r="AC2419" s="40">
        <f>_xll.qlCalendarAdvance(calendar,$AC2418,AA2419,,,trigger)</f>
        <v>56360</v>
      </c>
      <c r="AD2419" s="40">
        <f>_xll.qlInterestRateIndexMaturity($X$9,AC2419,)</f>
        <v>56543</v>
      </c>
      <c r="AE2419" s="43">
        <f>_xll.qlTenorBasisValue(TenorBasis6M,AC2419,_xll.ohTrigger(trigger,$X$24))</f>
        <v>2.1473149215216786E-4</v>
      </c>
      <c r="AF2419" s="90">
        <f>_xll.qlTenorBasisForwardRate(TenorBasis6M,AC2419,_xll.ohTrigger(trigger,$X$24))</f>
        <v>1.4092584548581174E-2</v>
      </c>
      <c r="AG2419" s="90">
        <f>_xll.qlIndexFixing(TenorBasisIndex6M,$AB2419,TRUE,_xll.ohTrigger(trigger,$X$24))</f>
        <v>1.4215344660628026E-2</v>
      </c>
      <c r="AH2419" s="43">
        <f>_xll.qlIndexFixing($X$9,$AB2419,TRUE,trigger)</f>
        <v>1.4237849188787273E-2</v>
      </c>
      <c r="AI2419" s="45">
        <f t="shared" si="52"/>
        <v>-0.2250452815924682</v>
      </c>
    </row>
    <row r="2420" spans="27:35" x14ac:dyDescent="0.2">
      <c r="AA2420" s="122" t="s">
        <v>88</v>
      </c>
      <c r="AB2420" s="40">
        <f>_xll.qlInterestRateIndexFixingDate($X$9,AC2420)</f>
        <v>56363</v>
      </c>
      <c r="AC2420" s="40">
        <f>_xll.qlCalendarAdvance(calendar,$AC2419,AA2420,,,trigger)</f>
        <v>56367</v>
      </c>
      <c r="AD2420" s="40">
        <f>_xll.qlInterestRateIndexMaturity($X$9,AC2420,)</f>
        <v>56550</v>
      </c>
      <c r="AE2420" s="43">
        <f>_xll.qlTenorBasisValue(TenorBasis6M,AC2420,_xll.ohTrigger(trigger,$X$24))</f>
        <v>2.1465937704200758E-4</v>
      </c>
      <c r="AF2420" s="90">
        <f>_xll.qlTenorBasisForwardRate(TenorBasis6M,AC2420,_xll.ohTrigger(trigger,$X$24))</f>
        <v>1.4082522883577054E-2</v>
      </c>
      <c r="AG2420" s="90">
        <f>_xll.qlIndexFixing(TenorBasisIndex6M,$AB2420,TRUE,_xll.ohTrigger(trigger,$X$24))</f>
        <v>1.4205282663154116E-2</v>
      </c>
      <c r="AH2420" s="43">
        <f>_xll.qlIndexFixing($X$9,$AB2420,TRUE,trigger)</f>
        <v>1.4227471725239116E-2</v>
      </c>
      <c r="AI2420" s="45">
        <f t="shared" si="52"/>
        <v>-0.22189062084999184</v>
      </c>
    </row>
    <row r="2421" spans="27:35" x14ac:dyDescent="0.2">
      <c r="AA2421" s="122" t="s">
        <v>88</v>
      </c>
      <c r="AB2421" s="40">
        <f>_xll.qlInterestRateIndexFixingDate($X$9,AC2421)</f>
        <v>56369</v>
      </c>
      <c r="AC2421" s="40">
        <f>_xll.qlCalendarAdvance(calendar,$AC2420,AA2421,,,trigger)</f>
        <v>56374</v>
      </c>
      <c r="AD2421" s="40">
        <f>_xll.qlInterestRateIndexMaturity($X$9,AC2421,)</f>
        <v>56558</v>
      </c>
      <c r="AE2421" s="43">
        <f>_xll.qlTenorBasisValue(TenorBasis6M,AC2421,_xll.ohTrigger(trigger,$X$24))</f>
        <v>2.1458749207623677E-4</v>
      </c>
      <c r="AF2421" s="90">
        <f>_xll.qlTenorBasisForwardRate(TenorBasis6M,AC2421,_xll.ohTrigger(trigger,$X$24))</f>
        <v>1.4071970134187085E-2</v>
      </c>
      <c r="AG2421" s="90">
        <f>_xll.qlIndexFixing(TenorBasisIndex6M,$AB2421,TRUE,_xll.ohTrigger(trigger,$X$24))</f>
        <v>1.4272209036995063E-2</v>
      </c>
      <c r="AH2421" s="43">
        <f>_xll.qlIndexFixing($X$9,$AB2421,TRUE,trigger)</f>
        <v>1.4216574296938013E-2</v>
      </c>
      <c r="AI2421" s="45">
        <f t="shared" si="52"/>
        <v>0.55634740057049215</v>
      </c>
    </row>
    <row r="2422" spans="27:35" x14ac:dyDescent="0.2">
      <c r="AA2422" s="122" t="s">
        <v>88</v>
      </c>
      <c r="AB2422" s="40">
        <f>_xll.qlInterestRateIndexFixingDate($X$9,AC2422)</f>
        <v>56377</v>
      </c>
      <c r="AC2422" s="40">
        <f>_xll.qlCalendarAdvance(calendar,$AC2421,AA2422,,,trigger)</f>
        <v>56381</v>
      </c>
      <c r="AD2422" s="40">
        <f>_xll.qlInterestRateIndexMaturity($X$9,AC2422,)</f>
        <v>56565</v>
      </c>
      <c r="AE2422" s="43">
        <f>_xll.qlTenorBasisValue(TenorBasis6M,AC2422,_xll.ohTrigger(trigger,$X$24))</f>
        <v>2.1451583654181748E-4</v>
      </c>
      <c r="AF2422" s="90">
        <f>_xll.qlTenorBasisForwardRate(TenorBasis6M,AC2422,_xll.ohTrigger(trigger,$X$24))</f>
        <v>1.4061839969057735E-2</v>
      </c>
      <c r="AG2422" s="90">
        <f>_xll.qlIndexFixing(TenorBasisIndex6M,$AB2422,TRUE,_xll.ohTrigger(trigger,$X$24))</f>
        <v>1.4184603851605177E-2</v>
      </c>
      <c r="AH2422" s="43">
        <f>_xll.qlIndexFixing($X$9,$AB2422,TRUE,trigger)</f>
        <v>1.4206110858125665E-2</v>
      </c>
      <c r="AI2422" s="45">
        <f t="shared" si="52"/>
        <v>-0.21507006520487745</v>
      </c>
    </row>
    <row r="2423" spans="27:35" x14ac:dyDescent="0.2">
      <c r="AA2423" s="122" t="s">
        <v>88</v>
      </c>
      <c r="AB2423" s="40">
        <f>_xll.qlInterestRateIndexFixingDate($X$9,AC2423)</f>
        <v>56384</v>
      </c>
      <c r="AC2423" s="40">
        <f>_xll.qlCalendarAdvance(calendar,$AC2422,AA2423,,,trigger)</f>
        <v>56388</v>
      </c>
      <c r="AD2423" s="40">
        <f>_xll.qlInterestRateIndexMaturity($X$9,AC2423,)</f>
        <v>56572</v>
      </c>
      <c r="AE2423" s="43">
        <f>_xll.qlTenorBasisValue(TenorBasis6M,AC2423,_xll.ohTrigger(trigger,$X$24))</f>
        <v>2.1444440972782724E-4</v>
      </c>
      <c r="AF2423" s="90">
        <f>_xll.qlTenorBasisForwardRate(TenorBasis6M,AC2423,_xll.ohTrigger(trigger,$X$24))</f>
        <v>1.4051676924083017E-2</v>
      </c>
      <c r="AG2423" s="90">
        <f>_xll.qlIndexFixing(TenorBasisIndex6M,$AB2423,TRUE,_xll.ohTrigger(trigger,$X$24))</f>
        <v>1.4098529099227352E-2</v>
      </c>
      <c r="AH2423" s="43">
        <f>_xll.qlIndexFixing($X$9,$AB2423,TRUE,trigger)</f>
        <v>1.4195606112345905E-2</v>
      </c>
      <c r="AI2423" s="45">
        <f t="shared" si="52"/>
        <v>-0.97077013118552347</v>
      </c>
    </row>
    <row r="2424" spans="27:35" x14ac:dyDescent="0.2">
      <c r="AA2424" s="122" t="s">
        <v>88</v>
      </c>
      <c r="AB2424" s="40">
        <f>_xll.qlInterestRateIndexFixingDate($X$9,AC2424)</f>
        <v>56391</v>
      </c>
      <c r="AC2424" s="40">
        <f>_xll.qlCalendarAdvance(calendar,$AC2423,AA2424,,,trigger)</f>
        <v>56395</v>
      </c>
      <c r="AD2424" s="40">
        <f>_xll.qlInterestRateIndexMaturity($X$9,AC2424,)</f>
        <v>56579</v>
      </c>
      <c r="AE2424" s="43">
        <f>_xll.qlTenorBasisValue(TenorBasis6M,AC2424,_xll.ohTrigger(trigger,$X$24))</f>
        <v>2.1437321092545298E-4</v>
      </c>
      <c r="AF2424" s="90">
        <f>_xll.qlTenorBasisForwardRate(TenorBasis6M,AC2424,_xll.ohTrigger(trigger,$X$24))</f>
        <v>1.4041480999065263E-2</v>
      </c>
      <c r="AG2424" s="90">
        <f>_xll.qlIndexFixing(TenorBasisIndex6M,$AB2424,TRUE,_xll.ohTrigger(trigger,$X$24))</f>
        <v>1.4164244195192221E-2</v>
      </c>
      <c r="AH2424" s="43">
        <f>_xll.qlIndexFixing($X$9,$AB2424,TRUE,trigger)</f>
        <v>1.4185060060259509E-2</v>
      </c>
      <c r="AI2424" s="45">
        <f t="shared" si="52"/>
        <v>-0.20815865067287317</v>
      </c>
    </row>
    <row r="2425" spans="27:35" x14ac:dyDescent="0.2">
      <c r="AA2425" s="122" t="s">
        <v>88</v>
      </c>
      <c r="AB2425" s="40">
        <f>_xll.qlInterestRateIndexFixingDate($X$9,AC2425)</f>
        <v>56398</v>
      </c>
      <c r="AC2425" s="40">
        <f>_xll.qlCalendarAdvance(calendar,$AC2424,AA2425,,,trigger)</f>
        <v>56402</v>
      </c>
      <c r="AD2425" s="40">
        <f>_xll.qlInterestRateIndexMaturity($X$9,AC2425,)</f>
        <v>56585</v>
      </c>
      <c r="AE2425" s="43">
        <f>_xll.qlTenorBasisValue(TenorBasis6M,AC2425,_xll.ohTrigger(trigger,$X$24))</f>
        <v>2.1430223942798545E-4</v>
      </c>
      <c r="AF2425" s="90">
        <f>_xll.qlTenorBasisForwardRate(TenorBasis6M,AC2425,_xll.ohTrigger(trigger,$X$24))</f>
        <v>1.403172137804975E-2</v>
      </c>
      <c r="AG2425" s="90">
        <f>_xll.qlIndexFixing(TenorBasisIndex6M,$AB2425,TRUE,_xll.ohTrigger(trigger,$X$24))</f>
        <v>1.40782650171836E-2</v>
      </c>
      <c r="AH2425" s="43">
        <f>_xll.qlIndexFixing($X$9,$AB2425,TRUE,trigger)</f>
        <v>1.4174964815563421E-2</v>
      </c>
      <c r="AI2425" s="45">
        <f t="shared" si="52"/>
        <v>-0.96699798379821023</v>
      </c>
    </row>
    <row r="2426" spans="27:35" x14ac:dyDescent="0.2">
      <c r="AA2426" s="122" t="s">
        <v>88</v>
      </c>
      <c r="AB2426" s="40">
        <f>_xll.qlInterestRateIndexFixingDate($X$9,AC2426)</f>
        <v>56405</v>
      </c>
      <c r="AC2426" s="40">
        <f>_xll.qlCalendarAdvance(calendar,$AC2425,AA2426,,,trigger)</f>
        <v>56409</v>
      </c>
      <c r="AD2426" s="40">
        <f>_xll.qlInterestRateIndexMaturity($X$9,AC2426,)</f>
        <v>56592</v>
      </c>
      <c r="AE2426" s="43">
        <f>_xll.qlTenorBasisValue(TenorBasis6M,AC2426,_xll.ohTrigger(trigger,$X$24))</f>
        <v>2.1423149453081322E-4</v>
      </c>
      <c r="AF2426" s="90">
        <f>_xll.qlTenorBasisForwardRate(TenorBasis6M,AC2426,_xll.ohTrigger(trigger,$X$24))</f>
        <v>1.4021462439454508E-2</v>
      </c>
      <c r="AG2426" s="90">
        <f>_xll.qlIndexFixing(TenorBasisIndex6M,$AB2426,TRUE,_xll.ohTrigger(trigger,$X$24))</f>
        <v>1.4144220181403362E-2</v>
      </c>
      <c r="AH2426" s="43">
        <f>_xll.qlIndexFixing($X$9,$AB2426,TRUE,trigger)</f>
        <v>1.4164339519842558E-2</v>
      </c>
      <c r="AI2426" s="45">
        <f t="shared" si="52"/>
        <v>-0.20119338439195805</v>
      </c>
    </row>
    <row r="2427" spans="27:35" x14ac:dyDescent="0.2">
      <c r="AA2427" s="122" t="s">
        <v>88</v>
      </c>
      <c r="AB2427" s="40">
        <f>_xll.qlInterestRateIndexFixingDate($X$9,AC2427)</f>
        <v>56412</v>
      </c>
      <c r="AC2427" s="40">
        <f>_xll.qlCalendarAdvance(calendar,$AC2426,AA2427,,,trigger)</f>
        <v>56416</v>
      </c>
      <c r="AD2427" s="40">
        <f>_xll.qlInterestRateIndexMaturity($X$9,AC2427,)</f>
        <v>56599</v>
      </c>
      <c r="AE2427" s="43">
        <f>_xll.qlTenorBasisValue(TenorBasis6M,AC2427,_xll.ohTrigger(trigger,$X$24))</f>
        <v>2.1416097553141685E-4</v>
      </c>
      <c r="AF2427" s="90">
        <f>_xll.qlTenorBasisForwardRate(TenorBasis6M,AC2427,_xll.ohTrigger(trigger,$X$24))</f>
        <v>1.4011170621250284E-2</v>
      </c>
      <c r="AG2427" s="90">
        <f>_xll.qlIndexFixing(TenorBasisIndex6M,$AB2427,TRUE,_xll.ohTrigger(trigger,$X$24))</f>
        <v>1.4133928016458797E-2</v>
      </c>
      <c r="AH2427" s="43">
        <f>_xll.qlIndexFixing($X$9,$AB2427,TRUE,trigger)</f>
        <v>1.4153672921071099E-2</v>
      </c>
      <c r="AI2427" s="45">
        <f t="shared" si="52"/>
        <v>-0.19744904612302092</v>
      </c>
    </row>
    <row r="2428" spans="27:35" x14ac:dyDescent="0.2">
      <c r="AA2428" s="122" t="s">
        <v>88</v>
      </c>
      <c r="AB2428" s="40">
        <f>_xll.qlInterestRateIndexFixingDate($X$9,AC2428)</f>
        <v>56419</v>
      </c>
      <c r="AC2428" s="40">
        <f>_xll.qlCalendarAdvance(calendar,$AC2427,AA2428,,,trigger)</f>
        <v>56423</v>
      </c>
      <c r="AD2428" s="40">
        <f>_xll.qlInterestRateIndexMaturity($X$9,AC2428,)</f>
        <v>56606</v>
      </c>
      <c r="AE2428" s="43">
        <f>_xll.qlTenorBasisValue(TenorBasis6M,AC2428,_xll.ohTrigger(trigger,$X$24))</f>
        <v>2.1409068172936326E-4</v>
      </c>
      <c r="AF2428" s="90">
        <f>_xll.qlTenorBasisForwardRate(TenorBasis6M,AC2428,_xll.ohTrigger(trigger,$X$24))</f>
        <v>1.4000845923253182E-2</v>
      </c>
      <c r="AG2428" s="90">
        <f>_xll.qlIndexFixing(TenorBasisIndex6M,$AB2428,TRUE,_xll.ohTrigger(trigger,$X$24))</f>
        <v>1.4201120525543814E-2</v>
      </c>
      <c r="AH2428" s="43">
        <f>_xll.qlIndexFixing($X$9,$AB2428,TRUE,trigger)</f>
        <v>1.414296501991867E-2</v>
      </c>
      <c r="AI2428" s="45">
        <f t="shared" si="52"/>
        <v>0.58155505625144888</v>
      </c>
    </row>
    <row r="2429" spans="27:35" x14ac:dyDescent="0.2">
      <c r="AA2429" s="122" t="s">
        <v>88</v>
      </c>
      <c r="AB2429" s="40">
        <f>_xll.qlInterestRateIndexFixingDate($X$9,AC2429)</f>
        <v>56426</v>
      </c>
      <c r="AC2429" s="40">
        <f>_xll.qlCalendarAdvance(calendar,$AC2428,AA2429,,,trigger)</f>
        <v>56430</v>
      </c>
      <c r="AD2429" s="40">
        <f>_xll.qlInterestRateIndexMaturity($X$9,AC2429,)</f>
        <v>56614</v>
      </c>
      <c r="AE2429" s="43">
        <f>_xll.qlTenorBasisValue(TenorBasis6M,AC2429,_xll.ohTrigger(trigger,$X$24))</f>
        <v>2.1402061242629976E-4</v>
      </c>
      <c r="AF2429" s="90">
        <f>_xll.qlTenorBasisForwardRate(TenorBasis6M,AC2429,_xll.ohTrigger(trigger,$X$24))</f>
        <v>1.3990008166764469E-2</v>
      </c>
      <c r="AG2429" s="90">
        <f>_xll.qlIndexFixing(TenorBasisIndex6M,$AB2429,TRUE,_xll.ohTrigger(trigger,$X$24))</f>
        <v>1.411276961096543E-2</v>
      </c>
      <c r="AH2429" s="43">
        <f>_xll.qlIndexFixing($X$9,$AB2429,TRUE,trigger)</f>
        <v>1.4131710228539344E-2</v>
      </c>
      <c r="AI2429" s="45">
        <f t="shared" si="52"/>
        <v>-0.18940617573914159</v>
      </c>
    </row>
    <row r="2430" spans="27:35" x14ac:dyDescent="0.2">
      <c r="AA2430" s="122" t="s">
        <v>88</v>
      </c>
      <c r="AB2430" s="40">
        <f>_xll.qlInterestRateIndexFixingDate($X$9,AC2430)</f>
        <v>56433</v>
      </c>
      <c r="AC2430" s="40">
        <f>_xll.qlCalendarAdvance(calendar,$AC2429,AA2430,,,trigger)</f>
        <v>56437</v>
      </c>
      <c r="AD2430" s="40">
        <f>_xll.qlInterestRateIndexMaturity($X$9,AC2430,)</f>
        <v>56621</v>
      </c>
      <c r="AE2430" s="43">
        <f>_xll.qlTenorBasisValue(TenorBasis6M,AC2430,_xll.ohTrigger(trigger,$X$24))</f>
        <v>2.1395076692594847E-4</v>
      </c>
      <c r="AF2430" s="90">
        <f>_xll.qlTenorBasisForwardRate(TenorBasis6M,AC2430,_xll.ohTrigger(trigger,$X$24))</f>
        <v>1.3979614957599871E-2</v>
      </c>
      <c r="AG2430" s="90">
        <f>_xll.qlIndexFixing(TenorBasisIndex6M,$AB2430,TRUE,_xll.ohTrigger(trigger,$X$24))</f>
        <v>1.4026875478619144E-2</v>
      </c>
      <c r="AH2430" s="43">
        <f>_xll.qlIndexFixing($X$9,$AB2430,TRUE,trigger)</f>
        <v>1.4120916352638868E-2</v>
      </c>
      <c r="AI2430" s="45">
        <f t="shared" si="52"/>
        <v>-0.94040874019724741</v>
      </c>
    </row>
    <row r="2431" spans="27:35" x14ac:dyDescent="0.2">
      <c r="AA2431" s="122" t="s">
        <v>88</v>
      </c>
      <c r="AB2431" s="40">
        <f>_xll.qlInterestRateIndexFixingDate($X$9,AC2431)</f>
        <v>56440</v>
      </c>
      <c r="AC2431" s="40">
        <f>_xll.qlCalendarAdvance(calendar,$AC2430,AA2431,,,trigger)</f>
        <v>56444</v>
      </c>
      <c r="AD2431" s="40">
        <f>_xll.qlInterestRateIndexMaturity($X$9,AC2431,)</f>
        <v>56628</v>
      </c>
      <c r="AE2431" s="43">
        <f>_xll.qlTenorBasisValue(TenorBasis6M,AC2431,_xll.ohTrigger(trigger,$X$24))</f>
        <v>2.1388114453410037E-4</v>
      </c>
      <c r="AF2431" s="90">
        <f>_xll.qlTenorBasisForwardRate(TenorBasis6M,AC2431,_xll.ohTrigger(trigger,$X$24))</f>
        <v>1.3969188867129332E-2</v>
      </c>
      <c r="AG2431" s="90">
        <f>_xll.qlIndexFixing(TenorBasisIndex6M,$AB2431,TRUE,_xll.ohTrigger(trigger,$X$24))</f>
        <v>1.4091949596208854E-2</v>
      </c>
      <c r="AH2431" s="43">
        <f>_xll.qlIndexFixing($X$9,$AB2431,TRUE,trigger)</f>
        <v>1.411008117513278E-2</v>
      </c>
      <c r="AI2431" s="45">
        <f t="shared" si="52"/>
        <v>-0.18131578923925515</v>
      </c>
    </row>
    <row r="2432" spans="27:35" x14ac:dyDescent="0.2">
      <c r="AA2432" s="122" t="s">
        <v>88</v>
      </c>
      <c r="AB2432" s="40">
        <f>_xll.qlInterestRateIndexFixingDate($X$9,AC2432)</f>
        <v>56447</v>
      </c>
      <c r="AC2432" s="40">
        <f>_xll.qlCalendarAdvance(calendar,$AC2431,AA2432,,,trigger)</f>
        <v>56451</v>
      </c>
      <c r="AD2432" s="40">
        <f>_xll.qlInterestRateIndexMaturity($X$9,AC2432,)</f>
        <v>56635</v>
      </c>
      <c r="AE2432" s="43">
        <f>_xll.qlTenorBasisValue(TenorBasis6M,AC2432,_xll.ohTrigger(trigger,$X$24))</f>
        <v>2.1381174455860968E-4</v>
      </c>
      <c r="AF2432" s="90">
        <f>_xll.qlTenorBasisForwardRate(TenorBasis6M,AC2432,_xll.ohTrigger(trigger,$X$24))</f>
        <v>1.3958729895187771E-2</v>
      </c>
      <c r="AG2432" s="90">
        <f>_xll.qlIndexFixing(TenorBasisIndex6M,$AB2432,TRUE,_xll.ohTrigger(trigger,$X$24))</f>
        <v>1.4081490263631858E-2</v>
      </c>
      <c r="AH2432" s="43">
        <f>_xll.qlIndexFixing($X$9,$AB2432,TRUE,trigger)</f>
        <v>1.4099204696700968E-2</v>
      </c>
      <c r="AI2432" s="45">
        <f t="shared" si="52"/>
        <v>-0.17714433069110358</v>
      </c>
    </row>
    <row r="2433" spans="27:35" x14ac:dyDescent="0.2">
      <c r="AA2433" s="122" t="s">
        <v>88</v>
      </c>
      <c r="AB2433" s="40">
        <f>_xll.qlInterestRateIndexFixingDate($X$9,AC2433)</f>
        <v>56454</v>
      </c>
      <c r="AC2433" s="40">
        <f>_xll.qlCalendarAdvance(calendar,$AC2432,AA2433,,,trigger)</f>
        <v>56458</v>
      </c>
      <c r="AD2433" s="40">
        <f>_xll.qlInterestRateIndexMaturity($X$9,AC2433,)</f>
        <v>56642</v>
      </c>
      <c r="AE2433" s="43">
        <f>_xll.qlTenorBasisValue(TenorBasis6M,AC2433,_xll.ohTrigger(trigger,$X$24))</f>
        <v>2.1374256630938814E-4</v>
      </c>
      <c r="AF2433" s="90">
        <f>_xll.qlTenorBasisForwardRate(TenorBasis6M,AC2433,_xll.ohTrigger(trigger,$X$24))</f>
        <v>1.3948238041614009E-2</v>
      </c>
      <c r="AG2433" s="90">
        <f>_xll.qlIndexFixing(TenorBasisIndex6M,$AB2433,TRUE,_xll.ohTrigger(trigger,$X$24))</f>
        <v>1.4070998047371693E-2</v>
      </c>
      <c r="AH2433" s="43">
        <f>_xll.qlIndexFixing($X$9,$AB2433,TRUE,trigger)</f>
        <v>1.4088286918030277E-2</v>
      </c>
      <c r="AI2433" s="45">
        <f t="shared" si="52"/>
        <v>-0.17288870658584143</v>
      </c>
    </row>
    <row r="2434" spans="27:35" x14ac:dyDescent="0.2">
      <c r="AA2434" s="122" t="s">
        <v>88</v>
      </c>
      <c r="AB2434" s="40">
        <f>_xll.qlInterestRateIndexFixingDate($X$9,AC2434)</f>
        <v>56461</v>
      </c>
      <c r="AC2434" s="40">
        <f>_xll.qlCalendarAdvance(calendar,$AC2433,AA2434,,,trigger)</f>
        <v>56465</v>
      </c>
      <c r="AD2434" s="40">
        <f>_xll.qlInterestRateIndexMaturity($X$9,AC2434,)</f>
        <v>56649</v>
      </c>
      <c r="AE2434" s="43">
        <f>_xll.qlTenorBasisValue(TenorBasis6M,AC2434,_xll.ohTrigger(trigger,$X$24))</f>
        <v>2.1367360909839924E-4</v>
      </c>
      <c r="AF2434" s="90">
        <f>_xll.qlTenorBasisForwardRate(TenorBasis6M,AC2434,_xll.ohTrigger(trigger,$X$24))</f>
        <v>1.3937713306249913E-2</v>
      </c>
      <c r="AG2434" s="90">
        <f>_xll.qlIndexFixing(TenorBasisIndex6M,$AB2434,TRUE,_xll.ohTrigger(trigger,$X$24))</f>
        <v>1.3985211075966399E-2</v>
      </c>
      <c r="AH2434" s="43">
        <f>_xll.qlIndexFixing($X$9,$AB2434,TRUE,trigger)</f>
        <v>1.4077327839806242E-2</v>
      </c>
      <c r="AI2434" s="45">
        <f t="shared" si="52"/>
        <v>-0.9211676383984353</v>
      </c>
    </row>
    <row r="2435" spans="27:35" x14ac:dyDescent="0.2">
      <c r="AA2435" s="122" t="s">
        <v>88</v>
      </c>
      <c r="AB2435" s="40">
        <f>_xll.qlInterestRateIndexFixingDate($X$9,AC2435)</f>
        <v>56468</v>
      </c>
      <c r="AC2435" s="40">
        <f>_xll.qlCalendarAdvance(calendar,$AC2434,AA2435,,,trigger)</f>
        <v>56472</v>
      </c>
      <c r="AD2435" s="40">
        <f>_xll.qlInterestRateIndexMaturity($X$9,AC2435,)</f>
        <v>56656</v>
      </c>
      <c r="AE2435" s="43">
        <f>_xll.qlTenorBasisValue(TenorBasis6M,AC2435,_xll.ohTrigger(trigger,$X$24))</f>
        <v>2.1360487223965254E-4</v>
      </c>
      <c r="AF2435" s="90">
        <f>_xll.qlTenorBasisForwardRate(TenorBasis6M,AC2435,_xll.ohTrigger(trigger,$X$24))</f>
        <v>1.3927155688939957E-2</v>
      </c>
      <c r="AG2435" s="90">
        <f>_xll.qlIndexFixing(TenorBasisIndex6M,$AB2435,TRUE,_xll.ohTrigger(trigger,$X$24))</f>
        <v>1.4049914963174103E-2</v>
      </c>
      <c r="AH2435" s="43">
        <f>_xll.qlIndexFixing($X$9,$AB2435,TRUE,trigger)</f>
        <v>1.4066327462719616E-2</v>
      </c>
      <c r="AI2435" s="45">
        <f t="shared" si="52"/>
        <v>-0.16412499545512965</v>
      </c>
    </row>
    <row r="2436" spans="27:35" x14ac:dyDescent="0.2">
      <c r="AA2436" s="122" t="s">
        <v>88</v>
      </c>
      <c r="AB2436" s="40">
        <f>_xll.qlInterestRateIndexFixingDate($X$9,AC2436)</f>
        <v>56475</v>
      </c>
      <c r="AC2436" s="40">
        <f>_xll.qlCalendarAdvance(calendar,$AC2435,AA2436,,,trigger)</f>
        <v>56479</v>
      </c>
      <c r="AD2436" s="40">
        <f>_xll.qlInterestRateIndexMaturity($X$9,AC2436,)</f>
        <v>56663</v>
      </c>
      <c r="AE2436" s="43">
        <f>_xll.qlTenorBasisValue(TenorBasis6M,AC2436,_xll.ohTrigger(trigger,$X$24))</f>
        <v>2.1353635504919798E-4</v>
      </c>
      <c r="AF2436" s="90">
        <f>_xll.qlTenorBasisForwardRate(TenorBasis6M,AC2436,_xll.ohTrigger(trigger,$X$24))</f>
        <v>1.3916565189533823E-2</v>
      </c>
      <c r="AG2436" s="90">
        <f>_xll.qlIndexFixing(TenorBasisIndex6M,$AB2436,TRUE,_xll.ohTrigger(trigger,$X$24))</f>
        <v>1.4039324094930835E-2</v>
      </c>
      <c r="AH2436" s="43">
        <f>_xll.qlIndexFixing($X$9,$AB2436,TRUE,trigger)</f>
        <v>1.4055285787461153E-2</v>
      </c>
      <c r="AI2436" s="45">
        <f t="shared" si="52"/>
        <v>-0.15961692530317914</v>
      </c>
    </row>
    <row r="2437" spans="27:35" x14ac:dyDescent="0.2">
      <c r="AA2437" s="122" t="s">
        <v>88</v>
      </c>
      <c r="AB2437" s="40">
        <f>_xll.qlInterestRateIndexFixingDate($X$9,AC2437)</f>
        <v>56482</v>
      </c>
      <c r="AC2437" s="40">
        <f>_xll.qlCalendarAdvance(calendar,$AC2436,AA2437,,,trigger)</f>
        <v>56486</v>
      </c>
      <c r="AD2437" s="40">
        <f>_xll.qlInterestRateIndexMaturity($X$9,AC2437,)</f>
        <v>56670</v>
      </c>
      <c r="AE2437" s="43">
        <f>_xll.qlTenorBasisValue(TenorBasis6M,AC2437,_xll.ohTrigger(trigger,$X$24))</f>
        <v>2.134680568451203E-4</v>
      </c>
      <c r="AF2437" s="90">
        <f>_xll.qlTenorBasisForwardRate(TenorBasis6M,AC2437,_xll.ohTrigger(trigger,$X$24))</f>
        <v>1.3905941807885543E-2</v>
      </c>
      <c r="AG2437" s="90">
        <f>_xll.qlIndexFixing(TenorBasisIndex6M,$AB2437,TRUE,_xll.ohTrigger(trigger,$X$24))</f>
        <v>1.4028700342394887E-2</v>
      </c>
      <c r="AH2437" s="43">
        <f>_xll.qlIndexFixing($X$9,$AB2437,TRUE,trigger)</f>
        <v>1.404420281472725E-2</v>
      </c>
      <c r="AI2437" s="45">
        <f t="shared" si="52"/>
        <v>-0.15502472332363029</v>
      </c>
    </row>
    <row r="2438" spans="27:35" x14ac:dyDescent="0.2">
      <c r="AA2438" s="122" t="s">
        <v>88</v>
      </c>
      <c r="AB2438" s="40">
        <f>_xll.qlInterestRateIndexFixingDate($X$9,AC2438)</f>
        <v>56489</v>
      </c>
      <c r="AC2438" s="40">
        <f>_xll.qlCalendarAdvance(calendar,$AC2437,AA2438,,,trigger)</f>
        <v>56493</v>
      </c>
      <c r="AD2438" s="40">
        <f>_xll.qlInterestRateIndexMaturity($X$9,AC2438,)</f>
        <v>56674</v>
      </c>
      <c r="AE2438" s="43">
        <f>_xll.qlTenorBasisValue(TenorBasis6M,AC2438,_xll.ohTrigger(trigger,$X$24))</f>
        <v>2.1339997694753323E-4</v>
      </c>
      <c r="AF2438" s="90">
        <f>_xll.qlTenorBasisForwardRate(TenorBasis6M,AC2438,_xll.ohTrigger(trigger,$X$24))</f>
        <v>1.3896799634234316E-2</v>
      </c>
      <c r="AG2438" s="90">
        <f>_xll.qlIndexFixing(TenorBasisIndex6M,$AB2438,TRUE,_xll.ohTrigger(trigger,$X$24))</f>
        <v>1.4019543649494183E-2</v>
      </c>
      <c r="AH2438" s="43">
        <f>_xll.qlIndexFixing($X$9,$AB2438,TRUE,trigger)</f>
        <v>1.4034685477667366E-2</v>
      </c>
      <c r="AI2438" s="45">
        <f t="shared" si="52"/>
        <v>-0.15141828173182575</v>
      </c>
    </row>
    <row r="2439" spans="27:35" x14ac:dyDescent="0.2">
      <c r="AA2439" s="122" t="s">
        <v>88</v>
      </c>
      <c r="AB2439" s="40">
        <f>_xll.qlInterestRateIndexFixingDate($X$9,AC2439)</f>
        <v>56496</v>
      </c>
      <c r="AC2439" s="40">
        <f>_xll.qlCalendarAdvance(calendar,$AC2438,AA2439,,,trigger)</f>
        <v>56500</v>
      </c>
      <c r="AD2439" s="40">
        <f>_xll.qlInterestRateIndexMaturity($X$9,AC2439,)</f>
        <v>56681</v>
      </c>
      <c r="AE2439" s="43">
        <f>_xll.qlTenorBasisValue(TenorBasis6M,AC2439,_xll.ohTrigger(trigger,$X$24))</f>
        <v>2.1333211467857393E-4</v>
      </c>
      <c r="AF2439" s="90">
        <f>_xll.qlTenorBasisForwardRate(TenorBasis6M,AC2439,_xll.ohTrigger(trigger,$X$24))</f>
        <v>1.388611876661325E-2</v>
      </c>
      <c r="AG2439" s="90">
        <f>_xll.qlIndexFixing(TenorBasisIndex6M,$AB2439,TRUE,_xll.ohTrigger(trigger,$X$24))</f>
        <v>1.4086612777909194E-2</v>
      </c>
      <c r="AH2439" s="43">
        <f>_xll.qlIndexFixing($X$9,$AB2439,TRUE,trigger)</f>
        <v>1.4023530060628195E-2</v>
      </c>
      <c r="AI2439" s="45">
        <f t="shared" si="52"/>
        <v>0.63082717280999245</v>
      </c>
    </row>
    <row r="2440" spans="27:35" x14ac:dyDescent="0.2">
      <c r="AA2440" s="122" t="s">
        <v>88</v>
      </c>
      <c r="AB2440" s="40">
        <f>_xll.qlInterestRateIndexFixingDate($X$9,AC2440)</f>
        <v>56503</v>
      </c>
      <c r="AC2440" s="40">
        <f>_xll.qlCalendarAdvance(calendar,$AC2439,AA2440,,,trigger)</f>
        <v>56507</v>
      </c>
      <c r="AD2440" s="40">
        <f>_xll.qlInterestRateIndexMaturity($X$9,AC2440,)</f>
        <v>56688</v>
      </c>
      <c r="AE2440" s="43">
        <f>_xll.qlTenorBasisValue(TenorBasis6M,AC2440,_xll.ohTrigger(trigger,$X$24))</f>
        <v>2.1326446936239737E-4</v>
      </c>
      <c r="AF2440" s="90">
        <f>_xll.qlTenorBasisForwardRate(TenorBasis6M,AC2440,_xll.ohTrigger(trigger,$X$24))</f>
        <v>1.38754050192018E-2</v>
      </c>
      <c r="AG2440" s="90">
        <f>_xll.qlIndexFixing(TenorBasisIndex6M,$AB2440,TRUE,_xll.ohTrigger(trigger,$X$24))</f>
        <v>1.3998148305131701E-2</v>
      </c>
      <c r="AH2440" s="43">
        <f>_xll.qlIndexFixing($X$9,$AB2440,TRUE,trigger)</f>
        <v>1.4012333351836244E-2</v>
      </c>
      <c r="AI2440" s="45">
        <f t="shared" si="52"/>
        <v>-0.14185046704542903</v>
      </c>
    </row>
    <row r="2441" spans="27:35" x14ac:dyDescent="0.2">
      <c r="AA2441" s="122" t="s">
        <v>88</v>
      </c>
      <c r="AB2441" s="40">
        <f>_xll.qlInterestRateIndexFixingDate($X$9,AC2441)</f>
        <v>56510</v>
      </c>
      <c r="AC2441" s="40">
        <f>_xll.qlCalendarAdvance(calendar,$AC2440,AA2441,,,trigger)</f>
        <v>56514</v>
      </c>
      <c r="AD2441" s="40">
        <f>_xll.qlInterestRateIndexMaturity($X$9,AC2441,)</f>
        <v>56695</v>
      </c>
      <c r="AE2441" s="43">
        <f>_xll.qlTenorBasisValue(TenorBasis6M,AC2441,_xll.ohTrigger(trigger,$X$24))</f>
        <v>2.1319704032517073E-4</v>
      </c>
      <c r="AF2441" s="90">
        <f>_xll.qlTenorBasisForwardRate(TenorBasis6M,AC2441,_xll.ohTrigger(trigger,$X$24))</f>
        <v>1.3864658391856436E-2</v>
      </c>
      <c r="AG2441" s="90">
        <f>_xll.qlIndexFixing(TenorBasisIndex6M,$AB2441,TRUE,_xll.ohTrigger(trigger,$X$24))</f>
        <v>1.3987401310096813E-2</v>
      </c>
      <c r="AH2441" s="43">
        <f>_xll.qlIndexFixing($X$9,$AB2441,TRUE,trigger)</f>
        <v>1.4001095351986207E-2</v>
      </c>
      <c r="AI2441" s="45">
        <f t="shared" si="52"/>
        <v>-0.1369404188939459</v>
      </c>
    </row>
    <row r="2442" spans="27:35" x14ac:dyDescent="0.2">
      <c r="AA2442" s="122" t="s">
        <v>88</v>
      </c>
      <c r="AB2442" s="40">
        <f>_xll.qlInterestRateIndexFixingDate($X$9,AC2442)</f>
        <v>56517</v>
      </c>
      <c r="AC2442" s="40">
        <f>_xll.qlCalendarAdvance(calendar,$AC2441,AA2442,,,trigger)</f>
        <v>56521</v>
      </c>
      <c r="AD2442" s="40">
        <f>_xll.qlInterestRateIndexMaturity($X$9,AC2442,)</f>
        <v>56702</v>
      </c>
      <c r="AE2442" s="43">
        <f>_xll.qlTenorBasisValue(TenorBasis6M,AC2442,_xll.ohTrigger(trigger,$X$24))</f>
        <v>2.1312982689506772E-4</v>
      </c>
      <c r="AF2442" s="90">
        <f>_xll.qlTenorBasisForwardRate(TenorBasis6M,AC2442,_xll.ohTrigger(trigger,$X$24))</f>
        <v>1.3853878884440694E-2</v>
      </c>
      <c r="AG2442" s="90">
        <f>_xll.qlIndexFixing(TenorBasisIndex6M,$AB2442,TRUE,_xll.ohTrigger(trigger,$X$24))</f>
        <v>1.3976621432975478E-2</v>
      </c>
      <c r="AH2442" s="43">
        <f>_xll.qlIndexFixing($X$9,$AB2442,TRUE,trigger)</f>
        <v>1.3989816061772336E-2</v>
      </c>
      <c r="AI2442" s="45">
        <f t="shared" si="52"/>
        <v>-0.13194628796857691</v>
      </c>
    </row>
    <row r="2443" spans="27:35" x14ac:dyDescent="0.2">
      <c r="AA2443" s="122" t="s">
        <v>88</v>
      </c>
      <c r="AB2443" s="40">
        <f>_xll.qlInterestRateIndexFixingDate($X$9,AC2443)</f>
        <v>56524</v>
      </c>
      <c r="AC2443" s="40">
        <f>_xll.qlCalendarAdvance(calendar,$AC2442,AA2443,,,trigger)</f>
        <v>56528</v>
      </c>
      <c r="AD2443" s="40">
        <f>_xll.qlInterestRateIndexMaturity($X$9,AC2443,)</f>
        <v>56710</v>
      </c>
      <c r="AE2443" s="43">
        <f>_xll.qlTenorBasisValue(TenorBasis6M,AC2443,_xll.ohTrigger(trigger,$X$24))</f>
        <v>2.1306282840226299E-4</v>
      </c>
      <c r="AF2443" s="90">
        <f>_xll.qlTenorBasisForwardRate(TenorBasis6M,AC2443,_xll.ohTrigger(trigger,$X$24))</f>
        <v>1.3842548269349044E-2</v>
      </c>
      <c r="AG2443" s="90">
        <f>_xll.qlIndexFixing(TenorBasisIndex6M,$AB2443,TRUE,_xll.ohTrigger(trigger,$X$24))</f>
        <v>1.3965295142963411E-2</v>
      </c>
      <c r="AH2443" s="43">
        <f>_xll.qlIndexFixing($X$9,$AB2443,TRUE,trigger)</f>
        <v>1.3977943249156133E-2</v>
      </c>
      <c r="AI2443" s="45">
        <f t="shared" si="52"/>
        <v>-0.12648106192721803</v>
      </c>
    </row>
    <row r="2444" spans="27:35" x14ac:dyDescent="0.2">
      <c r="AA2444" s="122" t="s">
        <v>88</v>
      </c>
      <c r="AB2444" s="40">
        <f>_xll.qlInterestRateIndexFixingDate($X$9,AC2444)</f>
        <v>56531</v>
      </c>
      <c r="AC2444" s="40">
        <f>_xll.qlCalendarAdvance(calendar,$AC2443,AA2444,,,trigger)</f>
        <v>56535</v>
      </c>
      <c r="AD2444" s="40">
        <f>_xll.qlInterestRateIndexMaturity($X$9,AC2444,)</f>
        <v>56717</v>
      </c>
      <c r="AE2444" s="43">
        <f>_xll.qlTenorBasisValue(TenorBasis6M,AC2444,_xll.ohTrigger(trigger,$X$24))</f>
        <v>2.1299604417892681E-4</v>
      </c>
      <c r="AF2444" s="90">
        <f>_xll.qlTenorBasisForwardRate(TenorBasis6M,AC2444,_xll.ohTrigger(trigger,$X$24))</f>
        <v>1.3831700237140259E-2</v>
      </c>
      <c r="AG2444" s="90">
        <f>_xll.qlIndexFixing(TenorBasisIndex6M,$AB2444,TRUE,_xll.ohTrigger(trigger,$X$24))</f>
        <v>1.3954446733183246E-2</v>
      </c>
      <c r="AH2444" s="43">
        <f>_xll.qlIndexFixing($X$9,$AB2444,TRUE,trigger)</f>
        <v>1.3966577991653104E-2</v>
      </c>
      <c r="AI2444" s="45">
        <f t="shared" si="52"/>
        <v>-0.12131258469858658</v>
      </c>
    </row>
    <row r="2445" spans="27:35" x14ac:dyDescent="0.2">
      <c r="AA2445" s="122" t="s">
        <v>88</v>
      </c>
      <c r="AB2445" s="40">
        <f>_xll.qlInterestRateIndexFixingDate($X$9,AC2445)</f>
        <v>56538</v>
      </c>
      <c r="AC2445" s="40">
        <f>_xll.qlCalendarAdvance(calendar,$AC2444,AA2445,,,trigger)</f>
        <v>56542</v>
      </c>
      <c r="AD2445" s="40">
        <f>_xll.qlInterestRateIndexMaturity($X$9,AC2445,)</f>
        <v>56724</v>
      </c>
      <c r="AE2445" s="43">
        <f>_xll.qlTenorBasisValue(TenorBasis6M,AC2445,_xll.ohTrigger(trigger,$X$24))</f>
        <v>2.1292947355921912E-4</v>
      </c>
      <c r="AF2445" s="90">
        <f>_xll.qlTenorBasisForwardRate(TenorBasis6M,AC2445,_xll.ohTrigger(trigger,$X$24))</f>
        <v>1.3820819323525305E-2</v>
      </c>
      <c r="AG2445" s="90">
        <f>_xll.qlIndexFixing(TenorBasisIndex6M,$AB2445,TRUE,_xll.ohTrigger(trigger,$X$24))</f>
        <v>1.3943565439968643E-2</v>
      </c>
      <c r="AH2445" s="43">
        <f>_xll.qlIndexFixing($X$9,$AB2445,TRUE,trigger)</f>
        <v>1.3955171444701294E-2</v>
      </c>
      <c r="AI2445" s="45">
        <f t="shared" si="52"/>
        <v>-0.11606004732650846</v>
      </c>
    </row>
    <row r="2446" spans="27:35" x14ac:dyDescent="0.2">
      <c r="AA2446" s="122" t="s">
        <v>88</v>
      </c>
      <c r="AB2446" s="40">
        <f>_xll.qlInterestRateIndexFixingDate($X$9,AC2446)</f>
        <v>56545</v>
      </c>
      <c r="AC2446" s="40">
        <f>_xll.qlCalendarAdvance(calendar,$AC2445,AA2446,,,trigger)</f>
        <v>56549</v>
      </c>
      <c r="AD2446" s="40">
        <f>_xll.qlInterestRateIndexMaturity($X$9,AC2446,)</f>
        <v>56731</v>
      </c>
      <c r="AE2446" s="43">
        <f>_xll.qlTenorBasisValue(TenorBasis6M,AC2446,_xll.ohTrigger(trigger,$X$24))</f>
        <v>2.1286311587928418E-4</v>
      </c>
      <c r="AF2446" s="90">
        <f>_xll.qlTenorBasisForwardRate(TenorBasis6M,AC2446,_xll.ohTrigger(trigger,$X$24))</f>
        <v>1.38099055283834E-2</v>
      </c>
      <c r="AG2446" s="90">
        <f>_xll.qlIndexFixing(TenorBasisIndex6M,$AB2446,TRUE,_xll.ohTrigger(trigger,$X$24))</f>
        <v>1.400957501179435E-2</v>
      </c>
      <c r="AH2446" s="43">
        <f>_xll.qlIndexFixing($X$9,$AB2446,TRUE,trigger)</f>
        <v>1.394372360901178E-2</v>
      </c>
      <c r="AI2446" s="45">
        <f t="shared" si="52"/>
        <v>0.65851402782569901</v>
      </c>
    </row>
    <row r="2447" spans="27:35" x14ac:dyDescent="0.2">
      <c r="AA2447" s="122" t="s">
        <v>88</v>
      </c>
      <c r="AB2447" s="40">
        <f>_xll.qlInterestRateIndexFixingDate($X$9,AC2447)</f>
        <v>56552</v>
      </c>
      <c r="AC2447" s="40">
        <f>_xll.qlCalendarAdvance(calendar,$AC2446,AA2447,,,trigger)</f>
        <v>56556</v>
      </c>
      <c r="AD2447" s="40">
        <f>_xll.qlInterestRateIndexMaturity($X$9,AC2447,)</f>
        <v>56737</v>
      </c>
      <c r="AE2447" s="43">
        <f>_xll.qlTenorBasisValue(TenorBasis6M,AC2447,_xll.ohTrigger(trigger,$X$24))</f>
        <v>2.1279697047724505E-4</v>
      </c>
      <c r="AF2447" s="90">
        <f>_xll.qlTenorBasisForwardRate(TenorBasis6M,AC2447,_xll.ohTrigger(trigger,$X$24))</f>
        <v>1.3799488141704896E-2</v>
      </c>
      <c r="AG2447" s="90">
        <f>_xll.qlIndexFixing(TenorBasisIndex6M,$AB2447,TRUE,_xll.ohTrigger(trigger,$X$24))</f>
        <v>1.3922228811453051E-2</v>
      </c>
      <c r="AH2447" s="43">
        <f>_xll.qlIndexFixing($X$9,$AB2447,TRUE,trigger)</f>
        <v>1.3932800279783606E-2</v>
      </c>
      <c r="AI2447" s="45">
        <f t="shared" si="52"/>
        <v>-0.10571468330555778</v>
      </c>
    </row>
    <row r="2448" spans="27:35" x14ac:dyDescent="0.2">
      <c r="AA2448" s="122" t="s">
        <v>88</v>
      </c>
      <c r="AB2448" s="40">
        <f>_xll.qlInterestRateIndexFixingDate($X$9,AC2448)</f>
        <v>56559</v>
      </c>
      <c r="AC2448" s="40">
        <f>_xll.qlCalendarAdvance(calendar,$AC2447,AA2448,,,trigger)</f>
        <v>56563</v>
      </c>
      <c r="AD2448" s="40">
        <f>_xll.qlInterestRateIndexMaturity($X$9,AC2448,)</f>
        <v>56744</v>
      </c>
      <c r="AE2448" s="43">
        <f>_xll.qlTenorBasisValue(TenorBasis6M,AC2448,_xll.ohTrigger(trigger,$X$24))</f>
        <v>2.1273103669319817E-4</v>
      </c>
      <c r="AF2448" s="90">
        <f>_xll.qlTenorBasisForwardRate(TenorBasis6M,AC2448,_xll.ohTrigger(trigger,$X$24))</f>
        <v>1.3788511351160536E-2</v>
      </c>
      <c r="AG2448" s="90">
        <f>_xll.qlIndexFixing(TenorBasisIndex6M,$AB2448,TRUE,_xll.ohTrigger(trigger,$X$24))</f>
        <v>1.3911251639100956E-2</v>
      </c>
      <c r="AH2448" s="43">
        <f>_xll.qlIndexFixing($X$9,$AB2448,TRUE,trigger)</f>
        <v>1.392127326214398E-2</v>
      </c>
      <c r="AI2448" s="45">
        <f t="shared" si="52"/>
        <v>-0.10021623043024105</v>
      </c>
    </row>
    <row r="2449" spans="27:35" x14ac:dyDescent="0.2">
      <c r="AA2449" s="122" t="s">
        <v>88</v>
      </c>
      <c r="AB2449" s="40">
        <f>_xll.qlInterestRateIndexFixingDate($X$9,AC2449)</f>
        <v>56566</v>
      </c>
      <c r="AC2449" s="40">
        <f>_xll.qlCalendarAdvance(calendar,$AC2448,AA2449,,,trigger)</f>
        <v>56570</v>
      </c>
      <c r="AD2449" s="40">
        <f>_xll.qlInterestRateIndexMaturity($X$9,AC2449,)</f>
        <v>56751</v>
      </c>
      <c r="AE2449" s="43">
        <f>_xll.qlTenorBasisValue(TenorBasis6M,AC2449,_xll.ohTrigger(trigger,$X$24))</f>
        <v>2.126653138692076E-4</v>
      </c>
      <c r="AF2449" s="90">
        <f>_xll.qlTenorBasisForwardRate(TenorBasis6M,AC2449,_xll.ohTrigger(trigger,$X$24))</f>
        <v>1.3777501679677541E-2</v>
      </c>
      <c r="AG2449" s="90">
        <f>_xll.qlIndexFixing(TenorBasisIndex6M,$AB2449,TRUE,_xll.ohTrigger(trigger,$X$24))</f>
        <v>1.3900241583793717E-2</v>
      </c>
      <c r="AH2449" s="43">
        <f>_xll.qlIndexFixing($X$9,$AB2449,TRUE,trigger)</f>
        <v>1.3909704959081537E-2</v>
      </c>
      <c r="AI2449" s="45">
        <f t="shared" si="52"/>
        <v>-9.4633752878194033E-2</v>
      </c>
    </row>
    <row r="2450" spans="27:35" x14ac:dyDescent="0.2">
      <c r="AA2450" s="122" t="s">
        <v>88</v>
      </c>
      <c r="AB2450" s="40">
        <f>_xll.qlInterestRateIndexFixingDate($X$9,AC2450)</f>
        <v>56573</v>
      </c>
      <c r="AC2450" s="40">
        <f>_xll.qlCalendarAdvance(calendar,$AC2449,AA2450,,,trigger)</f>
        <v>56577</v>
      </c>
      <c r="AD2450" s="40">
        <f>_xll.qlInterestRateIndexMaturity($X$9,AC2450,)</f>
        <v>56758</v>
      </c>
      <c r="AE2450" s="43">
        <f>_xll.qlTenorBasisValue(TenorBasis6M,AC2450,_xll.ohTrigger(trigger,$X$24))</f>
        <v>2.1259980134929964E-4</v>
      </c>
      <c r="AF2450" s="90">
        <f>_xll.qlTenorBasisForwardRate(TenorBasis6M,AC2450,_xll.ohTrigger(trigger,$X$24))</f>
        <v>1.3766459127148151E-2</v>
      </c>
      <c r="AG2450" s="90">
        <f>_xll.qlIndexFixing(TenorBasisIndex6M,$AB2450,TRUE,_xll.ohTrigger(trigger,$X$24))</f>
        <v>1.3966309234379443E-2</v>
      </c>
      <c r="AH2450" s="43">
        <f>_xll.qlIndexFixing($X$9,$AB2450,TRUE,trigger)</f>
        <v>1.3898095371313937E-2</v>
      </c>
      <c r="AI2450" s="45">
        <f t="shared" si="52"/>
        <v>0.68213863065505476</v>
      </c>
    </row>
    <row r="2451" spans="27:35" x14ac:dyDescent="0.2">
      <c r="AA2451" s="122" t="s">
        <v>88</v>
      </c>
      <c r="AB2451" s="40">
        <f>_xll.qlInterestRateIndexFixingDate($X$9,AC2451)</f>
        <v>56580</v>
      </c>
      <c r="AC2451" s="40">
        <f>_xll.qlCalendarAdvance(calendar,$AC2450,AA2451,,,trigger)</f>
        <v>56584</v>
      </c>
      <c r="AD2451" s="40">
        <f>_xll.qlInterestRateIndexMaturity($X$9,AC2451,)</f>
        <v>56766</v>
      </c>
      <c r="AE2451" s="43">
        <f>_xll.qlTenorBasisValue(TenorBasis6M,AC2451,_xll.ohTrigger(trigger,$X$24))</f>
        <v>2.1253449847945745E-4</v>
      </c>
      <c r="AF2451" s="90">
        <f>_xll.qlTenorBasisForwardRate(TenorBasis6M,AC2451,_xll.ohTrigger(trigger,$X$24))</f>
        <v>1.3754843325812758E-2</v>
      </c>
      <c r="AG2451" s="90">
        <f>_xll.qlIndexFixing(TenorBasisIndex6M,$AB2451,TRUE,_xll.ohTrigger(trigger,$X$24))</f>
        <v>1.3877587122066779E-2</v>
      </c>
      <c r="AH2451" s="43">
        <f>_xll.qlIndexFixing($X$9,$AB2451,TRUE,trigger)</f>
        <v>1.388586512450898E-2</v>
      </c>
      <c r="AI2451" s="45">
        <f t="shared" si="52"/>
        <v>-8.278002442201407E-2</v>
      </c>
    </row>
    <row r="2452" spans="27:35" x14ac:dyDescent="0.2">
      <c r="AA2452" s="122" t="s">
        <v>88</v>
      </c>
      <c r="AB2452" s="40">
        <f>_xll.qlInterestRateIndexFixingDate($X$9,AC2452)</f>
        <v>56587</v>
      </c>
      <c r="AC2452" s="40">
        <f>_xll.qlCalendarAdvance(calendar,$AC2451,AA2452,,,trigger)</f>
        <v>56591</v>
      </c>
      <c r="AD2452" s="40">
        <f>_xll.qlInterestRateIndexMaturity($X$9,AC2452,)</f>
        <v>56773</v>
      </c>
      <c r="AE2452" s="43">
        <f>_xll.qlTenorBasisValue(TenorBasis6M,AC2452,_xll.ohTrigger(trigger,$X$24))</f>
        <v>2.1246940460761555E-4</v>
      </c>
      <c r="AF2452" s="90">
        <f>_xll.qlTenorBasisForwardRate(TenorBasis6M,AC2452,_xll.ohTrigger(trigger,$X$24))</f>
        <v>1.3743732239182651E-2</v>
      </c>
      <c r="AG2452" s="90">
        <f>_xll.qlIndexFixing(TenorBasisIndex6M,$AB2452,TRUE,_xll.ohTrigger(trigger,$X$24))</f>
        <v>1.3866475641638272E-2</v>
      </c>
      <c r="AH2452" s="43">
        <f>_xll.qlIndexFixing($X$9,$AB2452,TRUE,trigger)</f>
        <v>1.3874169571440987E-2</v>
      </c>
      <c r="AI2452" s="45">
        <f t="shared" si="52"/>
        <v>-7.693929802715313E-2</v>
      </c>
    </row>
    <row r="2453" spans="27:35" x14ac:dyDescent="0.2">
      <c r="AA2453" s="122" t="s">
        <v>88</v>
      </c>
      <c r="AB2453" s="40">
        <f>_xll.qlInterestRateIndexFixingDate($X$9,AC2453)</f>
        <v>56594</v>
      </c>
      <c r="AC2453" s="40">
        <f>_xll.qlCalendarAdvance(calendar,$AC2452,AA2453,,,trigger)</f>
        <v>56598</v>
      </c>
      <c r="AD2453" s="40">
        <f>_xll.qlInterestRateIndexMaturity($X$9,AC2453,)</f>
        <v>56780</v>
      </c>
      <c r="AE2453" s="43">
        <f>_xll.qlTenorBasisValue(TenorBasis6M,AC2453,_xll.ohTrigger(trigger,$X$24))</f>
        <v>2.124045190836542E-4</v>
      </c>
      <c r="AF2453" s="90">
        <f>_xll.qlTenorBasisForwardRate(TenorBasis6M,AC2453,_xll.ohTrigger(trigger,$X$24))</f>
        <v>1.373258827028245E-2</v>
      </c>
      <c r="AG2453" s="90">
        <f>_xll.qlIndexFixing(TenorBasisIndex6M,$AB2453,TRUE,_xll.ohTrigger(trigger,$X$24))</f>
        <v>1.3855331276913159E-2</v>
      </c>
      <c r="AH2453" s="43">
        <f>_xll.qlIndexFixing($X$9,$AB2453,TRUE,trigger)</f>
        <v>1.3862432734675216E-2</v>
      </c>
      <c r="AI2453" s="45">
        <f t="shared" si="52"/>
        <v>-7.1014577620563679E-2</v>
      </c>
    </row>
    <row r="2454" spans="27:35" x14ac:dyDescent="0.2">
      <c r="AA2454" s="122" t="s">
        <v>88</v>
      </c>
      <c r="AB2454" s="40">
        <f>_xll.qlInterestRateIndexFixingDate($X$9,AC2454)</f>
        <v>56601</v>
      </c>
      <c r="AC2454" s="40">
        <f>_xll.qlCalendarAdvance(calendar,$AC2453,AA2454,,,trigger)</f>
        <v>56605</v>
      </c>
      <c r="AD2454" s="40">
        <f>_xll.qlInterestRateIndexMaturity($X$9,AC2454,)</f>
        <v>56787</v>
      </c>
      <c r="AE2454" s="43">
        <f>_xll.qlTenorBasisValue(TenorBasis6M,AC2454,_xll.ohTrigger(trigger,$X$24))</f>
        <v>2.1233984125939415E-4</v>
      </c>
      <c r="AF2454" s="90">
        <f>_xll.qlTenorBasisForwardRate(TenorBasis6M,AC2454,_xll.ohTrigger(trigger,$X$24))</f>
        <v>1.3721411419021239E-2</v>
      </c>
      <c r="AG2454" s="90">
        <f>_xll.qlIndexFixing(TenorBasisIndex6M,$AB2454,TRUE,_xll.ohTrigger(trigger,$X$24))</f>
        <v>1.384415402779833E-2</v>
      </c>
      <c r="AH2454" s="43">
        <f>_xll.qlIndexFixing($X$9,$AB2454,TRUE,trigger)</f>
        <v>1.3850654614944707E-2</v>
      </c>
      <c r="AI2454" s="45">
        <f t="shared" si="52"/>
        <v>-6.5005871463762188E-2</v>
      </c>
    </row>
    <row r="2455" spans="27:35" x14ac:dyDescent="0.2">
      <c r="AA2455" s="122" t="s">
        <v>88</v>
      </c>
      <c r="AB2455" s="40">
        <f>_xll.qlInterestRateIndexFixingDate($X$9,AC2455)</f>
        <v>56607</v>
      </c>
      <c r="AC2455" s="40">
        <f>_xll.qlCalendarAdvance(calendar,$AC2454,AA2455,,,trigger)</f>
        <v>56612</v>
      </c>
      <c r="AD2455" s="40">
        <f>_xll.qlInterestRateIndexMaturity($X$9,AC2455,)</f>
        <v>56794</v>
      </c>
      <c r="AE2455" s="43">
        <f>_xll.qlTenorBasisValue(TenorBasis6M,AC2455,_xll.ohTrigger(trigger,$X$24))</f>
        <v>2.1227537048859122E-4</v>
      </c>
      <c r="AF2455" s="90">
        <f>_xll.qlTenorBasisForwardRate(TenorBasis6M,AC2455,_xll.ohTrigger(trigger,$X$24))</f>
        <v>1.3710201685308541E-2</v>
      </c>
      <c r="AG2455" s="90">
        <f>_xll.qlIndexFixing(TenorBasisIndex6M,$AB2455,TRUE,_xll.ohTrigger(trigger,$X$24))</f>
        <v>1.3832943894203746E-2</v>
      </c>
      <c r="AH2455" s="43">
        <f>_xll.qlIndexFixing($X$9,$AB2455,TRUE,trigger)</f>
        <v>1.3838835212980301E-2</v>
      </c>
      <c r="AI2455" s="45">
        <f t="shared" si="52"/>
        <v>-5.8913187765546882E-2</v>
      </c>
    </row>
    <row r="2456" spans="27:35" x14ac:dyDescent="0.2">
      <c r="AA2456" s="122" t="s">
        <v>88</v>
      </c>
      <c r="AB2456" s="40">
        <f>_xll.qlInterestRateIndexFixingDate($X$9,AC2456)</f>
        <v>56614</v>
      </c>
      <c r="AC2456" s="40">
        <f>_xll.qlCalendarAdvance(calendar,$AC2455,AA2456,,,trigger)</f>
        <v>56619</v>
      </c>
      <c r="AD2456" s="40">
        <f>_xll.qlInterestRateIndexMaturity($X$9,AC2456,)</f>
        <v>56800</v>
      </c>
      <c r="AE2456" s="43">
        <f>_xll.qlTenorBasisValue(TenorBasis6M,AC2456,_xll.ohTrigger(trigger,$X$24))</f>
        <v>2.1221110612693072E-4</v>
      </c>
      <c r="AF2456" s="90">
        <f>_xll.qlTenorBasisForwardRate(TenorBasis6M,AC2456,_xll.ohTrigger(trigger,$X$24))</f>
        <v>1.3699513304295146E-2</v>
      </c>
      <c r="AG2456" s="90">
        <f>_xll.qlIndexFixing(TenorBasisIndex6M,$AB2456,TRUE,_xll.ohTrigger(trigger,$X$24))</f>
        <v>1.3822250465160394E-2</v>
      </c>
      <c r="AH2456" s="43">
        <f>_xll.qlIndexFixing($X$9,$AB2456,TRUE,trigger)</f>
        <v>1.382757090631544E-2</v>
      </c>
      <c r="AI2456" s="45">
        <f t="shared" si="52"/>
        <v>-5.3204411550461517E-2</v>
      </c>
    </row>
    <row r="2457" spans="27:35" x14ac:dyDescent="0.2">
      <c r="AA2457" s="122" t="s">
        <v>88</v>
      </c>
      <c r="AB2457" s="40">
        <f>_xll.qlInterestRateIndexFixingDate($X$9,AC2457)</f>
        <v>56622</v>
      </c>
      <c r="AC2457" s="40">
        <f>_xll.qlCalendarAdvance(calendar,$AC2456,AA2457,,,trigger)</f>
        <v>56626</v>
      </c>
      <c r="AD2457" s="40">
        <f>_xll.qlInterestRateIndexMaturity($X$9,AC2457,)</f>
        <v>56807</v>
      </c>
      <c r="AE2457" s="43">
        <f>_xll.qlTenorBasisValue(TenorBasis6M,AC2457,_xll.ohTrigger(trigger,$X$24))</f>
        <v>2.1214704753202225E-4</v>
      </c>
      <c r="AF2457" s="90">
        <f>_xll.qlTenorBasisForwardRate(TenorBasis6M,AC2457,_xll.ohTrigger(trigger,$X$24))</f>
        <v>1.3688240581668853E-2</v>
      </c>
      <c r="AG2457" s="90">
        <f>_xll.qlIndexFixing(TenorBasisIndex6M,$AB2457,TRUE,_xll.ohTrigger(trigger,$X$24))</f>
        <v>1.3887669301503565E-2</v>
      </c>
      <c r="AH2457" s="43">
        <f>_xll.qlIndexFixing($X$9,$AB2457,TRUE,trigger)</f>
        <v>1.3815672345874868E-2</v>
      </c>
      <c r="AI2457" s="45">
        <f t="shared" si="52"/>
        <v>0.71996955628697223</v>
      </c>
    </row>
    <row r="2458" spans="27:35" x14ac:dyDescent="0.2">
      <c r="AA2458" s="122" t="s">
        <v>88</v>
      </c>
      <c r="AB2458" s="40">
        <f>_xll.qlInterestRateIndexFixingDate($X$9,AC2458)</f>
        <v>56629</v>
      </c>
      <c r="AC2458" s="40">
        <f>_xll.qlCalendarAdvance(calendar,$AC2457,AA2458,,,trigger)</f>
        <v>56633</v>
      </c>
      <c r="AD2458" s="40">
        <f>_xll.qlInterestRateIndexMaturity($X$9,AC2458,)</f>
        <v>56814</v>
      </c>
      <c r="AE2458" s="43">
        <f>_xll.qlTenorBasisValue(TenorBasis6M,AC2458,_xll.ohTrigger(trigger,$X$24))</f>
        <v>2.1208319406339408E-4</v>
      </c>
      <c r="AF2458" s="90">
        <f>_xll.qlTenorBasisForwardRate(TenorBasis6M,AC2458,_xll.ohTrigger(trigger,$X$24))</f>
        <v>1.3676934977248919E-2</v>
      </c>
      <c r="AG2458" s="90">
        <f>_xll.qlIndexFixing(TenorBasisIndex6M,$AB2458,TRUE,_xll.ohTrigger(trigger,$X$24))</f>
        <v>1.3799671336173993E-2</v>
      </c>
      <c r="AH2458" s="43">
        <f>_xll.qlIndexFixing($X$9,$AB2458,TRUE,trigger)</f>
        <v>1.3803732506549454E-2</v>
      </c>
      <c r="AI2458" s="45">
        <f t="shared" si="52"/>
        <v>-4.0611703754616507E-2</v>
      </c>
    </row>
    <row r="2459" spans="27:35" x14ac:dyDescent="0.2">
      <c r="AA2459" s="122" t="s">
        <v>88</v>
      </c>
      <c r="AB2459" s="40">
        <f>_xll.qlInterestRateIndexFixingDate($X$9,AC2459)</f>
        <v>56636</v>
      </c>
      <c r="AC2459" s="40">
        <f>_xll.qlCalendarAdvance(calendar,$AC2458,AA2459,,,trigger)</f>
        <v>56640</v>
      </c>
      <c r="AD2459" s="40">
        <f>_xll.qlInterestRateIndexMaturity($X$9,AC2459,)</f>
        <v>56821</v>
      </c>
      <c r="AE2459" s="43">
        <f>_xll.qlTenorBasisValue(TenorBasis6M,AC2459,_xll.ohTrigger(trigger,$X$24))</f>
        <v>2.1201954508248813E-4</v>
      </c>
      <c r="AF2459" s="90">
        <f>_xll.qlTenorBasisForwardRate(TenorBasis6M,AC2459,_xll.ohTrigger(trigger,$X$24))</f>
        <v>1.366559649095673E-2</v>
      </c>
      <c r="AG2459" s="90">
        <f>_xll.qlIndexFixing(TenorBasisIndex6M,$AB2459,TRUE,_xll.ohTrigger(trigger,$X$24))</f>
        <v>1.3788332445886736E-2</v>
      </c>
      <c r="AH2459" s="43">
        <f>_xll.qlIndexFixing($X$9,$AB2459,TRUE,trigger)</f>
        <v>1.3791751389078939E-2</v>
      </c>
      <c r="AI2459" s="45">
        <f t="shared" si="52"/>
        <v>-3.4189431922029834E-2</v>
      </c>
    </row>
    <row r="2460" spans="27:35" x14ac:dyDescent="0.2">
      <c r="AA2460" s="122" t="s">
        <v>88</v>
      </c>
      <c r="AB2460" s="40">
        <f>_xll.qlInterestRateIndexFixingDate($X$9,AC2460)</f>
        <v>56643</v>
      </c>
      <c r="AC2460" s="40">
        <f>_xll.qlCalendarAdvance(calendar,$AC2459,AA2460,,,trigger)</f>
        <v>56647</v>
      </c>
      <c r="AD2460" s="40">
        <f>_xll.qlInterestRateIndexMaturity($X$9,AC2460,)</f>
        <v>56828</v>
      </c>
      <c r="AE2460" s="43">
        <f>_xll.qlTenorBasisValue(TenorBasis6M,AC2460,_xll.ohTrigger(trigger,$X$24))</f>
        <v>2.1195609995265424E-4</v>
      </c>
      <c r="AF2460" s="90">
        <f>_xll.qlTenorBasisForwardRate(TenorBasis6M,AC2460,_xll.ohTrigger(trigger,$X$24))</f>
        <v>1.3654225122718537E-2</v>
      </c>
      <c r="AG2460" s="90">
        <f>_xll.qlIndexFixing(TenorBasisIndex6M,$AB2460,TRUE,_xll.ohTrigger(trigger,$X$24))</f>
        <v>1.3776960671636081E-2</v>
      </c>
      <c r="AH2460" s="43">
        <f>_xll.qlIndexFixing($X$9,$AB2460,TRUE,trigger)</f>
        <v>1.3779728994204389E-2</v>
      </c>
      <c r="AI2460" s="45">
        <f t="shared" si="52"/>
        <v>-2.7683225683073492E-2</v>
      </c>
    </row>
    <row r="2461" spans="27:35" x14ac:dyDescent="0.2">
      <c r="AA2461" s="122" t="s">
        <v>88</v>
      </c>
      <c r="AB2461" s="40">
        <f>_xll.qlInterestRateIndexFixingDate($X$9,AC2461)</f>
        <v>56650</v>
      </c>
      <c r="AC2461" s="40">
        <f>_xll.qlCalendarAdvance(calendar,$AC2460,AA2461,,,trigger)</f>
        <v>56654</v>
      </c>
      <c r="AD2461" s="40">
        <f>_xll.qlInterestRateIndexMaturity($X$9,AC2461,)</f>
        <v>56835</v>
      </c>
      <c r="AE2461" s="43">
        <f>_xll.qlTenorBasisValue(TenorBasis6M,AC2461,_xll.ohTrigger(trigger,$X$24))</f>
        <v>2.1189285803914504E-4</v>
      </c>
      <c r="AF2461" s="90">
        <f>_xll.qlTenorBasisForwardRate(TenorBasis6M,AC2461,_xll.ohTrigger(trigger,$X$24))</f>
        <v>1.3642820872465001E-2</v>
      </c>
      <c r="AG2461" s="90">
        <f>_xll.qlIndexFixing(TenorBasisIndex6M,$AB2461,TRUE,_xll.ohTrigger(trigger,$X$24))</f>
        <v>1.3765556013351809E-2</v>
      </c>
      <c r="AH2461" s="43">
        <f>_xll.qlIndexFixing($X$9,$AB2461,TRUE,trigger)</f>
        <v>1.3767665322671282E-2</v>
      </c>
      <c r="AI2461" s="45">
        <f t="shared" si="52"/>
        <v>-2.1093093194729517E-2</v>
      </c>
    </row>
    <row r="2462" spans="27:35" x14ac:dyDescent="0.2">
      <c r="AA2462" s="122" t="s">
        <v>88</v>
      </c>
      <c r="AB2462" s="40">
        <f>_xll.qlInterestRateIndexFixingDate($X$9,AC2462)</f>
        <v>56657</v>
      </c>
      <c r="AC2462" s="40">
        <f>_xll.qlCalendarAdvance(calendar,$AC2461,AA2462,,,trigger)</f>
        <v>56661</v>
      </c>
      <c r="AD2462" s="40">
        <f>_xll.qlInterestRateIndexMaturity($X$9,AC2462,)</f>
        <v>56842</v>
      </c>
      <c r="AE2462" s="43">
        <f>_xll.qlTenorBasisValue(TenorBasis6M,AC2462,_xll.ohTrigger(trigger,$X$24))</f>
        <v>2.1182981870911062E-4</v>
      </c>
      <c r="AF2462" s="90">
        <f>_xll.qlTenorBasisForwardRate(TenorBasis6M,AC2462,_xll.ohTrigger(trigger,$X$24))</f>
        <v>1.3631383740127227E-2</v>
      </c>
      <c r="AG2462" s="90">
        <f>_xll.qlIndexFixing(TenorBasisIndex6M,$AB2462,TRUE,_xll.ohTrigger(trigger,$X$24))</f>
        <v>1.3679369851253878E-2</v>
      </c>
      <c r="AH2462" s="43">
        <f>_xll.qlIndexFixing($X$9,$AB2462,TRUE,trigger)</f>
        <v>1.3755560375223777E-2</v>
      </c>
      <c r="AI2462" s="45">
        <f t="shared" si="52"/>
        <v>-0.76190523969899004</v>
      </c>
    </row>
    <row r="2463" spans="27:35" x14ac:dyDescent="0.2">
      <c r="AA2463" s="122" t="s">
        <v>88</v>
      </c>
      <c r="AB2463" s="40">
        <f>_xll.qlInterestRateIndexFixingDate($X$9,AC2463)</f>
        <v>56664</v>
      </c>
      <c r="AC2463" s="40">
        <f>_xll.qlCalendarAdvance(calendar,$AC2462,AA2463,,,trigger)</f>
        <v>56668</v>
      </c>
      <c r="AD2463" s="40">
        <f>_xll.qlInterestRateIndexMaturity($X$9,AC2463,)</f>
        <v>56849</v>
      </c>
      <c r="AE2463" s="43">
        <f>_xll.qlTenorBasisValue(TenorBasis6M,AC2463,_xll.ohTrigger(trigger,$X$24))</f>
        <v>2.1176698133159309E-4</v>
      </c>
      <c r="AF2463" s="90">
        <f>_xll.qlTenorBasisForwardRate(TenorBasis6M,AC2463,_xll.ohTrigger(trigger,$X$24))</f>
        <v>1.3619913725644712E-2</v>
      </c>
      <c r="AG2463" s="90">
        <f>_xll.qlIndexFixing(TenorBasisIndex6M,$AB2463,TRUE,_xll.ohTrigger(trigger,$X$24))</f>
        <v>1.374264804442008E-2</v>
      </c>
      <c r="AH2463" s="43">
        <f>_xll.qlIndexFixing($X$9,$AB2463,TRUE,trigger)</f>
        <v>1.3743414152614422E-2</v>
      </c>
      <c r="AI2463" s="45">
        <f t="shared" si="52"/>
        <v>-7.6610819434164146E-3</v>
      </c>
    </row>
    <row r="2464" spans="27:35" x14ac:dyDescent="0.2">
      <c r="AA2464" s="122" t="s">
        <v>88</v>
      </c>
      <c r="AB2464" s="40">
        <f>_xll.qlInterestRateIndexFixingDate($X$9,AC2464)</f>
        <v>56671</v>
      </c>
      <c r="AC2464" s="40">
        <f>_xll.qlCalendarAdvance(calendar,$AC2463,AA2464,,,trigger)</f>
        <v>56675</v>
      </c>
      <c r="AD2464" s="40">
        <f>_xll.qlInterestRateIndexMaturity($X$9,AC2464,)</f>
        <v>56859</v>
      </c>
      <c r="AE2464" s="43">
        <f>_xll.qlTenorBasisValue(TenorBasis6M,AC2464,_xll.ohTrigger(trigger,$X$24))</f>
        <v>2.117043452775214E-4</v>
      </c>
      <c r="AF2464" s="90">
        <f>_xll.qlTenorBasisForwardRate(TenorBasis6M,AC2464,_xll.ohTrigger(trigger,$X$24))</f>
        <v>1.3606680578133336E-2</v>
      </c>
      <c r="AG2464" s="90">
        <f>_xll.qlIndexFixing(TenorBasisIndex6M,$AB2464,TRUE,_xll.ohTrigger(trigger,$X$24))</f>
        <v>1.3804457725592179E-2</v>
      </c>
      <c r="AH2464" s="43">
        <f>_xll.qlIndexFixing($X$9,$AB2464,TRUE,trigger)</f>
        <v>1.3729354715311816E-2</v>
      </c>
      <c r="AI2464" s="45">
        <f t="shared" si="52"/>
        <v>0.75103010280363347</v>
      </c>
    </row>
    <row r="2465" spans="27:35" x14ac:dyDescent="0.2">
      <c r="AA2465" s="122" t="s">
        <v>88</v>
      </c>
      <c r="AB2465" s="40">
        <f>_xll.qlInterestRateIndexFixingDate($X$9,AC2465)</f>
        <v>56678</v>
      </c>
      <c r="AC2465" s="40">
        <f>_xll.qlCalendarAdvance(calendar,$AC2464,AA2465,,,trigger)</f>
        <v>56682</v>
      </c>
      <c r="AD2465" s="40">
        <f>_xll.qlInterestRateIndexMaturity($X$9,AC2465,)</f>
        <v>56866</v>
      </c>
      <c r="AE2465" s="43">
        <f>_xll.qlTenorBasisValue(TenorBasis6M,AC2465,_xll.ohTrigger(trigger,$X$24))</f>
        <v>2.1164190991970595E-4</v>
      </c>
      <c r="AF2465" s="90">
        <f>_xll.qlTenorBasisForwardRate(TenorBasis6M,AC2465,_xll.ohTrigger(trigger,$X$24))</f>
        <v>1.359513644875265E-2</v>
      </c>
      <c r="AG2465" s="90">
        <f>_xll.qlIndexFixing(TenorBasisIndex6M,$AB2465,TRUE,_xll.ohTrigger(trigger,$X$24))</f>
        <v>1.3717883765891918E-2</v>
      </c>
      <c r="AH2465" s="43">
        <f>_xll.qlIndexFixing($X$9,$AB2465,TRUE,trigger)</f>
        <v>1.3717115705920206E-2</v>
      </c>
      <c r="AI2465" s="45">
        <f t="shared" si="52"/>
        <v>7.6805997171157381E-3</v>
      </c>
    </row>
    <row r="2466" spans="27:35" x14ac:dyDescent="0.2">
      <c r="AA2466" s="122" t="s">
        <v>88</v>
      </c>
      <c r="AB2466" s="40">
        <f>_xll.qlInterestRateIndexFixingDate($X$9,AC2466)</f>
        <v>56685</v>
      </c>
      <c r="AC2466" s="40">
        <f>_xll.qlCalendarAdvance(calendar,$AC2465,AA2466,,,trigger)</f>
        <v>56689</v>
      </c>
      <c r="AD2466" s="40">
        <f>_xll.qlInterestRateIndexMaturity($X$9,AC2466,)</f>
        <v>56873</v>
      </c>
      <c r="AE2466" s="43">
        <f>_xll.qlTenorBasisValue(TenorBasis6M,AC2466,_xll.ohTrigger(trigger,$X$24))</f>
        <v>2.1157967463283344E-4</v>
      </c>
      <c r="AF2466" s="90">
        <f>_xll.qlTenorBasisForwardRate(TenorBasis6M,AC2466,_xll.ohTrigger(trigger,$X$24))</f>
        <v>1.3583559434441098E-2</v>
      </c>
      <c r="AG2466" s="90">
        <f>_xll.qlIndexFixing(TenorBasisIndex6M,$AB2466,TRUE,_xll.ohTrigger(trigger,$X$24))</f>
        <v>1.3706306321224614E-2</v>
      </c>
      <c r="AH2466" s="43">
        <f>_xll.qlIndexFixing($X$9,$AB2466,TRUE,trigger)</f>
        <v>1.3704835420333527E-2</v>
      </c>
      <c r="AI2466" s="45">
        <f t="shared" si="52"/>
        <v>1.4709008910873678E-2</v>
      </c>
    </row>
    <row r="2467" spans="27:35" x14ac:dyDescent="0.2">
      <c r="AA2467" s="122" t="s">
        <v>88</v>
      </c>
      <c r="AB2467" s="40">
        <f>_xll.qlInterestRateIndexFixingDate($X$9,AC2467)</f>
        <v>56692</v>
      </c>
      <c r="AC2467" s="40">
        <f>_xll.qlCalendarAdvance(calendar,$AC2466,AA2467,,,trigger)</f>
        <v>56696</v>
      </c>
      <c r="AD2467" s="40">
        <f>_xll.qlInterestRateIndexMaturity($X$9,AC2467,)</f>
        <v>56880</v>
      </c>
      <c r="AE2467" s="43">
        <f>_xll.qlTenorBasisValue(TenorBasis6M,AC2467,_xll.ohTrigger(trigger,$X$24))</f>
        <v>2.1151763879346147E-4</v>
      </c>
      <c r="AF2467" s="90">
        <f>_xll.qlTenorBasisForwardRate(TenorBasis6M,AC2467,_xll.ohTrigger(trigger,$X$24))</f>
        <v>1.3571949535160017E-2</v>
      </c>
      <c r="AG2467" s="90">
        <f>_xll.qlIndexFixing(TenorBasisIndex6M,$AB2467,TRUE,_xll.ohTrigger(trigger,$X$24))</f>
        <v>1.369469598953638E-2</v>
      </c>
      <c r="AH2467" s="43">
        <f>_xll.qlIndexFixing($X$9,$AB2467,TRUE,trigger)</f>
        <v>1.3692513859325506E-2</v>
      </c>
      <c r="AI2467" s="45">
        <f t="shared" si="52"/>
        <v>2.1821302108732121E-2</v>
      </c>
    </row>
    <row r="2468" spans="27:35" x14ac:dyDescent="0.2">
      <c r="AA2468" s="122" t="s">
        <v>88</v>
      </c>
      <c r="AB2468" s="40">
        <f>_xll.qlInterestRateIndexFixingDate($X$9,AC2468)</f>
        <v>56699</v>
      </c>
      <c r="AC2468" s="40">
        <f>_xll.qlCalendarAdvance(calendar,$AC2467,AA2468,,,trigger)</f>
        <v>56703</v>
      </c>
      <c r="AD2468" s="40">
        <f>_xll.qlInterestRateIndexMaturity($X$9,AC2468,)</f>
        <v>56887</v>
      </c>
      <c r="AE2468" s="43">
        <f>_xll.qlTenorBasisValue(TenorBasis6M,AC2468,_xll.ohTrigger(trigger,$X$24))</f>
        <v>2.1145580178001335E-4</v>
      </c>
      <c r="AF2468" s="90">
        <f>_xll.qlTenorBasisForwardRate(TenorBasis6M,AC2468,_xll.ohTrigger(trigger,$X$24))</f>
        <v>1.3560306750872914E-2</v>
      </c>
      <c r="AG2468" s="90">
        <f>_xll.qlIndexFixing(TenorBasisIndex6M,$AB2468,TRUE,_xll.ohTrigger(trigger,$X$24))</f>
        <v>1.3757837819200336E-2</v>
      </c>
      <c r="AH2468" s="43">
        <f>_xll.qlIndexFixing($X$9,$AB2468,TRUE,trigger)</f>
        <v>1.368015102367074E-2</v>
      </c>
      <c r="AI2468" s="45">
        <f t="shared" si="52"/>
        <v>0.77686795529595742</v>
      </c>
    </row>
    <row r="2469" spans="27:35" x14ac:dyDescent="0.2">
      <c r="AA2469" s="122" t="s">
        <v>88</v>
      </c>
      <c r="AB2469" s="40">
        <f>_xll.qlInterestRateIndexFixingDate($X$9,AC2469)</f>
        <v>56706</v>
      </c>
      <c r="AC2469" s="40">
        <f>_xll.qlCalendarAdvance(calendar,$AC2468,AA2469,,,trigger)</f>
        <v>56710</v>
      </c>
      <c r="AD2469" s="40">
        <f>_xll.qlInterestRateIndexMaturity($X$9,AC2469,)</f>
        <v>56893</v>
      </c>
      <c r="AE2469" s="43">
        <f>_xll.qlTenorBasisValue(TenorBasis6M,AC2469,_xll.ohTrigger(trigger,$X$24))</f>
        <v>2.1139416297277281E-4</v>
      </c>
      <c r="AF2469" s="90">
        <f>_xll.qlTenorBasisForwardRate(TenorBasis6M,AC2469,_xll.ohTrigger(trigger,$X$24))</f>
        <v>1.3549222049097602E-2</v>
      </c>
      <c r="AG2469" s="90">
        <f>_xll.qlIndexFixing(TenorBasisIndex6M,$AB2469,TRUE,_xll.ohTrigger(trigger,$X$24))</f>
        <v>1.3670579841970449E-2</v>
      </c>
      <c r="AH2469" s="43">
        <f>_xll.qlIndexFixing($X$9,$AB2469,TRUE,trigger)</f>
        <v>1.3668388324072148E-2</v>
      </c>
      <c r="AI2469" s="45">
        <f t="shared" si="52"/>
        <v>2.1915178983009792E-2</v>
      </c>
    </row>
    <row r="2470" spans="27:35" x14ac:dyDescent="0.2">
      <c r="AA2470" s="122" t="s">
        <v>88</v>
      </c>
      <c r="AB2470" s="40">
        <f>_xll.qlInterestRateIndexFixingDate($X$9,AC2470)</f>
        <v>56713</v>
      </c>
      <c r="AC2470" s="40">
        <f>_xll.qlCalendarAdvance(calendar,$AC2469,AA2470,,,trigger)</f>
        <v>56717</v>
      </c>
      <c r="AD2470" s="40">
        <f>_xll.qlInterestRateIndexMaturity($X$9,AC2470,)</f>
        <v>56900</v>
      </c>
      <c r="AE2470" s="43">
        <f>_xll.qlTenorBasisValue(TenorBasis6M,AC2470,_xll.ohTrigger(trigger,$X$24))</f>
        <v>2.1133272175387897E-4</v>
      </c>
      <c r="AF2470" s="90">
        <f>_xll.qlTenorBasisForwardRate(TenorBasis6M,AC2470,_xll.ohTrigger(trigger,$X$24))</f>
        <v>1.3537517214431071E-2</v>
      </c>
      <c r="AG2470" s="90">
        <f>_xll.qlIndexFixing(TenorBasisIndex6M,$AB2470,TRUE,_xll.ohTrigger(trigger,$X$24))</f>
        <v>1.3654033417783798E-2</v>
      </c>
      <c r="AH2470" s="43">
        <f>_xll.qlIndexFixing($X$9,$AB2470,TRUE,trigger)</f>
        <v>1.3655947434267028E-2</v>
      </c>
      <c r="AI2470" s="45">
        <f t="shared" si="52"/>
        <v>-1.914016483230141E-2</v>
      </c>
    </row>
    <row r="2471" spans="27:35" x14ac:dyDescent="0.2">
      <c r="AA2471" s="122" t="s">
        <v>88</v>
      </c>
      <c r="AB2471" s="40">
        <f>_xll.qlInterestRateIndexFixingDate($X$9,AC2471)</f>
        <v>56718</v>
      </c>
      <c r="AC2471" s="40">
        <f>_xll.qlCalendarAdvance(calendar,$AC2470,AA2471,,,trigger)</f>
        <v>56724</v>
      </c>
      <c r="AD2471" s="40">
        <f>_xll.qlInterestRateIndexMaturity($X$9,AC2471,)</f>
        <v>56907</v>
      </c>
      <c r="AE2471" s="43">
        <f>_xll.qlTenorBasisValue(TenorBasis6M,AC2471,_xll.ohTrigger(trigger,$X$24))</f>
        <v>2.1127147750732081E-4</v>
      </c>
      <c r="AF2471" s="90">
        <f>_xll.qlTenorBasisForwardRate(TenorBasis6M,AC2471,_xll.ohTrigger(trigger,$X$24))</f>
        <v>1.3525782915051465E-2</v>
      </c>
      <c r="AG2471" s="90">
        <f>_xll.qlIndexFixing(TenorBasisIndex6M,$AB2471,TRUE,_xll.ohTrigger(trigger,$X$24))</f>
        <v>1.3637457585149013E-2</v>
      </c>
      <c r="AH2471" s="43">
        <f>_xll.qlIndexFixing($X$9,$AB2471,TRUE,trigger)</f>
        <v>1.3643469215699752E-2</v>
      </c>
      <c r="AI2471" s="45">
        <f t="shared" si="52"/>
        <v>-6.0116305507385698E-2</v>
      </c>
    </row>
    <row r="2472" spans="27:35" x14ac:dyDescent="0.2">
      <c r="AA2472" s="122" t="s">
        <v>88</v>
      </c>
      <c r="AB2472" s="40">
        <f>_xll.qlInterestRateIndexFixingDate($X$9,AC2472)</f>
        <v>56727</v>
      </c>
      <c r="AC2472" s="40">
        <f>_xll.qlCalendarAdvance(calendar,$AC2471,AA2472,,,trigger)</f>
        <v>56731</v>
      </c>
      <c r="AD2472" s="40">
        <f>_xll.qlInterestRateIndexMaturity($X$9,AC2472,)</f>
        <v>56914</v>
      </c>
      <c r="AE2472" s="43">
        <f>_xll.qlTenorBasisValue(TenorBasis6M,AC2472,_xll.ohTrigger(trigger,$X$24))</f>
        <v>2.1121042961893223E-4</v>
      </c>
      <c r="AF2472" s="90">
        <f>_xll.qlTenorBasisForwardRate(TenorBasis6M,AC2472,_xll.ohTrigger(trigger,$X$24))</f>
        <v>1.3514021810492147E-2</v>
      </c>
      <c r="AG2472" s="90">
        <f>_xll.qlIndexFixing(TenorBasisIndex6M,$AB2472,TRUE,_xll.ohTrigger(trigger,$X$24))</f>
        <v>1.3547597830429407E-2</v>
      </c>
      <c r="AH2472" s="43">
        <f>_xll.qlIndexFixing($X$9,$AB2472,TRUE,trigger)</f>
        <v>1.3630956735430803E-2</v>
      </c>
      <c r="AI2472" s="45">
        <f t="shared" si="52"/>
        <v>-0.833589050013954</v>
      </c>
    </row>
    <row r="2473" spans="27:35" x14ac:dyDescent="0.2">
      <c r="AA2473" s="122" t="s">
        <v>88</v>
      </c>
      <c r="AB2473" s="40">
        <f>_xll.qlInterestRateIndexFixingDate($X$9,AC2473)</f>
        <v>56734</v>
      </c>
      <c r="AC2473" s="40">
        <f>_xll.qlCalendarAdvance(calendar,$AC2472,AA2473,,,trigger)</f>
        <v>56738</v>
      </c>
      <c r="AD2473" s="40">
        <f>_xll.qlInterestRateIndexMaturity($X$9,AC2473,)</f>
        <v>56922</v>
      </c>
      <c r="AE2473" s="43">
        <f>_xll.qlTenorBasisValue(TenorBasis6M,AC2473,_xll.ohTrigger(trigger,$X$24))</f>
        <v>2.1114957747638677E-4</v>
      </c>
      <c r="AF2473" s="90">
        <f>_xll.qlTenorBasisForwardRate(TenorBasis6M,AC2473,_xll.ohTrigger(trigger,$X$24))</f>
        <v>1.3501637845207103E-2</v>
      </c>
      <c r="AG2473" s="90">
        <f>_xll.qlIndexFixing(TenorBasisIndex6M,$AB2473,TRUE,_xll.ohTrigger(trigger,$X$24))</f>
        <v>1.3603058334851495E-2</v>
      </c>
      <c r="AH2473" s="43">
        <f>_xll.qlIndexFixing($X$9,$AB2473,TRUE,trigger)</f>
        <v>1.3617761900789773E-2</v>
      </c>
      <c r="AI2473" s="45">
        <f t="shared" si="52"/>
        <v>-0.14703565938278471</v>
      </c>
    </row>
    <row r="2474" spans="27:35" x14ac:dyDescent="0.2">
      <c r="AA2474" s="122" t="s">
        <v>88</v>
      </c>
      <c r="AB2474" s="40">
        <f>_xll.qlInterestRateIndexFixingDate($X$9,AC2474)</f>
        <v>56741</v>
      </c>
      <c r="AC2474" s="40">
        <f>_xll.qlCalendarAdvance(calendar,$AC2473,AA2474,,,trigger)</f>
        <v>56745</v>
      </c>
      <c r="AD2474" s="40">
        <f>_xll.qlInterestRateIndexMaturity($X$9,AC2474,)</f>
        <v>56929</v>
      </c>
      <c r="AE2474" s="43">
        <f>_xll.qlTenorBasisValue(TenorBasis6M,AC2474,_xll.ohTrigger(trigger,$X$24))</f>
        <v>2.1108892046919244E-4</v>
      </c>
      <c r="AF2474" s="90">
        <f>_xll.qlTenorBasisForwardRate(TenorBasis6M,AC2474,_xll.ohTrigger(trigger,$X$24))</f>
        <v>1.3489829987762247E-2</v>
      </c>
      <c r="AG2474" s="90">
        <f>_xll.qlIndexFixing(TenorBasisIndex6M,$AB2474,TRUE,_xll.ohTrigger(trigger,$X$24))</f>
        <v>1.3586435245843591E-2</v>
      </c>
      <c r="AH2474" s="43">
        <f>_xll.qlIndexFixing($X$9,$AB2474,TRUE,trigger)</f>
        <v>1.3605188601110539E-2</v>
      </c>
      <c r="AI2474" s="45">
        <f t="shared" ref="AI2474:AI2537" si="53">(AG2474-AH2474)*10000</f>
        <v>-0.1875335526694763</v>
      </c>
    </row>
    <row r="2475" spans="27:35" x14ac:dyDescent="0.2">
      <c r="AA2475" s="122" t="s">
        <v>88</v>
      </c>
      <c r="AB2475" s="40">
        <f>_xll.qlInterestRateIndexFixingDate($X$9,AC2475)</f>
        <v>56748</v>
      </c>
      <c r="AC2475" s="40">
        <f>_xll.qlCalendarAdvance(calendar,$AC2474,AA2475,,,trigger)</f>
        <v>56752</v>
      </c>
      <c r="AD2475" s="40">
        <f>_xll.qlInterestRateIndexMaturity($X$9,AC2475,)</f>
        <v>56936</v>
      </c>
      <c r="AE2475" s="43">
        <f>_xll.qlTenorBasisValue(TenorBasis6M,AC2475,_xll.ohTrigger(trigger,$X$24))</f>
        <v>2.1102845798868654E-4</v>
      </c>
      <c r="AF2475" s="90">
        <f>_xll.qlTenorBasisForwardRate(TenorBasis6M,AC2475,_xll.ohTrigger(trigger,$X$24))</f>
        <v>1.3478003604522145E-2</v>
      </c>
      <c r="AG2475" s="90">
        <f>_xll.qlIndexFixing(TenorBasisIndex6M,$AB2475,TRUE,_xll.ohTrigger(trigger,$X$24))</f>
        <v>1.3644143040173232E-2</v>
      </c>
      <c r="AH2475" s="43">
        <f>_xll.qlIndexFixing($X$9,$AB2475,TRUE,trigger)</f>
        <v>1.3592590587566872E-2</v>
      </c>
      <c r="AI2475" s="45">
        <f t="shared" si="53"/>
        <v>0.51552452606360222</v>
      </c>
    </row>
    <row r="2476" spans="27:35" x14ac:dyDescent="0.2">
      <c r="AA2476" s="122" t="s">
        <v>88</v>
      </c>
      <c r="AB2476" s="40">
        <f>_xll.qlInterestRateIndexFixingDate($X$9,AC2476)</f>
        <v>56755</v>
      </c>
      <c r="AC2476" s="40">
        <f>_xll.qlCalendarAdvance(calendar,$AC2475,AA2476,,,trigger)</f>
        <v>56759</v>
      </c>
      <c r="AD2476" s="40">
        <f>_xll.qlInterestRateIndexMaturity($X$9,AC2476,)</f>
        <v>56943</v>
      </c>
      <c r="AE2476" s="43">
        <f>_xll.qlTenorBasisValue(TenorBasis6M,AC2476,_xll.ohTrigger(trigger,$X$24))</f>
        <v>2.1096818942803052E-4</v>
      </c>
      <c r="AF2476" s="90">
        <f>_xll.qlTenorBasisForwardRate(TenorBasis6M,AC2476,_xll.ohTrigger(trigger,$X$24))</f>
        <v>1.3466161340419332E-2</v>
      </c>
      <c r="AG2476" s="90">
        <f>_xll.qlIndexFixing(TenorBasisIndex6M,$AB2476,TRUE,_xll.ohTrigger(trigger,$X$24))</f>
        <v>1.3553136308314504E-2</v>
      </c>
      <c r="AH2476" s="43">
        <f>_xll.qlIndexFixing($X$9,$AB2476,TRUE,trigger)</f>
        <v>1.3579970910358863E-2</v>
      </c>
      <c r="AI2476" s="45">
        <f t="shared" si="53"/>
        <v>-0.26834602044358696</v>
      </c>
    </row>
    <row r="2477" spans="27:35" x14ac:dyDescent="0.2">
      <c r="AA2477" s="122" t="s">
        <v>88</v>
      </c>
      <c r="AB2477" s="40">
        <f>_xll.qlInterestRateIndexFixingDate($X$9,AC2477)</f>
        <v>56762</v>
      </c>
      <c r="AC2477" s="40">
        <f>_xll.qlCalendarAdvance(calendar,$AC2476,AA2477,,,trigger)</f>
        <v>56766</v>
      </c>
      <c r="AD2477" s="40">
        <f>_xll.qlInterestRateIndexMaturity($X$9,AC2477,)</f>
        <v>56949</v>
      </c>
      <c r="AE2477" s="43">
        <f>_xll.qlTenorBasisValue(TenorBasis6M,AC2477,_xll.ohTrigger(trigger,$X$24))</f>
        <v>2.1090811418220492E-4</v>
      </c>
      <c r="AF2477" s="90">
        <f>_xll.qlTenorBasisForwardRate(TenorBasis6M,AC2477,_xll.ohTrigger(trigger,$X$24))</f>
        <v>1.3454907289521612E-2</v>
      </c>
      <c r="AG2477" s="90">
        <f>_xll.qlIndexFixing(TenorBasisIndex6M,$AB2477,TRUE,_xll.ohTrigger(trigger,$X$24))</f>
        <v>1.3537533959944899E-2</v>
      </c>
      <c r="AH2477" s="43">
        <f>_xll.qlIndexFixing($X$9,$AB2477,TRUE,trigger)</f>
        <v>1.3567987750408291E-2</v>
      </c>
      <c r="AI2477" s="45">
        <f t="shared" si="53"/>
        <v>-0.30453790463392388</v>
      </c>
    </row>
    <row r="2478" spans="27:35" x14ac:dyDescent="0.2">
      <c r="AA2478" s="122" t="s">
        <v>88</v>
      </c>
      <c r="AB2478" s="40">
        <f>_xll.qlInterestRateIndexFixingDate($X$9,AC2478)</f>
        <v>56769</v>
      </c>
      <c r="AC2478" s="40">
        <f>_xll.qlCalendarAdvance(calendar,$AC2477,AA2478,,,trigger)</f>
        <v>56773</v>
      </c>
      <c r="AD2478" s="40">
        <f>_xll.qlInterestRateIndexMaturity($X$9,AC2478,)</f>
        <v>56956</v>
      </c>
      <c r="AE2478" s="43">
        <f>_xll.qlTenorBasisValue(TenorBasis6M,AC2478,_xll.ohTrigger(trigger,$X$24))</f>
        <v>2.1084823164800419E-4</v>
      </c>
      <c r="AF2478" s="90">
        <f>_xll.qlTenorBasisForwardRate(TenorBasis6M,AC2478,_xll.ohTrigger(trigger,$X$24))</f>
        <v>1.3443041200740757E-2</v>
      </c>
      <c r="AG2478" s="90">
        <f>_xll.qlIndexFixing(TenorBasisIndex6M,$AB2478,TRUE,_xll.ohTrigger(trigger,$X$24))</f>
        <v>1.3520826740366384E-2</v>
      </c>
      <c r="AH2478" s="43">
        <f>_xll.qlIndexFixing($X$9,$AB2478,TRUE,trigger)</f>
        <v>1.3555334103957647E-2</v>
      </c>
      <c r="AI2478" s="45">
        <f t="shared" si="53"/>
        <v>-0.34507363591262596</v>
      </c>
    </row>
    <row r="2479" spans="27:35" x14ac:dyDescent="0.2">
      <c r="AA2479" s="122" t="s">
        <v>88</v>
      </c>
      <c r="AB2479" s="40">
        <f>_xll.qlInterestRateIndexFixingDate($X$9,AC2479)</f>
        <v>56776</v>
      </c>
      <c r="AC2479" s="40">
        <f>_xll.qlCalendarAdvance(calendar,$AC2478,AA2479,,,trigger)</f>
        <v>56780</v>
      </c>
      <c r="AD2479" s="40">
        <f>_xll.qlInterestRateIndexMaturity($X$9,AC2479,)</f>
        <v>56963</v>
      </c>
      <c r="AE2479" s="43">
        <f>_xll.qlTenorBasisValue(TenorBasis6M,AC2479,_xll.ohTrigger(trigger,$X$24))</f>
        <v>2.1078854122403147E-4</v>
      </c>
      <c r="AF2479" s="90">
        <f>_xll.qlTenorBasisForwardRate(TenorBasis6M,AC2479,_xll.ohTrigger(trigger,$X$24))</f>
        <v>1.3431166921827177E-2</v>
      </c>
      <c r="AG2479" s="90">
        <f>_xll.qlIndexFixing(TenorBasisIndex6M,$AB2479,TRUE,_xll.ohTrigger(trigger,$X$24))</f>
        <v>1.3504111389067435E-2</v>
      </c>
      <c r="AH2479" s="43">
        <f>_xll.qlIndexFixing($X$9,$AB2479,TRUE,trigger)</f>
        <v>1.3542667663095352E-2</v>
      </c>
      <c r="AI2479" s="45">
        <f t="shared" si="53"/>
        <v>-0.38556274027917031</v>
      </c>
    </row>
    <row r="2480" spans="27:35" x14ac:dyDescent="0.2">
      <c r="AA2480" s="122" t="s">
        <v>88</v>
      </c>
      <c r="AB2480" s="40">
        <f>_xll.qlInterestRateIndexFixingDate($X$9,AC2480)</f>
        <v>56783</v>
      </c>
      <c r="AC2480" s="40">
        <f>_xll.qlCalendarAdvance(calendar,$AC2479,AA2480,,,trigger)</f>
        <v>56787</v>
      </c>
      <c r="AD2480" s="40">
        <f>_xll.qlInterestRateIndexMaturity($X$9,AC2480,)</f>
        <v>56970</v>
      </c>
      <c r="AE2480" s="43">
        <f>_xll.qlTenorBasisValue(TenorBasis6M,AC2480,_xll.ohTrigger(trigger,$X$24))</f>
        <v>2.1072904231069373E-4</v>
      </c>
      <c r="AF2480" s="90">
        <f>_xll.qlTenorBasisForwardRate(TenorBasis6M,AC2480,_xll.ohTrigger(trigger,$X$24))</f>
        <v>1.3419287111827188E-2</v>
      </c>
      <c r="AG2480" s="90">
        <f>_xll.qlIndexFixing(TenorBasisIndex6M,$AB2480,TRUE,_xll.ohTrigger(trigger,$X$24))</f>
        <v>1.3487390565244632E-2</v>
      </c>
      <c r="AH2480" s="43">
        <f>_xll.qlIndexFixing($X$9,$AB2480,TRUE,trigger)</f>
        <v>1.3529991494263807E-2</v>
      </c>
      <c r="AI2480" s="45">
        <f t="shared" si="53"/>
        <v>-0.42600929019174366</v>
      </c>
    </row>
    <row r="2481" spans="27:35" x14ac:dyDescent="0.2">
      <c r="AA2481" s="122" t="s">
        <v>88</v>
      </c>
      <c r="AB2481" s="40">
        <f>_xll.qlInterestRateIndexFixingDate($X$9,AC2481)</f>
        <v>56790</v>
      </c>
      <c r="AC2481" s="40">
        <f>_xll.qlCalendarAdvance(calendar,$AC2480,AA2481,,,trigger)</f>
        <v>56794</v>
      </c>
      <c r="AD2481" s="40">
        <f>_xll.qlInterestRateIndexMaturity($X$9,AC2481,)</f>
        <v>56977</v>
      </c>
      <c r="AE2481" s="43">
        <f>_xll.qlTenorBasisValue(TenorBasis6M,AC2481,_xll.ohTrigger(trigger,$X$24))</f>
        <v>2.106697343101965E-4</v>
      </c>
      <c r="AF2481" s="90">
        <f>_xll.qlTenorBasisForwardRate(TenorBasis6M,AC2481,_xll.ohTrigger(trigger,$X$24))</f>
        <v>1.3407404429725519E-2</v>
      </c>
      <c r="AG2481" s="90">
        <f>_xll.qlIndexFixing(TenorBasisIndex6M,$AB2481,TRUE,_xll.ohTrigger(trigger,$X$24))</f>
        <v>1.3470666928009812E-2</v>
      </c>
      <c r="AH2481" s="43">
        <f>_xll.qlIndexFixing($X$9,$AB2481,TRUE,trigger)</f>
        <v>1.351730866383203E-2</v>
      </c>
      <c r="AI2481" s="45">
        <f t="shared" si="53"/>
        <v>-0.46641735822217434</v>
      </c>
    </row>
    <row r="2482" spans="27:35" x14ac:dyDescent="0.2">
      <c r="AA2482" s="122" t="s">
        <v>88</v>
      </c>
      <c r="AB2482" s="40">
        <f>_xll.qlInterestRateIndexFixingDate($X$9,AC2482)</f>
        <v>56797</v>
      </c>
      <c r="AC2482" s="40">
        <f>_xll.qlCalendarAdvance(calendar,$AC2481,AA2482,,,trigger)</f>
        <v>56801</v>
      </c>
      <c r="AD2482" s="40">
        <f>_xll.qlInterestRateIndexMaturity($X$9,AC2482,)</f>
        <v>56985</v>
      </c>
      <c r="AE2482" s="43">
        <f>_xll.qlTenorBasisValue(TenorBasis6M,AC2482,_xll.ohTrigger(trigger,$X$24))</f>
        <v>2.1061061662653891E-4</v>
      </c>
      <c r="AF2482" s="90">
        <f>_xll.qlTenorBasisForwardRate(TenorBasis6M,AC2482,_xll.ohTrigger(trigger,$X$24))</f>
        <v>1.3394922366185752E-2</v>
      </c>
      <c r="AG2482" s="90">
        <f>_xll.qlIndexFixing(TenorBasisIndex6M,$AB2482,TRUE,_xll.ohTrigger(trigger,$X$24))</f>
        <v>1.3453007861953345E-2</v>
      </c>
      <c r="AH2482" s="43">
        <f>_xll.qlIndexFixing($X$9,$AB2482,TRUE,trigger)</f>
        <v>1.3503968711640011E-2</v>
      </c>
      <c r="AI2482" s="45">
        <f t="shared" si="53"/>
        <v>-0.5096084968666571</v>
      </c>
    </row>
    <row r="2483" spans="27:35" x14ac:dyDescent="0.2">
      <c r="AA2483" s="122" t="s">
        <v>88</v>
      </c>
      <c r="AB2483" s="40">
        <f>_xll.qlInterestRateIndexFixingDate($X$9,AC2483)</f>
        <v>56804</v>
      </c>
      <c r="AC2483" s="40">
        <f>_xll.qlCalendarAdvance(calendar,$AC2482,AA2483,,,trigger)</f>
        <v>56808</v>
      </c>
      <c r="AD2483" s="40">
        <f>_xll.qlInterestRateIndexMaturity($X$9,AC2483,)</f>
        <v>56992</v>
      </c>
      <c r="AE2483" s="43">
        <f>_xll.qlTenorBasisValue(TenorBasis6M,AC2483,_xll.ohTrigger(trigger,$X$24))</f>
        <v>2.1055168866550847E-4</v>
      </c>
      <c r="AF2483" s="90">
        <f>_xll.qlTenorBasisForwardRate(TenorBasis6M,AC2483,_xll.ohTrigger(trigger,$X$24))</f>
        <v>1.3383042988990339E-2</v>
      </c>
      <c r="AG2483" s="90">
        <f>_xll.qlIndexFixing(TenorBasisIndex6M,$AB2483,TRUE,_xll.ohTrigger(trigger,$X$24))</f>
        <v>1.3436313778173207E-2</v>
      </c>
      <c r="AH2483" s="43">
        <f>_xll.qlIndexFixing($X$9,$AB2483,TRUE,trigger)</f>
        <v>1.3491282787877238E-2</v>
      </c>
      <c r="AI2483" s="45">
        <f t="shared" si="53"/>
        <v>-0.5496900970403118</v>
      </c>
    </row>
    <row r="2484" spans="27:35" x14ac:dyDescent="0.2">
      <c r="AA2484" s="122" t="s">
        <v>88</v>
      </c>
      <c r="AB2484" s="40">
        <f>_xll.qlInterestRateIndexFixingDate($X$9,AC2484)</f>
        <v>56811</v>
      </c>
      <c r="AC2484" s="40">
        <f>_xll.qlCalendarAdvance(calendar,$AC2483,AA2484,,,trigger)</f>
        <v>56815</v>
      </c>
      <c r="AD2484" s="40">
        <f>_xll.qlInterestRateIndexMaturity($X$9,AC2484,)</f>
        <v>56999</v>
      </c>
      <c r="AE2484" s="43">
        <f>_xll.qlTenorBasisValue(TenorBasis6M,AC2484,_xll.ohTrigger(trigger,$X$24))</f>
        <v>2.1049294983467633E-4</v>
      </c>
      <c r="AF2484" s="90">
        <f>_xll.qlTenorBasisForwardRate(TenorBasis6M,AC2484,_xll.ohTrigger(trigger,$X$24))</f>
        <v>1.3371168888174261E-2</v>
      </c>
      <c r="AG2484" s="90">
        <f>_xll.qlIndexFixing(TenorBasisIndex6M,$AB2484,TRUE,_xll.ohTrigger(trigger,$X$24))</f>
        <v>1.3419625029675719E-2</v>
      </c>
      <c r="AH2484" s="43">
        <f>_xll.qlIndexFixing($X$9,$AB2484,TRUE,trigger)</f>
        <v>1.3478599599252669E-2</v>
      </c>
      <c r="AI2484" s="45">
        <f t="shared" si="53"/>
        <v>-0.58974569576949676</v>
      </c>
    </row>
    <row r="2485" spans="27:35" x14ac:dyDescent="0.2">
      <c r="AA2485" s="122" t="s">
        <v>88</v>
      </c>
      <c r="AB2485" s="40">
        <f>_xll.qlInterestRateIndexFixingDate($X$9,AC2485)</f>
        <v>56818</v>
      </c>
      <c r="AC2485" s="40">
        <f>_xll.qlCalendarAdvance(calendar,$AC2484,AA2485,,,trigger)</f>
        <v>56822</v>
      </c>
      <c r="AD2485" s="40">
        <f>_xll.qlInterestRateIndexMaturity($X$9,AC2485,)</f>
        <v>57006</v>
      </c>
      <c r="AE2485" s="43">
        <f>_xll.qlTenorBasisValue(TenorBasis6M,AC2485,_xll.ohTrigger(trigger,$X$24))</f>
        <v>2.104343995433919E-4</v>
      </c>
      <c r="AF2485" s="90">
        <f>_xll.qlTenorBasisForwardRate(TenorBasis6M,AC2485,_xll.ohTrigger(trigger,$X$24))</f>
        <v>1.3359302708112234E-2</v>
      </c>
      <c r="AG2485" s="90">
        <f>_xll.qlIndexFixing(TenorBasisIndex6M,$AB2485,TRUE,_xll.ohTrigger(trigger,$X$24))</f>
        <v>1.3402944260857757E-2</v>
      </c>
      <c r="AH2485" s="43">
        <f>_xll.qlIndexFixing($X$9,$AB2485,TRUE,trigger)</f>
        <v>1.3465922195263481E-2</v>
      </c>
      <c r="AI2485" s="45">
        <f t="shared" si="53"/>
        <v>-0.62977934405723457</v>
      </c>
    </row>
    <row r="2486" spans="27:35" x14ac:dyDescent="0.2">
      <c r="AA2486" s="122" t="s">
        <v>88</v>
      </c>
      <c r="AB2486" s="40">
        <f>_xll.qlInterestRateIndexFixingDate($X$9,AC2486)</f>
        <v>56825</v>
      </c>
      <c r="AC2486" s="40">
        <f>_xll.qlCalendarAdvance(calendar,$AC2485,AA2486,,,trigger)</f>
        <v>56829</v>
      </c>
      <c r="AD2486" s="40">
        <f>_xll.qlInterestRateIndexMaturity($X$9,AC2486,)</f>
        <v>57013</v>
      </c>
      <c r="AE2486" s="43">
        <f>_xll.qlTenorBasisValue(TenorBasis6M,AC2486,_xll.ohTrigger(trigger,$X$24))</f>
        <v>2.1037603720277804E-4</v>
      </c>
      <c r="AF2486" s="90">
        <f>_xll.qlTenorBasisForwardRate(TenorBasis6M,AC2486,_xll.ohTrigger(trigger,$X$24))</f>
        <v>1.3347447093119462E-2</v>
      </c>
      <c r="AG2486" s="90">
        <f>_xll.qlIndexFixing(TenorBasisIndex6M,$AB2486,TRUE,_xll.ohTrigger(trigger,$X$24))</f>
        <v>1.3459920966138534E-2</v>
      </c>
      <c r="AH2486" s="43">
        <f>_xll.qlIndexFixing($X$9,$AB2486,TRUE,trigger)</f>
        <v>1.3453253625327779E-2</v>
      </c>
      <c r="AI2486" s="45">
        <f t="shared" si="53"/>
        <v>6.6673408107547488E-2</v>
      </c>
    </row>
    <row r="2487" spans="27:35" x14ac:dyDescent="0.2">
      <c r="AA2487" s="122" t="s">
        <v>88</v>
      </c>
      <c r="AB2487" s="40">
        <f>_xll.qlInterestRateIndexFixingDate($X$9,AC2487)</f>
        <v>56832</v>
      </c>
      <c r="AC2487" s="40">
        <f>_xll.qlCalendarAdvance(calendar,$AC2486,AA2487,,,trigger)</f>
        <v>56836</v>
      </c>
      <c r="AD2487" s="40">
        <f>_xll.qlInterestRateIndexMaturity($X$9,AC2487,)</f>
        <v>57020</v>
      </c>
      <c r="AE2487" s="43">
        <f>_xll.qlTenorBasisValue(TenorBasis6M,AC2487,_xll.ohTrigger(trigger,$X$24))</f>
        <v>2.1031786222572597E-4</v>
      </c>
      <c r="AF2487" s="90">
        <f>_xll.qlTenorBasisForwardRate(TenorBasis6M,AC2487,_xll.ohTrigger(trigger,$X$24))</f>
        <v>1.3335604687448589E-2</v>
      </c>
      <c r="AG2487" s="90">
        <f>_xll.qlIndexFixing(TenorBasisIndex6M,$AB2487,TRUE,_xll.ohTrigger(trigger,$X$24))</f>
        <v>1.336961723940479E-2</v>
      </c>
      <c r="AH2487" s="43">
        <f>_xll.qlIndexFixing($X$9,$AB2487,TRUE,trigger)</f>
        <v>1.3440596938785913E-2</v>
      </c>
      <c r="AI2487" s="45">
        <f t="shared" si="53"/>
        <v>-0.70979699381122985</v>
      </c>
    </row>
    <row r="2488" spans="27:35" x14ac:dyDescent="0.2">
      <c r="AA2488" s="122" t="s">
        <v>88</v>
      </c>
      <c r="AB2488" s="40">
        <f>_xll.qlInterestRateIndexFixingDate($X$9,AC2488)</f>
        <v>56839</v>
      </c>
      <c r="AC2488" s="40">
        <f>_xll.qlCalendarAdvance(calendar,$AC2487,AA2488,,,trigger)</f>
        <v>56843</v>
      </c>
      <c r="AD2488" s="40">
        <f>_xll.qlInterestRateIndexMaturity($X$9,AC2488,)</f>
        <v>57027</v>
      </c>
      <c r="AE2488" s="43">
        <f>_xll.qlTenorBasisValue(TenorBasis6M,AC2488,_xll.ohTrigger(trigger,$X$24))</f>
        <v>2.1025987402689046E-4</v>
      </c>
      <c r="AF2488" s="90">
        <f>_xll.qlTenorBasisForwardRate(TenorBasis6M,AC2488,_xll.ohTrigger(trigger,$X$24))</f>
        <v>1.3323778135290563E-2</v>
      </c>
      <c r="AG2488" s="90">
        <f>_xll.qlIndexFixing(TenorBasisIndex6M,$AB2488,TRUE,_xll.ohTrigger(trigger,$X$24))</f>
        <v>1.3281150606420777E-2</v>
      </c>
      <c r="AH2488" s="43">
        <f>_xll.qlIndexFixing($X$9,$AB2488,TRUE,trigger)</f>
        <v>1.3427955184901766E-2</v>
      </c>
      <c r="AI2488" s="45">
        <f t="shared" si="53"/>
        <v>-1.4680457848098918</v>
      </c>
    </row>
    <row r="2489" spans="27:35" x14ac:dyDescent="0.2">
      <c r="AA2489" s="122" t="s">
        <v>88</v>
      </c>
      <c r="AB2489" s="40">
        <f>_xll.qlInterestRateIndexFixingDate($X$9,AC2489)</f>
        <v>56846</v>
      </c>
      <c r="AC2489" s="40">
        <f>_xll.qlCalendarAdvance(calendar,$AC2488,AA2489,,,trigger)</f>
        <v>56850</v>
      </c>
      <c r="AD2489" s="40">
        <f>_xll.qlInterestRateIndexMaturity($X$9,AC2489,)</f>
        <v>57034</v>
      </c>
      <c r="AE2489" s="43">
        <f>_xll.qlTenorBasisValue(TenorBasis6M,AC2489,_xll.ohTrigger(trigger,$X$24))</f>
        <v>2.1020207202268449E-4</v>
      </c>
      <c r="AF2489" s="90">
        <f>_xll.qlTenorBasisForwardRate(TenorBasis6M,AC2489,_xll.ohTrigger(trigger,$X$24))</f>
        <v>1.3311970080774652E-2</v>
      </c>
      <c r="AG2489" s="90">
        <f>_xll.qlIndexFixing(TenorBasisIndex6M,$AB2489,TRUE,_xll.ohTrigger(trigger,$X$24))</f>
        <v>1.3336353867228975E-2</v>
      </c>
      <c r="AH2489" s="43">
        <f>_xll.qlIndexFixing($X$9,$AB2489,TRUE,trigger)</f>
        <v>1.3415331412858417E-2</v>
      </c>
      <c r="AI2489" s="45">
        <f t="shared" si="53"/>
        <v>-0.78977545629441837</v>
      </c>
    </row>
    <row r="2490" spans="27:35" x14ac:dyDescent="0.2">
      <c r="AA2490" s="122" t="s">
        <v>88</v>
      </c>
      <c r="AB2490" s="40">
        <f>_xll.qlInterestRateIndexFixingDate($X$9,AC2490)</f>
        <v>56853</v>
      </c>
      <c r="AC2490" s="40">
        <f>_xll.qlCalendarAdvance(calendar,$AC2489,AA2490,,,trigger)</f>
        <v>56857</v>
      </c>
      <c r="AD2490" s="40">
        <f>_xll.qlInterestRateIndexMaturity($X$9,AC2490,)</f>
        <v>57039</v>
      </c>
      <c r="AE2490" s="43">
        <f>_xll.qlTenorBasisValue(TenorBasis6M,AC2490,_xll.ohTrigger(trigger,$X$24))</f>
        <v>2.101444556312746E-4</v>
      </c>
      <c r="AF2490" s="90">
        <f>_xll.qlTenorBasisForwardRate(TenorBasis6M,AC2490,_xll.ohTrigger(trigger,$X$24))</f>
        <v>1.3301356518744095E-2</v>
      </c>
      <c r="AG2490" s="90">
        <f>_xll.qlIndexFixing(TenorBasisIndex6M,$AB2490,TRUE,_xll.ohTrigger(trigger,$X$24))</f>
        <v>1.3321181523514667E-2</v>
      </c>
      <c r="AH2490" s="43">
        <f>_xll.qlIndexFixing($X$9,$AB2490,TRUE,trigger)</f>
        <v>1.340401018840898E-2</v>
      </c>
      <c r="AI2490" s="45">
        <f t="shared" si="53"/>
        <v>-0.82828664894313286</v>
      </c>
    </row>
    <row r="2491" spans="27:35" x14ac:dyDescent="0.2">
      <c r="AA2491" s="122" t="s">
        <v>88</v>
      </c>
      <c r="AB2491" s="40">
        <f>_xll.qlInterestRateIndexFixingDate($X$9,AC2491)</f>
        <v>56860</v>
      </c>
      <c r="AC2491" s="40">
        <f>_xll.qlCalendarAdvance(calendar,$AC2490,AA2491,,,trigger)</f>
        <v>56864</v>
      </c>
      <c r="AD2491" s="40">
        <f>_xll.qlInterestRateIndexMaturity($X$9,AC2491,)</f>
        <v>57046</v>
      </c>
      <c r="AE2491" s="43">
        <f>_xll.qlTenorBasisValue(TenorBasis6M,AC2491,_xll.ohTrigger(trigger,$X$24))</f>
        <v>2.1008702427257586E-4</v>
      </c>
      <c r="AF2491" s="90">
        <f>_xll.qlTenorBasisForwardRate(TenorBasis6M,AC2491,_xll.ohTrigger(trigger,$X$24))</f>
        <v>1.3289589302352476E-2</v>
      </c>
      <c r="AG2491" s="90">
        <f>_xll.qlIndexFixing(TenorBasisIndex6M,$AB2491,TRUE,_xll.ohTrigger(trigger,$X$24))</f>
        <v>1.330454752210059E-2</v>
      </c>
      <c r="AH2491" s="43">
        <f>_xll.qlIndexFixing($X$9,$AB2491,TRUE,trigger)</f>
        <v>1.3391427224448086E-2</v>
      </c>
      <c r="AI2491" s="45">
        <f t="shared" si="53"/>
        <v>-0.86879702347495913</v>
      </c>
    </row>
    <row r="2492" spans="27:35" x14ac:dyDescent="0.2">
      <c r="AA2492" s="122" t="s">
        <v>88</v>
      </c>
      <c r="AB2492" s="40">
        <f>_xll.qlInterestRateIndexFixingDate($X$9,AC2492)</f>
        <v>56867</v>
      </c>
      <c r="AC2492" s="40">
        <f>_xll.qlCalendarAdvance(calendar,$AC2491,AA2492,,,trigger)</f>
        <v>56871</v>
      </c>
      <c r="AD2492" s="40">
        <f>_xll.qlInterestRateIndexMaturity($X$9,AC2492,)</f>
        <v>57053</v>
      </c>
      <c r="AE2492" s="43">
        <f>_xll.qlTenorBasisValue(TenorBasis6M,AC2492,_xll.ohTrigger(trigger,$X$24))</f>
        <v>2.1002977736824685E-4</v>
      </c>
      <c r="AF2492" s="90">
        <f>_xll.qlTenorBasisForwardRate(TenorBasis6M,AC2492,_xll.ohTrigger(trigger,$X$24))</f>
        <v>1.3277848400979592E-2</v>
      </c>
      <c r="AG2492" s="90">
        <f>_xll.qlIndexFixing(TenorBasisIndex6M,$AB2492,TRUE,_xll.ohTrigger(trigger,$X$24))</f>
        <v>1.3287939894073068E-2</v>
      </c>
      <c r="AH2492" s="43">
        <f>_xll.qlIndexFixing($X$9,$AB2492,TRUE,trigger)</f>
        <v>1.3378871257380706E-2</v>
      </c>
      <c r="AI2492" s="45">
        <f t="shared" si="53"/>
        <v>-0.90931363307638136</v>
      </c>
    </row>
    <row r="2493" spans="27:35" x14ac:dyDescent="0.2">
      <c r="AA2493" s="122" t="s">
        <v>88</v>
      </c>
      <c r="AB2493" s="40">
        <f>_xll.qlInterestRateIndexFixingDate($X$9,AC2493)</f>
        <v>56874</v>
      </c>
      <c r="AC2493" s="40">
        <f>_xll.qlCalendarAdvance(calendar,$AC2492,AA2493,,,trigger)</f>
        <v>56878</v>
      </c>
      <c r="AD2493" s="40">
        <f>_xll.qlInterestRateIndexMaturity($X$9,AC2493,)</f>
        <v>57060</v>
      </c>
      <c r="AE2493" s="43">
        <f>_xll.qlTenorBasisValue(TenorBasis6M,AC2493,_xll.ohTrigger(trigger,$X$24))</f>
        <v>2.0997271434168471E-4</v>
      </c>
      <c r="AF2493" s="90">
        <f>_xll.qlTenorBasisForwardRate(TenorBasis6M,AC2493,_xll.ohTrigger(trigger,$X$24))</f>
        <v>1.3266136487389871E-2</v>
      </c>
      <c r="AG2493" s="90">
        <f>_xll.qlIndexFixing(TenorBasisIndex6M,$AB2493,TRUE,_xll.ohTrigger(trigger,$X$24))</f>
        <v>1.3345348822490322E-2</v>
      </c>
      <c r="AH2493" s="43">
        <f>_xll.qlIndexFixing($X$9,$AB2493,TRUE,trigger)</f>
        <v>1.3366345369374763E-2</v>
      </c>
      <c r="AI2493" s="45">
        <f t="shared" si="53"/>
        <v>-0.20996546884441067</v>
      </c>
    </row>
    <row r="2494" spans="27:35" x14ac:dyDescent="0.2">
      <c r="AA2494" s="122" t="s">
        <v>88</v>
      </c>
      <c r="AB2494" s="40">
        <f>_xll.qlInterestRateIndexFixingDate($X$9,AC2494)</f>
        <v>56881</v>
      </c>
      <c r="AC2494" s="40">
        <f>_xll.qlCalendarAdvance(calendar,$AC2493,AA2494,,,trigger)</f>
        <v>56885</v>
      </c>
      <c r="AD2494" s="40">
        <f>_xll.qlInterestRateIndexMaturity($X$9,AC2494,)</f>
        <v>57067</v>
      </c>
      <c r="AE2494" s="43">
        <f>_xll.qlTenorBasisValue(TenorBasis6M,AC2494,_xll.ohTrigger(trigger,$X$24))</f>
        <v>2.0991583461802034E-4</v>
      </c>
      <c r="AF2494" s="90">
        <f>_xll.qlTenorBasisForwardRate(TenorBasis6M,AC2494,_xll.ohTrigger(trigger,$X$24))</f>
        <v>1.3254456234288009E-2</v>
      </c>
      <c r="AG2494" s="90">
        <f>_xll.qlIndexFixing(TenorBasisIndex6M,$AB2494,TRUE,_xll.ohTrigger(trigger,$X$24))</f>
        <v>1.3254814448403962E-2</v>
      </c>
      <c r="AH2494" s="43">
        <f>_xll.qlIndexFixing($X$9,$AB2494,TRUE,trigger)</f>
        <v>1.3353852642521766E-2</v>
      </c>
      <c r="AI2494" s="45">
        <f t="shared" si="53"/>
        <v>-0.99038194117804368</v>
      </c>
    </row>
    <row r="2495" spans="27:35" x14ac:dyDescent="0.2">
      <c r="AA2495" s="122" t="s">
        <v>88</v>
      </c>
      <c r="AB2495" s="40">
        <f>_xll.qlInterestRateIndexFixingDate($X$9,AC2495)</f>
        <v>56888</v>
      </c>
      <c r="AC2495" s="40">
        <f>_xll.qlCalendarAdvance(calendar,$AC2494,AA2495,,,trigger)</f>
        <v>56892</v>
      </c>
      <c r="AD2495" s="40">
        <f>_xll.qlInterestRateIndexMaturity($X$9,AC2495,)</f>
        <v>57075</v>
      </c>
      <c r="AE2495" s="43">
        <f>_xll.qlTenorBasisValue(TenorBasis6M,AC2495,_xll.ohTrigger(trigger,$X$24))</f>
        <v>2.0985913762411348E-4</v>
      </c>
      <c r="AF2495" s="90">
        <f>_xll.qlTenorBasisForwardRate(TenorBasis6M,AC2495,_xll.ohTrigger(trigger,$X$24))</f>
        <v>1.324223419229861E-2</v>
      </c>
      <c r="AG2495" s="90">
        <f>_xll.qlIndexFixing(TenorBasisIndex6M,$AB2495,TRUE,_xll.ohTrigger(trigger,$X$24))</f>
        <v>1.3238420936977486E-2</v>
      </c>
      <c r="AH2495" s="43">
        <f>_xll.qlIndexFixing($X$9,$AB2495,TRUE,trigger)</f>
        <v>1.3340766546970062E-2</v>
      </c>
      <c r="AI2495" s="45">
        <f t="shared" si="53"/>
        <v>-1.0234560999257576</v>
      </c>
    </row>
    <row r="2496" spans="27:35" x14ac:dyDescent="0.2">
      <c r="AA2496" s="122" t="s">
        <v>88</v>
      </c>
      <c r="AB2496" s="40">
        <f>_xll.qlInterestRateIndexFixingDate($X$9,AC2496)</f>
        <v>56895</v>
      </c>
      <c r="AC2496" s="40">
        <f>_xll.qlCalendarAdvance(calendar,$AC2495,AA2496,,,trigger)</f>
        <v>56899</v>
      </c>
      <c r="AD2496" s="40">
        <f>_xll.qlInterestRateIndexMaturity($X$9,AC2496,)</f>
        <v>57082</v>
      </c>
      <c r="AE2496" s="43">
        <f>_xll.qlTenorBasisValue(TenorBasis6M,AC2496,_xll.ohTrigger(trigger,$X$24))</f>
        <v>2.0980262278854774E-4</v>
      </c>
      <c r="AF2496" s="90">
        <f>_xll.qlTenorBasisForwardRate(TenorBasis6M,AC2496,_xll.ohTrigger(trigger,$X$24))</f>
        <v>1.3230626804508001E-2</v>
      </c>
      <c r="AG2496" s="90">
        <f>_xll.qlIndexFixing(TenorBasisIndex6M,$AB2496,TRUE,_xll.ohTrigger(trigger,$X$24))</f>
        <v>1.3226813571816645E-2</v>
      </c>
      <c r="AH2496" s="43">
        <f>_xll.qlIndexFixing($X$9,$AB2496,TRUE,trigger)</f>
        <v>1.3328350942040339E-2</v>
      </c>
      <c r="AI2496" s="45">
        <f t="shared" si="53"/>
        <v>-1.0153737022369422</v>
      </c>
    </row>
    <row r="2497" spans="27:35" x14ac:dyDescent="0.2">
      <c r="AA2497" s="122" t="s">
        <v>88</v>
      </c>
      <c r="AB2497" s="40">
        <f>_xll.qlInterestRateIndexFixingDate($X$9,AC2497)</f>
        <v>56902</v>
      </c>
      <c r="AC2497" s="40">
        <f>_xll.qlCalendarAdvance(calendar,$AC2496,AA2497,,,trigger)</f>
        <v>56906</v>
      </c>
      <c r="AD2497" s="40">
        <f>_xll.qlInterestRateIndexMaturity($X$9,AC2497,)</f>
        <v>57089</v>
      </c>
      <c r="AE2497" s="43">
        <f>_xll.qlTenorBasisValue(TenorBasis6M,AC2497,_xll.ohTrigger(trigger,$X$24))</f>
        <v>2.097462895416257E-4</v>
      </c>
      <c r="AF2497" s="90">
        <f>_xll.qlTenorBasisForwardRate(TenorBasis6M,AC2497,_xll.ohTrigger(trigger,$X$24))</f>
        <v>1.321905604089562E-2</v>
      </c>
      <c r="AG2497" s="90">
        <f>_xll.qlIndexFixing(TenorBasisIndex6M,$AB2497,TRUE,_xll.ohTrigger(trigger,$X$24))</f>
        <v>1.3288562731607731E-2</v>
      </c>
      <c r="AH2497" s="43">
        <f>_xll.qlIndexFixing($X$9,$AB2497,TRUE,trigger)</f>
        <v>1.3315974222930207E-2</v>
      </c>
      <c r="AI2497" s="45">
        <f t="shared" si="53"/>
        <v>-0.27411491322475512</v>
      </c>
    </row>
    <row r="2498" spans="27:35" x14ac:dyDescent="0.2">
      <c r="AA2498" s="122" t="s">
        <v>88</v>
      </c>
      <c r="AB2498" s="40">
        <f>_xll.qlInterestRateIndexFixingDate($X$9,AC2498)</f>
        <v>56909</v>
      </c>
      <c r="AC2498" s="40">
        <f>_xll.qlCalendarAdvance(calendar,$AC2497,AA2498,,,trigger)</f>
        <v>56913</v>
      </c>
      <c r="AD2498" s="40">
        <f>_xll.qlInterestRateIndexMaturity($X$9,AC2498,)</f>
        <v>57096</v>
      </c>
      <c r="AE2498" s="43">
        <f>_xll.qlTenorBasisValue(TenorBasis6M,AC2498,_xll.ohTrigger(trigger,$X$24))</f>
        <v>2.0969013731536414E-4</v>
      </c>
      <c r="AF2498" s="90">
        <f>_xll.qlTenorBasisForwardRate(TenorBasis6M,AC2498,_xll.ohTrigger(trigger,$X$24))</f>
        <v>1.3207521900253686E-2</v>
      </c>
      <c r="AG2498" s="90">
        <f>_xll.qlIndexFixing(TenorBasisIndex6M,$AB2498,TRUE,_xll.ohTrigger(trigger,$X$24))</f>
        <v>1.3203708712611322E-2</v>
      </c>
      <c r="AH2498" s="43">
        <f>_xll.qlIndexFixing($X$9,$AB2498,TRUE,trigger)</f>
        <v>1.3303636388911069E-2</v>
      </c>
      <c r="AI2498" s="45">
        <f t="shared" si="53"/>
        <v>-0.99927676299746759</v>
      </c>
    </row>
    <row r="2499" spans="27:35" x14ac:dyDescent="0.2">
      <c r="AA2499" s="122" t="s">
        <v>88</v>
      </c>
      <c r="AB2499" s="40">
        <f>_xll.qlInterestRateIndexFixingDate($X$9,AC2499)</f>
        <v>56916</v>
      </c>
      <c r="AC2499" s="40">
        <f>_xll.qlCalendarAdvance(calendar,$AC2498,AA2499,,,trigger)</f>
        <v>56920</v>
      </c>
      <c r="AD2499" s="40">
        <f>_xll.qlInterestRateIndexMaturity($X$9,AC2499,)</f>
        <v>57102</v>
      </c>
      <c r="AE2499" s="43">
        <f>_xll.qlTenorBasisValue(TenorBasis6M,AC2499,_xll.ohTrigger(trigger,$X$24))</f>
        <v>2.096341655434892E-4</v>
      </c>
      <c r="AF2499" s="90">
        <f>_xll.qlTenorBasisForwardRate(TenorBasis6M,AC2499,_xll.ohTrigger(trigger,$X$24))</f>
        <v>1.3196591730944838E-2</v>
      </c>
      <c r="AG2499" s="90">
        <f>_xll.qlIndexFixing(TenorBasisIndex6M,$AB2499,TRUE,_xll.ohTrigger(trigger,$X$24))</f>
        <v>1.3192778703437913E-2</v>
      </c>
      <c r="AH2499" s="43">
        <f>_xll.qlIndexFixing($X$9,$AB2499,TRUE,trigger)</f>
        <v>1.3291957762563289E-2</v>
      </c>
      <c r="AI2499" s="45">
        <f t="shared" si="53"/>
        <v>-0.99179059125376057</v>
      </c>
    </row>
    <row r="2500" spans="27:35" x14ac:dyDescent="0.2">
      <c r="AA2500" s="122" t="s">
        <v>88</v>
      </c>
      <c r="AB2500" s="40">
        <f>_xll.qlInterestRateIndexFixingDate($X$9,AC2500)</f>
        <v>56923</v>
      </c>
      <c r="AC2500" s="40">
        <f>_xll.qlCalendarAdvance(calendar,$AC2499,AA2500,,,trigger)</f>
        <v>56927</v>
      </c>
      <c r="AD2500" s="40">
        <f>_xll.qlInterestRateIndexMaturity($X$9,AC2500,)</f>
        <v>57109</v>
      </c>
      <c r="AE2500" s="43">
        <f>_xll.qlTenorBasisValue(TenorBasis6M,AC2500,_xll.ohTrigger(trigger,$X$24))</f>
        <v>2.0957837366143136E-4</v>
      </c>
      <c r="AF2500" s="90">
        <f>_xll.qlTenorBasisForwardRate(TenorBasis6M,AC2500,_xll.ohTrigger(trigger,$X$24))</f>
        <v>1.3185128635803159E-2</v>
      </c>
      <c r="AG2500" s="90">
        <f>_xll.qlIndexFixing(TenorBasisIndex6M,$AB2500,TRUE,_xll.ohTrigger(trigger,$X$24))</f>
        <v>1.3181315630527683E-2</v>
      </c>
      <c r="AH2500" s="43">
        <f>_xll.qlIndexFixing($X$9,$AB2500,TRUE,trigger)</f>
        <v>1.3279695370288076E-2</v>
      </c>
      <c r="AI2500" s="45">
        <f t="shared" si="53"/>
        <v>-0.98379739760392704</v>
      </c>
    </row>
    <row r="2501" spans="27:35" x14ac:dyDescent="0.2">
      <c r="AA2501" s="122" t="s">
        <v>88</v>
      </c>
      <c r="AB2501" s="40">
        <f>_xll.qlInterestRateIndexFixingDate($X$9,AC2501)</f>
        <v>56930</v>
      </c>
      <c r="AC2501" s="40">
        <f>_xll.qlCalendarAdvance(calendar,$AC2500,AA2501,,,trigger)</f>
        <v>56934</v>
      </c>
      <c r="AD2501" s="40">
        <f>_xll.qlInterestRateIndexMaturity($X$9,AC2501,)</f>
        <v>57116</v>
      </c>
      <c r="AE2501" s="43">
        <f>_xll.qlTenorBasisValue(TenorBasis6M,AC2501,_xll.ohTrigger(trigger,$X$24))</f>
        <v>2.0952276110632078E-4</v>
      </c>
      <c r="AF2501" s="90">
        <f>_xll.qlTenorBasisForwardRate(TenorBasis6M,AC2501,_xll.ohTrigger(trigger,$X$24))</f>
        <v>1.3173702158425688E-2</v>
      </c>
      <c r="AG2501" s="90">
        <f>_xll.qlIndexFixing(TenorBasisIndex6M,$AB2501,TRUE,_xll.ohTrigger(trigger,$X$24))</f>
        <v>1.3169889175312264E-2</v>
      </c>
      <c r="AH2501" s="43">
        <f>_xll.qlIndexFixing($X$9,$AB2501,TRUE,trigger)</f>
        <v>1.326747185914107E-2</v>
      </c>
      <c r="AI2501" s="45">
        <f t="shared" si="53"/>
        <v>-0.97582683828806649</v>
      </c>
    </row>
    <row r="2502" spans="27:35" x14ac:dyDescent="0.2">
      <c r="AA2502" s="122" t="s">
        <v>88</v>
      </c>
      <c r="AB2502" s="40">
        <f>_xll.qlInterestRateIndexFixingDate($X$9,AC2502)</f>
        <v>56937</v>
      </c>
      <c r="AC2502" s="40">
        <f>_xll.qlCalendarAdvance(calendar,$AC2501,AA2502,,,trigger)</f>
        <v>56941</v>
      </c>
      <c r="AD2502" s="40">
        <f>_xll.qlInterestRateIndexMaturity($X$9,AC2502,)</f>
        <v>57123</v>
      </c>
      <c r="AE2502" s="43">
        <f>_xll.qlTenorBasisValue(TenorBasis6M,AC2502,_xll.ohTrigger(trigger,$X$24))</f>
        <v>2.0946732731698243E-4</v>
      </c>
      <c r="AF2502" s="90">
        <f>_xll.qlTenorBasisForwardRate(TenorBasis6M,AC2502,_xll.ohTrigger(trigger,$X$24))</f>
        <v>1.3162312297622604E-2</v>
      </c>
      <c r="AG2502" s="90">
        <f>_xll.qlIndexFixing(TenorBasisIndex6M,$AB2502,TRUE,_xll.ohTrigger(trigger,$X$24))</f>
        <v>1.3158499336599639E-2</v>
      </c>
      <c r="AH2502" s="43">
        <f>_xll.qlIndexFixing($X$9,$AB2502,TRUE,trigger)</f>
        <v>1.3255287228408557E-2</v>
      </c>
      <c r="AI2502" s="45">
        <f t="shared" si="53"/>
        <v>-0.96787891808917603</v>
      </c>
    </row>
    <row r="2503" spans="27:35" x14ac:dyDescent="0.2">
      <c r="AA2503" s="122" t="s">
        <v>88</v>
      </c>
      <c r="AB2503" s="40">
        <f>_xll.qlInterestRateIndexFixingDate($X$9,AC2503)</f>
        <v>56944</v>
      </c>
      <c r="AC2503" s="40">
        <f>_xll.qlCalendarAdvance(calendar,$AC2502,AA2503,,,trigger)</f>
        <v>56948</v>
      </c>
      <c r="AD2503" s="40">
        <f>_xll.qlInterestRateIndexMaturity($X$9,AC2503,)</f>
        <v>57131</v>
      </c>
      <c r="AE2503" s="43">
        <f>_xll.qlTenorBasisValue(TenorBasis6M,AC2503,_xll.ohTrigger(trigger,$X$24))</f>
        <v>2.0941207173393126E-4</v>
      </c>
      <c r="AF2503" s="90">
        <f>_xll.qlTenorBasisForwardRate(TenorBasis6M,AC2503,_xll.ohTrigger(trigger,$X$24))</f>
        <v>1.3150400499681058E-2</v>
      </c>
      <c r="AG2503" s="90">
        <f>_xll.qlIndexFixing(TenorBasisIndex6M,$AB2503,TRUE,_xll.ohTrigger(trigger,$X$24))</f>
        <v>1.3146587423426314E-2</v>
      </c>
      <c r="AH2503" s="43">
        <f>_xll.qlIndexFixing($X$9,$AB2503,TRUE,trigger)</f>
        <v>1.3242530469866771E-2</v>
      </c>
      <c r="AI2503" s="45">
        <f t="shared" si="53"/>
        <v>-0.95943046440456758</v>
      </c>
    </row>
    <row r="2504" spans="27:35" x14ac:dyDescent="0.2">
      <c r="AA2504" s="122" t="s">
        <v>88</v>
      </c>
      <c r="AB2504" s="40">
        <f>_xll.qlInterestRateIndexFixingDate($X$9,AC2504)</f>
        <v>56951</v>
      </c>
      <c r="AC2504" s="40">
        <f>_xll.qlCalendarAdvance(calendar,$AC2503,AA2504,,,trigger)</f>
        <v>56955</v>
      </c>
      <c r="AD2504" s="40">
        <f>_xll.qlInterestRateIndexMaturity($X$9,AC2504,)</f>
        <v>57138</v>
      </c>
      <c r="AE2504" s="43">
        <f>_xll.qlTenorBasisValue(TenorBasis6M,AC2504,_xll.ohTrigger(trigger,$X$24))</f>
        <v>2.0935699379936746E-4</v>
      </c>
      <c r="AF2504" s="90">
        <f>_xll.qlTenorBasisForwardRate(TenorBasis6M,AC2504,_xll.ohTrigger(trigger,$X$24))</f>
        <v>1.3139086071758399E-2</v>
      </c>
      <c r="AG2504" s="90">
        <f>_xll.qlIndexFixing(TenorBasisIndex6M,$AB2504,TRUE,_xll.ohTrigger(trigger,$X$24))</f>
        <v>1.3208134579099922E-2</v>
      </c>
      <c r="AH2504" s="43">
        <f>_xll.qlIndexFixing($X$9,$AB2504,TRUE,trigger)</f>
        <v>1.3230425931235888E-2</v>
      </c>
      <c r="AI2504" s="45">
        <f t="shared" si="53"/>
        <v>-0.22291352135965156</v>
      </c>
    </row>
    <row r="2505" spans="27:35" x14ac:dyDescent="0.2">
      <c r="AA2505" s="122" t="s">
        <v>88</v>
      </c>
      <c r="AB2505" s="40">
        <f>_xll.qlInterestRateIndexFixingDate($X$9,AC2505)</f>
        <v>56958</v>
      </c>
      <c r="AC2505" s="40">
        <f>_xll.qlCalendarAdvance(calendar,$AC2504,AA2505,,,trigger)</f>
        <v>56962</v>
      </c>
      <c r="AD2505" s="40">
        <f>_xll.qlInterestRateIndexMaturity($X$9,AC2505,)</f>
        <v>57145</v>
      </c>
      <c r="AE2505" s="43">
        <f>_xll.qlTenorBasisValue(TenorBasis6M,AC2505,_xll.ohTrigger(trigger,$X$24))</f>
        <v>2.0930209295717158E-4</v>
      </c>
      <c r="AF2505" s="90">
        <f>_xll.qlTenorBasisForwardRate(TenorBasis6M,AC2505,_xll.ohTrigger(trigger,$X$24))</f>
        <v>1.3127808258471874E-2</v>
      </c>
      <c r="AG2505" s="90">
        <f>_xll.qlIndexFixing(TenorBasisIndex6M,$AB2505,TRUE,_xll.ohTrigger(trigger,$X$24))</f>
        <v>1.312399522627937E-2</v>
      </c>
      <c r="AH2505" s="43">
        <f>_xll.qlIndexFixing($X$9,$AB2505,TRUE,trigger)</f>
        <v>1.321836027266352E-2</v>
      </c>
      <c r="AI2505" s="45">
        <f t="shared" si="53"/>
        <v>-0.94365046384150764</v>
      </c>
    </row>
    <row r="2506" spans="27:35" x14ac:dyDescent="0.2">
      <c r="AA2506" s="122" t="s">
        <v>88</v>
      </c>
      <c r="AB2506" s="40">
        <f>_xll.qlInterestRateIndexFixingDate($X$9,AC2506)</f>
        <v>56965</v>
      </c>
      <c r="AC2506" s="40">
        <f>_xll.qlCalendarAdvance(calendar,$AC2505,AA2506,,,trigger)</f>
        <v>56969</v>
      </c>
      <c r="AD2506" s="40">
        <f>_xll.qlInterestRateIndexMaturity($X$9,AC2506,)</f>
        <v>57152</v>
      </c>
      <c r="AE2506" s="43">
        <f>_xll.qlTenorBasisValue(TenorBasis6M,AC2506,_xll.ohTrigger(trigger,$X$24))</f>
        <v>2.0924736865289987E-4</v>
      </c>
      <c r="AF2506" s="90">
        <f>_xll.qlTenorBasisForwardRate(TenorBasis6M,AC2506,_xll.ohTrigger(trigger,$X$24))</f>
        <v>1.3116567058646462E-2</v>
      </c>
      <c r="AG2506" s="90">
        <f>_xll.qlIndexFixing(TenorBasisIndex6M,$AB2506,TRUE,_xll.ohTrigger(trigger,$X$24))</f>
        <v>1.3112754048379152E-2</v>
      </c>
      <c r="AH2506" s="43">
        <f>_xll.qlIndexFixing($X$9,$AB2506,TRUE,trigger)</f>
        <v>1.3206333493441165E-2</v>
      </c>
      <c r="AI2506" s="45">
        <f t="shared" si="53"/>
        <v>-0.93579445062013167</v>
      </c>
    </row>
    <row r="2507" spans="27:35" x14ac:dyDescent="0.2">
      <c r="AA2507" s="122" t="s">
        <v>88</v>
      </c>
      <c r="AB2507" s="40">
        <f>_xll.qlInterestRateIndexFixingDate($X$9,AC2507)</f>
        <v>56972</v>
      </c>
      <c r="AC2507" s="40">
        <f>_xll.qlCalendarAdvance(calendar,$AC2506,AA2507,,,trigger)</f>
        <v>56976</v>
      </c>
      <c r="AD2507" s="40">
        <f>_xll.qlInterestRateIndexMaturity($X$9,AC2507,)</f>
        <v>57159</v>
      </c>
      <c r="AE2507" s="43">
        <f>_xll.qlTenorBasisValue(TenorBasis6M,AC2507,_xll.ohTrigger(trigger,$X$24))</f>
        <v>2.0919282033377945E-4</v>
      </c>
      <c r="AF2507" s="90">
        <f>_xll.qlTenorBasisForwardRate(TenorBasis6M,AC2507,_xll.ohTrigger(trigger,$X$24))</f>
        <v>1.3105362471108462E-2</v>
      </c>
      <c r="AG2507" s="90">
        <f>_xll.qlIndexFixing(TenorBasisIndex6M,$AB2507,TRUE,_xll.ohTrigger(trigger,$X$24))</f>
        <v>1.3101549482696019E-2</v>
      </c>
      <c r="AH2507" s="43">
        <f>_xll.qlIndexFixing($X$9,$AB2507,TRUE,trigger)</f>
        <v>1.3194345592860757E-2</v>
      </c>
      <c r="AI2507" s="45">
        <f t="shared" si="53"/>
        <v>-0.927961101647376</v>
      </c>
    </row>
    <row r="2508" spans="27:35" x14ac:dyDescent="0.2">
      <c r="AA2508" s="122" t="s">
        <v>88</v>
      </c>
      <c r="AB2508" s="40">
        <f>_xll.qlInterestRateIndexFixingDate($X$9,AC2508)</f>
        <v>56979</v>
      </c>
      <c r="AC2508" s="40">
        <f>_xll.qlCalendarAdvance(calendar,$AC2507,AA2508,,,trigger)</f>
        <v>56983</v>
      </c>
      <c r="AD2508" s="40">
        <f>_xll.qlInterestRateIndexMaturity($X$9,AC2508,)</f>
        <v>57165</v>
      </c>
      <c r="AE2508" s="43">
        <f>_xll.qlTenorBasisValue(TenorBasis6M,AC2508,_xll.ohTrigger(trigger,$X$24))</f>
        <v>2.0913844744870357E-4</v>
      </c>
      <c r="AF2508" s="90">
        <f>_xll.qlTenorBasisForwardRate(TenorBasis6M,AC2508,_xll.ohTrigger(trigger,$X$24))</f>
        <v>1.3094742014868928E-2</v>
      </c>
      <c r="AG2508" s="90">
        <f>_xll.qlIndexFixing(TenorBasisIndex6M,$AB2508,TRUE,_xll.ohTrigger(trigger,$X$24))</f>
        <v>1.3090929184923092E-2</v>
      </c>
      <c r="AH2508" s="43">
        <f>_xll.qlIndexFixing($X$9,$AB2508,TRUE,trigger)</f>
        <v>1.3182995892949629E-2</v>
      </c>
      <c r="AI2508" s="45">
        <f t="shared" si="53"/>
        <v>-0.92066708026536725</v>
      </c>
    </row>
    <row r="2509" spans="27:35" x14ac:dyDescent="0.2">
      <c r="AA2509" s="122" t="s">
        <v>88</v>
      </c>
      <c r="AB2509" s="40">
        <f>_xll.qlInterestRateIndexFixingDate($X$9,AC2509)</f>
        <v>56986</v>
      </c>
      <c r="AC2509" s="40">
        <f>_xll.qlCalendarAdvance(calendar,$AC2508,AA2509,,,trigger)</f>
        <v>56990</v>
      </c>
      <c r="AD2509" s="40">
        <f>_xll.qlInterestRateIndexMaturity($X$9,AC2509,)</f>
        <v>57172</v>
      </c>
      <c r="AE2509" s="43">
        <f>_xll.qlTenorBasisValue(TenorBasis6M,AC2509,_xll.ohTrigger(trigger,$X$24))</f>
        <v>2.0908424944822695E-4</v>
      </c>
      <c r="AF2509" s="90">
        <f>_xll.qlTenorBasisForwardRate(TenorBasis6M,AC2509,_xll.ohTrigger(trigger,$X$24))</f>
        <v>1.3083608437158176E-2</v>
      </c>
      <c r="AG2509" s="90">
        <f>_xll.qlIndexFixing(TenorBasisIndex6M,$AB2509,TRUE,_xll.ohTrigger(trigger,$X$24))</f>
        <v>1.307979562881352E-2</v>
      </c>
      <c r="AH2509" s="43">
        <f>_xll.qlIndexFixing($X$9,$AB2509,TRUE,trigger)</f>
        <v>1.3171083405283879E-2</v>
      </c>
      <c r="AI2509" s="45">
        <f t="shared" si="53"/>
        <v>-0.9128777647035915</v>
      </c>
    </row>
    <row r="2510" spans="27:35" x14ac:dyDescent="0.2">
      <c r="AA2510" s="122" t="s">
        <v>88</v>
      </c>
      <c r="AB2510" s="40">
        <f>_xll.qlInterestRateIndexFixingDate($X$9,AC2510)</f>
        <v>56993</v>
      </c>
      <c r="AC2510" s="40">
        <f>_xll.qlCalendarAdvance(calendar,$AC2509,AA2510,,,trigger)</f>
        <v>56997</v>
      </c>
      <c r="AD2510" s="40">
        <f>_xll.qlInterestRateIndexMaturity($X$9,AC2510,)</f>
        <v>57179</v>
      </c>
      <c r="AE2510" s="43">
        <f>_xll.qlTenorBasisValue(TenorBasis6M,AC2510,_xll.ohTrigger(trigger,$X$24))</f>
        <v>2.0903022578456094E-4</v>
      </c>
      <c r="AF2510" s="90">
        <f>_xll.qlTenorBasisForwardRate(TenorBasis6M,AC2510,_xll.ohTrigger(trigger,$X$24))</f>
        <v>1.3072511466657871E-2</v>
      </c>
      <c r="AG2510" s="90">
        <f>_xll.qlIndexFixing(TenorBasisIndex6M,$AB2510,TRUE,_xll.ohTrigger(trigger,$X$24))</f>
        <v>1.3068698679843248E-2</v>
      </c>
      <c r="AH2510" s="43">
        <f>_xll.qlIndexFixing($X$9,$AB2510,TRUE,trigger)</f>
        <v>1.3159209792393177E-2</v>
      </c>
      <c r="AI2510" s="45">
        <f t="shared" si="53"/>
        <v>-0.90511112549929162</v>
      </c>
    </row>
    <row r="2511" spans="27:35" x14ac:dyDescent="0.2">
      <c r="AA2511" s="122" t="s">
        <v>88</v>
      </c>
      <c r="AB2511" s="40">
        <f>_xll.qlInterestRateIndexFixingDate($X$9,AC2511)</f>
        <v>57000</v>
      </c>
      <c r="AC2511" s="40">
        <f>_xll.qlCalendarAdvance(calendar,$AC2510,AA2511,,,trigger)</f>
        <v>57004</v>
      </c>
      <c r="AD2511" s="40">
        <f>_xll.qlInterestRateIndexMaturity($X$9,AC2511,)</f>
        <v>57186</v>
      </c>
      <c r="AE2511" s="43">
        <f>_xll.qlTenorBasisValue(TenorBasis6M,AC2511,_xll.ohTrigger(trigger,$X$24))</f>
        <v>2.0897637591156895E-4</v>
      </c>
      <c r="AF2511" s="90">
        <f>_xll.qlTenorBasisForwardRate(TenorBasis6M,AC2511,_xll.ohTrigger(trigger,$X$24))</f>
        <v>1.3061451102212018E-2</v>
      </c>
      <c r="AG2511" s="90">
        <f>_xll.qlIndexFixing(TenorBasisIndex6M,$AB2511,TRUE,_xll.ohTrigger(trigger,$X$24))</f>
        <v>1.3130446720753553E-2</v>
      </c>
      <c r="AH2511" s="43">
        <f>_xll.qlIndexFixing($X$9,$AB2511,TRUE,trigger)</f>
        <v>1.3147375053584449E-2</v>
      </c>
      <c r="AI2511" s="45">
        <f t="shared" si="53"/>
        <v>-0.16928332830895912</v>
      </c>
    </row>
    <row r="2512" spans="27:35" x14ac:dyDescent="0.2">
      <c r="AA2512" s="122" t="s">
        <v>88</v>
      </c>
      <c r="AB2512" s="40">
        <f>_xll.qlInterestRateIndexFixingDate($X$9,AC2512)</f>
        <v>57007</v>
      </c>
      <c r="AC2512" s="40">
        <f>_xll.qlCalendarAdvance(calendar,$AC2511,AA2512,,,trigger)</f>
        <v>57011</v>
      </c>
      <c r="AD2512" s="40">
        <f>_xll.qlInterestRateIndexMaturity($X$9,AC2512,)</f>
        <v>57193</v>
      </c>
      <c r="AE2512" s="43">
        <f>_xll.qlTenorBasisValue(TenorBasis6M,AC2512,_xll.ohTrigger(trigger,$X$24))</f>
        <v>2.0892269928476156E-4</v>
      </c>
      <c r="AF2512" s="90">
        <f>_xll.qlTenorBasisForwardRate(TenorBasis6M,AC2512,_xll.ohTrigger(trigger,$X$24))</f>
        <v>1.3050427342670329E-2</v>
      </c>
      <c r="AG2512" s="90">
        <f>_xll.qlIndexFixing(TenorBasisIndex6M,$AB2512,TRUE,_xll.ohTrigger(trigger,$X$24))</f>
        <v>1.3046614598706702E-2</v>
      </c>
      <c r="AH2512" s="43">
        <f>_xll.qlIndexFixing($X$9,$AB2512,TRUE,trigger)</f>
        <v>1.313557918816243E-2</v>
      </c>
      <c r="AI2512" s="45">
        <f t="shared" si="53"/>
        <v>-0.88964589455727694</v>
      </c>
    </row>
    <row r="2513" spans="27:35" x14ac:dyDescent="0.2">
      <c r="AA2513" s="122" t="s">
        <v>88</v>
      </c>
      <c r="AB2513" s="40">
        <f>_xll.qlInterestRateIndexFixingDate($X$9,AC2513)</f>
        <v>57014</v>
      </c>
      <c r="AC2513" s="40">
        <f>_xll.qlCalendarAdvance(calendar,$AC2512,AA2513,,,trigger)</f>
        <v>57018</v>
      </c>
      <c r="AD2513" s="40">
        <f>_xll.qlInterestRateIndexMaturity($X$9,AC2513,)</f>
        <v>57200</v>
      </c>
      <c r="AE2513" s="43">
        <f>_xll.qlTenorBasisValue(TenorBasis6M,AC2513,_xll.ohTrigger(trigger,$X$24))</f>
        <v>2.0886919536129207E-4</v>
      </c>
      <c r="AF2513" s="90">
        <f>_xll.qlTenorBasisForwardRate(TenorBasis6M,AC2513,_xll.ohTrigger(trigger,$X$24))</f>
        <v>1.3039440186886466E-2</v>
      </c>
      <c r="AG2513" s="90">
        <f>_xll.qlIndexFixing(TenorBasisIndex6M,$AB2513,TRUE,_xll.ohTrigger(trigger,$X$24))</f>
        <v>1.3035627464242928E-2</v>
      </c>
      <c r="AH2513" s="43">
        <f>_xll.qlIndexFixing($X$9,$AB2513,TRUE,trigger)</f>
        <v>1.3123822195440633E-2</v>
      </c>
      <c r="AI2513" s="45">
        <f t="shared" si="53"/>
        <v>-0.8819473119770459</v>
      </c>
    </row>
    <row r="2514" spans="27:35" x14ac:dyDescent="0.2">
      <c r="AA2514" s="122" t="s">
        <v>88</v>
      </c>
      <c r="AB2514" s="40">
        <f>_xll.qlInterestRateIndexFixingDate($X$9,AC2514)</f>
        <v>57021</v>
      </c>
      <c r="AC2514" s="40">
        <f>_xll.qlCalendarAdvance(calendar,$AC2513,AA2514,,,trigger)</f>
        <v>57025</v>
      </c>
      <c r="AD2514" s="40">
        <f>_xll.qlInterestRateIndexMaturity($X$9,AC2514,)</f>
        <v>57207</v>
      </c>
      <c r="AE2514" s="43">
        <f>_xll.qlTenorBasisValue(TenorBasis6M,AC2514,_xll.ohTrigger(trigger,$X$24))</f>
        <v>2.0881586359995161E-4</v>
      </c>
      <c r="AF2514" s="90">
        <f>_xll.qlTenorBasisForwardRate(TenorBasis6M,AC2514,_xll.ohTrigger(trigger,$X$24))</f>
        <v>1.3028489633716731E-2</v>
      </c>
      <c r="AG2514" s="90">
        <f>_xll.qlIndexFixing(TenorBasisIndex6M,$AB2514,TRUE,_xll.ohTrigger(trigger,$X$24))</f>
        <v>1.2953623452065278E-2</v>
      </c>
      <c r="AH2514" s="43">
        <f>_xll.qlIndexFixing($X$9,$AB2514,TRUE,trigger)</f>
        <v>1.3112104074728185E-2</v>
      </c>
      <c r="AI2514" s="45">
        <f t="shared" si="53"/>
        <v>-1.5848062266290639</v>
      </c>
    </row>
    <row r="2515" spans="27:35" x14ac:dyDescent="0.2">
      <c r="AA2515" s="122" t="s">
        <v>88</v>
      </c>
      <c r="AB2515" s="40">
        <f>_xll.qlInterestRateIndexFixingDate($X$9,AC2515)</f>
        <v>57028</v>
      </c>
      <c r="AC2515" s="40">
        <f>_xll.qlCalendarAdvance(calendar,$AC2514,AA2515,,,trigger)</f>
        <v>57032</v>
      </c>
      <c r="AD2515" s="40">
        <f>_xll.qlInterestRateIndexMaturity($X$9,AC2515,)</f>
        <v>57214</v>
      </c>
      <c r="AE2515" s="43">
        <f>_xll.qlTenorBasisValue(TenorBasis6M,AC2515,_xll.ohTrigger(trigger,$X$24))</f>
        <v>2.0876270346116465E-4</v>
      </c>
      <c r="AF2515" s="90">
        <f>_xll.qlTenorBasisForwardRate(TenorBasis6M,AC2515,_xll.ohTrigger(trigger,$X$24))</f>
        <v>1.3017575682021373E-2</v>
      </c>
      <c r="AG2515" s="90">
        <f>_xll.qlIndexFixing(TenorBasisIndex6M,$AB2515,TRUE,_xll.ohTrigger(trigger,$X$24))</f>
        <v>1.3086318202969034E-2</v>
      </c>
      <c r="AH2515" s="43">
        <f>_xll.qlIndexFixing($X$9,$AB2515,TRUE,trigger)</f>
        <v>1.3100424825341675E-2</v>
      </c>
      <c r="AI2515" s="45">
        <f t="shared" si="53"/>
        <v>-0.14106622372641112</v>
      </c>
    </row>
    <row r="2516" spans="27:35" x14ac:dyDescent="0.2">
      <c r="AA2516" s="122" t="s">
        <v>88</v>
      </c>
      <c r="AB2516" s="40">
        <f>_xll.qlInterestRateIndexFixingDate($X$9,AC2516)</f>
        <v>57035</v>
      </c>
      <c r="AC2516" s="40">
        <f>_xll.qlCalendarAdvance(calendar,$AC2515,AA2516,,,trigger)</f>
        <v>57039</v>
      </c>
      <c r="AD2516" s="40">
        <f>_xll.qlInterestRateIndexMaturity($X$9,AC2516,)</f>
        <v>57223</v>
      </c>
      <c r="AE2516" s="43">
        <f>_xll.qlTenorBasisValue(TenorBasis6M,AC2516,_xll.ohTrigger(trigger,$X$24))</f>
        <v>2.0870971440698421E-4</v>
      </c>
      <c r="AF2516" s="90">
        <f>_xll.qlTenorBasisForwardRate(TenorBasis6M,AC2516,_xll.ohTrigger(trigger,$X$24))</f>
        <v>1.3005638958135234E-2</v>
      </c>
      <c r="AG2516" s="90">
        <f>_xll.qlIndexFixing(TenorBasisIndex6M,$AB2516,TRUE,_xll.ohTrigger(trigger,$X$24))</f>
        <v>1.3001826027462297E-2</v>
      </c>
      <c r="AH2516" s="43">
        <f>_xll.qlIndexFixing($X$9,$AB2516,TRUE,trigger)</f>
        <v>1.3087623586054807E-2</v>
      </c>
      <c r="AI2516" s="45">
        <f t="shared" si="53"/>
        <v>-0.8579755859250936</v>
      </c>
    </row>
    <row r="2517" spans="27:35" x14ac:dyDescent="0.2">
      <c r="AA2517" s="122" t="s">
        <v>88</v>
      </c>
      <c r="AB2517" s="40">
        <f>_xll.qlInterestRateIndexFixingDate($X$9,AC2517)</f>
        <v>57042</v>
      </c>
      <c r="AC2517" s="40">
        <f>_xll.qlCalendarAdvance(calendar,$AC2516,AA2517,,,trigger)</f>
        <v>57046</v>
      </c>
      <c r="AD2517" s="40">
        <f>_xll.qlInterestRateIndexMaturity($X$9,AC2517,)</f>
        <v>57230</v>
      </c>
      <c r="AE2517" s="43">
        <f>_xll.qlTenorBasisValue(TenorBasis6M,AC2517,_xll.ohTrigger(trigger,$X$24))</f>
        <v>2.0865689590108736E-4</v>
      </c>
      <c r="AF2517" s="90">
        <f>_xll.qlTenorBasisForwardRate(TenorBasis6M,AC2517,_xll.ohTrigger(trigger,$X$24))</f>
        <v>1.2994802653878715E-2</v>
      </c>
      <c r="AG2517" s="90">
        <f>_xll.qlIndexFixing(TenorBasisIndex6M,$AB2517,TRUE,_xll.ohTrigger(trigger,$X$24))</f>
        <v>1.2920890449094301E-2</v>
      </c>
      <c r="AH2517" s="43">
        <f>_xll.qlIndexFixing($X$9,$AB2517,TRUE,trigger)</f>
        <v>1.3076026789943579E-2</v>
      </c>
      <c r="AI2517" s="45">
        <f t="shared" si="53"/>
        <v>-1.5513634084927779</v>
      </c>
    </row>
    <row r="2518" spans="27:35" x14ac:dyDescent="0.2">
      <c r="AA2518" s="122" t="s">
        <v>88</v>
      </c>
      <c r="AB2518" s="40">
        <f>_xll.qlInterestRateIndexFixingDate($X$9,AC2518)</f>
        <v>57049</v>
      </c>
      <c r="AC2518" s="40">
        <f>_xll.qlCalendarAdvance(calendar,$AC2517,AA2518,,,trigger)</f>
        <v>57053</v>
      </c>
      <c r="AD2518" s="40">
        <f>_xll.qlInterestRateIndexMaturity($X$9,AC2518,)</f>
        <v>57237</v>
      </c>
      <c r="AE2518" s="43">
        <f>_xll.qlTenorBasisValue(TenorBasis6M,AC2518,_xll.ohTrigger(trigger,$X$24))</f>
        <v>2.0860424740877043E-4</v>
      </c>
      <c r="AF2518" s="90">
        <f>_xll.qlTenorBasisForwardRate(TenorBasis6M,AC2518,_xll.ohTrigger(trigger,$X$24))</f>
        <v>1.2984002950819484E-2</v>
      </c>
      <c r="AG2518" s="90">
        <f>_xll.qlIndexFixing(TenorBasisIndex6M,$AB2518,TRUE,_xll.ohTrigger(trigger,$X$24))</f>
        <v>1.2980190062595634E-2</v>
      </c>
      <c r="AH2518" s="43">
        <f>_xll.qlIndexFixing($X$9,$AB2518,TRUE,trigger)</f>
        <v>1.3064468866572596E-2</v>
      </c>
      <c r="AI2518" s="45">
        <f t="shared" si="53"/>
        <v>-0.84278803976961525</v>
      </c>
    </row>
    <row r="2519" spans="27:35" x14ac:dyDescent="0.2">
      <c r="AA2519" s="122" t="s">
        <v>88</v>
      </c>
      <c r="AB2519" s="40">
        <f>_xll.qlInterestRateIndexFixingDate($X$9,AC2519)</f>
        <v>57056</v>
      </c>
      <c r="AC2519" s="40">
        <f>_xll.qlCalendarAdvance(calendar,$AC2518,AA2519,,,trigger)</f>
        <v>57060</v>
      </c>
      <c r="AD2519" s="40">
        <f>_xll.qlInterestRateIndexMaturity($X$9,AC2519,)</f>
        <v>57244</v>
      </c>
      <c r="AE2519" s="43">
        <f>_xll.qlTenorBasisValue(TenorBasis6M,AC2519,_xll.ohTrigger(trigger,$X$24))</f>
        <v>2.0855176839694461E-4</v>
      </c>
      <c r="AF2519" s="90">
        <f>_xll.qlTenorBasisForwardRate(TenorBasis6M,AC2519,_xll.ohTrigger(trigger,$X$24))</f>
        <v>1.2973239847826709E-2</v>
      </c>
      <c r="AG2519" s="90">
        <f>_xll.qlIndexFixing(TenorBasisIndex6M,$AB2519,TRUE,_xll.ohTrigger(trigger,$X$24))</f>
        <v>1.2969426980719448E-2</v>
      </c>
      <c r="AH2519" s="43">
        <f>_xll.qlIndexFixing($X$9,$AB2519,TRUE,trigger)</f>
        <v>1.3052949815258489E-2</v>
      </c>
      <c r="AI2519" s="45">
        <f t="shared" si="53"/>
        <v>-0.83522834539041102</v>
      </c>
    </row>
    <row r="2520" spans="27:35" x14ac:dyDescent="0.2">
      <c r="AA2520" s="122" t="s">
        <v>88</v>
      </c>
      <c r="AB2520" s="40">
        <f>_xll.qlInterestRateIndexFixingDate($X$9,AC2520)</f>
        <v>57063</v>
      </c>
      <c r="AC2520" s="40">
        <f>_xll.qlCalendarAdvance(calendar,$AC2519,AA2520,,,trigger)</f>
        <v>57067</v>
      </c>
      <c r="AD2520" s="40">
        <f>_xll.qlInterestRateIndexMaturity($X$9,AC2520,)</f>
        <v>57251</v>
      </c>
      <c r="AE2520" s="43">
        <f>_xll.qlTenorBasisValue(TenorBasis6M,AC2520,_xll.ohTrigger(trigger,$X$24))</f>
        <v>2.0849945833413113E-4</v>
      </c>
      <c r="AF2520" s="90">
        <f>_xll.qlTenorBasisForwardRate(TenorBasis6M,AC2520,_xll.ohTrigger(trigger,$X$24))</f>
        <v>1.2962513343773466E-2</v>
      </c>
      <c r="AG2520" s="90">
        <f>_xll.qlIndexFixing(TenorBasisIndex6M,$AB2520,TRUE,_xll.ohTrigger(trigger,$X$24))</f>
        <v>1.2958700497713282E-2</v>
      </c>
      <c r="AH2520" s="43">
        <f>_xll.qlIndexFixing($X$9,$AB2520,TRUE,trigger)</f>
        <v>1.3041469635317895E-2</v>
      </c>
      <c r="AI2520" s="45">
        <f t="shared" si="53"/>
        <v>-0.82769137604613363</v>
      </c>
    </row>
    <row r="2521" spans="27:35" x14ac:dyDescent="0.2">
      <c r="AA2521" s="122" t="s">
        <v>88</v>
      </c>
      <c r="AB2521" s="40">
        <f>_xll.qlInterestRateIndexFixingDate($X$9,AC2521)</f>
        <v>57068</v>
      </c>
      <c r="AC2521" s="40">
        <f>_xll.qlCalendarAdvance(calendar,$AC2520,AA2521,,,trigger)</f>
        <v>57074</v>
      </c>
      <c r="AD2521" s="40">
        <f>_xll.qlInterestRateIndexMaturity($X$9,AC2521,)</f>
        <v>57257</v>
      </c>
      <c r="AE2521" s="43">
        <f>_xll.qlTenorBasisValue(TenorBasis6M,AC2521,_xll.ohTrigger(trigger,$X$24))</f>
        <v>2.084473166904568E-4</v>
      </c>
      <c r="AF2521" s="90">
        <f>_xll.qlTenorBasisForwardRate(TenorBasis6M,AC2521,_xll.ohTrigger(trigger,$X$24))</f>
        <v>1.29523418882431E-2</v>
      </c>
      <c r="AG2521" s="90">
        <f>_xll.qlIndexFixing(TenorBasisIndex6M,$AB2521,TRUE,_xll.ohTrigger(trigger,$X$24))</f>
        <v>1.2948529198394454E-2</v>
      </c>
      <c r="AH2521" s="43">
        <f>_xll.qlIndexFixing($X$9,$AB2521,TRUE,trigger)</f>
        <v>1.3030596851439343E-2</v>
      </c>
      <c r="AI2521" s="45">
        <f t="shared" si="53"/>
        <v>-0.820676530448889</v>
      </c>
    </row>
    <row r="2522" spans="27:35" x14ac:dyDescent="0.2">
      <c r="AA2522" s="122" t="s">
        <v>88</v>
      </c>
      <c r="AB2522" s="40">
        <f>_xll.qlInterestRateIndexFixingDate($X$9,AC2522)</f>
        <v>57077</v>
      </c>
      <c r="AC2522" s="40">
        <f>_xll.qlCalendarAdvance(calendar,$AC2521,AA2522,,,trigger)</f>
        <v>57081</v>
      </c>
      <c r="AD2522" s="40">
        <f>_xll.qlInterestRateIndexMaturity($X$9,AC2522,)</f>
        <v>57264</v>
      </c>
      <c r="AE2522" s="43">
        <f>_xll.qlTenorBasisValue(TenorBasis6M,AC2522,_xll.ohTrigger(trigger,$X$24))</f>
        <v>2.0839534293764939E-4</v>
      </c>
      <c r="AF2522" s="90">
        <f>_xll.qlTenorBasisForwardRate(TenorBasis6M,AC2522,_xll.ohTrigger(trigger,$X$24))</f>
        <v>1.2941686346879306E-2</v>
      </c>
      <c r="AG2522" s="90">
        <f>_xll.qlIndexFixing(TenorBasisIndex6M,$AB2522,TRUE,_xll.ohTrigger(trigger,$X$24))</f>
        <v>1.3009602062436083E-2</v>
      </c>
      <c r="AH2522" s="43">
        <f>_xll.qlIndexFixing($X$9,$AB2522,TRUE,trigger)</f>
        <v>1.3019192047155863E-2</v>
      </c>
      <c r="AI2522" s="45">
        <f t="shared" si="53"/>
        <v>-9.5899847197804949E-2</v>
      </c>
    </row>
    <row r="2523" spans="27:35" x14ac:dyDescent="0.2">
      <c r="AA2523" s="122" t="s">
        <v>88</v>
      </c>
      <c r="AB2523" s="40">
        <f>_xll.qlInterestRateIndexFixingDate($X$9,AC2523)</f>
        <v>57084</v>
      </c>
      <c r="AC2523" s="40">
        <f>_xll.qlCalendarAdvance(calendar,$AC2522,AA2523,,,trigger)</f>
        <v>57088</v>
      </c>
      <c r="AD2523" s="40">
        <f>_xll.qlInterestRateIndexMaturity($X$9,AC2523,)</f>
        <v>57271</v>
      </c>
      <c r="AE2523" s="43">
        <f>_xll.qlTenorBasisValue(TenorBasis6M,AC2523,_xll.ohTrigger(trigger,$X$24))</f>
        <v>2.0834353654903312E-4</v>
      </c>
      <c r="AF2523" s="90">
        <f>_xll.qlTenorBasisForwardRate(TenorBasis6M,AC2523,_xll.ohTrigger(trigger,$X$24))</f>
        <v>1.2931067399549545E-2</v>
      </c>
      <c r="AG2523" s="90">
        <f>_xll.qlIndexFixing(TenorBasisIndex6M,$AB2523,TRUE,_xll.ohTrigger(trigger,$X$24))</f>
        <v>1.2857104692498131E-2</v>
      </c>
      <c r="AH2523" s="43">
        <f>_xll.qlIndexFixing($X$9,$AB2523,TRUE,trigger)</f>
        <v>1.3007826110505867E-2</v>
      </c>
      <c r="AI2523" s="45">
        <f t="shared" si="53"/>
        <v>-1.5072141800773555</v>
      </c>
    </row>
    <row r="2524" spans="27:35" x14ac:dyDescent="0.2">
      <c r="AA2524" s="122" t="s">
        <v>88</v>
      </c>
      <c r="AB2524" s="40">
        <f>_xll.qlInterestRateIndexFixingDate($X$9,AC2524)</f>
        <v>57091</v>
      </c>
      <c r="AC2524" s="40">
        <f>_xll.qlCalendarAdvance(calendar,$AC2523,AA2524,,,trigger)</f>
        <v>57095</v>
      </c>
      <c r="AD2524" s="40">
        <f>_xll.qlInterestRateIndexMaturity($X$9,AC2524,)</f>
        <v>57278</v>
      </c>
      <c r="AE2524" s="43">
        <f>_xll.qlTenorBasisValue(TenorBasis6M,AC2524,_xll.ohTrigger(trigger,$X$24))</f>
        <v>2.0829189699952396E-4</v>
      </c>
      <c r="AF2524" s="90">
        <f>_xll.qlTenorBasisForwardRate(TenorBasis6M,AC2524,_xll.ohTrigger(trigger,$X$24))</f>
        <v>1.2920485045143012E-2</v>
      </c>
      <c r="AG2524" s="90">
        <f>_xll.qlIndexFixing(TenorBasisIndex6M,$AB2524,TRUE,_xll.ohTrigger(trigger,$X$24))</f>
        <v>1.2916672417474573E-2</v>
      </c>
      <c r="AH2524" s="43">
        <f>_xll.qlIndexFixing($X$9,$AB2524,TRUE,trigger)</f>
        <v>1.2996499040822783E-2</v>
      </c>
      <c r="AI2524" s="45">
        <f t="shared" si="53"/>
        <v>-0.79826623348209713</v>
      </c>
    </row>
    <row r="2525" spans="27:35" x14ac:dyDescent="0.2">
      <c r="AA2525" s="122" t="s">
        <v>88</v>
      </c>
      <c r="AB2525" s="40">
        <f>_xll.qlInterestRateIndexFixingDate($X$9,AC2525)</f>
        <v>57097</v>
      </c>
      <c r="AC2525" s="40">
        <f>_xll.qlCalendarAdvance(calendar,$AC2524,AA2525,,,trigger)</f>
        <v>57102</v>
      </c>
      <c r="AD2525" s="40">
        <f>_xll.qlInterestRateIndexMaturity($X$9,AC2525,)</f>
        <v>57286</v>
      </c>
      <c r="AE2525" s="43">
        <f>_xll.qlTenorBasisValue(TenorBasis6M,AC2525,_xll.ohTrigger(trigger,$X$24))</f>
        <v>2.0824042376562532E-4</v>
      </c>
      <c r="AF2525" s="90">
        <f>_xll.qlTenorBasisForwardRate(TenorBasis6M,AC2525,_xll.ohTrigger(trigger,$X$24))</f>
        <v>1.2909429768385935E-2</v>
      </c>
      <c r="AG2525" s="90">
        <f>_xll.qlIndexFixing(TenorBasisIndex6M,$AB2525,TRUE,_xll.ohTrigger(trigger,$X$24))</f>
        <v>1.2905617026497203E-2</v>
      </c>
      <c r="AH2525" s="43">
        <f>_xll.qlIndexFixing($X$9,$AB2525,TRUE,trigger)</f>
        <v>1.2984651782571289E-2</v>
      </c>
      <c r="AI2525" s="45">
        <f t="shared" si="53"/>
        <v>-0.79034756074085677</v>
      </c>
    </row>
    <row r="2526" spans="27:35" x14ac:dyDescent="0.2">
      <c r="AA2526" s="122" t="s">
        <v>88</v>
      </c>
      <c r="AB2526" s="40">
        <f>_xll.qlInterestRateIndexFixingDate($X$9,AC2526)</f>
        <v>57105</v>
      </c>
      <c r="AC2526" s="40">
        <f>_xll.qlCalendarAdvance(calendar,$AC2525,AA2526,,,trigger)</f>
        <v>57109</v>
      </c>
      <c r="AD2526" s="40">
        <f>_xll.qlInterestRateIndexMaturity($X$9,AC2526,)</f>
        <v>57293</v>
      </c>
      <c r="AE2526" s="43">
        <f>_xll.qlTenorBasisValue(TenorBasis6M,AC2526,_xll.ohTrigger(trigger,$X$24))</f>
        <v>2.0818911632542326E-4</v>
      </c>
      <c r="AF2526" s="90">
        <f>_xll.qlTenorBasisForwardRate(TenorBasis6M,AC2526,_xll.ohTrigger(trigger,$X$24))</f>
        <v>1.2898922834493875E-2</v>
      </c>
      <c r="AG2526" s="90">
        <f>_xll.qlIndexFixing(TenorBasisIndex6M,$AB2526,TRUE,_xll.ohTrigger(trigger,$X$24))</f>
        <v>1.2895110113227777E-2</v>
      </c>
      <c r="AH2526" s="43">
        <f>_xll.qlIndexFixing($X$9,$AB2526,TRUE,trigger)</f>
        <v>1.2973404816707439E-2</v>
      </c>
      <c r="AI2526" s="45">
        <f t="shared" si="53"/>
        <v>-0.78294703479661265</v>
      </c>
    </row>
    <row r="2527" spans="27:35" x14ac:dyDescent="0.2">
      <c r="AA2527" s="122" t="s">
        <v>88</v>
      </c>
      <c r="AB2527" s="40">
        <f>_xll.qlInterestRateIndexFixingDate($X$9,AC2527)</f>
        <v>57112</v>
      </c>
      <c r="AC2527" s="40">
        <f>_xll.qlCalendarAdvance(calendar,$AC2526,AA2527,,,trigger)</f>
        <v>57116</v>
      </c>
      <c r="AD2527" s="40">
        <f>_xll.qlInterestRateIndexMaturity($X$9,AC2527,)</f>
        <v>57300</v>
      </c>
      <c r="AE2527" s="43">
        <f>_xll.qlTenorBasisValue(TenorBasis6M,AC2527,_xll.ohTrigger(trigger,$X$24))</f>
        <v>2.081379741585822E-4</v>
      </c>
      <c r="AF2527" s="90">
        <f>_xll.qlTenorBasisForwardRate(TenorBasis6M,AC2527,_xll.ohTrigger(trigger,$X$24))</f>
        <v>1.2888452491750187E-2</v>
      </c>
      <c r="AG2527" s="90">
        <f>_xll.qlIndexFixing(TenorBasisIndex6M,$AB2527,TRUE,_xll.ohTrigger(trigger,$X$24))</f>
        <v>1.2884639791035043E-2</v>
      </c>
      <c r="AH2527" s="43">
        <f>_xll.qlIndexFixing($X$9,$AB2527,TRUE,trigger)</f>
        <v>1.2962196717513908E-2</v>
      </c>
      <c r="AI2527" s="45">
        <f t="shared" si="53"/>
        <v>-0.77556926478865307</v>
      </c>
    </row>
    <row r="2528" spans="27:35" x14ac:dyDescent="0.2">
      <c r="AA2528" s="122" t="s">
        <v>88</v>
      </c>
      <c r="AB2528" s="40">
        <f>_xll.qlInterestRateIndexFixingDate($X$9,AC2528)</f>
        <v>57119</v>
      </c>
      <c r="AC2528" s="40">
        <f>_xll.qlCalendarAdvance(calendar,$AC2527,AA2528,,,trigger)</f>
        <v>57123</v>
      </c>
      <c r="AD2528" s="40">
        <f>_xll.qlInterestRateIndexMaturity($X$9,AC2528,)</f>
        <v>57307</v>
      </c>
      <c r="AE2528" s="43">
        <f>_xll.qlTenorBasisValue(TenorBasis6M,AC2528,_xll.ohTrigger(trigger,$X$24))</f>
        <v>2.0808699674634021E-4</v>
      </c>
      <c r="AF2528" s="90">
        <f>_xll.qlTenorBasisForwardRate(TenorBasis6M,AC2528,_xll.ohTrigger(trigger,$X$24))</f>
        <v>1.2878018739057489E-2</v>
      </c>
      <c r="AG2528" s="90">
        <f>_xll.qlIndexFixing(TenorBasisIndex6M,$AB2528,TRUE,_xll.ohTrigger(trigger,$X$24))</f>
        <v>1.2804717024117404E-2</v>
      </c>
      <c r="AH2528" s="43">
        <f>_xll.qlIndexFixing($X$9,$AB2528,TRUE,trigger)</f>
        <v>1.2951027484329048E-2</v>
      </c>
      <c r="AI2528" s="45">
        <f t="shared" si="53"/>
        <v>-1.4631046021164329</v>
      </c>
    </row>
    <row r="2529" spans="27:35" x14ac:dyDescent="0.2">
      <c r="AA2529" s="122" t="s">
        <v>88</v>
      </c>
      <c r="AB2529" s="40">
        <f>_xll.qlInterestRateIndexFixingDate($X$9,AC2529)</f>
        <v>57126</v>
      </c>
      <c r="AC2529" s="40">
        <f>_xll.qlCalendarAdvance(calendar,$AC2528,AA2529,,,trigger)</f>
        <v>57130</v>
      </c>
      <c r="AD2529" s="40">
        <f>_xll.qlInterestRateIndexMaturity($X$9,AC2529,)</f>
        <v>57314</v>
      </c>
      <c r="AE2529" s="43">
        <f>_xll.qlTenorBasisValue(TenorBasis6M,AC2529,_xll.ohTrigger(trigger,$X$24))</f>
        <v>2.0803618357150469E-4</v>
      </c>
      <c r="AF2529" s="90">
        <f>_xll.qlTenorBasisForwardRate(TenorBasis6M,AC2529,_xll.ohTrigger(trigger,$X$24))</f>
        <v>1.2867621575320135E-2</v>
      </c>
      <c r="AG2529" s="90">
        <f>_xll.qlIndexFixing(TenorBasisIndex6M,$AB2529,TRUE,_xll.ohTrigger(trigger,$X$24))</f>
        <v>1.286380891549402E-2</v>
      </c>
      <c r="AH2529" s="43">
        <f>_xll.qlIndexFixing($X$9,$AB2529,TRUE,trigger)</f>
        <v>1.2939897116492953E-2</v>
      </c>
      <c r="AI2529" s="45">
        <f t="shared" si="53"/>
        <v>-0.76088200998932976</v>
      </c>
    </row>
    <row r="2530" spans="27:35" x14ac:dyDescent="0.2">
      <c r="AA2530" s="122" t="s">
        <v>88</v>
      </c>
      <c r="AB2530" s="40">
        <f>_xll.qlInterestRateIndexFixingDate($X$9,AC2530)</f>
        <v>57133</v>
      </c>
      <c r="AC2530" s="40">
        <f>_xll.qlCalendarAdvance(calendar,$AC2529,AA2530,,,trigger)</f>
        <v>57137</v>
      </c>
      <c r="AD2530" s="40">
        <f>_xll.qlInterestRateIndexMaturity($X$9,AC2530,)</f>
        <v>57320</v>
      </c>
      <c r="AE2530" s="43">
        <f>_xll.qlTenorBasisValue(TenorBasis6M,AC2530,_xll.ohTrigger(trigger,$X$24))</f>
        <v>2.0798553411844773E-4</v>
      </c>
      <c r="AF2530" s="90">
        <f>_xll.qlTenorBasisForwardRate(TenorBasis6M,AC2530,_xll.ohTrigger(trigger,$X$24))</f>
        <v>1.2857759308410209E-2</v>
      </c>
      <c r="AG2530" s="90">
        <f>_xll.qlIndexFixing(TenorBasisIndex6M,$AB2530,TRUE,_xll.ohTrigger(trigger,$X$24))</f>
        <v>1.2784181744957991E-2</v>
      </c>
      <c r="AH2530" s="43">
        <f>_xll.qlIndexFixing($X$9,$AB2530,TRUE,trigger)</f>
        <v>1.2929352791859182E-2</v>
      </c>
      <c r="AI2530" s="45">
        <f t="shared" si="53"/>
        <v>-1.4517104690119076</v>
      </c>
    </row>
    <row r="2531" spans="27:35" x14ac:dyDescent="0.2">
      <c r="AA2531" s="122" t="s">
        <v>88</v>
      </c>
      <c r="AB2531" s="40">
        <f>_xll.qlInterestRateIndexFixingDate($X$9,AC2531)</f>
        <v>57140</v>
      </c>
      <c r="AC2531" s="40">
        <f>_xll.qlCalendarAdvance(calendar,$AC2530,AA2531,,,trigger)</f>
        <v>57144</v>
      </c>
      <c r="AD2531" s="40">
        <f>_xll.qlInterestRateIndexMaturity($X$9,AC2531,)</f>
        <v>57327</v>
      </c>
      <c r="AE2531" s="43">
        <f>_xll.qlTenorBasisValue(TenorBasis6M,AC2531,_xll.ohTrigger(trigger,$X$24))</f>
        <v>2.0793504787310188E-4</v>
      </c>
      <c r="AF2531" s="90">
        <f>_xll.qlTenorBasisForwardRate(TenorBasis6M,AC2531,_xll.ohTrigger(trigger,$X$24))</f>
        <v>1.2847433073697871E-2</v>
      </c>
      <c r="AG2531" s="90">
        <f>_xll.qlIndexFixing(TenorBasisIndex6M,$AB2531,TRUE,_xll.ohTrigger(trigger,$X$24))</f>
        <v>1.2843620588652394E-2</v>
      </c>
      <c r="AH2531" s="43">
        <f>_xll.qlIndexFixing($X$9,$AB2531,TRUE,trigger)</f>
        <v>1.2918297772411552E-2</v>
      </c>
      <c r="AI2531" s="45">
        <f t="shared" si="53"/>
        <v>-0.74677183759157617</v>
      </c>
    </row>
    <row r="2532" spans="27:35" x14ac:dyDescent="0.2">
      <c r="AA2532" s="122" t="s">
        <v>88</v>
      </c>
      <c r="AB2532" s="40">
        <f>_xll.qlInterestRateIndexFixingDate($X$9,AC2532)</f>
        <v>57147</v>
      </c>
      <c r="AC2532" s="40">
        <f>_xll.qlCalendarAdvance(calendar,$AC2531,AA2532,,,trigger)</f>
        <v>57151</v>
      </c>
      <c r="AD2532" s="40">
        <f>_xll.qlInterestRateIndexMaturity($X$9,AC2532,)</f>
        <v>57334</v>
      </c>
      <c r="AE2532" s="43">
        <f>_xll.qlTenorBasisValue(TenorBasis6M,AC2532,_xll.ohTrigger(trigger,$X$24))</f>
        <v>2.078847243229553E-4</v>
      </c>
      <c r="AF2532" s="90">
        <f>_xll.qlTenorBasisForwardRate(TenorBasis6M,AC2532,_xll.ohTrigger(trigger,$X$24))</f>
        <v>1.2837143423159475E-2</v>
      </c>
      <c r="AG2532" s="90">
        <f>_xll.qlIndexFixing(TenorBasisIndex6M,$AB2532,TRUE,_xll.ohTrigger(trigger,$X$24))</f>
        <v>1.2833330958206778E-2</v>
      </c>
      <c r="AH2532" s="43">
        <f>_xll.qlIndexFixing($X$9,$AB2532,TRUE,trigger)</f>
        <v>1.2907281614665101E-2</v>
      </c>
      <c r="AI2532" s="45">
        <f t="shared" si="53"/>
        <v>-0.73950656458323172</v>
      </c>
    </row>
    <row r="2533" spans="27:35" x14ac:dyDescent="0.2">
      <c r="AA2533" s="122" t="s">
        <v>88</v>
      </c>
      <c r="AB2533" s="40">
        <f>_xll.qlInterestRateIndexFixingDate($X$9,AC2533)</f>
        <v>57154</v>
      </c>
      <c r="AC2533" s="40">
        <f>_xll.qlCalendarAdvance(calendar,$AC2532,AA2533,,,trigger)</f>
        <v>57158</v>
      </c>
      <c r="AD2533" s="40">
        <f>_xll.qlInterestRateIndexMaturity($X$9,AC2533,)</f>
        <v>57341</v>
      </c>
      <c r="AE2533" s="43">
        <f>_xll.qlTenorBasisValue(TenorBasis6M,AC2533,_xll.ohTrigger(trigger,$X$24))</f>
        <v>2.0783456295704768E-4</v>
      </c>
      <c r="AF2533" s="90">
        <f>_xll.qlTenorBasisForwardRate(TenorBasis6M,AC2533,_xll.ohTrigger(trigger,$X$24))</f>
        <v>1.2826890355718287E-2</v>
      </c>
      <c r="AG2533" s="90">
        <f>_xll.qlIndexFixing(TenorBasisIndex6M,$AB2533,TRUE,_xll.ohTrigger(trigger,$X$24))</f>
        <v>1.2894145970060718E-2</v>
      </c>
      <c r="AH2533" s="43">
        <f>_xll.qlIndexFixing($X$9,$AB2533,TRUE,trigger)</f>
        <v>1.2896304317970297E-2</v>
      </c>
      <c r="AI2533" s="45">
        <f t="shared" si="53"/>
        <v>-2.158347909578251E-2</v>
      </c>
    </row>
    <row r="2534" spans="27:35" x14ac:dyDescent="0.2">
      <c r="AA2534" s="122" t="s">
        <v>88</v>
      </c>
      <c r="AB2534" s="40">
        <f>_xll.qlInterestRateIndexFixingDate($X$9,AC2534)</f>
        <v>57161</v>
      </c>
      <c r="AC2534" s="40">
        <f>_xll.qlCalendarAdvance(calendar,$AC2533,AA2534,,,trigger)</f>
        <v>57165</v>
      </c>
      <c r="AD2534" s="40">
        <f>_xll.qlInterestRateIndexMaturity($X$9,AC2534,)</f>
        <v>57349</v>
      </c>
      <c r="AE2534" s="43">
        <f>_xll.qlTenorBasisValue(TenorBasis6M,AC2534,_xll.ohTrigger(trigger,$X$24))</f>
        <v>2.0778456326596558E-4</v>
      </c>
      <c r="AF2534" s="90">
        <f>_xll.qlTenorBasisForwardRate(TenorBasis6M,AC2534,_xll.ohTrigger(trigger,$X$24))</f>
        <v>1.2816184552895273E-2</v>
      </c>
      <c r="AG2534" s="90">
        <f>_xll.qlIndexFixing(TenorBasisIndex6M,$AB2534,TRUE,_xll.ohTrigger(trigger,$X$24))</f>
        <v>1.2812371994054031E-2</v>
      </c>
      <c r="AH2534" s="43">
        <f>_xll.qlIndexFixing($X$9,$AB2534,TRUE,trigger)</f>
        <v>1.2884828234567561E-2</v>
      </c>
      <c r="AI2534" s="45">
        <f t="shared" si="53"/>
        <v>-0.72456240513529491</v>
      </c>
    </row>
    <row r="2535" spans="27:35" x14ac:dyDescent="0.2">
      <c r="AA2535" s="122" t="s">
        <v>88</v>
      </c>
      <c r="AB2535" s="40">
        <f>_xll.qlInterestRateIndexFixingDate($X$9,AC2535)</f>
        <v>57168</v>
      </c>
      <c r="AC2535" s="40">
        <f>_xll.qlCalendarAdvance(calendar,$AC2534,AA2535,,,trigger)</f>
        <v>57172</v>
      </c>
      <c r="AD2535" s="40">
        <f>_xll.qlInterestRateIndexMaturity($X$9,AC2535,)</f>
        <v>57356</v>
      </c>
      <c r="AE2535" s="43">
        <f>_xll.qlTenorBasisValue(TenorBasis6M,AC2535,_xll.ohTrigger(trigger,$X$24))</f>
        <v>2.0773472474183824E-4</v>
      </c>
      <c r="AF2535" s="90">
        <f>_xll.qlTenorBasisForwardRate(TenorBasis6M,AC2535,_xll.ohTrigger(trigger,$X$24))</f>
        <v>1.2806006900100385E-2</v>
      </c>
      <c r="AG2535" s="90">
        <f>_xll.qlIndexFixing(TenorBasisIndex6M,$AB2535,TRUE,_xll.ohTrigger(trigger,$X$24))</f>
        <v>1.2733081050095563E-2</v>
      </c>
      <c r="AH2535" s="43">
        <f>_xll.qlIndexFixing($X$9,$AB2535,TRUE,trigger)</f>
        <v>1.2873931045075056E-2</v>
      </c>
      <c r="AI2535" s="45">
        <f t="shared" si="53"/>
        <v>-1.4084999497949307</v>
      </c>
    </row>
    <row r="2536" spans="27:35" x14ac:dyDescent="0.2">
      <c r="AA2536" s="122" t="s">
        <v>88</v>
      </c>
      <c r="AB2536" s="40">
        <f>_xll.qlInterestRateIndexFixingDate($X$9,AC2536)</f>
        <v>57175</v>
      </c>
      <c r="AC2536" s="40">
        <f>_xll.qlCalendarAdvance(calendar,$AC2535,AA2536,,,trigger)</f>
        <v>57179</v>
      </c>
      <c r="AD2536" s="40">
        <f>_xll.qlInterestRateIndexMaturity($X$9,AC2536,)</f>
        <v>57363</v>
      </c>
      <c r="AE2536" s="43">
        <f>_xll.qlTenorBasisValue(TenorBasis6M,AC2536,_xll.ohTrigger(trigger,$X$24))</f>
        <v>2.0768504687833277E-4</v>
      </c>
      <c r="AF2536" s="90">
        <f>_xll.qlTenorBasisForwardRate(TenorBasis6M,AC2536,_xll.ohTrigger(trigger,$X$24))</f>
        <v>1.2795865828697324E-2</v>
      </c>
      <c r="AG2536" s="90">
        <f>_xll.qlIndexFixing(TenorBasisIndex6M,$AB2536,TRUE,_xll.ohTrigger(trigger,$X$24))</f>
        <v>1.2792053309753734E-2</v>
      </c>
      <c r="AH2536" s="43">
        <f>_xll.qlIndexFixing($X$9,$AB2536,TRUE,trigger)</f>
        <v>1.2863072716372355E-2</v>
      </c>
      <c r="AI2536" s="45">
        <f t="shared" si="53"/>
        <v>-0.71019406618621006</v>
      </c>
    </row>
    <row r="2537" spans="27:35" x14ac:dyDescent="0.2">
      <c r="AA2537" s="122" t="s">
        <v>88</v>
      </c>
      <c r="AB2537" s="40">
        <f>_xll.qlInterestRateIndexFixingDate($X$9,AC2537)</f>
        <v>57182</v>
      </c>
      <c r="AC2537" s="40">
        <f>_xll.qlCalendarAdvance(calendar,$AC2536,AA2537,,,trigger)</f>
        <v>57186</v>
      </c>
      <c r="AD2537" s="40">
        <f>_xll.qlInterestRateIndexMaturity($X$9,AC2537,)</f>
        <v>57370</v>
      </c>
      <c r="AE2537" s="43">
        <f>_xll.qlTenorBasisValue(TenorBasis6M,AC2537,_xll.ohTrigger(trigger,$X$24))</f>
        <v>2.076355291706501E-4</v>
      </c>
      <c r="AF2537" s="90">
        <f>_xll.qlTenorBasisForwardRate(TenorBasis6M,AC2537,_xll.ohTrigger(trigger,$X$24))</f>
        <v>1.278576133762086E-2</v>
      </c>
      <c r="AG2537" s="90">
        <f>_xll.qlIndexFixing(TenorBasisIndex6M,$AB2537,TRUE,_xll.ohTrigger(trigger,$X$24))</f>
        <v>1.2781948838520527E-2</v>
      </c>
      <c r="AH2537" s="43">
        <f>_xll.qlIndexFixing($X$9,$AB2537,TRUE,trigger)</f>
        <v>1.2852253247814758E-2</v>
      </c>
      <c r="AI2537" s="45">
        <f t="shared" si="53"/>
        <v>-0.70304409294230652</v>
      </c>
    </row>
    <row r="2538" spans="27:35" x14ac:dyDescent="0.2">
      <c r="AA2538" s="122" t="s">
        <v>88</v>
      </c>
      <c r="AB2538" s="40">
        <f>_xll.qlInterestRateIndexFixingDate($X$9,AC2538)</f>
        <v>57189</v>
      </c>
      <c r="AC2538" s="40">
        <f>_xll.qlCalendarAdvance(calendar,$AC2537,AA2538,,,trigger)</f>
        <v>57193</v>
      </c>
      <c r="AD2538" s="40">
        <f>_xll.qlInterestRateIndexMaturity($X$9,AC2538,)</f>
        <v>57377</v>
      </c>
      <c r="AE2538" s="43">
        <f>_xll.qlTenorBasisValue(TenorBasis6M,AC2538,_xll.ohTrigger(trigger,$X$24))</f>
        <v>2.0758617111552054E-4</v>
      </c>
      <c r="AF2538" s="90">
        <f>_xll.qlTenorBasisForwardRate(TenorBasis6M,AC2538,_xll.ohTrigger(trigger,$X$24))</f>
        <v>1.2775693425808358E-2</v>
      </c>
      <c r="AG2538" s="90">
        <f>_xll.qlIndexFixing(TenorBasisIndex6M,$AB2538,TRUE,_xll.ohTrigger(trigger,$X$24))</f>
        <v>1.2771880946478733E-2</v>
      </c>
      <c r="AH2538" s="43">
        <f>_xll.qlIndexFixing($X$9,$AB2538,TRUE,trigger)</f>
        <v>1.2841472638763641E-2</v>
      </c>
      <c r="AI2538" s="45">
        <f t="shared" ref="AI2538:AI2601" si="54">(AG2538-AH2538)*10000</f>
        <v>-0.69591692284907269</v>
      </c>
    </row>
    <row r="2539" spans="27:35" x14ac:dyDescent="0.2">
      <c r="AA2539" s="122" t="s">
        <v>88</v>
      </c>
      <c r="AB2539" s="40">
        <f>_xll.qlInterestRateIndexFixingDate($X$9,AC2539)</f>
        <v>57196</v>
      </c>
      <c r="AC2539" s="40">
        <f>_xll.qlCalendarAdvance(calendar,$AC2538,AA2539,,,trigger)</f>
        <v>57200</v>
      </c>
      <c r="AD2539" s="40">
        <f>_xll.qlInterestRateIndexMaturity($X$9,AC2539,)</f>
        <v>57384</v>
      </c>
      <c r="AE2539" s="43">
        <f>_xll.qlTenorBasisValue(TenorBasis6M,AC2539,_xll.ohTrigger(trigger,$X$24))</f>
        <v>2.0753697221119919E-4</v>
      </c>
      <c r="AF2539" s="90">
        <f>_xll.qlTenorBasisForwardRate(TenorBasis6M,AC2539,_xll.ohTrigger(trigger,$X$24))</f>
        <v>1.2765662092200238E-2</v>
      </c>
      <c r="AG2539" s="90">
        <f>_xll.qlIndexFixing(TenorBasisIndex6M,$AB2539,TRUE,_xll.ohTrigger(trigger,$X$24))</f>
        <v>1.276184963257181E-2</v>
      </c>
      <c r="AH2539" s="43">
        <f>_xll.qlIndexFixing($X$9,$AB2539,TRUE,trigger)</f>
        <v>1.2830730888582558E-2</v>
      </c>
      <c r="AI2539" s="45">
        <f t="shared" si="54"/>
        <v>-0.68881256010748859</v>
      </c>
    </row>
    <row r="2540" spans="27:35" x14ac:dyDescent="0.2">
      <c r="AA2540" s="122" t="s">
        <v>88</v>
      </c>
      <c r="AB2540" s="40">
        <f>_xll.qlInterestRateIndexFixingDate($X$9,AC2540)</f>
        <v>57203</v>
      </c>
      <c r="AC2540" s="40">
        <f>_xll.qlCalendarAdvance(calendar,$AC2539,AA2540,,,trigger)</f>
        <v>57207</v>
      </c>
      <c r="AD2540" s="40">
        <f>_xll.qlInterestRateIndexMaturity($X$9,AC2540,)</f>
        <v>57391</v>
      </c>
      <c r="AE2540" s="43">
        <f>_xll.qlTenorBasisValue(TenorBasis6M,AC2540,_xll.ohTrigger(trigger,$X$24))</f>
        <v>2.0748793195746182E-4</v>
      </c>
      <c r="AF2540" s="90">
        <f>_xll.qlTenorBasisForwardRate(TenorBasis6M,AC2540,_xll.ohTrigger(trigger,$X$24))</f>
        <v>1.2755667335740817E-2</v>
      </c>
      <c r="AG2540" s="90">
        <f>_xll.qlIndexFixing(TenorBasisIndex6M,$AB2540,TRUE,_xll.ohTrigger(trigger,$X$24))</f>
        <v>1.2822133879740787E-2</v>
      </c>
      <c r="AH2540" s="43">
        <f>_xll.qlIndexFixing($X$9,$AB2540,TRUE,trigger)</f>
        <v>1.2820027996634197E-2</v>
      </c>
      <c r="AI2540" s="45">
        <f t="shared" si="54"/>
        <v>2.1058831065901007E-2</v>
      </c>
    </row>
    <row r="2541" spans="27:35" x14ac:dyDescent="0.2">
      <c r="AA2541" s="122" t="s">
        <v>88</v>
      </c>
      <c r="AB2541" s="40">
        <f>_xll.qlInterestRateIndexFixingDate($X$9,AC2541)</f>
        <v>57210</v>
      </c>
      <c r="AC2541" s="40">
        <f>_xll.qlCalendarAdvance(calendar,$AC2540,AA2541,,,trigger)</f>
        <v>57214</v>
      </c>
      <c r="AD2541" s="40">
        <f>_xll.qlInterestRateIndexMaturity($X$9,AC2541,)</f>
        <v>57398</v>
      </c>
      <c r="AE2541" s="43">
        <f>_xll.qlTenorBasisValue(TenorBasis6M,AC2541,_xll.ohTrigger(trigger,$X$24))</f>
        <v>2.0743904985560027E-4</v>
      </c>
      <c r="AF2541" s="90">
        <f>_xll.qlTenorBasisForwardRate(TenorBasis6M,AC2541,_xll.ohTrigger(trigger,$X$24))</f>
        <v>1.2745709155380069E-2</v>
      </c>
      <c r="AG2541" s="90">
        <f>_xll.qlIndexFixing(TenorBasisIndex6M,$AB2541,TRUE,_xll.ohTrigger(trigger,$X$24))</f>
        <v>1.2741896734941596E-2</v>
      </c>
      <c r="AH2541" s="43">
        <f>_xll.qlIndexFixing($X$9,$AB2541,TRUE,trigger)</f>
        <v>1.2809363962288186E-2</v>
      </c>
      <c r="AI2541" s="45">
        <f t="shared" si="54"/>
        <v>-0.67467227346589342</v>
      </c>
    </row>
    <row r="2542" spans="27:35" x14ac:dyDescent="0.2">
      <c r="AA2542" s="122" t="s">
        <v>88</v>
      </c>
      <c r="AB2542" s="40">
        <f>_xll.qlInterestRateIndexFixingDate($X$9,AC2542)</f>
        <v>57217</v>
      </c>
      <c r="AC2542" s="40">
        <f>_xll.qlCalendarAdvance(calendar,$AC2541,AA2542,,,trigger)</f>
        <v>57221</v>
      </c>
      <c r="AD2542" s="40">
        <f>_xll.qlInterestRateIndexMaturity($X$9,AC2542,)</f>
        <v>57404</v>
      </c>
      <c r="AE2542" s="43">
        <f>_xll.qlTenorBasisValue(TenorBasis6M,AC2542,_xll.ohTrigger(trigger,$X$24))</f>
        <v>2.0739032540841842E-4</v>
      </c>
      <c r="AF2542" s="90">
        <f>_xll.qlTenorBasisForwardRate(TenorBasis6M,AC2542,_xll.ohTrigger(trigger,$X$24))</f>
        <v>1.2736258812092236E-2</v>
      </c>
      <c r="AG2542" s="90">
        <f>_xll.qlIndexFixing(TenorBasisIndex6M,$AB2542,TRUE,_xll.ohTrigger(trigger,$X$24))</f>
        <v>1.2732446544194153E-2</v>
      </c>
      <c r="AH2542" s="43">
        <f>_xll.qlIndexFixing($X$9,$AB2542,TRUE,trigger)</f>
        <v>1.2799257289301364E-2</v>
      </c>
      <c r="AI2542" s="45">
        <f t="shared" si="54"/>
        <v>-0.66810745107210789</v>
      </c>
    </row>
    <row r="2543" spans="27:35" x14ac:dyDescent="0.2">
      <c r="AA2543" s="122" t="s">
        <v>88</v>
      </c>
      <c r="AB2543" s="40">
        <f>_xll.qlInterestRateIndexFixingDate($X$9,AC2543)</f>
        <v>57224</v>
      </c>
      <c r="AC2543" s="40">
        <f>_xll.qlCalendarAdvance(calendar,$AC2542,AA2543,,,trigger)</f>
        <v>57228</v>
      </c>
      <c r="AD2543" s="40">
        <f>_xll.qlInterestRateIndexMaturity($X$9,AC2543,)</f>
        <v>57409</v>
      </c>
      <c r="AE2543" s="43">
        <f>_xll.qlTenorBasisValue(TenorBasis6M,AC2543,_xll.ohTrigger(trigger,$X$24))</f>
        <v>2.073417581202275E-4</v>
      </c>
      <c r="AF2543" s="90">
        <f>_xll.qlTenorBasisForwardRate(TenorBasis6M,AC2543,_xll.ohTrigger(trigger,$X$24))</f>
        <v>1.2727310129085876E-2</v>
      </c>
      <c r="AG2543" s="90">
        <f>_xll.qlIndexFixing(TenorBasisIndex6M,$AB2543,TRUE,_xll.ohTrigger(trigger,$X$24))</f>
        <v>1.272349814643943E-2</v>
      </c>
      <c r="AH2543" s="43">
        <f>_xll.qlIndexFixing($X$9,$AB2543,TRUE,trigger)</f>
        <v>1.2789701427070251E-2</v>
      </c>
      <c r="AI2543" s="45">
        <f t="shared" si="54"/>
        <v>-0.66203280630821459</v>
      </c>
    </row>
    <row r="2544" spans="27:35" x14ac:dyDescent="0.2">
      <c r="AA2544" s="122" t="s">
        <v>88</v>
      </c>
      <c r="AB2544" s="40">
        <f>_xll.qlInterestRateIndexFixingDate($X$9,AC2544)</f>
        <v>57231</v>
      </c>
      <c r="AC2544" s="40">
        <f>_xll.qlCalendarAdvance(calendar,$AC2543,AA2544,,,trigger)</f>
        <v>57235</v>
      </c>
      <c r="AD2544" s="40">
        <f>_xll.qlInterestRateIndexMaturity($X$9,AC2544,)</f>
        <v>57416</v>
      </c>
      <c r="AE2544" s="43">
        <f>_xll.qlTenorBasisValue(TenorBasis6M,AC2544,_xll.ohTrigger(trigger,$X$24))</f>
        <v>2.0729334749684201E-4</v>
      </c>
      <c r="AF2544" s="90">
        <f>_xll.qlTenorBasisForwardRate(TenorBasis6M,AC2544,_xll.ohTrigger(trigger,$X$24))</f>
        <v>1.271745487597019E-2</v>
      </c>
      <c r="AG2544" s="90">
        <f>_xll.qlIndexFixing(TenorBasisIndex6M,$AB2544,TRUE,_xll.ohTrigger(trigger,$X$24))</f>
        <v>1.2713642912373257E-2</v>
      </c>
      <c r="AH2544" s="43">
        <f>_xll.qlIndexFixing($X$9,$AB2544,TRUE,trigger)</f>
        <v>1.2779146756695427E-2</v>
      </c>
      <c r="AI2544" s="45">
        <f t="shared" si="54"/>
        <v>-0.65503844322169213</v>
      </c>
    </row>
    <row r="2545" spans="27:35" x14ac:dyDescent="0.2">
      <c r="AA2545" s="122" t="s">
        <v>88</v>
      </c>
      <c r="AB2545" s="40">
        <f>_xll.qlInterestRateIndexFixingDate($X$9,AC2545)</f>
        <v>57238</v>
      </c>
      <c r="AC2545" s="40">
        <f>_xll.qlCalendarAdvance(calendar,$AC2544,AA2545,,,trigger)</f>
        <v>57242</v>
      </c>
      <c r="AD2545" s="40">
        <f>_xll.qlInterestRateIndexMaturity($X$9,AC2545,)</f>
        <v>57423</v>
      </c>
      <c r="AE2545" s="43">
        <f>_xll.qlTenorBasisValue(TenorBasis6M,AC2545,_xll.ohTrigger(trigger,$X$24))</f>
        <v>2.0724509304557534E-4</v>
      </c>
      <c r="AF2545" s="90">
        <f>_xll.qlTenorBasisForwardRate(TenorBasis6M,AC2545,_xll.ohTrigger(trigger,$X$24))</f>
        <v>1.2707636190337247E-2</v>
      </c>
      <c r="AG2545" s="90">
        <f>_xll.qlIndexFixing(TenorBasisIndex6M,$AB2545,TRUE,_xll.ohTrigger(trigger,$X$24))</f>
        <v>1.2634078957261857E-2</v>
      </c>
      <c r="AH2545" s="43">
        <f>_xll.qlIndexFixing($X$9,$AB2545,TRUE,trigger)</f>
        <v>1.2768630936502903E-2</v>
      </c>
      <c r="AI2545" s="45">
        <f t="shared" si="54"/>
        <v>-1.34551979241046</v>
      </c>
    </row>
    <row r="2546" spans="27:35" x14ac:dyDescent="0.2">
      <c r="AA2546" s="122" t="s">
        <v>88</v>
      </c>
      <c r="AB2546" s="40">
        <f>_xll.qlInterestRateIndexFixingDate($X$9,AC2546)</f>
        <v>57245</v>
      </c>
      <c r="AC2546" s="40">
        <f>_xll.qlCalendarAdvance(calendar,$AC2545,AA2546,,,trigger)</f>
        <v>57249</v>
      </c>
      <c r="AD2546" s="40">
        <f>_xll.qlInterestRateIndexMaturity($X$9,AC2546,)</f>
        <v>57430</v>
      </c>
      <c r="AE2546" s="43">
        <f>_xll.qlTenorBasisValue(TenorBasis6M,AC2546,_xll.ohTrigger(trigger,$X$24))</f>
        <v>2.0719699427523543E-4</v>
      </c>
      <c r="AF2546" s="90">
        <f>_xll.qlTenorBasisForwardRate(TenorBasis6M,AC2546,_xll.ohTrigger(trigger,$X$24))</f>
        <v>1.2697854071158919E-2</v>
      </c>
      <c r="AG2546" s="90">
        <f>_xll.qlIndexFixing(TenorBasisIndex6M,$AB2546,TRUE,_xll.ohTrigger(trigger,$X$24))</f>
        <v>1.2694042145451237E-2</v>
      </c>
      <c r="AH2546" s="43">
        <f>_xll.qlIndexFixing($X$9,$AB2546,TRUE,trigger)</f>
        <v>1.2758153965881008E-2</v>
      </c>
      <c r="AI2546" s="45">
        <f t="shared" si="54"/>
        <v>-0.64111820429771371</v>
      </c>
    </row>
    <row r="2547" spans="27:35" x14ac:dyDescent="0.2">
      <c r="AA2547" s="122" t="s">
        <v>88</v>
      </c>
      <c r="AB2547" s="40">
        <f>_xll.qlInterestRateIndexFixingDate($X$9,AC2547)</f>
        <v>57252</v>
      </c>
      <c r="AC2547" s="40">
        <f>_xll.qlCalendarAdvance(calendar,$AC2546,AA2547,,,trigger)</f>
        <v>57256</v>
      </c>
      <c r="AD2547" s="40">
        <f>_xll.qlInterestRateIndexMaturity($X$9,AC2547,)</f>
        <v>57438</v>
      </c>
      <c r="AE2547" s="43">
        <f>_xll.qlTenorBasisValue(TenorBasis6M,AC2547,_xll.ohTrigger(trigger,$X$24))</f>
        <v>2.0714905069612051E-4</v>
      </c>
      <c r="AF2547" s="90">
        <f>_xll.qlTenorBasisForwardRate(TenorBasis6M,AC2547,_xll.ohTrigger(trigger,$X$24))</f>
        <v>1.268764817667955E-2</v>
      </c>
      <c r="AG2547" s="90">
        <f>_xll.qlIndexFixing(TenorBasisIndex6M,$AB2547,TRUE,_xll.ohTrigger(trigger,$X$24))</f>
        <v>1.2683836137235444E-2</v>
      </c>
      <c r="AH2547" s="43">
        <f>_xll.qlIndexFixing($X$9,$AB2547,TRUE,trigger)</f>
        <v>1.2747208921881343E-2</v>
      </c>
      <c r="AI2547" s="45">
        <f t="shared" si="54"/>
        <v>-0.63372784645899372</v>
      </c>
    </row>
    <row r="2548" spans="27:35" x14ac:dyDescent="0.2">
      <c r="AA2548" s="122" t="s">
        <v>88</v>
      </c>
      <c r="AB2548" s="40">
        <f>_xll.qlInterestRateIndexFixingDate($X$9,AC2548)</f>
        <v>57259</v>
      </c>
      <c r="AC2548" s="40">
        <f>_xll.qlCalendarAdvance(calendar,$AC2547,AA2548,,,trigger)</f>
        <v>57263</v>
      </c>
      <c r="AD2548" s="40">
        <f>_xll.qlInterestRateIndexMaturity($X$9,AC2548,)</f>
        <v>57445</v>
      </c>
      <c r="AE2548" s="43">
        <f>_xll.qlTenorBasisValue(TenorBasis6M,AC2548,_xll.ohTrigger(trigger,$X$24))</f>
        <v>2.0710126182001481E-4</v>
      </c>
      <c r="AF2548" s="90">
        <f>_xll.qlTenorBasisForwardRate(TenorBasis6M,AC2548,_xll.ohTrigger(trigger,$X$24))</f>
        <v>1.2677941457977765E-2</v>
      </c>
      <c r="AG2548" s="90">
        <f>_xll.qlIndexFixing(TenorBasisIndex6M,$AB2548,TRUE,_xll.ohTrigger(trigger,$X$24))</f>
        <v>1.2674129437401644E-2</v>
      </c>
      <c r="AH2548" s="43">
        <f>_xll.qlIndexFixing($X$9,$AB2548,TRUE,trigger)</f>
        <v>1.2736812056564538E-2</v>
      </c>
      <c r="AI2548" s="45">
        <f t="shared" si="54"/>
        <v>-0.62682619162894238</v>
      </c>
    </row>
    <row r="2549" spans="27:35" x14ac:dyDescent="0.2">
      <c r="AA2549" s="122" t="s">
        <v>88</v>
      </c>
      <c r="AB2549" s="40">
        <f>_xll.qlInterestRateIndexFixingDate($X$9,AC2549)</f>
        <v>57266</v>
      </c>
      <c r="AC2549" s="40">
        <f>_xll.qlCalendarAdvance(calendar,$AC2548,AA2549,,,trigger)</f>
        <v>57270</v>
      </c>
      <c r="AD2549" s="40">
        <f>_xll.qlInterestRateIndexMaturity($X$9,AC2549,)</f>
        <v>57452</v>
      </c>
      <c r="AE2549" s="43">
        <f>_xll.qlTenorBasisValue(TenorBasis6M,AC2549,_xll.ohTrigger(trigger,$X$24))</f>
        <v>2.0705362716018442E-4</v>
      </c>
      <c r="AF2549" s="90">
        <f>_xll.qlTenorBasisForwardRate(TenorBasis6M,AC2549,_xll.ohTrigger(trigger,$X$24))</f>
        <v>1.2668271304145794E-2</v>
      </c>
      <c r="AG2549" s="90">
        <f>_xll.qlIndexFixing(TenorBasisIndex6M,$AB2549,TRUE,_xll.ohTrigger(trigger,$X$24))</f>
        <v>1.2664459302368699E-2</v>
      </c>
      <c r="AH2549" s="43">
        <f>_xll.qlIndexFixing($X$9,$AB2549,TRUE,trigger)</f>
        <v>1.2726454040621119E-2</v>
      </c>
      <c r="AI2549" s="45">
        <f t="shared" si="54"/>
        <v>-0.61994738252420245</v>
      </c>
    </row>
    <row r="2550" spans="27:35" x14ac:dyDescent="0.2">
      <c r="AA2550" s="122" t="s">
        <v>88</v>
      </c>
      <c r="AB2550" s="40">
        <f>_xll.qlInterestRateIndexFixingDate($X$9,AC2550)</f>
        <v>57273</v>
      </c>
      <c r="AC2550" s="40">
        <f>_xll.qlCalendarAdvance(calendar,$AC2549,AA2550,,,trigger)</f>
        <v>57277</v>
      </c>
      <c r="AD2550" s="40">
        <f>_xll.qlInterestRateIndexMaturity($X$9,AC2550,)</f>
        <v>57459</v>
      </c>
      <c r="AE2550" s="43">
        <f>_xll.qlTenorBasisValue(TenorBasis6M,AC2550,_xll.ohTrigger(trigger,$X$24))</f>
        <v>2.0700614623137272E-4</v>
      </c>
      <c r="AF2550" s="90">
        <f>_xll.qlTenorBasisForwardRate(TenorBasis6M,AC2550,_xll.ohTrigger(trigger,$X$24))</f>
        <v>1.2658637714168183E-2</v>
      </c>
      <c r="AG2550" s="90">
        <f>_xll.qlIndexFixing(TenorBasisIndex6M,$AB2550,TRUE,_xll.ohTrigger(trigger,$X$24))</f>
        <v>1.2585723941506815E-2</v>
      </c>
      <c r="AH2550" s="43">
        <f>_xll.qlIndexFixing($X$9,$AB2550,TRUE,trigger)</f>
        <v>1.2716134873444102E-2</v>
      </c>
      <c r="AI2550" s="45">
        <f t="shared" si="54"/>
        <v>-1.3041093193728697</v>
      </c>
    </row>
    <row r="2551" spans="27:35" x14ac:dyDescent="0.2">
      <c r="AA2551" s="122" t="s">
        <v>88</v>
      </c>
      <c r="AB2551" s="40">
        <f>_xll.qlInterestRateIndexFixingDate($X$9,AC2551)</f>
        <v>57280</v>
      </c>
      <c r="AC2551" s="40">
        <f>_xll.qlCalendarAdvance(calendar,$AC2550,AA2551,,,trigger)</f>
        <v>57284</v>
      </c>
      <c r="AD2551" s="40">
        <f>_xll.qlInterestRateIndexMaturity($X$9,AC2551,)</f>
        <v>57465</v>
      </c>
      <c r="AE2551" s="43">
        <f>_xll.qlTenorBasisValue(TenorBasis6M,AC2551,_xll.ohTrigger(trigger,$X$24))</f>
        <v>2.0695881854979647E-4</v>
      </c>
      <c r="AF2551" s="90">
        <f>_xll.qlTenorBasisForwardRate(TenorBasis6M,AC2551,_xll.ohTrigger(trigger,$X$24))</f>
        <v>1.2649491936427528E-2</v>
      </c>
      <c r="AG2551" s="90">
        <f>_xll.qlIndexFixing(TenorBasisIndex6M,$AB2551,TRUE,_xll.ohTrigger(trigger,$X$24))</f>
        <v>1.2716489250285583E-2</v>
      </c>
      <c r="AH2551" s="43">
        <f>_xll.qlIndexFixing($X$9,$AB2551,TRUE,trigger)</f>
        <v>1.2706351835065388E-2</v>
      </c>
      <c r="AI2551" s="45">
        <f t="shared" si="54"/>
        <v>0.10137415220195373</v>
      </c>
    </row>
    <row r="2552" spans="27:35" x14ac:dyDescent="0.2">
      <c r="AA2552" s="122" t="s">
        <v>88</v>
      </c>
      <c r="AB2552" s="40">
        <f>_xll.qlInterestRateIndexFixingDate($X$9,AC2552)</f>
        <v>57287</v>
      </c>
      <c r="AC2552" s="40">
        <f>_xll.qlCalendarAdvance(calendar,$AC2551,AA2552,,,trigger)</f>
        <v>57291</v>
      </c>
      <c r="AD2552" s="40">
        <f>_xll.qlInterestRateIndexMaturity($X$9,AC2552,)</f>
        <v>57472</v>
      </c>
      <c r="AE2552" s="43">
        <f>_xll.qlTenorBasisValue(TenorBasis6M,AC2552,_xll.ohTrigger(trigger,$X$24))</f>
        <v>2.0691164363314136E-4</v>
      </c>
      <c r="AF2552" s="90">
        <f>_xll.qlTenorBasisForwardRate(TenorBasis6M,AC2552,_xll.ohTrigger(trigger,$X$24))</f>
        <v>1.2639929194630875E-2</v>
      </c>
      <c r="AG2552" s="90">
        <f>_xll.qlIndexFixing(TenorBasisIndex6M,$AB2552,TRUE,_xll.ohTrigger(trigger,$X$24))</f>
        <v>1.263611738091935E-2</v>
      </c>
      <c r="AH2552" s="43">
        <f>_xll.qlIndexFixing($X$9,$AB2552,TRUE,trigger)</f>
        <v>1.2696107949144648E-2</v>
      </c>
      <c r="AI2552" s="45">
        <f t="shared" si="54"/>
        <v>-0.59990568225297758</v>
      </c>
    </row>
    <row r="2553" spans="27:35" x14ac:dyDescent="0.2">
      <c r="AA2553" s="122" t="s">
        <v>88</v>
      </c>
      <c r="AB2553" s="40">
        <f>_xll.qlInterestRateIndexFixingDate($X$9,AC2553)</f>
        <v>57294</v>
      </c>
      <c r="AC2553" s="40">
        <f>_xll.qlCalendarAdvance(calendar,$AC2552,AA2553,,,trigger)</f>
        <v>57298</v>
      </c>
      <c r="AD2553" s="40">
        <f>_xll.qlInterestRateIndexMaturity($X$9,AC2553,)</f>
        <v>57479</v>
      </c>
      <c r="AE2553" s="43">
        <f>_xll.qlTenorBasisValue(TenorBasis6M,AC2553,_xll.ohTrigger(trigger,$X$24))</f>
        <v>2.0686462100055796E-4</v>
      </c>
      <c r="AF2553" s="90">
        <f>_xll.qlTenorBasisForwardRate(TenorBasis6M,AC2553,_xll.ohTrigger(trigger,$X$24))</f>
        <v>1.2630403012205443E-2</v>
      </c>
      <c r="AG2553" s="90">
        <f>_xll.qlIndexFixing(TenorBasisIndex6M,$AB2553,TRUE,_xll.ohTrigger(trigger,$X$24))</f>
        <v>1.2626591216916309E-2</v>
      </c>
      <c r="AH2553" s="43">
        <f>_xll.qlIndexFixing($X$9,$AB2553,TRUE,trigger)</f>
        <v>1.268590290857427E-2</v>
      </c>
      <c r="AI2553" s="45">
        <f t="shared" si="54"/>
        <v>-0.59311691657961196</v>
      </c>
    </row>
    <row r="2554" spans="27:35" x14ac:dyDescent="0.2">
      <c r="AA2554" s="122" t="s">
        <v>88</v>
      </c>
      <c r="AB2554" s="40">
        <f>_xll.qlInterestRateIndexFixingDate($X$9,AC2554)</f>
        <v>57301</v>
      </c>
      <c r="AC2554" s="40">
        <f>_xll.qlCalendarAdvance(calendar,$AC2553,AA2554,,,trigger)</f>
        <v>57305</v>
      </c>
      <c r="AD2554" s="40">
        <f>_xll.qlInterestRateIndexMaturity($X$9,AC2554,)</f>
        <v>57486</v>
      </c>
      <c r="AE2554" s="43">
        <f>_xll.qlTenorBasisValue(TenorBasis6M,AC2554,_xll.ohTrigger(trigger,$X$24))</f>
        <v>2.0681775017265729E-4</v>
      </c>
      <c r="AF2554" s="90">
        <f>_xll.qlTenorBasisForwardRate(TenorBasis6M,AC2554,_xll.ohTrigger(trigger,$X$24))</f>
        <v>1.2620913388153136E-2</v>
      </c>
      <c r="AG2554" s="90">
        <f>_xll.qlIndexFixing(TenorBasisIndex6M,$AB2554,TRUE,_xll.ohTrigger(trigger,$X$24))</f>
        <v>1.2617101611216174E-2</v>
      </c>
      <c r="AH2554" s="43">
        <f>_xll.qlIndexFixing($X$9,$AB2554,TRUE,trigger)</f>
        <v>1.2675736712761579E-2</v>
      </c>
      <c r="AI2554" s="45">
        <f t="shared" si="54"/>
        <v>-0.58635101545405355</v>
      </c>
    </row>
    <row r="2555" spans="27:35" x14ac:dyDescent="0.2">
      <c r="AA2555" s="122" t="s">
        <v>88</v>
      </c>
      <c r="AB2555" s="40">
        <f>_xll.qlInterestRateIndexFixingDate($X$9,AC2555)</f>
        <v>57308</v>
      </c>
      <c r="AC2555" s="40">
        <f>_xll.qlCalendarAdvance(calendar,$AC2554,AA2555,,,trigger)</f>
        <v>57312</v>
      </c>
      <c r="AD2555" s="40">
        <f>_xll.qlInterestRateIndexMaturity($X$9,AC2555,)</f>
        <v>57493</v>
      </c>
      <c r="AE2555" s="43">
        <f>_xll.qlTenorBasisValue(TenorBasis6M,AC2555,_xll.ohTrigger(trigger,$X$24))</f>
        <v>2.067710306715068E-4</v>
      </c>
      <c r="AF2555" s="90">
        <f>_xll.qlTenorBasisForwardRate(TenorBasis6M,AC2555,_xll.ohTrigger(trigger,$X$24))</f>
        <v>1.2611460321479832E-2</v>
      </c>
      <c r="AG2555" s="90">
        <f>_xll.qlIndexFixing(TenorBasisIndex6M,$AB2555,TRUE,_xll.ohTrigger(trigger,$X$24))</f>
        <v>1.2607648562826144E-2</v>
      </c>
      <c r="AH2555" s="43">
        <f>_xll.qlIndexFixing($X$9,$AB2555,TRUE,trigger)</f>
        <v>1.2665609361114782E-2</v>
      </c>
      <c r="AI2555" s="45">
        <f t="shared" si="54"/>
        <v>-0.57960798288637583</v>
      </c>
    </row>
    <row r="2556" spans="27:35" x14ac:dyDescent="0.2">
      <c r="AA2556" s="122" t="s">
        <v>88</v>
      </c>
      <c r="AB2556" s="40">
        <f>_xll.qlInterestRateIndexFixingDate($X$9,AC2556)</f>
        <v>57315</v>
      </c>
      <c r="AC2556" s="40">
        <f>_xll.qlCalendarAdvance(calendar,$AC2555,AA2556,,,trigger)</f>
        <v>57319</v>
      </c>
      <c r="AD2556" s="40">
        <f>_xll.qlInterestRateIndexMaturity($X$9,AC2556,)</f>
        <v>57501</v>
      </c>
      <c r="AE2556" s="43">
        <f>_xll.qlTenorBasisValue(TenorBasis6M,AC2556,_xll.ohTrigger(trigger,$X$24))</f>
        <v>2.0672446202062614E-4</v>
      </c>
      <c r="AF2556" s="90">
        <f>_xll.qlTenorBasisForwardRate(TenorBasis6M,AC2556,_xll.ohTrigger(trigger,$X$24))</f>
        <v>1.2601603958866359E-2</v>
      </c>
      <c r="AG2556" s="90">
        <f>_xll.qlIndexFixing(TenorBasisIndex6M,$AB2556,TRUE,_xll.ohTrigger(trigger,$X$24))</f>
        <v>1.2597792086716124E-2</v>
      </c>
      <c r="AH2556" s="43">
        <f>_xll.qlIndexFixing($X$9,$AB2556,TRUE,trigger)</f>
        <v>1.2655035660850146E-2</v>
      </c>
      <c r="AI2556" s="45">
        <f t="shared" si="54"/>
        <v>-0.57243574134021802</v>
      </c>
    </row>
    <row r="2557" spans="27:35" x14ac:dyDescent="0.2">
      <c r="AA2557" s="122" t="s">
        <v>88</v>
      </c>
      <c r="AB2557" s="40">
        <f>_xll.qlInterestRateIndexFixingDate($X$9,AC2557)</f>
        <v>57322</v>
      </c>
      <c r="AC2557" s="40">
        <f>_xll.qlCalendarAdvance(calendar,$AC2556,AA2557,,,trigger)</f>
        <v>57326</v>
      </c>
      <c r="AD2557" s="40">
        <f>_xll.qlInterestRateIndexMaturity($X$9,AC2557,)</f>
        <v>57508</v>
      </c>
      <c r="AE2557" s="43">
        <f>_xll.qlTenorBasisValue(TenorBasis6M,AC2557,_xll.ohTrigger(trigger,$X$24))</f>
        <v>2.0667804374498291E-4</v>
      </c>
      <c r="AF2557" s="90">
        <f>_xll.qlTenorBasisForwardRate(TenorBasis6M,AC2557,_xll.ohTrigger(trigger,$X$24))</f>
        <v>1.2592226287753311E-2</v>
      </c>
      <c r="AG2557" s="90">
        <f>_xll.qlIndexFixing(TenorBasisIndex6M,$AB2557,TRUE,_xll.ohTrigger(trigger,$X$24))</f>
        <v>1.2588414433842111E-2</v>
      </c>
      <c r="AH2557" s="43">
        <f>_xll.qlIndexFixing($X$9,$AB2557,TRUE,trigger)</f>
        <v>1.2644988418269377E-2</v>
      </c>
      <c r="AI2557" s="45">
        <f t="shared" si="54"/>
        <v>-0.56573984427266133</v>
      </c>
    </row>
    <row r="2558" spans="27:35" x14ac:dyDescent="0.2">
      <c r="AA2558" s="122" t="s">
        <v>88</v>
      </c>
      <c r="AB2558" s="40">
        <f>_xll.qlInterestRateIndexFixingDate($X$9,AC2558)</f>
        <v>57329</v>
      </c>
      <c r="AC2558" s="40">
        <f>_xll.qlCalendarAdvance(calendar,$AC2557,AA2558,,,trigger)</f>
        <v>57333</v>
      </c>
      <c r="AD2558" s="40">
        <f>_xll.qlInterestRateIndexMaturity($X$9,AC2558,)</f>
        <v>57515</v>
      </c>
      <c r="AE2558" s="43">
        <f>_xll.qlTenorBasisValue(TenorBasis6M,AC2558,_xll.ohTrigger(trigger,$X$24))</f>
        <v>2.0663177537098856E-4</v>
      </c>
      <c r="AF2558" s="90">
        <f>_xll.qlTenorBasisForwardRate(TenorBasis6M,AC2558,_xll.ohTrigger(trigger,$X$24))</f>
        <v>1.2582885172501456E-2</v>
      </c>
      <c r="AG2558" s="90">
        <f>_xll.qlIndexFixing(TenorBasisIndex6M,$AB2558,TRUE,_xll.ohTrigger(trigger,$X$24))</f>
        <v>1.264911166695867E-2</v>
      </c>
      <c r="AH2558" s="43">
        <f>_xll.qlIndexFixing($X$9,$AB2558,TRUE,trigger)</f>
        <v>1.2634980019691785E-2</v>
      </c>
      <c r="AI2558" s="45">
        <f t="shared" si="54"/>
        <v>0.14131647266884748</v>
      </c>
    </row>
    <row r="2559" spans="27:35" x14ac:dyDescent="0.2">
      <c r="AA2559" s="122" t="s">
        <v>88</v>
      </c>
      <c r="AB2559" s="40">
        <f>_xll.qlInterestRateIndexFixingDate($X$9,AC2559)</f>
        <v>57335</v>
      </c>
      <c r="AC2559" s="40">
        <f>_xll.qlCalendarAdvance(calendar,$AC2558,AA2559,,,trigger)</f>
        <v>57341</v>
      </c>
      <c r="AD2559" s="40">
        <f>_xll.qlInterestRateIndexMaturity($X$9,AC2559,)</f>
        <v>57523</v>
      </c>
      <c r="AE2559" s="43">
        <f>_xll.qlTenorBasisValue(TenorBasis6M,AC2559,_xll.ohTrigger(trigger,$X$24))</f>
        <v>2.0657908017671393E-4</v>
      </c>
      <c r="AF2559" s="90">
        <f>_xll.qlTenorBasisForwardRate(TenorBasis6M,AC2559,_xll.ohTrigger(trigger,$X$24))</f>
        <v>1.2572254373234197E-2</v>
      </c>
      <c r="AG2559" s="90">
        <f>_xll.qlIndexFixing(TenorBasisIndex6M,$AB2559,TRUE,_xll.ohTrigger(trigger,$X$24))</f>
        <v>1.2499794661472918E-2</v>
      </c>
      <c r="AH2559" s="43">
        <f>_xll.qlIndexFixing($X$9,$AB2559,TRUE,trigger)</f>
        <v>1.2623589413220997E-2</v>
      </c>
      <c r="AI2559" s="45">
        <f t="shared" si="54"/>
        <v>-1.237947517480787</v>
      </c>
    </row>
    <row r="2560" spans="27:35" x14ac:dyDescent="0.2">
      <c r="AA2560" s="122" t="s">
        <v>88</v>
      </c>
      <c r="AB2560" s="40">
        <f>_xll.qlInterestRateIndexFixingDate($X$9,AC2560)</f>
        <v>57343</v>
      </c>
      <c r="AC2560" s="40">
        <f>_xll.qlCalendarAdvance(calendar,$AC2559,AA2560,,,trigger)</f>
        <v>57348</v>
      </c>
      <c r="AD2560" s="40">
        <f>_xll.qlInterestRateIndexMaturity($X$9,AC2560,)</f>
        <v>57529</v>
      </c>
      <c r="AE2560" s="43">
        <f>_xll.qlTenorBasisValue(TenorBasis6M,AC2560,_xll.ohTrigger(trigger,$X$24))</f>
        <v>2.0653313143249077E-4</v>
      </c>
      <c r="AF2560" s="90">
        <f>_xll.qlTenorBasisForwardRate(TenorBasis6M,AC2560,_xll.ohTrigger(trigger,$X$24))</f>
        <v>1.2563421970244808E-2</v>
      </c>
      <c r="AG2560" s="90">
        <f>_xll.qlIndexFixing(TenorBasisIndex6M,$AB2560,TRUE,_xll.ohTrigger(trigger,$X$24))</f>
        <v>1.2559610304519216E-2</v>
      </c>
      <c r="AH2560" s="43">
        <f>_xll.qlIndexFixing($X$9,$AB2560,TRUE,trigger)</f>
        <v>1.2614139395579193E-2</v>
      </c>
      <c r="AI2560" s="45">
        <f t="shared" si="54"/>
        <v>-0.54529091059976609</v>
      </c>
    </row>
    <row r="2561" spans="27:35" x14ac:dyDescent="0.2">
      <c r="AA2561" s="122" t="s">
        <v>88</v>
      </c>
      <c r="AB2561" s="40">
        <f>_xll.qlInterestRateIndexFixingDate($X$9,AC2561)</f>
        <v>57353</v>
      </c>
      <c r="AC2561" s="40">
        <f>_xll.qlCalendarAdvance(calendar,$AC2560,AA2561,,,trigger)</f>
        <v>57355</v>
      </c>
      <c r="AD2561" s="40">
        <f>_xll.qlInterestRateIndexMaturity($X$9,AC2561,)</f>
        <v>57536</v>
      </c>
      <c r="AE2561" s="43">
        <f>_xll.qlTenorBasisValue(TenorBasis6M,AC2561,_xll.ohTrigger(trigger,$X$24))</f>
        <v>2.0648733111084866E-4</v>
      </c>
      <c r="AF2561" s="90">
        <f>_xll.qlTenorBasisForwardRate(TenorBasis6M,AC2561,_xll.ohTrigger(trigger,$X$24))</f>
        <v>1.2554193448712437E-2</v>
      </c>
      <c r="AG2561" s="90">
        <f>_xll.qlIndexFixing(TenorBasisIndex6M,$AB2561,TRUE,_xll.ohTrigger(trigger,$X$24))</f>
        <v>1.2481447681496416E-2</v>
      </c>
      <c r="AH2561" s="43">
        <f>_xll.qlIndexFixing($X$9,$AB2561,TRUE,trigger)</f>
        <v>1.2604250645259822E-2</v>
      </c>
      <c r="AI2561" s="45">
        <f t="shared" si="54"/>
        <v>-1.2280296376340587</v>
      </c>
    </row>
    <row r="2562" spans="27:35" x14ac:dyDescent="0.2">
      <c r="AA2562" s="122" t="s">
        <v>88</v>
      </c>
      <c r="AB2562" s="40">
        <f>_xll.qlInterestRateIndexFixingDate($X$9,AC2562)</f>
        <v>57360</v>
      </c>
      <c r="AC2562" s="40">
        <f>_xll.qlCalendarAdvance(calendar,$AC2561,AA2562,,,trigger)</f>
        <v>57362</v>
      </c>
      <c r="AD2562" s="40">
        <f>_xll.qlInterestRateIndexMaturity($X$9,AC2562,)</f>
        <v>57543</v>
      </c>
      <c r="AE2562" s="43">
        <f>_xll.qlTenorBasisValue(TenorBasis6M,AC2562,_xll.ohTrigger(trigger,$X$24))</f>
        <v>2.0644167874413639E-4</v>
      </c>
      <c r="AF2562" s="90">
        <f>_xll.qlTenorBasisForwardRate(TenorBasis6M,AC2562,_xll.ohTrigger(trigger,$X$24))</f>
        <v>1.2545001477554727E-2</v>
      </c>
      <c r="AG2562" s="90">
        <f>_xll.qlIndexFixing(TenorBasisIndex6M,$AB2562,TRUE,_xll.ohTrigger(trigger,$X$24))</f>
        <v>1.254118984747046E-2</v>
      </c>
      <c r="AH2562" s="43">
        <f>_xll.qlIndexFixing($X$9,$AB2562,TRUE,trigger)</f>
        <v>1.2594400734949229E-2</v>
      </c>
      <c r="AI2562" s="45">
        <f t="shared" si="54"/>
        <v>-0.53210887478769009</v>
      </c>
    </row>
    <row r="2563" spans="27:35" x14ac:dyDescent="0.2">
      <c r="AA2563" s="122" t="s">
        <v>88</v>
      </c>
      <c r="AB2563" s="40">
        <f>_xll.qlInterestRateIndexFixingDate($X$9,AC2563)</f>
        <v>57367</v>
      </c>
      <c r="AC2563" s="40">
        <f>_xll.qlCalendarAdvance(calendar,$AC2562,AA2563,,,trigger)</f>
        <v>57369</v>
      </c>
      <c r="AD2563" s="40">
        <f>_xll.qlInterestRateIndexMaturity($X$9,AC2563,)</f>
        <v>57550</v>
      </c>
      <c r="AE2563" s="43">
        <f>_xll.qlTenorBasisValue(TenorBasis6M,AC2563,_xll.ohTrigger(trigger,$X$24))</f>
        <v>2.063961738661254E-4</v>
      </c>
      <c r="AF2563" s="90">
        <f>_xll.qlTenorBasisForwardRate(TenorBasis6M,AC2563,_xll.ohTrigger(trigger,$X$24))</f>
        <v>1.2535846055804496E-2</v>
      </c>
      <c r="AG2563" s="90">
        <f>_xll.qlIndexFixing(TenorBasisIndex6M,$AB2563,TRUE,_xll.ohTrigger(trigger,$X$24))</f>
        <v>1.2602179843987926E-2</v>
      </c>
      <c r="AH2563" s="43">
        <f>_xll.qlIndexFixing($X$9,$AB2563,TRUE,trigger)</f>
        <v>1.2584589664073728E-2</v>
      </c>
      <c r="AI2563" s="45">
        <f t="shared" si="54"/>
        <v>0.17590179914197743</v>
      </c>
    </row>
    <row r="2564" spans="27:35" x14ac:dyDescent="0.2">
      <c r="AA2564" s="122" t="s">
        <v>88</v>
      </c>
      <c r="AB2564" s="40">
        <f>_xll.qlInterestRateIndexFixingDate($X$9,AC2564)</f>
        <v>57374</v>
      </c>
      <c r="AC2564" s="40">
        <f>_xll.qlCalendarAdvance(calendar,$AC2563,AA2564,,,trigger)</f>
        <v>57376</v>
      </c>
      <c r="AD2564" s="40">
        <f>_xll.qlInterestRateIndexMaturity($X$9,AC2564,)</f>
        <v>57557</v>
      </c>
      <c r="AE2564" s="43">
        <f>_xll.qlTenorBasisValue(TenorBasis6M,AC2564,_xll.ohTrigger(trigger,$X$24))</f>
        <v>2.0635081601200553E-4</v>
      </c>
      <c r="AF2564" s="90">
        <f>_xll.qlTenorBasisForwardRate(TenorBasis6M,AC2564,_xll.ohTrigger(trigger,$X$24))</f>
        <v>1.2526727182498977E-2</v>
      </c>
      <c r="AG2564" s="90">
        <f>_xll.qlIndexFixing(TenorBasisIndex6M,$AB2564,TRUE,_xll.ohTrigger(trigger,$X$24))</f>
        <v>1.2522915587776478E-2</v>
      </c>
      <c r="AH2564" s="43">
        <f>_xll.qlIndexFixing($X$9,$AB2564,TRUE,trigger)</f>
        <v>1.257481743206273E-2</v>
      </c>
      <c r="AI2564" s="45">
        <f t="shared" si="54"/>
        <v>-0.51901844286252052</v>
      </c>
    </row>
    <row r="2565" spans="27:35" x14ac:dyDescent="0.2">
      <c r="AA2565" s="122" t="s">
        <v>88</v>
      </c>
      <c r="AB2565" s="40">
        <f>_xll.qlInterestRateIndexFixingDate($X$9,AC2565)</f>
        <v>57381</v>
      </c>
      <c r="AC2565" s="40">
        <f>_xll.qlCalendarAdvance(calendar,$AC2564,AA2565,,,trigger)</f>
        <v>57383</v>
      </c>
      <c r="AD2565" s="40">
        <f>_xll.qlInterestRateIndexMaturity($X$9,AC2565,)</f>
        <v>57564</v>
      </c>
      <c r="AE2565" s="43">
        <f>_xll.qlTenorBasisValue(TenorBasis6M,AC2565,_xll.ohTrigger(trigger,$X$24))</f>
        <v>2.0630560471838108E-4</v>
      </c>
      <c r="AF2565" s="90">
        <f>_xll.qlTenorBasisForwardRate(TenorBasis6M,AC2565,_xll.ohTrigger(trigger,$X$24))</f>
        <v>1.251764485667982E-2</v>
      </c>
      <c r="AG2565" s="90">
        <f>_xll.qlIndexFixing(TenorBasisIndex6M,$AB2565,TRUE,_xll.ohTrigger(trigger,$X$24))</f>
        <v>1.2513833279534864E-2</v>
      </c>
      <c r="AH2565" s="43">
        <f>_xll.qlIndexFixing($X$9,$AB2565,TRUE,trigger)</f>
        <v>1.2565084038348287E-2</v>
      </c>
      <c r="AI2565" s="45">
        <f t="shared" si="54"/>
        <v>-0.5125075881342277</v>
      </c>
    </row>
    <row r="2566" spans="27:35" x14ac:dyDescent="0.2">
      <c r="AA2566" s="122" t="s">
        <v>88</v>
      </c>
      <c r="AB2566" s="40">
        <f>_xll.qlInterestRateIndexFixingDate($X$9,AC2566)</f>
        <v>57388</v>
      </c>
      <c r="AC2566" s="40">
        <f>_xll.qlCalendarAdvance(calendar,$AC2565,AA2566,,,trigger)</f>
        <v>57390</v>
      </c>
      <c r="AD2566" s="40">
        <f>_xll.qlInterestRateIndexMaturity($X$9,AC2566,)</f>
        <v>57571</v>
      </c>
      <c r="AE2566" s="43">
        <f>_xll.qlTenorBasisValue(TenorBasis6M,AC2566,_xll.ohTrigger(trigger,$X$24))</f>
        <v>2.0626053952326658E-4</v>
      </c>
      <c r="AF2566" s="90">
        <f>_xll.qlTenorBasisForwardRate(TenorBasis6M,AC2566,_xll.ohTrigger(trigger,$X$24))</f>
        <v>1.2508599077389562E-2</v>
      </c>
      <c r="AG2566" s="90">
        <f>_xll.qlIndexFixing(TenorBasisIndex6M,$AB2566,TRUE,_xll.ohTrigger(trigger,$X$24))</f>
        <v>1.2504787517751926E-2</v>
      </c>
      <c r="AH2566" s="43">
        <f>_xll.qlIndexFixing($X$9,$AB2566,TRUE,trigger)</f>
        <v>1.2555389482364223E-2</v>
      </c>
      <c r="AI2566" s="45">
        <f t="shared" si="54"/>
        <v>-0.50601964612297101</v>
      </c>
    </row>
    <row r="2567" spans="27:35" x14ac:dyDescent="0.2">
      <c r="AA2567" s="122" t="s">
        <v>88</v>
      </c>
      <c r="AB2567" s="40">
        <f>_xll.qlInterestRateIndexFixingDate($X$9,AC2567)</f>
        <v>57395</v>
      </c>
      <c r="AC2567" s="40">
        <f>_xll.qlCalendarAdvance(calendar,$AC2566,AA2567,,,trigger)</f>
        <v>57397</v>
      </c>
      <c r="AD2567" s="40">
        <f>_xll.qlInterestRateIndexMaturity($X$9,AC2567,)</f>
        <v>57578</v>
      </c>
      <c r="AE2567" s="43">
        <f>_xll.qlTenorBasisValue(TenorBasis6M,AC2567,_xll.ohTrigger(trigger,$X$24))</f>
        <v>2.0621561996608277E-4</v>
      </c>
      <c r="AF2567" s="90">
        <f>_xll.qlTenorBasisForwardRate(TenorBasis6M,AC2567,_xll.ohTrigger(trigger,$X$24))</f>
        <v>1.2499589843674268E-2</v>
      </c>
      <c r="AG2567" s="90">
        <f>_xll.qlIndexFixing(TenorBasisIndex6M,$AB2567,TRUE,_xll.ohTrigger(trigger,$X$24))</f>
        <v>1.2565711627401277E-2</v>
      </c>
      <c r="AH2567" s="43">
        <f>_xll.qlIndexFixing($X$9,$AB2567,TRUE,trigger)</f>
        <v>1.2545733763546131E-2</v>
      </c>
      <c r="AI2567" s="45">
        <f t="shared" si="54"/>
        <v>0.19977863855146286</v>
      </c>
    </row>
    <row r="2568" spans="27:35" x14ac:dyDescent="0.2">
      <c r="AA2568" s="122" t="s">
        <v>88</v>
      </c>
      <c r="AB2568" s="40">
        <f>_xll.qlInterestRateIndexFixingDate($X$9,AC2568)</f>
        <v>57402</v>
      </c>
      <c r="AC2568" s="40">
        <f>_xll.qlCalendarAdvance(calendar,$AC2567,AA2568,,,trigger)</f>
        <v>57404</v>
      </c>
      <c r="AD2568" s="40">
        <f>_xll.qlInterestRateIndexMaturity($X$9,AC2568,)</f>
        <v>57588</v>
      </c>
      <c r="AE2568" s="43">
        <f>_xll.qlTenorBasisValue(TenorBasis6M,AC2568,_xll.ohTrigger(trigger,$X$24))</f>
        <v>2.0617084558765259E-4</v>
      </c>
      <c r="AF2568" s="90">
        <f>_xll.qlTenorBasisForwardRate(TenorBasis6M,AC2568,_xll.ohTrigger(trigger,$X$24))</f>
        <v>1.2489381714211758E-2</v>
      </c>
      <c r="AG2568" s="90">
        <f>_xll.qlIndexFixing(TenorBasisIndex6M,$AB2568,TRUE,_xll.ohTrigger(trigger,$X$24))</f>
        <v>1.2485569797632847E-2</v>
      </c>
      <c r="AH2568" s="43">
        <f>_xll.qlIndexFixing($X$9,$AB2568,TRUE,trigger)</f>
        <v>1.2534750542001146E-2</v>
      </c>
      <c r="AI2568" s="45">
        <f t="shared" si="54"/>
        <v>-0.49180744368299001</v>
      </c>
    </row>
    <row r="2569" spans="27:35" x14ac:dyDescent="0.2">
      <c r="AA2569" s="122" t="s">
        <v>88</v>
      </c>
      <c r="AB2569" s="40">
        <f>_xll.qlInterestRateIndexFixingDate($X$9,AC2569)</f>
        <v>57409</v>
      </c>
      <c r="AC2569" s="40">
        <f>_xll.qlCalendarAdvance(calendar,$AC2568,AA2569,,,trigger)</f>
        <v>57411</v>
      </c>
      <c r="AD2569" s="40">
        <f>_xll.qlInterestRateIndexMaturity($X$9,AC2569,)</f>
        <v>57595</v>
      </c>
      <c r="AE2569" s="43">
        <f>_xll.qlTenorBasisValue(TenorBasis6M,AC2569,_xll.ohTrigger(trigger,$X$24))</f>
        <v>2.0612621593019711E-4</v>
      </c>
      <c r="AF2569" s="90">
        <f>_xll.qlTenorBasisForwardRate(TenorBasis6M,AC2569,_xll.ohTrigger(trigger,$X$24))</f>
        <v>1.248045247288933E-2</v>
      </c>
      <c r="AG2569" s="90">
        <f>_xll.qlIndexFixing(TenorBasisIndex6M,$AB2569,TRUE,_xll.ohTrigger(trigger,$X$24))</f>
        <v>1.2409219235721788E-2</v>
      </c>
      <c r="AH2569" s="43">
        <f>_xll.qlIndexFixing($X$9,$AB2569,TRUE,trigger)</f>
        <v>1.2525179821495902E-2</v>
      </c>
      <c r="AI2569" s="45">
        <f t="shared" si="54"/>
        <v>-1.1596058577411326</v>
      </c>
    </row>
    <row r="2570" spans="27:35" x14ac:dyDescent="0.2">
      <c r="AA2570" s="122" t="s">
        <v>88</v>
      </c>
      <c r="AB2570" s="40">
        <f>_xll.qlInterestRateIndexFixingDate($X$9,AC2570)</f>
        <v>57416</v>
      </c>
      <c r="AC2570" s="40">
        <f>_xll.qlCalendarAdvance(calendar,$AC2569,AA2570,,,trigger)</f>
        <v>57418</v>
      </c>
      <c r="AD2570" s="40">
        <f>_xll.qlInterestRateIndexMaturity($X$9,AC2570,)</f>
        <v>57602</v>
      </c>
      <c r="AE2570" s="43">
        <f>_xll.qlTenorBasisValue(TenorBasis6M,AC2570,_xll.ohTrigger(trigger,$X$24))</f>
        <v>2.0608173053733141E-4</v>
      </c>
      <c r="AF2570" s="90">
        <f>_xll.qlTenorBasisForwardRate(TenorBasis6M,AC2570,_xll.ohTrigger(trigger,$X$24))</f>
        <v>1.2471559778550167E-2</v>
      </c>
      <c r="AG2570" s="90">
        <f>_xll.qlIndexFixing(TenorBasisIndex6M,$AB2570,TRUE,_xll.ohTrigger(trigger,$X$24))</f>
        <v>1.2467747897034948E-2</v>
      </c>
      <c r="AH2570" s="43">
        <f>_xll.qlIndexFixing($X$9,$AB2570,TRUE,trigger)</f>
        <v>1.2515647941156522E-2</v>
      </c>
      <c r="AI2570" s="45">
        <f t="shared" si="54"/>
        <v>-0.47900044121574475</v>
      </c>
    </row>
    <row r="2571" spans="27:35" x14ac:dyDescent="0.2">
      <c r="AA2571" s="122" t="s">
        <v>88</v>
      </c>
      <c r="AB2571" s="40">
        <f>_xll.qlInterestRateIndexFixingDate($X$9,AC2571)</f>
        <v>57423</v>
      </c>
      <c r="AC2571" s="40">
        <f>_xll.qlCalendarAdvance(calendar,$AC2570,AA2571,,,trigger)</f>
        <v>57425</v>
      </c>
      <c r="AD2571" s="40">
        <f>_xll.qlInterestRateIndexMaturity($X$9,AC2571,)</f>
        <v>57609</v>
      </c>
      <c r="AE2571" s="43">
        <f>_xll.qlTenorBasisValue(TenorBasis6M,AC2571,_xll.ohTrigger(trigger,$X$24))</f>
        <v>2.0603738895406064E-4</v>
      </c>
      <c r="AF2571" s="90">
        <f>_xll.qlTenorBasisForwardRate(TenorBasis6M,AC2571,_xll.ohTrigger(trigger,$X$24))</f>
        <v>1.2462703630248938E-2</v>
      </c>
      <c r="AG2571" s="90">
        <f>_xll.qlIndexFixing(TenorBasisIndex6M,$AB2571,TRUE,_xll.ohTrigger(trigger,$X$24))</f>
        <v>1.2458891766159779E-2</v>
      </c>
      <c r="AH2571" s="43">
        <f>_xll.qlIndexFixing($X$9,$AB2571,TRUE,trigger)</f>
        <v>1.2506154900419548E-2</v>
      </c>
      <c r="AI2571" s="45">
        <f t="shared" si="54"/>
        <v>-0.47263134259768746</v>
      </c>
    </row>
    <row r="2572" spans="27:35" x14ac:dyDescent="0.2">
      <c r="AA2572" s="122" t="s">
        <v>88</v>
      </c>
      <c r="AB2572" s="40">
        <f>_xll.qlInterestRateIndexFixingDate($X$9,AC2572)</f>
        <v>57430</v>
      </c>
      <c r="AC2572" s="40">
        <f>_xll.qlCalendarAdvance(calendar,$AC2571,AA2572,,,trigger)</f>
        <v>57432</v>
      </c>
      <c r="AD2572" s="40">
        <f>_xll.qlInterestRateIndexMaturity($X$9,AC2572,)</f>
        <v>57616</v>
      </c>
      <c r="AE2572" s="43">
        <f>_xll.qlTenorBasisValue(TenorBasis6M,AC2572,_xll.ohTrigger(trigger,$X$24))</f>
        <v>2.0599319072677602E-4</v>
      </c>
      <c r="AF2572" s="90">
        <f>_xll.qlTenorBasisForwardRate(TenorBasis6M,AC2572,_xll.ohTrigger(trigger,$X$24))</f>
        <v>1.2453884027041184E-2</v>
      </c>
      <c r="AG2572" s="90">
        <f>_xll.qlIndexFixing(TenorBasisIndex6M,$AB2572,TRUE,_xll.ohTrigger(trigger,$X$24))</f>
        <v>1.2450072180307708E-2</v>
      </c>
      <c r="AH2572" s="43">
        <f>_xll.qlIndexFixing($X$9,$AB2572,TRUE,trigger)</f>
        <v>1.2496700698724121E-2</v>
      </c>
      <c r="AI2572" s="45">
        <f t="shared" si="54"/>
        <v>-0.46628518416413911</v>
      </c>
    </row>
    <row r="2573" spans="27:35" x14ac:dyDescent="0.2">
      <c r="AA2573" s="122" t="s">
        <v>88</v>
      </c>
      <c r="AB2573" s="40">
        <f>_xll.qlInterestRateIndexFixingDate($X$9,AC2573)</f>
        <v>57437</v>
      </c>
      <c r="AC2573" s="40">
        <f>_xll.qlCalendarAdvance(calendar,$AC2572,AA2573,,,trigger)</f>
        <v>57439</v>
      </c>
      <c r="AD2573" s="40">
        <f>_xll.qlInterestRateIndexMaturity($X$9,AC2573,)</f>
        <v>57622</v>
      </c>
      <c r="AE2573" s="43">
        <f>_xll.qlTenorBasisValue(TenorBasis6M,AC2573,_xll.ohTrigger(trigger,$X$24))</f>
        <v>2.0594913540325082E-4</v>
      </c>
      <c r="AF2573" s="90">
        <f>_xll.qlTenorBasisForwardRate(TenorBasis6M,AC2573,_xll.ohTrigger(trigger,$X$24))</f>
        <v>1.2445501049470275E-2</v>
      </c>
      <c r="AG2573" s="90">
        <f>_xll.qlIndexFixing(TenorBasisIndex6M,$AB2573,TRUE,_xll.ohTrigger(trigger,$X$24))</f>
        <v>1.2441689350150819E-2</v>
      </c>
      <c r="AH2573" s="43">
        <f>_xll.qlIndexFixing($X$9,$AB2573,TRUE,trigger)</f>
        <v>1.2487728333459779E-2</v>
      </c>
      <c r="AI2573" s="45">
        <f t="shared" si="54"/>
        <v>-0.4603898330896028</v>
      </c>
    </row>
    <row r="2574" spans="27:35" x14ac:dyDescent="0.2">
      <c r="AA2574" s="122" t="s">
        <v>88</v>
      </c>
      <c r="AB2574" s="40">
        <f>_xll.qlInterestRateIndexFixingDate($X$9,AC2574)</f>
        <v>57444</v>
      </c>
      <c r="AC2574" s="40">
        <f>_xll.qlCalendarAdvance(calendar,$AC2573,AA2574,,,trigger)</f>
        <v>57446</v>
      </c>
      <c r="AD2574" s="40">
        <f>_xll.qlInterestRateIndexMaturity($X$9,AC2574,)</f>
        <v>57629</v>
      </c>
      <c r="AE2574" s="43">
        <f>_xll.qlTenorBasisValue(TenorBasis6M,AC2574,_xll.ohTrigger(trigger,$X$24))</f>
        <v>2.0590522253263621E-4</v>
      </c>
      <c r="AF2574" s="90">
        <f>_xll.qlTenorBasisForwardRate(TenorBasis6M,AC2574,_xll.ohTrigger(trigger,$X$24))</f>
        <v>1.2436752225026789E-2</v>
      </c>
      <c r="AG2574" s="90">
        <f>_xll.qlIndexFixing(TenorBasisIndex6M,$AB2574,TRUE,_xll.ohTrigger(trigger,$X$24))</f>
        <v>1.2501754939125594E-2</v>
      </c>
      <c r="AH2574" s="43">
        <f>_xll.qlIndexFixing($X$9,$AB2574,TRUE,trigger)</f>
        <v>1.2478349358305229E-2</v>
      </c>
      <c r="AI2574" s="45">
        <f t="shared" si="54"/>
        <v>0.23405580820364674</v>
      </c>
    </row>
    <row r="2575" spans="27:35" x14ac:dyDescent="0.2">
      <c r="AA2575" s="122" t="s">
        <v>88</v>
      </c>
      <c r="AB2575" s="40">
        <f>_xll.qlInterestRateIndexFixingDate($X$9,AC2575)</f>
        <v>57451</v>
      </c>
      <c r="AC2575" s="40">
        <f>_xll.qlCalendarAdvance(calendar,$AC2574,AA2575,,,trigger)</f>
        <v>57453</v>
      </c>
      <c r="AD2575" s="40">
        <f>_xll.qlInterestRateIndexMaturity($X$9,AC2575,)</f>
        <v>57636</v>
      </c>
      <c r="AE2575" s="43">
        <f>_xll.qlTenorBasisValue(TenorBasis6M,AC2575,_xll.ohTrigger(trigger,$X$24))</f>
        <v>2.0586145166545758E-4</v>
      </c>
      <c r="AF2575" s="90">
        <f>_xll.qlTenorBasisForwardRate(TenorBasis6M,AC2575,_xll.ohTrigger(trigger,$X$24))</f>
        <v>1.2428039941465538E-2</v>
      </c>
      <c r="AG2575" s="90">
        <f>_xll.qlIndexFixing(TenorBasisIndex6M,$AB2575,TRUE,_xll.ohTrigger(trigger,$X$24))</f>
        <v>1.2356709131907947E-2</v>
      </c>
      <c r="AH2575" s="43">
        <f>_xll.qlIndexFixing($X$9,$AB2575,TRUE,trigger)</f>
        <v>1.24690092189766E-2</v>
      </c>
      <c r="AI2575" s="45">
        <f t="shared" si="54"/>
        <v>-1.1230008706865358</v>
      </c>
    </row>
    <row r="2576" spans="27:35" x14ac:dyDescent="0.2">
      <c r="AA2576" s="122" t="s">
        <v>88</v>
      </c>
      <c r="AB2576" s="40">
        <f>_xll.qlInterestRateIndexFixingDate($X$9,AC2576)</f>
        <v>57454</v>
      </c>
      <c r="AC2576" s="40">
        <f>_xll.qlCalendarAdvance(calendar,$AC2575,AA2576,,,trigger)</f>
        <v>57460</v>
      </c>
      <c r="AD2576" s="40">
        <f>_xll.qlInterestRateIndexMaturity($X$9,AC2576,)</f>
        <v>57643</v>
      </c>
      <c r="AE2576" s="43">
        <f>_xll.qlTenorBasisValue(TenorBasis6M,AC2576,_xll.ohTrigger(trigger,$X$24))</f>
        <v>2.058178223536103E-4</v>
      </c>
      <c r="AF2576" s="90">
        <f>_xll.qlTenorBasisForwardRate(TenorBasis6M,AC2576,_xll.ohTrigger(trigger,$X$24))</f>
        <v>1.2419364197857425E-2</v>
      </c>
      <c r="AG2576" s="90">
        <f>_xll.qlIndexFixing(TenorBasisIndex6M,$AB2576,TRUE,_xll.ohTrigger(trigger,$X$24))</f>
        <v>1.2415552549705345E-2</v>
      </c>
      <c r="AH2576" s="43">
        <f>_xll.qlIndexFixing($X$9,$AB2576,TRUE,trigger)</f>
        <v>1.2459707914926135E-2</v>
      </c>
      <c r="AI2576" s="45">
        <f t="shared" si="54"/>
        <v>-0.44155365220789955</v>
      </c>
    </row>
    <row r="2577" spans="27:35" x14ac:dyDescent="0.2">
      <c r="AA2577" s="122" t="s">
        <v>88</v>
      </c>
      <c r="AB2577" s="40">
        <f>_xll.qlInterestRateIndexFixingDate($X$9,AC2577)</f>
        <v>57462</v>
      </c>
      <c r="AC2577" s="40">
        <f>_xll.qlCalendarAdvance(calendar,$AC2576,AA2577,,,trigger)</f>
        <v>57467</v>
      </c>
      <c r="AD2577" s="40">
        <f>_xll.qlInterestRateIndexMaturity($X$9,AC2577,)</f>
        <v>57651</v>
      </c>
      <c r="AE2577" s="43">
        <f>_xll.qlTenorBasisValue(TenorBasis6M,AC2577,_xll.ohTrigger(trigger,$X$24))</f>
        <v>2.0577433415035586E-4</v>
      </c>
      <c r="AF2577" s="90">
        <f>_xll.qlTenorBasisForwardRate(TenorBasis6M,AC2577,_xll.ohTrigger(trigger,$X$24))</f>
        <v>1.2410334154638977E-2</v>
      </c>
      <c r="AG2577" s="90">
        <f>_xll.qlIndexFixing(TenorBasisIndex6M,$AB2577,TRUE,_xll.ohTrigger(trigger,$X$24))</f>
        <v>1.2406522393618677E-2</v>
      </c>
      <c r="AH2577" s="43">
        <f>_xll.qlIndexFixing($X$9,$AB2577,TRUE,trigger)</f>
        <v>1.2450012256377542E-2</v>
      </c>
      <c r="AI2577" s="45">
        <f t="shared" si="54"/>
        <v>-0.43489862758865072</v>
      </c>
    </row>
    <row r="2578" spans="27:35" x14ac:dyDescent="0.2">
      <c r="AA2578" s="122" t="s">
        <v>88</v>
      </c>
      <c r="AB2578" s="40">
        <f>_xll.qlInterestRateIndexFixingDate($X$9,AC2578)</f>
        <v>57472</v>
      </c>
      <c r="AC2578" s="40">
        <f>_xll.qlCalendarAdvance(calendar,$AC2577,AA2578,,,trigger)</f>
        <v>57474</v>
      </c>
      <c r="AD2578" s="40">
        <f>_xll.qlInterestRateIndexMaturity($X$9,AC2578,)</f>
        <v>57658</v>
      </c>
      <c r="AE2578" s="43">
        <f>_xll.qlTenorBasisValue(TenorBasis6M,AC2578,_xll.ohTrigger(trigger,$X$24))</f>
        <v>2.0573098661031791E-4</v>
      </c>
      <c r="AF2578" s="90">
        <f>_xll.qlTenorBasisForwardRate(TenorBasis6M,AC2578,_xll.ohTrigger(trigger,$X$24))</f>
        <v>1.2401733802375579E-2</v>
      </c>
      <c r="AG2578" s="90">
        <f>_xll.qlIndexFixing(TenorBasisIndex6M,$AB2578,TRUE,_xll.ohTrigger(trigger,$X$24))</f>
        <v>1.2397922058286517E-2</v>
      </c>
      <c r="AH2578" s="43">
        <f>_xll.qlIndexFixing($X$9,$AB2578,TRUE,trigger)</f>
        <v>1.2440791077269428E-2</v>
      </c>
      <c r="AI2578" s="45">
        <f t="shared" si="54"/>
        <v>-0.42869018982911666</v>
      </c>
    </row>
    <row r="2579" spans="27:35" x14ac:dyDescent="0.2">
      <c r="AA2579" s="122" t="s">
        <v>88</v>
      </c>
      <c r="AB2579" s="40">
        <f>_xll.qlInterestRateIndexFixingDate($X$9,AC2579)</f>
        <v>57479</v>
      </c>
      <c r="AC2579" s="40">
        <f>_xll.qlCalendarAdvance(calendar,$AC2578,AA2579,,,trigger)</f>
        <v>57481</v>
      </c>
      <c r="AD2579" s="40">
        <f>_xll.qlInterestRateIndexMaturity($X$9,AC2579,)</f>
        <v>57665</v>
      </c>
      <c r="AE2579" s="43">
        <f>_xll.qlTenorBasisValue(TenorBasis6M,AC2579,_xll.ohTrigger(trigger,$X$24))</f>
        <v>2.0568777928947838E-4</v>
      </c>
      <c r="AF2579" s="90">
        <f>_xll.qlTenorBasisForwardRate(TenorBasis6M,AC2579,_xll.ohTrigger(trigger,$X$24))</f>
        <v>1.2393169988699989E-2</v>
      </c>
      <c r="AG2579" s="90">
        <f>_xll.qlIndexFixing(TenorBasisIndex6M,$AB2579,TRUE,_xll.ohTrigger(trigger,$X$24))</f>
        <v>1.2389358261470919E-2</v>
      </c>
      <c r="AH2579" s="43">
        <f>_xll.qlIndexFixing($X$9,$AB2579,TRUE,trigger)</f>
        <v>1.2431608733336824E-2</v>
      </c>
      <c r="AI2579" s="45">
        <f t="shared" si="54"/>
        <v>-0.4225047186590461</v>
      </c>
    </row>
    <row r="2580" spans="27:35" x14ac:dyDescent="0.2">
      <c r="AA2580" s="122" t="s">
        <v>88</v>
      </c>
      <c r="AB2580" s="40">
        <f>_xll.qlInterestRateIndexFixingDate($X$9,AC2580)</f>
        <v>57486</v>
      </c>
      <c r="AC2580" s="40">
        <f>_xll.qlCalendarAdvance(calendar,$AC2579,AA2580,,,trigger)</f>
        <v>57488</v>
      </c>
      <c r="AD2580" s="40">
        <f>_xll.qlInterestRateIndexMaturity($X$9,AC2580,)</f>
        <v>57672</v>
      </c>
      <c r="AE2580" s="43">
        <f>_xll.qlTenorBasisValue(TenorBasis6M,AC2580,_xll.ohTrigger(trigger,$X$24))</f>
        <v>2.0564471174517338E-4</v>
      </c>
      <c r="AF2580" s="90">
        <f>_xll.qlTenorBasisForwardRate(TenorBasis6M,AC2580,_xll.ohTrigger(trigger,$X$24))</f>
        <v>1.2384642712693374E-2</v>
      </c>
      <c r="AG2580" s="90">
        <f>_xll.qlIndexFixing(TenorBasisIndex6M,$AB2580,TRUE,_xll.ohTrigger(trigger,$X$24))</f>
        <v>1.231390509647012E-2</v>
      </c>
      <c r="AH2580" s="43">
        <f>_xll.qlIndexFixing($X$9,$AB2580,TRUE,trigger)</f>
        <v>1.2422465224038859E-2</v>
      </c>
      <c r="AI2580" s="45">
        <f t="shared" si="54"/>
        <v>-1.0856012756873916</v>
      </c>
    </row>
    <row r="2581" spans="27:35" x14ac:dyDescent="0.2">
      <c r="AA2581" s="122" t="s">
        <v>88</v>
      </c>
      <c r="AB2581" s="40">
        <f>_xll.qlInterestRateIndexFixingDate($X$9,AC2581)</f>
        <v>57493</v>
      </c>
      <c r="AC2581" s="40">
        <f>_xll.qlCalendarAdvance(calendar,$AC2580,AA2581,,,trigger)</f>
        <v>57495</v>
      </c>
      <c r="AD2581" s="40">
        <f>_xll.qlInterestRateIndexMaturity($X$9,AC2581,)</f>
        <v>57679</v>
      </c>
      <c r="AE2581" s="43">
        <f>_xll.qlTenorBasisValue(TenorBasis6M,AC2581,_xll.ohTrigger(trigger,$X$24))</f>
        <v>2.0560178353608944E-4</v>
      </c>
      <c r="AF2581" s="90">
        <f>_xll.qlTenorBasisForwardRate(TenorBasis6M,AC2581,_xll.ohTrigger(trigger,$X$24))</f>
        <v>1.237615197344386E-2</v>
      </c>
      <c r="AG2581" s="90">
        <f>_xll.qlIndexFixing(TenorBasisIndex6M,$AB2581,TRUE,_xll.ohTrigger(trigger,$X$24))</f>
        <v>1.2372340279722335E-2</v>
      </c>
      <c r="AH2581" s="43">
        <f>_xll.qlIndexFixing($X$9,$AB2581,TRUE,trigger)</f>
        <v>1.2413360548833357E-2</v>
      </c>
      <c r="AI2581" s="45">
        <f t="shared" si="54"/>
        <v>-0.41020269111022645</v>
      </c>
    </row>
    <row r="2582" spans="27:35" x14ac:dyDescent="0.2">
      <c r="AA2582" s="122" t="s">
        <v>88</v>
      </c>
      <c r="AB2582" s="40">
        <f>_xll.qlInterestRateIndexFixingDate($X$9,AC2582)</f>
        <v>57500</v>
      </c>
      <c r="AC2582" s="40">
        <f>_xll.qlCalendarAdvance(calendar,$AC2581,AA2582,,,trigger)</f>
        <v>57502</v>
      </c>
      <c r="AD2582" s="40">
        <f>_xll.qlInterestRateIndexMaturity($X$9,AC2582,)</f>
        <v>57685</v>
      </c>
      <c r="AE2582" s="43">
        <f>_xll.qlTenorBasisValue(TenorBasis6M,AC2582,_xll.ohTrigger(trigger,$X$24))</f>
        <v>2.0555899422225956E-4</v>
      </c>
      <c r="AF2582" s="90">
        <f>_xll.qlTenorBasisForwardRate(TenorBasis6M,AC2582,_xll.ohTrigger(trigger,$X$24))</f>
        <v>1.2368077023749797E-2</v>
      </c>
      <c r="AG2582" s="90">
        <f>_xll.qlIndexFixing(TenorBasisIndex6M,$AB2582,TRUE,_xll.ohTrigger(trigger,$X$24))</f>
        <v>1.2297057877984685E-2</v>
      </c>
      <c r="AH2582" s="43">
        <f>_xll.qlIndexFixing($X$9,$AB2582,TRUE,trigger)</f>
        <v>1.2404715600972864E-2</v>
      </c>
      <c r="AI2582" s="45">
        <f t="shared" si="54"/>
        <v>-1.0765772298817859</v>
      </c>
    </row>
    <row r="2583" spans="27:35" x14ac:dyDescent="0.2">
      <c r="AA2583" s="122" t="s">
        <v>88</v>
      </c>
      <c r="AB2583" s="40">
        <f>_xll.qlInterestRateIndexFixingDate($X$9,AC2583)</f>
        <v>57507</v>
      </c>
      <c r="AC2583" s="40">
        <f>_xll.qlCalendarAdvance(calendar,$AC2582,AA2583,,,trigger)</f>
        <v>57509</v>
      </c>
      <c r="AD2583" s="40">
        <f>_xll.qlInterestRateIndexMaturity($X$9,AC2583,)</f>
        <v>57692</v>
      </c>
      <c r="AE2583" s="43">
        <f>_xll.qlTenorBasisValue(TenorBasis6M,AC2583,_xll.ohTrigger(trigger,$X$24))</f>
        <v>2.0551634336505927E-4</v>
      </c>
      <c r="AF2583" s="90">
        <f>_xll.qlTenorBasisForwardRate(TenorBasis6M,AC2583,_xll.ohTrigger(trigger,$X$24))</f>
        <v>1.2359657034142832E-2</v>
      </c>
      <c r="AG2583" s="90">
        <f>_xll.qlIndexFixing(TenorBasisIndex6M,$AB2583,TRUE,_xll.ohTrigger(trigger,$X$24))</f>
        <v>1.2355845502918421E-2</v>
      </c>
      <c r="AH2583" s="43">
        <f>_xll.qlIndexFixing($X$9,$AB2583,TRUE,trigger)</f>
        <v>1.239568612867557E-2</v>
      </c>
      <c r="AI2583" s="45">
        <f t="shared" si="54"/>
        <v>-0.3984062575714854</v>
      </c>
    </row>
    <row r="2584" spans="27:35" x14ac:dyDescent="0.2">
      <c r="AA2584" s="122" t="s">
        <v>88</v>
      </c>
      <c r="AB2584" s="40">
        <f>_xll.qlInterestRateIndexFixingDate($X$9,AC2584)</f>
        <v>57514</v>
      </c>
      <c r="AC2584" s="40">
        <f>_xll.qlCalendarAdvance(calendar,$AC2583,AA2584,,,trigger)</f>
        <v>57516</v>
      </c>
      <c r="AD2584" s="40">
        <f>_xll.qlInterestRateIndexMaturity($X$9,AC2584,)</f>
        <v>57699</v>
      </c>
      <c r="AE2584" s="43">
        <f>_xll.qlTenorBasisValue(TenorBasis6M,AC2584,_xll.ohTrigger(trigger,$X$24))</f>
        <v>2.0547383052720277E-4</v>
      </c>
      <c r="AF2584" s="90">
        <f>_xll.qlTenorBasisForwardRate(TenorBasis6M,AC2584,_xll.ohTrigger(trigger,$X$24))</f>
        <v>1.2351273577192548E-2</v>
      </c>
      <c r="AG2584" s="90">
        <f>_xll.qlIndexFixing(TenorBasisIndex6M,$AB2584,TRUE,_xll.ohTrigger(trigger,$X$24))</f>
        <v>1.2347462062390411E-2</v>
      </c>
      <c r="AH2584" s="43">
        <f>_xll.qlIndexFixing($X$9,$AB2584,TRUE,trigger)</f>
        <v>1.2386695487343823E-2</v>
      </c>
      <c r="AI2584" s="45">
        <f t="shared" si="54"/>
        <v>-0.39233424953412366</v>
      </c>
    </row>
    <row r="2585" spans="27:35" x14ac:dyDescent="0.2">
      <c r="AA2585" s="122" t="s">
        <v>88</v>
      </c>
      <c r="AB2585" s="40">
        <f>_xll.qlInterestRateIndexFixingDate($X$9,AC2585)</f>
        <v>57521</v>
      </c>
      <c r="AC2585" s="40">
        <f>_xll.qlCalendarAdvance(calendar,$AC2584,AA2585,,,trigger)</f>
        <v>57523</v>
      </c>
      <c r="AD2585" s="40">
        <f>_xll.qlInterestRateIndexMaturity($X$9,AC2585,)</f>
        <v>57706</v>
      </c>
      <c r="AE2585" s="43">
        <f>_xll.qlTenorBasisValue(TenorBasis6M,AC2585,_xll.ohTrigger(trigger,$X$24))</f>
        <v>2.0543145527273903E-4</v>
      </c>
      <c r="AF2585" s="90">
        <f>_xll.qlTenorBasisForwardRate(TenorBasis6M,AC2585,_xll.ohTrigger(trigger,$X$24))</f>
        <v>1.2342926652003049E-2</v>
      </c>
      <c r="AG2585" s="90">
        <f>_xll.qlIndexFixing(TenorBasisIndex6M,$AB2585,TRUE,_xll.ohTrigger(trigger,$X$24))</f>
        <v>1.2407384739370817E-2</v>
      </c>
      <c r="AH2585" s="43">
        <f>_xll.qlIndexFixing($X$9,$AB2585,TRUE,trigger)</f>
        <v>1.2377743676448647E-2</v>
      </c>
      <c r="AI2585" s="45">
        <f t="shared" si="54"/>
        <v>0.29641062922169603</v>
      </c>
    </row>
    <row r="2586" spans="27:35" x14ac:dyDescent="0.2">
      <c r="AA2586" s="122" t="s">
        <v>88</v>
      </c>
      <c r="AB2586" s="40">
        <f>_xll.qlInterestRateIndexFixingDate($X$9,AC2586)</f>
        <v>57528</v>
      </c>
      <c r="AC2586" s="40">
        <f>_xll.qlCalendarAdvance(calendar,$AC2585,AA2586,,,trigger)</f>
        <v>57530</v>
      </c>
      <c r="AD2586" s="40">
        <f>_xll.qlInterestRateIndexMaturity($X$9,AC2586,)</f>
        <v>57714</v>
      </c>
      <c r="AE2586" s="43">
        <f>_xll.qlTenorBasisValue(TenorBasis6M,AC2586,_xll.ohTrigger(trigger,$X$24))</f>
        <v>2.0538921716704796E-4</v>
      </c>
      <c r="AF2586" s="90">
        <f>_xll.qlTenorBasisForwardRate(TenorBasis6M,AC2586,_xll.ohTrigger(trigger,$X$24))</f>
        <v>1.2334246296841598E-2</v>
      </c>
      <c r="AG2586" s="90">
        <f>_xll.qlIndexFixing(TenorBasisIndex6M,$AB2586,TRUE,_xll.ohTrigger(trigger,$X$24))</f>
        <v>1.2330434685651447E-2</v>
      </c>
      <c r="AH2586" s="43">
        <f>_xll.qlIndexFixing($X$9,$AB2586,TRUE,trigger)</f>
        <v>1.2368419665434329E-2</v>
      </c>
      <c r="AI2586" s="45">
        <f t="shared" si="54"/>
        <v>-0.37984979782882888</v>
      </c>
    </row>
    <row r="2587" spans="27:35" x14ac:dyDescent="0.2">
      <c r="AA2587" s="122" t="s">
        <v>88</v>
      </c>
      <c r="AB2587" s="40">
        <f>_xll.qlInterestRateIndexFixingDate($X$9,AC2587)</f>
        <v>57535</v>
      </c>
      <c r="AC2587" s="40">
        <f>_xll.qlCalendarAdvance(calendar,$AC2586,AA2587,,,trigger)</f>
        <v>57537</v>
      </c>
      <c r="AD2587" s="40">
        <f>_xll.qlInterestRateIndexMaturity($X$9,AC2587,)</f>
        <v>57721</v>
      </c>
      <c r="AE2587" s="43">
        <f>_xll.qlTenorBasisValue(TenorBasis6M,AC2587,_xll.ohTrigger(trigger,$X$24))</f>
        <v>2.0534711577683645E-4</v>
      </c>
      <c r="AF2587" s="90">
        <f>_xll.qlTenorBasisForwardRate(TenorBasis6M,AC2587,_xll.ohTrigger(trigger,$X$24))</f>
        <v>1.2325974759155506E-2</v>
      </c>
      <c r="AG2587" s="90">
        <f>_xll.qlIndexFixing(TenorBasisIndex6M,$AB2587,TRUE,_xll.ohTrigger(trigger,$X$24))</f>
        <v>1.2255539936149272E-2</v>
      </c>
      <c r="AH2587" s="43">
        <f>_xll.qlIndexFixing($X$9,$AB2587,TRUE,trigger)</f>
        <v>1.2359547983560848E-2</v>
      </c>
      <c r="AI2587" s="45">
        <f t="shared" si="54"/>
        <v>-1.0400804741157559</v>
      </c>
    </row>
    <row r="2588" spans="27:35" x14ac:dyDescent="0.2">
      <c r="AA2588" s="122" t="s">
        <v>88</v>
      </c>
      <c r="AB2588" s="40">
        <f>_xll.qlInterestRateIndexFixingDate($X$9,AC2588)</f>
        <v>57542</v>
      </c>
      <c r="AC2588" s="40">
        <f>_xll.qlCalendarAdvance(calendar,$AC2587,AA2588,,,trigger)</f>
        <v>57544</v>
      </c>
      <c r="AD2588" s="40">
        <f>_xll.qlInterestRateIndexMaturity($X$9,AC2588,)</f>
        <v>57728</v>
      </c>
      <c r="AE2588" s="43">
        <f>_xll.qlTenorBasisValue(TenorBasis6M,AC2588,_xll.ohTrigger(trigger,$X$24))</f>
        <v>2.0530515067013471E-4</v>
      </c>
      <c r="AF2588" s="90">
        <f>_xll.qlTenorBasisForwardRate(TenorBasis6M,AC2588,_xll.ohTrigger(trigger,$X$24))</f>
        <v>1.2317739751931546E-2</v>
      </c>
      <c r="AG2588" s="90">
        <f>_xll.qlIndexFixing(TenorBasisIndex6M,$AB2588,TRUE,_xll.ohTrigger(trigger,$X$24))</f>
        <v>1.2313928173257991E-2</v>
      </c>
      <c r="AH2588" s="43">
        <f>_xll.qlIndexFixing($X$9,$AB2588,TRUE,trigger)</f>
        <v>1.2350715132059325E-2</v>
      </c>
      <c r="AI2588" s="45">
        <f t="shared" si="54"/>
        <v>-0.36786958801333924</v>
      </c>
    </row>
    <row r="2589" spans="27:35" x14ac:dyDescent="0.2">
      <c r="AA2589" s="122" t="s">
        <v>88</v>
      </c>
      <c r="AB2589" s="40">
        <f>_xll.qlInterestRateIndexFixingDate($X$9,AC2589)</f>
        <v>57549</v>
      </c>
      <c r="AC2589" s="40">
        <f>_xll.qlCalendarAdvance(calendar,$AC2588,AA2589,,,trigger)</f>
        <v>57551</v>
      </c>
      <c r="AD2589" s="40">
        <f>_xll.qlInterestRateIndexMaturity($X$9,AC2589,)</f>
        <v>57735</v>
      </c>
      <c r="AE2589" s="43">
        <f>_xll.qlTenorBasisValue(TenorBasis6M,AC2589,_xll.ohTrigger(trigger,$X$24))</f>
        <v>2.0526332141629223E-4</v>
      </c>
      <c r="AF2589" s="90">
        <f>_xll.qlTenorBasisForwardRate(TenorBasis6M,AC2589,_xll.ohTrigger(trigger,$X$24))</f>
        <v>1.2309541274283473E-2</v>
      </c>
      <c r="AG2589" s="90">
        <f>_xll.qlIndexFixing(TenorBasisIndex6M,$AB2589,TRUE,_xll.ohTrigger(trigger,$X$24))</f>
        <v>1.2305729711763953E-2</v>
      </c>
      <c r="AH2589" s="43">
        <f>_xll.qlIndexFixing($X$9,$AB2589,TRUE,trigger)</f>
        <v>1.2341921110408443E-2</v>
      </c>
      <c r="AI2589" s="45">
        <f t="shared" si="54"/>
        <v>-0.36191398644490336</v>
      </c>
    </row>
    <row r="2590" spans="27:35" x14ac:dyDescent="0.2">
      <c r="AA2590" s="122" t="s">
        <v>88</v>
      </c>
      <c r="AB2590" s="40">
        <f>_xll.qlInterestRateIndexFixingDate($X$9,AC2590)</f>
        <v>57556</v>
      </c>
      <c r="AC2590" s="40">
        <f>_xll.qlCalendarAdvance(calendar,$AC2589,AA2590,,,trigger)</f>
        <v>57558</v>
      </c>
      <c r="AD2590" s="40">
        <f>_xll.qlInterestRateIndexMaturity($X$9,AC2590,)</f>
        <v>57742</v>
      </c>
      <c r="AE2590" s="43">
        <f>_xll.qlTenorBasisValue(TenorBasis6M,AC2590,_xll.ohTrigger(trigger,$X$24))</f>
        <v>2.0522162758597403E-4</v>
      </c>
      <c r="AF2590" s="90">
        <f>_xll.qlTenorBasisForwardRate(TenorBasis6M,AC2590,_xll.ohTrigger(trigger,$X$24))</f>
        <v>1.2301379325329816E-2</v>
      </c>
      <c r="AG2590" s="90">
        <f>_xll.qlIndexFixing(TenorBasisIndex6M,$AB2590,TRUE,_xll.ohTrigger(trigger,$X$24))</f>
        <v>1.2297567778890477E-2</v>
      </c>
      <c r="AH2590" s="43">
        <f>_xll.qlIndexFixing($X$9,$AB2590,TRUE,trigger)</f>
        <v>1.2333165918087748E-2</v>
      </c>
      <c r="AI2590" s="45">
        <f t="shared" si="54"/>
        <v>-0.35598139197271295</v>
      </c>
    </row>
    <row r="2591" spans="27:35" x14ac:dyDescent="0.2">
      <c r="AA2591" s="122" t="s">
        <v>88</v>
      </c>
      <c r="AB2591" s="40">
        <f>_xll.qlInterestRateIndexFixingDate($X$9,AC2591)</f>
        <v>57563</v>
      </c>
      <c r="AC2591" s="40">
        <f>_xll.qlCalendarAdvance(calendar,$AC2590,AA2591,,,trigger)</f>
        <v>57565</v>
      </c>
      <c r="AD2591" s="40">
        <f>_xll.qlInterestRateIndexMaturity($X$9,AC2591,)</f>
        <v>57749</v>
      </c>
      <c r="AE2591" s="43">
        <f>_xll.qlTenorBasisValue(TenorBasis6M,AC2591,_xll.ohTrigger(trigger,$X$24))</f>
        <v>2.0518006875115691E-4</v>
      </c>
      <c r="AF2591" s="90">
        <f>_xll.qlTenorBasisForwardRate(TenorBasis6M,AC2591,_xll.ohTrigger(trigger,$X$24))</f>
        <v>1.2293253904189977E-2</v>
      </c>
      <c r="AG2591" s="90">
        <f>_xll.qlIndexFixing(TenorBasisIndex6M,$AB2591,TRUE,_xll.ohTrigger(trigger,$X$24))</f>
        <v>1.2289442373761743E-2</v>
      </c>
      <c r="AH2591" s="43">
        <f>_xll.qlIndexFixing($X$9,$AB2591,TRUE,trigger)</f>
        <v>1.2324449554580695E-2</v>
      </c>
      <c r="AI2591" s="45">
        <f t="shared" si="54"/>
        <v>-0.35007180818951922</v>
      </c>
    </row>
    <row r="2592" spans="27:35" x14ac:dyDescent="0.2">
      <c r="AA2592" s="122" t="s">
        <v>88</v>
      </c>
      <c r="AB2592" s="40">
        <f>_xll.qlInterestRateIndexFixingDate($X$9,AC2592)</f>
        <v>57570</v>
      </c>
      <c r="AC2592" s="40">
        <f>_xll.qlCalendarAdvance(calendar,$AC2591,AA2592,,,trigger)</f>
        <v>57572</v>
      </c>
      <c r="AD2592" s="40">
        <f>_xll.qlInterestRateIndexMaturity($X$9,AC2592,)</f>
        <v>57756</v>
      </c>
      <c r="AE2592" s="43">
        <f>_xll.qlTenorBasisValue(TenorBasis6M,AC2592,_xll.ohTrigger(trigger,$X$24))</f>
        <v>2.0513864448512556E-4</v>
      </c>
      <c r="AF2592" s="90">
        <f>_xll.qlTenorBasisForwardRate(TenorBasis6M,AC2592,_xll.ohTrigger(trigger,$X$24))</f>
        <v>1.2285165009989871E-2</v>
      </c>
      <c r="AG2592" s="90">
        <f>_xll.qlIndexFixing(TenorBasisIndex6M,$AB2592,TRUE,_xll.ohTrigger(trigger,$X$24))</f>
        <v>1.2348922119447898E-2</v>
      </c>
      <c r="AH2592" s="43">
        <f>_xll.qlIndexFixing($X$9,$AB2592,TRUE,trigger)</f>
        <v>1.2315772019369871E-2</v>
      </c>
      <c r="AI2592" s="45">
        <f t="shared" si="54"/>
        <v>0.33150100078026612</v>
      </c>
    </row>
    <row r="2593" spans="27:35" x14ac:dyDescent="0.2">
      <c r="AA2593" s="122" t="s">
        <v>88</v>
      </c>
      <c r="AB2593" s="40">
        <f>_xll.qlInterestRateIndexFixingDate($X$9,AC2593)</f>
        <v>57577</v>
      </c>
      <c r="AC2593" s="40">
        <f>_xll.qlCalendarAdvance(calendar,$AC2592,AA2593,,,trigger)</f>
        <v>57579</v>
      </c>
      <c r="AD2593" s="40">
        <f>_xll.qlInterestRateIndexMaturity($X$9,AC2593,)</f>
        <v>57763</v>
      </c>
      <c r="AE2593" s="43">
        <f>_xll.qlTenorBasisValue(TenorBasis6M,AC2593,_xll.ohTrigger(trigger,$X$24))</f>
        <v>2.0509735436246871E-4</v>
      </c>
      <c r="AF2593" s="90">
        <f>_xll.qlTenorBasisForwardRate(TenorBasis6M,AC2593,_xll.ohTrigger(trigger,$X$24))</f>
        <v>1.2277112641854982E-2</v>
      </c>
      <c r="AG2593" s="90">
        <f>_xll.qlIndexFixing(TenorBasisIndex6M,$AB2593,TRUE,_xll.ohTrigger(trigger,$X$24))</f>
        <v>1.2273301143237823E-2</v>
      </c>
      <c r="AH2593" s="43">
        <f>_xll.qlIndexFixing($X$9,$AB2593,TRUE,trigger)</f>
        <v>1.2307133311943949E-2</v>
      </c>
      <c r="AI2593" s="45">
        <f t="shared" si="54"/>
        <v>-0.33832168706126459</v>
      </c>
    </row>
    <row r="2594" spans="27:35" x14ac:dyDescent="0.2">
      <c r="AA2594" s="122" t="s">
        <v>88</v>
      </c>
      <c r="AB2594" s="40">
        <f>_xll.qlInterestRateIndexFixingDate($X$9,AC2594)</f>
        <v>57584</v>
      </c>
      <c r="AC2594" s="40">
        <f>_xll.qlCalendarAdvance(calendar,$AC2593,AA2594,,,trigger)</f>
        <v>57586</v>
      </c>
      <c r="AD2594" s="40">
        <f>_xll.qlInterestRateIndexMaturity($X$9,AC2594,)</f>
        <v>57769</v>
      </c>
      <c r="AE2594" s="43">
        <f>_xll.qlTenorBasisValue(TenorBasis6M,AC2594,_xll.ohTrigger(trigger,$X$24))</f>
        <v>2.0505619795907552E-4</v>
      </c>
      <c r="AF2594" s="90">
        <f>_xll.qlTenorBasisForwardRate(TenorBasis6M,AC2594,_xll.ohTrigger(trigger,$X$24))</f>
        <v>1.2269448108182672E-2</v>
      </c>
      <c r="AG2594" s="90">
        <f>_xll.qlIndexFixing(TenorBasisIndex6M,$AB2594,TRUE,_xll.ohTrigger(trigger,$X$24))</f>
        <v>1.2265636753735761E-2</v>
      </c>
      <c r="AH2594" s="43">
        <f>_xll.qlIndexFixing($X$9,$AB2594,TRUE,trigger)</f>
        <v>1.2298924661942701E-2</v>
      </c>
      <c r="AI2594" s="45">
        <f t="shared" si="54"/>
        <v>-0.33287908206940109</v>
      </c>
    </row>
    <row r="2595" spans="27:35" x14ac:dyDescent="0.2">
      <c r="AA2595" s="122" t="s">
        <v>88</v>
      </c>
      <c r="AB2595" s="40">
        <f>_xll.qlInterestRateIndexFixingDate($X$9,AC2595)</f>
        <v>57591</v>
      </c>
      <c r="AC2595" s="40">
        <f>_xll.qlCalendarAdvance(calendar,$AC2594,AA2595,,,trigger)</f>
        <v>57593</v>
      </c>
      <c r="AD2595" s="40">
        <f>_xll.qlInterestRateIndexMaturity($X$9,AC2595,)</f>
        <v>57774</v>
      </c>
      <c r="AE2595" s="43">
        <f>_xll.qlTenorBasisValue(TenorBasis6M,AC2595,_xll.ohTrigger(trigger,$X$24))</f>
        <v>2.0501517485213165E-4</v>
      </c>
      <c r="AF2595" s="90">
        <f>_xll.qlTenorBasisForwardRate(TenorBasis6M,AC2595,_xll.ohTrigger(trigger,$X$24))</f>
        <v>1.2262165041059566E-2</v>
      </c>
      <c r="AG2595" s="90">
        <f>_xll.qlIndexFixing(TenorBasisIndex6M,$AB2595,TRUE,_xll.ohTrigger(trigger,$X$24))</f>
        <v>1.2258353958869846E-2</v>
      </c>
      <c r="AH2595" s="43">
        <f>_xll.qlIndexFixing($X$9,$AB2595,TRUE,trigger)</f>
        <v>1.2291139307912305E-2</v>
      </c>
      <c r="AI2595" s="45">
        <f t="shared" si="54"/>
        <v>-0.32785349042458584</v>
      </c>
    </row>
    <row r="2596" spans="27:35" x14ac:dyDescent="0.2">
      <c r="AA2596" s="122" t="s">
        <v>88</v>
      </c>
      <c r="AB2596" s="40">
        <f>_xll.qlInterestRateIndexFixingDate($X$9,AC2596)</f>
        <v>57598</v>
      </c>
      <c r="AC2596" s="40">
        <f>_xll.qlCalendarAdvance(calendar,$AC2595,AA2596,,,trigger)</f>
        <v>57600</v>
      </c>
      <c r="AD2596" s="40">
        <f>_xll.qlInterestRateIndexMaturity($X$9,AC2596,)</f>
        <v>57781</v>
      </c>
      <c r="AE2596" s="43">
        <f>_xll.qlTenorBasisValue(TenorBasis6M,AC2596,_xll.ohTrigger(trigger,$X$24))</f>
        <v>2.0497428462011547E-4</v>
      </c>
      <c r="AF2596" s="90">
        <f>_xll.qlTenorBasisForwardRate(TenorBasis6M,AC2596,_xll.ohTrigger(trigger,$X$24))</f>
        <v>1.2254215229698313E-2</v>
      </c>
      <c r="AG2596" s="90">
        <f>_xll.qlIndexFixing(TenorBasisIndex6M,$AB2596,TRUE,_xll.ohTrigger(trigger,$X$24))</f>
        <v>1.2250404162928304E-2</v>
      </c>
      <c r="AH2596" s="43">
        <f>_xll.qlIndexFixing($X$9,$AB2596,TRUE,trigger)</f>
        <v>1.2282609631787554E-2</v>
      </c>
      <c r="AI2596" s="45">
        <f t="shared" si="54"/>
        <v>-0.32205468859250463</v>
      </c>
    </row>
    <row r="2597" spans="27:35" x14ac:dyDescent="0.2">
      <c r="AA2597" s="122" t="s">
        <v>88</v>
      </c>
      <c r="AB2597" s="40">
        <f>_xll.qlInterestRateIndexFixingDate($X$9,AC2597)</f>
        <v>57605</v>
      </c>
      <c r="AC2597" s="40">
        <f>_xll.qlCalendarAdvance(calendar,$AC2596,AA2597,,,trigger)</f>
        <v>57607</v>
      </c>
      <c r="AD2597" s="40">
        <f>_xll.qlInterestRateIndexMaturity($X$9,AC2597,)</f>
        <v>57788</v>
      </c>
      <c r="AE2597" s="43">
        <f>_xll.qlTenorBasisValue(TenorBasis6M,AC2597,_xll.ohTrigger(trigger,$X$24))</f>
        <v>2.0493352684279451E-4</v>
      </c>
      <c r="AF2597" s="90">
        <f>_xll.qlTenorBasisForwardRate(TenorBasis6M,AC2597,_xll.ohTrigger(trigger,$X$24))</f>
        <v>1.2246301936889222E-2</v>
      </c>
      <c r="AG2597" s="90">
        <f>_xll.qlIndexFixing(TenorBasisIndex6M,$AB2597,TRUE,_xll.ohTrigger(trigger,$X$24))</f>
        <v>1.2175174920428741E-2</v>
      </c>
      <c r="AH2597" s="43">
        <f>_xll.qlIndexFixing($X$9,$AB2597,TRUE,trigger)</f>
        <v>1.2274118776963012E-2</v>
      </c>
      <c r="AI2597" s="45">
        <f t="shared" si="54"/>
        <v>-0.98943856534271235</v>
      </c>
    </row>
    <row r="2598" spans="27:35" x14ac:dyDescent="0.2">
      <c r="AA2598" s="122" t="s">
        <v>88</v>
      </c>
      <c r="AB2598" s="40">
        <f>_xll.qlInterestRateIndexFixingDate($X$9,AC2598)</f>
        <v>57612</v>
      </c>
      <c r="AC2598" s="40">
        <f>_xll.qlCalendarAdvance(calendar,$AC2597,AA2598,,,trigger)</f>
        <v>57614</v>
      </c>
      <c r="AD2598" s="40">
        <f>_xll.qlInterestRateIndexMaturity($X$9,AC2598,)</f>
        <v>57795</v>
      </c>
      <c r="AE2598" s="43">
        <f>_xll.qlTenorBasisValue(TenorBasis6M,AC2598,_xll.ohTrigger(trigger,$X$24))</f>
        <v>2.0489290110122145E-4</v>
      </c>
      <c r="AF2598" s="90">
        <f>_xll.qlTenorBasisForwardRate(TenorBasis6M,AC2598,_xll.ohTrigger(trigger,$X$24))</f>
        <v>1.2238425161783908E-2</v>
      </c>
      <c r="AG2598" s="90">
        <f>_xll.qlIndexFixing(TenorBasisIndex6M,$AB2598,TRUE,_xll.ohTrigger(trigger,$X$24))</f>
        <v>1.2234614125645308E-2</v>
      </c>
      <c r="AH2598" s="43">
        <f>_xll.qlIndexFixing($X$9,$AB2598,TRUE,trigger)</f>
        <v>1.226566674294581E-2</v>
      </c>
      <c r="AI2598" s="45">
        <f t="shared" si="54"/>
        <v>-0.31052617300502544</v>
      </c>
    </row>
    <row r="2599" spans="27:35" x14ac:dyDescent="0.2">
      <c r="AA2599" s="122" t="s">
        <v>88</v>
      </c>
      <c r="AB2599" s="40">
        <f>_xll.qlInterestRateIndexFixingDate($X$9,AC2599)</f>
        <v>57619</v>
      </c>
      <c r="AC2599" s="40">
        <f>_xll.qlCalendarAdvance(calendar,$AC2598,AA2599,,,trigger)</f>
        <v>57621</v>
      </c>
      <c r="AD2599" s="40">
        <f>_xll.qlInterestRateIndexMaturity($X$9,AC2599,)</f>
        <v>57803</v>
      </c>
      <c r="AE2599" s="43">
        <f>_xll.qlTenorBasisValue(TenorBasis6M,AC2599,_xll.ohTrigger(trigger,$X$24))</f>
        <v>2.0485240697773057E-4</v>
      </c>
      <c r="AF2599" s="90">
        <f>_xll.qlTenorBasisForwardRate(TenorBasis6M,AC2599,_xll.ohTrigger(trigger,$X$24))</f>
        <v>1.2230244863726886E-2</v>
      </c>
      <c r="AG2599" s="90">
        <f>_xll.qlIndexFixing(TenorBasisIndex6M,$AB2599,TRUE,_xll.ohTrigger(trigger,$X$24))</f>
        <v>1.2226433714807357E-2</v>
      </c>
      <c r="AH2599" s="43">
        <f>_xll.qlIndexFixing($X$9,$AB2599,TRUE,trigger)</f>
        <v>1.2256874264761478E-2</v>
      </c>
      <c r="AI2599" s="45">
        <f t="shared" si="54"/>
        <v>-0.30440549954120072</v>
      </c>
    </row>
    <row r="2600" spans="27:35" x14ac:dyDescent="0.2">
      <c r="AA2600" s="122" t="s">
        <v>88</v>
      </c>
      <c r="AB2600" s="40">
        <f>_xll.qlInterestRateIndexFixingDate($X$9,AC2600)</f>
        <v>57626</v>
      </c>
      <c r="AC2600" s="40">
        <f>_xll.qlCalendarAdvance(calendar,$AC2599,AA2600,,,trigger)</f>
        <v>57628</v>
      </c>
      <c r="AD2600" s="40">
        <f>_xll.qlInterestRateIndexMaturity($X$9,AC2600,)</f>
        <v>57810</v>
      </c>
      <c r="AE2600" s="43">
        <f>_xll.qlTenorBasisValue(TenorBasis6M,AC2600,_xll.ohTrigger(trigger,$X$24))</f>
        <v>2.0481204405593391E-4</v>
      </c>
      <c r="AF2600" s="90">
        <f>_xll.qlTenorBasisForwardRate(TenorBasis6M,AC2600,_xll.ohTrigger(trigger,$X$24))</f>
        <v>1.2222443465444781E-2</v>
      </c>
      <c r="AG2600" s="90">
        <f>_xll.qlIndexFixing(TenorBasisIndex6M,$AB2600,TRUE,_xll.ohTrigger(trigger,$X$24))</f>
        <v>1.2218632331744726E-2</v>
      </c>
      <c r="AH2600" s="43">
        <f>_xll.qlIndexFixing($X$9,$AB2600,TRUE,trigger)</f>
        <v>1.224850235960598E-2</v>
      </c>
      <c r="AI2600" s="45">
        <f t="shared" si="54"/>
        <v>-0.29870027861254522</v>
      </c>
    </row>
    <row r="2601" spans="27:35" x14ac:dyDescent="0.2">
      <c r="AA2601" s="122" t="s">
        <v>88</v>
      </c>
      <c r="AB2601" s="40">
        <f>_xll.qlInterestRateIndexFixingDate($X$9,AC2601)</f>
        <v>57633</v>
      </c>
      <c r="AC2601" s="40">
        <f>_xll.qlCalendarAdvance(calendar,$AC2600,AA2601,,,trigger)</f>
        <v>57635</v>
      </c>
      <c r="AD2601" s="40">
        <f>_xll.qlInterestRateIndexMaturity($X$9,AC2601,)</f>
        <v>57817</v>
      </c>
      <c r="AE2601" s="43">
        <f>_xll.qlTenorBasisValue(TenorBasis6M,AC2601,_xll.ohTrigger(trigger,$X$24))</f>
        <v>2.0477181192071764E-4</v>
      </c>
      <c r="AF2601" s="90">
        <f>_xll.qlTenorBasisForwardRate(TenorBasis6M,AC2601,_xll.ohTrigger(trigger,$X$24))</f>
        <v>1.2214678583682153E-2</v>
      </c>
      <c r="AG2601" s="90">
        <f>_xll.qlIndexFixing(TenorBasisIndex6M,$AB2601,TRUE,_xll.ohTrigger(trigger,$X$24))</f>
        <v>1.2210867465131737E-2</v>
      </c>
      <c r="AH2601" s="43">
        <f>_xll.qlIndexFixing($X$9,$AB2601,TRUE,trigger)</f>
        <v>1.2240169275262981E-2</v>
      </c>
      <c r="AI2601" s="45">
        <f t="shared" si="54"/>
        <v>-0.2930181013124401</v>
      </c>
    </row>
    <row r="2602" spans="27:35" x14ac:dyDescent="0.2">
      <c r="AA2602" s="122" t="s">
        <v>88</v>
      </c>
      <c r="AB2602" s="40">
        <f>_xll.qlInterestRateIndexFixingDate($X$9,AC2602)</f>
        <v>57640</v>
      </c>
      <c r="AC2602" s="40">
        <f>_xll.qlCalendarAdvance(calendar,$AC2601,AA2602,,,trigger)</f>
        <v>57642</v>
      </c>
      <c r="AD2602" s="40">
        <f>_xll.qlInterestRateIndexMaturity($X$9,AC2602,)</f>
        <v>57824</v>
      </c>
      <c r="AE2602" s="43">
        <f>_xll.qlTenorBasisValue(TenorBasis6M,AC2602,_xll.ohTrigger(trigger,$X$24))</f>
        <v>2.047317101582383E-4</v>
      </c>
      <c r="AF2602" s="90">
        <f>_xll.qlTenorBasisForwardRate(TenorBasis6M,AC2602,_xll.ohTrigger(trigger,$X$24))</f>
        <v>1.2206950217598796E-2</v>
      </c>
      <c r="AG2602" s="90">
        <f>_xll.qlIndexFixing(TenorBasisIndex6M,$AB2602,TRUE,_xll.ohTrigger(trigger,$X$24))</f>
        <v>1.2136399261120139E-2</v>
      </c>
      <c r="AH2602" s="43">
        <f>_xll.qlIndexFixing($X$9,$AB2602,TRUE,trigger)</f>
        <v>1.2231875011247595E-2</v>
      </c>
      <c r="AI2602" s="45">
        <f t="shared" ref="AI2602:AI2665" si="55">(AG2602-AH2602)*10000</f>
        <v>-0.9547575012745606</v>
      </c>
    </row>
    <row r="2603" spans="27:35" x14ac:dyDescent="0.2">
      <c r="AA2603" s="122" t="s">
        <v>88</v>
      </c>
      <c r="AB2603" s="40">
        <f>_xll.qlInterestRateIndexFixingDate($X$9,AC2603)</f>
        <v>57647</v>
      </c>
      <c r="AC2603" s="40">
        <f>_xll.qlCalendarAdvance(calendar,$AC2602,AA2603,,,trigger)</f>
        <v>57649</v>
      </c>
      <c r="AD2603" s="40">
        <f>_xll.qlInterestRateIndexMaturity($X$9,AC2603,)</f>
        <v>57830</v>
      </c>
      <c r="AE2603" s="43">
        <f>_xll.qlTenorBasisValue(TenorBasis6M,AC2603,_xll.ohTrigger(trigger,$X$24))</f>
        <v>2.0469173835591911E-4</v>
      </c>
      <c r="AF2603" s="90">
        <f>_xll.qlTenorBasisForwardRate(TenorBasis6M,AC2603,_xll.ohTrigger(trigger,$X$24))</f>
        <v>1.2199589022308331E-2</v>
      </c>
      <c r="AG2603" s="90">
        <f>_xll.qlIndexFixing(TenorBasisIndex6M,$AB2603,TRUE,_xll.ohTrigger(trigger,$X$24))</f>
        <v>1.2263949152140316E-2</v>
      </c>
      <c r="AH2603" s="43">
        <f>_xll.qlIndexFixing($X$9,$AB2603,TRUE,trigger)</f>
        <v>1.2223988867836686E-2</v>
      </c>
      <c r="AI2603" s="45">
        <f t="shared" si="55"/>
        <v>0.3996028430362959</v>
      </c>
    </row>
    <row r="2604" spans="27:35" x14ac:dyDescent="0.2">
      <c r="AA2604" s="122" t="s">
        <v>88</v>
      </c>
      <c r="AB2604" s="40">
        <f>_xll.qlInterestRateIndexFixingDate($X$9,AC2604)</f>
        <v>57654</v>
      </c>
      <c r="AC2604" s="40">
        <f>_xll.qlCalendarAdvance(calendar,$AC2603,AA2604,,,trigger)</f>
        <v>57656</v>
      </c>
      <c r="AD2604" s="40">
        <f>_xll.qlInterestRateIndexMaturity($X$9,AC2604,)</f>
        <v>57837</v>
      </c>
      <c r="AE2604" s="43">
        <f>_xll.qlTenorBasisValue(TenorBasis6M,AC2604,_xll.ohTrigger(trigger,$X$24))</f>
        <v>2.0465189610244624E-4</v>
      </c>
      <c r="AF2604" s="90">
        <f>_xll.qlTenorBasisForwardRate(TenorBasis6M,AC2604,_xll.ohTrigger(trigger,$X$24))</f>
        <v>1.2191931335771299E-2</v>
      </c>
      <c r="AG2604" s="90">
        <f>_xll.qlIndexFixing(TenorBasisIndex6M,$AB2604,TRUE,_xll.ohTrigger(trigger,$X$24))</f>
        <v>1.2188120389858425E-2</v>
      </c>
      <c r="AH2604" s="43">
        <f>_xll.qlIndexFixing($X$9,$AB2604,TRUE,trigger)</f>
        <v>1.2215769748416266E-2</v>
      </c>
      <c r="AI2604" s="45">
        <f t="shared" si="55"/>
        <v>-0.27649358557840786</v>
      </c>
    </row>
    <row r="2605" spans="27:35" x14ac:dyDescent="0.2">
      <c r="AA2605" s="122" t="s">
        <v>88</v>
      </c>
      <c r="AB2605" s="40">
        <f>_xll.qlInterestRateIndexFixingDate($X$9,AC2605)</f>
        <v>57661</v>
      </c>
      <c r="AC2605" s="40">
        <f>_xll.qlCalendarAdvance(calendar,$AC2604,AA2605,,,trigger)</f>
        <v>57663</v>
      </c>
      <c r="AD2605" s="40">
        <f>_xll.qlInterestRateIndexMaturity($X$9,AC2605,)</f>
        <v>57844</v>
      </c>
      <c r="AE2605" s="43">
        <f>_xll.qlTenorBasisValue(TenorBasis6M,AC2605,_xll.ohTrigger(trigger,$X$24))</f>
        <v>2.0461218298776525E-4</v>
      </c>
      <c r="AF2605" s="90">
        <f>_xll.qlTenorBasisForwardRate(TenorBasis6M,AC2605,_xll.ohTrigger(trigger,$X$24))</f>
        <v>1.218431016108284E-2</v>
      </c>
      <c r="AG2605" s="90">
        <f>_xll.qlIndexFixing(TenorBasisIndex6M,$AB2605,TRUE,_xll.ohTrigger(trigger,$X$24))</f>
        <v>1.2180499229965202E-2</v>
      </c>
      <c r="AH2605" s="43">
        <f>_xll.qlIndexFixing($X$9,$AB2605,TRUE,trigger)</f>
        <v>1.2207589446410101E-2</v>
      </c>
      <c r="AI2605" s="45">
        <f t="shared" si="55"/>
        <v>-0.27090216444898907</v>
      </c>
    </row>
    <row r="2606" spans="27:35" x14ac:dyDescent="0.2">
      <c r="AA2606" s="122" t="s">
        <v>88</v>
      </c>
      <c r="AB2606" s="40">
        <f>_xll.qlInterestRateIndexFixingDate($X$9,AC2606)</f>
        <v>57668</v>
      </c>
      <c r="AC2606" s="40">
        <f>_xll.qlCalendarAdvance(calendar,$AC2605,AA2606,,,trigger)</f>
        <v>57670</v>
      </c>
      <c r="AD2606" s="40">
        <f>_xll.qlInterestRateIndexMaturity($X$9,AC2606,)</f>
        <v>57851</v>
      </c>
      <c r="AE2606" s="43">
        <f>_xll.qlTenorBasisValue(TenorBasis6M,AC2606,_xll.ohTrigger(trigger,$X$24))</f>
        <v>2.0457259860307732E-4</v>
      </c>
      <c r="AF2606" s="90">
        <f>_xll.qlTenorBasisForwardRate(TenorBasis6M,AC2606,_xll.ohTrigger(trigger,$X$24))</f>
        <v>1.2176725497421069E-2</v>
      </c>
      <c r="AG2606" s="90">
        <f>_xll.qlIndexFixing(TenorBasisIndex6M,$AB2606,TRUE,_xll.ohTrigger(trigger,$X$24))</f>
        <v>1.2172914581028007E-2</v>
      </c>
      <c r="AH2606" s="43">
        <f>_xll.qlIndexFixing($X$9,$AB2606,TRUE,trigger)</f>
        <v>1.2199447961341666E-2</v>
      </c>
      <c r="AI2606" s="45">
        <f t="shared" si="55"/>
        <v>-0.26533380313659494</v>
      </c>
    </row>
    <row r="2607" spans="27:35" x14ac:dyDescent="0.2">
      <c r="AA2607" s="122" t="s">
        <v>88</v>
      </c>
      <c r="AB2607" s="40">
        <f>_xll.qlInterestRateIndexFixingDate($X$9,AC2607)</f>
        <v>57675</v>
      </c>
      <c r="AC2607" s="40">
        <f>_xll.qlCalendarAdvance(calendar,$AC2606,AA2607,,,trigger)</f>
        <v>57677</v>
      </c>
      <c r="AD2607" s="40">
        <f>_xll.qlInterestRateIndexMaturity($X$9,AC2607,)</f>
        <v>57858</v>
      </c>
      <c r="AE2607" s="43">
        <f>_xll.qlTenorBasisValue(TenorBasis6M,AC2607,_xll.ohTrigger(trigger,$X$24))</f>
        <v>2.045331425408356E-4</v>
      </c>
      <c r="AF2607" s="90">
        <f>_xll.qlTenorBasisForwardRate(TenorBasis6M,AC2607,_xll.ohTrigger(trigger,$X$24))</f>
        <v>1.216917734396631E-2</v>
      </c>
      <c r="AG2607" s="90">
        <f>_xll.qlIndexFixing(TenorBasisIndex6M,$AB2607,TRUE,_xll.ohTrigger(trigger,$X$24))</f>
        <v>1.2165366442228487E-2</v>
      </c>
      <c r="AH2607" s="43">
        <f>_xll.qlIndexFixing($X$9,$AB2607,TRUE,trigger)</f>
        <v>1.2191345292736647E-2</v>
      </c>
      <c r="AI2607" s="45">
        <f t="shared" si="55"/>
        <v>-0.25978850508159845</v>
      </c>
    </row>
    <row r="2608" spans="27:35" x14ac:dyDescent="0.2">
      <c r="AA2608" s="122" t="s">
        <v>88</v>
      </c>
      <c r="AB2608" s="40">
        <f>_xll.qlInterestRateIndexFixingDate($X$9,AC2608)</f>
        <v>57682</v>
      </c>
      <c r="AC2608" s="40">
        <f>_xll.qlCalendarAdvance(calendar,$AC2607,AA2608,,,trigger)</f>
        <v>57684</v>
      </c>
      <c r="AD2608" s="40">
        <f>_xll.qlInterestRateIndexMaturity($X$9,AC2608,)</f>
        <v>57866</v>
      </c>
      <c r="AE2608" s="43">
        <f>_xll.qlTenorBasisValue(TenorBasis6M,AC2608,_xll.ohTrigger(trigger,$X$24))</f>
        <v>2.0449381439474162E-4</v>
      </c>
      <c r="AF2608" s="90">
        <f>_xll.qlTenorBasisForwardRate(TenorBasis6M,AC2608,_xll.ohTrigger(trigger,$X$24))</f>
        <v>1.2161346803861656E-2</v>
      </c>
      <c r="AG2608" s="90">
        <f>_xll.qlIndexFixing(TenorBasisIndex6M,$AB2608,TRUE,_xll.ohTrigger(trigger,$X$24))</f>
        <v>1.2157535789401604E-2</v>
      </c>
      <c r="AH2608" s="43">
        <f>_xll.qlIndexFixing($X$9,$AB2608,TRUE,trigger)</f>
        <v>1.2182924627005312E-2</v>
      </c>
      <c r="AI2608" s="45">
        <f t="shared" si="55"/>
        <v>-0.2538883760370807</v>
      </c>
    </row>
    <row r="2609" spans="27:35" x14ac:dyDescent="0.2">
      <c r="AA2609" s="122" t="s">
        <v>88</v>
      </c>
      <c r="AB2609" s="40">
        <f>_xll.qlInterestRateIndexFixingDate($X$9,AC2609)</f>
        <v>57689</v>
      </c>
      <c r="AC2609" s="40">
        <f>_xll.qlCalendarAdvance(calendar,$AC2608,AA2609,,,trigger)</f>
        <v>57691</v>
      </c>
      <c r="AD2609" s="40">
        <f>_xll.qlInterestRateIndexMaturity($X$9,AC2609,)</f>
        <v>57873</v>
      </c>
      <c r="AE2609" s="43">
        <f>_xll.qlTenorBasisValue(TenorBasis6M,AC2609,_xll.ohTrigger(trigger,$X$24))</f>
        <v>2.0445461375974156E-4</v>
      </c>
      <c r="AF2609" s="90">
        <f>_xll.qlTenorBasisForwardRate(TenorBasis6M,AC2609,_xll.ohTrigger(trigger,$X$24))</f>
        <v>1.2153874024344277E-2</v>
      </c>
      <c r="AG2609" s="90">
        <f>_xll.qlIndexFixing(TenorBasisIndex6M,$AB2609,TRUE,_xll.ohTrigger(trigger,$X$24))</f>
        <v>1.2150063024473872E-2</v>
      </c>
      <c r="AH2609" s="43">
        <f>_xll.qlIndexFixing($X$9,$AB2609,TRUE,trigger)</f>
        <v>1.217490209182057E-2</v>
      </c>
      <c r="AI2609" s="45">
        <f t="shared" si="55"/>
        <v>-0.24839067346698121</v>
      </c>
    </row>
    <row r="2610" spans="27:35" x14ac:dyDescent="0.2">
      <c r="AA2610" s="122" t="s">
        <v>88</v>
      </c>
      <c r="AB2610" s="40">
        <f>_xll.qlInterestRateIndexFixingDate($X$9,AC2610)</f>
        <v>57696</v>
      </c>
      <c r="AC2610" s="40">
        <f>_xll.qlCalendarAdvance(calendar,$AC2609,AA2610,,,trigger)</f>
        <v>57698</v>
      </c>
      <c r="AD2610" s="40">
        <f>_xll.qlInterestRateIndexMaturity($X$9,AC2610,)</f>
        <v>57880</v>
      </c>
      <c r="AE2610" s="43">
        <f>_xll.qlTenorBasisValue(TenorBasis6M,AC2610,_xll.ohTrigger(trigger,$X$24))</f>
        <v>2.0441554023202272E-4</v>
      </c>
      <c r="AF2610" s="90">
        <f>_xll.qlTenorBasisForwardRate(TenorBasis6M,AC2610,_xll.ohTrigger(trigger,$X$24))</f>
        <v>1.2146437753918033E-2</v>
      </c>
      <c r="AG2610" s="90">
        <f>_xll.qlIndexFixing(TenorBasisIndex6M,$AB2610,TRUE,_xll.ohTrigger(trigger,$X$24))</f>
        <v>1.2210115193522336E-2</v>
      </c>
      <c r="AH2610" s="43">
        <f>_xll.qlIndexFixing($X$9,$AB2610,TRUE,trigger)</f>
        <v>1.2166918373146273E-2</v>
      </c>
      <c r="AI2610" s="45">
        <f t="shared" si="55"/>
        <v>0.43196820376062772</v>
      </c>
    </row>
    <row r="2611" spans="27:35" x14ac:dyDescent="0.2">
      <c r="AA2611" s="122" t="s">
        <v>88</v>
      </c>
      <c r="AB2611" s="40">
        <f>_xll.qlInterestRateIndexFixingDate($X$9,AC2611)</f>
        <v>57700</v>
      </c>
      <c r="AC2611" s="40">
        <f>_xll.qlCalendarAdvance(calendar,$AC2610,AA2611,,,trigger)</f>
        <v>57706</v>
      </c>
      <c r="AD2611" s="40">
        <f>_xll.qlInterestRateIndexMaturity($X$9,AC2611,)</f>
        <v>57888</v>
      </c>
      <c r="AE2611" s="43">
        <f>_xll.qlTenorBasisValue(TenorBasis6M,AC2611,_xll.ohTrigger(trigger,$X$24))</f>
        <v>2.0437103989697487E-4</v>
      </c>
      <c r="AF2611" s="90">
        <f>_xll.qlTenorBasisForwardRate(TenorBasis6M,AC2611,_xll.ohTrigger(trigger,$X$24))</f>
        <v>1.2137983863117449E-2</v>
      </c>
      <c r="AG2611" s="90">
        <f>_xll.qlIndexFixing(TenorBasisIndex6M,$AB2611,TRUE,_xll.ohTrigger(trigger,$X$24))</f>
        <v>1.2067790577997697E-2</v>
      </c>
      <c r="AH2611" s="43">
        <f>_xll.qlIndexFixing($X$9,$AB2611,TRUE,trigger)</f>
        <v>1.2157841653052932E-2</v>
      </c>
      <c r="AI2611" s="45">
        <f t="shared" si="55"/>
        <v>-0.90051075055235308</v>
      </c>
    </row>
    <row r="2612" spans="27:35" x14ac:dyDescent="0.2">
      <c r="AA2612" s="122" t="s">
        <v>88</v>
      </c>
      <c r="AB2612" s="40">
        <f>_xll.qlInterestRateIndexFixingDate($X$9,AC2612)</f>
        <v>57710</v>
      </c>
      <c r="AC2612" s="40">
        <f>_xll.qlCalendarAdvance(calendar,$AC2611,AA2612,,,trigger)</f>
        <v>57713</v>
      </c>
      <c r="AD2612" s="40">
        <f>_xll.qlInterestRateIndexMaturity($X$9,AC2612,)</f>
        <v>57894</v>
      </c>
      <c r="AE2612" s="43">
        <f>_xll.qlTenorBasisValue(TenorBasis6M,AC2612,_xll.ohTrigger(trigger,$X$24))</f>
        <v>2.0433223738797348E-4</v>
      </c>
      <c r="AF2612" s="90">
        <f>_xll.qlTenorBasisForwardRate(TenorBasis6M,AC2612,_xll.ohTrigger(trigger,$X$24))</f>
        <v>1.2130934950710657E-2</v>
      </c>
      <c r="AG2612" s="90">
        <f>_xll.qlIndexFixing(TenorBasisIndex6M,$AB2612,TRUE,_xll.ohTrigger(trigger,$X$24))</f>
        <v>1.2127124123244473E-2</v>
      </c>
      <c r="AH2612" s="43">
        <f>_xll.qlIndexFixing($X$9,$AB2612,TRUE,trigger)</f>
        <v>1.2150287549690792E-2</v>
      </c>
      <c r="AI2612" s="45">
        <f t="shared" si="55"/>
        <v>-0.23163426446318885</v>
      </c>
    </row>
    <row r="2613" spans="27:35" x14ac:dyDescent="0.2">
      <c r="AA2613" s="122" t="s">
        <v>88</v>
      </c>
      <c r="AB2613" s="40">
        <f>_xll.qlInterestRateIndexFixingDate($X$9,AC2613)</f>
        <v>57718</v>
      </c>
      <c r="AC2613" s="40">
        <f>_xll.qlCalendarAdvance(calendar,$AC2612,AA2613,,,trigger)</f>
        <v>57720</v>
      </c>
      <c r="AD2613" s="40">
        <f>_xll.qlInterestRateIndexMaturity($X$9,AC2613,)</f>
        <v>57901</v>
      </c>
      <c r="AE2613" s="43">
        <f>_xll.qlTenorBasisValue(TenorBasis6M,AC2613,_xll.ohTrigger(trigger,$X$24))</f>
        <v>2.0429356072516693E-4</v>
      </c>
      <c r="AF2613" s="90">
        <f>_xll.qlTenorBasisForwardRate(TenorBasis6M,AC2613,_xll.ohTrigger(trigger,$X$24))</f>
        <v>1.2123611056444356E-2</v>
      </c>
      <c r="AG2613" s="90">
        <f>_xll.qlIndexFixing(TenorBasisIndex6M,$AB2613,TRUE,_xll.ohTrigger(trigger,$X$24))</f>
        <v>1.2053124381645115E-2</v>
      </c>
      <c r="AH2613" s="43">
        <f>_xll.qlIndexFixing($X$9,$AB2613,TRUE,trigger)</f>
        <v>1.2142423314826588E-2</v>
      </c>
      <c r="AI2613" s="45">
        <f t="shared" si="55"/>
        <v>-0.89298933181472873</v>
      </c>
    </row>
    <row r="2614" spans="27:35" x14ac:dyDescent="0.2">
      <c r="AA2614" s="122" t="s">
        <v>88</v>
      </c>
      <c r="AB2614" s="40">
        <f>_xll.qlInterestRateIndexFixingDate($X$9,AC2614)</f>
        <v>57725</v>
      </c>
      <c r="AC2614" s="40">
        <f>_xll.qlCalendarAdvance(calendar,$AC2613,AA2614,,,trigger)</f>
        <v>57727</v>
      </c>
      <c r="AD2614" s="40">
        <f>_xll.qlInterestRateIndexMaturity($X$9,AC2614,)</f>
        <v>57908</v>
      </c>
      <c r="AE2614" s="43">
        <f>_xll.qlTenorBasisValue(TenorBasis6M,AC2614,_xll.ohTrigger(trigger,$X$24))</f>
        <v>2.0425500950984558E-4</v>
      </c>
      <c r="AF2614" s="90">
        <f>_xll.qlTenorBasisForwardRate(TenorBasis6M,AC2614,_xll.ohTrigger(trigger,$X$24))</f>
        <v>1.211632366662172E-2</v>
      </c>
      <c r="AG2614" s="90">
        <f>_xll.qlIndexFixing(TenorBasisIndex6M,$AB2614,TRUE,_xll.ohTrigger(trigger,$X$24))</f>
        <v>1.211251286754211E-2</v>
      </c>
      <c r="AH2614" s="43">
        <f>_xll.qlIndexFixing($X$9,$AB2614,TRUE,trigger)</f>
        <v>1.213459789311044E-2</v>
      </c>
      <c r="AI2614" s="45">
        <f t="shared" si="55"/>
        <v>-0.22085025568330252</v>
      </c>
    </row>
    <row r="2615" spans="27:35" x14ac:dyDescent="0.2">
      <c r="AA2615" s="122" t="s">
        <v>88</v>
      </c>
      <c r="AB2615" s="40">
        <f>_xll.qlInterestRateIndexFixingDate($X$9,AC2615)</f>
        <v>57732</v>
      </c>
      <c r="AC2615" s="40">
        <f>_xll.qlCalendarAdvance(calendar,$AC2614,AA2615,,,trigger)</f>
        <v>57734</v>
      </c>
      <c r="AD2615" s="40">
        <f>_xll.qlInterestRateIndexMaturity($X$9,AC2615,)</f>
        <v>57915</v>
      </c>
      <c r="AE2615" s="43">
        <f>_xll.qlTenorBasisValue(TenorBasis6M,AC2615,_xll.ohTrigger(trigger,$X$24))</f>
        <v>2.0421658334452246E-4</v>
      </c>
      <c r="AF2615" s="90">
        <f>_xll.qlTenorBasisForwardRate(TenorBasis6M,AC2615,_xll.ohTrigger(trigger,$X$24))</f>
        <v>1.2109072780450016E-2</v>
      </c>
      <c r="AG2615" s="90">
        <f>_xll.qlIndexFixing(TenorBasisIndex6M,$AB2615,TRUE,_xll.ohTrigger(trigger,$X$24))</f>
        <v>1.2172898090689631E-2</v>
      </c>
      <c r="AH2615" s="43">
        <f>_xll.qlIndexFixing($X$9,$AB2615,TRUE,trigger)</f>
        <v>1.2126811284087021E-2</v>
      </c>
      <c r="AI2615" s="45">
        <f t="shared" si="55"/>
        <v>0.46086806602610098</v>
      </c>
    </row>
    <row r="2616" spans="27:35" x14ac:dyDescent="0.2">
      <c r="AA2616" s="122" t="s">
        <v>88</v>
      </c>
      <c r="AB2616" s="40">
        <f>_xll.qlInterestRateIndexFixingDate($X$9,AC2616)</f>
        <v>57739</v>
      </c>
      <c r="AC2616" s="40">
        <f>_xll.qlCalendarAdvance(calendar,$AC2615,AA2616,,,trigger)</f>
        <v>57741</v>
      </c>
      <c r="AD2616" s="40">
        <f>_xll.qlInterestRateIndexMaturity($X$9,AC2616,)</f>
        <v>57922</v>
      </c>
      <c r="AE2616" s="43">
        <f>_xll.qlTenorBasisValue(TenorBasis6M,AC2616,_xll.ohTrigger(trigger,$X$24))</f>
        <v>2.0417828183292953E-4</v>
      </c>
      <c r="AF2616" s="90">
        <f>_xll.qlTenorBasisForwardRate(TenorBasis6M,AC2616,_xll.ohTrigger(trigger,$X$24))</f>
        <v>1.2101858397137831E-2</v>
      </c>
      <c r="AG2616" s="90">
        <f>_xll.qlIndexFixing(TenorBasisIndex6M,$AB2616,TRUE,_xll.ohTrigger(trigger,$X$24))</f>
        <v>1.2098047626167448E-2</v>
      </c>
      <c r="AH2616" s="43">
        <f>_xll.qlIndexFixing($X$9,$AB2616,TRUE,trigger)</f>
        <v>1.2119063487302328E-2</v>
      </c>
      <c r="AI2616" s="45">
        <f t="shared" si="55"/>
        <v>-0.21015861134879646</v>
      </c>
    </row>
    <row r="2617" spans="27:35" x14ac:dyDescent="0.2">
      <c r="AA2617" s="122" t="s">
        <v>88</v>
      </c>
      <c r="AB2617" s="40">
        <f>_xll.qlInterestRateIndexFixingDate($X$9,AC2617)</f>
        <v>57746</v>
      </c>
      <c r="AC2617" s="40">
        <f>_xll.qlCalendarAdvance(calendar,$AC2616,AA2617,,,trigger)</f>
        <v>57748</v>
      </c>
      <c r="AD2617" s="40">
        <f>_xll.qlInterestRateIndexMaturity($X$9,AC2617,)</f>
        <v>57929</v>
      </c>
      <c r="AE2617" s="43">
        <f>_xll.qlTenorBasisValue(TenorBasis6M,AC2617,_xll.ohTrigger(trigger,$X$24))</f>
        <v>2.041401045800142E-4</v>
      </c>
      <c r="AF2617" s="90">
        <f>_xll.qlTenorBasisForwardRate(TenorBasis6M,AC2617,_xll.ohTrigger(trigger,$X$24))</f>
        <v>1.2094680515899495E-2</v>
      </c>
      <c r="AG2617" s="90">
        <f>_xll.qlIndexFixing(TenorBasisIndex6M,$AB2617,TRUE,_xll.ohTrigger(trigger,$X$24))</f>
        <v>1.2090869758879059E-2</v>
      </c>
      <c r="AH2617" s="43">
        <f>_xll.qlIndexFixing($X$9,$AB2617,TRUE,trigger)</f>
        <v>1.2111354502307659E-2</v>
      </c>
      <c r="AI2617" s="45">
        <f t="shared" si="55"/>
        <v>-0.20484743428599364</v>
      </c>
    </row>
    <row r="2618" spans="27:35" x14ac:dyDescent="0.2">
      <c r="AA2618" s="122" t="s">
        <v>88</v>
      </c>
      <c r="AB2618" s="40">
        <f>_xll.qlInterestRateIndexFixingDate($X$9,AC2618)</f>
        <v>57753</v>
      </c>
      <c r="AC2618" s="40">
        <f>_xll.qlCalendarAdvance(calendar,$AC2617,AA2618,,,trigger)</f>
        <v>57755</v>
      </c>
      <c r="AD2618" s="40">
        <f>_xll.qlInterestRateIndexMaturity($X$9,AC2618,)</f>
        <v>57936</v>
      </c>
      <c r="AE2618" s="43">
        <f>_xll.qlTenorBasisValue(TenorBasis6M,AC2618,_xll.ohTrigger(trigger,$X$24))</f>
        <v>2.0410205119193573E-4</v>
      </c>
      <c r="AF2618" s="90">
        <f>_xll.qlTenorBasisForwardRate(TenorBasis6M,AC2618,_xll.ohTrigger(trigger,$X$24))</f>
        <v>1.2087539135950223E-2</v>
      </c>
      <c r="AG2618" s="90">
        <f>_xll.qlIndexFixing(TenorBasisIndex6M,$AB2618,TRUE,_xll.ohTrigger(trigger,$X$24))</f>
        <v>1.2083728392810395E-2</v>
      </c>
      <c r="AH2618" s="43">
        <f>_xll.qlIndexFixing($X$9,$AB2618,TRUE,trigger)</f>
        <v>1.2103684328653873E-2</v>
      </c>
      <c r="AI2618" s="45">
        <f t="shared" si="55"/>
        <v>-0.19955935843477685</v>
      </c>
    </row>
    <row r="2619" spans="27:35" x14ac:dyDescent="0.2">
      <c r="AA2619" s="122" t="s">
        <v>88</v>
      </c>
      <c r="AB2619" s="40">
        <f>_xll.qlInterestRateIndexFixingDate($X$9,AC2619)</f>
        <v>57760</v>
      </c>
      <c r="AC2619" s="40">
        <f>_xll.qlCalendarAdvance(calendar,$AC2618,AA2619,,,trigger)</f>
        <v>57762</v>
      </c>
      <c r="AD2619" s="40">
        <f>_xll.qlInterestRateIndexMaturity($X$9,AC2619,)</f>
        <v>57943</v>
      </c>
      <c r="AE2619" s="43">
        <f>_xll.qlTenorBasisValue(TenorBasis6M,AC2619,_xll.ohTrigger(trigger,$X$24))</f>
        <v>2.0406412127606179E-4</v>
      </c>
      <c r="AF2619" s="90">
        <f>_xll.qlTenorBasisForwardRate(TenorBasis6M,AC2619,_xll.ohTrigger(trigger,$X$24))</f>
        <v>1.2080434256508319E-2</v>
      </c>
      <c r="AG2619" s="90">
        <f>_xll.qlIndexFixing(TenorBasisIndex6M,$AB2619,TRUE,_xll.ohTrigger(trigger,$X$24))</f>
        <v>1.2144089946679667E-2</v>
      </c>
      <c r="AH2619" s="43">
        <f>_xll.qlIndexFixing($X$9,$AB2619,TRUE,trigger)</f>
        <v>1.209605296589359E-2</v>
      </c>
      <c r="AI2619" s="45">
        <f t="shared" si="55"/>
        <v>0.48036980786076922</v>
      </c>
    </row>
    <row r="2620" spans="27:35" x14ac:dyDescent="0.2">
      <c r="AA2620" s="122" t="s">
        <v>88</v>
      </c>
      <c r="AB2620" s="40">
        <f>_xll.qlInterestRateIndexFixingDate($X$9,AC2620)</f>
        <v>57767</v>
      </c>
      <c r="AC2620" s="40">
        <f>_xll.qlCalendarAdvance(calendar,$AC2619,AA2620,,,trigger)</f>
        <v>57769</v>
      </c>
      <c r="AD2620" s="40">
        <f>_xll.qlInterestRateIndexMaturity($X$9,AC2620,)</f>
        <v>57952</v>
      </c>
      <c r="AE2620" s="43">
        <f>_xll.qlTenorBasisValue(TenorBasis6M,AC2620,_xll.ohTrigger(trigger,$X$24))</f>
        <v>2.0402631444096475E-4</v>
      </c>
      <c r="AF2620" s="90">
        <f>_xll.qlTenorBasisForwardRate(TenorBasis6M,AC2620,_xll.ohTrigger(trigger,$X$24))</f>
        <v>1.2072785699349173E-2</v>
      </c>
      <c r="AG2620" s="90">
        <f>_xll.qlIndexFixing(TenorBasisIndex6M,$AB2620,TRUE,_xll.ohTrigger(trigger,$X$24))</f>
        <v>1.2068974730900819E-2</v>
      </c>
      <c r="AH2620" s="43">
        <f>_xll.qlIndexFixing($X$9,$AB2620,TRUE,trigger)</f>
        <v>1.208780797638373E-2</v>
      </c>
      <c r="AI2620" s="45">
        <f t="shared" si="55"/>
        <v>-0.18833245482911126</v>
      </c>
    </row>
    <row r="2621" spans="27:35" x14ac:dyDescent="0.2">
      <c r="AA2621" s="122" t="s">
        <v>88</v>
      </c>
      <c r="AB2621" s="40">
        <f>_xll.qlInterestRateIndexFixingDate($X$9,AC2621)</f>
        <v>57774</v>
      </c>
      <c r="AC2621" s="40">
        <f>_xll.qlCalendarAdvance(calendar,$AC2620,AA2621,,,trigger)</f>
        <v>57776</v>
      </c>
      <c r="AD2621" s="40">
        <f>_xll.qlInterestRateIndexMaturity($X$9,AC2621,)</f>
        <v>57962</v>
      </c>
      <c r="AE2621" s="43">
        <f>_xll.qlTenorBasisValue(TenorBasis6M,AC2621,_xll.ohTrigger(trigger,$X$24))</f>
        <v>2.0398863029641841E-4</v>
      </c>
      <c r="AF2621" s="90">
        <f>_xll.qlTenorBasisForwardRate(TenorBasis6M,AC2621,_xll.ohTrigger(trigger,$X$24))</f>
        <v>1.2064897062854768E-2</v>
      </c>
      <c r="AG2621" s="90">
        <f>_xll.qlIndexFixing(TenorBasisIndex6M,$AB2621,TRUE,_xll.ohTrigger(trigger,$X$24))</f>
        <v>1.206108572917514E-2</v>
      </c>
      <c r="AH2621" s="43">
        <f>_xll.qlIndexFixing($X$9,$AB2621,TRUE,trigger)</f>
        <v>1.2079289925584795E-2</v>
      </c>
      <c r="AI2621" s="45">
        <f t="shared" si="55"/>
        <v>-0.18204196409654996</v>
      </c>
    </row>
    <row r="2622" spans="27:35" x14ac:dyDescent="0.2">
      <c r="AA2622" s="122" t="s">
        <v>88</v>
      </c>
      <c r="AB2622" s="40">
        <f>_xll.qlInterestRateIndexFixingDate($X$9,AC2622)</f>
        <v>57781</v>
      </c>
      <c r="AC2622" s="40">
        <f>_xll.qlCalendarAdvance(calendar,$AC2621,AA2622,,,trigger)</f>
        <v>57783</v>
      </c>
      <c r="AD2622" s="40">
        <f>_xll.qlInterestRateIndexMaturity($X$9,AC2622,)</f>
        <v>57969</v>
      </c>
      <c r="AE2622" s="43">
        <f>_xll.qlTenorBasisValue(TenorBasis6M,AC2622,_xll.ohTrigger(trigger,$X$24))</f>
        <v>2.0395106845339425E-4</v>
      </c>
      <c r="AF2622" s="90">
        <f>_xll.qlTenorBasisForwardRate(TenorBasis6M,AC2622,_xll.ohTrigger(trigger,$X$24))</f>
        <v>1.2057913548218519E-2</v>
      </c>
      <c r="AG2622" s="90">
        <f>_xll.qlIndexFixing(TenorBasisIndex6M,$AB2622,TRUE,_xll.ohTrigger(trigger,$X$24))</f>
        <v>1.2054102228486444E-2</v>
      </c>
      <c r="AH2622" s="43">
        <f>_xll.qlIndexFixing($X$9,$AB2622,TRUE,trigger)</f>
        <v>1.2071787598839142E-2</v>
      </c>
      <c r="AI2622" s="45">
        <f t="shared" si="55"/>
        <v>-0.17685370352698085</v>
      </c>
    </row>
    <row r="2623" spans="27:35" x14ac:dyDescent="0.2">
      <c r="AA2623" s="122" t="s">
        <v>88</v>
      </c>
      <c r="AB2623" s="40">
        <f>_xll.qlInterestRateIndexFixingDate($X$9,AC2623)</f>
        <v>57788</v>
      </c>
      <c r="AC2623" s="40">
        <f>_xll.qlCalendarAdvance(calendar,$AC2622,AA2623,,,trigger)</f>
        <v>57790</v>
      </c>
      <c r="AD2623" s="40">
        <f>_xll.qlInterestRateIndexMaturity($X$9,AC2623,)</f>
        <v>57976</v>
      </c>
      <c r="AE2623" s="43">
        <f>_xll.qlTenorBasisValue(TenorBasis6M,AC2623,_xll.ohTrigger(trigger,$X$24))</f>
        <v>2.0391362852405798E-4</v>
      </c>
      <c r="AF2623" s="90">
        <f>_xll.qlTenorBasisForwardRate(TenorBasis6M,AC2623,_xll.ohTrigger(trigger,$X$24))</f>
        <v>1.2050966537491842E-2</v>
      </c>
      <c r="AG2623" s="90">
        <f>_xll.qlIndexFixing(TenorBasisIndex6M,$AB2623,TRUE,_xll.ohTrigger(trigger,$X$24))</f>
        <v>1.204715523163598E-2</v>
      </c>
      <c r="AH2623" s="43">
        <f>_xll.qlIndexFixing($X$9,$AB2623,TRUE,trigger)</f>
        <v>1.2064324088331026E-2</v>
      </c>
      <c r="AI2623" s="45">
        <f t="shared" si="55"/>
        <v>-0.17168856695046197</v>
      </c>
    </row>
    <row r="2624" spans="27:35" x14ac:dyDescent="0.2">
      <c r="AA2624" s="122" t="s">
        <v>88</v>
      </c>
      <c r="AB2624" s="40">
        <f>_xll.qlInterestRateIndexFixingDate($X$9,AC2624)</f>
        <v>57795</v>
      </c>
      <c r="AC2624" s="40">
        <f>_xll.qlCalendarAdvance(calendar,$AC2623,AA2624,,,trigger)</f>
        <v>57797</v>
      </c>
      <c r="AD2624" s="40">
        <f>_xll.qlInterestRateIndexMaturity($X$9,AC2624,)</f>
        <v>57983</v>
      </c>
      <c r="AE2624" s="43">
        <f>_xll.qlTenorBasisValue(TenorBasis6M,AC2624,_xll.ohTrigger(trigger,$X$24))</f>
        <v>2.0387631012176624E-4</v>
      </c>
      <c r="AF2624" s="90">
        <f>_xll.qlTenorBasisForwardRate(TenorBasis6M,AC2624,_xll.ohTrigger(trigger,$X$24))</f>
        <v>1.2044056029900304E-2</v>
      </c>
      <c r="AG2624" s="90">
        <f>_xll.qlIndexFixing(TenorBasisIndex6M,$AB2624,TRUE,_xll.ohTrigger(trigger,$X$24))</f>
        <v>1.1975770190978861E-2</v>
      </c>
      <c r="AH2624" s="43">
        <f>_xll.qlIndexFixing($X$9,$AB2624,TRUE,trigger)</f>
        <v>1.205689939361736E-2</v>
      </c>
      <c r="AI2624" s="45">
        <f t="shared" si="55"/>
        <v>-0.81129202638498965</v>
      </c>
    </row>
    <row r="2625" spans="27:35" x14ac:dyDescent="0.2">
      <c r="AA2625" s="122" t="s">
        <v>88</v>
      </c>
      <c r="AB2625" s="40">
        <f>_xll.qlInterestRateIndexFixingDate($X$9,AC2625)</f>
        <v>57802</v>
      </c>
      <c r="AC2625" s="40">
        <f>_xll.qlCalendarAdvance(calendar,$AC2624,AA2625,,,trigger)</f>
        <v>57804</v>
      </c>
      <c r="AD2625" s="40">
        <f>_xll.qlInterestRateIndexMaturity($X$9,AC2625,)</f>
        <v>57987</v>
      </c>
      <c r="AE2625" s="43">
        <f>_xll.qlTenorBasisValue(TenorBasis6M,AC2625,_xll.ohTrigger(trigger,$X$24))</f>
        <v>2.0383911286106282E-4</v>
      </c>
      <c r="AF2625" s="90">
        <f>_xll.qlTenorBasisForwardRate(TenorBasis6M,AC2625,_xll.ohTrigger(trigger,$X$24))</f>
        <v>1.2038015015891017E-2</v>
      </c>
      <c r="AG2625" s="90">
        <f>_xll.qlIndexFixing(TenorBasisIndex6M,$AB2625,TRUE,_xll.ohTrigger(trigger,$X$24))</f>
        <v>1.2034204115794105E-2</v>
      </c>
      <c r="AH2625" s="43">
        <f>_xll.qlIndexFixing($X$9,$AB2625,TRUE,trigger)</f>
        <v>1.2050452579444948E-2</v>
      </c>
      <c r="AI2625" s="45">
        <f t="shared" si="55"/>
        <v>-0.1624846365084337</v>
      </c>
    </row>
    <row r="2626" spans="27:35" x14ac:dyDescent="0.2">
      <c r="AA2626" s="122" t="s">
        <v>88</v>
      </c>
      <c r="AB2626" s="40">
        <f>_xll.qlInterestRateIndexFixingDate($X$9,AC2626)</f>
        <v>57809</v>
      </c>
      <c r="AC2626" s="40">
        <f>_xll.qlCalendarAdvance(calendar,$AC2625,AA2626,,,trigger)</f>
        <v>57811</v>
      </c>
      <c r="AD2626" s="40">
        <f>_xll.qlInterestRateIndexMaturity($X$9,AC2626,)</f>
        <v>57994</v>
      </c>
      <c r="AE2626" s="43">
        <f>_xll.qlTenorBasisValue(TenorBasis6M,AC2626,_xll.ohTrigger(trigger,$X$24))</f>
        <v>2.0380203635767541E-4</v>
      </c>
      <c r="AF2626" s="90">
        <f>_xll.qlTenorBasisForwardRate(TenorBasis6M,AC2626,_xll.ohTrigger(trigger,$X$24))</f>
        <v>1.2031170375414322E-2</v>
      </c>
      <c r="AG2626" s="90">
        <f>_xll.qlIndexFixing(TenorBasisIndex6M,$AB2626,TRUE,_xll.ohTrigger(trigger,$X$24))</f>
        <v>1.2093807010476821E-2</v>
      </c>
      <c r="AH2626" s="43">
        <f>_xll.qlIndexFixing($X$9,$AB2626,TRUE,trigger)</f>
        <v>1.2043097933798791E-2</v>
      </c>
      <c r="AI2626" s="45">
        <f t="shared" si="55"/>
        <v>0.50709076678029719</v>
      </c>
    </row>
    <row r="2627" spans="27:35" x14ac:dyDescent="0.2">
      <c r="AA2627" s="122" t="s">
        <v>88</v>
      </c>
      <c r="AB2627" s="40">
        <f>_xll.qlInterestRateIndexFixingDate($X$9,AC2627)</f>
        <v>57816</v>
      </c>
      <c r="AC2627" s="40">
        <f>_xll.qlCalendarAdvance(calendar,$AC2626,AA2627,,,trigger)</f>
        <v>57818</v>
      </c>
      <c r="AD2627" s="40">
        <f>_xll.qlInterestRateIndexMaturity($X$9,AC2627,)</f>
        <v>58001</v>
      </c>
      <c r="AE2627" s="43">
        <f>_xll.qlTenorBasisValue(TenorBasis6M,AC2627,_xll.ohTrigger(trigger,$X$24))</f>
        <v>2.0376508022851202E-4</v>
      </c>
      <c r="AF2627" s="90">
        <f>_xll.qlTenorBasisForwardRate(TenorBasis6M,AC2627,_xll.ohTrigger(trigger,$X$24))</f>
        <v>1.2024362231897835E-2</v>
      </c>
      <c r="AG2627" s="90">
        <f>_xll.qlIndexFixing(TenorBasisIndex6M,$AB2627,TRUE,_xll.ohTrigger(trigger,$X$24))</f>
        <v>1.1955116440319278E-2</v>
      </c>
      <c r="AH2627" s="43">
        <f>_xll.qlIndexFixing($X$9,$AB2627,TRUE,trigger)</f>
        <v>1.2035782098385038E-2</v>
      </c>
      <c r="AI2627" s="45">
        <f t="shared" si="55"/>
        <v>-0.8066565806576047</v>
      </c>
    </row>
    <row r="2628" spans="27:35" x14ac:dyDescent="0.2">
      <c r="AA2628" s="122" t="s">
        <v>88</v>
      </c>
      <c r="AB2628" s="40">
        <f>_xll.qlInterestRateIndexFixingDate($X$9,AC2628)</f>
        <v>57823</v>
      </c>
      <c r="AC2628" s="40">
        <f>_xll.qlCalendarAdvance(calendar,$AC2627,AA2628,,,trigger)</f>
        <v>57825</v>
      </c>
      <c r="AD2628" s="40">
        <f>_xll.qlInterestRateIndexMaturity($X$9,AC2628,)</f>
        <v>58008</v>
      </c>
      <c r="AE2628" s="43">
        <f>_xll.qlTenorBasisValue(TenorBasis6M,AC2628,_xll.ohTrigger(trigger,$X$24))</f>
        <v>2.0372824409165758E-4</v>
      </c>
      <c r="AF2628" s="90">
        <f>_xll.qlTenorBasisForwardRate(TenorBasis6M,AC2628,_xll.ohTrigger(trigger,$X$24))</f>
        <v>1.2017590584583692E-2</v>
      </c>
      <c r="AG2628" s="90">
        <f>_xll.qlIndexFixing(TenorBasisIndex6M,$AB2628,TRUE,_xll.ohTrigger(trigger,$X$24))</f>
        <v>1.2013779724654432E-2</v>
      </c>
      <c r="AH2628" s="43">
        <f>_xll.qlIndexFixing($X$9,$AB2628,TRUE,trigger)</f>
        <v>1.2028505072773872E-2</v>
      </c>
      <c r="AI2628" s="45">
        <f t="shared" si="55"/>
        <v>-0.1472534811943968</v>
      </c>
    </row>
    <row r="2629" spans="27:35" x14ac:dyDescent="0.2">
      <c r="AA2629" s="122" t="s">
        <v>88</v>
      </c>
      <c r="AB2629" s="40">
        <f>_xll.qlInterestRateIndexFixingDate($X$9,AC2629)</f>
        <v>57829</v>
      </c>
      <c r="AC2629" s="40">
        <f>_xll.qlCalendarAdvance(calendar,$AC2628,AA2629,,,trigger)</f>
        <v>57832</v>
      </c>
      <c r="AD2629" s="40">
        <f>_xll.qlInterestRateIndexMaturity($X$9,AC2629,)</f>
        <v>58018</v>
      </c>
      <c r="AE2629" s="43">
        <f>_xll.qlTenorBasisValue(TenorBasis6M,AC2629,_xll.ohTrigger(trigger,$X$24))</f>
        <v>2.0369152756637051E-4</v>
      </c>
      <c r="AF2629" s="90">
        <f>_xll.qlTenorBasisForwardRate(TenorBasis6M,AC2629,_xll.ohTrigger(trigger,$X$24))</f>
        <v>1.2010051012103434E-2</v>
      </c>
      <c r="AG2629" s="90">
        <f>_xll.qlIndexFixing(TenorBasisIndex6M,$AB2629,TRUE,_xll.ohTrigger(trigger,$X$24))</f>
        <v>1.2006239788002819E-2</v>
      </c>
      <c r="AH2629" s="43">
        <f>_xll.qlIndexFixing($X$9,$AB2629,TRUE,trigger)</f>
        <v>1.2020358141486973E-2</v>
      </c>
      <c r="AI2629" s="45">
        <f t="shared" si="55"/>
        <v>-0.1411835348415387</v>
      </c>
    </row>
    <row r="2630" spans="27:35" x14ac:dyDescent="0.2">
      <c r="AA2630" s="122" t="s">
        <v>88</v>
      </c>
      <c r="AB2630" s="40">
        <f>_xll.qlInterestRateIndexFixingDate($X$9,AC2630)</f>
        <v>57837</v>
      </c>
      <c r="AC2630" s="40">
        <f>_xll.qlCalendarAdvance(calendar,$AC2629,AA2630,,,trigger)</f>
        <v>57839</v>
      </c>
      <c r="AD2630" s="40">
        <f>_xll.qlInterestRateIndexMaturity($X$9,AC2630,)</f>
        <v>58025</v>
      </c>
      <c r="AE2630" s="43">
        <f>_xll.qlTenorBasisValue(TenorBasis6M,AC2630,_xll.ohTrigger(trigger,$X$24))</f>
        <v>2.0365493027307911E-4</v>
      </c>
      <c r="AF2630" s="90">
        <f>_xll.qlTenorBasisForwardRate(TenorBasis6M,AC2630,_xll.ohTrigger(trigger,$X$24))</f>
        <v>1.2003359507246982E-2</v>
      </c>
      <c r="AG2630" s="90">
        <f>_xll.qlIndexFixing(TenorBasisIndex6M,$AB2630,TRUE,_xll.ohTrigger(trigger,$X$24))</f>
        <v>1.1999548296521905E-2</v>
      </c>
      <c r="AH2630" s="43">
        <f>_xll.qlIndexFixing($X$9,$AB2630,TRUE,trigger)</f>
        <v>1.2013166332291488E-2</v>
      </c>
      <c r="AI2630" s="45">
        <f t="shared" si="55"/>
        <v>-0.13618035769583439</v>
      </c>
    </row>
    <row r="2631" spans="27:35" x14ac:dyDescent="0.2">
      <c r="AA2631" s="122" t="s">
        <v>88</v>
      </c>
      <c r="AB2631" s="40">
        <f>_xll.qlInterestRateIndexFixingDate($X$9,AC2631)</f>
        <v>57844</v>
      </c>
      <c r="AC2631" s="40">
        <f>_xll.qlCalendarAdvance(calendar,$AC2630,AA2631,,,trigger)</f>
        <v>57846</v>
      </c>
      <c r="AD2631" s="40">
        <f>_xll.qlInterestRateIndexMaturity($X$9,AC2631,)</f>
        <v>58032</v>
      </c>
      <c r="AE2631" s="43">
        <f>_xll.qlTenorBasisValue(TenorBasis6M,AC2631,_xll.ohTrigger(trigger,$X$24))</f>
        <v>2.0361845183337841E-4</v>
      </c>
      <c r="AF2631" s="90">
        <f>_xll.qlTenorBasisForwardRate(TenorBasis6M,AC2631,_xll.ohTrigger(trigger,$X$24))</f>
        <v>1.1996704500194879E-2</v>
      </c>
      <c r="AG2631" s="90">
        <f>_xll.qlIndexFixing(TenorBasisIndex6M,$AB2631,TRUE,_xll.ohTrigger(trigger,$X$24))</f>
        <v>1.1928656751259443E-2</v>
      </c>
      <c r="AH2631" s="43">
        <f>_xll.qlIndexFixing($X$9,$AB2631,TRUE,trigger)</f>
        <v>1.2006013335832684E-2</v>
      </c>
      <c r="AI2631" s="45">
        <f t="shared" si="55"/>
        <v>-0.77356584573241149</v>
      </c>
    </row>
    <row r="2632" spans="27:35" x14ac:dyDescent="0.2">
      <c r="AA2632" s="122" t="s">
        <v>88</v>
      </c>
      <c r="AB2632" s="40">
        <f>_xll.qlInterestRateIndexFixingDate($X$9,AC2632)</f>
        <v>57851</v>
      </c>
      <c r="AC2632" s="40">
        <f>_xll.qlCalendarAdvance(calendar,$AC2631,AA2632,,,trigger)</f>
        <v>57853</v>
      </c>
      <c r="AD2632" s="40">
        <f>_xll.qlInterestRateIndexMaturity($X$9,AC2632,)</f>
        <v>58039</v>
      </c>
      <c r="AE2632" s="43">
        <f>_xll.qlTenorBasisValue(TenorBasis6M,AC2632,_xll.ohTrigger(trigger,$X$24))</f>
        <v>2.0358209187002659E-4</v>
      </c>
      <c r="AF2632" s="90">
        <f>_xll.qlTenorBasisForwardRate(TenorBasis6M,AC2632,_xll.ohTrigger(trigger,$X$24))</f>
        <v>1.1990085990200624E-2</v>
      </c>
      <c r="AG2632" s="90">
        <f>_xll.qlIndexFixing(TenorBasisIndex6M,$AB2632,TRUE,_xll.ohTrigger(trigger,$X$24))</f>
        <v>1.1986274806013459E-2</v>
      </c>
      <c r="AH2632" s="43">
        <f>_xll.qlIndexFixing($X$9,$AB2632,TRUE,trigger)</f>
        <v>1.1998899151680798E-2</v>
      </c>
      <c r="AI2632" s="45">
        <f t="shared" si="55"/>
        <v>-0.12624345667339512</v>
      </c>
    </row>
    <row r="2633" spans="27:35" x14ac:dyDescent="0.2">
      <c r="AA2633" s="122" t="s">
        <v>88</v>
      </c>
      <c r="AB2633" s="40">
        <f>_xll.qlInterestRateIndexFixingDate($X$9,AC2633)</f>
        <v>57858</v>
      </c>
      <c r="AC2633" s="40">
        <f>_xll.qlCalendarAdvance(calendar,$AC2632,AA2633,,,trigger)</f>
        <v>57860</v>
      </c>
      <c r="AD2633" s="40">
        <f>_xll.qlInterestRateIndexMaturity($X$9,AC2633,)</f>
        <v>58043</v>
      </c>
      <c r="AE2633" s="43">
        <f>_xll.qlTenorBasisValue(TenorBasis6M,AC2633,_xll.ohTrigger(trigger,$X$24))</f>
        <v>2.0354585000694153E-4</v>
      </c>
      <c r="AF2633" s="90">
        <f>_xll.qlTenorBasisForwardRate(TenorBasis6M,AC2633,_xll.ohTrigger(trigger,$X$24))</f>
        <v>1.1984279764840913E-2</v>
      </c>
      <c r="AG2633" s="90">
        <f>_xll.qlIndexFixing(TenorBasisIndex6M,$AB2633,TRUE,_xll.ohTrigger(trigger,$X$24))</f>
        <v>1.1980468970452669E-2</v>
      </c>
      <c r="AH2633" s="43">
        <f>_xll.qlIndexFixing($X$9,$AB2633,TRUE,trigger)</f>
        <v>1.1992702076860743E-2</v>
      </c>
      <c r="AI2633" s="45">
        <f t="shared" si="55"/>
        <v>-0.12233106408073707</v>
      </c>
    </row>
    <row r="2634" spans="27:35" x14ac:dyDescent="0.2">
      <c r="AA2634" s="122" t="s">
        <v>88</v>
      </c>
      <c r="AB2634" s="40">
        <f>_xll.qlInterestRateIndexFixingDate($X$9,AC2634)</f>
        <v>57865</v>
      </c>
      <c r="AC2634" s="40">
        <f>_xll.qlCalendarAdvance(calendar,$AC2633,AA2634,,,trigger)</f>
        <v>57867</v>
      </c>
      <c r="AD2634" s="40">
        <f>_xll.qlInterestRateIndexMaturity($X$9,AC2634,)</f>
        <v>58050</v>
      </c>
      <c r="AE2634" s="43">
        <f>_xll.qlTenorBasisValue(TenorBasis6M,AC2634,_xll.ohTrigger(trigger,$X$24))</f>
        <v>2.0350972586919748E-4</v>
      </c>
      <c r="AF2634" s="90">
        <f>_xll.qlTenorBasisForwardRate(TenorBasis6M,AC2634,_xll.ohTrigger(trigger,$X$24))</f>
        <v>1.1977727079056335E-2</v>
      </c>
      <c r="AG2634" s="90">
        <f>_xll.qlIndexFixing(TenorBasisIndex6M,$AB2634,TRUE,_xll.ohTrigger(trigger,$X$24))</f>
        <v>1.1908719611739088E-2</v>
      </c>
      <c r="AH2634" s="43">
        <f>_xll.qlIndexFixing($X$9,$AB2634,TRUE,trigger)</f>
        <v>1.1985657901159857E-2</v>
      </c>
      <c r="AI2634" s="45">
        <f t="shared" si="55"/>
        <v>-0.76938289420768957</v>
      </c>
    </row>
    <row r="2635" spans="27:35" x14ac:dyDescent="0.2">
      <c r="AA2635" s="122" t="s">
        <v>88</v>
      </c>
      <c r="AB2635" s="40">
        <f>_xll.qlInterestRateIndexFixingDate($X$9,AC2635)</f>
        <v>57872</v>
      </c>
      <c r="AC2635" s="40">
        <f>_xll.qlCalendarAdvance(calendar,$AC2634,AA2635,,,trigger)</f>
        <v>57874</v>
      </c>
      <c r="AD2635" s="40">
        <f>_xll.qlInterestRateIndexMaturity($X$9,AC2635,)</f>
        <v>58057</v>
      </c>
      <c r="AE2635" s="43">
        <f>_xll.qlTenorBasisValue(TenorBasis6M,AC2635,_xll.ohTrigger(trigger,$X$24))</f>
        <v>2.0347371908302172E-4</v>
      </c>
      <c r="AF2635" s="90">
        <f>_xll.qlTenorBasisForwardRate(TenorBasis6M,AC2635,_xll.ohTrigger(trigger,$X$24))</f>
        <v>1.1971210884273888E-2</v>
      </c>
      <c r="AG2635" s="90">
        <f>_xll.qlIndexFixing(TenorBasisIndex6M,$AB2635,TRUE,_xll.ohTrigger(trigger,$X$24))</f>
        <v>1.1967400115610203E-2</v>
      </c>
      <c r="AH2635" s="43">
        <f>_xll.qlIndexFixing($X$9,$AB2635,TRUE,trigger)</f>
        <v>1.1978652532313968E-2</v>
      </c>
      <c r="AI2635" s="45">
        <f t="shared" si="55"/>
        <v>-0.11252416703765034</v>
      </c>
    </row>
    <row r="2636" spans="27:35" x14ac:dyDescent="0.2">
      <c r="AA2636" s="122" t="s">
        <v>88</v>
      </c>
      <c r="AB2636" s="40">
        <f>_xll.qlInterestRateIndexFixingDate($X$9,AC2636)</f>
        <v>57879</v>
      </c>
      <c r="AC2636" s="40">
        <f>_xll.qlCalendarAdvance(calendar,$AC2635,AA2636,,,trigger)</f>
        <v>57881</v>
      </c>
      <c r="AD2636" s="40">
        <f>_xll.qlInterestRateIndexMaturity($X$9,AC2636,)</f>
        <v>58064</v>
      </c>
      <c r="AE2636" s="43">
        <f>_xll.qlTenorBasisValue(TenorBasis6M,AC2636,_xll.ohTrigger(trigger,$X$24))</f>
        <v>2.0343782927579105E-4</v>
      </c>
      <c r="AF2636" s="90">
        <f>_xll.qlTenorBasisForwardRate(TenorBasis6M,AC2636,_xll.ohTrigger(trigger,$X$24))</f>
        <v>1.1964731179762357E-2</v>
      </c>
      <c r="AG2636" s="90">
        <f>_xll.qlIndexFixing(TenorBasisIndex6M,$AB2636,TRUE,_xll.ohTrigger(trigger,$X$24))</f>
        <v>1.1960920423855242E-2</v>
      </c>
      <c r="AH2636" s="43">
        <f>_xll.qlIndexFixing($X$9,$AB2636,TRUE,trigger)</f>
        <v>1.1971685969911603E-2</v>
      </c>
      <c r="AI2636" s="45">
        <f t="shared" si="55"/>
        <v>-0.10765546056360972</v>
      </c>
    </row>
    <row r="2637" spans="27:35" x14ac:dyDescent="0.2">
      <c r="AA2637" s="122" t="s">
        <v>88</v>
      </c>
      <c r="AB2637" s="40">
        <f>_xll.qlInterestRateIndexFixingDate($X$9,AC2637)</f>
        <v>57886</v>
      </c>
      <c r="AC2637" s="40">
        <f>_xll.qlCalendarAdvance(calendar,$AC2636,AA2637,,,trigger)</f>
        <v>57888</v>
      </c>
      <c r="AD2637" s="40">
        <f>_xll.qlInterestRateIndexMaturity($X$9,AC2637,)</f>
        <v>58071</v>
      </c>
      <c r="AE2637" s="43">
        <f>_xll.qlTenorBasisValue(TenorBasis6M,AC2637,_xll.ohTrigger(trigger,$X$24))</f>
        <v>2.0340205607602855E-4</v>
      </c>
      <c r="AF2637" s="90">
        <f>_xll.qlTenorBasisForwardRate(TenorBasis6M,AC2637,_xll.ohTrigger(trigger,$X$24))</f>
        <v>1.1958287964796199E-2</v>
      </c>
      <c r="AG2637" s="90">
        <f>_xll.qlIndexFixing(TenorBasisIndex6M,$AB2637,TRUE,_xll.ohTrigger(trigger,$X$24))</f>
        <v>1.2020495212890749E-2</v>
      </c>
      <c r="AH2637" s="43">
        <f>_xll.qlIndexFixing($X$9,$AB2637,TRUE,trigger)</f>
        <v>1.1964758213543472E-2</v>
      </c>
      <c r="AI2637" s="45">
        <f t="shared" si="55"/>
        <v>0.55736999347277483</v>
      </c>
    </row>
    <row r="2638" spans="27:35" x14ac:dyDescent="0.2">
      <c r="AA2638" s="122" t="s">
        <v>88</v>
      </c>
      <c r="AB2638" s="40">
        <f>_xll.qlInterestRateIndexFixingDate($X$9,AC2638)</f>
        <v>57893</v>
      </c>
      <c r="AC2638" s="40">
        <f>_xll.qlCalendarAdvance(calendar,$AC2637,AA2638,,,trigger)</f>
        <v>57895</v>
      </c>
      <c r="AD2638" s="40">
        <f>_xll.qlInterestRateIndexMaturity($X$9,AC2638,)</f>
        <v>58081</v>
      </c>
      <c r="AE2638" s="43">
        <f>_xll.qlTenorBasisValue(TenorBasis6M,AC2638,_xll.ohTrigger(trigger,$X$24))</f>
        <v>2.0336639911340006E-4</v>
      </c>
      <c r="AF2638" s="90">
        <f>_xll.qlTenorBasisForwardRate(TenorBasis6M,AC2638,_xll.ohTrigger(trigger,$X$24))</f>
        <v>1.1951141326924866E-2</v>
      </c>
      <c r="AG2638" s="90">
        <f>_xll.qlIndexFixing(TenorBasisIndex6M,$AB2638,TRUE,_xll.ohTrigger(trigger,$X$24))</f>
        <v>1.1883321987221173E-2</v>
      </c>
      <c r="AH2638" s="43">
        <f>_xll.qlIndexFixing($X$9,$AB2638,TRUE,trigger)</f>
        <v>1.1957029081592333E-2</v>
      </c>
      <c r="AI2638" s="45">
        <f t="shared" si="55"/>
        <v>-0.73707094371159432</v>
      </c>
    </row>
    <row r="2639" spans="27:35" x14ac:dyDescent="0.2">
      <c r="AA2639" s="122" t="s">
        <v>88</v>
      </c>
      <c r="AB2639" s="40">
        <f>_xll.qlInterestRateIndexFixingDate($X$9,AC2639)</f>
        <v>57900</v>
      </c>
      <c r="AC2639" s="40">
        <f>_xll.qlCalendarAdvance(calendar,$AC2638,AA2639,,,trigger)</f>
        <v>57902</v>
      </c>
      <c r="AD2639" s="40">
        <f>_xll.qlInterestRateIndexMaturity($X$9,AC2639,)</f>
        <v>58088</v>
      </c>
      <c r="AE2639" s="43">
        <f>_xll.qlTenorBasisValue(TenorBasis6M,AC2639,_xll.ohTrigger(trigger,$X$24))</f>
        <v>2.0333085801871103E-4</v>
      </c>
      <c r="AF2639" s="90">
        <f>_xll.qlTenorBasisForwardRate(TenorBasis6M,AC2639,_xll.ohTrigger(trigger,$X$24))</f>
        <v>1.194477827564243E-2</v>
      </c>
      <c r="AG2639" s="90">
        <f>_xll.qlIndexFixing(TenorBasisIndex6M,$AB2639,TRUE,_xll.ohTrigger(trigger,$X$24))</f>
        <v>1.1940967182086853E-2</v>
      </c>
      <c r="AH2639" s="43">
        <f>_xll.qlIndexFixing($X$9,$AB2639,TRUE,trigger)</f>
        <v>1.195018657182279E-2</v>
      </c>
      <c r="AI2639" s="45">
        <f t="shared" si="55"/>
        <v>-9.2193897359375138E-2</v>
      </c>
    </row>
    <row r="2640" spans="27:35" x14ac:dyDescent="0.2">
      <c r="AA2640" s="122" t="s">
        <v>88</v>
      </c>
      <c r="AB2640" s="40">
        <f>_xll.qlInterestRateIndexFixingDate($X$9,AC2640)</f>
        <v>57907</v>
      </c>
      <c r="AC2640" s="40">
        <f>_xll.qlCalendarAdvance(calendar,$AC2639,AA2640,,,trigger)</f>
        <v>57909</v>
      </c>
      <c r="AD2640" s="40">
        <f>_xll.qlInterestRateIndexMaturity($X$9,AC2640,)</f>
        <v>58095</v>
      </c>
      <c r="AE2640" s="43">
        <f>_xll.qlTenorBasisValue(TenorBasis6M,AC2640,_xll.ohTrigger(trigger,$X$24))</f>
        <v>2.0329543242390301E-4</v>
      </c>
      <c r="AF2640" s="90">
        <f>_xll.qlTenorBasisForwardRate(TenorBasis6M,AC2640,_xll.ohTrigger(trigger,$X$24))</f>
        <v>1.1938451715543833E-2</v>
      </c>
      <c r="AG2640" s="90">
        <f>_xll.qlIndexFixing(TenorBasisIndex6M,$AB2640,TRUE,_xll.ohTrigger(trigger,$X$24))</f>
        <v>1.1934640634649956E-2</v>
      </c>
      <c r="AH2640" s="43">
        <f>_xll.qlIndexFixing($X$9,$AB2640,TRUE,trigger)</f>
        <v>1.194338287102391E-2</v>
      </c>
      <c r="AI2640" s="45">
        <f t="shared" si="55"/>
        <v>-8.7422363739542153E-2</v>
      </c>
    </row>
    <row r="2641" spans="27:35" x14ac:dyDescent="0.2">
      <c r="AA2641" s="122" t="s">
        <v>88</v>
      </c>
      <c r="AB2641" s="40">
        <f>_xll.qlInterestRateIndexFixingDate($X$9,AC2641)</f>
        <v>57914</v>
      </c>
      <c r="AC2641" s="40">
        <f>_xll.qlCalendarAdvance(calendar,$AC2640,AA2641,,,trigger)</f>
        <v>57916</v>
      </c>
      <c r="AD2641" s="40">
        <f>_xll.qlInterestRateIndexMaturity($X$9,AC2641,)</f>
        <v>58102</v>
      </c>
      <c r="AE2641" s="43">
        <f>_xll.qlTenorBasisValue(TenorBasis6M,AC2641,_xll.ohTrigger(trigger,$X$24))</f>
        <v>2.032601219620503E-4</v>
      </c>
      <c r="AF2641" s="90">
        <f>_xll.qlTenorBasisForwardRate(TenorBasis6M,AC2641,_xll.ohTrigger(trigger,$X$24))</f>
        <v>1.1932161645910509E-2</v>
      </c>
      <c r="AG2641" s="90">
        <f>_xll.qlIndexFixing(TenorBasisIndex6M,$AB2641,TRUE,_xll.ohTrigger(trigger,$X$24))</f>
        <v>1.19283505776057E-2</v>
      </c>
      <c r="AH2641" s="43">
        <f>_xll.qlIndexFixing($X$9,$AB2641,TRUE,trigger)</f>
        <v>1.1936617978790852E-2</v>
      </c>
      <c r="AI2641" s="45">
        <f t="shared" si="55"/>
        <v>-8.2674011851521095E-2</v>
      </c>
    </row>
    <row r="2642" spans="27:35" x14ac:dyDescent="0.2">
      <c r="AA2642" s="122" t="s">
        <v>88</v>
      </c>
      <c r="AB2642" s="40">
        <f>_xll.qlInterestRateIndexFixingDate($X$9,AC2642)</f>
        <v>57921</v>
      </c>
      <c r="AC2642" s="40">
        <f>_xll.qlCalendarAdvance(calendar,$AC2641,AA2642,,,trigger)</f>
        <v>57923</v>
      </c>
      <c r="AD2642" s="40">
        <f>_xll.qlInterestRateIndexMaturity($X$9,AC2642,)</f>
        <v>58109</v>
      </c>
      <c r="AE2642" s="43">
        <f>_xll.qlTenorBasisValue(TenorBasis6M,AC2642,_xll.ohTrigger(trigger,$X$24))</f>
        <v>2.0322492626735682E-4</v>
      </c>
      <c r="AF2642" s="90">
        <f>_xll.qlTenorBasisForwardRate(TenorBasis6M,AC2642,_xll.ohTrigger(trigger,$X$24))</f>
        <v>1.1925908066025183E-2</v>
      </c>
      <c r="AG2642" s="90">
        <f>_xll.qlIndexFixing(TenorBasisIndex6M,$AB2642,TRUE,_xll.ohTrigger(trigger,$X$24))</f>
        <v>1.1858214900179947E-2</v>
      </c>
      <c r="AH2642" s="43">
        <f>_xll.qlIndexFixing($X$9,$AB2642,TRUE,trigger)</f>
        <v>1.1929891894718351E-2</v>
      </c>
      <c r="AI2642" s="45">
        <f t="shared" si="55"/>
        <v>-0.71676994538404437</v>
      </c>
    </row>
    <row r="2643" spans="27:35" x14ac:dyDescent="0.2">
      <c r="AA2643" s="122" t="s">
        <v>88</v>
      </c>
      <c r="AB2643" s="40">
        <f>_xll.qlInterestRateIndexFixingDate($X$9,AC2643)</f>
        <v>57928</v>
      </c>
      <c r="AC2643" s="40">
        <f>_xll.qlCalendarAdvance(calendar,$AC2642,AA2643,,,trigger)</f>
        <v>57930</v>
      </c>
      <c r="AD2643" s="40">
        <f>_xll.qlInterestRateIndexMaturity($X$9,AC2643,)</f>
        <v>58116</v>
      </c>
      <c r="AE2643" s="43">
        <f>_xll.qlTenorBasisValue(TenorBasis6M,AC2643,_xll.ohTrigger(trigger,$X$24))</f>
        <v>2.0318984497515256E-4</v>
      </c>
      <c r="AF2643" s="90">
        <f>_xll.qlTenorBasisForwardRate(TenorBasis6M,AC2643,_xll.ohTrigger(trigger,$X$24))</f>
        <v>1.1919690975174445E-2</v>
      </c>
      <c r="AG2643" s="90">
        <f>_xll.qlIndexFixing(TenorBasisIndex6M,$AB2643,TRUE,_xll.ohTrigger(trigger,$X$24))</f>
        <v>1.1915879931836761E-2</v>
      </c>
      <c r="AH2643" s="43">
        <f>_xll.qlIndexFixing($X$9,$AB2643,TRUE,trigger)</f>
        <v>1.1923204618405006E-2</v>
      </c>
      <c r="AI2643" s="45">
        <f t="shared" si="55"/>
        <v>-7.32468656824449E-2</v>
      </c>
    </row>
    <row r="2644" spans="27:35" x14ac:dyDescent="0.2">
      <c r="AA2644" s="122" t="s">
        <v>88</v>
      </c>
      <c r="AB2644" s="40">
        <f>_xll.qlInterestRateIndexFixingDate($X$9,AC2644)</f>
        <v>57935</v>
      </c>
      <c r="AC2644" s="40">
        <f>_xll.qlCalendarAdvance(calendar,$AC2643,AA2644,,,trigger)</f>
        <v>57937</v>
      </c>
      <c r="AD2644" s="40">
        <f>_xll.qlInterestRateIndexMaturity($X$9,AC2644,)</f>
        <v>58123</v>
      </c>
      <c r="AE2644" s="43">
        <f>_xll.qlTenorBasisValue(TenorBasis6M,AC2644,_xll.ohTrigger(trigger,$X$24))</f>
        <v>2.0315487772189041E-4</v>
      </c>
      <c r="AF2644" s="90">
        <f>_xll.qlTenorBasisForwardRate(TenorBasis6M,AC2644,_xll.ohTrigger(trigger,$X$24))</f>
        <v>1.1913510372647037E-2</v>
      </c>
      <c r="AG2644" s="90">
        <f>_xll.qlIndexFixing(TenorBasisIndex6M,$AB2644,TRUE,_xll.ohTrigger(trigger,$X$24))</f>
        <v>1.197440240268677E-2</v>
      </c>
      <c r="AH2644" s="43">
        <f>_xll.qlIndexFixing($X$9,$AB2644,TRUE,trigger)</f>
        <v>1.1916556149450709E-2</v>
      </c>
      <c r="AI2644" s="45">
        <f t="shared" si="55"/>
        <v>0.57846253236060874</v>
      </c>
    </row>
    <row r="2645" spans="27:35" x14ac:dyDescent="0.2">
      <c r="AA2645" s="122" t="s">
        <v>88</v>
      </c>
      <c r="AB2645" s="40">
        <f>_xll.qlInterestRateIndexFixingDate($X$9,AC2645)</f>
        <v>57942</v>
      </c>
      <c r="AC2645" s="40">
        <f>_xll.qlCalendarAdvance(calendar,$AC2644,AA2645,,,trigger)</f>
        <v>57944</v>
      </c>
      <c r="AD2645" s="40">
        <f>_xll.qlInterestRateIndexMaturity($X$9,AC2645,)</f>
        <v>58130</v>
      </c>
      <c r="AE2645" s="43">
        <f>_xll.qlTenorBasisValue(TenorBasis6M,AC2645,_xll.ohTrigger(trigger,$X$24))</f>
        <v>2.0312002414514286E-4</v>
      </c>
      <c r="AF2645" s="90">
        <f>_xll.qlTenorBasisForwardRate(TenorBasis6M,AC2645,_xll.ohTrigger(trigger,$X$24))</f>
        <v>1.1907366257738578E-2</v>
      </c>
      <c r="AG2645" s="90">
        <f>_xll.qlIndexFixing(TenorBasisIndex6M,$AB2645,TRUE,_xll.ohTrigger(trigger,$X$24))</f>
        <v>1.1903555239081797E-2</v>
      </c>
      <c r="AH2645" s="43">
        <f>_xll.qlIndexFixing($X$9,$AB2645,TRUE,trigger)</f>
        <v>1.1909946487458785E-2</v>
      </c>
      <c r="AI2645" s="45">
        <f t="shared" si="55"/>
        <v>-6.3912483769870687E-2</v>
      </c>
    </row>
    <row r="2646" spans="27:35" x14ac:dyDescent="0.2">
      <c r="AA2646" s="122" t="s">
        <v>88</v>
      </c>
      <c r="AB2646" s="40">
        <f>_xll.qlInterestRateIndexFixingDate($X$9,AC2646)</f>
        <v>57949</v>
      </c>
      <c r="AC2646" s="40">
        <f>_xll.qlCalendarAdvance(calendar,$AC2645,AA2646,,,trigger)</f>
        <v>57951</v>
      </c>
      <c r="AD2646" s="40">
        <f>_xll.qlInterestRateIndexMaturity($X$9,AC2646,)</f>
        <v>58134</v>
      </c>
      <c r="AE2646" s="43">
        <f>_xll.qlTenorBasisValue(TenorBasis6M,AC2646,_xll.ohTrigger(trigger,$X$24))</f>
        <v>2.0308528388359861E-4</v>
      </c>
      <c r="AF2646" s="90">
        <f>_xll.qlTenorBasisForwardRate(TenorBasis6M,AC2646,_xll.ohTrigger(trigger,$X$24))</f>
        <v>1.1901940941167779E-2</v>
      </c>
      <c r="AG2646" s="90">
        <f>_xll.qlIndexFixing(TenorBasisIndex6M,$AB2646,TRUE,_xll.ohTrigger(trigger,$X$24))</f>
        <v>1.1898130308964989E-2</v>
      </c>
      <c r="AH2646" s="43">
        <f>_xll.qlIndexFixing($X$9,$AB2646,TRUE,trigger)</f>
        <v>1.190415461129804E-2</v>
      </c>
      <c r="AI2646" s="45">
        <f t="shared" si="55"/>
        <v>-6.0243023330512624E-2</v>
      </c>
    </row>
    <row r="2647" spans="27:35" x14ac:dyDescent="0.2">
      <c r="AA2647" s="122" t="s">
        <v>88</v>
      </c>
      <c r="AB2647" s="40">
        <f>_xll.qlInterestRateIndexFixingDate($X$9,AC2647)</f>
        <v>57956</v>
      </c>
      <c r="AC2647" s="40">
        <f>_xll.qlCalendarAdvance(calendar,$AC2646,AA2647,,,trigger)</f>
        <v>57958</v>
      </c>
      <c r="AD2647" s="40">
        <f>_xll.qlInterestRateIndexMaturity($X$9,AC2647,)</f>
        <v>58139</v>
      </c>
      <c r="AE2647" s="43">
        <f>_xll.qlTenorBasisValue(TenorBasis6M,AC2647,_xll.ohTrigger(trigger,$X$24))</f>
        <v>2.0305065657705938E-4</v>
      </c>
      <c r="AF2647" s="90">
        <f>_xll.qlTenorBasisForwardRate(TenorBasis6M,AC2647,_xll.ohTrigger(trigger,$X$24))</f>
        <v>1.1896313768602096E-2</v>
      </c>
      <c r="AG2647" s="90">
        <f>_xll.qlIndexFixing(TenorBasisIndex6M,$AB2647,TRUE,_xll.ohTrigger(trigger,$X$24))</f>
        <v>1.1892503397767769E-2</v>
      </c>
      <c r="AH2647" s="43">
        <f>_xll.qlIndexFixing($X$9,$AB2647,TRUE,trigger)</f>
        <v>1.1898130291912209E-2</v>
      </c>
      <c r="AI2647" s="45">
        <f t="shared" si="55"/>
        <v>-5.626894144440675E-2</v>
      </c>
    </row>
    <row r="2648" spans="27:35" x14ac:dyDescent="0.2">
      <c r="AA2648" s="122" t="s">
        <v>88</v>
      </c>
      <c r="AB2648" s="40">
        <f>_xll.qlInterestRateIndexFixingDate($X$9,AC2648)</f>
        <v>57963</v>
      </c>
      <c r="AC2648" s="40">
        <f>_xll.qlCalendarAdvance(calendar,$AC2647,AA2648,,,trigger)</f>
        <v>57965</v>
      </c>
      <c r="AD2648" s="40">
        <f>_xll.qlInterestRateIndexMaturity($X$9,AC2648,)</f>
        <v>58146</v>
      </c>
      <c r="AE2648" s="43">
        <f>_xll.qlTenorBasisValue(TenorBasis6M,AC2648,_xll.ohTrigger(trigger,$X$24))</f>
        <v>2.0301614186643658E-4</v>
      </c>
      <c r="AF2648" s="90">
        <f>_xll.qlTenorBasisForwardRate(TenorBasis6M,AC2648,_xll.ohTrigger(trigger,$X$24))</f>
        <v>1.189026707853234E-2</v>
      </c>
      <c r="AG2648" s="90">
        <f>_xll.qlIndexFixing(TenorBasisIndex6M,$AB2648,TRUE,_xll.ohTrigger(trigger,$X$24))</f>
        <v>1.1886456719492778E-2</v>
      </c>
      <c r="AH2648" s="43">
        <f>_xll.qlIndexFixing($X$9,$AB2648,TRUE,trigger)</f>
        <v>1.1891624261209743E-2</v>
      </c>
      <c r="AI2648" s="45">
        <f t="shared" si="55"/>
        <v>-5.1675417169650545E-2</v>
      </c>
    </row>
    <row r="2649" spans="27:35" x14ac:dyDescent="0.2">
      <c r="AA2649" s="122" t="s">
        <v>88</v>
      </c>
      <c r="AB2649" s="40">
        <f>_xll.qlInterestRateIndexFixingDate($X$9,AC2649)</f>
        <v>57970</v>
      </c>
      <c r="AC2649" s="40">
        <f>_xll.qlCalendarAdvance(calendar,$AC2648,AA2649,,,trigger)</f>
        <v>57972</v>
      </c>
      <c r="AD2649" s="40">
        <f>_xll.qlInterestRateIndexMaturity($X$9,AC2649,)</f>
        <v>58153</v>
      </c>
      <c r="AE2649" s="43">
        <f>_xll.qlTenorBasisValue(TenorBasis6M,AC2649,_xll.ohTrigger(trigger,$X$24))</f>
        <v>2.0298173939374813E-4</v>
      </c>
      <c r="AF2649" s="90">
        <f>_xll.qlTenorBasisForwardRate(TenorBasis6M,AC2649,_xll.ohTrigger(trigger,$X$24))</f>
        <v>1.1884256867018893E-2</v>
      </c>
      <c r="AG2649" s="90">
        <f>_xll.qlIndexFixing(TenorBasisIndex6M,$AB2649,TRUE,_xll.ohTrigger(trigger,$X$24))</f>
        <v>1.1815007661305088E-2</v>
      </c>
      <c r="AH2649" s="43">
        <f>_xll.qlIndexFixing($X$9,$AB2649,TRUE,trigger)</f>
        <v>1.188515702906987E-2</v>
      </c>
      <c r="AI2649" s="45">
        <f t="shared" si="55"/>
        <v>-0.70149367764782422</v>
      </c>
    </row>
    <row r="2650" spans="27:35" x14ac:dyDescent="0.2">
      <c r="AA2650" s="122" t="s">
        <v>88</v>
      </c>
      <c r="AB2650" s="40">
        <f>_xll.qlInterestRateIndexFixingDate($X$9,AC2650)</f>
        <v>57977</v>
      </c>
      <c r="AC2650" s="40">
        <f>_xll.qlCalendarAdvance(calendar,$AC2649,AA2650,,,trigger)</f>
        <v>57979</v>
      </c>
      <c r="AD2650" s="40">
        <f>_xll.qlInterestRateIndexMaturity($X$9,AC2650,)</f>
        <v>58160</v>
      </c>
      <c r="AE2650" s="43">
        <f>_xll.qlTenorBasisValue(TenorBasis6M,AC2650,_xll.ohTrigger(trigger,$X$24))</f>
        <v>2.0294744880211511E-4</v>
      </c>
      <c r="AF2650" s="90">
        <f>_xll.qlTenorBasisForwardRate(TenorBasis6M,AC2650,_xll.ohTrigger(trigger,$X$24))</f>
        <v>1.1878283133380312E-2</v>
      </c>
      <c r="AG2650" s="90">
        <f>_xll.qlIndexFixing(TenorBasisIndex6M,$AB2650,TRUE,_xll.ohTrigger(trigger,$X$24))</f>
        <v>1.1874472797724476E-2</v>
      </c>
      <c r="AH2650" s="43">
        <f>_xll.qlIndexFixing($X$9,$AB2650,TRUE,trigger)</f>
        <v>1.1878728595117202E-2</v>
      </c>
      <c r="AI2650" s="45">
        <f t="shared" si="55"/>
        <v>-4.2557973927263848E-2</v>
      </c>
    </row>
    <row r="2651" spans="27:35" x14ac:dyDescent="0.2">
      <c r="AA2651" s="122" t="s">
        <v>88</v>
      </c>
      <c r="AB2651" s="40">
        <f>_xll.qlInterestRateIndexFixingDate($X$9,AC2651)</f>
        <v>57984</v>
      </c>
      <c r="AC2651" s="40">
        <f>_xll.qlCalendarAdvance(calendar,$AC2650,AA2651,,,trigger)</f>
        <v>57986</v>
      </c>
      <c r="AD2651" s="40">
        <f>_xll.qlInterestRateIndexMaturity($X$9,AC2651,)</f>
        <v>58168</v>
      </c>
      <c r="AE2651" s="43">
        <f>_xll.qlTenorBasisValue(TenorBasis6M,AC2651,_xll.ohTrigger(trigger,$X$24))</f>
        <v>2.0291326973575859E-4</v>
      </c>
      <c r="AF2651" s="90">
        <f>_xll.qlTenorBasisForwardRate(TenorBasis6M,AC2651,_xll.ohTrigger(trigger,$X$24))</f>
        <v>1.18721298046412E-2</v>
      </c>
      <c r="AG2651" s="90">
        <f>_xll.qlIndexFixing(TenorBasisIndex6M,$AB2651,TRUE,_xll.ohTrigger(trigger,$X$24))</f>
        <v>1.1868319356111746E-2</v>
      </c>
      <c r="AH2651" s="43">
        <f>_xll.qlIndexFixing($X$9,$AB2651,TRUE,trigger)</f>
        <v>1.1872091376955111E-2</v>
      </c>
      <c r="AI2651" s="45">
        <f t="shared" si="55"/>
        <v>-3.7720208433643376E-2</v>
      </c>
    </row>
    <row r="2652" spans="27:35" x14ac:dyDescent="0.2">
      <c r="AA2652" s="122" t="s">
        <v>88</v>
      </c>
      <c r="AB2652" s="40">
        <f>_xll.qlInterestRateIndexFixingDate($X$9,AC2652)</f>
        <v>57991</v>
      </c>
      <c r="AC2652" s="40">
        <f>_xll.qlCalendarAdvance(calendar,$AC2651,AA2652,,,trigger)</f>
        <v>57993</v>
      </c>
      <c r="AD2652" s="40">
        <f>_xll.qlInterestRateIndexMaturity($X$9,AC2652,)</f>
        <v>58175</v>
      </c>
      <c r="AE2652" s="43">
        <f>_xll.qlTenorBasisValue(TenorBasis6M,AC2652,_xll.ohTrigger(trigger,$X$24))</f>
        <v>2.0287920183999626E-4</v>
      </c>
      <c r="AF2652" s="90">
        <f>_xll.qlTenorBasisForwardRate(TenorBasis6M,AC2652,_xll.ohTrigger(trigger,$X$24))</f>
        <v>1.1866231436124952E-2</v>
      </c>
      <c r="AG2652" s="90">
        <f>_xll.qlIndexFixing(TenorBasisIndex6M,$AB2652,TRUE,_xll.ohTrigger(trigger,$X$24))</f>
        <v>1.1862420999171293E-2</v>
      </c>
      <c r="AH2652" s="43">
        <f>_xll.qlIndexFixing($X$9,$AB2652,TRUE,trigger)</f>
        <v>1.1865743100780483E-2</v>
      </c>
      <c r="AI2652" s="45">
        <f t="shared" si="55"/>
        <v>-3.3221016091898592E-2</v>
      </c>
    </row>
    <row r="2653" spans="27:35" x14ac:dyDescent="0.2">
      <c r="AA2653" s="122" t="s">
        <v>88</v>
      </c>
      <c r="AB2653" s="40">
        <f>_xll.qlInterestRateIndexFixingDate($X$9,AC2653)</f>
        <v>57998</v>
      </c>
      <c r="AC2653" s="40">
        <f>_xll.qlCalendarAdvance(calendar,$AC2652,AA2653,,,trigger)</f>
        <v>58000</v>
      </c>
      <c r="AD2653" s="40">
        <f>_xll.qlInterestRateIndexMaturity($X$9,AC2653,)</f>
        <v>58182</v>
      </c>
      <c r="AE2653" s="43">
        <f>_xll.qlTenorBasisValue(TenorBasis6M,AC2653,_xll.ohTrigger(trigger,$X$24))</f>
        <v>2.0284524476123941E-4</v>
      </c>
      <c r="AF2653" s="90">
        <f>_xll.qlTenorBasisForwardRate(TenorBasis6M,AC2653,_xll.ohTrigger(trigger,$X$24))</f>
        <v>1.1860369544699063E-2</v>
      </c>
      <c r="AG2653" s="90">
        <f>_xll.qlIndexFixing(TenorBasisIndex6M,$AB2653,TRUE,_xll.ohTrigger(trigger,$X$24))</f>
        <v>1.1856559119251365E-2</v>
      </c>
      <c r="AH2653" s="43">
        <f>_xll.qlIndexFixing($X$9,$AB2653,TRUE,trigger)</f>
        <v>1.1859433623037133E-2</v>
      </c>
      <c r="AI2653" s="45">
        <f t="shared" si="55"/>
        <v>-2.8745037857682426E-2</v>
      </c>
    </row>
    <row r="2654" spans="27:35" x14ac:dyDescent="0.2">
      <c r="AA2654" s="122" t="s">
        <v>88</v>
      </c>
      <c r="AB2654" s="40">
        <f>_xll.qlInterestRateIndexFixingDate($X$9,AC2654)</f>
        <v>58005</v>
      </c>
      <c r="AC2654" s="40">
        <f>_xll.qlCalendarAdvance(calendar,$AC2653,AA2654,,,trigger)</f>
        <v>58007</v>
      </c>
      <c r="AD2654" s="40">
        <f>_xll.qlInterestRateIndexMaturity($X$9,AC2654,)</f>
        <v>58189</v>
      </c>
      <c r="AE2654" s="43">
        <f>_xll.qlTenorBasisValue(TenorBasis6M,AC2654,_xll.ohTrigger(trigger,$X$24))</f>
        <v>2.0281139814698953E-4</v>
      </c>
      <c r="AF2654" s="90">
        <f>_xll.qlTenorBasisForwardRate(TenorBasis6M,AC2654,_xll.ohTrigger(trigger,$X$24))</f>
        <v>1.1854544129689348E-2</v>
      </c>
      <c r="AG2654" s="90">
        <f>_xll.qlIndexFixing(TenorBasisIndex6M,$AB2654,TRUE,_xll.ohTrigger(trigger,$X$24))</f>
        <v>1.1785806669023111E-2</v>
      </c>
      <c r="AH2654" s="43">
        <f>_xll.qlIndexFixing($X$9,$AB2654,TRUE,trigger)</f>
        <v>1.1853162943355691E-2</v>
      </c>
      <c r="AI2654" s="45">
        <f t="shared" si="55"/>
        <v>-0.67356274332580279</v>
      </c>
    </row>
    <row r="2655" spans="27:35" x14ac:dyDescent="0.2">
      <c r="AA2655" s="122" t="s">
        <v>88</v>
      </c>
      <c r="AB2655" s="40">
        <f>_xll.qlInterestRateIndexFixingDate($X$9,AC2655)</f>
        <v>58012</v>
      </c>
      <c r="AC2655" s="40">
        <f>_xll.qlCalendarAdvance(calendar,$AC2654,AA2655,,,trigger)</f>
        <v>58014</v>
      </c>
      <c r="AD2655" s="40">
        <f>_xll.qlInterestRateIndexMaturity($X$9,AC2655,)</f>
        <v>58195</v>
      </c>
      <c r="AE2655" s="43">
        <f>_xll.qlTenorBasisValue(TenorBasis6M,AC2655,_xll.ohTrigger(trigger,$X$24))</f>
        <v>2.0277766164583519E-4</v>
      </c>
      <c r="AF2655" s="90">
        <f>_xll.qlTenorBasisForwardRate(TenorBasis6M,AC2655,_xll.ohTrigger(trigger,$X$24))</f>
        <v>1.1848961609592323E-2</v>
      </c>
      <c r="AG2655" s="90">
        <f>_xll.qlIndexFixing(TenorBasisIndex6M,$AB2655,TRUE,_xll.ohTrigger(trigger,$X$24))</f>
        <v>1.1911236836835171E-2</v>
      </c>
      <c r="AH2655" s="43">
        <f>_xll.qlIndexFixing($X$9,$AB2655,TRUE,trigger)</f>
        <v>1.1847168385142949E-2</v>
      </c>
      <c r="AI2655" s="45">
        <f t="shared" si="55"/>
        <v>0.64068451692222284</v>
      </c>
    </row>
    <row r="2656" spans="27:35" x14ac:dyDescent="0.2">
      <c r="AA2656" s="122" t="s">
        <v>88</v>
      </c>
      <c r="AB2656" s="40">
        <f>_xll.qlInterestRateIndexFixingDate($X$9,AC2656)</f>
        <v>58019</v>
      </c>
      <c r="AC2656" s="40">
        <f>_xll.qlCalendarAdvance(calendar,$AC2655,AA2656,,,trigger)</f>
        <v>58021</v>
      </c>
      <c r="AD2656" s="40">
        <f>_xll.qlInterestRateIndexMaturity($X$9,AC2656,)</f>
        <v>58202</v>
      </c>
      <c r="AE2656" s="43">
        <f>_xll.qlTenorBasisValue(TenorBasis6M,AC2656,_xll.ohTrigger(trigger,$X$24))</f>
        <v>2.0274403490744879E-4</v>
      </c>
      <c r="AF2656" s="90">
        <f>_xll.qlTenorBasisForwardRate(TenorBasis6M,AC2656,_xll.ohTrigger(trigger,$X$24))</f>
        <v>1.1843206729021121E-2</v>
      </c>
      <c r="AG2656" s="90">
        <f>_xll.qlIndexFixing(TenorBasisIndex6M,$AB2656,TRUE,_xll.ohTrigger(trigger,$X$24))</f>
        <v>1.1839396461847522E-2</v>
      </c>
      <c r="AH2656" s="43">
        <f>_xll.qlIndexFixing($X$9,$AB2656,TRUE,trigger)</f>
        <v>1.1840972732537185E-2</v>
      </c>
      <c r="AI2656" s="45">
        <f t="shared" si="55"/>
        <v>-1.5762706896630535E-2</v>
      </c>
    </row>
    <row r="2657" spans="27:35" x14ac:dyDescent="0.2">
      <c r="AA2657" s="122" t="s">
        <v>88</v>
      </c>
      <c r="AB2657" s="40">
        <f>_xll.qlInterestRateIndexFixingDate($X$9,AC2657)</f>
        <v>58026</v>
      </c>
      <c r="AC2657" s="40">
        <f>_xll.qlCalendarAdvance(calendar,$AC2656,AA2657,,,trigger)</f>
        <v>58028</v>
      </c>
      <c r="AD2657" s="40">
        <f>_xll.qlInterestRateIndexMaturity($X$9,AC2657,)</f>
        <v>58209</v>
      </c>
      <c r="AE2657" s="43">
        <f>_xll.qlTenorBasisValue(TenorBasis6M,AC2657,_xll.ohTrigger(trigger,$X$24))</f>
        <v>2.0271051758258342E-4</v>
      </c>
      <c r="AF2657" s="90">
        <f>_xll.qlTenorBasisForwardRate(TenorBasis6M,AC2657,_xll.ohTrigger(trigger,$X$24))</f>
        <v>1.1837488321627988E-2</v>
      </c>
      <c r="AG2657" s="90">
        <f>_xll.qlIndexFixing(TenorBasisIndex6M,$AB2657,TRUE,_xll.ohTrigger(trigger,$X$24))</f>
        <v>1.1833678065624239E-2</v>
      </c>
      <c r="AH2657" s="43">
        <f>_xll.qlIndexFixing($X$9,$AB2657,TRUE,trigger)</f>
        <v>1.1834815875548308E-2</v>
      </c>
      <c r="AI2657" s="45">
        <f t="shared" si="55"/>
        <v>-1.1378099240687972E-2</v>
      </c>
    </row>
    <row r="2658" spans="27:35" x14ac:dyDescent="0.2">
      <c r="AA2658" s="122" t="s">
        <v>88</v>
      </c>
      <c r="AB2658" s="40">
        <f>_xll.qlInterestRateIndexFixingDate($X$9,AC2658)</f>
        <v>58033</v>
      </c>
      <c r="AC2658" s="40">
        <f>_xll.qlCalendarAdvance(calendar,$AC2657,AA2658,,,trigger)</f>
        <v>58035</v>
      </c>
      <c r="AD2658" s="40">
        <f>_xll.qlInterestRateIndexMaturity($X$9,AC2658,)</f>
        <v>58216</v>
      </c>
      <c r="AE2658" s="43">
        <f>_xll.qlTenorBasisValue(TenorBasis6M,AC2658,_xll.ohTrigger(trigger,$X$24))</f>
        <v>2.0267710932306965E-4</v>
      </c>
      <c r="AF2658" s="90">
        <f>_xll.qlTenorBasisForwardRate(TenorBasis6M,AC2658,_xll.ohTrigger(trigger,$X$24))</f>
        <v>1.1831806386751798E-2</v>
      </c>
      <c r="AG2658" s="90">
        <f>_xll.qlIndexFixing(TenorBasisIndex6M,$AB2658,TRUE,_xll.ohTrigger(trigger,$X$24))</f>
        <v>1.1827996141850327E-2</v>
      </c>
      <c r="AH2658" s="43">
        <f>_xll.qlIndexFixing($X$9,$AB2658,TRUE,trigger)</f>
        <v>1.182869781381859E-2</v>
      </c>
      <c r="AI2658" s="45">
        <f t="shared" si="55"/>
        <v>-7.016719682628042E-3</v>
      </c>
    </row>
    <row r="2659" spans="27:35" x14ac:dyDescent="0.2">
      <c r="AA2659" s="122" t="s">
        <v>88</v>
      </c>
      <c r="AB2659" s="40">
        <f>_xll.qlInterestRateIndexFixingDate($X$9,AC2659)</f>
        <v>58040</v>
      </c>
      <c r="AC2659" s="40">
        <f>_xll.qlCalendarAdvance(calendar,$AC2658,AA2659,,,trigger)</f>
        <v>58042</v>
      </c>
      <c r="AD2659" s="40">
        <f>_xll.qlInterestRateIndexMaturity($X$9,AC2659,)</f>
        <v>58223</v>
      </c>
      <c r="AE2659" s="43">
        <f>_xll.qlTenorBasisValue(TenorBasis6M,AC2659,_xll.ohTrigger(trigger,$X$24))</f>
        <v>2.0264380978181229E-4</v>
      </c>
      <c r="AF2659" s="90">
        <f>_xll.qlTenorBasisForwardRate(TenorBasis6M,AC2659,_xll.ohTrigger(trigger,$X$24))</f>
        <v>1.182616092374025E-2</v>
      </c>
      <c r="AG2659" s="90">
        <f>_xll.qlIndexFixing(TenorBasisIndex6M,$AB2659,TRUE,_xll.ohTrigger(trigger,$X$24))</f>
        <v>1.1822350689870397E-2</v>
      </c>
      <c r="AH2659" s="43">
        <f>_xll.qlIndexFixing($X$9,$AB2659,TRUE,trigger)</f>
        <v>1.1822618546992073E-2</v>
      </c>
      <c r="AI2659" s="45">
        <f t="shared" si="55"/>
        <v>-2.6785712167569364E-3</v>
      </c>
    </row>
    <row r="2660" spans="27:35" x14ac:dyDescent="0.2">
      <c r="AA2660" s="122" t="s">
        <v>88</v>
      </c>
      <c r="AB2660" s="40">
        <f>_xll.qlInterestRateIndexFixingDate($X$9,AC2660)</f>
        <v>58047</v>
      </c>
      <c r="AC2660" s="40">
        <f>_xll.qlCalendarAdvance(calendar,$AC2659,AA2660,,,trigger)</f>
        <v>58049</v>
      </c>
      <c r="AD2660" s="40">
        <f>_xll.qlInterestRateIndexMaturity($X$9,AC2660,)</f>
        <v>58231</v>
      </c>
      <c r="AE2660" s="43">
        <f>_xll.qlTenorBasisValue(TenorBasis6M,AC2660,_xll.ohTrigger(trigger,$X$24))</f>
        <v>2.0261061861278739E-4</v>
      </c>
      <c r="AF2660" s="90">
        <f>_xll.qlTenorBasisForwardRate(TenorBasis6M,AC2660,_xll.ohTrigger(trigger,$X$24))</f>
        <v>1.1820357607118295E-2</v>
      </c>
      <c r="AG2660" s="90">
        <f>_xll.qlIndexFixing(TenorBasisIndex6M,$AB2660,TRUE,_xll.ohTrigger(trigger,$X$24))</f>
        <v>1.181654726025389E-2</v>
      </c>
      <c r="AH2660" s="43">
        <f>_xll.qlIndexFixing($X$9,$AB2660,TRUE,trigger)</f>
        <v>1.1816353604204013E-2</v>
      </c>
      <c r="AI2660" s="45">
        <f t="shared" si="55"/>
        <v>1.9365604987664486E-3</v>
      </c>
    </row>
    <row r="2661" spans="27:35" x14ac:dyDescent="0.2">
      <c r="AA2661" s="122" t="s">
        <v>88</v>
      </c>
      <c r="AB2661" s="40">
        <f>_xll.qlInterestRateIndexFixingDate($X$9,AC2661)</f>
        <v>58054</v>
      </c>
      <c r="AC2661" s="40">
        <f>_xll.qlCalendarAdvance(calendar,$AC2660,AA2661,,,trigger)</f>
        <v>58056</v>
      </c>
      <c r="AD2661" s="40">
        <f>_xll.qlInterestRateIndexMaturity($X$9,AC2661,)</f>
        <v>58238</v>
      </c>
      <c r="AE2661" s="43">
        <f>_xll.qlTenorBasisValue(TenorBasis6M,AC2661,_xll.ohTrigger(trigger,$X$24))</f>
        <v>2.0257753547103886E-4</v>
      </c>
      <c r="AF2661" s="90">
        <f>_xll.qlTenorBasisForwardRate(TenorBasis6M,AC2661,_xll.ohTrigger(trigger,$X$24))</f>
        <v>1.181478750845818E-2</v>
      </c>
      <c r="AG2661" s="90">
        <f>_xll.qlIndexFixing(TenorBasisIndex6M,$AB2661,TRUE,_xll.ohTrigger(trigger,$X$24))</f>
        <v>1.1810977172540623E-2</v>
      </c>
      <c r="AH2661" s="43">
        <f>_xll.qlIndexFixing($X$9,$AB2661,TRUE,trigger)</f>
        <v>1.1810354500818966E-2</v>
      </c>
      <c r="AI2661" s="45">
        <f t="shared" si="55"/>
        <v>6.2267172165619833E-3</v>
      </c>
    </row>
    <row r="2662" spans="27:35" x14ac:dyDescent="0.2">
      <c r="AA2662" s="122" t="s">
        <v>88</v>
      </c>
      <c r="AB2662" s="40">
        <f>_xll.qlInterestRateIndexFixingDate($X$9,AC2662)</f>
        <v>58061</v>
      </c>
      <c r="AC2662" s="40">
        <f>_xll.qlCalendarAdvance(calendar,$AC2661,AA2662,,,trigger)</f>
        <v>58063</v>
      </c>
      <c r="AD2662" s="40">
        <f>_xll.qlInterestRateIndexMaturity($X$9,AC2662,)</f>
        <v>58245</v>
      </c>
      <c r="AE2662" s="43">
        <f>_xll.qlTenorBasisValue(TenorBasis6M,AC2662,_xll.ohTrigger(trigger,$X$24))</f>
        <v>2.0254456001267548E-4</v>
      </c>
      <c r="AF2662" s="90">
        <f>_xll.qlTenorBasisForwardRate(TenorBasis6M,AC2662,_xll.ohTrigger(trigger,$X$24))</f>
        <v>1.1809253880945924E-2</v>
      </c>
      <c r="AG2662" s="90">
        <f>_xll.qlIndexFixing(TenorBasisIndex6M,$AB2662,TRUE,_xll.ohTrigger(trigger,$X$24))</f>
        <v>1.1870931418092524E-2</v>
      </c>
      <c r="AH2662" s="43">
        <f>_xll.qlIndexFixing($X$9,$AB2662,TRUE,trigger)</f>
        <v>1.1804394192627791E-2</v>
      </c>
      <c r="AI2662" s="45">
        <f t="shared" si="55"/>
        <v>0.66537225464732153</v>
      </c>
    </row>
    <row r="2663" spans="27:35" x14ac:dyDescent="0.2">
      <c r="AA2663" s="122" t="s">
        <v>88</v>
      </c>
      <c r="AB2663" s="40">
        <f>_xll.qlInterestRateIndexFixingDate($X$9,AC2663)</f>
        <v>58067</v>
      </c>
      <c r="AC2663" s="40">
        <f>_xll.qlCalendarAdvance(calendar,$AC2662,AA2663,,,trigger)</f>
        <v>58071</v>
      </c>
      <c r="AD2663" s="40">
        <f>_xll.qlInterestRateIndexMaturity($X$9,AC2663,)</f>
        <v>58253</v>
      </c>
      <c r="AE2663" s="43">
        <f>_xll.qlTenorBasisValue(TenorBasis6M,AC2663,_xll.ohTrigger(trigger,$X$24))</f>
        <v>2.0250700519201939E-4</v>
      </c>
      <c r="AF2663" s="90">
        <f>_xll.qlTenorBasisForwardRate(TenorBasis6M,AC2663,_xll.ohTrigger(trigger,$X$24))</f>
        <v>1.1802974392938984E-2</v>
      </c>
      <c r="AG2663" s="90">
        <f>_xll.qlIndexFixing(TenorBasisIndex6M,$AB2663,TRUE,_xll.ohTrigger(trigger,$X$24))</f>
        <v>1.1734498377409936E-2</v>
      </c>
      <c r="AH2663" s="43">
        <f>_xll.qlIndexFixing($X$9,$AB2663,TRUE,trigger)</f>
        <v>1.1797629915707224E-2</v>
      </c>
      <c r="AI2663" s="45">
        <f t="shared" si="55"/>
        <v>-0.63131538297287948</v>
      </c>
    </row>
    <row r="2664" spans="27:35" x14ac:dyDescent="0.2">
      <c r="AA2664" s="122" t="s">
        <v>88</v>
      </c>
      <c r="AB2664" s="40">
        <f>_xll.qlInterestRateIndexFixingDate($X$9,AC2664)</f>
        <v>58075</v>
      </c>
      <c r="AC2664" s="40">
        <f>_xll.qlCalendarAdvance(calendar,$AC2663,AA2664,,,trigger)</f>
        <v>58078</v>
      </c>
      <c r="AD2664" s="40">
        <f>_xll.qlInterestRateIndexMaturity($X$9,AC2664,)</f>
        <v>58259</v>
      </c>
      <c r="AE2664" s="43">
        <f>_xll.qlTenorBasisValue(TenorBasis6M,AC2664,_xll.ohTrigger(trigger,$X$24))</f>
        <v>2.0247425933069883E-4</v>
      </c>
      <c r="AF2664" s="90">
        <f>_xll.qlTenorBasisForwardRate(TenorBasis6M,AC2664,_xll.ohTrigger(trigger,$X$24))</f>
        <v>1.1797703196125855E-2</v>
      </c>
      <c r="AG2664" s="90">
        <f>_xll.qlIndexFixing(TenorBasisIndex6M,$AB2664,TRUE,_xll.ohTrigger(trigger,$X$24))</f>
        <v>1.1793893017893707E-2</v>
      </c>
      <c r="AH2664" s="43">
        <f>_xll.qlIndexFixing($X$9,$AB2664,TRUE,trigger)</f>
        <v>1.1791966534087634E-2</v>
      </c>
      <c r="AI2664" s="45">
        <f t="shared" si="55"/>
        <v>1.9264838060726458E-2</v>
      </c>
    </row>
    <row r="2665" spans="27:35" x14ac:dyDescent="0.2">
      <c r="AA2665" s="122" t="s">
        <v>88</v>
      </c>
      <c r="AB2665" s="40">
        <f>_xll.qlInterestRateIndexFixingDate($X$9,AC2665)</f>
        <v>58083</v>
      </c>
      <c r="AC2665" s="40">
        <f>_xll.qlCalendarAdvance(calendar,$AC2664,AA2665,,,trigger)</f>
        <v>58085</v>
      </c>
      <c r="AD2665" s="40">
        <f>_xll.qlInterestRateIndexMaturity($X$9,AC2665,)</f>
        <v>58266</v>
      </c>
      <c r="AE2665" s="43">
        <f>_xll.qlTenorBasisValue(TenorBasis6M,AC2665,_xll.ohTrigger(trigger,$X$24))</f>
        <v>2.0244162007885969E-4</v>
      </c>
      <c r="AF2665" s="90">
        <f>_xll.qlTenorBasisForwardRate(TenorBasis6M,AC2665,_xll.ohTrigger(trigger,$X$24))</f>
        <v>1.179228176036189E-2</v>
      </c>
      <c r="AG2665" s="90">
        <f>_xll.qlIndexFixing(TenorBasisIndex6M,$AB2665,TRUE,_xll.ohTrigger(trigger,$X$24))</f>
        <v>1.1723502063017505E-2</v>
      </c>
      <c r="AH2665" s="43">
        <f>_xll.qlIndexFixing($X$9,$AB2665,TRUE,trigger)</f>
        <v>1.1786125571138964E-2</v>
      </c>
      <c r="AI2665" s="45">
        <f t="shared" si="55"/>
        <v>-0.62623508121459337</v>
      </c>
    </row>
    <row r="2666" spans="27:35" x14ac:dyDescent="0.2">
      <c r="AA2666" s="122" t="s">
        <v>88</v>
      </c>
      <c r="AB2666" s="40">
        <f>_xll.qlInterestRateIndexFixingDate($X$9,AC2666)</f>
        <v>58090</v>
      </c>
      <c r="AC2666" s="40">
        <f>_xll.qlCalendarAdvance(calendar,$AC2665,AA2666,,,trigger)</f>
        <v>58092</v>
      </c>
      <c r="AD2666" s="40">
        <f>_xll.qlInterestRateIndexMaturity($X$9,AC2666,)</f>
        <v>58273</v>
      </c>
      <c r="AE2666" s="43">
        <f>_xll.qlTenorBasisValue(TenorBasis6M,AC2666,_xll.ohTrigger(trigger,$X$24))</f>
        <v>2.0240908709698874E-4</v>
      </c>
      <c r="AF2666" s="90">
        <f>_xll.qlTenorBasisForwardRate(TenorBasis6M,AC2666,_xll.ohTrigger(trigger,$X$24))</f>
        <v>1.1786896791869115E-2</v>
      </c>
      <c r="AG2666" s="90">
        <f>_xll.qlIndexFixing(TenorBasisIndex6M,$AB2666,TRUE,_xll.ohTrigger(trigger,$X$24))</f>
        <v>1.1783086634777184E-2</v>
      </c>
      <c r="AH2666" s="43">
        <f>_xll.qlIndexFixing($X$9,$AB2666,TRUE,trigger)</f>
        <v>1.178032340061857E-2</v>
      </c>
      <c r="AI2666" s="45">
        <f t="shared" ref="AI2666:AI2729" si="56">(AG2666-AH2666)*10000</f>
        <v>2.7632341586137504E-2</v>
      </c>
    </row>
    <row r="2667" spans="27:35" x14ac:dyDescent="0.2">
      <c r="AA2667" s="122" t="s">
        <v>88</v>
      </c>
      <c r="AB2667" s="40">
        <f>_xll.qlInterestRateIndexFixingDate($X$9,AC2667)</f>
        <v>58097</v>
      </c>
      <c r="AC2667" s="40">
        <f>_xll.qlCalendarAdvance(calendar,$AC2666,AA2667,,,trigger)</f>
        <v>58099</v>
      </c>
      <c r="AD2667" s="40">
        <f>_xll.qlInterestRateIndexMaturity($X$9,AC2667,)</f>
        <v>58280</v>
      </c>
      <c r="AE2667" s="43">
        <f>_xll.qlTenorBasisValue(TenorBasis6M,AC2667,_xll.ohTrigger(trigger,$X$24))</f>
        <v>2.0237666004662162E-4</v>
      </c>
      <c r="AF2667" s="90">
        <f>_xll.qlTenorBasisForwardRate(TenorBasis6M,AC2667,_xll.ohTrigger(trigger,$X$24))</f>
        <v>1.1781548290015112E-2</v>
      </c>
      <c r="AG2667" s="90">
        <f>_xll.qlIndexFixing(TenorBasisIndex6M,$AB2667,TRUE,_xll.ohTrigger(trigger,$X$24))</f>
        <v>1.1843417172733964E-2</v>
      </c>
      <c r="AH2667" s="43">
        <f>_xll.qlIndexFixing($X$9,$AB2667,TRUE,trigger)</f>
        <v>1.1774560022187274E-2</v>
      </c>
      <c r="AI2667" s="45">
        <f t="shared" si="56"/>
        <v>0.68857150546689994</v>
      </c>
    </row>
    <row r="2668" spans="27:35" x14ac:dyDescent="0.2">
      <c r="AA2668" s="122" t="s">
        <v>88</v>
      </c>
      <c r="AB2668" s="40">
        <f>_xll.qlInterestRateIndexFixingDate($X$9,AC2668)</f>
        <v>58104</v>
      </c>
      <c r="AC2668" s="40">
        <f>_xll.qlCalendarAdvance(calendar,$AC2667,AA2668,,,trigger)</f>
        <v>58106</v>
      </c>
      <c r="AD2668" s="40">
        <f>_xll.qlInterestRateIndexMaturity($X$9,AC2668,)</f>
        <v>58287</v>
      </c>
      <c r="AE2668" s="43">
        <f>_xll.qlTenorBasisValue(TenorBasis6M,AC2668,_xll.ohTrigger(trigger,$X$24))</f>
        <v>2.0234433859033952E-4</v>
      </c>
      <c r="AF2668" s="90">
        <f>_xll.qlTenorBasisForwardRate(TenorBasis6M,AC2668,_xll.ohTrigger(trigger,$X$24))</f>
        <v>1.1776236254173636E-2</v>
      </c>
      <c r="AG2668" s="90">
        <f>_xll.qlIndexFixing(TenorBasisIndex6M,$AB2668,TRUE,_xll.ohTrigger(trigger,$X$24))</f>
        <v>1.1772426117945016E-2</v>
      </c>
      <c r="AH2668" s="43">
        <f>_xll.qlIndexFixing($X$9,$AB2668,TRUE,trigger)</f>
        <v>1.1768835435511642E-2</v>
      </c>
      <c r="AI2668" s="45">
        <f t="shared" si="56"/>
        <v>3.5906824333731963E-2</v>
      </c>
    </row>
    <row r="2669" spans="27:35" x14ac:dyDescent="0.2">
      <c r="AA2669" s="122" t="s">
        <v>88</v>
      </c>
      <c r="AB2669" s="40">
        <f>_xll.qlInterestRateIndexFixingDate($X$9,AC2669)</f>
        <v>58111</v>
      </c>
      <c r="AC2669" s="40">
        <f>_xll.qlCalendarAdvance(calendar,$AC2668,AA2669,,,trigger)</f>
        <v>58113</v>
      </c>
      <c r="AD2669" s="40">
        <f>_xll.qlInterestRateIndexMaturity($X$9,AC2669,)</f>
        <v>58294</v>
      </c>
      <c r="AE2669" s="43">
        <f>_xll.qlTenorBasisValue(TenorBasis6M,AC2669,_xll.ohTrigger(trigger,$X$24))</f>
        <v>2.023121223917663E-4</v>
      </c>
      <c r="AF2669" s="90">
        <f>_xll.qlTenorBasisForwardRate(TenorBasis6M,AC2669,_xll.ohTrigger(trigger,$X$24))</f>
        <v>1.1770960683719337E-2</v>
      </c>
      <c r="AG2669" s="90">
        <f>_xll.qlIndexFixing(TenorBasisIndex6M,$AB2669,TRUE,_xll.ohTrigger(trigger,$X$24))</f>
        <v>1.1767150557817482E-2</v>
      </c>
      <c r="AH2669" s="43">
        <f>_xll.qlIndexFixing($X$9,$AB2669,TRUE,trigger)</f>
        <v>1.1763149640258239E-2</v>
      </c>
      <c r="AI2669" s="45">
        <f t="shared" si="56"/>
        <v>4.0009175592426588E-2</v>
      </c>
    </row>
    <row r="2670" spans="27:35" x14ac:dyDescent="0.2">
      <c r="AA2670" s="122" t="s">
        <v>88</v>
      </c>
      <c r="AB2670" s="40">
        <f>_xll.qlInterestRateIndexFixingDate($X$9,AC2670)</f>
        <v>58118</v>
      </c>
      <c r="AC2670" s="40">
        <f>_xll.qlCalendarAdvance(calendar,$AC2669,AA2670,,,trigger)</f>
        <v>58120</v>
      </c>
      <c r="AD2670" s="40">
        <f>_xll.qlInterestRateIndexMaturity($X$9,AC2670,)</f>
        <v>58301</v>
      </c>
      <c r="AE2670" s="43">
        <f>_xll.qlTenorBasisValue(TenorBasis6M,AC2670,_xll.ohTrigger(trigger,$X$24))</f>
        <v>2.022800111155653E-4</v>
      </c>
      <c r="AF2670" s="90">
        <f>_xll.qlTenorBasisForwardRate(TenorBasis6M,AC2670,_xll.ohTrigger(trigger,$X$24))</f>
        <v>1.1765721578030828E-2</v>
      </c>
      <c r="AG2670" s="90">
        <f>_xll.qlIndexFixing(TenorBasisIndex6M,$AB2670,TRUE,_xll.ohTrigger(trigger,$X$24))</f>
        <v>1.1761911462387288E-2</v>
      </c>
      <c r="AH2670" s="43">
        <f>_xll.qlIndexFixing($X$9,$AB2670,TRUE,trigger)</f>
        <v>1.1757502636095839E-2</v>
      </c>
      <c r="AI2670" s="45">
        <f t="shared" si="56"/>
        <v>4.4088262914493415E-2</v>
      </c>
    </row>
    <row r="2671" spans="27:35" x14ac:dyDescent="0.2">
      <c r="AA2671" s="122" t="s">
        <v>88</v>
      </c>
      <c r="AB2671" s="40">
        <f>_xll.qlInterestRateIndexFixingDate($X$9,AC2671)</f>
        <v>58125</v>
      </c>
      <c r="AC2671" s="40">
        <f>_xll.qlCalendarAdvance(calendar,$AC2670,AA2671,,,trigger)</f>
        <v>58127</v>
      </c>
      <c r="AD2671" s="40">
        <f>_xll.qlInterestRateIndexMaturity($X$9,AC2671,)</f>
        <v>58308</v>
      </c>
      <c r="AE2671" s="43">
        <f>_xll.qlTenorBasisValue(TenorBasis6M,AC2671,_xll.ohTrigger(trigger,$X$24))</f>
        <v>2.0224800442743621E-4</v>
      </c>
      <c r="AF2671" s="90">
        <f>_xll.qlTenorBasisForwardRate(TenorBasis6M,AC2671,_xll.ohTrigger(trigger,$X$24))</f>
        <v>1.176051893648894E-2</v>
      </c>
      <c r="AG2671" s="90">
        <f>_xll.qlIndexFixing(TenorBasisIndex6M,$AB2671,TRUE,_xll.ohTrigger(trigger,$X$24))</f>
        <v>1.1822260510002404E-2</v>
      </c>
      <c r="AH2671" s="43">
        <f>_xll.qlIndexFixing($X$9,$AB2671,TRUE,trigger)</f>
        <v>1.1751894422698072E-2</v>
      </c>
      <c r="AI2671" s="45">
        <f t="shared" si="56"/>
        <v>0.70366087304332692</v>
      </c>
    </row>
    <row r="2672" spans="27:35" x14ac:dyDescent="0.2">
      <c r="AA2672" s="122" t="s">
        <v>88</v>
      </c>
      <c r="AB2672" s="40">
        <f>_xll.qlInterestRateIndexFixingDate($X$9,AC2672)</f>
        <v>58132</v>
      </c>
      <c r="AC2672" s="40">
        <f>_xll.qlCalendarAdvance(calendar,$AC2671,AA2672,,,trigger)</f>
        <v>58134</v>
      </c>
      <c r="AD2672" s="40">
        <f>_xll.qlInterestRateIndexMaturity($X$9,AC2672,)</f>
        <v>58316</v>
      </c>
      <c r="AE2672" s="43">
        <f>_xll.qlTenorBasisValue(TenorBasis6M,AC2672,_xll.ohTrigger(trigger,$X$24))</f>
        <v>2.0221610199411212E-4</v>
      </c>
      <c r="AF2672" s="90">
        <f>_xll.qlTenorBasisForwardRate(TenorBasis6M,AC2672,_xll.ohTrigger(trigger,$X$24))</f>
        <v>1.1755187933762481E-2</v>
      </c>
      <c r="AG2672" s="90">
        <f>_xll.qlIndexFixing(TenorBasisIndex6M,$AB2672,TRUE,_xll.ohTrigger(trigger,$X$24))</f>
        <v>1.1751377715098824E-2</v>
      </c>
      <c r="AH2672" s="43">
        <f>_xll.qlIndexFixing($X$9,$AB2672,TRUE,trigger)</f>
        <v>1.1746131883828352E-2</v>
      </c>
      <c r="AI2672" s="45">
        <f t="shared" si="56"/>
        <v>5.2458312704718041E-2</v>
      </c>
    </row>
    <row r="2673" spans="27:35" x14ac:dyDescent="0.2">
      <c r="AA2673" s="122" t="s">
        <v>88</v>
      </c>
      <c r="AB2673" s="40">
        <f>_xll.qlInterestRateIndexFixingDate($X$9,AC2673)</f>
        <v>58139</v>
      </c>
      <c r="AC2673" s="40">
        <f>_xll.qlCalendarAdvance(calendar,$AC2672,AA2673,,,trigger)</f>
        <v>58141</v>
      </c>
      <c r="AD2673" s="40">
        <f>_xll.qlInterestRateIndexMaturity($X$9,AC2673,)</f>
        <v>58326</v>
      </c>
      <c r="AE2673" s="43">
        <f>_xll.qlTenorBasisValue(TenorBasis6M,AC2673,_xll.ohTrigger(trigger,$X$24))</f>
        <v>2.0218430348335642E-4</v>
      </c>
      <c r="AF2673" s="90">
        <f>_xll.qlTenorBasisForwardRate(TenorBasis6M,AC2673,_xll.ohTrigger(trigger,$X$24))</f>
        <v>1.1749574869306714E-2</v>
      </c>
      <c r="AG2673" s="90">
        <f>_xll.qlIndexFixing(TenorBasisIndex6M,$AB2673,TRUE,_xll.ohTrigger(trigger,$X$24))</f>
        <v>1.1745764290925878E-2</v>
      </c>
      <c r="AH2673" s="43">
        <f>_xll.qlIndexFixing($X$9,$AB2673,TRUE,trigger)</f>
        <v>1.1740033726044444E-2</v>
      </c>
      <c r="AI2673" s="45">
        <f t="shared" si="56"/>
        <v>5.730564881433961E-2</v>
      </c>
    </row>
    <row r="2674" spans="27:35" x14ac:dyDescent="0.2">
      <c r="AA2674" s="122" t="s">
        <v>88</v>
      </c>
      <c r="AB2674" s="40">
        <f>_xll.qlInterestRateIndexFixingDate($X$9,AC2674)</f>
        <v>58146</v>
      </c>
      <c r="AC2674" s="40">
        <f>_xll.qlCalendarAdvance(calendar,$AC2673,AA2674,,,trigger)</f>
        <v>58148</v>
      </c>
      <c r="AD2674" s="40">
        <f>_xll.qlInterestRateIndexMaturity($X$9,AC2674,)</f>
        <v>58333</v>
      </c>
      <c r="AE2674" s="43">
        <f>_xll.qlTenorBasisValue(TenorBasis6M,AC2674,_xll.ohTrigger(trigger,$X$24))</f>
        <v>2.0215260856395982E-4</v>
      </c>
      <c r="AF2674" s="90">
        <f>_xll.qlTenorBasisForwardRate(TenorBasis6M,AC2674,_xll.ohTrigger(trigger,$X$24))</f>
        <v>1.1744491372220518E-2</v>
      </c>
      <c r="AG2674" s="90">
        <f>_xll.qlIndexFixing(TenorBasisIndex6M,$AB2674,TRUE,_xll.ohTrigger(trigger,$X$24))</f>
        <v>1.1740680804015758E-2</v>
      </c>
      <c r="AH2674" s="43">
        <f>_xll.qlIndexFixing($X$9,$AB2674,TRUE,trigger)</f>
        <v>1.1734552252925147E-2</v>
      </c>
      <c r="AI2674" s="45">
        <f t="shared" si="56"/>
        <v>6.1285510906117224E-2</v>
      </c>
    </row>
    <row r="2675" spans="27:35" x14ac:dyDescent="0.2">
      <c r="AA2675" s="122" t="s">
        <v>88</v>
      </c>
      <c r="AB2675" s="40">
        <f>_xll.qlInterestRateIndexFixingDate($X$9,AC2675)</f>
        <v>58153</v>
      </c>
      <c r="AC2675" s="40">
        <f>_xll.qlCalendarAdvance(calendar,$AC2674,AA2675,,,trigger)</f>
        <v>58155</v>
      </c>
      <c r="AD2675" s="40">
        <f>_xll.qlInterestRateIndexMaturity($X$9,AC2675,)</f>
        <v>58340</v>
      </c>
      <c r="AE2675" s="43">
        <f>_xll.qlTenorBasisValue(TenorBasis6M,AC2675,_xll.ohTrigger(trigger,$X$24))</f>
        <v>2.021210169057371E-4</v>
      </c>
      <c r="AF2675" s="90">
        <f>_xll.qlTenorBasisForwardRate(TenorBasis6M,AC2675,_xll.ohTrigger(trigger,$X$24))</f>
        <v>1.1739444341694254E-2</v>
      </c>
      <c r="AG2675" s="90">
        <f>_xll.qlIndexFixing(TenorBasisIndex6M,$AB2675,TRUE,_xll.ohTrigger(trigger,$X$24))</f>
        <v>1.1735633783593845E-2</v>
      </c>
      <c r="AH2675" s="43">
        <f>_xll.qlIndexFixing($X$9,$AB2675,TRUE,trigger)</f>
        <v>1.1729109574560932E-2</v>
      </c>
      <c r="AI2675" s="45">
        <f t="shared" si="56"/>
        <v>6.524209032913314E-2</v>
      </c>
    </row>
    <row r="2676" spans="27:35" x14ac:dyDescent="0.2">
      <c r="AA2676" s="122" t="s">
        <v>88</v>
      </c>
      <c r="AB2676" s="40">
        <f>_xll.qlInterestRateIndexFixingDate($X$9,AC2676)</f>
        <v>58160</v>
      </c>
      <c r="AC2676" s="40">
        <f>_xll.qlCalendarAdvance(calendar,$AC2675,AA2676,,,trigger)</f>
        <v>58166</v>
      </c>
      <c r="AD2676" s="40">
        <f>_xll.qlInterestRateIndexMaturity($X$9,AC2676,)</f>
        <v>58349</v>
      </c>
      <c r="AE2676" s="43">
        <f>_xll.qlTenorBasisValue(TenorBasis6M,AC2676,_xll.ohTrigger(trigger,$X$24))</f>
        <v>2.02071580709735E-4</v>
      </c>
      <c r="AF2676" s="90">
        <f>_xll.qlTenorBasisForwardRate(TenorBasis6M,AC2676,_xll.ohTrigger(trigger,$X$24))</f>
        <v>1.1731893165054047E-2</v>
      </c>
      <c r="AG2676" s="90">
        <f>_xll.qlIndexFixing(TenorBasisIndex6M,$AB2676,TRUE,_xll.ohTrigger(trigger,$X$24))</f>
        <v>1.1728082868884099E-2</v>
      </c>
      <c r="AH2676" s="43">
        <f>_xll.qlIndexFixing($X$9,$AB2676,TRUE,trigger)</f>
        <v>1.1720996477546762E-2</v>
      </c>
      <c r="AI2676" s="45">
        <f t="shared" si="56"/>
        <v>7.0863913373374332E-2</v>
      </c>
    </row>
    <row r="2677" spans="27:35" x14ac:dyDescent="0.2">
      <c r="AA2677" s="122" t="s">
        <v>88</v>
      </c>
      <c r="AB2677" s="40">
        <f>_xll.qlInterestRateIndexFixingDate($X$9,AC2677)</f>
        <v>58169</v>
      </c>
      <c r="AC2677" s="40">
        <f>_xll.qlCalendarAdvance(calendar,$AC2676,AA2677,,,trigger)</f>
        <v>58173</v>
      </c>
      <c r="AD2677" s="40">
        <f>_xll.qlInterestRateIndexMaturity($X$9,AC2677,)</f>
        <v>58356</v>
      </c>
      <c r="AE2677" s="43">
        <f>_xll.qlTenorBasisValue(TenorBasis6M,AC2677,_xll.ohTrigger(trigger,$X$24))</f>
        <v>2.0204025307122609E-4</v>
      </c>
      <c r="AF2677" s="90">
        <f>_xll.qlTenorBasisForwardRate(TenorBasis6M,AC2677,_xll.ohTrigger(trigger,$X$24))</f>
        <v>1.1726935016047492E-2</v>
      </c>
      <c r="AG2677" s="90">
        <f>_xll.qlIndexFixing(TenorBasisIndex6M,$AB2677,TRUE,_xll.ohTrigger(trigger,$X$24))</f>
        <v>1.1659193414796204E-2</v>
      </c>
      <c r="AH2677" s="43">
        <f>_xll.qlIndexFixing($X$9,$AB2677,TRUE,trigger)</f>
        <v>1.171564836088947E-2</v>
      </c>
      <c r="AI2677" s="45">
        <f t="shared" si="56"/>
        <v>-0.56454946093265412</v>
      </c>
    </row>
    <row r="2678" spans="27:35" x14ac:dyDescent="0.2">
      <c r="AA2678" s="122" t="s">
        <v>88</v>
      </c>
      <c r="AB2678" s="40">
        <f>_xll.qlInterestRateIndexFixingDate($X$9,AC2678)</f>
        <v>58176</v>
      </c>
      <c r="AC2678" s="40">
        <f>_xll.qlCalendarAdvance(calendar,$AC2677,AA2678,,,trigger)</f>
        <v>58180</v>
      </c>
      <c r="AD2678" s="40">
        <f>_xll.qlInterestRateIndexMaturity($X$9,AC2678,)</f>
        <v>58363</v>
      </c>
      <c r="AE2678" s="43">
        <f>_xll.qlTenorBasisValue(TenorBasis6M,AC2678,_xll.ohTrigger(trigger,$X$24))</f>
        <v>2.0200902752297363E-4</v>
      </c>
      <c r="AF2678" s="90">
        <f>_xll.qlTenorBasisForwardRate(TenorBasis6M,AC2678,_xll.ohTrigger(trigger,$X$24))</f>
        <v>1.1722013329021915E-2</v>
      </c>
      <c r="AG2678" s="90">
        <f>_xll.qlIndexFixing(TenorBasisIndex6M,$AB2678,TRUE,_xll.ohTrigger(trigger,$X$24))</f>
        <v>1.1718203052436739E-2</v>
      </c>
      <c r="AH2678" s="43">
        <f>_xll.qlIndexFixing($X$9,$AB2678,TRUE,trigger)</f>
        <v>1.1710339035212222E-2</v>
      </c>
      <c r="AI2678" s="45">
        <f t="shared" si="56"/>
        <v>7.8640172245167395E-2</v>
      </c>
    </row>
    <row r="2679" spans="27:35" x14ac:dyDescent="0.2">
      <c r="AA2679" s="122" t="s">
        <v>88</v>
      </c>
      <c r="AB2679" s="40">
        <f>_xll.qlInterestRateIndexFixingDate($X$9,AC2679)</f>
        <v>58183</v>
      </c>
      <c r="AC2679" s="40">
        <f>_xll.qlCalendarAdvance(calendar,$AC2678,AA2679,,,trigger)</f>
        <v>58187</v>
      </c>
      <c r="AD2679" s="40">
        <f>_xll.qlInterestRateIndexMaturity($X$9,AC2679,)</f>
        <v>58370</v>
      </c>
      <c r="AE2679" s="43">
        <f>_xll.qlTenorBasisValue(TenorBasis6M,AC2679,_xll.ohTrigger(trigger,$X$24))</f>
        <v>2.0197790373943615E-4</v>
      </c>
      <c r="AF2679" s="90">
        <f>_xll.qlTenorBasisForwardRate(TenorBasis6M,AC2679,_xll.ohTrigger(trigger,$X$24))</f>
        <v>1.1717128103381942E-2</v>
      </c>
      <c r="AG2679" s="90">
        <f>_xll.qlIndexFixing(TenorBasisIndex6M,$AB2679,TRUE,_xll.ohTrigger(trigger,$X$24))</f>
        <v>1.1713317836482133E-2</v>
      </c>
      <c r="AH2679" s="43">
        <f>_xll.qlIndexFixing($X$9,$AB2679,TRUE,trigger)</f>
        <v>1.1705068500203138E-2</v>
      </c>
      <c r="AI2679" s="45">
        <f t="shared" si="56"/>
        <v>8.2493362789943375E-2</v>
      </c>
    </row>
    <row r="2680" spans="27:35" x14ac:dyDescent="0.2">
      <c r="AA2680" s="122" t="s">
        <v>88</v>
      </c>
      <c r="AB2680" s="40">
        <f>_xll.qlInterestRateIndexFixingDate($X$9,AC2680)</f>
        <v>58190</v>
      </c>
      <c r="AC2680" s="40">
        <f>_xll.qlCalendarAdvance(calendar,$AC2679,AA2680,,,trigger)</f>
        <v>58194</v>
      </c>
      <c r="AD2680" s="40">
        <f>_xll.qlInterestRateIndexMaturity($X$9,AC2680,)</f>
        <v>58377</v>
      </c>
      <c r="AE2680" s="43">
        <f>_xll.qlTenorBasisValue(TenorBasis6M,AC2680,_xll.ohTrigger(trigger,$X$24))</f>
        <v>2.0194688139607965E-4</v>
      </c>
      <c r="AF2680" s="90">
        <f>_xll.qlTenorBasisForwardRate(TenorBasis6M,AC2680,_xll.ohTrigger(trigger,$X$24))</f>
        <v>1.1712279338535261E-2</v>
      </c>
      <c r="AG2680" s="90">
        <f>_xll.qlIndexFixing(TenorBasisIndex6M,$AB2680,TRUE,_xll.ohTrigger(trigger,$X$24))</f>
        <v>1.1773020137413326E-2</v>
      </c>
      <c r="AH2680" s="43">
        <f>_xll.qlIndexFixing($X$9,$AB2680,TRUE,trigger)</f>
        <v>1.1699836755552959E-2</v>
      </c>
      <c r="AI2680" s="45">
        <f t="shared" si="56"/>
        <v>0.73183381860367214</v>
      </c>
    </row>
    <row r="2681" spans="27:35" x14ac:dyDescent="0.2">
      <c r="AA2681" s="122" t="s">
        <v>88</v>
      </c>
      <c r="AB2681" s="40">
        <f>_xll.qlInterestRateIndexFixingDate($X$9,AC2681)</f>
        <v>58197</v>
      </c>
      <c r="AC2681" s="40">
        <f>_xll.qlCalendarAdvance(calendar,$AC2680,AA2681,,,trigger)</f>
        <v>58201</v>
      </c>
      <c r="AD2681" s="40">
        <f>_xll.qlInterestRateIndexMaturity($X$9,AC2681,)</f>
        <v>58385</v>
      </c>
      <c r="AE2681" s="43">
        <f>_xll.qlTenorBasisValue(TenorBasis6M,AC2681,_xll.ohTrigger(trigger,$X$24))</f>
        <v>2.0191596016937459E-4</v>
      </c>
      <c r="AF2681" s="90">
        <f>_xll.qlTenorBasisForwardRate(TenorBasis6M,AC2681,_xll.ohTrigger(trigger,$X$24))</f>
        <v>1.1707326050038977E-2</v>
      </c>
      <c r="AG2681" s="90">
        <f>_xll.qlIndexFixing(TenorBasisIndex6M,$AB2681,TRUE,_xll.ohTrigger(trigger,$X$24))</f>
        <v>1.1703515679437327E-2</v>
      </c>
      <c r="AH2681" s="43">
        <f>_xll.qlIndexFixing($X$9,$AB2681,TRUE,trigger)</f>
        <v>1.169447602715626E-2</v>
      </c>
      <c r="AI2681" s="45">
        <f t="shared" si="56"/>
        <v>9.0396522810665819E-2</v>
      </c>
    </row>
    <row r="2682" spans="27:35" x14ac:dyDescent="0.2">
      <c r="AA2682" s="122" t="s">
        <v>88</v>
      </c>
      <c r="AB2682" s="40">
        <f>_xll.qlInterestRateIndexFixingDate($X$9,AC2682)</f>
        <v>58204</v>
      </c>
      <c r="AC2682" s="40">
        <f>_xll.qlCalendarAdvance(calendar,$AC2681,AA2682,,,trigger)</f>
        <v>58208</v>
      </c>
      <c r="AD2682" s="40">
        <f>_xll.qlInterestRateIndexMaturity($X$9,AC2682,)</f>
        <v>58392</v>
      </c>
      <c r="AE2682" s="43">
        <f>_xll.qlTenorBasisValue(TenorBasis6M,AC2682,_xll.ohTrigger(trigger,$X$24))</f>
        <v>2.0188513973679295E-4</v>
      </c>
      <c r="AF2682" s="90">
        <f>_xll.qlTenorBasisForwardRate(TenorBasis6M,AC2682,_xll.ohTrigger(trigger,$X$24))</f>
        <v>1.1702552654388489E-2</v>
      </c>
      <c r="AG2682" s="90">
        <f>_xll.qlIndexFixing(TenorBasisIndex6M,$AB2682,TRUE,_xll.ohTrigger(trigger,$X$24))</f>
        <v>1.1635279368101633E-2</v>
      </c>
      <c r="AH2682" s="43">
        <f>_xll.qlIndexFixing($X$9,$AB2682,TRUE,trigger)</f>
        <v>1.1689324466145878E-2</v>
      </c>
      <c r="AI2682" s="45">
        <f t="shared" si="56"/>
        <v>-0.54045098044245421</v>
      </c>
    </row>
    <row r="2683" spans="27:35" x14ac:dyDescent="0.2">
      <c r="AA2683" s="122" t="s">
        <v>88</v>
      </c>
      <c r="AB2683" s="40">
        <f>_xll.qlInterestRateIndexFixingDate($X$9,AC2683)</f>
        <v>58211</v>
      </c>
      <c r="AC2683" s="40">
        <f>_xll.qlCalendarAdvance(calendar,$AC2682,AA2683,,,trigger)</f>
        <v>58215</v>
      </c>
      <c r="AD2683" s="40">
        <f>_xll.qlInterestRateIndexMaturity($X$9,AC2683,)</f>
        <v>58399</v>
      </c>
      <c r="AE2683" s="43">
        <f>_xll.qlTenorBasisValue(TenorBasis6M,AC2683,_xll.ohTrigger(trigger,$X$24))</f>
        <v>2.0185441977680512E-4</v>
      </c>
      <c r="AF2683" s="90">
        <f>_xll.qlTenorBasisForwardRate(TenorBasis6M,AC2683,_xll.ohTrigger(trigger,$X$24))</f>
        <v>1.169781571897544E-2</v>
      </c>
      <c r="AG2683" s="90">
        <f>_xll.qlIndexFixing(TenorBasisIndex6M,$AB2683,TRUE,_xll.ohTrigger(trigger,$X$24))</f>
        <v>1.1694005367346005E-2</v>
      </c>
      <c r="AH2683" s="43">
        <f>_xll.qlIndexFixing($X$9,$AB2683,TRUE,trigger)</f>
        <v>1.1684211695885672E-2</v>
      </c>
      <c r="AI2683" s="45">
        <f t="shared" si="56"/>
        <v>9.7936714603327757E-2</v>
      </c>
    </row>
    <row r="2684" spans="27:35" x14ac:dyDescent="0.2">
      <c r="AA2684" s="122" t="s">
        <v>88</v>
      </c>
      <c r="AB2684" s="40">
        <f>_xll.qlInterestRateIndexFixingDate($X$9,AC2684)</f>
        <v>58218</v>
      </c>
      <c r="AC2684" s="40">
        <f>_xll.qlCalendarAdvance(calendar,$AC2683,AA2684,,,trigger)</f>
        <v>58222</v>
      </c>
      <c r="AD2684" s="40">
        <f>_xll.qlInterestRateIndexMaturity($X$9,AC2684,)</f>
        <v>58406</v>
      </c>
      <c r="AE2684" s="43">
        <f>_xll.qlTenorBasisValue(TenorBasis6M,AC2684,_xll.ohTrigger(trigger,$X$24))</f>
        <v>2.0182379996887717E-4</v>
      </c>
      <c r="AF2684" s="90">
        <f>_xll.qlTenorBasisForwardRate(TenorBasis6M,AC2684,_xll.ohTrigger(trigger,$X$24))</f>
        <v>1.1693115243219858E-2</v>
      </c>
      <c r="AG2684" s="90">
        <f>_xll.qlIndexFixing(TenorBasisIndex6M,$AB2684,TRUE,_xll.ohTrigger(trigger,$X$24))</f>
        <v>1.1689304900970745E-2</v>
      </c>
      <c r="AH2684" s="43">
        <f>_xll.qlIndexFixing($X$9,$AB2684,TRUE,trigger)</f>
        <v>1.1679137716071972E-2</v>
      </c>
      <c r="AI2684" s="45">
        <f t="shared" si="56"/>
        <v>0.10167184898773537</v>
      </c>
    </row>
    <row r="2685" spans="27:35" x14ac:dyDescent="0.2">
      <c r="AA2685" s="122" t="s">
        <v>88</v>
      </c>
      <c r="AB2685" s="40">
        <f>_xll.qlInterestRateIndexFixingDate($X$9,AC2685)</f>
        <v>58225</v>
      </c>
      <c r="AC2685" s="40">
        <f>_xll.qlCalendarAdvance(calendar,$AC2684,AA2685,,,trigger)</f>
        <v>58229</v>
      </c>
      <c r="AD2685" s="40">
        <f>_xll.qlInterestRateIndexMaturity($X$9,AC2685,)</f>
        <v>58412</v>
      </c>
      <c r="AE2685" s="43">
        <f>_xll.qlTenorBasisValue(TenorBasis6M,AC2685,_xll.ohTrigger(trigger,$X$24))</f>
        <v>2.017932799934677E-4</v>
      </c>
      <c r="AF2685" s="90">
        <f>_xll.qlTenorBasisForwardRate(TenorBasis6M,AC2685,_xll.ohTrigger(trigger,$X$24))</f>
        <v>1.1688582405689549E-2</v>
      </c>
      <c r="AG2685" s="90">
        <f>_xll.qlIndexFixing(TenorBasisIndex6M,$AB2685,TRUE,_xll.ohTrigger(trigger,$X$24))</f>
        <v>1.1684772195437322E-2</v>
      </c>
      <c r="AH2685" s="43">
        <f>_xll.qlIndexFixing($X$9,$AB2685,TRUE,trigger)</f>
        <v>1.1674259876990771E-2</v>
      </c>
      <c r="AI2685" s="45">
        <f t="shared" si="56"/>
        <v>0.10512318446551094</v>
      </c>
    </row>
    <row r="2686" spans="27:35" x14ac:dyDescent="0.2">
      <c r="AA2686" s="122" t="s">
        <v>88</v>
      </c>
      <c r="AB2686" s="40">
        <f>_xll.qlInterestRateIndexFixingDate($X$9,AC2686)</f>
        <v>58232</v>
      </c>
      <c r="AC2686" s="40">
        <f>_xll.qlCalendarAdvance(calendar,$AC2685,AA2686,,,trigger)</f>
        <v>58236</v>
      </c>
      <c r="AD2686" s="40">
        <f>_xll.qlInterestRateIndexMaturity($X$9,AC2686,)</f>
        <v>58419</v>
      </c>
      <c r="AE2686" s="43">
        <f>_xll.qlTenorBasisValue(TenorBasis6M,AC2686,_xll.ohTrigger(trigger,$X$24))</f>
        <v>2.0176285953202503E-4</v>
      </c>
      <c r="AF2686" s="90">
        <f>_xll.qlTenorBasisForwardRate(TenorBasis6M,AC2686,_xll.ohTrigger(trigger,$X$24))</f>
        <v>1.1683952393335709E-2</v>
      </c>
      <c r="AG2686" s="90">
        <f>_xll.qlIndexFixing(TenorBasisIndex6M,$AB2686,TRUE,_xll.ohTrigger(trigger,$X$24))</f>
        <v>1.1680142192277877E-2</v>
      </c>
      <c r="AH2686" s="43">
        <f>_xll.qlIndexFixing($X$9,$AB2686,TRUE,trigger)</f>
        <v>1.1669260868111356E-2</v>
      </c>
      <c r="AI2686" s="45">
        <f t="shared" si="56"/>
        <v>0.10881324166520795</v>
      </c>
    </row>
    <row r="2687" spans="27:35" x14ac:dyDescent="0.2">
      <c r="AA2687" s="122" t="s">
        <v>88</v>
      </c>
      <c r="AB2687" s="40">
        <f>_xll.qlInterestRateIndexFixingDate($X$9,AC2687)</f>
        <v>58239</v>
      </c>
      <c r="AC2687" s="40">
        <f>_xll.qlCalendarAdvance(calendar,$AC2686,AA2687,,,trigger)</f>
        <v>58243</v>
      </c>
      <c r="AD2687" s="40">
        <f>_xll.qlInterestRateIndexMaturity($X$9,AC2687,)</f>
        <v>58426</v>
      </c>
      <c r="AE2687" s="43">
        <f>_xll.qlTenorBasisValue(TenorBasis6M,AC2687,_xll.ohTrigger(trigger,$X$24))</f>
        <v>2.0173253826698414E-4</v>
      </c>
      <c r="AF2687" s="90">
        <f>_xll.qlTenorBasisForwardRate(TenorBasis6M,AC2687,_xll.ohTrigger(trigger,$X$24))</f>
        <v>1.167935883771371E-2</v>
      </c>
      <c r="AG2687" s="90">
        <f>_xll.qlIndexFixing(TenorBasisIndex6M,$AB2687,TRUE,_xll.ohTrigger(trigger,$X$24))</f>
        <v>1.1675548645781693E-2</v>
      </c>
      <c r="AH2687" s="43">
        <f>_xll.qlIndexFixing($X$9,$AB2687,TRUE,trigger)</f>
        <v>1.1664300647485424E-2</v>
      </c>
      <c r="AI2687" s="45">
        <f t="shared" si="56"/>
        <v>0.11247998296269254</v>
      </c>
    </row>
    <row r="2688" spans="27:35" x14ac:dyDescent="0.2">
      <c r="AA2688" s="122" t="s">
        <v>88</v>
      </c>
      <c r="AB2688" s="40">
        <f>_xll.qlInterestRateIndexFixingDate($X$9,AC2688)</f>
        <v>58246</v>
      </c>
      <c r="AC2688" s="40">
        <f>_xll.qlCalendarAdvance(calendar,$AC2687,AA2688,,,trigger)</f>
        <v>58250</v>
      </c>
      <c r="AD2688" s="40">
        <f>_xll.qlInterestRateIndexMaturity($X$9,AC2688,)</f>
        <v>58433</v>
      </c>
      <c r="AE2688" s="43">
        <f>_xll.qlTenorBasisValue(TenorBasis6M,AC2688,_xll.ohTrigger(trigger,$X$24))</f>
        <v>2.0170231588176389E-4</v>
      </c>
      <c r="AF2688" s="90">
        <f>_xll.qlTenorBasisForwardRate(TenorBasis6M,AC2688,_xll.ohTrigger(trigger,$X$24))</f>
        <v>1.1674801738256137E-2</v>
      </c>
      <c r="AG2688" s="90">
        <f>_xll.qlIndexFixing(TenorBasisIndex6M,$AB2688,TRUE,_xll.ohTrigger(trigger,$X$24))</f>
        <v>1.160731831415052E-2</v>
      </c>
      <c r="AH2688" s="43">
        <f>_xll.qlIndexFixing($X$9,$AB2688,TRUE,trigger)</f>
        <v>1.1659379214820751E-2</v>
      </c>
      <c r="AI2688" s="45">
        <f t="shared" si="56"/>
        <v>-0.52060900670230714</v>
      </c>
    </row>
    <row r="2689" spans="27:35" x14ac:dyDescent="0.2">
      <c r="AA2689" s="122" t="s">
        <v>88</v>
      </c>
      <c r="AB2689" s="40">
        <f>_xll.qlInterestRateIndexFixingDate($X$9,AC2689)</f>
        <v>58253</v>
      </c>
      <c r="AC2689" s="40">
        <f>_xll.qlCalendarAdvance(calendar,$AC2688,AA2689,,,trigger)</f>
        <v>58257</v>
      </c>
      <c r="AD2689" s="40">
        <f>_xll.qlInterestRateIndexMaturity($X$9,AC2689,)</f>
        <v>58442</v>
      </c>
      <c r="AE2689" s="43">
        <f>_xll.qlTenorBasisValue(TenorBasis6M,AC2689,_xll.ohTrigger(trigger,$X$24))</f>
        <v>2.0167219206076398E-4</v>
      </c>
      <c r="AF2689" s="90">
        <f>_xll.qlTenorBasisForwardRate(TenorBasis6M,AC2689,_xll.ohTrigger(trigger,$X$24))</f>
        <v>1.1670038615887651E-2</v>
      </c>
      <c r="AG2689" s="90">
        <f>_xll.qlIndexFixing(TenorBasisIndex6M,$AB2689,TRUE,_xll.ohTrigger(trigger,$X$24))</f>
        <v>1.1666228196972769E-2</v>
      </c>
      <c r="AH2689" s="43">
        <f>_xll.qlIndexFixing($X$9,$AB2689,TRUE,trigger)</f>
        <v>1.1654203003040257E-2</v>
      </c>
      <c r="AI2689" s="45">
        <f t="shared" si="56"/>
        <v>0.12025193932511252</v>
      </c>
    </row>
    <row r="2690" spans="27:35" x14ac:dyDescent="0.2">
      <c r="AA2690" s="122" t="s">
        <v>88</v>
      </c>
      <c r="AB2690" s="40">
        <f>_xll.qlInterestRateIndexFixingDate($X$9,AC2690)</f>
        <v>58260</v>
      </c>
      <c r="AC2690" s="40">
        <f>_xll.qlCalendarAdvance(calendar,$AC2689,AA2690,,,trigger)</f>
        <v>58264</v>
      </c>
      <c r="AD2690" s="40">
        <f>_xll.qlInterestRateIndexMaturity($X$9,AC2690,)</f>
        <v>58448</v>
      </c>
      <c r="AE2690" s="43">
        <f>_xll.qlTenorBasisValue(TenorBasis6M,AC2690,_xll.ohTrigger(trigger,$X$24))</f>
        <v>2.0164216648936212E-4</v>
      </c>
      <c r="AF2690" s="90">
        <f>_xll.qlTenorBasisForwardRate(TenorBasis6M,AC2690,_xll.ohTrigger(trigger,$X$24))</f>
        <v>1.1665678009284589E-2</v>
      </c>
      <c r="AG2690" s="90">
        <f>_xll.qlIndexFixing(TenorBasisIndex6M,$AB2690,TRUE,_xll.ohTrigger(trigger,$X$24))</f>
        <v>1.1661867721836422E-2</v>
      </c>
      <c r="AH2690" s="43">
        <f>_xll.qlIndexFixing($X$9,$AB2690,TRUE,trigger)</f>
        <v>1.1649508419954496E-2</v>
      </c>
      <c r="AI2690" s="45">
        <f t="shared" si="56"/>
        <v>0.12359301881925688</v>
      </c>
    </row>
    <row r="2691" spans="27:35" x14ac:dyDescent="0.2">
      <c r="AA2691" s="122" t="s">
        <v>88</v>
      </c>
      <c r="AB2691" s="40">
        <f>_xll.qlInterestRateIndexFixingDate($X$9,AC2691)</f>
        <v>58267</v>
      </c>
      <c r="AC2691" s="40">
        <f>_xll.qlCalendarAdvance(calendar,$AC2690,AA2691,,,trigger)</f>
        <v>58271</v>
      </c>
      <c r="AD2691" s="40">
        <f>_xll.qlInterestRateIndexMaturity($X$9,AC2691,)</f>
        <v>58455</v>
      </c>
      <c r="AE2691" s="43">
        <f>_xll.qlTenorBasisValue(TenorBasis6M,AC2691,_xll.ohTrigger(trigger,$X$24))</f>
        <v>2.0161223885391104E-4</v>
      </c>
      <c r="AF2691" s="90">
        <f>_xll.qlTenorBasisForwardRate(TenorBasis6M,AC2691,_xll.ohTrigger(trigger,$X$24))</f>
        <v>1.1661232735095842E-2</v>
      </c>
      <c r="AG2691" s="90">
        <f>_xll.qlIndexFixing(TenorBasisIndex6M,$AB2691,TRUE,_xll.ohTrigger(trigger,$X$24))</f>
        <v>1.1721317655281206E-2</v>
      </c>
      <c r="AH2691" s="43">
        <f>_xll.qlIndexFixing($X$9,$AB2691,TRUE,trigger)</f>
        <v>1.1644705965002956E-2</v>
      </c>
      <c r="AI2691" s="45">
        <f t="shared" si="56"/>
        <v>0.76611690278250222</v>
      </c>
    </row>
    <row r="2692" spans="27:35" x14ac:dyDescent="0.2">
      <c r="AA2692" s="122" t="s">
        <v>88</v>
      </c>
      <c r="AB2692" s="40">
        <f>_xll.qlInterestRateIndexFixingDate($X$9,AC2692)</f>
        <v>58274</v>
      </c>
      <c r="AC2692" s="40">
        <f>_xll.qlCalendarAdvance(calendar,$AC2691,AA2692,,,trigger)</f>
        <v>58278</v>
      </c>
      <c r="AD2692" s="40">
        <f>_xll.qlInterestRateIndexMaturity($X$9,AC2692,)</f>
        <v>58462</v>
      </c>
      <c r="AE2692" s="43">
        <f>_xll.qlTenorBasisValue(TenorBasis6M,AC2692,_xll.ohTrigger(trigger,$X$24))</f>
        <v>2.0158240884173568E-4</v>
      </c>
      <c r="AF2692" s="90">
        <f>_xll.qlTenorBasisForwardRate(TenorBasis6M,AC2692,_xll.ohTrigger(trigger,$X$24))</f>
        <v>1.1656823916019502E-2</v>
      </c>
      <c r="AG2692" s="90">
        <f>_xll.qlIndexFixing(TenorBasisIndex6M,$AB2692,TRUE,_xll.ohTrigger(trigger,$X$24))</f>
        <v>1.1653013646273263E-2</v>
      </c>
      <c r="AH2692" s="43">
        <f>_xll.qlIndexFixing($X$9,$AB2692,TRUE,trigger)</f>
        <v>1.1639942298165009E-2</v>
      </c>
      <c r="AI2692" s="45">
        <f t="shared" si="56"/>
        <v>0.13071348108253944</v>
      </c>
    </row>
    <row r="2693" spans="27:35" x14ac:dyDescent="0.2">
      <c r="AA2693" s="122" t="s">
        <v>88</v>
      </c>
      <c r="AB2693" s="40">
        <f>_xll.qlInterestRateIndexFixingDate($X$9,AC2693)</f>
        <v>58281</v>
      </c>
      <c r="AC2693" s="40">
        <f>_xll.qlCalendarAdvance(calendar,$AC2692,AA2693,,,trigger)</f>
        <v>58285</v>
      </c>
      <c r="AD2693" s="40">
        <f>_xll.qlInterestRateIndexMaturity($X$9,AC2693,)</f>
        <v>58469</v>
      </c>
      <c r="AE2693" s="43">
        <f>_xll.qlTenorBasisValue(TenorBasis6M,AC2693,_xll.ohTrigger(trigger,$X$24))</f>
        <v>2.0155267614113031E-4</v>
      </c>
      <c r="AF2693" s="90">
        <f>_xll.qlTenorBasisForwardRate(TenorBasis6M,AC2693,_xll.ohTrigger(trigger,$X$24))</f>
        <v>1.1652451551500796E-2</v>
      </c>
      <c r="AG2693" s="90">
        <f>_xll.qlIndexFixing(TenorBasisIndex6M,$AB2693,TRUE,_xll.ohTrigger(trigger,$X$24))</f>
        <v>1.1585423778040964E-2</v>
      </c>
      <c r="AH2693" s="43">
        <f>_xll.qlIndexFixing($X$9,$AB2693,TRUE,trigger)</f>
        <v>1.1635217419157831E-2</v>
      </c>
      <c r="AI2693" s="45">
        <f t="shared" si="56"/>
        <v>-0.49793641116867293</v>
      </c>
    </row>
    <row r="2694" spans="27:35" x14ac:dyDescent="0.2">
      <c r="AA2694" s="122" t="s">
        <v>88</v>
      </c>
      <c r="AB2694" s="40">
        <f>_xll.qlInterestRateIndexFixingDate($X$9,AC2694)</f>
        <v>58288</v>
      </c>
      <c r="AC2694" s="40">
        <f>_xll.qlCalendarAdvance(calendar,$AC2693,AA2694,,,trigger)</f>
        <v>58292</v>
      </c>
      <c r="AD2694" s="40">
        <f>_xll.qlInterestRateIndexMaturity($X$9,AC2694,)</f>
        <v>58476</v>
      </c>
      <c r="AE2694" s="43">
        <f>_xll.qlTenorBasisValue(TenorBasis6M,AC2694,_xll.ohTrigger(trigger,$X$24))</f>
        <v>2.0152304044135556E-4</v>
      </c>
      <c r="AF2694" s="90">
        <f>_xll.qlTenorBasisForwardRate(TenorBasis6M,AC2694,_xll.ohTrigger(trigger,$X$24))</f>
        <v>1.1648115640990163E-2</v>
      </c>
      <c r="AG2694" s="90">
        <f>_xll.qlIndexFixing(TenorBasisIndex6M,$AB2694,TRUE,_xll.ohTrigger(trigger,$X$24))</f>
        <v>1.1644305388663467E-2</v>
      </c>
      <c r="AH2694" s="43">
        <f>_xll.qlIndexFixing($X$9,$AB2694,TRUE,trigger)</f>
        <v>1.1630531327700351E-2</v>
      </c>
      <c r="AI2694" s="45">
        <f t="shared" si="56"/>
        <v>0.13774060963115883</v>
      </c>
    </row>
    <row r="2695" spans="27:35" x14ac:dyDescent="0.2">
      <c r="AA2695" s="122" t="s">
        <v>88</v>
      </c>
      <c r="AB2695" s="40">
        <f>_xll.qlInterestRateIndexFixingDate($X$9,AC2695)</f>
        <v>58295</v>
      </c>
      <c r="AC2695" s="40">
        <f>_xll.qlCalendarAdvance(calendar,$AC2694,AA2695,,,trigger)</f>
        <v>58299</v>
      </c>
      <c r="AD2695" s="40">
        <f>_xll.qlInterestRateIndexMaturity($X$9,AC2695,)</f>
        <v>58483</v>
      </c>
      <c r="AE2695" s="43">
        <f>_xll.qlTenorBasisValue(TenorBasis6M,AC2695,_xll.ohTrigger(trigger,$X$24))</f>
        <v>2.0149350143263561E-4</v>
      </c>
      <c r="AF2695" s="90">
        <f>_xll.qlTenorBasisForwardRate(TenorBasis6M,AC2695,_xll.ohTrigger(trigger,$X$24))</f>
        <v>1.1643816183938041E-2</v>
      </c>
      <c r="AG2695" s="90">
        <f>_xll.qlIndexFixing(TenorBasisIndex6M,$AB2695,TRUE,_xll.ohTrigger(trigger,$X$24))</f>
        <v>1.1640005940216202E-2</v>
      </c>
      <c r="AH2695" s="43">
        <f>_xll.qlIndexFixing($X$9,$AB2695,TRUE,trigger)</f>
        <v>1.1625884023517564E-2</v>
      </c>
      <c r="AI2695" s="45">
        <f t="shared" si="56"/>
        <v>0.14121916698637757</v>
      </c>
    </row>
    <row r="2696" spans="27:35" x14ac:dyDescent="0.2">
      <c r="AA2696" s="122" t="s">
        <v>88</v>
      </c>
      <c r="AB2696" s="40">
        <f>_xll.qlInterestRateIndexFixingDate($X$9,AC2696)</f>
        <v>58302</v>
      </c>
      <c r="AC2696" s="40">
        <f>_xll.qlCalendarAdvance(calendar,$AC2695,AA2696,,,trigger)</f>
        <v>58306</v>
      </c>
      <c r="AD2696" s="40">
        <f>_xll.qlInterestRateIndexMaturity($X$9,AC2696,)</f>
        <v>58490</v>
      </c>
      <c r="AE2696" s="43">
        <f>_xll.qlTenorBasisValue(TenorBasis6M,AC2696,_xll.ohTrigger(trigger,$X$24))</f>
        <v>2.0146405880615536E-4</v>
      </c>
      <c r="AF2696" s="90">
        <f>_xll.qlTenorBasisForwardRate(TenorBasis6M,AC2696,_xll.ohTrigger(trigger,$X$24))</f>
        <v>1.1639553179798784E-2</v>
      </c>
      <c r="AG2696" s="90">
        <f>_xll.qlIndexFixing(TenorBasisIndex6M,$AB2696,TRUE,_xll.ohTrigger(trigger,$X$24))</f>
        <v>1.1635742944610119E-2</v>
      </c>
      <c r="AH2696" s="43">
        <f>_xll.qlIndexFixing($X$9,$AB2696,TRUE,trigger)</f>
        <v>1.1621275506335783E-2</v>
      </c>
      <c r="AI2696" s="45">
        <f t="shared" si="56"/>
        <v>0.14467438274335873</v>
      </c>
    </row>
    <row r="2697" spans="27:35" x14ac:dyDescent="0.2">
      <c r="AA2697" s="122" t="s">
        <v>88</v>
      </c>
      <c r="AB2697" s="40">
        <f>_xll.qlInterestRateIndexFixingDate($X$9,AC2697)</f>
        <v>58309</v>
      </c>
      <c r="AC2697" s="40">
        <f>_xll.qlCalendarAdvance(calendar,$AC2696,AA2697,,,trigger)</f>
        <v>58313</v>
      </c>
      <c r="AD2697" s="40">
        <f>_xll.qlInterestRateIndexMaturity($X$9,AC2697,)</f>
        <v>58497</v>
      </c>
      <c r="AE2697" s="43">
        <f>_xll.qlTenorBasisValue(TenorBasis6M,AC2697,_xll.ohTrigger(trigger,$X$24))</f>
        <v>2.014347122540575E-4</v>
      </c>
      <c r="AF2697" s="90">
        <f>_xll.qlTenorBasisForwardRate(TenorBasis6M,AC2697,_xll.ohTrigger(trigger,$X$24))</f>
        <v>1.1635326628030646E-2</v>
      </c>
      <c r="AG2697" s="90">
        <f>_xll.qlIndexFixing(TenorBasisIndex6M,$AB2697,TRUE,_xll.ohTrigger(trigger,$X$24))</f>
        <v>1.1631516401304777E-2</v>
      </c>
      <c r="AH2697" s="43">
        <f>_xll.qlIndexFixing($X$9,$AB2697,TRUE,trigger)</f>
        <v>1.1616705775880438E-2</v>
      </c>
      <c r="AI2697" s="45">
        <f t="shared" si="56"/>
        <v>0.14810625424339571</v>
      </c>
    </row>
    <row r="2698" spans="27:35" x14ac:dyDescent="0.2">
      <c r="AA2698" s="122" t="s">
        <v>88</v>
      </c>
      <c r="AB2698" s="40">
        <f>_xll.qlInterestRateIndexFixingDate($X$9,AC2698)</f>
        <v>58316</v>
      </c>
      <c r="AC2698" s="40">
        <f>_xll.qlCalendarAdvance(calendar,$AC2697,AA2698,,,trigger)</f>
        <v>58320</v>
      </c>
      <c r="AD2698" s="40">
        <f>_xll.qlInterestRateIndexMaturity($X$9,AC2698,)</f>
        <v>58502</v>
      </c>
      <c r="AE2698" s="43">
        <f>_xll.qlTenorBasisValue(TenorBasis6M,AC2698,_xll.ohTrigger(trigger,$X$24))</f>
        <v>2.0140546146943974E-4</v>
      </c>
      <c r="AF2698" s="90">
        <f>_xll.qlTenorBasisForwardRate(TenorBasis6M,AC2698,_xll.ohTrigger(trigger,$X$24))</f>
        <v>1.1631335124987083E-2</v>
      </c>
      <c r="AG2698" s="90">
        <f>_xll.qlIndexFixing(TenorBasisIndex6M,$AB2698,TRUE,_xll.ohTrigger(trigger,$X$24))</f>
        <v>1.1691933486240418E-2</v>
      </c>
      <c r="AH2698" s="43">
        <f>_xll.qlIndexFixing($X$9,$AB2698,TRUE,trigger)</f>
        <v>1.1612421743064053E-2</v>
      </c>
      <c r="AI2698" s="45">
        <f t="shared" si="56"/>
        <v>0.79511743176365057</v>
      </c>
    </row>
    <row r="2699" spans="27:35" x14ac:dyDescent="0.2">
      <c r="AA2699" s="122" t="s">
        <v>88</v>
      </c>
      <c r="AB2699" s="40">
        <f>_xll.qlInterestRateIndexFixingDate($X$9,AC2699)</f>
        <v>58323</v>
      </c>
      <c r="AC2699" s="40">
        <f>_xll.qlCalendarAdvance(calendar,$AC2698,AA2699,,,trigger)</f>
        <v>58327</v>
      </c>
      <c r="AD2699" s="40">
        <f>_xll.qlInterestRateIndexMaturity($X$9,AC2699,)</f>
        <v>58509</v>
      </c>
      <c r="AE2699" s="43">
        <f>_xll.qlTenorBasisValue(TenorBasis6M,AC2699,_xll.ohTrigger(trigger,$X$24))</f>
        <v>2.0137630614635191E-4</v>
      </c>
      <c r="AF2699" s="90">
        <f>_xll.qlTenorBasisForwardRate(TenorBasis6M,AC2699,_xll.ohTrigger(trigger,$X$24))</f>
        <v>1.162717653718154E-2</v>
      </c>
      <c r="AG2699" s="90">
        <f>_xll.qlIndexFixing(TenorBasisIndex6M,$AB2699,TRUE,_xll.ohTrigger(trigger,$X$24))</f>
        <v>1.1623366571383305E-2</v>
      </c>
      <c r="AH2699" s="43">
        <f>_xll.qlIndexFixing($X$9,$AB2699,TRUE,trigger)</f>
        <v>1.1607924333691223E-2</v>
      </c>
      <c r="AI2699" s="45">
        <f t="shared" si="56"/>
        <v>0.15442237692082222</v>
      </c>
    </row>
    <row r="2700" spans="27:35" x14ac:dyDescent="0.2">
      <c r="AA2700" s="122" t="s">
        <v>88</v>
      </c>
      <c r="AB2700" s="40">
        <f>_xll.qlInterestRateIndexFixingDate($X$9,AC2700)</f>
        <v>58330</v>
      </c>
      <c r="AC2700" s="40">
        <f>_xll.qlCalendarAdvance(calendar,$AC2699,AA2700,,,trigger)</f>
        <v>58334</v>
      </c>
      <c r="AD2700" s="40">
        <f>_xll.qlInterestRateIndexMaturity($X$9,AC2700,)</f>
        <v>58516</v>
      </c>
      <c r="AE2700" s="43">
        <f>_xll.qlTenorBasisValue(TenorBasis6M,AC2700,_xll.ohTrigger(trigger,$X$24))</f>
        <v>2.0134724597979314E-4</v>
      </c>
      <c r="AF2700" s="90">
        <f>_xll.qlTenorBasisForwardRate(TenorBasis6M,AC2700,_xll.ohTrigger(trigger,$X$24))</f>
        <v>1.1623054397769313E-2</v>
      </c>
      <c r="AG2700" s="90">
        <f>_xll.qlIndexFixing(TenorBasisIndex6M,$AB2700,TRUE,_xll.ohTrigger(trigger,$X$24))</f>
        <v>1.1619244440144319E-2</v>
      </c>
      <c r="AH2700" s="43">
        <f>_xll.qlIndexFixing($X$9,$AB2700,TRUE,trigger)</f>
        <v>1.1603465707674262E-2</v>
      </c>
      <c r="AI2700" s="45">
        <f t="shared" si="56"/>
        <v>0.15778732470057844</v>
      </c>
    </row>
    <row r="2701" spans="27:35" x14ac:dyDescent="0.2">
      <c r="AA2701" s="122" t="s">
        <v>88</v>
      </c>
      <c r="AB2701" s="40">
        <f>_xll.qlInterestRateIndexFixingDate($X$9,AC2701)</f>
        <v>58337</v>
      </c>
      <c r="AC2701" s="40">
        <f>_xll.qlCalendarAdvance(calendar,$AC2700,AA2701,,,trigger)</f>
        <v>58341</v>
      </c>
      <c r="AD2701" s="40">
        <f>_xll.qlInterestRateIndexMaturity($X$9,AC2701,)</f>
        <v>58523</v>
      </c>
      <c r="AE2701" s="43">
        <f>_xll.qlTenorBasisValue(TenorBasis6M,AC2701,_xll.ohTrigger(trigger,$X$24))</f>
        <v>2.013182806657091E-4</v>
      </c>
      <c r="AF2701" s="90">
        <f>_xll.qlTenorBasisForwardRate(TenorBasis6M,AC2701,_xll.ohTrigger(trigger,$X$24))</f>
        <v>1.1618968706222031E-2</v>
      </c>
      <c r="AG2701" s="90">
        <f>_xll.qlIndexFixing(TenorBasisIndex6M,$AB2701,TRUE,_xll.ohTrigger(trigger,$X$24))</f>
        <v>1.1551410121676473E-2</v>
      </c>
      <c r="AH2701" s="43">
        <f>_xll.qlIndexFixing($X$9,$AB2701,TRUE,trigger)</f>
        <v>1.1599045864753157E-2</v>
      </c>
      <c r="AI2701" s="45">
        <f t="shared" si="56"/>
        <v>-0.4763574307668425</v>
      </c>
    </row>
    <row r="2702" spans="27:35" x14ac:dyDescent="0.2">
      <c r="AA2702" s="122" t="s">
        <v>88</v>
      </c>
      <c r="AB2702" s="40">
        <f>_xll.qlInterestRateIndexFixingDate($X$9,AC2702)</f>
        <v>58344</v>
      </c>
      <c r="AC2702" s="40">
        <f>_xll.qlCalendarAdvance(calendar,$AC2701,AA2702,,,trigger)</f>
        <v>58348</v>
      </c>
      <c r="AD2702" s="40">
        <f>_xll.qlInterestRateIndexMaturity($X$9,AC2702,)</f>
        <v>58531</v>
      </c>
      <c r="AE2702" s="43">
        <f>_xll.qlTenorBasisValue(TenorBasis6M,AC2702,_xll.ohTrigger(trigger,$X$24))</f>
        <v>2.0128940990098905E-4</v>
      </c>
      <c r="AF2702" s="90">
        <f>_xll.qlTenorBasisForwardRate(TenorBasis6M,AC2702,_xll.ohTrigger(trigger,$X$24))</f>
        <v>1.1614829931918536E-2</v>
      </c>
      <c r="AG2702" s="90">
        <f>_xll.qlIndexFixing(TenorBasisIndex6M,$AB2702,TRUE,_xll.ohTrigger(trigger,$X$24))</f>
        <v>1.1674977647610106E-2</v>
      </c>
      <c r="AH2702" s="43">
        <f>_xll.qlIndexFixing($X$9,$AB2702,TRUE,trigger)</f>
        <v>1.1594551735611278E-2</v>
      </c>
      <c r="AI2702" s="45">
        <f t="shared" si="56"/>
        <v>0.80425911998827437</v>
      </c>
    </row>
    <row r="2703" spans="27:35" x14ac:dyDescent="0.2">
      <c r="AA2703" s="122" t="s">
        <v>88</v>
      </c>
      <c r="AB2703" s="40">
        <f>_xll.qlInterestRateIndexFixingDate($X$9,AC2703)</f>
        <v>58351</v>
      </c>
      <c r="AC2703" s="40">
        <f>_xll.qlCalendarAdvance(calendar,$AC2702,AA2703,,,trigger)</f>
        <v>58355</v>
      </c>
      <c r="AD2703" s="40">
        <f>_xll.qlInterestRateIndexMaturity($X$9,AC2703,)</f>
        <v>58538</v>
      </c>
      <c r="AE2703" s="43">
        <f>_xll.qlTenorBasisValue(TenorBasis6M,AC2703,_xll.ohTrigger(trigger,$X$24))</f>
        <v>2.0126063338346317E-4</v>
      </c>
      <c r="AF2703" s="90">
        <f>_xll.qlTenorBasisForwardRate(TenorBasis6M,AC2703,_xll.ohTrigger(trigger,$X$24))</f>
        <v>1.161081960875515E-2</v>
      </c>
      <c r="AG2703" s="90">
        <f>_xll.qlIndexFixing(TenorBasisIndex6M,$AB2703,TRUE,_xll.ohTrigger(trigger,$X$24))</f>
        <v>1.1607009553279224E-2</v>
      </c>
      <c r="AH2703" s="43">
        <f>_xll.qlIndexFixing($X$9,$AB2703,TRUE,trigger)</f>
        <v>1.1590212088927743E-2</v>
      </c>
      <c r="AI2703" s="45">
        <f t="shared" si="56"/>
        <v>0.16797464351481564</v>
      </c>
    </row>
    <row r="2704" spans="27:35" x14ac:dyDescent="0.2">
      <c r="AA2704" s="122" t="s">
        <v>88</v>
      </c>
      <c r="AB2704" s="40">
        <f>_xll.qlInterestRateIndexFixingDate($X$9,AC2704)</f>
        <v>58358</v>
      </c>
      <c r="AC2704" s="40">
        <f>_xll.qlCalendarAdvance(calendar,$AC2703,AA2704,,,trigger)</f>
        <v>58362</v>
      </c>
      <c r="AD2704" s="40">
        <f>_xll.qlInterestRateIndexMaturity($X$9,AC2704,)</f>
        <v>58545</v>
      </c>
      <c r="AE2704" s="43">
        <f>_xll.qlTenorBasisValue(TenorBasis6M,AC2704,_xll.ohTrigger(trigger,$X$24))</f>
        <v>2.0123195081189979E-4</v>
      </c>
      <c r="AF2704" s="90">
        <f>_xll.qlTenorBasisForwardRate(TenorBasis6M,AC2704,_xll.ohTrigger(trigger,$X$24))</f>
        <v>1.1606845733068057E-2</v>
      </c>
      <c r="AG2704" s="90">
        <f>_xll.qlIndexFixing(TenorBasisIndex6M,$AB2704,TRUE,_xll.ohTrigger(trigger,$X$24))</f>
        <v>1.160303568552371E-2</v>
      </c>
      <c r="AH2704" s="43">
        <f>_xll.qlIndexFixing($X$9,$AB2704,TRUE,trigger)</f>
        <v>1.1585911225850481E-2</v>
      </c>
      <c r="AI2704" s="45">
        <f t="shared" si="56"/>
        <v>0.17124459673228606</v>
      </c>
    </row>
    <row r="2705" spans="27:35" x14ac:dyDescent="0.2">
      <c r="AA2705" s="122" t="s">
        <v>88</v>
      </c>
      <c r="AB2705" s="40">
        <f>_xll.qlInterestRateIndexFixingDate($X$9,AC2705)</f>
        <v>58365</v>
      </c>
      <c r="AC2705" s="40">
        <f>_xll.qlCalendarAdvance(calendar,$AC2704,AA2705,,,trigger)</f>
        <v>58369</v>
      </c>
      <c r="AD2705" s="40">
        <f>_xll.qlInterestRateIndexMaturity($X$9,AC2705,)</f>
        <v>58552</v>
      </c>
      <c r="AE2705" s="43">
        <f>_xll.qlTenorBasisValue(TenorBasis6M,AC2705,_xll.ohTrigger(trigger,$X$24))</f>
        <v>2.0120336188600237E-4</v>
      </c>
      <c r="AF2705" s="90">
        <f>_xll.qlTenorBasisForwardRate(TenorBasis6M,AC2705,_xll.ohTrigger(trigger,$X$24))</f>
        <v>1.1602908304339641E-2</v>
      </c>
      <c r="AG2705" s="90">
        <f>_xll.qlIndexFixing(TenorBasisIndex6M,$AB2705,TRUE,_xll.ohTrigger(trigger,$X$24))</f>
        <v>1.1599098264656982E-2</v>
      </c>
      <c r="AH2705" s="43">
        <f>_xll.qlIndexFixing($X$9,$AB2705,TRUE,trigger)</f>
        <v>1.1581649146126577E-2</v>
      </c>
      <c r="AI2705" s="45">
        <f t="shared" si="56"/>
        <v>0.17449118530405219</v>
      </c>
    </row>
    <row r="2706" spans="27:35" x14ac:dyDescent="0.2">
      <c r="AA2706" s="122" t="s">
        <v>88</v>
      </c>
      <c r="AB2706" s="40">
        <f>_xll.qlInterestRateIndexFixingDate($X$9,AC2706)</f>
        <v>58372</v>
      </c>
      <c r="AC2706" s="40">
        <f>_xll.qlCalendarAdvance(calendar,$AC2705,AA2706,,,trigger)</f>
        <v>58376</v>
      </c>
      <c r="AD2706" s="40">
        <f>_xll.qlInterestRateIndexMaturity($X$9,AC2706,)</f>
        <v>58559</v>
      </c>
      <c r="AE2706" s="43">
        <f>_xll.qlTenorBasisValue(TenorBasis6M,AC2706,_xll.ohTrigger(trigger,$X$24))</f>
        <v>2.0117486630640694E-4</v>
      </c>
      <c r="AF2706" s="90">
        <f>_xll.qlTenorBasisForwardRate(TenorBasis6M,AC2706,_xll.ohTrigger(trigger,$X$24))</f>
        <v>1.1599007322055774E-2</v>
      </c>
      <c r="AG2706" s="90">
        <f>_xll.qlIndexFixing(TenorBasisIndex6M,$AB2706,TRUE,_xll.ohTrigger(trigger,$X$24))</f>
        <v>1.1531894049378355E-2</v>
      </c>
      <c r="AH2706" s="43">
        <f>_xll.qlIndexFixing($X$9,$AB2706,TRUE,trigger)</f>
        <v>1.1577425849504868E-2</v>
      </c>
      <c r="AI2706" s="45">
        <f t="shared" si="56"/>
        <v>-0.45531800126513355</v>
      </c>
    </row>
    <row r="2707" spans="27:35" x14ac:dyDescent="0.2">
      <c r="AA2707" s="122" t="s">
        <v>88</v>
      </c>
      <c r="AB2707" s="40">
        <f>_xll.qlInterestRateIndexFixingDate($X$9,AC2707)</f>
        <v>58379</v>
      </c>
      <c r="AC2707" s="40">
        <f>_xll.qlCalendarAdvance(calendar,$AC2706,AA2707,,,trigger)</f>
        <v>58383</v>
      </c>
      <c r="AD2707" s="40">
        <f>_xll.qlInterestRateIndexMaturity($X$9,AC2707,)</f>
        <v>58565</v>
      </c>
      <c r="AE2707" s="43">
        <f>_xll.qlTenorBasisValue(TenorBasis6M,AC2707,_xll.ohTrigger(trigger,$X$24))</f>
        <v>2.0114646377467925E-4</v>
      </c>
      <c r="AF2707" s="90">
        <f>_xll.qlTenorBasisForwardRate(TenorBasis6M,AC2707,_xll.ohTrigger(trigger,$X$24))</f>
        <v>1.1595219932881182E-2</v>
      </c>
      <c r="AG2707" s="90">
        <f>_xll.qlIndexFixing(TenorBasisIndex6M,$AB2707,TRUE,_xll.ohTrigger(trigger,$X$24))</f>
        <v>1.1591410030520992E-2</v>
      </c>
      <c r="AH2707" s="43">
        <f>_xll.qlIndexFixing($X$9,$AB2707,TRUE,trigger)</f>
        <v>1.1573341237924788E-2</v>
      </c>
      <c r="AI2707" s="45">
        <f t="shared" si="56"/>
        <v>0.18068792596203503</v>
      </c>
    </row>
    <row r="2708" spans="27:35" x14ac:dyDescent="0.2">
      <c r="AA2708" s="122" t="s">
        <v>88</v>
      </c>
      <c r="AB2708" s="40">
        <f>_xll.qlInterestRateIndexFixingDate($X$9,AC2708)</f>
        <v>58386</v>
      </c>
      <c r="AC2708" s="40">
        <f>_xll.qlCalendarAdvance(calendar,$AC2707,AA2708,,,trigger)</f>
        <v>58390</v>
      </c>
      <c r="AD2708" s="40">
        <f>_xll.qlInterestRateIndexMaturity($X$9,AC2708,)</f>
        <v>58572</v>
      </c>
      <c r="AE2708" s="43">
        <f>_xll.qlTenorBasisValue(TenorBasis6M,AC2708,_xll.ohTrigger(trigger,$X$24))</f>
        <v>2.0111815399331199E-4</v>
      </c>
      <c r="AF2708" s="90">
        <f>_xll.qlTenorBasisForwardRate(TenorBasis6M,AC2708,_xll.ohTrigger(trigger,$X$24))</f>
        <v>1.1591389361838402E-2</v>
      </c>
      <c r="AG2708" s="90">
        <f>_xll.qlIndexFixing(TenorBasisIndex6M,$AB2708,TRUE,_xll.ohTrigger(trigger,$X$24))</f>
        <v>1.1523965127000466E-2</v>
      </c>
      <c r="AH2708" s="43">
        <f>_xll.qlIndexFixing($X$9,$AB2708,TRUE,trigger)</f>
        <v>1.1569192869564756E-2</v>
      </c>
      <c r="AI2708" s="45">
        <f t="shared" si="56"/>
        <v>-0.45227742564289686</v>
      </c>
    </row>
    <row r="2709" spans="27:35" x14ac:dyDescent="0.2">
      <c r="AA2709" s="122" t="s">
        <v>88</v>
      </c>
      <c r="AB2709" s="40">
        <f>_xll.qlInterestRateIndexFixingDate($X$9,AC2709)</f>
        <v>58393</v>
      </c>
      <c r="AC2709" s="40">
        <f>_xll.qlCalendarAdvance(calendar,$AC2708,AA2709,,,trigger)</f>
        <v>58397</v>
      </c>
      <c r="AD2709" s="40">
        <f>_xll.qlInterestRateIndexMaturity($X$9,AC2709,)</f>
        <v>58579</v>
      </c>
      <c r="AE2709" s="43">
        <f>_xll.qlTenorBasisValue(TenorBasis6M,AC2709,_xll.ohTrigger(trigger,$X$24))</f>
        <v>2.0108993666572206E-4</v>
      </c>
      <c r="AF2709" s="90">
        <f>_xll.qlTenorBasisForwardRate(TenorBasis6M,AC2709,_xll.ohTrigger(trigger,$X$24))</f>
        <v>1.1587595234538152E-2</v>
      </c>
      <c r="AG2709" s="90">
        <f>_xll.qlIndexFixing(TenorBasisIndex6M,$AB2709,TRUE,_xll.ohTrigger(trigger,$X$24))</f>
        <v>1.1647923144134813E-2</v>
      </c>
      <c r="AH2709" s="43">
        <f>_xll.qlIndexFixing($X$9,$AB2709,TRUE,trigger)</f>
        <v>1.1565083282297346E-2</v>
      </c>
      <c r="AI2709" s="45">
        <f t="shared" si="56"/>
        <v>0.82839861837467188</v>
      </c>
    </row>
    <row r="2710" spans="27:35" x14ac:dyDescent="0.2">
      <c r="AA2710" s="122" t="s">
        <v>88</v>
      </c>
      <c r="AB2710" s="40">
        <f>_xll.qlInterestRateIndexFixingDate($X$9,AC2710)</f>
        <v>58400</v>
      </c>
      <c r="AC2710" s="40">
        <f>_xll.qlCalendarAdvance(calendar,$AC2709,AA2710,,,trigger)</f>
        <v>58404</v>
      </c>
      <c r="AD2710" s="40">
        <f>_xll.qlInterestRateIndexMaturity($X$9,AC2710,)</f>
        <v>58586</v>
      </c>
      <c r="AE2710" s="43">
        <f>_xll.qlTenorBasisValue(TenorBasis6M,AC2710,_xll.ohTrigger(trigger,$X$24))</f>
        <v>2.0106181149624774E-4</v>
      </c>
      <c r="AF2710" s="90">
        <f>_xll.qlTenorBasisForwardRate(TenorBasis6M,AC2710,_xll.ohTrigger(trigger,$X$24))</f>
        <v>1.1583837550477975E-2</v>
      </c>
      <c r="AG2710" s="90">
        <f>_xll.qlIndexFixing(TenorBasisIndex6M,$AB2710,TRUE,_xll.ohTrigger(trigger,$X$24))</f>
        <v>1.1580027670755501E-2</v>
      </c>
      <c r="AH2710" s="43">
        <f>_xll.qlIndexFixing($X$9,$AB2710,TRUE,trigger)</f>
        <v>1.1561012475880993E-2</v>
      </c>
      <c r="AI2710" s="45">
        <f t="shared" si="56"/>
        <v>0.19015194874507854</v>
      </c>
    </row>
    <row r="2711" spans="27:35" x14ac:dyDescent="0.2">
      <c r="AA2711" s="122" t="s">
        <v>88</v>
      </c>
      <c r="AB2711" s="40">
        <f>_xll.qlInterestRateIndexFixingDate($X$9,AC2711)</f>
        <v>58407</v>
      </c>
      <c r="AC2711" s="40">
        <f>_xll.qlCalendarAdvance(calendar,$AC2710,AA2711,,,trigger)</f>
        <v>58411</v>
      </c>
      <c r="AD2711" s="40">
        <f>_xll.qlInterestRateIndexMaturity($X$9,AC2711,)</f>
        <v>58594</v>
      </c>
      <c r="AE2711" s="43">
        <f>_xll.qlTenorBasisValue(TenorBasis6M,AC2711,_xll.ohTrigger(trigger,$X$24))</f>
        <v>2.0103377819014604E-4</v>
      </c>
      <c r="AF2711" s="90">
        <f>_xll.qlTenorBasisForwardRate(TenorBasis6M,AC2711,_xll.ohTrigger(trigger,$X$24))</f>
        <v>1.1580049089482895E-2</v>
      </c>
      <c r="AG2711" s="90">
        <f>_xll.qlIndexFixing(TenorBasisIndex6M,$AB2711,TRUE,_xll.ohTrigger(trigger,$X$24))</f>
        <v>1.1576239095497017E-2</v>
      </c>
      <c r="AH2711" s="43">
        <f>_xll.qlIndexFixing($X$9,$AB2711,TRUE,trigger)</f>
        <v>1.1556891104326721E-2</v>
      </c>
      <c r="AI2711" s="45">
        <f t="shared" si="56"/>
        <v>0.193479911702963</v>
      </c>
    </row>
    <row r="2712" spans="27:35" x14ac:dyDescent="0.2">
      <c r="AA2712" s="122" t="s">
        <v>88</v>
      </c>
      <c r="AB2712" s="40">
        <f>_xll.qlInterestRateIndexFixingDate($X$9,AC2712)</f>
        <v>58414</v>
      </c>
      <c r="AC2712" s="40">
        <f>_xll.qlCalendarAdvance(calendar,$AC2711,AA2712,,,trigger)</f>
        <v>58418</v>
      </c>
      <c r="AD2712" s="40">
        <f>_xll.qlInterestRateIndexMaturity($X$9,AC2712,)</f>
        <v>58601</v>
      </c>
      <c r="AE2712" s="43">
        <f>_xll.qlTenorBasisValue(TenorBasis6M,AC2712,_xll.ohTrigger(trigger,$X$24))</f>
        <v>2.0100583645358996E-4</v>
      </c>
      <c r="AF2712" s="90">
        <f>_xll.qlTenorBasisForwardRate(TenorBasis6M,AC2712,_xll.ohTrigger(trigger,$X$24))</f>
        <v>1.1576366775216491E-2</v>
      </c>
      <c r="AG2712" s="90">
        <f>_xll.qlIndexFixing(TenorBasisIndex6M,$AB2712,TRUE,_xll.ohTrigger(trigger,$X$24))</f>
        <v>1.1572556788601331E-2</v>
      </c>
      <c r="AH2712" s="43">
        <f>_xll.qlIndexFixing($X$9,$AB2712,TRUE,trigger)</f>
        <v>1.1552900501186543E-2</v>
      </c>
      <c r="AI2712" s="45">
        <f t="shared" si="56"/>
        <v>0.1965628741478799</v>
      </c>
    </row>
    <row r="2713" spans="27:35" x14ac:dyDescent="0.2">
      <c r="AA2713" s="122" t="s">
        <v>88</v>
      </c>
      <c r="AB2713" s="40">
        <f>_xll.qlInterestRateIndexFixingDate($X$9,AC2713)</f>
        <v>58421</v>
      </c>
      <c r="AC2713" s="40">
        <f>_xll.qlCalendarAdvance(calendar,$AC2712,AA2713,,,trigger)</f>
        <v>58425</v>
      </c>
      <c r="AD2713" s="40">
        <f>_xll.qlInterestRateIndexMaturity($X$9,AC2713,)</f>
        <v>58608</v>
      </c>
      <c r="AE2713" s="43">
        <f>_xll.qlTenorBasisValue(TenorBasis6M,AC2713,_xll.ohTrigger(trigger,$X$24))</f>
        <v>2.0097798599366567E-4</v>
      </c>
      <c r="AF2713" s="90">
        <f>_xll.qlTenorBasisForwardRate(TenorBasis6M,AC2713,_xll.ohTrigger(trigger,$X$24))</f>
        <v>1.1572720903872211E-2</v>
      </c>
      <c r="AG2713" s="90">
        <f>_xll.qlIndexFixing(TenorBasisIndex6M,$AB2713,TRUE,_xll.ohTrigger(trigger,$X$24))</f>
        <v>1.1568910924558314E-2</v>
      </c>
      <c r="AH2713" s="43">
        <f>_xll.qlIndexFixing($X$9,$AB2713,TRUE,trigger)</f>
        <v>1.1548948679458547E-2</v>
      </c>
      <c r="AI2713" s="45">
        <f t="shared" si="56"/>
        <v>0.19962245099766976</v>
      </c>
    </row>
    <row r="2714" spans="27:35" x14ac:dyDescent="0.2">
      <c r="AA2714" s="122" t="s">
        <v>88</v>
      </c>
      <c r="AB2714" s="40">
        <f>_xll.qlInterestRateIndexFixingDate($X$9,AC2714)</f>
        <v>58428</v>
      </c>
      <c r="AC2714" s="40">
        <f>_xll.qlCalendarAdvance(calendar,$AC2713,AA2714,,,trigger)</f>
        <v>58432</v>
      </c>
      <c r="AD2714" s="40">
        <f>_xll.qlInterestRateIndexMaturity($X$9,AC2714,)</f>
        <v>58615</v>
      </c>
      <c r="AE2714" s="43">
        <f>_xll.qlTenorBasisValue(TenorBasis6M,AC2714,_xll.ohTrigger(trigger,$X$24))</f>
        <v>2.0095022651836985E-4</v>
      </c>
      <c r="AF2714" s="90">
        <f>_xll.qlTenorBasisForwardRate(TenorBasis6M,AC2714,_xll.ohTrigger(trigger,$X$24))</f>
        <v>1.1569111474959518E-2</v>
      </c>
      <c r="AG2714" s="90">
        <f>_xll.qlIndexFixing(TenorBasisIndex6M,$AB2714,TRUE,_xll.ohTrigger(trigger,$X$24))</f>
        <v>1.1565301502875247E-2</v>
      </c>
      <c r="AH2714" s="43">
        <f>_xll.qlIndexFixing($X$9,$AB2714,TRUE,trigger)</f>
        <v>1.1545035638911221E-2</v>
      </c>
      <c r="AI2714" s="45">
        <f t="shared" si="56"/>
        <v>0.20265863964025535</v>
      </c>
    </row>
    <row r="2715" spans="27:35" x14ac:dyDescent="0.2">
      <c r="AA2715" s="122" t="s">
        <v>88</v>
      </c>
      <c r="AB2715" s="40">
        <f>_xll.qlInterestRateIndexFixingDate($X$9,AC2715)</f>
        <v>58433</v>
      </c>
      <c r="AC2715" s="40">
        <f>_xll.qlCalendarAdvance(calendar,$AC2714,AA2715,,,trigger)</f>
        <v>58439</v>
      </c>
      <c r="AD2715" s="40">
        <f>_xll.qlInterestRateIndexMaturity($X$9,AC2715,)</f>
        <v>58622</v>
      </c>
      <c r="AE2715" s="43">
        <f>_xll.qlTenorBasisValue(TenorBasis6M,AC2715,_xll.ohTrigger(trigger,$X$24))</f>
        <v>2.0092255773660698E-4</v>
      </c>
      <c r="AF2715" s="90">
        <f>_xll.qlTenorBasisForwardRate(TenorBasis6M,AC2715,_xll.ohTrigger(trigger,$X$24))</f>
        <v>1.1565538487989184E-2</v>
      </c>
      <c r="AG2715" s="90">
        <f>_xll.qlIndexFixing(TenorBasisIndex6M,$AB2715,TRUE,_xll.ohTrigger(trigger,$X$24))</f>
        <v>1.1561728523064649E-2</v>
      </c>
      <c r="AH2715" s="43">
        <f>_xll.qlIndexFixing($X$9,$AB2715,TRUE,trigger)</f>
        <v>1.1541161379313932E-2</v>
      </c>
      <c r="AI2715" s="45">
        <f t="shared" si="56"/>
        <v>0.2056714375071704</v>
      </c>
    </row>
    <row r="2716" spans="27:35" x14ac:dyDescent="0.2">
      <c r="AA2716" s="122" t="s">
        <v>88</v>
      </c>
      <c r="AB2716" s="40">
        <f>_xll.qlInterestRateIndexFixingDate($X$9,AC2716)</f>
        <v>58442</v>
      </c>
      <c r="AC2716" s="40">
        <f>_xll.qlCalendarAdvance(calendar,$AC2715,AA2716,,,trigger)</f>
        <v>58446</v>
      </c>
      <c r="AD2716" s="40">
        <f>_xll.qlInterestRateIndexMaturity($X$9,AC2716,)</f>
        <v>58628</v>
      </c>
      <c r="AE2716" s="43">
        <f>_xll.qlTenorBasisValue(TenorBasis6M,AC2716,_xll.ohTrigger(trigger,$X$24))</f>
        <v>2.0089497935818661E-4</v>
      </c>
      <c r="AF2716" s="90">
        <f>_xll.qlTenorBasisForwardRate(TenorBasis6M,AC2716,_xll.ohTrigger(trigger,$X$24))</f>
        <v>1.1562056726418463E-2</v>
      </c>
      <c r="AG2716" s="90">
        <f>_xll.qlIndexFixing(TenorBasisIndex6M,$AB2716,TRUE,_xll.ohTrigger(trigger,$X$24))</f>
        <v>1.1622225220209293E-2</v>
      </c>
      <c r="AH2716" s="43">
        <f>_xll.qlIndexFixing($X$9,$AB2716,TRUE,trigger)</f>
        <v>1.1537402022098589E-2</v>
      </c>
      <c r="AI2716" s="45">
        <f t="shared" si="56"/>
        <v>0.84823198110704423</v>
      </c>
    </row>
    <row r="2717" spans="27:35" x14ac:dyDescent="0.2">
      <c r="AA2717" s="122" t="s">
        <v>88</v>
      </c>
      <c r="AB2717" s="40">
        <f>_xll.qlInterestRateIndexFixingDate($X$9,AC2717)</f>
        <v>58449</v>
      </c>
      <c r="AC2717" s="40">
        <f>_xll.qlCalendarAdvance(calendar,$AC2716,AA2717,,,trigger)</f>
        <v>58453</v>
      </c>
      <c r="AD2717" s="40">
        <f>_xll.qlInterestRateIndexMaturity($X$9,AC2717,)</f>
        <v>58635</v>
      </c>
      <c r="AE2717" s="43">
        <f>_xll.qlTenorBasisValue(TenorBasis6M,AC2717,_xll.ohTrigger(trigger,$X$24))</f>
        <v>2.0086749109382064E-4</v>
      </c>
      <c r="AF2717" s="90">
        <f>_xll.qlTenorBasisForwardRate(TenorBasis6M,AC2717,_xll.ohTrigger(trigger,$X$24))</f>
        <v>1.1558554131226556E-2</v>
      </c>
      <c r="AG2717" s="90">
        <f>_xll.qlIndexFixing(TenorBasisIndex6M,$AB2717,TRUE,_xll.ohTrigger(trigger,$X$24))</f>
        <v>1.1554744301883564E-2</v>
      </c>
      <c r="AH2717" s="43">
        <f>_xll.qlIndexFixing($X$9,$AB2717,TRUE,trigger)</f>
        <v>1.1533602675106407E-2</v>
      </c>
      <c r="AI2717" s="45">
        <f t="shared" si="56"/>
        <v>0.2114162677715678</v>
      </c>
    </row>
    <row r="2718" spans="27:35" x14ac:dyDescent="0.2">
      <c r="AA2718" s="122" t="s">
        <v>88</v>
      </c>
      <c r="AB2718" s="40">
        <f>_xll.qlInterestRateIndexFixingDate($X$9,AC2718)</f>
        <v>58456</v>
      </c>
      <c r="AC2718" s="40">
        <f>_xll.qlCalendarAdvance(calendar,$AC2717,AA2718,,,trigger)</f>
        <v>58460</v>
      </c>
      <c r="AD2718" s="40">
        <f>_xll.qlInterestRateIndexMaturity($X$9,AC2718,)</f>
        <v>58642</v>
      </c>
      <c r="AE2718" s="43">
        <f>_xll.qlTenorBasisValue(TenorBasis6M,AC2718,_xll.ohTrigger(trigger,$X$24))</f>
        <v>2.0084009265512078E-4</v>
      </c>
      <c r="AF2718" s="90">
        <f>_xll.qlTenorBasisForwardRate(TenorBasis6M,AC2718,_xll.ohTrigger(trigger,$X$24))</f>
        <v>1.1555087975363127E-2</v>
      </c>
      <c r="AG2718" s="90">
        <f>_xll.qlIndexFixing(TenorBasisIndex6M,$AB2718,TRUE,_xll.ohTrigger(trigger,$X$24))</f>
        <v>1.1551278152937678E-2</v>
      </c>
      <c r="AH2718" s="43">
        <f>_xll.qlIndexFixing($X$9,$AB2718,TRUE,trigger)</f>
        <v>1.1529842107124998E-2</v>
      </c>
      <c r="AI2718" s="45">
        <f t="shared" si="56"/>
        <v>0.21436045812679716</v>
      </c>
    </row>
    <row r="2719" spans="27:35" x14ac:dyDescent="0.2">
      <c r="AA2719" s="122" t="s">
        <v>88</v>
      </c>
      <c r="AB2719" s="40">
        <f>_xll.qlInterestRateIndexFixingDate($X$9,AC2719)</f>
        <v>58463</v>
      </c>
      <c r="AC2719" s="40">
        <f>_xll.qlCalendarAdvance(calendar,$AC2718,AA2719,,,trigger)</f>
        <v>58467</v>
      </c>
      <c r="AD2719" s="40">
        <f>_xll.qlInterestRateIndexMaturity($X$9,AC2719,)</f>
        <v>58649</v>
      </c>
      <c r="AE2719" s="43">
        <f>_xll.qlTenorBasisValue(TenorBasis6M,AC2719,_xll.ohTrigger(trigger,$X$24))</f>
        <v>2.0081278375459559E-4</v>
      </c>
      <c r="AF2719" s="90">
        <f>_xll.qlTenorBasisForwardRate(TenorBasis6M,AC2719,_xll.ohTrigger(trigger,$X$24))</f>
        <v>1.1551658258353392E-2</v>
      </c>
      <c r="AG2719" s="90">
        <f>_xll.qlIndexFixing(TenorBasisIndex6M,$AB2719,TRUE,_xll.ohTrigger(trigger,$X$24))</f>
        <v>1.148442519863339E-2</v>
      </c>
      <c r="AH2719" s="43">
        <f>_xll.qlIndexFixing($X$9,$AB2719,TRUE,trigger)</f>
        <v>1.1526120317934754E-2</v>
      </c>
      <c r="AI2719" s="45">
        <f t="shared" si="56"/>
        <v>-0.41695119301363504</v>
      </c>
    </row>
    <row r="2720" spans="27:35" x14ac:dyDescent="0.2">
      <c r="AA2720" s="122" t="s">
        <v>88</v>
      </c>
      <c r="AB2720" s="40">
        <f>_xll.qlInterestRateIndexFixingDate($X$9,AC2720)</f>
        <v>58470</v>
      </c>
      <c r="AC2720" s="40">
        <f>_xll.qlCalendarAdvance(calendar,$AC2719,AA2720,,,trigger)</f>
        <v>58474</v>
      </c>
      <c r="AD2720" s="40">
        <f>_xll.qlInterestRateIndexMaturity($X$9,AC2720,)</f>
        <v>58656</v>
      </c>
      <c r="AE2720" s="43">
        <f>_xll.qlTenorBasisValue(TenorBasis6M,AC2720,_xll.ohTrigger(trigger,$X$24))</f>
        <v>2.0078556410564805E-4</v>
      </c>
      <c r="AF2720" s="90">
        <f>_xll.qlTenorBasisForwardRate(TenorBasis6M,AC2720,_xll.ohTrigger(trigger,$X$24))</f>
        <v>1.1548264979720368E-2</v>
      </c>
      <c r="AG2720" s="90">
        <f>_xll.qlIndexFixing(TenorBasisIndex6M,$AB2720,TRUE,_xll.ohTrigger(trigger,$X$24))</f>
        <v>1.1608346809465587E-2</v>
      </c>
      <c r="AH2720" s="43">
        <f>_xll.qlIndexFixing($X$9,$AB2720,TRUE,trigger)</f>
        <v>1.152243730731871E-2</v>
      </c>
      <c r="AI2720" s="45">
        <f t="shared" si="56"/>
        <v>0.85909502146876493</v>
      </c>
    </row>
    <row r="2721" spans="27:35" x14ac:dyDescent="0.2">
      <c r="AA2721" s="122" t="s">
        <v>88</v>
      </c>
      <c r="AB2721" s="40">
        <f>_xll.qlInterestRateIndexFixingDate($X$9,AC2721)</f>
        <v>58477</v>
      </c>
      <c r="AC2721" s="40">
        <f>_xll.qlCalendarAdvance(calendar,$AC2720,AA2721,,,trigger)</f>
        <v>58481</v>
      </c>
      <c r="AD2721" s="40">
        <f>_xll.qlInterestRateIndexMaturity($X$9,AC2721,)</f>
        <v>58663</v>
      </c>
      <c r="AE2721" s="43">
        <f>_xll.qlTenorBasisValue(TenorBasis6M,AC2721,_xll.ohTrigger(trigger,$X$24))</f>
        <v>2.0075843342257278E-4</v>
      </c>
      <c r="AF2721" s="90">
        <f>_xll.qlTenorBasisForwardRate(TenorBasis6M,AC2721,_xll.ohTrigger(trigger,$X$24))</f>
        <v>1.1544908138997615E-2</v>
      </c>
      <c r="AG2721" s="90">
        <f>_xll.qlIndexFixing(TenorBasisIndex6M,$AB2721,TRUE,_xll.ohTrigger(trigger,$X$24))</f>
        <v>1.1541098336907986E-2</v>
      </c>
      <c r="AH2721" s="43">
        <f>_xll.qlIndexFixing($X$9,$AB2721,TRUE,trigger)</f>
        <v>1.1518793075060771E-2</v>
      </c>
      <c r="AI2721" s="45">
        <f t="shared" si="56"/>
        <v>0.22305261847214292</v>
      </c>
    </row>
    <row r="2722" spans="27:35" x14ac:dyDescent="0.2">
      <c r="AA2722" s="122" t="s">
        <v>88</v>
      </c>
      <c r="AB2722" s="40">
        <f>_xll.qlInterestRateIndexFixingDate($X$9,AC2722)</f>
        <v>58484</v>
      </c>
      <c r="AC2722" s="40">
        <f>_xll.qlCalendarAdvance(calendar,$AC2721,AA2722,,,trigger)</f>
        <v>58488</v>
      </c>
      <c r="AD2722" s="40">
        <f>_xll.qlInterestRateIndexMaturity($X$9,AC2722,)</f>
        <v>58670</v>
      </c>
      <c r="AE2722" s="43">
        <f>_xll.qlTenorBasisValue(TenorBasis6M,AC2722,_xll.ohTrigger(trigger,$X$24))</f>
        <v>2.0073139142055339E-4</v>
      </c>
      <c r="AF2722" s="90">
        <f>_xll.qlTenorBasisForwardRate(TenorBasis6M,AC2722,_xll.ohTrigger(trigger,$X$24))</f>
        <v>1.1541587735716497E-2</v>
      </c>
      <c r="AG2722" s="90">
        <f>_xll.qlIndexFixing(TenorBasisIndex6M,$AB2722,TRUE,_xll.ohTrigger(trigger,$X$24))</f>
        <v>1.1537777940265075E-2</v>
      </c>
      <c r="AH2722" s="43">
        <f>_xll.qlIndexFixing($X$9,$AB2722,TRUE,trigger)</f>
        <v>1.1515187620947925E-2</v>
      </c>
      <c r="AI2722" s="45">
        <f t="shared" si="56"/>
        <v>0.22590319317150262</v>
      </c>
    </row>
    <row r="2723" spans="27:35" x14ac:dyDescent="0.2">
      <c r="AA2723" s="122" t="s">
        <v>88</v>
      </c>
      <c r="AB2723" s="40">
        <f>_xll.qlInterestRateIndexFixingDate($X$9,AC2723)</f>
        <v>58491</v>
      </c>
      <c r="AC2723" s="40">
        <f>_xll.qlCalendarAdvance(calendar,$AC2722,AA2723,,,trigger)</f>
        <v>58495</v>
      </c>
      <c r="AD2723" s="40">
        <f>_xll.qlInterestRateIndexMaturity($X$9,AC2723,)</f>
        <v>58677</v>
      </c>
      <c r="AE2723" s="43">
        <f>_xll.qlTenorBasisValue(TenorBasis6M,AC2723,_xll.ohTrigger(trigger,$X$24))</f>
        <v>2.0070443781565979E-4</v>
      </c>
      <c r="AF2723" s="90">
        <f>_xll.qlTenorBasisForwardRate(TenorBasis6M,AC2723,_xll.ohTrigger(trigger,$X$24))</f>
        <v>1.1538303769412332E-2</v>
      </c>
      <c r="AG2723" s="90">
        <f>_xll.qlIndexFixing(TenorBasisIndex6M,$AB2723,TRUE,_xll.ohTrigger(trigger,$X$24))</f>
        <v>1.1534493980529283E-2</v>
      </c>
      <c r="AH2723" s="43">
        <f>_xll.qlIndexFixing($X$9,$AB2723,TRUE,trigger)</f>
        <v>1.1511620944769787E-2</v>
      </c>
      <c r="AI2723" s="45">
        <f t="shared" si="56"/>
        <v>0.22873035759495702</v>
      </c>
    </row>
    <row r="2724" spans="27:35" x14ac:dyDescent="0.2">
      <c r="AA2724" s="122" t="s">
        <v>88</v>
      </c>
      <c r="AB2724" s="40">
        <f>_xll.qlInterestRateIndexFixingDate($X$9,AC2724)</f>
        <v>58498</v>
      </c>
      <c r="AC2724" s="40">
        <f>_xll.qlCalendarAdvance(calendar,$AC2723,AA2724,,,trigger)</f>
        <v>58502</v>
      </c>
      <c r="AD2724" s="40">
        <f>_xll.qlInterestRateIndexMaturity($X$9,AC2724,)</f>
        <v>58686</v>
      </c>
      <c r="AE2724" s="43">
        <f>_xll.qlTenorBasisValue(TenorBasis6M,AC2724,_xll.ohTrigger(trigger,$X$24))</f>
        <v>2.0067757232484563E-4</v>
      </c>
      <c r="AF2724" s="90">
        <f>_xll.qlTenorBasisForwardRate(TenorBasis6M,AC2724,_xll.ohTrigger(trigger,$X$24))</f>
        <v>1.153498682517631E-2</v>
      </c>
      <c r="AG2724" s="90">
        <f>_xll.qlIndexFixing(TenorBasisIndex6M,$AB2724,TRUE,_xll.ohTrigger(trigger,$X$24))</f>
        <v>1.1531176800278126E-2</v>
      </c>
      <c r="AH2724" s="43">
        <f>_xll.qlIndexFixing($X$9,$AB2724,TRUE,trigger)</f>
        <v>1.1507983503907708E-2</v>
      </c>
      <c r="AI2724" s="45">
        <f t="shared" si="56"/>
        <v>0.23193296370417268</v>
      </c>
    </row>
    <row r="2725" spans="27:35" x14ac:dyDescent="0.2">
      <c r="AA2725" s="122" t="s">
        <v>88</v>
      </c>
      <c r="AB2725" s="40">
        <f>_xll.qlInterestRateIndexFixingDate($X$9,AC2725)</f>
        <v>58505</v>
      </c>
      <c r="AC2725" s="40">
        <f>_xll.qlCalendarAdvance(calendar,$AC2724,AA2725,,,trigger)</f>
        <v>58509</v>
      </c>
      <c r="AD2725" s="40">
        <f>_xll.qlInterestRateIndexMaturity($X$9,AC2725,)</f>
        <v>58693</v>
      </c>
      <c r="AE2725" s="43">
        <f>_xll.qlTenorBasisValue(TenorBasis6M,AC2725,_xll.ohTrigger(trigger,$X$24))</f>
        <v>2.0065079466594565E-4</v>
      </c>
      <c r="AF2725" s="90">
        <f>_xll.qlTenorBasisForwardRate(TenorBasis6M,AC2725,_xll.ohTrigger(trigger,$X$24))</f>
        <v>1.1531780731528352E-2</v>
      </c>
      <c r="AG2725" s="90">
        <f>_xll.qlIndexFixing(TenorBasisIndex6M,$AB2725,TRUE,_xll.ohTrigger(trigger,$X$24))</f>
        <v>1.1527970713117586E-2</v>
      </c>
      <c r="AH2725" s="43">
        <f>_xll.qlIndexFixing($X$9,$AB2725,TRUE,trigger)</f>
        <v>1.1504499700523673E-2</v>
      </c>
      <c r="AI2725" s="45">
        <f t="shared" si="56"/>
        <v>0.23471012593912627</v>
      </c>
    </row>
    <row r="2726" spans="27:35" x14ac:dyDescent="0.2">
      <c r="AA2726" s="122" t="s">
        <v>88</v>
      </c>
      <c r="AB2726" s="40">
        <f>_xll.qlInterestRateIndexFixingDate($X$9,AC2726)</f>
        <v>58512</v>
      </c>
      <c r="AC2726" s="40">
        <f>_xll.qlCalendarAdvance(calendar,$AC2725,AA2726,,,trigger)</f>
        <v>58516</v>
      </c>
      <c r="AD2726" s="40">
        <f>_xll.qlInterestRateIndexMaturity($X$9,AC2726,)</f>
        <v>58700</v>
      </c>
      <c r="AE2726" s="43">
        <f>_xll.qlTenorBasisValue(TenorBasis6M,AC2726,_xll.ohTrigger(trigger,$X$24))</f>
        <v>2.0062410455767295E-4</v>
      </c>
      <c r="AF2726" s="90">
        <f>_xll.qlTenorBasisForwardRate(TenorBasis6M,AC2726,_xll.ohTrigger(trigger,$X$24))</f>
        <v>1.1528611075802638E-2</v>
      </c>
      <c r="AG2726" s="90">
        <f>_xll.qlIndexFixing(TenorBasisIndex6M,$AB2726,TRUE,_xll.ohTrigger(trigger,$X$24))</f>
        <v>1.1524801063808912E-2</v>
      </c>
      <c r="AH2726" s="43">
        <f>_xll.qlIndexFixing($X$9,$AB2726,TRUE,trigger)</f>
        <v>1.1501054676964207E-2</v>
      </c>
      <c r="AI2726" s="45">
        <f t="shared" si="56"/>
        <v>0.23746386844705411</v>
      </c>
    </row>
    <row r="2727" spans="27:35" x14ac:dyDescent="0.2">
      <c r="AA2727" s="122" t="s">
        <v>88</v>
      </c>
      <c r="AB2727" s="40">
        <f>_xll.qlInterestRateIndexFixingDate($X$9,AC2727)</f>
        <v>58519</v>
      </c>
      <c r="AC2727" s="40">
        <f>_xll.qlCalendarAdvance(calendar,$AC2726,AA2727,,,trigger)</f>
        <v>58523</v>
      </c>
      <c r="AD2727" s="40">
        <f>_xll.qlInterestRateIndexMaturity($X$9,AC2727,)</f>
        <v>58707</v>
      </c>
      <c r="AE2727" s="43">
        <f>_xll.qlTenorBasisValue(TenorBasis6M,AC2727,_xll.ohTrigger(trigger,$X$24))</f>
        <v>2.0059750171961643E-4</v>
      </c>
      <c r="AF2727" s="90">
        <f>_xll.qlTenorBasisForwardRate(TenorBasis6M,AC2727,_xll.ohTrigger(trigger,$X$24))</f>
        <v>1.1525477857542144E-2</v>
      </c>
      <c r="AG2727" s="90">
        <f>_xll.qlIndexFixing(TenorBasisIndex6M,$AB2727,TRUE,_xll.ohTrigger(trigger,$X$24))</f>
        <v>1.1584726637066885E-2</v>
      </c>
      <c r="AH2727" s="43">
        <f>_xll.qlIndexFixing($X$9,$AB2727,TRUE,trigger)</f>
        <v>1.1497648433025559E-2</v>
      </c>
      <c r="AI2727" s="45">
        <f t="shared" si="56"/>
        <v>0.87078204041326357</v>
      </c>
    </row>
    <row r="2728" spans="27:35" x14ac:dyDescent="0.2">
      <c r="AA2728" s="122" t="s">
        <v>88</v>
      </c>
      <c r="AB2728" s="40">
        <f>_xll.qlInterestRateIndexFixingDate($X$9,AC2728)</f>
        <v>58526</v>
      </c>
      <c r="AC2728" s="40">
        <f>_xll.qlCalendarAdvance(calendar,$AC2727,AA2728,,,trigger)</f>
        <v>58530</v>
      </c>
      <c r="AD2728" s="40">
        <f>_xll.qlInterestRateIndexMaturity($X$9,AC2728,)</f>
        <v>58714</v>
      </c>
      <c r="AE2728" s="43">
        <f>_xll.qlTenorBasisValue(TenorBasis6M,AC2728,_xll.ohTrigger(trigger,$X$24))</f>
        <v>2.0057098587223819E-4</v>
      </c>
      <c r="AF2728" s="90">
        <f>_xll.qlTenorBasisForwardRate(TenorBasis6M,AC2728,_xll.ohTrigger(trigger,$X$24))</f>
        <v>1.1522381076296793E-2</v>
      </c>
      <c r="AG2728" s="90">
        <f>_xll.qlIndexFixing(TenorBasisIndex6M,$AB2728,TRUE,_xll.ohTrigger(trigger,$X$24))</f>
        <v>1.1518571076925145E-2</v>
      </c>
      <c r="AH2728" s="43">
        <f>_xll.qlIndexFixing($X$9,$AB2728,TRUE,trigger)</f>
        <v>1.1494280968506587E-2</v>
      </c>
      <c r="AI2728" s="45">
        <f t="shared" si="56"/>
        <v>0.24290108418558581</v>
      </c>
    </row>
    <row r="2729" spans="27:35" x14ac:dyDescent="0.2">
      <c r="AA2729" s="122" t="s">
        <v>88</v>
      </c>
      <c r="AB2729" s="40">
        <f>_xll.qlInterestRateIndexFixingDate($X$9,AC2729)</f>
        <v>58533</v>
      </c>
      <c r="AC2729" s="40">
        <f>_xll.qlCalendarAdvance(calendar,$AC2728,AA2729,,,trigger)</f>
        <v>58537</v>
      </c>
      <c r="AD2729" s="40">
        <f>_xll.qlInterestRateIndexMaturity($X$9,AC2729,)</f>
        <v>58720</v>
      </c>
      <c r="AE2729" s="43">
        <f>_xll.qlTenorBasisValue(TenorBasis6M,AC2729,_xll.ohTrigger(trigger,$X$24))</f>
        <v>2.0054455673687092E-4</v>
      </c>
      <c r="AF2729" s="90">
        <f>_xll.qlTenorBasisForwardRate(TenorBasis6M,AC2729,_xll.ohTrigger(trigger,$X$24))</f>
        <v>1.151934280774152E-2</v>
      </c>
      <c r="AG2729" s="90">
        <f>_xll.qlIndexFixing(TenorBasisIndex6M,$AB2729,TRUE,_xll.ohTrigger(trigger,$X$24))</f>
        <v>1.1515532935691764E-2</v>
      </c>
      <c r="AH2729" s="43">
        <f>_xll.qlIndexFixing($X$9,$AB2729,TRUE,trigger)</f>
        <v>1.1490993621316276E-2</v>
      </c>
      <c r="AI2729" s="45">
        <f t="shared" si="56"/>
        <v>0.24539314375487953</v>
      </c>
    </row>
    <row r="2730" spans="27:35" x14ac:dyDescent="0.2">
      <c r="AA2730" s="122" t="s">
        <v>88</v>
      </c>
      <c r="AB2730" s="40">
        <f>_xll.qlInterestRateIndexFixingDate($X$9,AC2730)</f>
        <v>58540</v>
      </c>
      <c r="AC2730" s="40">
        <f>_xll.qlCalendarAdvance(calendar,$AC2729,AA2730,,,trigger)</f>
        <v>58544</v>
      </c>
      <c r="AD2730" s="40">
        <f>_xll.qlInterestRateIndexMaturity($X$9,AC2730,)</f>
        <v>58727</v>
      </c>
      <c r="AE2730" s="43">
        <f>_xll.qlTenorBasisValue(TenorBasis6M,AC2730,_xll.ohTrigger(trigger,$X$24))</f>
        <v>2.0051821403571518E-4</v>
      </c>
      <c r="AF2730" s="90">
        <f>_xll.qlTenorBasisForwardRate(TenorBasis6M,AC2730,_xll.ohTrigger(trigger,$X$24))</f>
        <v>1.1516316393267299E-2</v>
      </c>
      <c r="AG2730" s="90">
        <f>_xll.qlIndexFixing(TenorBasisIndex6M,$AB2730,TRUE,_xll.ohTrigger(trigger,$X$24))</f>
        <v>1.1512506527324572E-2</v>
      </c>
      <c r="AH2730" s="43">
        <f>_xll.qlIndexFixing($X$9,$AB2730,TRUE,trigger)</f>
        <v>1.148770104991605E-2</v>
      </c>
      <c r="AI2730" s="45">
        <f t="shared" ref="AI2730:AI2793" si="57">(AG2730-AH2730)*10000</f>
        <v>0.24805477408521709</v>
      </c>
    </row>
    <row r="2731" spans="27:35" x14ac:dyDescent="0.2">
      <c r="AA2731" s="122" t="s">
        <v>88</v>
      </c>
      <c r="AB2731" s="40">
        <f>_xll.qlInterestRateIndexFixingDate($X$9,AC2731)</f>
        <v>58545</v>
      </c>
      <c r="AC2731" s="40">
        <f>_xll.qlCalendarAdvance(calendar,$AC2730,AA2731,,,trigger)</f>
        <v>58551</v>
      </c>
      <c r="AD2731" s="40">
        <f>_xll.qlInterestRateIndexMaturity($X$9,AC2731,)</f>
        <v>58734</v>
      </c>
      <c r="AE2731" s="43">
        <f>_xll.qlTenorBasisValue(TenorBasis6M,AC2731,_xll.ohTrigger(trigger,$X$24))</f>
        <v>2.0049195749183703E-4</v>
      </c>
      <c r="AF2731" s="90">
        <f>_xll.qlTenorBasisForwardRate(TenorBasis6M,AC2731,_xll.ohTrigger(trigger,$X$24))</f>
        <v>1.1513326413314493E-2</v>
      </c>
      <c r="AG2731" s="90">
        <f>_xll.qlIndexFixing(TenorBasisIndex6M,$AB2731,TRUE,_xll.ohTrigger(trigger,$X$24))</f>
        <v>1.1509516553409775E-2</v>
      </c>
      <c r="AH2731" s="43">
        <f>_xll.qlIndexFixing($X$9,$AB2731,TRUE,trigger)</f>
        <v>1.1484447256095005E-2</v>
      </c>
      <c r="AI2731" s="45">
        <f t="shared" si="57"/>
        <v>0.25069297314770855</v>
      </c>
    </row>
    <row r="2732" spans="27:35" x14ac:dyDescent="0.2">
      <c r="AA2732" s="122" t="s">
        <v>88</v>
      </c>
      <c r="AB2732" s="40">
        <f>_xll.qlInterestRateIndexFixingDate($X$9,AC2732)</f>
        <v>58554</v>
      </c>
      <c r="AC2732" s="40">
        <f>_xll.qlCalendarAdvance(calendar,$AC2731,AA2732,,,trigger)</f>
        <v>58558</v>
      </c>
      <c r="AD2732" s="40">
        <f>_xll.qlInterestRateIndexMaturity($X$9,AC2732,)</f>
        <v>58741</v>
      </c>
      <c r="AE2732" s="43">
        <f>_xll.qlTenorBasisValue(TenorBasis6M,AC2732,_xll.ohTrigger(trigger,$X$24))</f>
        <v>2.004657868291652E-4</v>
      </c>
      <c r="AF2732" s="90">
        <f>_xll.qlTenorBasisForwardRate(TenorBasis6M,AC2732,_xll.ohTrigger(trigger,$X$24))</f>
        <v>1.1510372867443228E-2</v>
      </c>
      <c r="AG2732" s="90">
        <f>_xll.qlIndexFixing(TenorBasisIndex6M,$AB2732,TRUE,_xll.ohTrigger(trigger,$X$24))</f>
        <v>1.1506563013506197E-2</v>
      </c>
      <c r="AH2732" s="43">
        <f>_xll.qlIndexFixing($X$9,$AB2732,TRUE,trigger)</f>
        <v>1.148123223966269E-2</v>
      </c>
      <c r="AI2732" s="45">
        <f t="shared" si="57"/>
        <v>0.25330773843507126</v>
      </c>
    </row>
    <row r="2733" spans="27:35" x14ac:dyDescent="0.2">
      <c r="AA2733" s="122" t="s">
        <v>88</v>
      </c>
      <c r="AB2733" s="40">
        <f>_xll.qlInterestRateIndexFixingDate($X$9,AC2733)</f>
        <v>58561</v>
      </c>
      <c r="AC2733" s="40">
        <f>_xll.qlCalendarAdvance(calendar,$AC2732,AA2733,,,trigger)</f>
        <v>58565</v>
      </c>
      <c r="AD2733" s="40">
        <f>_xll.qlInterestRateIndexMaturity($X$9,AC2733,)</f>
        <v>58749</v>
      </c>
      <c r="AE2733" s="43">
        <f>_xll.qlTenorBasisValue(TenorBasis6M,AC2733,_xll.ohTrigger(trigger,$X$24))</f>
        <v>2.0043970177248874E-4</v>
      </c>
      <c r="AF2733" s="90">
        <f>_xll.qlTenorBasisForwardRate(TenorBasis6M,AC2733,_xll.ohTrigger(trigger,$X$24))</f>
        <v>1.1507443709690991E-2</v>
      </c>
      <c r="AG2733" s="90">
        <f>_xll.qlIndexFixing(TenorBasisIndex6M,$AB2733,TRUE,_xll.ohTrigger(trigger,$X$24))</f>
        <v>1.1503633740639873E-2</v>
      </c>
      <c r="AH2733" s="43">
        <f>_xll.qlIndexFixing($X$9,$AB2733,TRUE,trigger)</f>
        <v>1.1478025330319759E-2</v>
      </c>
      <c r="AI2733" s="45">
        <f t="shared" si="57"/>
        <v>0.25608410320114572</v>
      </c>
    </row>
    <row r="2734" spans="27:35" x14ac:dyDescent="0.2">
      <c r="AA2734" s="122" t="s">
        <v>88</v>
      </c>
      <c r="AB2734" s="40">
        <f>_xll.qlInterestRateIndexFixingDate($X$9,AC2734)</f>
        <v>58568</v>
      </c>
      <c r="AC2734" s="40">
        <f>_xll.qlCalendarAdvance(calendar,$AC2733,AA2734,,,trigger)</f>
        <v>58572</v>
      </c>
      <c r="AD2734" s="40">
        <f>_xll.qlInterestRateIndexMaturity($X$9,AC2734,)</f>
        <v>58756</v>
      </c>
      <c r="AE2734" s="43">
        <f>_xll.qlTenorBasisValue(TenorBasis6M,AC2734,_xll.ohTrigger(trigger,$X$24))</f>
        <v>2.0041370204745417E-4</v>
      </c>
      <c r="AF2734" s="90">
        <f>_xll.qlTenorBasisForwardRate(TenorBasis6M,AC2734,_xll.ohTrigger(trigger,$X$24))</f>
        <v>1.1504565541212661E-2</v>
      </c>
      <c r="AG2734" s="90">
        <f>_xll.qlIndexFixing(TenorBasisIndex6M,$AB2734,TRUE,_xll.ohTrigger(trigger,$X$24))</f>
        <v>1.1563681720897164E-2</v>
      </c>
      <c r="AH2734" s="43">
        <f>_xll.qlIndexFixing($X$9,$AB2734,TRUE,trigger)</f>
        <v>1.1474890538219509E-2</v>
      </c>
      <c r="AI2734" s="45">
        <f t="shared" si="57"/>
        <v>0.88791182677655511</v>
      </c>
    </row>
    <row r="2735" spans="27:35" x14ac:dyDescent="0.2">
      <c r="AA2735" s="122" t="s">
        <v>88</v>
      </c>
      <c r="AB2735" s="40">
        <f>_xll.qlInterestRateIndexFixingDate($X$9,AC2735)</f>
        <v>58575</v>
      </c>
      <c r="AC2735" s="40">
        <f>_xll.qlCalendarAdvance(calendar,$AC2734,AA2735,,,trigger)</f>
        <v>58579</v>
      </c>
      <c r="AD2735" s="40">
        <f>_xll.qlInterestRateIndexMaturity($X$9,AC2735,)</f>
        <v>58763</v>
      </c>
      <c r="AE2735" s="43">
        <f>_xll.qlTenorBasisValue(TenorBasis6M,AC2735,_xll.ohTrigger(trigger,$X$24))</f>
        <v>2.0038778738056321E-4</v>
      </c>
      <c r="AF2735" s="90">
        <f>_xll.qlTenorBasisForwardRate(TenorBasis6M,AC2735,_xll.ohTrigger(trigger,$X$24))</f>
        <v>1.1501723806670198E-2</v>
      </c>
      <c r="AG2735" s="90">
        <f>_xll.qlIndexFixing(TenorBasisIndex6M,$AB2735,TRUE,_xll.ohTrigger(trigger,$X$24))</f>
        <v>1.1497913849253685E-2</v>
      </c>
      <c r="AH2735" s="43">
        <f>_xll.qlIndexFixing($X$9,$AB2735,TRUE,trigger)</f>
        <v>1.1471794524193056E-2</v>
      </c>
      <c r="AI2735" s="45">
        <f t="shared" si="57"/>
        <v>0.2611932506062925</v>
      </c>
    </row>
    <row r="2736" spans="27:35" x14ac:dyDescent="0.2">
      <c r="AA2736" s="122" t="s">
        <v>88</v>
      </c>
      <c r="AB2736" s="40">
        <f>_xll.qlInterestRateIndexFixingDate($X$9,AC2736)</f>
        <v>58582</v>
      </c>
      <c r="AC2736" s="40">
        <f>_xll.qlCalendarAdvance(calendar,$AC2735,AA2736,,,trigger)</f>
        <v>58586</v>
      </c>
      <c r="AD2736" s="40">
        <f>_xll.qlInterestRateIndexMaturity($X$9,AC2736,)</f>
        <v>58770</v>
      </c>
      <c r="AE2736" s="43">
        <f>_xll.qlTenorBasisValue(TenorBasis6M,AC2736,_xll.ohTrigger(trigger,$X$24))</f>
        <v>2.0036195749916999E-4</v>
      </c>
      <c r="AF2736" s="90">
        <f>_xll.qlTenorBasisForwardRate(TenorBasis6M,AC2736,_xll.ohTrigger(trigger,$X$24))</f>
        <v>1.1498918505633077E-2</v>
      </c>
      <c r="AG2736" s="90">
        <f>_xll.qlIndexFixing(TenorBasisIndex6M,$AB2736,TRUE,_xll.ohTrigger(trigger,$X$24))</f>
        <v>1.1495108553927649E-2</v>
      </c>
      <c r="AH2736" s="43">
        <f>_xll.qlIndexFixing($X$9,$AB2736,TRUE,trigger)</f>
        <v>1.146873728805837E-2</v>
      </c>
      <c r="AI2736" s="45">
        <f t="shared" si="57"/>
        <v>0.26371265869278709</v>
      </c>
    </row>
    <row r="2737" spans="27:35" x14ac:dyDescent="0.2">
      <c r="AA2737" s="122" t="s">
        <v>88</v>
      </c>
      <c r="AB2737" s="40">
        <f>_xll.qlInterestRateIndexFixingDate($X$9,AC2737)</f>
        <v>58589</v>
      </c>
      <c r="AC2737" s="40">
        <f>_xll.qlCalendarAdvance(calendar,$AC2736,AA2737,,,trigger)</f>
        <v>58593</v>
      </c>
      <c r="AD2737" s="40">
        <f>_xll.qlInterestRateIndexMaturity($X$9,AC2737,)</f>
        <v>58776</v>
      </c>
      <c r="AE2737" s="43">
        <f>_xll.qlTenorBasisValue(TenorBasis6M,AC2737,_xll.ohTrigger(trigger,$X$24))</f>
        <v>2.0033621213147868E-4</v>
      </c>
      <c r="AF2737" s="90">
        <f>_xll.qlTenorBasisForwardRate(TenorBasis6M,AC2737,_xll.ohTrigger(trigger,$X$24))</f>
        <v>1.1496151634141876E-2</v>
      </c>
      <c r="AG2737" s="90">
        <f>_xll.qlIndexFixing(TenorBasisIndex6M,$AB2737,TRUE,_xll.ohTrigger(trigger,$X$24))</f>
        <v>1.1492341808989252E-2</v>
      </c>
      <c r="AH2737" s="43">
        <f>_xll.qlIndexFixing($X$9,$AB2737,TRUE,trigger)</f>
        <v>1.1465738811790447E-2</v>
      </c>
      <c r="AI2737" s="45">
        <f t="shared" si="57"/>
        <v>0.26602997198805001</v>
      </c>
    </row>
    <row r="2738" spans="27:35" x14ac:dyDescent="0.2">
      <c r="AA2738" s="122" t="s">
        <v>88</v>
      </c>
      <c r="AB2738" s="40">
        <f>_xll.qlInterestRateIndexFixingDate($X$9,AC2738)</f>
        <v>58596</v>
      </c>
      <c r="AC2738" s="40">
        <f>_xll.qlCalendarAdvance(calendar,$AC2737,AA2738,,,trigger)</f>
        <v>58600</v>
      </c>
      <c r="AD2738" s="40">
        <f>_xll.qlInterestRateIndexMaturity($X$9,AC2738,)</f>
        <v>58783</v>
      </c>
      <c r="AE2738" s="43">
        <f>_xll.qlTenorBasisValue(TenorBasis6M,AC2738,_xll.ohTrigger(trigger,$X$24))</f>
        <v>2.0031055100654075E-4</v>
      </c>
      <c r="AF2738" s="90">
        <f>_xll.qlTenorBasisForwardRate(TenorBasis6M,AC2738,_xll.ohTrigger(trigger,$X$24))</f>
        <v>1.1493416683698708E-2</v>
      </c>
      <c r="AG2738" s="90">
        <f>_xll.qlIndexFixing(TenorBasisIndex6M,$AB2738,TRUE,_xll.ohTrigger(trigger,$X$24))</f>
        <v>1.1552803057780194E-2</v>
      </c>
      <c r="AH2738" s="43">
        <f>_xll.qlIndexFixing($X$9,$AB2738,TRUE,trigger)</f>
        <v>1.146275645579768E-2</v>
      </c>
      <c r="AI2738" s="45">
        <f t="shared" si="57"/>
        <v>0.90046601982514063</v>
      </c>
    </row>
    <row r="2739" spans="27:35" x14ac:dyDescent="0.2">
      <c r="AA2739" s="122" t="s">
        <v>88</v>
      </c>
      <c r="AB2739" s="40">
        <f>_xll.qlInterestRateIndexFixingDate($X$9,AC2739)</f>
        <v>58603</v>
      </c>
      <c r="AC2739" s="40">
        <f>_xll.qlCalendarAdvance(calendar,$AC2738,AA2739,,,trigger)</f>
        <v>58607</v>
      </c>
      <c r="AD2739" s="40">
        <f>_xll.qlInterestRateIndexMaturity($X$9,AC2739,)</f>
        <v>58790</v>
      </c>
      <c r="AE2739" s="43">
        <f>_xll.qlTenorBasisValue(TenorBasis6M,AC2739,_xll.ohTrigger(trigger,$X$24))</f>
        <v>2.0028497385425257E-4</v>
      </c>
      <c r="AF2739" s="90">
        <f>_xll.qlTenorBasisForwardRate(TenorBasis6M,AC2739,_xll.ohTrigger(trigger,$X$24))</f>
        <v>1.1490718164341451E-2</v>
      </c>
      <c r="AG2739" s="90">
        <f>_xll.qlIndexFixing(TenorBasisIndex6M,$AB2739,TRUE,_xll.ohTrigger(trigger,$X$24))</f>
        <v>1.1486908350211702E-2</v>
      </c>
      <c r="AH2739" s="43">
        <f>_xll.qlIndexFixing($X$9,$AB2739,TRUE,trigger)</f>
        <v>1.1459812875919476E-2</v>
      </c>
      <c r="AI2739" s="45">
        <f t="shared" si="57"/>
        <v>0.27095474292226573</v>
      </c>
    </row>
    <row r="2740" spans="27:35" x14ac:dyDescent="0.2">
      <c r="AA2740" s="122" t="s">
        <v>88</v>
      </c>
      <c r="AB2740" s="40">
        <f>_xll.qlInterestRateIndexFixingDate($X$9,AC2740)</f>
        <v>58610</v>
      </c>
      <c r="AC2740" s="40">
        <f>_xll.qlCalendarAdvance(calendar,$AC2739,AA2740,,,trigger)</f>
        <v>58614</v>
      </c>
      <c r="AD2740" s="40">
        <f>_xll.qlInterestRateIndexMaturity($X$9,AC2740,)</f>
        <v>58797</v>
      </c>
      <c r="AE2740" s="43">
        <f>_xll.qlTenorBasisValue(TenorBasis6M,AC2740,_xll.ohTrigger(trigger,$X$24))</f>
        <v>2.0025948040535286E-4</v>
      </c>
      <c r="AF2740" s="90">
        <f>_xll.qlTenorBasisForwardRate(TenorBasis6M,AC2740,_xll.ohTrigger(trigger,$X$24))</f>
        <v>1.148805607565513E-2</v>
      </c>
      <c r="AG2740" s="90">
        <f>_xll.qlIndexFixing(TenorBasisIndex6M,$AB2740,TRUE,_xll.ohTrigger(trigger,$X$24))</f>
        <v>1.1484246266931331E-2</v>
      </c>
      <c r="AH2740" s="43">
        <f>_xll.qlIndexFixing($X$9,$AB2740,TRUE,trigger)</f>
        <v>1.1456908071980233E-2</v>
      </c>
      <c r="AI2740" s="45">
        <f t="shared" si="57"/>
        <v>0.27338194951098682</v>
      </c>
    </row>
    <row r="2741" spans="27:35" x14ac:dyDescent="0.2">
      <c r="AA2741" s="122" t="s">
        <v>88</v>
      </c>
      <c r="AB2741" s="40">
        <f>_xll.qlInterestRateIndexFixingDate($X$9,AC2741)</f>
        <v>58617</v>
      </c>
      <c r="AC2741" s="40">
        <f>_xll.qlCalendarAdvance(calendar,$AC2740,AA2741,,,trigger)</f>
        <v>58621</v>
      </c>
      <c r="AD2741" s="40">
        <f>_xll.qlInterestRateIndexMaturity($X$9,AC2741,)</f>
        <v>58804</v>
      </c>
      <c r="AE2741" s="43">
        <f>_xll.qlTenorBasisValue(TenorBasis6M,AC2741,_xll.ohTrigger(trigger,$X$24))</f>
        <v>2.0023407039142019E-4</v>
      </c>
      <c r="AF2741" s="90">
        <f>_xll.qlTenorBasisForwardRate(TenorBasis6M,AC2741,_xll.ohTrigger(trigger,$X$24))</f>
        <v>1.148543041722609E-2</v>
      </c>
      <c r="AG2741" s="90">
        <f>_xll.qlIndexFixing(TenorBasisIndex6M,$AB2741,TRUE,_xll.ohTrigger(trigger,$X$24))</f>
        <v>1.1481620613838788E-2</v>
      </c>
      <c r="AH2741" s="43">
        <f>_xll.qlIndexFixing($X$9,$AB2741,TRUE,trigger)</f>
        <v>1.1454042043810906E-2</v>
      </c>
      <c r="AI2741" s="45">
        <f t="shared" si="57"/>
        <v>0.27578570027882859</v>
      </c>
    </row>
    <row r="2742" spans="27:35" x14ac:dyDescent="0.2">
      <c r="AA2742" s="122" t="s">
        <v>88</v>
      </c>
      <c r="AB2742" s="40">
        <f>_xll.qlInterestRateIndexFixingDate($X$9,AC2742)</f>
        <v>58624</v>
      </c>
      <c r="AC2742" s="40">
        <f>_xll.qlCalendarAdvance(calendar,$AC2741,AA2742,,,trigger)</f>
        <v>58628</v>
      </c>
      <c r="AD2742" s="40">
        <f>_xll.qlInterestRateIndexMaturity($X$9,AC2742,)</f>
        <v>58812</v>
      </c>
      <c r="AE2742" s="43">
        <f>_xll.qlTenorBasisValue(TenorBasis6M,AC2742,_xll.ohTrigger(trigger,$X$24))</f>
        <v>2.0020874354487029E-4</v>
      </c>
      <c r="AF2742" s="90">
        <f>_xll.qlTenorBasisForwardRate(TenorBasis6M,AC2742,_xll.ohTrigger(trigger,$X$24))</f>
        <v>1.1482851779403197E-2</v>
      </c>
      <c r="AG2742" s="90">
        <f>_xll.qlIndexFixing(TenorBasisIndex6M,$AB2742,TRUE,_xll.ohTrigger(trigger,$X$24))</f>
        <v>1.1479041860486322E-2</v>
      </c>
      <c r="AH2742" s="43">
        <f>_xll.qlIndexFixing($X$9,$AB2742,TRUE,trigger)</f>
        <v>1.1451208197010555E-2</v>
      </c>
      <c r="AI2742" s="45">
        <f t="shared" si="57"/>
        <v>0.27833663475767056</v>
      </c>
    </row>
    <row r="2743" spans="27:35" x14ac:dyDescent="0.2">
      <c r="AA2743" s="122" t="s">
        <v>88</v>
      </c>
      <c r="AB2743" s="40">
        <f>_xll.qlInterestRateIndexFixingDate($X$9,AC2743)</f>
        <v>58631</v>
      </c>
      <c r="AC2743" s="40">
        <f>_xll.qlCalendarAdvance(calendar,$AC2742,AA2743,,,trigger)</f>
        <v>58635</v>
      </c>
      <c r="AD2743" s="40">
        <f>_xll.qlInterestRateIndexMaturity($X$9,AC2743,)</f>
        <v>58819</v>
      </c>
      <c r="AE2743" s="43">
        <f>_xll.qlTenorBasisValue(TenorBasis6M,AC2743,_xll.ohTrigger(trigger,$X$24))</f>
        <v>2.0018349959895386E-4</v>
      </c>
      <c r="AF2743" s="90">
        <f>_xll.qlTenorBasisForwardRate(TenorBasis6M,AC2743,_xll.ohTrigger(trigger,$X$24))</f>
        <v>1.1480301501151575E-2</v>
      </c>
      <c r="AG2743" s="90">
        <f>_xll.qlIndexFixing(TenorBasisIndex6M,$AB2743,TRUE,_xll.ohTrigger(trigger,$X$24))</f>
        <v>1.1476491587453135E-2</v>
      </c>
      <c r="AH2743" s="43">
        <f>_xll.qlIndexFixing($X$9,$AB2743,TRUE,trigger)</f>
        <v>1.1448422401184793E-2</v>
      </c>
      <c r="AI2743" s="45">
        <f t="shared" si="57"/>
        <v>0.28069186268341384</v>
      </c>
    </row>
    <row r="2744" spans="27:35" x14ac:dyDescent="0.2">
      <c r="AA2744" s="122" t="s">
        <v>88</v>
      </c>
      <c r="AB2744" s="40">
        <f>_xll.qlInterestRateIndexFixingDate($X$9,AC2744)</f>
        <v>58638</v>
      </c>
      <c r="AC2744" s="40">
        <f>_xll.qlCalendarAdvance(calendar,$AC2743,AA2744,,,trigger)</f>
        <v>58642</v>
      </c>
      <c r="AD2744" s="40">
        <f>_xll.qlInterestRateIndexMaturity($X$9,AC2744,)</f>
        <v>58826</v>
      </c>
      <c r="AE2744" s="43">
        <f>_xll.qlTenorBasisValue(TenorBasis6M,AC2744,_xll.ohTrigger(trigger,$X$24))</f>
        <v>2.0015833828775372E-4</v>
      </c>
      <c r="AF2744" s="90">
        <f>_xll.qlTenorBasisForwardRate(TenorBasis6M,AC2744,_xll.ohTrigger(trigger,$X$24))</f>
        <v>1.1477787653080563E-2</v>
      </c>
      <c r="AG2744" s="90">
        <f>_xll.qlIndexFixing(TenorBasisIndex6M,$AB2744,TRUE,_xll.ohTrigger(trigger,$X$24))</f>
        <v>1.1473977744528876E-2</v>
      </c>
      <c r="AH2744" s="43">
        <f>_xll.qlIndexFixing($X$9,$AB2744,TRUE,trigger)</f>
        <v>1.1445675381868862E-2</v>
      </c>
      <c r="AI2744" s="45">
        <f t="shared" si="57"/>
        <v>0.28302362660014013</v>
      </c>
    </row>
    <row r="2745" spans="27:35" x14ac:dyDescent="0.2">
      <c r="AA2745" s="122" t="s">
        <v>88</v>
      </c>
      <c r="AB2745" s="40">
        <f>_xll.qlInterestRateIndexFixingDate($X$9,AC2745)</f>
        <v>58645</v>
      </c>
      <c r="AC2745" s="40">
        <f>_xll.qlCalendarAdvance(calendar,$AC2744,AA2745,,,trigger)</f>
        <v>58649</v>
      </c>
      <c r="AD2745" s="40">
        <f>_xll.qlInterestRateIndexMaturity($X$9,AC2745,)</f>
        <v>58833</v>
      </c>
      <c r="AE2745" s="43">
        <f>_xll.qlTenorBasisValue(TenorBasis6M,AC2745,_xll.ohTrigger(trigger,$X$24))</f>
        <v>2.0013325934618257E-4</v>
      </c>
      <c r="AF2745" s="90">
        <f>_xll.qlTenorBasisForwardRate(TenorBasis6M,AC2745,_xll.ohTrigger(trigger,$X$24))</f>
        <v>1.1475310234786575E-2</v>
      </c>
      <c r="AG2745" s="90">
        <f>_xll.qlIndexFixing(TenorBasisIndex6M,$AB2745,TRUE,_xll.ohTrigger(trigger,$X$24))</f>
        <v>1.153423775979876E-2</v>
      </c>
      <c r="AH2745" s="43">
        <f>_xll.qlIndexFixing($X$9,$AB2745,TRUE,trigger)</f>
        <v>1.144296713890028E-2</v>
      </c>
      <c r="AI2745" s="45">
        <f t="shared" si="57"/>
        <v>0.91270620898479393</v>
      </c>
    </row>
    <row r="2746" spans="27:35" x14ac:dyDescent="0.2">
      <c r="AA2746" s="122" t="s">
        <v>88</v>
      </c>
      <c r="AB2746" s="40">
        <f>_xll.qlInterestRateIndexFixingDate($X$9,AC2746)</f>
        <v>58652</v>
      </c>
      <c r="AC2746" s="40">
        <f>_xll.qlCalendarAdvance(calendar,$AC2745,AA2746,,,trigger)</f>
        <v>58656</v>
      </c>
      <c r="AD2746" s="40">
        <f>_xll.qlInterestRateIndexMaturity($X$9,AC2746,)</f>
        <v>58840</v>
      </c>
      <c r="AE2746" s="43">
        <f>_xll.qlTenorBasisValue(TenorBasis6M,AC2746,_xll.ohTrigger(trigger,$X$24))</f>
        <v>2.0010826250998034E-4</v>
      </c>
      <c r="AF2746" s="90">
        <f>_xll.qlTenorBasisForwardRate(TenorBasis6M,AC2746,_xll.ohTrigger(trigger,$X$24))</f>
        <v>1.1472869245872533E-2</v>
      </c>
      <c r="AG2746" s="90">
        <f>_xll.qlIndexFixing(TenorBasisIndex6M,$AB2746,TRUE,_xll.ohTrigger(trigger,$X$24))</f>
        <v>1.146905934740278E-2</v>
      </c>
      <c r="AH2746" s="43">
        <f>_xll.qlIndexFixing($X$9,$AB2746,TRUE,trigger)</f>
        <v>1.1440297672119612E-2</v>
      </c>
      <c r="AI2746" s="45">
        <f t="shared" si="57"/>
        <v>0.28761675283168336</v>
      </c>
    </row>
    <row r="2747" spans="27:35" x14ac:dyDescent="0.2">
      <c r="AA2747" s="122" t="s">
        <v>88</v>
      </c>
      <c r="AB2747" s="40">
        <f>_xll.qlInterestRateIndexFixingDate($X$9,AC2747)</f>
        <v>58659</v>
      </c>
      <c r="AC2747" s="40">
        <f>_xll.qlCalendarAdvance(calendar,$AC2746,AA2747,,,trigger)</f>
        <v>58663</v>
      </c>
      <c r="AD2747" s="40">
        <f>_xll.qlInterestRateIndexMaturity($X$9,AC2747,)</f>
        <v>58847</v>
      </c>
      <c r="AE2747" s="43">
        <f>_xll.qlTenorBasisValue(TenorBasis6M,AC2747,_xll.ohTrigger(trigger,$X$24))</f>
        <v>2.0008334751571183E-4</v>
      </c>
      <c r="AF2747" s="90">
        <f>_xll.qlTenorBasisForwardRate(TenorBasis6M,AC2747,_xll.ohTrigger(trigger,$X$24))</f>
        <v>1.1470464685939192E-2</v>
      </c>
      <c r="AG2747" s="90">
        <f>_xll.qlIndexFixing(TenorBasisIndex6M,$AB2747,TRUE,_xll.ohTrigger(trigger,$X$24))</f>
        <v>1.1466654792405492E-2</v>
      </c>
      <c r="AH2747" s="43">
        <f>_xll.qlIndexFixing($X$9,$AB2747,TRUE,trigger)</f>
        <v>1.1437666981368288E-2</v>
      </c>
      <c r="AI2747" s="45">
        <f t="shared" si="57"/>
        <v>0.28987811037203826</v>
      </c>
    </row>
    <row r="2748" spans="27:35" x14ac:dyDescent="0.2">
      <c r="AA2748" s="122" t="s">
        <v>88</v>
      </c>
      <c r="AB2748" s="40">
        <f>_xll.qlInterestRateIndexFixingDate($X$9,AC2748)</f>
        <v>58666</v>
      </c>
      <c r="AC2748" s="40">
        <f>_xll.qlCalendarAdvance(calendar,$AC2747,AA2748,,,trigger)</f>
        <v>58670</v>
      </c>
      <c r="AD2748" s="40">
        <f>_xll.qlInterestRateIndexMaturity($X$9,AC2748,)</f>
        <v>58854</v>
      </c>
      <c r="AE2748" s="43">
        <f>_xll.qlTenorBasisValue(TenorBasis6M,AC2748,_xll.ohTrigger(trigger,$X$24))</f>
        <v>2.0005851410076419E-4</v>
      </c>
      <c r="AF2748" s="90">
        <f>_xll.qlTenorBasisForwardRate(TenorBasis6M,AC2748,_xll.ohTrigger(trigger,$X$24))</f>
        <v>1.146809655459252E-2</v>
      </c>
      <c r="AG2748" s="90">
        <f>_xll.qlIndexFixing(TenorBasisIndex6M,$AB2748,TRUE,_xll.ohTrigger(trigger,$X$24))</f>
        <v>1.1464286665923624E-2</v>
      </c>
      <c r="AH2748" s="43">
        <f>_xll.qlIndexFixing($X$9,$AB2748,TRUE,trigger)</f>
        <v>1.1435075066491215E-2</v>
      </c>
      <c r="AI2748" s="45">
        <f t="shared" si="57"/>
        <v>0.2921159943240943</v>
      </c>
    </row>
    <row r="2749" spans="27:35" x14ac:dyDescent="0.2">
      <c r="AA2749" s="122" t="s">
        <v>88</v>
      </c>
      <c r="AB2749" s="40">
        <f>_xll.qlInterestRateIndexFixingDate($X$9,AC2749)</f>
        <v>58673</v>
      </c>
      <c r="AC2749" s="40">
        <f>_xll.qlCalendarAdvance(calendar,$AC2748,AA2749,,,trigger)</f>
        <v>58677</v>
      </c>
      <c r="AD2749" s="40">
        <f>_xll.qlInterestRateIndexMaturity($X$9,AC2749,)</f>
        <v>58861</v>
      </c>
      <c r="AE2749" s="43">
        <f>_xll.qlTenorBasisValue(TenorBasis6M,AC2749,_xll.ohTrigger(trigger,$X$24))</f>
        <v>2.0003376200334439E-4</v>
      </c>
      <c r="AF2749" s="90">
        <f>_xll.qlTenorBasisForwardRate(TenorBasis6M,AC2749,_xll.ohTrigger(trigger,$X$24))</f>
        <v>1.1465764851441091E-2</v>
      </c>
      <c r="AG2749" s="90">
        <f>_xll.qlIndexFixing(TenorBasisIndex6M,$AB2749,TRUE,_xll.ohTrigger(trigger,$X$24))</f>
        <v>1.1461954967567923E-2</v>
      </c>
      <c r="AH2749" s="43">
        <f>_xll.qlIndexFixing($X$9,$AB2749,TRUE,trigger)</f>
        <v>1.1432521927335036E-2</v>
      </c>
      <c r="AI2749" s="45">
        <f t="shared" si="57"/>
        <v>0.29433040232887053</v>
      </c>
    </row>
    <row r="2750" spans="27:35" x14ac:dyDescent="0.2">
      <c r="AA2750" s="122" t="s">
        <v>88</v>
      </c>
      <c r="AB2750" s="40">
        <f>_xll.qlInterestRateIndexFixingDate($X$9,AC2750)</f>
        <v>58680</v>
      </c>
      <c r="AC2750" s="40">
        <f>_xll.qlCalendarAdvance(calendar,$AC2749,AA2750,,,trigger)</f>
        <v>58684</v>
      </c>
      <c r="AD2750" s="40">
        <f>_xll.qlInterestRateIndexMaturity($X$9,AC2750,)</f>
        <v>58865</v>
      </c>
      <c r="AE2750" s="43">
        <f>_xll.qlTenorBasisValue(TenorBasis6M,AC2750,_xll.ohTrigger(trigger,$X$24))</f>
        <v>2.0000909096247685E-4</v>
      </c>
      <c r="AF2750" s="90">
        <f>_xll.qlTenorBasisForwardRate(TenorBasis6M,AC2750,_xll.ohTrigger(trigger,$X$24))</f>
        <v>1.1463377932115281E-2</v>
      </c>
      <c r="AG2750" s="90">
        <f>_xll.qlIndexFixing(TenorBasisIndex6M,$AB2750,TRUE,_xll.ohTrigger(trigger,$X$24))</f>
        <v>1.1459568414853637E-2</v>
      </c>
      <c r="AH2750" s="43">
        <f>_xll.qlIndexFixing($X$9,$AB2750,TRUE,trigger)</f>
        <v>1.1429963662216214E-2</v>
      </c>
      <c r="AI2750" s="45">
        <f t="shared" si="57"/>
        <v>0.29604752637423654</v>
      </c>
    </row>
    <row r="2751" spans="27:35" x14ac:dyDescent="0.2">
      <c r="AA2751" s="122" t="s">
        <v>88</v>
      </c>
      <c r="AB2751" s="40">
        <f>_xll.qlInterestRateIndexFixingDate($X$9,AC2751)</f>
        <v>58687</v>
      </c>
      <c r="AC2751" s="40">
        <f>_xll.qlCalendarAdvance(calendar,$AC2750,AA2751,,,trigger)</f>
        <v>58691</v>
      </c>
      <c r="AD2751" s="40">
        <f>_xll.qlInterestRateIndexMaturity($X$9,AC2751,)</f>
        <v>58872</v>
      </c>
      <c r="AE2751" s="43">
        <f>_xll.qlTenorBasisValue(TenorBasis6M,AC2751,_xll.ohTrigger(trigger,$X$24))</f>
        <v>1.9998450071800094E-4</v>
      </c>
      <c r="AF2751" s="90">
        <f>_xll.qlTenorBasisForwardRate(TenorBasis6M,AC2751,_xll.ohTrigger(trigger,$X$24))</f>
        <v>1.146111149450355E-2</v>
      </c>
      <c r="AG2751" s="90">
        <f>_xll.qlIndexFixing(TenorBasisIndex6M,$AB2751,TRUE,_xll.ohTrigger(trigger,$X$24))</f>
        <v>1.145730198183801E-2</v>
      </c>
      <c r="AH2751" s="43">
        <f>_xll.qlIndexFixing($X$9,$AB2751,TRUE,trigger)</f>
        <v>1.1427480000967835E-2</v>
      </c>
      <c r="AI2751" s="45">
        <f t="shared" si="57"/>
        <v>0.29821980870174336</v>
      </c>
    </row>
    <row r="2752" spans="27:35" x14ac:dyDescent="0.2">
      <c r="AA2752" s="122" t="s">
        <v>88</v>
      </c>
      <c r="AB2752" s="40">
        <f>_xll.qlInterestRateIndexFixingDate($X$9,AC2752)</f>
        <v>58694</v>
      </c>
      <c r="AC2752" s="40">
        <f>_xll.qlCalendarAdvance(calendar,$AC2751,AA2752,,,trigger)</f>
        <v>58698</v>
      </c>
      <c r="AD2752" s="40">
        <f>_xll.qlInterestRateIndexMaturity($X$9,AC2752,)</f>
        <v>58879</v>
      </c>
      <c r="AE2752" s="43">
        <f>_xll.qlTenorBasisValue(TenorBasis6M,AC2752,_xll.ohTrigger(trigger,$X$24))</f>
        <v>1.9995999101056857E-4</v>
      </c>
      <c r="AF2752" s="90">
        <f>_xll.qlTenorBasisForwardRate(TenorBasis6M,AC2752,_xll.ohTrigger(trigger,$X$24))</f>
        <v>1.1458881480499818E-2</v>
      </c>
      <c r="AG2752" s="90">
        <f>_xll.qlIndexFixing(TenorBasisIndex6M,$AB2752,TRUE,_xll.ohTrigger(trigger,$X$24))</f>
        <v>1.1455071972361926E-2</v>
      </c>
      <c r="AH2752" s="43">
        <f>_xll.qlIndexFixing($X$9,$AB2752,TRUE,trigger)</f>
        <v>1.1425035111292814E-2</v>
      </c>
      <c r="AI2752" s="45">
        <f t="shared" si="57"/>
        <v>0.30036861069112492</v>
      </c>
    </row>
    <row r="2753" spans="27:35" x14ac:dyDescent="0.2">
      <c r="AA2753" s="122" t="s">
        <v>88</v>
      </c>
      <c r="AB2753" s="40">
        <f>_xll.qlInterestRateIndexFixingDate($X$9,AC2753)</f>
        <v>58701</v>
      </c>
      <c r="AC2753" s="40">
        <f>_xll.qlCalendarAdvance(calendar,$AC2752,AA2753,,,trigger)</f>
        <v>58705</v>
      </c>
      <c r="AD2753" s="40">
        <f>_xll.qlInterestRateIndexMaturity($X$9,AC2753,)</f>
        <v>58886</v>
      </c>
      <c r="AE2753" s="43">
        <f>_xll.qlTenorBasisValue(TenorBasis6M,AC2753,_xll.ohTrigger(trigger,$X$24))</f>
        <v>1.9993556158164167E-4</v>
      </c>
      <c r="AF2753" s="90">
        <f>_xll.qlTenorBasisForwardRate(TenorBasis6M,AC2753,_xll.ohTrigger(trigger,$X$24))</f>
        <v>1.1456687889725158E-2</v>
      </c>
      <c r="AG2753" s="90">
        <f>_xll.qlIndexFixing(TenorBasisIndex6M,$AB2753,TRUE,_xll.ohTrigger(trigger,$X$24))</f>
        <v>1.1452878386045136E-2</v>
      </c>
      <c r="AH2753" s="43">
        <f>_xll.qlIndexFixing($X$9,$AB2753,TRUE,trigger)</f>
        <v>1.1422628993048498E-2</v>
      </c>
      <c r="AI2753" s="45">
        <f t="shared" si="57"/>
        <v>0.30249392996638258</v>
      </c>
    </row>
    <row r="2754" spans="27:35" x14ac:dyDescent="0.2">
      <c r="AA2754" s="122" t="s">
        <v>88</v>
      </c>
      <c r="AB2754" s="40">
        <f>_xll.qlInterestRateIndexFixingDate($X$9,AC2754)</f>
        <v>58708</v>
      </c>
      <c r="AC2754" s="40">
        <f>_xll.qlCalendarAdvance(calendar,$AC2753,AA2754,,,trigger)</f>
        <v>58712</v>
      </c>
      <c r="AD2754" s="40">
        <f>_xll.qlInterestRateIndexMaturity($X$9,AC2754,)</f>
        <v>58893</v>
      </c>
      <c r="AE2754" s="43">
        <f>_xll.qlTenorBasisValue(TenorBasis6M,AC2754,_xll.ohTrigger(trigger,$X$24))</f>
        <v>1.9991121217348987E-4</v>
      </c>
      <c r="AF2754" s="90">
        <f>_xll.qlTenorBasisForwardRate(TenorBasis6M,AC2754,_xll.ohTrigger(trigger,$X$24))</f>
        <v>1.1454530721803741E-2</v>
      </c>
      <c r="AG2754" s="90">
        <f>_xll.qlIndexFixing(TenorBasisIndex6M,$AB2754,TRUE,_xll.ohTrigger(trigger,$X$24))</f>
        <v>1.1450721222513137E-2</v>
      </c>
      <c r="AH2754" s="43">
        <f>_xll.qlIndexFixing($X$9,$AB2754,TRUE,trigger)</f>
        <v>1.1420261646096216E-2</v>
      </c>
      <c r="AI2754" s="45">
        <f t="shared" si="57"/>
        <v>0.3045957641692118</v>
      </c>
    </row>
    <row r="2755" spans="27:35" x14ac:dyDescent="0.2">
      <c r="AA2755" s="122" t="s">
        <v>88</v>
      </c>
      <c r="AB2755" s="40">
        <f>_xll.qlInterestRateIndexFixingDate($X$9,AC2755)</f>
        <v>58715</v>
      </c>
      <c r="AC2755" s="40">
        <f>_xll.qlCalendarAdvance(calendar,$AC2754,AA2755,,,trigger)</f>
        <v>58719</v>
      </c>
      <c r="AD2755" s="40">
        <f>_xll.qlInterestRateIndexMaturity($X$9,AC2755,)</f>
        <v>58901</v>
      </c>
      <c r="AE2755" s="43">
        <f>_xll.qlTenorBasisValue(TenorBasis6M,AC2755,_xll.ohTrigger(trigger,$X$24))</f>
        <v>1.9988694252918795E-4</v>
      </c>
      <c r="AF2755" s="90">
        <f>_xll.qlTenorBasisForwardRate(TenorBasis6M,AC2755,_xll.ohTrigger(trigger,$X$24))</f>
        <v>1.1452452942453679E-2</v>
      </c>
      <c r="AG2755" s="90">
        <f>_xll.qlIndexFixing(TenorBasisIndex6M,$AB2755,TRUE,_xll.ohTrigger(trigger,$X$24))</f>
        <v>1.1448643326944471E-2</v>
      </c>
      <c r="AH2755" s="43">
        <f>_xll.qlIndexFixing($X$9,$AB2755,TRUE,trigger)</f>
        <v>1.1417960913707104E-2</v>
      </c>
      <c r="AI2755" s="45">
        <f t="shared" si="57"/>
        <v>0.30682413237366823</v>
      </c>
    </row>
    <row r="2756" spans="27:35" x14ac:dyDescent="0.2">
      <c r="AA2756" s="122" t="s">
        <v>88</v>
      </c>
      <c r="AB2756" s="40">
        <f>_xll.qlInterestRateIndexFixingDate($X$9,AC2756)</f>
        <v>58722</v>
      </c>
      <c r="AC2756" s="40">
        <f>_xll.qlCalendarAdvance(calendar,$AC2755,AA2756,,,trigger)</f>
        <v>58726</v>
      </c>
      <c r="AD2756" s="40">
        <f>_xll.qlInterestRateIndexMaturity($X$9,AC2756,)</f>
        <v>58908</v>
      </c>
      <c r="AE2756" s="43">
        <f>_xll.qlTenorBasisValue(TenorBasis6M,AC2756,_xll.ohTrigger(trigger,$X$24))</f>
        <v>1.9986275239261358E-4</v>
      </c>
      <c r="AF2756" s="90">
        <f>_xll.qlTenorBasisForwardRate(TenorBasis6M,AC2756,_xll.ohTrigger(trigger,$X$24))</f>
        <v>1.1450371154568305E-2</v>
      </c>
      <c r="AG2756" s="90">
        <f>_xll.qlIndexFixing(TenorBasisIndex6M,$AB2756,TRUE,_xll.ohTrigger(trigger,$X$24))</f>
        <v>1.1446561543326893E-2</v>
      </c>
      <c r="AH2756" s="43">
        <f>_xll.qlIndexFixing($X$9,$AB2756,TRUE,trigger)</f>
        <v>1.1415673805945464E-2</v>
      </c>
      <c r="AI2756" s="45">
        <f t="shared" si="57"/>
        <v>0.30887737381428759</v>
      </c>
    </row>
    <row r="2757" spans="27:35" x14ac:dyDescent="0.2">
      <c r="AA2757" s="122" t="s">
        <v>88</v>
      </c>
      <c r="AB2757" s="40">
        <f>_xll.qlInterestRateIndexFixingDate($X$9,AC2757)</f>
        <v>58729</v>
      </c>
      <c r="AC2757" s="40">
        <f>_xll.qlCalendarAdvance(calendar,$AC2756,AA2757,,,trigger)</f>
        <v>58733</v>
      </c>
      <c r="AD2757" s="40">
        <f>_xll.qlInterestRateIndexMaturity($X$9,AC2757,)</f>
        <v>58915</v>
      </c>
      <c r="AE2757" s="43">
        <f>_xll.qlTenorBasisValue(TenorBasis6M,AC2757,_xll.ohTrigger(trigger,$X$24))</f>
        <v>1.9983864150844468E-4</v>
      </c>
      <c r="AF2757" s="90">
        <f>_xll.qlTenorBasisForwardRate(TenorBasis6M,AC2757,_xll.ohTrigger(trigger,$X$24))</f>
        <v>1.144832578956786E-2</v>
      </c>
      <c r="AG2757" s="90">
        <f>_xll.qlIndexFixing(TenorBasisIndex6M,$AB2757,TRUE,_xll.ohTrigger(trigger,$X$24))</f>
        <v>1.1444516182524407E-2</v>
      </c>
      <c r="AH2757" s="43">
        <f>_xll.qlIndexFixing($X$9,$AB2757,TRUE,trigger)</f>
        <v>1.1413425470299452E-2</v>
      </c>
      <c r="AI2757" s="45">
        <f t="shared" si="57"/>
        <v>0.31090712224955341</v>
      </c>
    </row>
    <row r="2758" spans="27:35" x14ac:dyDescent="0.2">
      <c r="AA2758" s="122" t="s">
        <v>88</v>
      </c>
      <c r="AB2758" s="40">
        <f>_xll.qlInterestRateIndexFixingDate($X$9,AC2758)</f>
        <v>58736</v>
      </c>
      <c r="AC2758" s="40">
        <f>_xll.qlCalendarAdvance(calendar,$AC2757,AA2758,,,trigger)</f>
        <v>58740</v>
      </c>
      <c r="AD2758" s="40">
        <f>_xll.qlInterestRateIndexMaturity($X$9,AC2758,)</f>
        <v>58922</v>
      </c>
      <c r="AE2758" s="43">
        <f>_xll.qlTenorBasisValue(TenorBasis6M,AC2758,_xll.ohTrigger(trigger,$X$24))</f>
        <v>1.9981460962215732E-4</v>
      </c>
      <c r="AF2758" s="90">
        <f>_xll.qlTenorBasisForwardRate(TenorBasis6M,AC2758,_xll.ohTrigger(trigger,$X$24))</f>
        <v>1.1446316847085601E-2</v>
      </c>
      <c r="AG2758" s="90">
        <f>_xll.qlIndexFixing(TenorBasisIndex6M,$AB2758,TRUE,_xll.ohTrigger(trigger,$X$24))</f>
        <v>1.1442507244168518E-2</v>
      </c>
      <c r="AH2758" s="43">
        <f>_xll.qlIndexFixing($X$9,$AB2758,TRUE,trigger)</f>
        <v>1.1411215906638622E-2</v>
      </c>
      <c r="AI2758" s="45">
        <f t="shared" si="57"/>
        <v>0.31291337529895658</v>
      </c>
    </row>
    <row r="2759" spans="27:35" x14ac:dyDescent="0.2">
      <c r="AA2759" s="122" t="s">
        <v>88</v>
      </c>
      <c r="AB2759" s="40">
        <f>_xll.qlInterestRateIndexFixingDate($X$9,AC2759)</f>
        <v>58743</v>
      </c>
      <c r="AC2759" s="40">
        <f>_xll.qlCalendarAdvance(calendar,$AC2758,AA2759,,,trigger)</f>
        <v>58747</v>
      </c>
      <c r="AD2759" s="40">
        <f>_xll.qlInterestRateIndexMaturity($X$9,AC2759,)</f>
        <v>58928</v>
      </c>
      <c r="AE2759" s="43">
        <f>_xll.qlTenorBasisValue(TenorBasis6M,AC2759,_xll.ohTrigger(trigger,$X$24))</f>
        <v>1.9979065648002299E-4</v>
      </c>
      <c r="AF2759" s="90">
        <f>_xll.qlTenorBasisForwardRate(TenorBasis6M,AC2759,_xll.ohTrigger(trigger,$X$24))</f>
        <v>1.1444291212036805E-2</v>
      </c>
      <c r="AG2759" s="90">
        <f>_xll.qlIndexFixing(TenorBasisIndex6M,$AB2759,TRUE,_xll.ohTrigger(trigger,$X$24))</f>
        <v>1.1440481733647492E-2</v>
      </c>
      <c r="AH2759" s="43">
        <f>_xll.qlIndexFixing($X$9,$AB2759,TRUE,trigger)</f>
        <v>1.140900647597037E-2</v>
      </c>
      <c r="AI2759" s="45">
        <f t="shared" si="57"/>
        <v>0.31475257677122254</v>
      </c>
    </row>
    <row r="2760" spans="27:35" x14ac:dyDescent="0.2">
      <c r="AA2760" s="122" t="s">
        <v>88</v>
      </c>
      <c r="AB2760" s="40">
        <f>_xll.qlInterestRateIndexFixingDate($X$9,AC2760)</f>
        <v>58750</v>
      </c>
      <c r="AC2760" s="40">
        <f>_xll.qlCalendarAdvance(calendar,$AC2759,AA2760,,,trigger)</f>
        <v>58754</v>
      </c>
      <c r="AD2760" s="40">
        <f>_xll.qlInterestRateIndexMaturity($X$9,AC2760,)</f>
        <v>58935</v>
      </c>
      <c r="AE2760" s="43">
        <f>_xll.qlTenorBasisValue(TenorBasis6M,AC2760,_xll.ohTrigger(trigger,$X$24))</f>
        <v>1.9976678182910646E-4</v>
      </c>
      <c r="AF2760" s="90">
        <f>_xll.qlTenorBasisForwardRate(TenorBasis6M,AC2760,_xll.ohTrigger(trigger,$X$24))</f>
        <v>1.1442352573498264E-2</v>
      </c>
      <c r="AG2760" s="90">
        <f>_xll.qlIndexFixing(TenorBasisIndex6M,$AB2760,TRUE,_xll.ohTrigger(trigger,$X$24))</f>
        <v>1.1438543099081907E-2</v>
      </c>
      <c r="AH2760" s="43">
        <f>_xll.qlIndexFixing($X$9,$AB2760,TRUE,trigger)</f>
        <v>1.1406871753955302E-2</v>
      </c>
      <c r="AI2760" s="45">
        <f t="shared" si="57"/>
        <v>0.31671345126604855</v>
      </c>
    </row>
    <row r="2761" spans="27:35" x14ac:dyDescent="0.2">
      <c r="AA2761" s="122" t="s">
        <v>88</v>
      </c>
      <c r="AB2761" s="40">
        <f>_xll.qlInterestRateIndexFixingDate($X$9,AC2761)</f>
        <v>58757</v>
      </c>
      <c r="AC2761" s="40">
        <f>_xll.qlCalendarAdvance(calendar,$AC2760,AA2761,,,trigger)</f>
        <v>58761</v>
      </c>
      <c r="AD2761" s="40">
        <f>_xll.qlInterestRateIndexMaturity($X$9,AC2761,)</f>
        <v>58942</v>
      </c>
      <c r="AE2761" s="43">
        <f>_xll.qlTenorBasisValue(TenorBasis6M,AC2761,_xll.ohTrigger(trigger,$X$24))</f>
        <v>1.9974298541726329E-4</v>
      </c>
      <c r="AF2761" s="90">
        <f>_xll.qlTenorBasisForwardRate(TenorBasis6M,AC2761,_xll.ohTrigger(trigger,$X$24))</f>
        <v>1.144045035526031E-2</v>
      </c>
      <c r="AG2761" s="90">
        <f>_xll.qlIndexFixing(TenorBasisIndex6M,$AB2761,TRUE,_xll.ohTrigger(trigger,$X$24))</f>
        <v>1.1436640884747129E-2</v>
      </c>
      <c r="AH2761" s="43">
        <f>_xll.qlIndexFixing($X$9,$AB2761,TRUE,trigger)</f>
        <v>1.1404775802316315E-2</v>
      </c>
      <c r="AI2761" s="45">
        <f t="shared" si="57"/>
        <v>0.31865082430814623</v>
      </c>
    </row>
    <row r="2762" spans="27:35" x14ac:dyDescent="0.2">
      <c r="AA2762" s="122" t="s">
        <v>88</v>
      </c>
      <c r="AB2762" s="40">
        <f>_xll.qlInterestRateIndexFixingDate($X$9,AC2762)</f>
        <v>58764</v>
      </c>
      <c r="AC2762" s="40">
        <f>_xll.qlCalendarAdvance(calendar,$AC2761,AA2762,,,trigger)</f>
        <v>58768</v>
      </c>
      <c r="AD2762" s="40">
        <f>_xll.qlInterestRateIndexMaturity($X$9,AC2762,)</f>
        <v>58949</v>
      </c>
      <c r="AE2762" s="43">
        <f>_xll.qlTenorBasisValue(TenorBasis6M,AC2762,_xll.ohTrigger(trigger,$X$24))</f>
        <v>1.9971926699313743E-4</v>
      </c>
      <c r="AF2762" s="90">
        <f>_xll.qlTenorBasisForwardRate(TenorBasis6M,AC2762,_xll.ohTrigger(trigger,$X$24))</f>
        <v>1.1438584556968754E-2</v>
      </c>
      <c r="AG2762" s="90">
        <f>_xll.qlIndexFixing(TenorBasisIndex6M,$AB2762,TRUE,_xll.ohTrigger(trigger,$X$24))</f>
        <v>1.1434775090289411E-2</v>
      </c>
      <c r="AH2762" s="43">
        <f>_xll.qlIndexFixing($X$9,$AB2762,TRUE,trigger)</f>
        <v>1.1402718620930632E-2</v>
      </c>
      <c r="AI2762" s="45">
        <f t="shared" si="57"/>
        <v>0.32056469358778328</v>
      </c>
    </row>
    <row r="2763" spans="27:35" x14ac:dyDescent="0.2">
      <c r="AA2763" s="122" t="s">
        <v>88</v>
      </c>
      <c r="AB2763" s="40">
        <f>_xll.qlInterestRateIndexFixingDate($X$9,AC2763)</f>
        <v>58771</v>
      </c>
      <c r="AC2763" s="40">
        <f>_xll.qlCalendarAdvance(calendar,$AC2762,AA2763,,,trigger)</f>
        <v>58775</v>
      </c>
      <c r="AD2763" s="40">
        <f>_xll.qlInterestRateIndexMaturity($X$9,AC2763,)</f>
        <v>58957</v>
      </c>
      <c r="AE2763" s="43">
        <f>_xll.qlTenorBasisValue(TenorBasis6M,AC2763,_xll.ohTrigger(trigger,$X$24))</f>
        <v>1.996956263061589E-4</v>
      </c>
      <c r="AF2763" s="90">
        <f>_xll.qlTenorBasisForwardRate(TenorBasis6M,AC2763,_xll.ohTrigger(trigger,$X$24))</f>
        <v>1.1436818459867748E-2</v>
      </c>
      <c r="AG2763" s="90">
        <f>_xll.qlIndexFixing(TenorBasisIndex6M,$AB2763,TRUE,_xll.ohTrigger(trigger,$X$24))</f>
        <v>1.1433008876541587E-2</v>
      </c>
      <c r="AH2763" s="43">
        <f>_xll.qlIndexFixing($X$9,$AB2763,TRUE,trigger)</f>
        <v>1.1400749663662155E-2</v>
      </c>
      <c r="AI2763" s="45">
        <f t="shared" si="57"/>
        <v>0.32259212879432592</v>
      </c>
    </row>
    <row r="2764" spans="27:35" x14ac:dyDescent="0.2">
      <c r="AA2764" s="122" t="s">
        <v>88</v>
      </c>
      <c r="AB2764" s="40">
        <f>_xll.qlInterestRateIndexFixingDate($X$9,AC2764)</f>
        <v>58778</v>
      </c>
      <c r="AC2764" s="40">
        <f>_xll.qlCalendarAdvance(calendar,$AC2763,AA2764,,,trigger)</f>
        <v>58782</v>
      </c>
      <c r="AD2764" s="40">
        <f>_xll.qlInterestRateIndexMaturity($X$9,AC2764,)</f>
        <v>58964</v>
      </c>
      <c r="AE2764" s="43">
        <f>_xll.qlTenorBasisValue(TenorBasis6M,AC2764,_xll.ohTrigger(trigger,$X$24))</f>
        <v>1.9967206310654144E-4</v>
      </c>
      <c r="AF2764" s="90">
        <f>_xll.qlTenorBasisForwardRate(TenorBasis6M,AC2764,_xll.ohTrigger(trigger,$X$24))</f>
        <v>1.1435028044985023E-2</v>
      </c>
      <c r="AG2764" s="90">
        <f>_xll.qlIndexFixing(TenorBasisIndex6M,$AB2764,TRUE,_xll.ohTrigger(trigger,$X$24))</f>
        <v>1.1431218465367543E-2</v>
      </c>
      <c r="AH2764" s="43">
        <f>_xll.qlIndexFixing($X$9,$AB2764,TRUE,trigger)</f>
        <v>1.1398772729275851E-2</v>
      </c>
      <c r="AI2764" s="45">
        <f t="shared" si="57"/>
        <v>0.32445736091691812</v>
      </c>
    </row>
    <row r="2765" spans="27:35" x14ac:dyDescent="0.2">
      <c r="AA2765" s="122" t="s">
        <v>88</v>
      </c>
      <c r="AB2765" s="40">
        <f>_xll.qlInterestRateIndexFixingDate($X$9,AC2765)</f>
        <v>58785</v>
      </c>
      <c r="AC2765" s="40">
        <f>_xll.qlCalendarAdvance(calendar,$AC2764,AA2765,,,trigger)</f>
        <v>58789</v>
      </c>
      <c r="AD2765" s="40">
        <f>_xll.qlInterestRateIndexMaturity($X$9,AC2765,)</f>
        <v>58971</v>
      </c>
      <c r="AE2765" s="43">
        <f>_xll.qlTenorBasisValue(TenorBasis6M,AC2765,_xll.ohTrigger(trigger,$X$24))</f>
        <v>1.996485771452801E-4</v>
      </c>
      <c r="AF2765" s="90">
        <f>_xll.qlTenorBasisForwardRate(TenorBasis6M,AC2765,_xll.ohTrigger(trigger,$X$24))</f>
        <v>1.1433274050142906E-2</v>
      </c>
      <c r="AG2765" s="90">
        <f>_xll.qlIndexFixing(TenorBasisIndex6M,$AB2765,TRUE,_xll.ohTrigger(trigger,$X$24))</f>
        <v>1.1429464474166031E-2</v>
      </c>
      <c r="AH2765" s="43">
        <f>_xll.qlIndexFixing($X$9,$AB2765,TRUE,trigger)</f>
        <v>1.1396834566018711E-2</v>
      </c>
      <c r="AI2765" s="45">
        <f t="shared" si="57"/>
        <v>0.3262990814732053</v>
      </c>
    </row>
    <row r="2766" spans="27:35" x14ac:dyDescent="0.2">
      <c r="AA2766" s="122" t="s">
        <v>88</v>
      </c>
      <c r="AB2766" s="40">
        <f>_xll.qlInterestRateIndexFixingDate($X$9,AC2766)</f>
        <v>58792</v>
      </c>
      <c r="AC2766" s="40">
        <f>_xll.qlCalendarAdvance(calendar,$AC2765,AA2766,,,trigger)</f>
        <v>58796</v>
      </c>
      <c r="AD2766" s="40">
        <f>_xll.qlInterestRateIndexMaturity($X$9,AC2766,)</f>
        <v>58978</v>
      </c>
      <c r="AE2766" s="43">
        <f>_xll.qlTenorBasisValue(TenorBasis6M,AC2766,_xll.ohTrigger(trigger,$X$24))</f>
        <v>1.9962516817414888E-4</v>
      </c>
      <c r="AF2766" s="90">
        <f>_xll.qlTenorBasisForwardRate(TenorBasis6M,AC2766,_xll.ohTrigger(trigger,$X$24))</f>
        <v>1.1431556474999256E-2</v>
      </c>
      <c r="AG2766" s="90">
        <f>_xll.qlIndexFixing(TenorBasisIndex6M,$AB2766,TRUE,_xll.ohTrigger(trigger,$X$24))</f>
        <v>1.1427746902590956E-2</v>
      </c>
      <c r="AH2766" s="43">
        <f>_xll.qlIndexFixing($X$9,$AB2766,TRUE,trigger)</f>
        <v>1.1394935173775224E-2</v>
      </c>
      <c r="AI2766" s="45">
        <f t="shared" si="57"/>
        <v>0.32811728815732366</v>
      </c>
    </row>
    <row r="2767" spans="27:35" x14ac:dyDescent="0.2">
      <c r="AA2767" s="122" t="s">
        <v>88</v>
      </c>
      <c r="AB2767" s="40">
        <f>_xll.qlInterestRateIndexFixingDate($X$9,AC2767)</f>
        <v>58799</v>
      </c>
      <c r="AC2767" s="40">
        <f>_xll.qlCalendarAdvance(calendar,$AC2766,AA2767,,,trigger)</f>
        <v>58803</v>
      </c>
      <c r="AD2767" s="40">
        <f>_xll.qlInterestRateIndexMaturity($X$9,AC2767,)</f>
        <v>58985</v>
      </c>
      <c r="AE2767" s="43">
        <f>_xll.qlTenorBasisValue(TenorBasis6M,AC2767,_xll.ohTrigger(trigger,$X$24))</f>
        <v>1.9960183594569845E-4</v>
      </c>
      <c r="AF2767" s="90">
        <f>_xll.qlTenorBasisForwardRate(TenorBasis6M,AC2767,_xll.ohTrigger(trigger,$X$24))</f>
        <v>1.1429875319212367E-2</v>
      </c>
      <c r="AG2767" s="90">
        <f>_xll.qlIndexFixing(TenorBasisIndex6M,$AB2767,TRUE,_xll.ohTrigger(trigger,$X$24))</f>
        <v>1.1426065750303246E-2</v>
      </c>
      <c r="AH2767" s="43">
        <f>_xll.qlIndexFixing($X$9,$AB2767,TRUE,trigger)</f>
        <v>1.1393074552436905E-2</v>
      </c>
      <c r="AI2767" s="45">
        <f t="shared" si="57"/>
        <v>0.32991197866340943</v>
      </c>
    </row>
    <row r="2768" spans="27:35" x14ac:dyDescent="0.2">
      <c r="AA2768" s="122" t="s">
        <v>88</v>
      </c>
      <c r="AB2768" s="40">
        <f>_xll.qlInterestRateIndexFixingDate($X$9,AC2768)</f>
        <v>58806</v>
      </c>
      <c r="AC2768" s="40">
        <f>_xll.qlCalendarAdvance(calendar,$AC2767,AA2768,,,trigger)</f>
        <v>58810</v>
      </c>
      <c r="AD2768" s="40">
        <f>_xll.qlInterestRateIndexMaturity($X$9,AC2768,)</f>
        <v>58991</v>
      </c>
      <c r="AE2768" s="43">
        <f>_xll.qlTenorBasisValue(TenorBasis6M,AC2768,_xll.ohTrigger(trigger,$X$24))</f>
        <v>1.9957858021325372E-4</v>
      </c>
      <c r="AF2768" s="90">
        <f>_xll.qlTenorBasisForwardRate(TenorBasis6M,AC2768,_xll.ohTrigger(trigger,$X$24))</f>
        <v>1.1428154566651147E-2</v>
      </c>
      <c r="AG2768" s="90">
        <f>_xll.qlIndexFixing(TenorBasisIndex6M,$AB2768,TRUE,_xll.ohTrigger(trigger,$X$24))</f>
        <v>1.1424345121517443E-2</v>
      </c>
      <c r="AH2768" s="43">
        <f>_xll.qlIndexFixing($X$9,$AB2768,TRUE,trigger)</f>
        <v>1.1391189701397998E-2</v>
      </c>
      <c r="AI2768" s="45">
        <f t="shared" si="57"/>
        <v>0.33155420119444434</v>
      </c>
    </row>
    <row r="2769" spans="27:35" x14ac:dyDescent="0.2">
      <c r="AA2769" s="122" t="s">
        <v>88</v>
      </c>
      <c r="AB2769" s="40">
        <f>_xll.qlInterestRateIndexFixingDate($X$9,AC2769)</f>
        <v>58813</v>
      </c>
      <c r="AC2769" s="40">
        <f>_xll.qlCalendarAdvance(calendar,$AC2768,AA2769,,,trigger)</f>
        <v>58817</v>
      </c>
      <c r="AD2769" s="40">
        <f>_xll.qlInterestRateIndexMaturity($X$9,AC2769,)</f>
        <v>58998</v>
      </c>
      <c r="AE2769" s="43">
        <f>_xll.qlTenorBasisValue(TenorBasis6M,AC2769,_xll.ohTrigger(trigger,$X$24))</f>
        <v>1.9955540073091169E-4</v>
      </c>
      <c r="AF2769" s="90">
        <f>_xll.qlTenorBasisForwardRate(TenorBasis6M,AC2769,_xll.ohTrigger(trigger,$X$24))</f>
        <v>1.1426543698318721E-2</v>
      </c>
      <c r="AG2769" s="90">
        <f>_xll.qlIndexFixing(TenorBasisIndex6M,$AB2769,TRUE,_xll.ohTrigger(trigger,$X$24))</f>
        <v>1.142273425653394E-2</v>
      </c>
      <c r="AH2769" s="43">
        <f>_xll.qlIndexFixing($X$9,$AB2769,TRUE,trigger)</f>
        <v>1.1389403908563285E-2</v>
      </c>
      <c r="AI2769" s="45">
        <f t="shared" si="57"/>
        <v>0.33330347970655583</v>
      </c>
    </row>
    <row r="2770" spans="27:35" x14ac:dyDescent="0.2">
      <c r="AA2770" s="122" t="s">
        <v>88</v>
      </c>
      <c r="AB2770" s="40">
        <f>_xll.qlInterestRateIndexFixingDate($X$9,AC2770)</f>
        <v>58820</v>
      </c>
      <c r="AC2770" s="40">
        <f>_xll.qlCalendarAdvance(calendar,$AC2769,AA2770,,,trigger)</f>
        <v>58824</v>
      </c>
      <c r="AD2770" s="40">
        <f>_xll.qlInterestRateIndexMaturity($X$9,AC2770,)</f>
        <v>59005</v>
      </c>
      <c r="AE2770" s="43">
        <f>_xll.qlTenorBasisValue(TenorBasis6M,AC2770,_xll.ohTrigger(trigger,$X$24))</f>
        <v>1.9953229725353885E-4</v>
      </c>
      <c r="AF2770" s="90">
        <f>_xll.qlTenorBasisForwardRate(TenorBasis6M,AC2770,_xll.ohTrigger(trigger,$X$24))</f>
        <v>1.1424969247203825E-2</v>
      </c>
      <c r="AG2770" s="90">
        <f>_xll.qlIndexFixing(TenorBasisIndex6M,$AB2770,TRUE,_xll.ohTrigger(trigger,$X$24))</f>
        <v>1.1421159808697305E-2</v>
      </c>
      <c r="AH2770" s="43">
        <f>_xll.qlIndexFixing($X$9,$AB2770,TRUE,trigger)</f>
        <v>1.1387656885088008E-2</v>
      </c>
      <c r="AI2770" s="45">
        <f t="shared" si="57"/>
        <v>0.33502923609297908</v>
      </c>
    </row>
    <row r="2771" spans="27:35" x14ac:dyDescent="0.2">
      <c r="AA2771" s="122" t="s">
        <v>88</v>
      </c>
      <c r="AB2771" s="40">
        <f>_xll.qlInterestRateIndexFixingDate($X$9,AC2771)</f>
        <v>58827</v>
      </c>
      <c r="AC2771" s="40">
        <f>_xll.qlCalendarAdvance(calendar,$AC2770,AA2771,,,trigger)</f>
        <v>58831</v>
      </c>
      <c r="AD2771" s="40">
        <f>_xll.qlInterestRateIndexMaturity($X$9,AC2771,)</f>
        <v>59012</v>
      </c>
      <c r="AE2771" s="43">
        <f>_xll.qlTenorBasisValue(TenorBasis6M,AC2771,_xll.ohTrigger(trigger,$X$24))</f>
        <v>1.9950926953676907E-4</v>
      </c>
      <c r="AF2771" s="90">
        <f>_xll.qlTenorBasisForwardRate(TenorBasis6M,AC2771,_xll.ohTrigger(trigger,$X$24))</f>
        <v>1.142343121297788E-2</v>
      </c>
      <c r="AG2771" s="90">
        <f>_xll.qlIndexFixing(TenorBasisIndex6M,$AB2771,TRUE,_xll.ohTrigger(trigger,$X$24))</f>
        <v>1.1419621777680727E-2</v>
      </c>
      <c r="AH2771" s="43">
        <f>_xll.qlIndexFixing($X$9,$AB2771,TRUE,trigger)</f>
        <v>1.1385948630871915E-2</v>
      </c>
      <c r="AI2771" s="45">
        <f t="shared" si="57"/>
        <v>0.33673146808811327</v>
      </c>
    </row>
    <row r="2772" spans="27:35" x14ac:dyDescent="0.2">
      <c r="AA2772" s="122" t="s">
        <v>88</v>
      </c>
      <c r="AB2772" s="40">
        <f>_xll.qlInterestRateIndexFixingDate($X$9,AC2772)</f>
        <v>58834</v>
      </c>
      <c r="AC2772" s="40">
        <f>_xll.qlCalendarAdvance(calendar,$AC2771,AA2772,,,trigger)</f>
        <v>58838</v>
      </c>
      <c r="AD2772" s="40">
        <f>_xll.qlInterestRateIndexMaturity($X$9,AC2772,)</f>
        <v>59019</v>
      </c>
      <c r="AE2772" s="43">
        <f>_xll.qlTenorBasisValue(TenorBasis6M,AC2772,_xll.ohTrigger(trigger,$X$24))</f>
        <v>1.9948631733700129E-4</v>
      </c>
      <c r="AF2772" s="90">
        <f>_xll.qlTenorBasisForwardRate(TenorBasis6M,AC2772,_xll.ohTrigger(trigger,$X$24))</f>
        <v>1.14219295953154E-2</v>
      </c>
      <c r="AG2772" s="90">
        <f>_xll.qlIndexFixing(TenorBasisIndex6M,$AB2772,TRUE,_xll.ohTrigger(trigger,$X$24))</f>
        <v>1.141812016315916E-2</v>
      </c>
      <c r="AH2772" s="43">
        <f>_xll.qlIndexFixing($X$9,$AB2772,TRUE,trigger)</f>
        <v>1.1384279145814313E-2</v>
      </c>
      <c r="AI2772" s="45">
        <f t="shared" si="57"/>
        <v>0.33841017344847513</v>
      </c>
    </row>
    <row r="2773" spans="27:35" x14ac:dyDescent="0.2">
      <c r="AA2773" s="122" t="s">
        <v>88</v>
      </c>
      <c r="AB2773" s="40">
        <f>_xll.qlInterestRateIndexFixingDate($X$9,AC2773)</f>
        <v>58841</v>
      </c>
      <c r="AC2773" s="40">
        <f>_xll.qlCalendarAdvance(calendar,$AC2772,AA2773,,,trigger)</f>
        <v>58845</v>
      </c>
      <c r="AD2773" s="40">
        <f>_xll.qlInterestRateIndexMaturity($X$9,AC2773,)</f>
        <v>59026</v>
      </c>
      <c r="AE2773" s="43">
        <f>_xll.qlTenorBasisValue(TenorBasis6M,AC2773,_xll.ohTrigger(trigger,$X$24))</f>
        <v>1.9946344041139706E-4</v>
      </c>
      <c r="AF2773" s="90">
        <f>_xll.qlTenorBasisForwardRate(TenorBasis6M,AC2773,_xll.ohTrigger(trigger,$X$24))</f>
        <v>1.1420464393891343E-2</v>
      </c>
      <c r="AG2773" s="90">
        <f>_xll.qlIndexFixing(TenorBasisIndex6M,$AB2773,TRUE,_xll.ohTrigger(trigger,$X$24))</f>
        <v>1.1416654964805796E-2</v>
      </c>
      <c r="AH2773" s="43">
        <f>_xll.qlIndexFixing($X$9,$AB2773,TRUE,trigger)</f>
        <v>1.1382648429817602E-2</v>
      </c>
      <c r="AI2773" s="45">
        <f t="shared" si="57"/>
        <v>0.34006534988193993</v>
      </c>
    </row>
    <row r="2774" spans="27:35" x14ac:dyDescent="0.2">
      <c r="AA2774" s="122" t="s">
        <v>88</v>
      </c>
      <c r="AB2774" s="40">
        <f>_xll.qlInterestRateIndexFixingDate($X$9,AC2774)</f>
        <v>58848</v>
      </c>
      <c r="AC2774" s="40">
        <f>_xll.qlCalendarAdvance(calendar,$AC2773,AA2774,,,trigger)</f>
        <v>58852</v>
      </c>
      <c r="AD2774" s="40">
        <f>_xll.qlInterestRateIndexMaturity($X$9,AC2774,)</f>
        <v>59033</v>
      </c>
      <c r="AE2774" s="43">
        <f>_xll.qlTenorBasisValue(TenorBasis6M,AC2774,_xll.ohTrigger(trigger,$X$24))</f>
        <v>1.9944063851787841E-4</v>
      </c>
      <c r="AF2774" s="90">
        <f>_xll.qlTenorBasisForwardRate(TenorBasis6M,AC2774,_xll.ohTrigger(trigger,$X$24))</f>
        <v>1.1419035608386406E-2</v>
      </c>
      <c r="AG2774" s="90">
        <f>_xll.qlIndexFixing(TenorBasisIndex6M,$AB2774,TRUE,_xll.ohTrigger(trigger,$X$24))</f>
        <v>1.1415226182303099E-2</v>
      </c>
      <c r="AH2774" s="43">
        <f>_xll.qlIndexFixing($X$9,$AB2774,TRUE,trigger)</f>
        <v>1.1381056482788594E-2</v>
      </c>
      <c r="AI2774" s="45">
        <f t="shared" si="57"/>
        <v>0.3416969951450417</v>
      </c>
    </row>
    <row r="2775" spans="27:35" x14ac:dyDescent="0.2">
      <c r="AA2775" s="122" t="s">
        <v>88</v>
      </c>
      <c r="AB2775" s="40">
        <f>_xll.qlInterestRateIndexFixingDate($X$9,AC2775)</f>
        <v>58855</v>
      </c>
      <c r="AC2775" s="40">
        <f>_xll.qlCalendarAdvance(calendar,$AC2774,AA2775,,,trigger)</f>
        <v>58859</v>
      </c>
      <c r="AD2775" s="40">
        <f>_xll.qlInterestRateIndexMaturity($X$9,AC2775,)</f>
        <v>59040</v>
      </c>
      <c r="AE2775" s="43">
        <f>_xll.qlTenorBasisValue(TenorBasis6M,AC2775,_xll.ohTrigger(trigger,$X$24))</f>
        <v>1.9941791141512538E-4</v>
      </c>
      <c r="AF2775" s="90">
        <f>_xll.qlTenorBasisForwardRate(TenorBasis6M,AC2775,_xll.ohTrigger(trigger,$X$24))</f>
        <v>1.141764323848438E-2</v>
      </c>
      <c r="AG2775" s="90">
        <f>_xll.qlIndexFixing(TenorBasisIndex6M,$AB2775,TRUE,_xll.ohTrigger(trigger,$X$24))</f>
        <v>1.1413833815331766E-2</v>
      </c>
      <c r="AH2775" s="43">
        <f>_xll.qlIndexFixing($X$9,$AB2775,TRUE,trigger)</f>
        <v>1.1379503304633665E-2</v>
      </c>
      <c r="AI2775" s="45">
        <f t="shared" si="57"/>
        <v>0.34330510698100947</v>
      </c>
    </row>
    <row r="2776" spans="27:35" x14ac:dyDescent="0.2">
      <c r="AA2776" s="122" t="s">
        <v>88</v>
      </c>
      <c r="AB2776" s="40">
        <f>_xll.qlInterestRateIndexFixingDate($X$9,AC2776)</f>
        <v>58862</v>
      </c>
      <c r="AC2776" s="40">
        <f>_xll.qlCalendarAdvance(calendar,$AC2775,AA2776,,,trigger)</f>
        <v>58866</v>
      </c>
      <c r="AD2776" s="40">
        <f>_xll.qlInterestRateIndexMaturity($X$9,AC2776,)</f>
        <v>59050</v>
      </c>
      <c r="AE2776" s="43">
        <f>_xll.qlTenorBasisValue(TenorBasis6M,AC2776,_xll.ohTrigger(trigger,$X$24))</f>
        <v>1.9939525886257395E-4</v>
      </c>
      <c r="AF2776" s="90">
        <f>_xll.qlTenorBasisForwardRate(TenorBasis6M,AC2776,_xll.ohTrigger(trigger,$X$24))</f>
        <v>1.1416577371355593E-2</v>
      </c>
      <c r="AG2776" s="90">
        <f>_xll.qlIndexFixing(TenorBasisIndex6M,$AB2776,TRUE,_xll.ohTrigger(trigger,$X$24))</f>
        <v>1.1412767590280629E-2</v>
      </c>
      <c r="AH2776" s="43">
        <f>_xll.qlIndexFixing($X$9,$AB2776,TRUE,trigger)</f>
        <v>1.1378243895710106E-2</v>
      </c>
      <c r="AI2776" s="45">
        <f t="shared" si="57"/>
        <v>0.34523694570522467</v>
      </c>
    </row>
    <row r="2777" spans="27:35" x14ac:dyDescent="0.2">
      <c r="AA2777" s="122" t="s">
        <v>88</v>
      </c>
      <c r="AB2777" s="40">
        <f>_xll.qlInterestRateIndexFixingDate($X$9,AC2777)</f>
        <v>58869</v>
      </c>
      <c r="AC2777" s="40">
        <f>_xll.qlCalendarAdvance(calendar,$AC2776,AA2777,,,trigger)</f>
        <v>58873</v>
      </c>
      <c r="AD2777" s="40">
        <f>_xll.qlInterestRateIndexMaturity($X$9,AC2777,)</f>
        <v>59057</v>
      </c>
      <c r="AE2777" s="43">
        <f>_xll.qlTenorBasisValue(TenorBasis6M,AC2777,_xll.ohTrigger(trigger,$X$24))</f>
        <v>1.9937268062041364E-4</v>
      </c>
      <c r="AF2777" s="90">
        <f>_xll.qlTenorBasisForwardRate(TenorBasis6M,AC2777,_xll.ohTrigger(trigger,$X$24))</f>
        <v>1.1415265510205013E-2</v>
      </c>
      <c r="AG2777" s="90">
        <f>_xll.qlIndexFixing(TenorBasisIndex6M,$AB2777,TRUE,_xll.ohTrigger(trigger,$X$24))</f>
        <v>1.1411455731951271E-2</v>
      </c>
      <c r="AH2777" s="43">
        <f>_xll.qlIndexFixing($X$9,$AB2777,TRUE,trigger)</f>
        <v>1.1376776423850425E-2</v>
      </c>
      <c r="AI2777" s="45">
        <f t="shared" si="57"/>
        <v>0.34679308100846185</v>
      </c>
    </row>
    <row r="2778" spans="27:35" x14ac:dyDescent="0.2">
      <c r="AA2778" s="122" t="s">
        <v>88</v>
      </c>
      <c r="AB2778" s="40">
        <f>_xll.qlInterestRateIndexFixingDate($X$9,AC2778)</f>
        <v>58876</v>
      </c>
      <c r="AC2778" s="40">
        <f>_xll.qlCalendarAdvance(calendar,$AC2777,AA2778,,,trigger)</f>
        <v>58880</v>
      </c>
      <c r="AD2778" s="40">
        <f>_xll.qlInterestRateIndexMaturity($X$9,AC2778,)</f>
        <v>59064</v>
      </c>
      <c r="AE2778" s="43">
        <f>_xll.qlTenorBasisValue(TenorBasis6M,AC2778,_xll.ohTrigger(trigger,$X$24))</f>
        <v>1.9935017644958511E-4</v>
      </c>
      <c r="AF2778" s="90">
        <f>_xll.qlTenorBasisForwardRate(TenorBasis6M,AC2778,_xll.ohTrigger(trigger,$X$24))</f>
        <v>1.1413990067122994E-2</v>
      </c>
      <c r="AG2778" s="90">
        <f>_xll.qlIndexFixing(TenorBasisIndex6M,$AB2778,TRUE,_xll.ohTrigger(trigger,$X$24))</f>
        <v>1.1410180291618357E-2</v>
      </c>
      <c r="AH2778" s="43">
        <f>_xll.qlIndexFixing($X$9,$AB2778,TRUE,trigger)</f>
        <v>1.13753477242657E-2</v>
      </c>
      <c r="AI2778" s="45">
        <f t="shared" si="57"/>
        <v>0.34832567352656441</v>
      </c>
    </row>
    <row r="2779" spans="27:35" x14ac:dyDescent="0.2">
      <c r="AA2779" s="122" t="s">
        <v>88</v>
      </c>
      <c r="AB2779" s="40">
        <f>_xll.qlInterestRateIndexFixingDate($X$9,AC2779)</f>
        <v>58883</v>
      </c>
      <c r="AC2779" s="40">
        <f>_xll.qlCalendarAdvance(calendar,$AC2778,AA2779,,,trigger)</f>
        <v>58887</v>
      </c>
      <c r="AD2779" s="40">
        <f>_xll.qlInterestRateIndexMaturity($X$9,AC2779,)</f>
        <v>59071</v>
      </c>
      <c r="AE2779" s="43">
        <f>_xll.qlTenorBasisValue(TenorBasis6M,AC2779,_xll.ohTrigger(trigger,$X$24))</f>
        <v>1.9932774611177822E-4</v>
      </c>
      <c r="AF2779" s="90">
        <f>_xll.qlTenorBasisForwardRate(TenorBasis6M,AC2779,_xll.ohTrigger(trigger,$X$24))</f>
        <v>1.1412751041801086E-2</v>
      </c>
      <c r="AG2779" s="90">
        <f>_xll.qlIndexFixing(TenorBasisIndex6M,$AB2779,TRUE,_xll.ohTrigger(trigger,$X$24))</f>
        <v>1.1408941268975611E-2</v>
      </c>
      <c r="AH2779" s="43">
        <f>_xll.qlIndexFixing($X$9,$AB2779,TRUE,trigger)</f>
        <v>1.1373957796871651E-2</v>
      </c>
      <c r="AI2779" s="45">
        <f t="shared" si="57"/>
        <v>0.34983472103960678</v>
      </c>
    </row>
    <row r="2780" spans="27:35" x14ac:dyDescent="0.2">
      <c r="AA2780" s="122" t="s">
        <v>88</v>
      </c>
      <c r="AB2780" s="40">
        <f>_xll.qlInterestRateIndexFixingDate($X$9,AC2780)</f>
        <v>58890</v>
      </c>
      <c r="AC2780" s="40">
        <f>_xll.qlCalendarAdvance(calendar,$AC2779,AA2780,,,trigger)</f>
        <v>58894</v>
      </c>
      <c r="AD2780" s="40">
        <f>_xll.qlInterestRateIndexMaturity($X$9,AC2780,)</f>
        <v>59078</v>
      </c>
      <c r="AE2780" s="43">
        <f>_xll.qlTenorBasisValue(TenorBasis6M,AC2780,_xll.ohTrigger(trigger,$X$24))</f>
        <v>1.9930538936942943E-4</v>
      </c>
      <c r="AF2780" s="90">
        <f>_xll.qlTenorBasisForwardRate(TenorBasis6M,AC2780,_xll.ohTrigger(trigger,$X$24))</f>
        <v>1.1411548433934752E-2</v>
      </c>
      <c r="AG2780" s="90">
        <f>_xll.qlIndexFixing(TenorBasisIndex6M,$AB2780,TRUE,_xll.ohTrigger(trigger,$X$24))</f>
        <v>1.1407738663718494E-2</v>
      </c>
      <c r="AH2780" s="43">
        <f>_xll.qlIndexFixing($X$9,$AB2780,TRUE,trigger)</f>
        <v>1.1372606641585735E-2</v>
      </c>
      <c r="AI2780" s="45">
        <f t="shared" si="57"/>
        <v>0.35132022132759388</v>
      </c>
    </row>
    <row r="2781" spans="27:35" x14ac:dyDescent="0.2">
      <c r="AA2781" s="122" t="s">
        <v>88</v>
      </c>
      <c r="AB2781" s="40">
        <f>_xll.qlInterestRateIndexFixingDate($X$9,AC2781)</f>
        <v>58897</v>
      </c>
      <c r="AC2781" s="40">
        <f>_xll.qlCalendarAdvance(calendar,$AC2780,AA2781,,,trigger)</f>
        <v>58901</v>
      </c>
      <c r="AD2781" s="40">
        <f>_xll.qlInterestRateIndexMaturity($X$9,AC2781,)</f>
        <v>59084</v>
      </c>
      <c r="AE2781" s="43">
        <f>_xll.qlTenorBasisValue(TenorBasis6M,AC2781,_xll.ohTrigger(trigger,$X$24))</f>
        <v>1.9928310598571976E-4</v>
      </c>
      <c r="AF2781" s="90">
        <f>_xll.qlTenorBasisForwardRate(TenorBasis6M,AC2781,_xll.ohTrigger(trigger,$X$24))</f>
        <v>1.1410272491530619E-2</v>
      </c>
      <c r="AG2781" s="90">
        <f>_xll.qlIndexFixing(TenorBasisIndex6M,$AB2781,TRUE,_xll.ohTrigger(trigger,$X$24))</f>
        <v>1.1406462844075852E-2</v>
      </c>
      <c r="AH2781" s="43">
        <f>_xll.qlIndexFixing($X$9,$AB2781,TRUE,trigger)</f>
        <v>1.1371195368844511E-2</v>
      </c>
      <c r="AI2781" s="45">
        <f t="shared" si="57"/>
        <v>0.35267475231340673</v>
      </c>
    </row>
    <row r="2782" spans="27:35" x14ac:dyDescent="0.2">
      <c r="AA2782" s="122" t="s">
        <v>88</v>
      </c>
      <c r="AB2782" s="40">
        <f>_xll.qlInterestRateIndexFixingDate($X$9,AC2782)</f>
        <v>58902</v>
      </c>
      <c r="AC2782" s="40">
        <f>_xll.qlCalendarAdvance(calendar,$AC2781,AA2782,,,trigger)</f>
        <v>58908</v>
      </c>
      <c r="AD2782" s="40">
        <f>_xll.qlInterestRateIndexMaturity($X$9,AC2782,)</f>
        <v>59091</v>
      </c>
      <c r="AE2782" s="43">
        <f>_xll.qlTenorBasisValue(TenorBasis6M,AC2782,_xll.ohTrigger(trigger,$X$24))</f>
        <v>1.9926089572457249E-4</v>
      </c>
      <c r="AF2782" s="90">
        <f>_xll.qlTenorBasisForwardRate(TenorBasis6M,AC2782,_xll.ohTrigger(trigger,$X$24))</f>
        <v>1.1409140152343395E-2</v>
      </c>
      <c r="AG2782" s="90">
        <f>_xll.qlIndexFixing(TenorBasisIndex6M,$AB2782,TRUE,_xll.ohTrigger(trigger,$X$24))</f>
        <v>1.1405330507350046E-2</v>
      </c>
      <c r="AH2782" s="43">
        <f>_xll.qlIndexFixing($X$9,$AB2782,TRUE,trigger)</f>
        <v>1.1369919028321403E-2</v>
      </c>
      <c r="AI2782" s="45">
        <f t="shared" si="57"/>
        <v>0.35411479028642223</v>
      </c>
    </row>
    <row r="2783" spans="27:35" x14ac:dyDescent="0.2">
      <c r="AA2783" s="122" t="s">
        <v>88</v>
      </c>
      <c r="AB2783" s="40">
        <f>_xll.qlInterestRateIndexFixingDate($X$9,AC2783)</f>
        <v>58911</v>
      </c>
      <c r="AC2783" s="40">
        <f>_xll.qlCalendarAdvance(calendar,$AC2782,AA2783,,,trigger)</f>
        <v>58915</v>
      </c>
      <c r="AD2783" s="40">
        <f>_xll.qlInterestRateIndexMaturity($X$9,AC2783,)</f>
        <v>59098</v>
      </c>
      <c r="AE2783" s="43">
        <f>_xll.qlTenorBasisValue(TenorBasis6M,AC2783,_xll.ohTrigger(trigger,$X$24))</f>
        <v>1.992387583506509E-4</v>
      </c>
      <c r="AF2783" s="90">
        <f>_xll.qlTenorBasisForwardRate(TenorBasis6M,AC2783,_xll.ohTrigger(trigger,$X$24))</f>
        <v>1.1408044228580726E-2</v>
      </c>
      <c r="AG2783" s="90">
        <f>_xll.qlIndexFixing(TenorBasisIndex6M,$AB2783,TRUE,_xll.ohTrigger(trigger,$X$24))</f>
        <v>1.140423458597716E-2</v>
      </c>
      <c r="AH2783" s="43">
        <f>_xll.qlIndexFixing($X$9,$AB2783,TRUE,trigger)</f>
        <v>1.1368681458454927E-2</v>
      </c>
      <c r="AI2783" s="45">
        <f t="shared" si="57"/>
        <v>0.35553127522233025</v>
      </c>
    </row>
    <row r="2784" spans="27:35" x14ac:dyDescent="0.2">
      <c r="AA2784" s="122" t="s">
        <v>88</v>
      </c>
      <c r="AB2784" s="40">
        <f>_xll.qlInterestRateIndexFixingDate($X$9,AC2784)</f>
        <v>58918</v>
      </c>
      <c r="AC2784" s="40">
        <f>_xll.qlCalendarAdvance(calendar,$AC2783,AA2784,,,trigger)</f>
        <v>58922</v>
      </c>
      <c r="AD2784" s="40">
        <f>_xll.qlInterestRateIndexMaturity($X$9,AC2784,)</f>
        <v>59105</v>
      </c>
      <c r="AE2784" s="43">
        <f>_xll.qlTenorBasisValue(TenorBasis6M,AC2784,_xll.ohTrigger(trigger,$X$24))</f>
        <v>1.9921669362935602E-4</v>
      </c>
      <c r="AF2784" s="90">
        <f>_xll.qlTenorBasisForwardRate(TenorBasis6M,AC2784,_xll.ohTrigger(trigger,$X$24))</f>
        <v>1.1406984719949515E-2</v>
      </c>
      <c r="AG2784" s="90">
        <f>_xll.qlIndexFixing(TenorBasisIndex6M,$AB2784,TRUE,_xll.ohTrigger(trigger,$X$24))</f>
        <v>1.1403175079667151E-2</v>
      </c>
      <c r="AH2784" s="43">
        <f>_xll.qlIndexFixing($X$9,$AB2784,TRUE,trigger)</f>
        <v>1.1367482659170824E-2</v>
      </c>
      <c r="AI2784" s="45">
        <f t="shared" si="57"/>
        <v>0.35692420496327359</v>
      </c>
    </row>
    <row r="2785" spans="27:35" x14ac:dyDescent="0.2">
      <c r="AA2785" s="122" t="s">
        <v>88</v>
      </c>
      <c r="AB2785" s="40">
        <f>_xll.qlInterestRateIndexFixingDate($X$9,AC2785)</f>
        <v>58925</v>
      </c>
      <c r="AC2785" s="40">
        <f>_xll.qlCalendarAdvance(calendar,$AC2784,AA2785,,,trigger)</f>
        <v>58929</v>
      </c>
      <c r="AD2785" s="40">
        <f>_xll.qlInterestRateIndexMaturity($X$9,AC2785,)</f>
        <v>59113</v>
      </c>
      <c r="AE2785" s="43">
        <f>_xll.qlTenorBasisValue(TenorBasis6M,AC2785,_xll.ohTrigger(trigger,$X$24))</f>
        <v>1.9919470132682445E-4</v>
      </c>
      <c r="AF2785" s="90">
        <f>_xll.qlTenorBasisForwardRate(TenorBasis6M,AC2785,_xll.ohTrigger(trigger,$X$24))</f>
        <v>1.1406081645970699E-2</v>
      </c>
      <c r="AG2785" s="90">
        <f>_xll.qlIndexFixing(TenorBasisIndex6M,$AB2785,TRUE,_xll.ohTrigger(trigger,$X$24))</f>
        <v>1.1402271887740505E-2</v>
      </c>
      <c r="AH2785" s="43">
        <f>_xll.qlIndexFixing($X$9,$AB2785,TRUE,trigger)</f>
        <v>1.1366432444074219E-2</v>
      </c>
      <c r="AI2785" s="45">
        <f t="shared" si="57"/>
        <v>0.3583944366628532</v>
      </c>
    </row>
    <row r="2786" spans="27:35" x14ac:dyDescent="0.2">
      <c r="AA2786" s="122" t="s">
        <v>88</v>
      </c>
      <c r="AB2786" s="40">
        <f>_xll.qlInterestRateIndexFixingDate($X$9,AC2786)</f>
        <v>58932</v>
      </c>
      <c r="AC2786" s="40">
        <f>_xll.qlCalendarAdvance(calendar,$AC2785,AA2786,,,trigger)</f>
        <v>58936</v>
      </c>
      <c r="AD2786" s="40">
        <f>_xll.qlInterestRateIndexMaturity($X$9,AC2786,)</f>
        <v>59120</v>
      </c>
      <c r="AE2786" s="43">
        <f>_xll.qlTenorBasisValue(TenorBasis6M,AC2786,_xll.ohTrigger(trigger,$X$24))</f>
        <v>1.9917278120992608E-4</v>
      </c>
      <c r="AF2786" s="90">
        <f>_xll.qlTenorBasisForwardRate(TenorBasis6M,AC2786,_xll.ohTrigger(trigger,$X$24))</f>
        <v>1.1405097536595838E-2</v>
      </c>
      <c r="AG2786" s="90">
        <f>_xll.qlIndexFixing(TenorBasisIndex6M,$AB2786,TRUE,_xll.ohTrigger(trigger,$X$24))</f>
        <v>1.1401287780550853E-2</v>
      </c>
      <c r="AH2786" s="43">
        <f>_xll.qlIndexFixing($X$9,$AB2786,TRUE,trigger)</f>
        <v>1.136531391984359E-2</v>
      </c>
      <c r="AI2786" s="45">
        <f t="shared" si="57"/>
        <v>0.35973860707262317</v>
      </c>
    </row>
    <row r="2787" spans="27:35" x14ac:dyDescent="0.2">
      <c r="AA2787" s="122" t="s">
        <v>88</v>
      </c>
      <c r="AB2787" s="40">
        <f>_xll.qlInterestRateIndexFixingDate($X$9,AC2787)</f>
        <v>58939</v>
      </c>
      <c r="AC2787" s="40">
        <f>_xll.qlCalendarAdvance(calendar,$AC2786,AA2787,,,trigger)</f>
        <v>58943</v>
      </c>
      <c r="AD2787" s="40">
        <f>_xll.qlInterestRateIndexMaturity($X$9,AC2787,)</f>
        <v>59127</v>
      </c>
      <c r="AE2787" s="43">
        <f>_xll.qlTenorBasisValue(TenorBasis6M,AC2787,_xll.ohTrigger(trigger,$X$24))</f>
        <v>1.9915093304626196E-4</v>
      </c>
      <c r="AF2787" s="90">
        <f>_xll.qlTenorBasisForwardRate(TenorBasis6M,AC2787,_xll.ohTrigger(trigger,$X$24))</f>
        <v>1.1404149842620804E-2</v>
      </c>
      <c r="AG2787" s="90">
        <f>_xll.qlIndexFixing(TenorBasisIndex6M,$AB2787,TRUE,_xll.ohTrigger(trigger,$X$24))</f>
        <v>1.1400340088691953E-2</v>
      </c>
      <c r="AH2787" s="43">
        <f>_xll.qlIndexFixing($X$9,$AB2787,TRUE,trigger)</f>
        <v>1.1364234167210635E-2</v>
      </c>
      <c r="AI2787" s="45">
        <f t="shared" si="57"/>
        <v>0.36105921481318148</v>
      </c>
    </row>
    <row r="2788" spans="27:35" x14ac:dyDescent="0.2">
      <c r="AA2788" s="122" t="s">
        <v>88</v>
      </c>
      <c r="AB2788" s="40">
        <f>_xll.qlInterestRateIndexFixingDate($X$9,AC2788)</f>
        <v>58946</v>
      </c>
      <c r="AC2788" s="40">
        <f>_xll.qlCalendarAdvance(calendar,$AC2787,AA2788,,,trigger)</f>
        <v>58950</v>
      </c>
      <c r="AD2788" s="40">
        <f>_xll.qlInterestRateIndexMaturity($X$9,AC2788,)</f>
        <v>59134</v>
      </c>
      <c r="AE2788" s="43">
        <f>_xll.qlTenorBasisValue(TenorBasis6M,AC2788,_xll.ohTrigger(trigger,$X$24))</f>
        <v>1.9912915660416205E-4</v>
      </c>
      <c r="AF2788" s="90">
        <f>_xll.qlTenorBasisForwardRate(TenorBasis6M,AC2788,_xll.ohTrigger(trigger,$X$24))</f>
        <v>1.1403238563763646E-2</v>
      </c>
      <c r="AG2788" s="90">
        <f>_xll.qlIndexFixing(TenorBasisIndex6M,$AB2788,TRUE,_xll.ohTrigger(trigger,$X$24))</f>
        <v>1.1399428811878812E-2</v>
      </c>
      <c r="AH2788" s="43">
        <f>_xll.qlIndexFixing($X$9,$AB2788,TRUE,trigger)</f>
        <v>1.1363193186112357E-2</v>
      </c>
      <c r="AI2788" s="45">
        <f t="shared" si="57"/>
        <v>0.3623562576645506</v>
      </c>
    </row>
    <row r="2789" spans="27:35" x14ac:dyDescent="0.2">
      <c r="AA2789" s="122" t="s">
        <v>88</v>
      </c>
      <c r="AB2789" s="40">
        <f>_xll.qlInterestRateIndexFixingDate($X$9,AC2789)</f>
        <v>58953</v>
      </c>
      <c r="AC2789" s="40">
        <f>_xll.qlCalendarAdvance(calendar,$AC2788,AA2789,,,trigger)</f>
        <v>58957</v>
      </c>
      <c r="AD2789" s="40">
        <f>_xll.qlInterestRateIndexMaturity($X$9,AC2789,)</f>
        <v>59140</v>
      </c>
      <c r="AE2789" s="43">
        <f>_xll.qlTenorBasisValue(TenorBasis6M,AC2789,_xll.ohTrigger(trigger,$X$24))</f>
        <v>1.9910745165268294E-4</v>
      </c>
      <c r="AF2789" s="90">
        <f>_xll.qlTenorBasisForwardRate(TenorBasis6M,AC2789,_xll.ohTrigger(trigger,$X$24))</f>
        <v>1.1402233393682879E-2</v>
      </c>
      <c r="AG2789" s="90">
        <f>_xll.qlIndexFixing(TenorBasisIndex6M,$AB2789,TRUE,_xll.ohTrigger(trigger,$X$24))</f>
        <v>1.1398423763951639E-2</v>
      </c>
      <c r="AH2789" s="43">
        <f>_xll.qlIndexFixing($X$9,$AB2789,TRUE,trigger)</f>
        <v>1.1362070219107475E-2</v>
      </c>
      <c r="AI2789" s="45">
        <f t="shared" si="57"/>
        <v>0.36353544844163965</v>
      </c>
    </row>
    <row r="2790" spans="27:35" x14ac:dyDescent="0.2">
      <c r="AA2790" s="122" t="s">
        <v>88</v>
      </c>
      <c r="AB2790" s="40">
        <f>_xll.qlInterestRateIndexFixingDate($X$9,AC2790)</f>
        <v>58960</v>
      </c>
      <c r="AC2790" s="40">
        <f>_xll.qlCalendarAdvance(calendar,$AC2789,AA2790,,,trigger)</f>
        <v>58964</v>
      </c>
      <c r="AD2790" s="40">
        <f>_xll.qlInterestRateIndexMaturity($X$9,AC2790,)</f>
        <v>59147</v>
      </c>
      <c r="AE2790" s="43">
        <f>_xll.qlTenorBasisValue(TenorBasis6M,AC2790,_xll.ohTrigger(trigger,$X$24))</f>
        <v>1.9908581796160581E-4</v>
      </c>
      <c r="AF2790" s="90">
        <f>_xll.qlTenorBasisForwardRate(TenorBasis6M,AC2790,_xll.ohTrigger(trigger,$X$24))</f>
        <v>1.1401392369830789E-2</v>
      </c>
      <c r="AG2790" s="90">
        <f>_xll.qlIndexFixing(TenorBasisIndex6M,$AB2790,TRUE,_xll.ohTrigger(trigger,$X$24))</f>
        <v>1.1397582741998794E-2</v>
      </c>
      <c r="AH2790" s="43">
        <f>_xll.qlIndexFixing($X$9,$AB2790,TRUE,trigger)</f>
        <v>1.1361104041921569E-2</v>
      </c>
      <c r="AI2790" s="45">
        <f t="shared" si="57"/>
        <v>0.36478700077224868</v>
      </c>
    </row>
    <row r="2791" spans="27:35" x14ac:dyDescent="0.2">
      <c r="AA2791" s="122" t="s">
        <v>88</v>
      </c>
      <c r="AB2791" s="40">
        <f>_xll.qlInterestRateIndexFixingDate($X$9,AC2791)</f>
        <v>58967</v>
      </c>
      <c r="AC2791" s="40">
        <f>_xll.qlCalendarAdvance(calendar,$AC2790,AA2791,,,trigger)</f>
        <v>58971</v>
      </c>
      <c r="AD2791" s="40">
        <f>_xll.qlInterestRateIndexMaturity($X$9,AC2791,)</f>
        <v>59154</v>
      </c>
      <c r="AE2791" s="43">
        <f>_xll.qlTenorBasisValue(TenorBasis6M,AC2791,_xll.ohTrigger(trigger,$X$24))</f>
        <v>1.9906425530143404E-4</v>
      </c>
      <c r="AF2791" s="90">
        <f>_xll.qlTenorBasisForwardRate(TenorBasis6M,AC2791,_xll.ohTrigger(trigger,$X$24))</f>
        <v>1.1400587759130536E-2</v>
      </c>
      <c r="AG2791" s="90">
        <f>_xll.qlIndexFixing(TenorBasisIndex6M,$AB2791,TRUE,_xll.ohTrigger(trigger,$X$24))</f>
        <v>1.1396778133128772E-2</v>
      </c>
      <c r="AH2791" s="43">
        <f>_xll.qlIndexFixing($X$9,$AB2791,TRUE,trigger)</f>
        <v>1.1360176634872052E-2</v>
      </c>
      <c r="AI2791" s="45">
        <f t="shared" si="57"/>
        <v>0.36601498256719556</v>
      </c>
    </row>
    <row r="2792" spans="27:35" x14ac:dyDescent="0.2">
      <c r="AA2792" s="122" t="s">
        <v>88</v>
      </c>
      <c r="AB2792" s="40">
        <f>_xll.qlInterestRateIndexFixingDate($X$9,AC2792)</f>
        <v>58974</v>
      </c>
      <c r="AC2792" s="40">
        <f>_xll.qlCalendarAdvance(calendar,$AC2791,AA2792,,,trigger)</f>
        <v>58978</v>
      </c>
      <c r="AD2792" s="40">
        <f>_xll.qlInterestRateIndexMaturity($X$9,AC2792,)</f>
        <v>59161</v>
      </c>
      <c r="AE2792" s="43">
        <f>_xll.qlTenorBasisValue(TenorBasis6M,AC2792,_xll.ohTrigger(trigger,$X$24))</f>
        <v>1.9904276344339126E-4</v>
      </c>
      <c r="AF2792" s="90">
        <f>_xll.qlTenorBasisForwardRate(TenorBasis6M,AC2792,_xll.ohTrigger(trigger,$X$24))</f>
        <v>1.1399819561313484E-2</v>
      </c>
      <c r="AG2792" s="90">
        <f>_xll.qlIndexFixing(TenorBasisIndex6M,$AB2792,TRUE,_xll.ohTrigger(trigger,$X$24))</f>
        <v>1.1396009937071187E-2</v>
      </c>
      <c r="AH2792" s="43">
        <f>_xll.qlIndexFixing($X$9,$AB2792,TRUE,trigger)</f>
        <v>1.1359287997905636E-2</v>
      </c>
      <c r="AI2792" s="45">
        <f t="shared" si="57"/>
        <v>0.3672193916555086</v>
      </c>
    </row>
    <row r="2793" spans="27:35" x14ac:dyDescent="0.2">
      <c r="AA2793" s="122" t="s">
        <v>88</v>
      </c>
      <c r="AB2793" s="40">
        <f>_xll.qlInterestRateIndexFixingDate($X$9,AC2793)</f>
        <v>58981</v>
      </c>
      <c r="AC2793" s="40">
        <f>_xll.qlCalendarAdvance(calendar,$AC2792,AA2793,,,trigger)</f>
        <v>58985</v>
      </c>
      <c r="AD2793" s="40">
        <f>_xll.qlInterestRateIndexMaturity($X$9,AC2793,)</f>
        <v>59168</v>
      </c>
      <c r="AE2793" s="43">
        <f>_xll.qlTenorBasisValue(TenorBasis6M,AC2793,_xll.ohTrigger(trigger,$X$24))</f>
        <v>1.9902134215941898E-4</v>
      </c>
      <c r="AF2793" s="90">
        <f>_xll.qlTenorBasisForwardRate(TenorBasis6M,AC2793,_xll.ohTrigger(trigger,$X$24))</f>
        <v>1.1399087776110121E-2</v>
      </c>
      <c r="AG2793" s="90">
        <f>_xll.qlIndexFixing(TenorBasisIndex6M,$AB2793,TRUE,_xll.ohTrigger(trigger,$X$24))</f>
        <v>1.1395278153557838E-2</v>
      </c>
      <c r="AH2793" s="43">
        <f>_xll.qlIndexFixing($X$9,$AB2793,TRUE,trigger)</f>
        <v>1.1358438130969904E-2</v>
      </c>
      <c r="AI2793" s="45">
        <f t="shared" si="57"/>
        <v>0.36840022587934784</v>
      </c>
    </row>
    <row r="2794" spans="27:35" x14ac:dyDescent="0.2">
      <c r="AA2794" s="122" t="s">
        <v>88</v>
      </c>
      <c r="AB2794" s="40">
        <f>_xll.qlInterestRateIndexFixingDate($X$9,AC2794)</f>
        <v>58988</v>
      </c>
      <c r="AC2794" s="40">
        <f>_xll.qlCalendarAdvance(calendar,$AC2793,AA2794,,,trigger)</f>
        <v>58992</v>
      </c>
      <c r="AD2794" s="40">
        <f>_xll.qlInterestRateIndexMaturity($X$9,AC2794,)</f>
        <v>59176</v>
      </c>
      <c r="AE2794" s="43">
        <f>_xll.qlTenorBasisValue(TenorBasis6M,AC2794,_xll.ohTrigger(trigger,$X$24))</f>
        <v>1.9899999122217454E-4</v>
      </c>
      <c r="AF2794" s="90">
        <f>_xll.qlTenorBasisForwardRate(TenorBasis6M,AC2794,_xll.ohTrigger(trigger,$X$24))</f>
        <v>1.1398535592615477E-2</v>
      </c>
      <c r="AG2794" s="90">
        <f>_xll.qlIndexFixing(TenorBasisIndex6M,$AB2794,TRUE,_xll.ohTrigger(trigger,$X$24))</f>
        <v>1.139472585151897E-2</v>
      </c>
      <c r="AH2794" s="43">
        <f>_xll.qlIndexFixing($X$9,$AB2794,TRUE,trigger)</f>
        <v>1.1357761498446623E-2</v>
      </c>
      <c r="AI2794" s="45">
        <f t="shared" ref="AI2794:AI2857" si="58">(AG2794-AH2794)*10000</f>
        <v>0.36964353072346107</v>
      </c>
    </row>
    <row r="2795" spans="27:35" x14ac:dyDescent="0.2">
      <c r="AA2795" s="122" t="s">
        <v>88</v>
      </c>
      <c r="AB2795" s="40">
        <f>_xll.qlInterestRateIndexFixingDate($X$9,AC2795)</f>
        <v>58995</v>
      </c>
      <c r="AC2795" s="40">
        <f>_xll.qlCalendarAdvance(calendar,$AC2794,AA2795,,,trigger)</f>
        <v>58999</v>
      </c>
      <c r="AD2795" s="40">
        <f>_xll.qlInterestRateIndexMaturity($X$9,AC2795,)</f>
        <v>59183</v>
      </c>
      <c r="AE2795" s="43">
        <f>_xll.qlTenorBasisValue(TenorBasis6M,AC2795,_xll.ohTrigger(trigger,$X$24))</f>
        <v>1.9897871040502882E-4</v>
      </c>
      <c r="AF2795" s="90">
        <f>_xll.qlTenorBasisForwardRate(TenorBasis6M,AC2795,_xll.ohTrigger(trigger,$X$24))</f>
        <v>1.139787921189961E-2</v>
      </c>
      <c r="AG2795" s="90">
        <f>_xll.qlIndexFixing(TenorBasisIndex6M,$AB2795,TRUE,_xll.ohTrigger(trigger,$X$24))</f>
        <v>1.1394069472354905E-2</v>
      </c>
      <c r="AH2795" s="43">
        <f>_xll.qlIndexFixing($X$9,$AB2795,TRUE,trigger)</f>
        <v>1.1356991916490202E-2</v>
      </c>
      <c r="AI2795" s="45">
        <f t="shared" si="58"/>
        <v>0.37077555864703171</v>
      </c>
    </row>
    <row r="2796" spans="27:35" x14ac:dyDescent="0.2">
      <c r="AA2796" s="122" t="s">
        <v>88</v>
      </c>
      <c r="AB2796" s="40">
        <f>_xll.qlInterestRateIndexFixingDate($X$9,AC2796)</f>
        <v>59002</v>
      </c>
      <c r="AC2796" s="40">
        <f>_xll.qlCalendarAdvance(calendar,$AC2795,AA2796,,,trigger)</f>
        <v>59006</v>
      </c>
      <c r="AD2796" s="40">
        <f>_xll.qlInterestRateIndexMaturity($X$9,AC2796,)</f>
        <v>59190</v>
      </c>
      <c r="AE2796" s="43">
        <f>_xll.qlTenorBasisValue(TenorBasis6M,AC2796,_xll.ohTrigger(trigger,$X$24))</f>
        <v>1.989574994820642E-4</v>
      </c>
      <c r="AF2796" s="90">
        <f>_xll.qlTenorBasisForwardRate(TenorBasis6M,AC2796,_xll.ohTrigger(trigger,$X$24))</f>
        <v>1.1397259244139002E-2</v>
      </c>
      <c r="AG2796" s="90">
        <f>_xll.qlIndexFixing(TenorBasisIndex6M,$AB2796,TRUE,_xll.ohTrigger(trigger,$X$24))</f>
        <v>1.1393449506074417E-2</v>
      </c>
      <c r="AH2796" s="43">
        <f>_xll.qlIndexFixing($X$9,$AB2796,TRUE,trigger)</f>
        <v>1.1356261105640104E-2</v>
      </c>
      <c r="AI2796" s="45">
        <f t="shared" si="58"/>
        <v>0.3718840043431294</v>
      </c>
    </row>
    <row r="2797" spans="27:35" x14ac:dyDescent="0.2">
      <c r="AA2797" s="122" t="s">
        <v>88</v>
      </c>
      <c r="AB2797" s="40">
        <f>_xll.qlInterestRateIndexFixingDate($X$9,AC2797)</f>
        <v>59009</v>
      </c>
      <c r="AC2797" s="40">
        <f>_xll.qlCalendarAdvance(calendar,$AC2796,AA2797,,,trigger)</f>
        <v>59013</v>
      </c>
      <c r="AD2797" s="40">
        <f>_xll.qlInterestRateIndexMaturity($X$9,AC2797,)</f>
        <v>59197</v>
      </c>
      <c r="AE2797" s="43">
        <f>_xll.qlTenorBasisValue(TenorBasis6M,AC2797,_xll.ohTrigger(trigger,$X$24))</f>
        <v>1.9893635822807243E-4</v>
      </c>
      <c r="AF2797" s="90">
        <f>_xll.qlTenorBasisForwardRate(TenorBasis6M,AC2797,_xll.ohTrigger(trigger,$X$24))</f>
        <v>1.1396675689076034E-2</v>
      </c>
      <c r="AG2797" s="90">
        <f>_xll.qlIndexFixing(TenorBasisIndex6M,$AB2797,TRUE,_xll.ohTrigger(trigger,$X$24))</f>
        <v>1.1392865952422495E-2</v>
      </c>
      <c r="AH2797" s="43">
        <f>_xll.qlIndexFixing($X$9,$AB2797,TRUE,trigger)</f>
        <v>1.1355569065853324E-2</v>
      </c>
      <c r="AI2797" s="45">
        <f t="shared" si="58"/>
        <v>0.37296886569171406</v>
      </c>
    </row>
    <row r="2798" spans="27:35" x14ac:dyDescent="0.2">
      <c r="AA2798" s="122" t="s">
        <v>88</v>
      </c>
      <c r="AB2798" s="40">
        <f>_xll.qlInterestRateIndexFixingDate($X$9,AC2798)</f>
        <v>59016</v>
      </c>
      <c r="AC2798" s="40">
        <f>_xll.qlCalendarAdvance(calendar,$AC2797,AA2798,,,trigger)</f>
        <v>59020</v>
      </c>
      <c r="AD2798" s="40">
        <f>_xll.qlInterestRateIndexMaturity($X$9,AC2798,)</f>
        <v>59204</v>
      </c>
      <c r="AE2798" s="43">
        <f>_xll.qlTenorBasisValue(TenorBasis6M,AC2798,_xll.ohTrigger(trigger,$X$24))</f>
        <v>1.9891528641855229E-4</v>
      </c>
      <c r="AF2798" s="90">
        <f>_xll.qlTenorBasisForwardRate(TenorBasis6M,AC2798,_xll.ohTrigger(trigger,$X$24))</f>
        <v>1.1396128546455693E-2</v>
      </c>
      <c r="AG2798" s="90">
        <f>_xll.qlIndexFixing(TenorBasisIndex6M,$AB2798,TRUE,_xll.ohTrigger(trigger,$X$24))</f>
        <v>1.1392318811141517E-2</v>
      </c>
      <c r="AH2798" s="43">
        <f>_xll.qlIndexFixing($X$9,$AB2798,TRUE,trigger)</f>
        <v>1.1354915797087719E-2</v>
      </c>
      <c r="AI2798" s="45">
        <f t="shared" si="58"/>
        <v>0.37403014053798145</v>
      </c>
    </row>
    <row r="2799" spans="27:35" x14ac:dyDescent="0.2">
      <c r="AA2799" s="122" t="s">
        <v>88</v>
      </c>
      <c r="AB2799" s="40">
        <f>_xll.qlInterestRateIndexFixingDate($X$9,AC2799)</f>
        <v>59023</v>
      </c>
      <c r="AC2799" s="40">
        <f>_xll.qlCalendarAdvance(calendar,$AC2798,AA2799,,,trigger)</f>
        <v>59027</v>
      </c>
      <c r="AD2799" s="40">
        <f>_xll.qlInterestRateIndexMaturity($X$9,AC2799,)</f>
        <v>59211</v>
      </c>
      <c r="AE2799" s="43">
        <f>_xll.qlTenorBasisValue(TenorBasis6M,AC2799,_xll.ohTrigger(trigger,$X$24))</f>
        <v>1.988942838297077E-4</v>
      </c>
      <c r="AF2799" s="90">
        <f>_xll.qlTenorBasisForwardRate(TenorBasis6M,AC2799,_xll.ohTrigger(trigger,$X$24))</f>
        <v>1.1395617816024269E-2</v>
      </c>
      <c r="AG2799" s="90">
        <f>_xll.qlIndexFixing(TenorBasisIndex6M,$AB2799,TRUE,_xll.ohTrigger(trigger,$X$24))</f>
        <v>1.1391808081979078E-2</v>
      </c>
      <c r="AH2799" s="43">
        <f>_xll.qlIndexFixing($X$9,$AB2799,TRUE,trigger)</f>
        <v>1.1354301299305061E-2</v>
      </c>
      <c r="AI2799" s="45">
        <f t="shared" si="58"/>
        <v>0.37506782674017258</v>
      </c>
    </row>
    <row r="2800" spans="27:35" x14ac:dyDescent="0.2">
      <c r="AA2800" s="122" t="s">
        <v>88</v>
      </c>
      <c r="AB2800" s="40">
        <f>_xll.qlInterestRateIndexFixingDate($X$9,AC2800)</f>
        <v>59030</v>
      </c>
      <c r="AC2800" s="40">
        <f>_xll.qlCalendarAdvance(calendar,$AC2799,AA2800,,,trigger)</f>
        <v>59034</v>
      </c>
      <c r="AD2800" s="40">
        <f>_xll.qlInterestRateIndexMaturity($X$9,AC2800,)</f>
        <v>59218</v>
      </c>
      <c r="AE2800" s="43">
        <f>_xll.qlTenorBasisValue(TenorBasis6M,AC2800,_xll.ohTrigger(trigger,$X$24))</f>
        <v>1.9887335023844536E-4</v>
      </c>
      <c r="AF2800" s="90">
        <f>_xll.qlTenorBasisForwardRate(TenorBasis6M,AC2800,_xll.ohTrigger(trigger,$X$24))</f>
        <v>1.1395143497532394E-2</v>
      </c>
      <c r="AG2800" s="90">
        <f>_xll.qlIndexFixing(TenorBasisIndex6M,$AB2800,TRUE,_xll.ohTrigger(trigger,$X$24))</f>
        <v>1.1391333764687548E-2</v>
      </c>
      <c r="AH2800" s="43">
        <f>_xll.qlIndexFixing($X$9,$AB2800,TRUE,trigger)</f>
        <v>1.1353725572469725E-2</v>
      </c>
      <c r="AI2800" s="45">
        <f t="shared" si="58"/>
        <v>0.37608192217822994</v>
      </c>
    </row>
    <row r="2801" spans="27:35" x14ac:dyDescent="0.2">
      <c r="AA2801" s="122" t="s">
        <v>88</v>
      </c>
      <c r="AB2801" s="40">
        <f>_xll.qlInterestRateIndexFixingDate($X$9,AC2801)</f>
        <v>59037</v>
      </c>
      <c r="AC2801" s="40">
        <f>_xll.qlCalendarAdvance(calendar,$AC2800,AA2801,,,trigger)</f>
        <v>59041</v>
      </c>
      <c r="AD2801" s="40">
        <f>_xll.qlInterestRateIndexMaturity($X$9,AC2801,)</f>
        <v>59225</v>
      </c>
      <c r="AE2801" s="43">
        <f>_xll.qlTenorBasisValue(TenorBasis6M,AC2801,_xll.ohTrigger(trigger,$X$24))</f>
        <v>1.988524854223728E-4</v>
      </c>
      <c r="AF2801" s="90">
        <f>_xll.qlTenorBasisForwardRate(TenorBasis6M,AC2801,_xll.ohTrigger(trigger,$X$24))</f>
        <v>1.1394705590733311E-2</v>
      </c>
      <c r="AG2801" s="90">
        <f>_xll.qlIndexFixing(TenorBasisIndex6M,$AB2801,TRUE,_xll.ohTrigger(trigger,$X$24))</f>
        <v>1.1390895859015388E-2</v>
      </c>
      <c r="AH2801" s="43">
        <f>_xll.qlIndexFixing($X$9,$AB2801,TRUE,trigger)</f>
        <v>1.1353188616546956E-2</v>
      </c>
      <c r="AI2801" s="45">
        <f t="shared" si="58"/>
        <v>0.37707242468432156</v>
      </c>
    </row>
    <row r="2802" spans="27:35" x14ac:dyDescent="0.2">
      <c r="AA2802" s="122" t="s">
        <v>88</v>
      </c>
      <c r="AB2802" s="40">
        <f>_xll.qlInterestRateIndexFixingDate($X$9,AC2802)</f>
        <v>59044</v>
      </c>
      <c r="AC2802" s="40">
        <f>_xll.qlCalendarAdvance(calendar,$AC2801,AA2802,,,trigger)</f>
        <v>59048</v>
      </c>
      <c r="AD2802" s="40">
        <f>_xll.qlInterestRateIndexMaturity($X$9,AC2802,)</f>
        <v>59230</v>
      </c>
      <c r="AE2802" s="43">
        <f>_xll.qlTenorBasisValue(TenorBasis6M,AC2802,_xll.ohTrigger(trigger,$X$24))</f>
        <v>1.9883168915979613E-4</v>
      </c>
      <c r="AF2802" s="90">
        <f>_xll.qlTenorBasisForwardRate(TenorBasis6M,AC2802,_xll.ohTrigger(trigger,$X$24))</f>
        <v>1.1393976622749857E-2</v>
      </c>
      <c r="AG2802" s="90">
        <f>_xll.qlIndexFixing(TenorBasisIndex6M,$AB2802,TRUE,_xll.ohTrigger(trigger,$X$24))</f>
        <v>1.1390167132403387E-2</v>
      </c>
      <c r="AH2802" s="43">
        <f>_xll.qlIndexFixing($X$9,$AB2802,TRUE,trigger)</f>
        <v>1.1352377779453682E-2</v>
      </c>
      <c r="AI2802" s="45">
        <f t="shared" si="58"/>
        <v>0.37789352949704064</v>
      </c>
    </row>
    <row r="2803" spans="27:35" x14ac:dyDescent="0.2">
      <c r="AA2803" s="122" t="s">
        <v>88</v>
      </c>
      <c r="AB2803" s="40">
        <f>_xll.qlInterestRateIndexFixingDate($X$9,AC2803)</f>
        <v>59051</v>
      </c>
      <c r="AC2803" s="40">
        <f>_xll.qlCalendarAdvance(calendar,$AC2802,AA2803,,,trigger)</f>
        <v>59055</v>
      </c>
      <c r="AD2803" s="40">
        <f>_xll.qlInterestRateIndexMaturity($X$9,AC2803,)</f>
        <v>59236</v>
      </c>
      <c r="AE2803" s="43">
        <f>_xll.qlTenorBasisValue(TenorBasis6M,AC2803,_xll.ohTrigger(trigger,$X$24))</f>
        <v>1.9881096122971803E-4</v>
      </c>
      <c r="AF2803" s="90">
        <f>_xll.qlTenorBasisForwardRate(TenorBasis6M,AC2803,_xll.ohTrigger(trigger,$X$24))</f>
        <v>1.1393440411057748E-2</v>
      </c>
      <c r="AG2803" s="90">
        <f>_xll.qlIndexFixing(TenorBasisIndex6M,$AB2803,TRUE,_xll.ohTrigger(trigger,$X$24))</f>
        <v>1.1389631041852257E-2</v>
      </c>
      <c r="AH2803" s="43">
        <f>_xll.qlIndexFixing($X$9,$AB2803,TRUE,trigger)</f>
        <v>1.1351754174424111E-2</v>
      </c>
      <c r="AI2803" s="45">
        <f t="shared" si="58"/>
        <v>0.37876867428145861</v>
      </c>
    </row>
    <row r="2804" spans="27:35" x14ac:dyDescent="0.2">
      <c r="AA2804" s="122" t="s">
        <v>88</v>
      </c>
      <c r="AB2804" s="40">
        <f>_xll.qlInterestRateIndexFixingDate($X$9,AC2804)</f>
        <v>59058</v>
      </c>
      <c r="AC2804" s="40">
        <f>_xll.qlCalendarAdvance(calendar,$AC2803,AA2804,,,trigger)</f>
        <v>59062</v>
      </c>
      <c r="AD2804" s="40">
        <f>_xll.qlInterestRateIndexMaturity($X$9,AC2804,)</f>
        <v>59243</v>
      </c>
      <c r="AE2804" s="43">
        <f>_xll.qlTenorBasisValue(TenorBasis6M,AC2804,_xll.ohTrigger(trigger,$X$24))</f>
        <v>1.9879030141183555E-4</v>
      </c>
      <c r="AF2804" s="90">
        <f>_xll.qlTenorBasisForwardRate(TenorBasis6M,AC2804,_xll.ohTrigger(trigger,$X$24))</f>
        <v>1.1393103967613593E-2</v>
      </c>
      <c r="AG2804" s="90">
        <f>_xll.qlIndexFixing(TenorBasisIndex6M,$AB2804,TRUE,_xll.ohTrigger(trigger,$X$24))</f>
        <v>1.1389294599329797E-2</v>
      </c>
      <c r="AH2804" s="43">
        <f>_xll.qlIndexFixing($X$9,$AB2804,TRUE,trigger)</f>
        <v>1.1351325263494798E-2</v>
      </c>
      <c r="AI2804" s="45">
        <f t="shared" si="58"/>
        <v>0.3796933583499924</v>
      </c>
    </row>
    <row r="2805" spans="27:35" x14ac:dyDescent="0.2">
      <c r="AA2805" s="122" t="s">
        <v>88</v>
      </c>
      <c r="AB2805" s="40">
        <f>_xll.qlInterestRateIndexFixingDate($X$9,AC2805)</f>
        <v>59065</v>
      </c>
      <c r="AC2805" s="40">
        <f>_xll.qlCalendarAdvance(calendar,$AC2804,AA2805,,,trigger)</f>
        <v>59069</v>
      </c>
      <c r="AD2805" s="40">
        <f>_xll.qlInterestRateIndexMaturity($X$9,AC2805,)</f>
        <v>59250</v>
      </c>
      <c r="AE2805" s="43">
        <f>_xll.qlTenorBasisValue(TenorBasis6M,AC2805,_xll.ohTrigger(trigger,$X$24))</f>
        <v>1.9876970948653805E-4</v>
      </c>
      <c r="AF2805" s="90">
        <f>_xll.qlTenorBasisForwardRate(TenorBasis6M,AC2805,_xll.ohTrigger(trigger,$X$24))</f>
        <v>1.1392803931501395E-2</v>
      </c>
      <c r="AG2805" s="90">
        <f>_xll.qlIndexFixing(TenorBasisIndex6M,$AB2805,TRUE,_xll.ohTrigger(trigger,$X$24))</f>
        <v>1.138899456406863E-2</v>
      </c>
      <c r="AH2805" s="43">
        <f>_xll.qlIndexFixing($X$9,$AB2805,TRUE,trigger)</f>
        <v>1.1350935119710557E-2</v>
      </c>
      <c r="AI2805" s="45">
        <f t="shared" si="58"/>
        <v>0.38059444358072914</v>
      </c>
    </row>
    <row r="2806" spans="27:35" x14ac:dyDescent="0.2">
      <c r="AA2806" s="122" t="s">
        <v>88</v>
      </c>
      <c r="AB2806" s="40">
        <f>_xll.qlInterestRateIndexFixingDate($X$9,AC2806)</f>
        <v>59072</v>
      </c>
      <c r="AC2806" s="40">
        <f>_xll.qlCalendarAdvance(calendar,$AC2805,AA2806,,,trigger)</f>
        <v>59076</v>
      </c>
      <c r="AD2806" s="40">
        <f>_xll.qlInterestRateIndexMaturity($X$9,AC2806,)</f>
        <v>59258</v>
      </c>
      <c r="AE2806" s="43">
        <f>_xll.qlTenorBasisValue(TenorBasis6M,AC2806,_xll.ohTrigger(trigger,$X$24))</f>
        <v>1.987491852349051E-4</v>
      </c>
      <c r="AF2806" s="90">
        <f>_xll.qlTenorBasisForwardRate(TenorBasis6M,AC2806,_xll.ohTrigger(trigger,$X$24))</f>
        <v>1.1392714025139658E-2</v>
      </c>
      <c r="AG2806" s="90">
        <f>_xll.qlIndexFixing(TenorBasisIndex6M,$AB2806,TRUE,_xll.ohTrigger(trigger,$X$24))</f>
        <v>1.1388904538332772E-2</v>
      </c>
      <c r="AH2806" s="43">
        <f>_xll.qlIndexFixing($X$9,$AB2806,TRUE,trigger)</f>
        <v>1.1350750695138929E-2</v>
      </c>
      <c r="AI2806" s="45">
        <f t="shared" si="58"/>
        <v>0.38153843193843712</v>
      </c>
    </row>
    <row r="2807" spans="27:35" x14ac:dyDescent="0.2">
      <c r="AA2807" s="122" t="s">
        <v>88</v>
      </c>
      <c r="AB2807" s="40">
        <f>_xll.qlInterestRateIndexFixingDate($X$9,AC2807)</f>
        <v>59079</v>
      </c>
      <c r="AC2807" s="40">
        <f>_xll.qlCalendarAdvance(calendar,$AC2806,AA2807,,,trigger)</f>
        <v>59083</v>
      </c>
      <c r="AD2807" s="40">
        <f>_xll.qlInterestRateIndexMaturity($X$9,AC2807,)</f>
        <v>59265</v>
      </c>
      <c r="AE2807" s="43">
        <f>_xll.qlTenorBasisValue(TenorBasis6M,AC2807,_xll.ohTrigger(trigger,$X$24))</f>
        <v>1.9872872843870439E-4</v>
      </c>
      <c r="AF2807" s="90">
        <f>_xll.qlTenorBasisForwardRate(TenorBasis6M,AC2807,_xll.ohTrigger(trigger,$X$24))</f>
        <v>1.1392489396318619E-2</v>
      </c>
      <c r="AG2807" s="90">
        <f>_xll.qlIndexFixing(TenorBasisIndex6M,$AB2807,TRUE,_xll.ohTrigger(trigger,$X$24))</f>
        <v>1.1388679910222375E-2</v>
      </c>
      <c r="AH2807" s="43">
        <f>_xll.qlIndexFixing($X$9,$AB2807,TRUE,trigger)</f>
        <v>1.1350440844915209E-2</v>
      </c>
      <c r="AI2807" s="45">
        <f t="shared" si="58"/>
        <v>0.38239065307166598</v>
      </c>
    </row>
    <row r="2808" spans="27:35" x14ac:dyDescent="0.2">
      <c r="AA2808" s="122" t="s">
        <v>88</v>
      </c>
      <c r="AB2808" s="40">
        <f>_xll.qlInterestRateIndexFixingDate($X$9,AC2808)</f>
        <v>59086</v>
      </c>
      <c r="AC2808" s="40">
        <f>_xll.qlCalendarAdvance(calendar,$AC2807,AA2808,,,trigger)</f>
        <v>59090</v>
      </c>
      <c r="AD2808" s="40">
        <f>_xll.qlInterestRateIndexMaturity($X$9,AC2808,)</f>
        <v>59272</v>
      </c>
      <c r="AE2808" s="43">
        <f>_xll.qlTenorBasisValue(TenorBasis6M,AC2808,_xll.ohTrigger(trigger,$X$24))</f>
        <v>1.9870833888038965E-4</v>
      </c>
      <c r="AF2808" s="90">
        <f>_xll.qlTenorBasisForwardRate(TenorBasis6M,AC2808,_xll.ohTrigger(trigger,$X$24))</f>
        <v>1.1392301175271959E-2</v>
      </c>
      <c r="AG2808" s="90">
        <f>_xll.qlIndexFixing(TenorBasisIndex6M,$AB2808,TRUE,_xll.ohTrigger(trigger,$X$24))</f>
        <v>1.1388491689816959E-2</v>
      </c>
      <c r="AH2808" s="43">
        <f>_xll.qlIndexFixing($X$9,$AB2808,TRUE,trigger)</f>
        <v>1.135016976299478E-2</v>
      </c>
      <c r="AI2808" s="45">
        <f t="shared" si="58"/>
        <v>0.38321926822178914</v>
      </c>
    </row>
    <row r="2809" spans="27:35" x14ac:dyDescent="0.2">
      <c r="AA2809" s="122" t="s">
        <v>88</v>
      </c>
      <c r="AB2809" s="40">
        <f>_xll.qlInterestRateIndexFixingDate($X$9,AC2809)</f>
        <v>59093</v>
      </c>
      <c r="AC2809" s="40">
        <f>_xll.qlCalendarAdvance(calendar,$AC2808,AA2809,,,trigger)</f>
        <v>59097</v>
      </c>
      <c r="AD2809" s="40">
        <f>_xll.qlInterestRateIndexMaturity($X$9,AC2809,)</f>
        <v>59279</v>
      </c>
      <c r="AE2809" s="43">
        <f>_xll.qlTenorBasisValue(TenorBasis6M,AC2809,_xll.ohTrigger(trigger,$X$24))</f>
        <v>1.9868801634309848E-4</v>
      </c>
      <c r="AF2809" s="90">
        <f>_xll.qlTenorBasisForwardRate(TenorBasis6M,AC2809,_xll.ohTrigger(trigger,$X$24))</f>
        <v>1.1392149361770408E-2</v>
      </c>
      <c r="AG2809" s="90">
        <f>_xll.qlIndexFixing(TenorBasisIndex6M,$AB2809,TRUE,_xll.ohTrigger(trigger,$X$24))</f>
        <v>1.138833987688726E-2</v>
      </c>
      <c r="AH2809" s="43">
        <f>_xll.qlIndexFixing($X$9,$AB2809,TRUE,trigger)</f>
        <v>1.1349937449360517E-2</v>
      </c>
      <c r="AI2809" s="45">
        <f t="shared" si="58"/>
        <v>0.38402427526743055</v>
      </c>
    </row>
    <row r="2810" spans="27:35" x14ac:dyDescent="0.2">
      <c r="AA2810" s="122" t="s">
        <v>88</v>
      </c>
      <c r="AB2810" s="40">
        <f>_xll.qlInterestRateIndexFixingDate($X$9,AC2810)</f>
        <v>59100</v>
      </c>
      <c r="AC2810" s="40">
        <f>_xll.qlCalendarAdvance(calendar,$AC2809,AA2810,,,trigger)</f>
        <v>59104</v>
      </c>
      <c r="AD2810" s="40">
        <f>_xll.qlInterestRateIndexMaturity($X$9,AC2810,)</f>
        <v>59286</v>
      </c>
      <c r="AE2810" s="43">
        <f>_xll.qlTenorBasisValue(TenorBasis6M,AC2810,_xll.ohTrigger(trigger,$X$24))</f>
        <v>1.9866776061065047E-4</v>
      </c>
      <c r="AF2810" s="90">
        <f>_xll.qlTenorBasisForwardRate(TenorBasis6M,AC2810,_xll.ohTrigger(trigger,$X$24))</f>
        <v>1.1392033955592167E-2</v>
      </c>
      <c r="AG2810" s="90">
        <f>_xll.qlIndexFixing(TenorBasisIndex6M,$AB2810,TRUE,_xll.ohTrigger(trigger,$X$24))</f>
        <v>1.1388224471209718E-2</v>
      </c>
      <c r="AH2810" s="43">
        <f>_xll.qlIndexFixing($X$9,$AB2810,TRUE,trigger)</f>
        <v>1.134974390400012E-2</v>
      </c>
      <c r="AI2810" s="45">
        <f t="shared" si="58"/>
        <v>0.3848056720959746</v>
      </c>
    </row>
    <row r="2811" spans="27:35" x14ac:dyDescent="0.2">
      <c r="AA2811" s="122" t="s">
        <v>88</v>
      </c>
      <c r="AB2811" s="40">
        <f>_xll.qlInterestRateIndexFixingDate($X$9,AC2811)</f>
        <v>59107</v>
      </c>
      <c r="AC2811" s="40">
        <f>_xll.qlCalendarAdvance(calendar,$AC2810,AA2811,,,trigger)</f>
        <v>59111</v>
      </c>
      <c r="AD2811" s="40">
        <f>_xll.qlInterestRateIndexMaturity($X$9,AC2811,)</f>
        <v>59293</v>
      </c>
      <c r="AE2811" s="43">
        <f>_xll.qlTenorBasisValue(TenorBasis6M,AC2811,_xll.ohTrigger(trigger,$X$24))</f>
        <v>1.9864757146754493E-4</v>
      </c>
      <c r="AF2811" s="90">
        <f>_xll.qlTenorBasisForwardRate(TenorBasis6M,AC2811,_xll.ohTrigger(trigger,$X$24))</f>
        <v>1.1391954956516315E-2</v>
      </c>
      <c r="AG2811" s="90">
        <f>_xll.qlIndexFixing(TenorBasisIndex6M,$AB2811,TRUE,_xll.ohTrigger(trigger,$X$24))</f>
        <v>1.1388145472566048E-2</v>
      </c>
      <c r="AH2811" s="43">
        <f>_xll.qlIndexFixing($X$9,$AB2811,TRUE,trigger)</f>
        <v>1.1349589126900411E-2</v>
      </c>
      <c r="AI2811" s="45">
        <f t="shared" si="58"/>
        <v>0.38556345665637093</v>
      </c>
    </row>
    <row r="2812" spans="27:35" x14ac:dyDescent="0.2">
      <c r="AA2812" s="122" t="s">
        <v>88</v>
      </c>
      <c r="AB2812" s="40">
        <f>_xll.qlInterestRateIndexFixingDate($X$9,AC2812)</f>
        <v>59114</v>
      </c>
      <c r="AC2812" s="40">
        <f>_xll.qlCalendarAdvance(calendar,$AC2811,AA2812,,,trigger)</f>
        <v>59118</v>
      </c>
      <c r="AD2812" s="40">
        <f>_xll.qlInterestRateIndexMaturity($X$9,AC2812,)</f>
        <v>59299</v>
      </c>
      <c r="AE2812" s="43">
        <f>_xll.qlTenorBasisValue(TenorBasis6M,AC2812,_xll.ohTrigger(trigger,$X$24))</f>
        <v>1.9862744869895898E-4</v>
      </c>
      <c r="AF2812" s="90">
        <f>_xll.qlTenorBasisForwardRate(TenorBasis6M,AC2812,_xll.ohTrigger(trigger,$X$24))</f>
        <v>1.139172306472189E-2</v>
      </c>
      <c r="AG2812" s="90">
        <f>_xll.qlIndexFixing(TenorBasisIndex6M,$AB2812,TRUE,_xll.ohTrigger(trigger,$X$24))</f>
        <v>1.1387913701311543E-2</v>
      </c>
      <c r="AH2812" s="43">
        <f>_xll.qlIndexFixing($X$9,$AB2812,TRUE,trigger)</f>
        <v>1.1349289591682906E-2</v>
      </c>
      <c r="AI2812" s="45">
        <f t="shared" si="58"/>
        <v>0.38624109628637021</v>
      </c>
    </row>
    <row r="2813" spans="27:35" x14ac:dyDescent="0.2">
      <c r="AA2813" s="122" t="s">
        <v>88</v>
      </c>
      <c r="AB2813" s="40">
        <f>_xll.qlInterestRateIndexFixingDate($X$9,AC2813)</f>
        <v>59121</v>
      </c>
      <c r="AC2813" s="40">
        <f>_xll.qlCalendarAdvance(calendar,$AC2812,AA2813,,,trigger)</f>
        <v>59125</v>
      </c>
      <c r="AD2813" s="40">
        <f>_xll.qlInterestRateIndexMaturity($X$9,AC2813,)</f>
        <v>59306</v>
      </c>
      <c r="AE2813" s="43">
        <f>_xll.qlTenorBasisValue(TenorBasis6M,AC2813,_xll.ohTrigger(trigger,$X$24))</f>
        <v>1.9860739209074535E-4</v>
      </c>
      <c r="AF2813" s="90">
        <f>_xll.qlTenorBasisForwardRate(TenorBasis6M,AC2813,_xll.ohTrigger(trigger,$X$24))</f>
        <v>1.1391714279075206E-2</v>
      </c>
      <c r="AG2813" s="90">
        <f>_xll.qlIndexFixing(TenorBasisIndex6M,$AB2813,TRUE,_xll.ohTrigger(trigger,$X$24))</f>
        <v>1.138790491596208E-2</v>
      </c>
      <c r="AH2813" s="43">
        <f>_xll.qlIndexFixing($X$9,$AB2813,TRUE,trigger)</f>
        <v>1.1349209584437437E-2</v>
      </c>
      <c r="AI2813" s="45">
        <f t="shared" si="58"/>
        <v>0.38695331524642856</v>
      </c>
    </row>
    <row r="2814" spans="27:35" x14ac:dyDescent="0.2">
      <c r="AA2814" s="122" t="s">
        <v>88</v>
      </c>
      <c r="AB2814" s="40">
        <f>_xll.qlInterestRateIndexFixingDate($X$9,AC2814)</f>
        <v>59128</v>
      </c>
      <c r="AC2814" s="40">
        <f>_xll.qlCalendarAdvance(calendar,$AC2813,AA2814,,,trigger)</f>
        <v>59132</v>
      </c>
      <c r="AD2814" s="40">
        <f>_xll.qlInterestRateIndexMaturity($X$9,AC2814,)</f>
        <v>59313</v>
      </c>
      <c r="AE2814" s="43">
        <f>_xll.qlTenorBasisValue(TenorBasis6M,AC2814,_xll.ohTrigger(trigger,$X$24))</f>
        <v>1.9858740142943048E-4</v>
      </c>
      <c r="AF2814" s="90">
        <f>_xll.qlTenorBasisForwardRate(TenorBasis6M,AC2814,_xll.ohTrigger(trigger,$X$24))</f>
        <v>1.1391741898754125E-2</v>
      </c>
      <c r="AG2814" s="90">
        <f>_xll.qlIndexFixing(TenorBasisIndex6M,$AB2814,TRUE,_xll.ohTrigger(trigger,$X$24))</f>
        <v>1.1387932535868882E-2</v>
      </c>
      <c r="AH2814" s="43">
        <f>_xll.qlIndexFixing($X$9,$AB2814,TRUE,trigger)</f>
        <v>1.1349168344215149E-2</v>
      </c>
      <c r="AI2814" s="45">
        <f t="shared" si="58"/>
        <v>0.38764191653732971</v>
      </c>
    </row>
    <row r="2815" spans="27:35" x14ac:dyDescent="0.2">
      <c r="AA2815" s="122" t="s">
        <v>88</v>
      </c>
      <c r="AB2815" s="40">
        <f>_xll.qlInterestRateIndexFixingDate($X$9,AC2815)</f>
        <v>59135</v>
      </c>
      <c r="AC2815" s="40">
        <f>_xll.qlCalendarAdvance(calendar,$AC2814,AA2815,,,trigger)</f>
        <v>59139</v>
      </c>
      <c r="AD2815" s="40">
        <f>_xll.qlInterestRateIndexMaturity($X$9,AC2815,)</f>
        <v>59320</v>
      </c>
      <c r="AE2815" s="43">
        <f>_xll.qlTenorBasisValue(TenorBasis6M,AC2815,_xll.ohTrigger(trigger,$X$24))</f>
        <v>1.9856747650221236E-4</v>
      </c>
      <c r="AF2815" s="90">
        <f>_xll.qlTenorBasisForwardRate(TenorBasis6M,AC2815,_xll.ohTrigger(trigger,$X$24))</f>
        <v>1.1391805923545341E-2</v>
      </c>
      <c r="AG2815" s="90">
        <f>_xll.qlIndexFixing(TenorBasisIndex6M,$AB2815,TRUE,_xll.ohTrigger(trigger,$X$24))</f>
        <v>1.1387996560818644E-2</v>
      </c>
      <c r="AH2815" s="43">
        <f>_xll.qlIndexFixing($X$9,$AB2815,TRUE,trigger)</f>
        <v>1.1349165871012512E-2</v>
      </c>
      <c r="AI2815" s="45">
        <f t="shared" si="58"/>
        <v>0.38830689806132468</v>
      </c>
    </row>
    <row r="2816" spans="27:35" x14ac:dyDescent="0.2">
      <c r="AA2816" s="122" t="s">
        <v>88</v>
      </c>
      <c r="AB2816" s="40">
        <f>_xll.qlInterestRateIndexFixingDate($X$9,AC2816)</f>
        <v>59142</v>
      </c>
      <c r="AC2816" s="40">
        <f>_xll.qlCalendarAdvance(calendar,$AC2815,AA2816,,,trigger)</f>
        <v>59146</v>
      </c>
      <c r="AD2816" s="40">
        <f>_xll.qlInterestRateIndexMaturity($X$9,AC2816,)</f>
        <v>59328</v>
      </c>
      <c r="AE2816" s="43">
        <f>_xll.qlTenorBasisValue(TenorBasis6M,AC2816,_xll.ohTrigger(trigger,$X$24))</f>
        <v>1.9854761709695856E-4</v>
      </c>
      <c r="AF2816" s="90">
        <f>_xll.qlTenorBasisForwardRate(TenorBasis6M,AC2816,_xll.ohTrigger(trigger,$X$24))</f>
        <v>1.1392106060160638E-2</v>
      </c>
      <c r="AG2816" s="90">
        <f>_xll.qlIndexFixing(TenorBasisIndex6M,$AB2816,TRUE,_xll.ohTrigger(trigger,$X$24))</f>
        <v>1.1388296577323764E-2</v>
      </c>
      <c r="AH2816" s="43">
        <f>_xll.qlIndexFixing($X$9,$AB2816,TRUE,trigger)</f>
        <v>1.134939676509261E-2</v>
      </c>
      <c r="AI2816" s="45">
        <f t="shared" si="58"/>
        <v>0.38899812231154085</v>
      </c>
    </row>
    <row r="2817" spans="27:35" x14ac:dyDescent="0.2">
      <c r="AA2817" s="122" t="s">
        <v>88</v>
      </c>
      <c r="AB2817" s="40">
        <f>_xll.qlInterestRateIndexFixingDate($X$9,AC2817)</f>
        <v>59149</v>
      </c>
      <c r="AC2817" s="40">
        <f>_xll.qlCalendarAdvance(calendar,$AC2816,AA2817,,,trigger)</f>
        <v>59153</v>
      </c>
      <c r="AD2817" s="40">
        <f>_xll.qlInterestRateIndexMaturity($X$9,AC2817,)</f>
        <v>59335</v>
      </c>
      <c r="AE2817" s="43">
        <f>_xll.qlTenorBasisValue(TenorBasis6M,AC2817,_xll.ohTrigger(trigger,$X$24))</f>
        <v>1.9852782300220417E-4</v>
      </c>
      <c r="AF2817" s="90">
        <f>_xll.qlTenorBasisForwardRate(TenorBasis6M,AC2817,_xll.ohTrigger(trigger,$X$24))</f>
        <v>1.1392245499224889E-2</v>
      </c>
      <c r="AG2817" s="90">
        <f>_xll.qlIndexFixing(TenorBasisIndex6M,$AB2817,TRUE,_xll.ohTrigger(trigger,$X$24))</f>
        <v>1.1388436016401632E-2</v>
      </c>
      <c r="AH2817" s="43">
        <f>_xll.qlIndexFixing($X$9,$AB2817,TRUE,trigger)</f>
        <v>1.1349474597453385E-2</v>
      </c>
      <c r="AI2817" s="45">
        <f t="shared" si="58"/>
        <v>0.3896141894824644</v>
      </c>
    </row>
    <row r="2818" spans="27:35" x14ac:dyDescent="0.2">
      <c r="AA2818" s="122" t="s">
        <v>88</v>
      </c>
      <c r="AB2818" s="40">
        <f>_xll.qlInterestRateIndexFixingDate($X$9,AC2818)</f>
        <v>59156</v>
      </c>
      <c r="AC2818" s="40">
        <f>_xll.qlCalendarAdvance(calendar,$AC2817,AA2818,,,trigger)</f>
        <v>59160</v>
      </c>
      <c r="AD2818" s="40">
        <f>_xll.qlInterestRateIndexMaturity($X$9,AC2818,)</f>
        <v>59342</v>
      </c>
      <c r="AE2818" s="43">
        <f>_xll.qlTenorBasisValue(TenorBasis6M,AC2818,_xll.ohTrigger(trigger,$X$24))</f>
        <v>1.9850809400714974E-4</v>
      </c>
      <c r="AF2818" s="90">
        <f>_xll.qlTenorBasisForwardRate(TenorBasis6M,AC2818,_xll.ohTrigger(trigger,$X$24))</f>
        <v>1.1392421343924569E-2</v>
      </c>
      <c r="AG2818" s="90">
        <f>_xll.qlIndexFixing(TenorBasisIndex6M,$AB2818,TRUE,_xll.ohTrigger(trigger,$X$24))</f>
        <v>1.1388611861045093E-2</v>
      </c>
      <c r="AH2818" s="43">
        <f>_xll.qlIndexFixing($X$9,$AB2818,TRUE,trigger)</f>
        <v>1.1349591198059918E-2</v>
      </c>
      <c r="AI2818" s="45">
        <f t="shared" si="58"/>
        <v>0.39020662985174426</v>
      </c>
    </row>
    <row r="2819" spans="27:35" x14ac:dyDescent="0.2">
      <c r="AA2819" s="122" t="s">
        <v>88</v>
      </c>
      <c r="AB2819" s="40">
        <f>_xll.qlInterestRateIndexFixingDate($X$9,AC2819)</f>
        <v>59162</v>
      </c>
      <c r="AC2819" s="40">
        <f>_xll.qlCalendarAdvance(calendar,$AC2818,AA2819,,,trigger)</f>
        <v>59167</v>
      </c>
      <c r="AD2819" s="40">
        <f>_xll.qlInterestRateIndexMaturity($X$9,AC2819,)</f>
        <v>59349</v>
      </c>
      <c r="AE2819" s="43">
        <f>_xll.qlTenorBasisValue(TenorBasis6M,AC2819,_xll.ohTrigger(trigger,$X$24))</f>
        <v>1.9848842990165936E-4</v>
      </c>
      <c r="AF2819" s="90">
        <f>_xll.qlTenorBasisForwardRate(TenorBasis6M,AC2819,_xll.ohTrigger(trigger,$X$24))</f>
        <v>1.1392633594059839E-2</v>
      </c>
      <c r="AG2819" s="90">
        <f>_xll.qlIndexFixing(TenorBasisIndex6M,$AB2819,TRUE,_xll.ohTrigger(trigger,$X$24))</f>
        <v>1.138882411105431E-2</v>
      </c>
      <c r="AH2819" s="43">
        <f>_xll.qlIndexFixing($X$9,$AB2819,TRUE,trigger)</f>
        <v>1.1349746566918796E-2</v>
      </c>
      <c r="AI2819" s="45">
        <f t="shared" si="58"/>
        <v>0.3907754413551463</v>
      </c>
    </row>
    <row r="2820" spans="27:35" x14ac:dyDescent="0.2">
      <c r="AA2820" s="122" t="s">
        <v>88</v>
      </c>
      <c r="AB2820" s="40">
        <f>_xll.qlInterestRateIndexFixingDate($X$9,AC2820)</f>
        <v>59170</v>
      </c>
      <c r="AC2820" s="40">
        <f>_xll.qlCalendarAdvance(calendar,$AC2819,AA2820,,,trigger)</f>
        <v>59174</v>
      </c>
      <c r="AD2820" s="40">
        <f>_xll.qlInterestRateIndexMaturity($X$9,AC2820,)</f>
        <v>59355</v>
      </c>
      <c r="AE2820" s="43">
        <f>_xll.qlTenorBasisValue(TenorBasis6M,AC2820,_xll.ohTrigger(trigger,$X$24))</f>
        <v>1.9846883047625849E-4</v>
      </c>
      <c r="AF2820" s="90">
        <f>_xll.qlTenorBasisForwardRate(TenorBasis6M,AC2820,_xll.ohTrigger(trigger,$X$24))</f>
        <v>1.1392672117052095E-2</v>
      </c>
      <c r="AG2820" s="90">
        <f>_xll.qlIndexFixing(TenorBasisIndex6M,$AB2820,TRUE,_xll.ohTrigger(trigger,$X$24))</f>
        <v>1.1388862754078967E-2</v>
      </c>
      <c r="AH2820" s="43">
        <f>_xll.qlIndexFixing($X$9,$AB2820,TRUE,trigger)</f>
        <v>1.1349735010379749E-2</v>
      </c>
      <c r="AI2820" s="45">
        <f t="shared" si="58"/>
        <v>0.39127743699218442</v>
      </c>
    </row>
    <row r="2821" spans="27:35" x14ac:dyDescent="0.2">
      <c r="AA2821" s="122" t="s">
        <v>88</v>
      </c>
      <c r="AB2821" s="40">
        <f>_xll.qlInterestRateIndexFixingDate($X$9,AC2821)</f>
        <v>59177</v>
      </c>
      <c r="AC2821" s="40">
        <f>_xll.qlCalendarAdvance(calendar,$AC2820,AA2821,,,trigger)</f>
        <v>59181</v>
      </c>
      <c r="AD2821" s="40">
        <f>_xll.qlInterestRateIndexMaturity($X$9,AC2821,)</f>
        <v>59362</v>
      </c>
      <c r="AE2821" s="43">
        <f>_xll.qlTenorBasisValue(TenorBasis6M,AC2821,_xll.ohTrigger(trigger,$X$24))</f>
        <v>1.9844929552213217E-4</v>
      </c>
      <c r="AF2821" s="90">
        <f>_xll.qlTenorBasisForwardRate(TenorBasis6M,AC2821,_xll.ohTrigger(trigger,$X$24))</f>
        <v>1.1392954568268544E-2</v>
      </c>
      <c r="AG2821" s="90">
        <f>_xll.qlIndexFixing(TenorBasisIndex6M,$AB2821,TRUE,_xll.ohTrigger(trigger,$X$24))</f>
        <v>1.1389145205037501E-2</v>
      </c>
      <c r="AH2821" s="43">
        <f>_xll.qlIndexFixing($X$9,$AB2821,TRUE,trigger)</f>
        <v>1.134996513937583E-2</v>
      </c>
      <c r="AI2821" s="45">
        <f t="shared" si="58"/>
        <v>0.39180065661670316</v>
      </c>
    </row>
    <row r="2822" spans="27:35" x14ac:dyDescent="0.2">
      <c r="AA2822" s="122" t="s">
        <v>88</v>
      </c>
      <c r="AB2822" s="40">
        <f>_xll.qlInterestRateIndexFixingDate($X$9,AC2822)</f>
        <v>59184</v>
      </c>
      <c r="AC2822" s="40">
        <f>_xll.qlCalendarAdvance(calendar,$AC2821,AA2822,,,trigger)</f>
        <v>59188</v>
      </c>
      <c r="AD2822" s="40">
        <f>_xll.qlInterestRateIndexMaturity($X$9,AC2822,)</f>
        <v>59369</v>
      </c>
      <c r="AE2822" s="43">
        <f>_xll.qlTenorBasisValue(TenorBasis6M,AC2822,_xll.ohTrigger(trigger,$X$24))</f>
        <v>1.9842982483112275E-4</v>
      </c>
      <c r="AF2822" s="90">
        <f>_xll.qlTenorBasisForwardRate(TenorBasis6M,AC2822,_xll.ohTrigger(trigger,$X$24))</f>
        <v>1.1393273423203044E-2</v>
      </c>
      <c r="AG2822" s="90">
        <f>_xll.qlIndexFixing(TenorBasisIndex6M,$AB2822,TRUE,_xll.ohTrigger(trigger,$X$24))</f>
        <v>1.1389464059645632E-2</v>
      </c>
      <c r="AH2822" s="43">
        <f>_xll.qlIndexFixing($X$9,$AB2822,TRUE,trigger)</f>
        <v>1.135023403543749E-2</v>
      </c>
      <c r="AI2822" s="45">
        <f t="shared" si="58"/>
        <v>0.39230024208141911</v>
      </c>
    </row>
    <row r="2823" spans="27:35" x14ac:dyDescent="0.2">
      <c r="AA2823" s="122" t="s">
        <v>88</v>
      </c>
      <c r="AB2823" s="40">
        <f>_xll.qlInterestRateIndexFixingDate($X$9,AC2823)</f>
        <v>59191</v>
      </c>
      <c r="AC2823" s="40">
        <f>_xll.qlCalendarAdvance(calendar,$AC2822,AA2823,,,trigger)</f>
        <v>59195</v>
      </c>
      <c r="AD2823" s="40">
        <f>_xll.qlInterestRateIndexMaturity($X$9,AC2823,)</f>
        <v>59376</v>
      </c>
      <c r="AE2823" s="43">
        <f>_xll.qlTenorBasisValue(TenorBasis6M,AC2823,_xll.ohTrigger(trigger,$X$24))</f>
        <v>1.9841041819572815E-4</v>
      </c>
      <c r="AF2823" s="90">
        <f>_xll.qlTenorBasisForwardRate(TenorBasis6M,AC2823,_xll.ohTrigger(trigger,$X$24))</f>
        <v>1.1393628681668341E-2</v>
      </c>
      <c r="AG2823" s="90">
        <f>_xll.qlIndexFixing(TenorBasisIndex6M,$AB2823,TRUE,_xll.ohTrigger(trigger,$X$24))</f>
        <v>1.1389819317715225E-2</v>
      </c>
      <c r="AH2823" s="43">
        <f>_xll.qlIndexFixing($X$9,$AB2823,TRUE,trigger)</f>
        <v>1.1350541698582396E-2</v>
      </c>
      <c r="AI2823" s="45">
        <f t="shared" si="58"/>
        <v>0.39277619132829095</v>
      </c>
    </row>
    <row r="2824" spans="27:35" x14ac:dyDescent="0.2">
      <c r="AA2824" s="122" t="s">
        <v>88</v>
      </c>
      <c r="AB2824" s="40">
        <f>_xll.qlInterestRateIndexFixingDate($X$9,AC2824)</f>
        <v>59198</v>
      </c>
      <c r="AC2824" s="40">
        <f>_xll.qlCalendarAdvance(calendar,$AC2823,AA2824,,,trigger)</f>
        <v>59202</v>
      </c>
      <c r="AD2824" s="40">
        <f>_xll.qlInterestRateIndexMaturity($X$9,AC2824,)</f>
        <v>59383</v>
      </c>
      <c r="AE2824" s="43">
        <f>_xll.qlTenorBasisValue(TenorBasis6M,AC2824,_xll.ohTrigger(trigger,$X$24))</f>
        <v>1.9839107540909964E-4</v>
      </c>
      <c r="AF2824" s="90">
        <f>_xll.qlTenorBasisForwardRate(TenorBasis6M,AC2824,_xll.ohTrigger(trigger,$X$24))</f>
        <v>1.1394020343476741E-2</v>
      </c>
      <c r="AG2824" s="90">
        <f>_xll.qlIndexFixing(TenorBasisIndex6M,$AB2824,TRUE,_xll.ohTrigger(trigger,$X$24))</f>
        <v>1.139021097905814E-2</v>
      </c>
      <c r="AH2824" s="43">
        <f>_xll.qlIndexFixing($X$9,$AB2824,TRUE,trigger)</f>
        <v>1.1350888128826887E-2</v>
      </c>
      <c r="AI2824" s="45">
        <f t="shared" si="58"/>
        <v>0.39322850231253081</v>
      </c>
    </row>
    <row r="2825" spans="27:35" x14ac:dyDescent="0.2">
      <c r="AA2825" s="122" t="s">
        <v>88</v>
      </c>
      <c r="AB2825" s="40">
        <f>_xll.qlInterestRateIndexFixingDate($X$9,AC2825)</f>
        <v>59205</v>
      </c>
      <c r="AC2825" s="40">
        <f>_xll.qlCalendarAdvance(calendar,$AC2824,AA2825,,,trigger)</f>
        <v>59209</v>
      </c>
      <c r="AD2825" s="40">
        <f>_xll.qlInterestRateIndexMaturity($X$9,AC2825,)</f>
        <v>59390</v>
      </c>
      <c r="AE2825" s="43">
        <f>_xll.qlTenorBasisValue(TenorBasis6M,AC2825,_xll.ohTrigger(trigger,$X$24))</f>
        <v>1.9837179626504002E-4</v>
      </c>
      <c r="AF2825" s="90">
        <f>_xll.qlTenorBasisForwardRate(TenorBasis6M,AC2825,_xll.ohTrigger(trigger,$X$24))</f>
        <v>1.1394448408447173E-2</v>
      </c>
      <c r="AG2825" s="90">
        <f>_xll.qlIndexFixing(TenorBasisIndex6M,$AB2825,TRUE,_xll.ohTrigger(trigger,$X$24))</f>
        <v>1.1390639043494634E-2</v>
      </c>
      <c r="AH2825" s="43">
        <f>_xll.qlIndexFixing($X$9,$AB2825,TRUE,trigger)</f>
        <v>1.1351273326191279E-2</v>
      </c>
      <c r="AI2825" s="45">
        <f t="shared" si="58"/>
        <v>0.39365717303355141</v>
      </c>
    </row>
    <row r="2826" spans="27:35" x14ac:dyDescent="0.2">
      <c r="AA2826" s="122" t="s">
        <v>88</v>
      </c>
      <c r="AB2826" s="40">
        <f>_xll.qlInterestRateIndexFixingDate($X$9,AC2826)</f>
        <v>59212</v>
      </c>
      <c r="AC2826" s="40">
        <f>_xll.qlCalendarAdvance(calendar,$AC2825,AA2826,,,trigger)</f>
        <v>59216</v>
      </c>
      <c r="AD2826" s="40">
        <f>_xll.qlInterestRateIndexMaturity($X$9,AC2826,)</f>
        <v>59397</v>
      </c>
      <c r="AE2826" s="43">
        <f>_xll.qlTenorBasisValue(TenorBasis6M,AC2826,_xll.ohTrigger(trigger,$X$24))</f>
        <v>1.983525805580016E-4</v>
      </c>
      <c r="AF2826" s="90">
        <f>_xll.qlTenorBasisForwardRate(TenorBasis6M,AC2826,_xll.ohTrigger(trigger,$X$24))</f>
        <v>1.1394912876397241E-2</v>
      </c>
      <c r="AG2826" s="90">
        <f>_xll.qlIndexFixing(TenorBasisIndex6M,$AB2826,TRUE,_xll.ohTrigger(trigger,$X$24))</f>
        <v>1.1391103510840543E-2</v>
      </c>
      <c r="AH2826" s="43">
        <f>_xll.qlIndexFixing($X$9,$AB2826,TRUE,trigger)</f>
        <v>1.1351697290698978E-2</v>
      </c>
      <c r="AI2826" s="45">
        <f t="shared" si="58"/>
        <v>0.39406220141565207</v>
      </c>
    </row>
    <row r="2827" spans="27:35" x14ac:dyDescent="0.2">
      <c r="AA2827" s="122" t="s">
        <v>88</v>
      </c>
      <c r="AB2827" s="40">
        <f>_xll.qlInterestRateIndexFixingDate($X$9,AC2827)</f>
        <v>59219</v>
      </c>
      <c r="AC2827" s="40">
        <f>_xll.qlCalendarAdvance(calendar,$AC2826,AA2827,,,trigger)</f>
        <v>59223</v>
      </c>
      <c r="AD2827" s="40">
        <f>_xll.qlInterestRateIndexMaturity($X$9,AC2827,)</f>
        <v>59404</v>
      </c>
      <c r="AE2827" s="43">
        <f>_xll.qlTenorBasisValue(TenorBasis6M,AC2827,_xll.ohTrigger(trigger,$X$24))</f>
        <v>1.9833342808308414E-4</v>
      </c>
      <c r="AF2827" s="90">
        <f>_xll.qlTenorBasisForwardRate(TenorBasis6M,AC2827,_xll.ohTrigger(trigger,$X$24))</f>
        <v>1.1395413747148524E-2</v>
      </c>
      <c r="AG2827" s="90">
        <f>_xll.qlIndexFixing(TenorBasisIndex6M,$AB2827,TRUE,_xll.ohTrigger(trigger,$X$24))</f>
        <v>1.139160438091745E-2</v>
      </c>
      <c r="AH2827" s="43">
        <f>_xll.qlIndexFixing($X$9,$AB2827,TRUE,trigger)</f>
        <v>1.1352160022374276E-2</v>
      </c>
      <c r="AI2827" s="45">
        <f t="shared" si="58"/>
        <v>0.39444358543173907</v>
      </c>
    </row>
    <row r="2828" spans="27:35" x14ac:dyDescent="0.2">
      <c r="AA2828" s="122" t="s">
        <v>88</v>
      </c>
      <c r="AB2828" s="40">
        <f>_xll.qlInterestRateIndexFixingDate($X$9,AC2828)</f>
        <v>59226</v>
      </c>
      <c r="AC2828" s="40">
        <f>_xll.qlCalendarAdvance(calendar,$AC2827,AA2828,,,trigger)</f>
        <v>59230</v>
      </c>
      <c r="AD2828" s="40">
        <f>_xll.qlInterestRateIndexMaturity($X$9,AC2828,)</f>
        <v>59414</v>
      </c>
      <c r="AE2828" s="43">
        <f>_xll.qlTenorBasisValue(TenorBasis6M,AC2828,_xll.ohTrigger(trigger,$X$24))</f>
        <v>1.9831433863603303E-4</v>
      </c>
      <c r="AF2828" s="90">
        <f>_xll.qlTenorBasisForwardRate(TenorBasis6M,AC2828,_xll.ohTrigger(trigger,$X$24))</f>
        <v>1.1396644898047177E-2</v>
      </c>
      <c r="AG2828" s="90">
        <f>_xll.qlIndexFixing(TenorBasisIndex6M,$AB2828,TRUE,_xll.ohTrigger(trigger,$X$24))</f>
        <v>1.1392835170150981E-2</v>
      </c>
      <c r="AH2828" s="43">
        <f>_xll.qlIndexFixing($X$9,$AB2828,TRUE,trigger)</f>
        <v>1.1353346150127485E-2</v>
      </c>
      <c r="AI2828" s="45">
        <f t="shared" si="58"/>
        <v>0.39489020023495203</v>
      </c>
    </row>
    <row r="2829" spans="27:35" x14ac:dyDescent="0.2">
      <c r="AA2829" s="122" t="s">
        <v>88</v>
      </c>
      <c r="AB2829" s="40">
        <f>_xll.qlInterestRateIndexFixingDate($X$9,AC2829)</f>
        <v>59233</v>
      </c>
      <c r="AC2829" s="40">
        <f>_xll.qlCalendarAdvance(calendar,$AC2828,AA2829,,,trigger)</f>
        <v>59237</v>
      </c>
      <c r="AD2829" s="40">
        <f>_xll.qlInterestRateIndexMaturity($X$9,AC2829,)</f>
        <v>59421</v>
      </c>
      <c r="AE2829" s="43">
        <f>_xll.qlTenorBasisValue(TenorBasis6M,AC2829,_xll.ohTrigger(trigger,$X$24))</f>
        <v>1.9829531201323713E-4</v>
      </c>
      <c r="AF2829" s="90">
        <f>_xll.qlTenorBasisForwardRate(TenorBasis6M,AC2829,_xll.ohTrigger(trigger,$X$24))</f>
        <v>1.1397226429271223E-2</v>
      </c>
      <c r="AG2829" s="90">
        <f>_xll.qlIndexFixing(TenorBasisIndex6M,$AB2829,TRUE,_xll.ohTrigger(trigger,$X$24))</f>
        <v>1.1393416700529615E-2</v>
      </c>
      <c r="AH2829" s="43">
        <f>_xll.qlIndexFixing($X$9,$AB2829,TRUE,trigger)</f>
        <v>1.1353894775251077E-2</v>
      </c>
      <c r="AI2829" s="45">
        <f t="shared" si="58"/>
        <v>0.39521925278538511</v>
      </c>
    </row>
    <row r="2830" spans="27:35" x14ac:dyDescent="0.2">
      <c r="AA2830" s="122" t="s">
        <v>88</v>
      </c>
      <c r="AB2830" s="40">
        <f>_xll.qlInterestRateIndexFixingDate($X$9,AC2830)</f>
        <v>59240</v>
      </c>
      <c r="AC2830" s="40">
        <f>_xll.qlCalendarAdvance(calendar,$AC2829,AA2830,,,trigger)</f>
        <v>59244</v>
      </c>
      <c r="AD2830" s="40">
        <f>_xll.qlInterestRateIndexMaturity($X$9,AC2830,)</f>
        <v>59428</v>
      </c>
      <c r="AE2830" s="43">
        <f>_xll.qlTenorBasisValue(TenorBasis6M,AC2830,_xll.ohTrigger(trigger,$X$24))</f>
        <v>1.9827634801172707E-4</v>
      </c>
      <c r="AF2830" s="90">
        <f>_xll.qlTenorBasisForwardRate(TenorBasis6M,AC2830,_xll.ohTrigger(trigger,$X$24))</f>
        <v>1.1397844366193724E-2</v>
      </c>
      <c r="AG2830" s="90">
        <f>_xll.qlIndexFixing(TenorBasisIndex6M,$AB2830,TRUE,_xll.ohTrigger(trigger,$X$24))</f>
        <v>1.1394034636536326E-2</v>
      </c>
      <c r="AH2830" s="43">
        <f>_xll.qlIndexFixing($X$9,$AB2830,TRUE,trigger)</f>
        <v>1.1354482171297663E-2</v>
      </c>
      <c r="AI2830" s="45">
        <f t="shared" si="58"/>
        <v>0.39552465238663559</v>
      </c>
    </row>
    <row r="2831" spans="27:35" x14ac:dyDescent="0.2">
      <c r="AA2831" s="122" t="s">
        <v>88</v>
      </c>
      <c r="AB2831" s="40">
        <f>_xll.qlInterestRateIndexFixingDate($X$9,AC2831)</f>
        <v>59247</v>
      </c>
      <c r="AC2831" s="40">
        <f>_xll.qlCalendarAdvance(calendar,$AC2830,AA2831,,,trigger)</f>
        <v>59251</v>
      </c>
      <c r="AD2831" s="40">
        <f>_xll.qlInterestRateIndexMaturity($X$9,AC2831,)</f>
        <v>59435</v>
      </c>
      <c r="AE2831" s="43">
        <f>_xll.qlTenorBasisValue(TenorBasis6M,AC2831,_xll.ohTrigger(trigger,$X$24))</f>
        <v>1.9825744642917303E-4</v>
      </c>
      <c r="AF2831" s="90">
        <f>_xll.qlTenorBasisForwardRate(TenorBasis6M,AC2831,_xll.ohTrigger(trigger,$X$24))</f>
        <v>1.1398498708646988E-2</v>
      </c>
      <c r="AG2831" s="90">
        <f>_xll.qlIndexFixing(TenorBasisIndex6M,$AB2831,TRUE,_xll.ohTrigger(trigger,$X$24))</f>
        <v>1.1394688978003858E-2</v>
      </c>
      <c r="AH2831" s="43">
        <f>_xll.qlIndexFixing($X$9,$AB2831,TRUE,trigger)</f>
        <v>1.1355108338301561E-2</v>
      </c>
      <c r="AI2831" s="45">
        <f t="shared" si="58"/>
        <v>0.39580639702297205</v>
      </c>
    </row>
    <row r="2832" spans="27:35" x14ac:dyDescent="0.2">
      <c r="AA2832" s="122" t="s">
        <v>88</v>
      </c>
      <c r="AB2832" s="40">
        <f>_xll.qlInterestRateIndexFixingDate($X$9,AC2832)</f>
        <v>59252</v>
      </c>
      <c r="AC2832" s="40">
        <f>_xll.qlCalendarAdvance(calendar,$AC2831,AA2832,,,trigger)</f>
        <v>59258</v>
      </c>
      <c r="AD2832" s="40">
        <f>_xll.qlInterestRateIndexMaturity($X$9,AC2832,)</f>
        <v>59442</v>
      </c>
      <c r="AE2832" s="43">
        <f>_xll.qlTenorBasisValue(TenorBasis6M,AC2832,_xll.ohTrigger(trigger,$X$24))</f>
        <v>1.9823860706388299E-4</v>
      </c>
      <c r="AF2832" s="90">
        <f>_xll.qlTenorBasisForwardRate(TenorBasis6M,AC2832,_xll.ohTrigger(trigger,$X$24))</f>
        <v>1.1399189456469406E-2</v>
      </c>
      <c r="AG2832" s="90">
        <f>_xll.qlIndexFixing(TenorBasisIndex6M,$AB2832,TRUE,_xll.ohTrigger(trigger,$X$24))</f>
        <v>1.1395379724768862E-2</v>
      </c>
      <c r="AH2832" s="43">
        <f>_xll.qlIndexFixing($X$9,$AB2832,TRUE,trigger)</f>
        <v>1.1355773276300137E-2</v>
      </c>
      <c r="AI2832" s="45">
        <f t="shared" si="58"/>
        <v>0.3960644846872502</v>
      </c>
    </row>
    <row r="2833" spans="27:35" x14ac:dyDescent="0.2">
      <c r="AA2833" s="122" t="s">
        <v>88</v>
      </c>
      <c r="AB2833" s="40">
        <f>_xll.qlInterestRateIndexFixingDate($X$9,AC2833)</f>
        <v>59261</v>
      </c>
      <c r="AC2833" s="40">
        <f>_xll.qlCalendarAdvance(calendar,$AC2832,AA2833,,,trigger)</f>
        <v>59265</v>
      </c>
      <c r="AD2833" s="40">
        <f>_xll.qlInterestRateIndexMaturity($X$9,AC2833,)</f>
        <v>59448</v>
      </c>
      <c r="AE2833" s="43">
        <f>_xll.qlTenorBasisValue(TenorBasis6M,AC2833,_xll.ohTrigger(trigger,$X$24))</f>
        <v>1.9821982971480066E-4</v>
      </c>
      <c r="AF2833" s="90">
        <f>_xll.qlTenorBasisForwardRate(TenorBasis6M,AC2833,_xll.ohTrigger(trigger,$X$24))</f>
        <v>1.1399671957791948E-2</v>
      </c>
      <c r="AG2833" s="90">
        <f>_xll.qlIndexFixing(TenorBasisIndex6M,$AB2833,TRUE,_xll.ohTrigger(trigger,$X$24))</f>
        <v>1.1395862345336943E-2</v>
      </c>
      <c r="AH2833" s="43">
        <f>_xll.qlIndexFixing($X$9,$AB2833,TRUE,trigger)</f>
        <v>1.1356234560276993E-2</v>
      </c>
      <c r="AI2833" s="45">
        <f t="shared" si="58"/>
        <v>0.39627785059949749</v>
      </c>
    </row>
    <row r="2834" spans="27:35" x14ac:dyDescent="0.2">
      <c r="AA2834" s="122" t="s">
        <v>88</v>
      </c>
      <c r="AB2834" s="40">
        <f>_xll.qlInterestRateIndexFixingDate($X$9,AC2834)</f>
        <v>59268</v>
      </c>
      <c r="AC2834" s="40">
        <f>_xll.qlCalendarAdvance(calendar,$AC2833,AA2834,,,trigger)</f>
        <v>59272</v>
      </c>
      <c r="AD2834" s="40">
        <f>_xll.qlInterestRateIndexMaturity($X$9,AC2834,)</f>
        <v>59455</v>
      </c>
      <c r="AE2834" s="43">
        <f>_xll.qlTenorBasisValue(TenorBasis6M,AC2834,_xll.ohTrigger(trigger,$X$24))</f>
        <v>1.9820111418150367E-4</v>
      </c>
      <c r="AF2834" s="90">
        <f>_xll.qlTenorBasisForwardRate(TenorBasis6M,AC2834,_xll.ohTrigger(trigger,$X$24))</f>
        <v>1.1400432891542493E-2</v>
      </c>
      <c r="AG2834" s="90">
        <f>_xll.qlIndexFixing(TenorBasisIndex6M,$AB2834,TRUE,_xll.ohTrigger(trigger,$X$24))</f>
        <v>1.1396623277902862E-2</v>
      </c>
      <c r="AH2834" s="43">
        <f>_xll.qlIndexFixing($X$9,$AB2834,TRUE,trigger)</f>
        <v>1.1356974247748923E-2</v>
      </c>
      <c r="AI2834" s="45">
        <f t="shared" si="58"/>
        <v>0.39649030153939346</v>
      </c>
    </row>
    <row r="2835" spans="27:35" x14ac:dyDescent="0.2">
      <c r="AA2835" s="122" t="s">
        <v>88</v>
      </c>
      <c r="AB2835" s="40">
        <f>_xll.qlInterestRateIndexFixingDate($X$9,AC2835)</f>
        <v>59275</v>
      </c>
      <c r="AC2835" s="40">
        <f>_xll.qlCalendarAdvance(calendar,$AC2834,AA2835,,,trigger)</f>
        <v>59279</v>
      </c>
      <c r="AD2835" s="40">
        <f>_xll.qlInterestRateIndexMaturity($X$9,AC2835,)</f>
        <v>59462</v>
      </c>
      <c r="AE2835" s="43">
        <f>_xll.qlTenorBasisValue(TenorBasis6M,AC2835,_xll.ohTrigger(trigger,$X$24))</f>
        <v>1.9818246026420149E-4</v>
      </c>
      <c r="AF2835" s="90">
        <f>_xll.qlTenorBasisForwardRate(TenorBasis6M,AC2835,_xll.ohTrigger(trigger,$X$24))</f>
        <v>1.1401230229044745E-2</v>
      </c>
      <c r="AG2835" s="90">
        <f>_xll.qlIndexFixing(TenorBasisIndex6M,$AB2835,TRUE,_xll.ohTrigger(trigger,$X$24))</f>
        <v>1.1397420614151036E-2</v>
      </c>
      <c r="AH2835" s="43">
        <f>_xll.qlIndexFixing($X$9,$AB2835,TRUE,trigger)</f>
        <v>1.1357752705114812E-2</v>
      </c>
      <c r="AI2835" s="45">
        <f t="shared" si="58"/>
        <v>0.39667909036223203</v>
      </c>
    </row>
    <row r="2836" spans="27:35" x14ac:dyDescent="0.2">
      <c r="AA2836" s="122" t="s">
        <v>88</v>
      </c>
      <c r="AB2836" s="40">
        <f>_xll.qlInterestRateIndexFixingDate($X$9,AC2836)</f>
        <v>59282</v>
      </c>
      <c r="AC2836" s="40">
        <f>_xll.qlCalendarAdvance(calendar,$AC2835,AA2836,,,trigger)</f>
        <v>59286</v>
      </c>
      <c r="AD2836" s="40">
        <f>_xll.qlInterestRateIndexMaturity($X$9,AC2836,)</f>
        <v>59469</v>
      </c>
      <c r="AE2836" s="43">
        <f>_xll.qlTenorBasisValue(TenorBasis6M,AC2836,_xll.ohTrigger(trigger,$X$24))</f>
        <v>1.9816386776373362E-4</v>
      </c>
      <c r="AF2836" s="90">
        <f>_xll.qlTenorBasisForwardRate(TenorBasis6M,AC2836,_xll.ohTrigger(trigger,$X$24))</f>
        <v>1.1402063970145822E-2</v>
      </c>
      <c r="AG2836" s="90">
        <f>_xll.qlIndexFixing(TenorBasisIndex6M,$AB2836,TRUE,_xll.ohTrigger(trigger,$X$24))</f>
        <v>1.1398254353927269E-2</v>
      </c>
      <c r="AH2836" s="43">
        <f>_xll.qlIndexFixing($X$9,$AB2836,TRUE,trigger)</f>
        <v>1.1358569932421405E-2</v>
      </c>
      <c r="AI2836" s="45">
        <f t="shared" si="58"/>
        <v>0.39684421505864831</v>
      </c>
    </row>
    <row r="2837" spans="27:35" x14ac:dyDescent="0.2">
      <c r="AA2837" s="122" t="s">
        <v>88</v>
      </c>
      <c r="AB2837" s="40">
        <f>_xll.qlInterestRateIndexFixingDate($X$9,AC2837)</f>
        <v>59288</v>
      </c>
      <c r="AC2837" s="40">
        <f>_xll.qlCalendarAdvance(calendar,$AC2836,AA2837,,,trigger)</f>
        <v>59293</v>
      </c>
      <c r="AD2837" s="40">
        <f>_xll.qlInterestRateIndexMaturity($X$9,AC2837,)</f>
        <v>59477</v>
      </c>
      <c r="AE2837" s="43">
        <f>_xll.qlTenorBasisValue(TenorBasis6M,AC2837,_xll.ohTrigger(trigger,$X$24))</f>
        <v>1.981453364815677E-4</v>
      </c>
      <c r="AF2837" s="90">
        <f>_xll.qlTenorBasisForwardRate(TenorBasis6M,AC2837,_xll.ohTrigger(trigger,$X$24))</f>
        <v>1.1403189270544576E-2</v>
      </c>
      <c r="AG2837" s="90">
        <f>_xll.qlIndexFixing(TenorBasisIndex6M,$AB2837,TRUE,_xll.ohTrigger(trigger,$X$24))</f>
        <v>1.139937953250345E-2</v>
      </c>
      <c r="AH2837" s="43">
        <f>_xll.qlIndexFixing($X$9,$AB2837,TRUE,trigger)</f>
        <v>1.1359679532665465E-2</v>
      </c>
      <c r="AI2837" s="45">
        <f t="shared" si="58"/>
        <v>0.39699999837985656</v>
      </c>
    </row>
    <row r="2838" spans="27:35" x14ac:dyDescent="0.2">
      <c r="AA2838" s="122" t="s">
        <v>88</v>
      </c>
      <c r="AB2838" s="40">
        <f>_xll.qlInterestRateIndexFixingDate($X$9,AC2838)</f>
        <v>59296</v>
      </c>
      <c r="AC2838" s="40">
        <f>_xll.qlCalendarAdvance(calendar,$AC2837,AA2838,,,trigger)</f>
        <v>59300</v>
      </c>
      <c r="AD2838" s="40">
        <f>_xll.qlInterestRateIndexMaturity($X$9,AC2838,)</f>
        <v>59484</v>
      </c>
      <c r="AE2838" s="43">
        <f>_xll.qlTenorBasisValue(TenorBasis6M,AC2838,_xll.ohTrigger(trigger,$X$24))</f>
        <v>1.9812686621979746E-4</v>
      </c>
      <c r="AF2838" s="90">
        <f>_xll.qlTenorBasisForwardRate(TenorBasis6M,AC2838,_xll.ohTrigger(trigger,$X$24))</f>
        <v>1.1404098447278908E-2</v>
      </c>
      <c r="AG2838" s="90">
        <f>_xll.qlIndexFixing(TenorBasisIndex6M,$AB2838,TRUE,_xll.ohTrigger(trigger,$X$24))</f>
        <v>1.1400288707759399E-2</v>
      </c>
      <c r="AH2838" s="43">
        <f>_xll.qlIndexFixing($X$9,$AB2838,TRUE,trigger)</f>
        <v>1.1360577097537022E-2</v>
      </c>
      <c r="AI2838" s="45">
        <f t="shared" si="58"/>
        <v>0.39711610222377403</v>
      </c>
    </row>
    <row r="2839" spans="27:35" x14ac:dyDescent="0.2">
      <c r="AA2839" s="122" t="s">
        <v>88</v>
      </c>
      <c r="AB2839" s="40">
        <f>_xll.qlInterestRateIndexFixingDate($X$9,AC2839)</f>
        <v>59303</v>
      </c>
      <c r="AC2839" s="40">
        <f>_xll.qlCalendarAdvance(calendar,$AC2838,AA2839,,,trigger)</f>
        <v>59307</v>
      </c>
      <c r="AD2839" s="40">
        <f>_xll.qlInterestRateIndexMaturity($X$9,AC2839,)</f>
        <v>59491</v>
      </c>
      <c r="AE2839" s="43">
        <f>_xll.qlTenorBasisValue(TenorBasis6M,AC2839,_xll.ohTrigger(trigger,$X$24))</f>
        <v>1.9810845678114089E-4</v>
      </c>
      <c r="AF2839" s="90">
        <f>_xll.qlTenorBasisForwardRate(TenorBasis6M,AC2839,_xll.ohTrigger(trigger,$X$24))</f>
        <v>1.1405044028308038E-2</v>
      </c>
      <c r="AG2839" s="90">
        <f>_xll.qlIndexFixing(TenorBasisIndex6M,$AB2839,TRUE,_xll.ohTrigger(trigger,$X$24))</f>
        <v>1.1401234287238465E-2</v>
      </c>
      <c r="AH2839" s="43">
        <f>_xll.qlIndexFixing($X$9,$AB2839,TRUE,trigger)</f>
        <v>1.1361513433726041E-2</v>
      </c>
      <c r="AI2839" s="45">
        <f t="shared" si="58"/>
        <v>0.39720853512423965</v>
      </c>
    </row>
    <row r="2840" spans="27:35" x14ac:dyDescent="0.2">
      <c r="AA2840" s="122" t="s">
        <v>88</v>
      </c>
      <c r="AB2840" s="40">
        <f>_xll.qlInterestRateIndexFixingDate($X$9,AC2840)</f>
        <v>59310</v>
      </c>
      <c r="AC2840" s="40">
        <f>_xll.qlCalendarAdvance(calendar,$AC2839,AA2840,,,trigger)</f>
        <v>59314</v>
      </c>
      <c r="AD2840" s="40">
        <f>_xll.qlInterestRateIndexMaturity($X$9,AC2840,)</f>
        <v>59498</v>
      </c>
      <c r="AE2840" s="43">
        <f>_xll.qlTenorBasisValue(TenorBasis6M,AC2840,_xll.ohTrigger(trigger,$X$24))</f>
        <v>1.9809010796893839E-4</v>
      </c>
      <c r="AF2840" s="90">
        <f>_xll.qlTenorBasisForwardRate(TenorBasis6M,AC2840,_xll.ohTrigger(trigger,$X$24))</f>
        <v>1.1406026013489034E-2</v>
      </c>
      <c r="AG2840" s="90">
        <f>_xll.qlIndexFixing(TenorBasisIndex6M,$AB2840,TRUE,_xll.ohTrigger(trigger,$X$24))</f>
        <v>1.1402216270798149E-2</v>
      </c>
      <c r="AH2840" s="43">
        <f>_xll.qlIndexFixing($X$9,$AB2840,TRUE,trigger)</f>
        <v>1.1362488541287694E-2</v>
      </c>
      <c r="AI2840" s="45">
        <f t="shared" si="58"/>
        <v>0.39727729510455334</v>
      </c>
    </row>
    <row r="2841" spans="27:35" x14ac:dyDescent="0.2">
      <c r="AA2841" s="122" t="s">
        <v>88</v>
      </c>
      <c r="AB2841" s="40">
        <f>_xll.qlInterestRateIndexFixingDate($X$9,AC2841)</f>
        <v>59317</v>
      </c>
      <c r="AC2841" s="40">
        <f>_xll.qlCalendarAdvance(calendar,$AC2840,AA2841,,,trigger)</f>
        <v>59321</v>
      </c>
      <c r="AD2841" s="40">
        <f>_xll.qlInterestRateIndexMaturity($X$9,AC2841,)</f>
        <v>59505</v>
      </c>
      <c r="AE2841" s="43">
        <f>_xll.qlTenorBasisValue(TenorBasis6M,AC2841,_xll.ohTrigger(trigger,$X$24))</f>
        <v>1.9807181958715075E-4</v>
      </c>
      <c r="AF2841" s="90">
        <f>_xll.qlTenorBasisForwardRate(TenorBasis6M,AC2841,_xll.ohTrigger(trigger,$X$24))</f>
        <v>1.1407044402681574E-2</v>
      </c>
      <c r="AG2841" s="90">
        <f>_xll.qlIndexFixing(TenorBasisIndex6M,$AB2841,TRUE,_xll.ohTrigger(trigger,$X$24))</f>
        <v>1.1403234658299868E-2</v>
      </c>
      <c r="AH2841" s="43">
        <f>_xll.qlIndexFixing($X$9,$AB2841,TRUE,trigger)</f>
        <v>1.1363502420280629E-2</v>
      </c>
      <c r="AI2841" s="45">
        <f t="shared" si="58"/>
        <v>0.39732238019238653</v>
      </c>
    </row>
    <row r="2842" spans="27:35" x14ac:dyDescent="0.2">
      <c r="AA2842" s="122" t="s">
        <v>88</v>
      </c>
      <c r="AB2842" s="40">
        <f>_xll.qlInterestRateIndexFixingDate($X$9,AC2842)</f>
        <v>59324</v>
      </c>
      <c r="AC2842" s="40">
        <f>_xll.qlCalendarAdvance(calendar,$AC2841,AA2842,,,trigger)</f>
        <v>59328</v>
      </c>
      <c r="AD2842" s="40">
        <f>_xll.qlInterestRateIndexMaturity($X$9,AC2842,)</f>
        <v>59511</v>
      </c>
      <c r="AE2842" s="43">
        <f>_xll.qlTenorBasisValue(TenorBasis6M,AC2842,_xll.ohTrigger(trigger,$X$24))</f>
        <v>1.9805359144035734E-4</v>
      </c>
      <c r="AF2842" s="90">
        <f>_xll.qlTenorBasisForwardRate(TenorBasis6M,AC2842,_xll.ohTrigger(trigger,$X$24))</f>
        <v>1.1407830884019038E-2</v>
      </c>
      <c r="AG2842" s="90">
        <f>_xll.qlIndexFixing(TenorBasisIndex6M,$AB2842,TRUE,_xll.ohTrigger(trigger,$X$24))</f>
        <v>1.1404021258379825E-2</v>
      </c>
      <c r="AH2842" s="43">
        <f>_xll.qlIndexFixing($X$9,$AB2842,TRUE,trigger)</f>
        <v>1.1364287467861474E-2</v>
      </c>
      <c r="AI2842" s="45">
        <f t="shared" si="58"/>
        <v>0.39733790518350565</v>
      </c>
    </row>
    <row r="2843" spans="27:35" x14ac:dyDescent="0.2">
      <c r="AA2843" s="122" t="s">
        <v>88</v>
      </c>
      <c r="AB2843" s="40">
        <f>_xll.qlInterestRateIndexFixingDate($X$9,AC2843)</f>
        <v>59331</v>
      </c>
      <c r="AC2843" s="40">
        <f>_xll.qlCalendarAdvance(calendar,$AC2842,AA2843,,,trigger)</f>
        <v>59335</v>
      </c>
      <c r="AD2843" s="40">
        <f>_xll.qlInterestRateIndexMaturity($X$9,AC2843,)</f>
        <v>59518</v>
      </c>
      <c r="AE2843" s="43">
        <f>_xll.qlTenorBasisValue(TenorBasis6M,AC2843,_xll.ohTrigger(trigger,$X$24))</f>
        <v>1.9803542333375428E-4</v>
      </c>
      <c r="AF2843" s="90">
        <f>_xll.qlTenorBasisForwardRate(TenorBasis6M,AC2843,_xll.ohTrigger(trigger,$X$24))</f>
        <v>1.1408919446218108E-2</v>
      </c>
      <c r="AG2843" s="90">
        <f>_xll.qlIndexFixing(TenorBasisIndex6M,$AB2843,TRUE,_xll.ohTrigger(trigger,$X$24))</f>
        <v>1.1405109818764825E-2</v>
      </c>
      <c r="AH2843" s="43">
        <f>_xll.qlIndexFixing($X$9,$AB2843,TRUE,trigger)</f>
        <v>1.1365376086223705E-2</v>
      </c>
      <c r="AI2843" s="45">
        <f t="shared" si="58"/>
        <v>0.39733732541119904</v>
      </c>
    </row>
    <row r="2844" spans="27:35" x14ac:dyDescent="0.2">
      <c r="AA2844" s="122" t="s">
        <v>88</v>
      </c>
      <c r="AB2844" s="40">
        <f>_xll.qlInterestRateIndexFixingDate($X$9,AC2844)</f>
        <v>59338</v>
      </c>
      <c r="AC2844" s="40">
        <f>_xll.qlCalendarAdvance(calendar,$AC2843,AA2844,,,trigger)</f>
        <v>59342</v>
      </c>
      <c r="AD2844" s="40">
        <f>_xll.qlInterestRateIndexMaturity($X$9,AC2844,)</f>
        <v>59525</v>
      </c>
      <c r="AE2844" s="43">
        <f>_xll.qlTenorBasisValue(TenorBasis6M,AC2844,_xll.ohTrigger(trigger,$X$24))</f>
        <v>1.9801731507315245E-4</v>
      </c>
      <c r="AF2844" s="90">
        <f>_xll.qlTenorBasisForwardRate(TenorBasis6M,AC2844,_xll.ohTrigger(trigger,$X$24))</f>
        <v>1.1410044410878986E-2</v>
      </c>
      <c r="AG2844" s="90">
        <f>_xll.qlIndexFixing(TenorBasisIndex6M,$AB2844,TRUE,_xll.ohTrigger(trigger,$X$24))</f>
        <v>1.1406234781540001E-2</v>
      </c>
      <c r="AH2844" s="43">
        <f>_xll.qlIndexFixing($X$9,$AB2844,TRUE,trigger)</f>
        <v>1.136650347497524E-2</v>
      </c>
      <c r="AI2844" s="45">
        <f t="shared" si="58"/>
        <v>0.39731306564760871</v>
      </c>
    </row>
    <row r="2845" spans="27:35" x14ac:dyDescent="0.2">
      <c r="AA2845" s="122" t="s">
        <v>88</v>
      </c>
      <c r="AB2845" s="40">
        <f>_xll.qlInterestRateIndexFixingDate($X$9,AC2845)</f>
        <v>59345</v>
      </c>
      <c r="AC2845" s="40">
        <f>_xll.qlCalendarAdvance(calendar,$AC2844,AA2845,,,trigger)</f>
        <v>59349</v>
      </c>
      <c r="AD2845" s="40">
        <f>_xll.qlInterestRateIndexMaturity($X$9,AC2845,)</f>
        <v>59532</v>
      </c>
      <c r="AE2845" s="43">
        <f>_xll.qlTenorBasisValue(TenorBasis6M,AC2845,_xll.ohTrigger(trigger,$X$24))</f>
        <v>1.979992664649756E-4</v>
      </c>
      <c r="AF2845" s="90">
        <f>_xll.qlTenorBasisForwardRate(TenorBasis6M,AC2845,_xll.ohTrigger(trigger,$X$24))</f>
        <v>1.1411205777873254E-2</v>
      </c>
      <c r="AG2845" s="90">
        <f>_xll.qlIndexFixing(TenorBasisIndex6M,$AB2845,TRUE,_xll.ohTrigger(trigger,$X$24))</f>
        <v>1.140739614657911E-2</v>
      </c>
      <c r="AH2845" s="43">
        <f>_xll.qlIndexFixing($X$9,$AB2845,TRUE,trigger)</f>
        <v>1.1367669634181598E-2</v>
      </c>
      <c r="AI2845" s="45">
        <f t="shared" si="58"/>
        <v>0.39726512397511915</v>
      </c>
    </row>
    <row r="2846" spans="27:35" x14ac:dyDescent="0.2">
      <c r="AA2846" s="122" t="s">
        <v>88</v>
      </c>
      <c r="AB2846" s="40">
        <f>_xll.qlInterestRateIndexFixingDate($X$9,AC2846)</f>
        <v>59352</v>
      </c>
      <c r="AC2846" s="40">
        <f>_xll.qlCalendarAdvance(calendar,$AC2845,AA2846,,,trigger)</f>
        <v>59356</v>
      </c>
      <c r="AD2846" s="40">
        <f>_xll.qlInterestRateIndexMaturity($X$9,AC2846,)</f>
        <v>59540</v>
      </c>
      <c r="AE2846" s="43">
        <f>_xll.qlTenorBasisValue(TenorBasis6M,AC2846,_xll.ohTrigger(trigger,$X$24))</f>
        <v>1.9798127731625865E-4</v>
      </c>
      <c r="AF2846" s="90">
        <f>_xll.qlTenorBasisForwardRate(TenorBasis6M,AC2846,_xll.ohTrigger(trigger,$X$24))</f>
        <v>1.1412682404094699E-2</v>
      </c>
      <c r="AG2846" s="90">
        <f>_xll.qlIndexFixing(TenorBasisIndex6M,$AB2846,TRUE,_xll.ohTrigger(trigger,$X$24))</f>
        <v>1.1408872650201905E-2</v>
      </c>
      <c r="AH2846" s="43">
        <f>_xll.qlIndexFixing($X$9,$AB2846,TRUE,trigger)</f>
        <v>1.1369153388882381E-2</v>
      </c>
      <c r="AI2846" s="45">
        <f t="shared" si="58"/>
        <v>0.39719261319523869</v>
      </c>
    </row>
    <row r="2847" spans="27:35" x14ac:dyDescent="0.2">
      <c r="AA2847" s="122" t="s">
        <v>88</v>
      </c>
      <c r="AB2847" s="40">
        <f>_xll.qlInterestRateIndexFixingDate($X$9,AC2847)</f>
        <v>59359</v>
      </c>
      <c r="AC2847" s="40">
        <f>_xll.qlCalendarAdvance(calendar,$AC2846,AA2847,,,trigger)</f>
        <v>59363</v>
      </c>
      <c r="AD2847" s="40">
        <f>_xll.qlInterestRateIndexMaturity($X$9,AC2847,)</f>
        <v>59547</v>
      </c>
      <c r="AE2847" s="43">
        <f>_xll.qlTenorBasisValue(TenorBasis6M,AC2847,_xll.ohTrigger(trigger,$X$24))</f>
        <v>1.9796334743464564E-4</v>
      </c>
      <c r="AF2847" s="90">
        <f>_xll.qlTenorBasisForwardRate(TenorBasis6M,AC2847,_xll.ohTrigger(trigger,$X$24))</f>
        <v>1.1413919214560916E-2</v>
      </c>
      <c r="AG2847" s="90">
        <f>_xll.qlIndexFixing(TenorBasisIndex6M,$AB2847,TRUE,_xll.ohTrigger(trigger,$X$24))</f>
        <v>1.1410109458554595E-2</v>
      </c>
      <c r="AH2847" s="43">
        <f>_xll.qlIndexFixing($X$9,$AB2847,TRUE,trigger)</f>
        <v>1.1370399897798032E-2</v>
      </c>
      <c r="AI2847" s="45">
        <f t="shared" si="58"/>
        <v>0.39709560756563334</v>
      </c>
    </row>
    <row r="2848" spans="27:35" x14ac:dyDescent="0.2">
      <c r="AA2848" s="122" t="s">
        <v>88</v>
      </c>
      <c r="AB2848" s="40">
        <f>_xll.qlInterestRateIndexFixingDate($X$9,AC2848)</f>
        <v>59366</v>
      </c>
      <c r="AC2848" s="40">
        <f>_xll.qlCalendarAdvance(calendar,$AC2847,AA2848,,,trigger)</f>
        <v>59370</v>
      </c>
      <c r="AD2848" s="40">
        <f>_xll.qlInterestRateIndexMaturity($X$9,AC2848,)</f>
        <v>59554</v>
      </c>
      <c r="AE2848" s="43">
        <f>_xll.qlTenorBasisValue(TenorBasis6M,AC2848,_xll.ohTrigger(trigger,$X$24))</f>
        <v>1.9794547662838795E-4</v>
      </c>
      <c r="AF2848" s="90">
        <f>_xll.qlTenorBasisForwardRate(TenorBasis6M,AC2848,_xll.ohTrigger(trigger,$X$24))</f>
        <v>1.1415192428131141E-2</v>
      </c>
      <c r="AG2848" s="90">
        <f>_xll.qlIndexFixing(TenorBasisIndex6M,$AB2848,TRUE,_xll.ohTrigger(trigger,$X$24))</f>
        <v>1.1411382669940047E-2</v>
      </c>
      <c r="AH2848" s="43">
        <f>_xll.qlIndexFixing($X$9,$AB2848,TRUE,trigger)</f>
        <v>1.1371685178612419E-2</v>
      </c>
      <c r="AI2848" s="45">
        <f t="shared" si="58"/>
        <v>0.39697491327627887</v>
      </c>
    </row>
    <row r="2849" spans="27:35" x14ac:dyDescent="0.2">
      <c r="AA2849" s="122" t="s">
        <v>88</v>
      </c>
      <c r="AB2849" s="40">
        <f>_xll.qlInterestRateIndexFixingDate($X$9,AC2849)</f>
        <v>59373</v>
      </c>
      <c r="AC2849" s="40">
        <f>_xll.qlCalendarAdvance(calendar,$AC2848,AA2849,,,trigger)</f>
        <v>59377</v>
      </c>
      <c r="AD2849" s="40">
        <f>_xll.qlInterestRateIndexMaturity($X$9,AC2849,)</f>
        <v>59561</v>
      </c>
      <c r="AE2849" s="43">
        <f>_xll.qlTenorBasisValue(TenorBasis6M,AC2849,_xll.ohTrigger(trigger,$X$24))</f>
        <v>1.9792766470634244E-4</v>
      </c>
      <c r="AF2849" s="90">
        <f>_xll.qlTenorBasisForwardRate(TenorBasis6M,AC2849,_xll.ohTrigger(trigger,$X$24))</f>
        <v>1.1416502044686777E-2</v>
      </c>
      <c r="AG2849" s="90">
        <f>_xll.qlIndexFixing(TenorBasisIndex6M,$AB2849,TRUE,_xll.ohTrigger(trigger,$X$24))</f>
        <v>1.1412692284240964E-2</v>
      </c>
      <c r="AH2849" s="43">
        <f>_xll.qlIndexFixing($X$9,$AB2849,TRUE,trigger)</f>
        <v>1.1373009231400699E-2</v>
      </c>
      <c r="AI2849" s="45">
        <f t="shared" si="58"/>
        <v>0.39683052840265576</v>
      </c>
    </row>
    <row r="2850" spans="27:35" x14ac:dyDescent="0.2">
      <c r="AA2850" s="122" t="s">
        <v>88</v>
      </c>
      <c r="AB2850" s="40">
        <f>_xll.qlInterestRateIndexFixingDate($X$9,AC2850)</f>
        <v>59380</v>
      </c>
      <c r="AC2850" s="40">
        <f>_xll.qlCalendarAdvance(calendar,$AC2849,AA2850,,,trigger)</f>
        <v>59384</v>
      </c>
      <c r="AD2850" s="40">
        <f>_xll.qlInterestRateIndexMaturity($X$9,AC2850,)</f>
        <v>59568</v>
      </c>
      <c r="AE2850" s="43">
        <f>_xll.qlTenorBasisValue(TenorBasis6M,AC2850,_xll.ohTrigger(trigger,$X$24))</f>
        <v>1.9790991147796964E-4</v>
      </c>
      <c r="AF2850" s="90">
        <f>_xll.qlTenorBasisForwardRate(TenorBasis6M,AC2850,_xll.ohTrigger(trigger,$X$24))</f>
        <v>1.1417848064109655E-2</v>
      </c>
      <c r="AG2850" s="90">
        <f>_xll.qlIndexFixing(TenorBasisIndex6M,$AB2850,TRUE,_xll.ohTrigger(trigger,$X$24))</f>
        <v>1.1414038301338745E-2</v>
      </c>
      <c r="AH2850" s="43">
        <f>_xll.qlIndexFixing($X$9,$AB2850,TRUE,trigger)</f>
        <v>1.1374372056241937E-2</v>
      </c>
      <c r="AI2850" s="45">
        <f t="shared" si="58"/>
        <v>0.39666245096808134</v>
      </c>
    </row>
    <row r="2851" spans="27:35" x14ac:dyDescent="0.2">
      <c r="AA2851" s="122" t="s">
        <v>88</v>
      </c>
      <c r="AB2851" s="40">
        <f>_xll.qlInterestRateIndexFixingDate($X$9,AC2851)</f>
        <v>59387</v>
      </c>
      <c r="AC2851" s="40">
        <f>_xll.qlCalendarAdvance(calendar,$AC2850,AA2851,,,trigger)</f>
        <v>59391</v>
      </c>
      <c r="AD2851" s="40">
        <f>_xll.qlInterestRateIndexMaturity($X$9,AC2851,)</f>
        <v>59575</v>
      </c>
      <c r="AE2851" s="43">
        <f>_xll.qlTenorBasisValue(TenorBasis6M,AC2851,_xll.ohTrigger(trigger,$X$24))</f>
        <v>1.9789221675333186E-4</v>
      </c>
      <c r="AF2851" s="90">
        <f>_xll.qlTenorBasisForwardRate(TenorBasis6M,AC2851,_xll.ohTrigger(trigger,$X$24))</f>
        <v>1.1419230486288125E-2</v>
      </c>
      <c r="AG2851" s="90">
        <f>_xll.qlIndexFixing(TenorBasisIndex6M,$AB2851,TRUE,_xll.ohTrigger(trigger,$X$24))</f>
        <v>1.1415420721121739E-2</v>
      </c>
      <c r="AH2851" s="43">
        <f>_xll.qlIndexFixing($X$9,$AB2851,TRUE,trigger)</f>
        <v>1.1375773653216072E-2</v>
      </c>
      <c r="AI2851" s="45">
        <f t="shared" si="58"/>
        <v>0.39647067905667494</v>
      </c>
    </row>
    <row r="2852" spans="27:35" x14ac:dyDescent="0.2">
      <c r="AA2852" s="122" t="s">
        <v>88</v>
      </c>
      <c r="AB2852" s="40">
        <f>_xll.qlInterestRateIndexFixingDate($X$9,AC2852)</f>
        <v>59394</v>
      </c>
      <c r="AC2852" s="40">
        <f>_xll.qlCalendarAdvance(calendar,$AC2851,AA2852,,,trigger)</f>
        <v>59398</v>
      </c>
      <c r="AD2852" s="40">
        <f>_xll.qlInterestRateIndexMaturity($X$9,AC2852,)</f>
        <v>59582</v>
      </c>
      <c r="AE2852" s="43">
        <f>_xll.qlTenorBasisValue(TenorBasis6M,AC2852,_xll.ohTrigger(trigger,$X$24))</f>
        <v>1.9787458034309138E-4</v>
      </c>
      <c r="AF2852" s="90">
        <f>_xll.qlTenorBasisForwardRate(TenorBasis6M,AC2852,_xll.ohTrigger(trigger,$X$24))</f>
        <v>1.1420649311110536E-2</v>
      </c>
      <c r="AG2852" s="90">
        <f>_xll.qlIndexFixing(TenorBasisIndex6M,$AB2852,TRUE,_xll.ohTrigger(trigger,$X$24))</f>
        <v>1.1416839543476996E-2</v>
      </c>
      <c r="AH2852" s="43">
        <f>_xll.qlIndexFixing($X$9,$AB2852,TRUE,trigger)</f>
        <v>1.1377214022405643E-2</v>
      </c>
      <c r="AI2852" s="45">
        <f t="shared" si="58"/>
        <v>0.39625521071352465</v>
      </c>
    </row>
    <row r="2853" spans="27:35" x14ac:dyDescent="0.2">
      <c r="AA2853" s="122" t="s">
        <v>88</v>
      </c>
      <c r="AB2853" s="40">
        <f>_xll.qlInterestRateIndexFixingDate($X$9,AC2853)</f>
        <v>59401</v>
      </c>
      <c r="AC2853" s="40">
        <f>_xll.qlCalendarAdvance(calendar,$AC2852,AA2853,,,trigger)</f>
        <v>59405</v>
      </c>
      <c r="AD2853" s="40">
        <f>_xll.qlInterestRateIndexMaturity($X$9,AC2853,)</f>
        <v>59589</v>
      </c>
      <c r="AE2853" s="43">
        <f>_xll.qlTenorBasisValue(TenorBasis6M,AC2853,_xll.ohTrigger(trigger,$X$24))</f>
        <v>1.9785700205850854E-4</v>
      </c>
      <c r="AF2853" s="90">
        <f>_xll.qlTenorBasisForwardRate(TenorBasis6M,AC2853,_xll.ohTrigger(trigger,$X$24))</f>
        <v>1.1422104538466111E-2</v>
      </c>
      <c r="AG2853" s="90">
        <f>_xll.qlIndexFixing(TenorBasisIndex6M,$AB2853,TRUE,_xll.ohTrigger(trigger,$X$24))</f>
        <v>1.1418294768296772E-2</v>
      </c>
      <c r="AH2853" s="43">
        <f>_xll.qlIndexFixing($X$9,$AB2853,TRUE,trigger)</f>
        <v>1.1378693163897542E-2</v>
      </c>
      <c r="AI2853" s="45">
        <f t="shared" si="58"/>
        <v>0.39601604399230539</v>
      </c>
    </row>
    <row r="2854" spans="27:35" x14ac:dyDescent="0.2">
      <c r="AA2854" s="122" t="s">
        <v>88</v>
      </c>
      <c r="AB2854" s="40">
        <f>_xll.qlInterestRateIndexFixingDate($X$9,AC2854)</f>
        <v>59408</v>
      </c>
      <c r="AC2854" s="40">
        <f>_xll.qlCalendarAdvance(calendar,$AC2853,AA2854,,,trigger)</f>
        <v>59412</v>
      </c>
      <c r="AD2854" s="40">
        <f>_xll.qlInterestRateIndexMaturity($X$9,AC2854,)</f>
        <v>59595</v>
      </c>
      <c r="AE2854" s="43">
        <f>_xll.qlTenorBasisValue(TenorBasis6M,AC2854,_xll.ohTrigger(trigger,$X$24))</f>
        <v>1.9783948171144002E-4</v>
      </c>
      <c r="AF2854" s="90">
        <f>_xll.qlTenorBasisForwardRate(TenorBasis6M,AC2854,_xll.ohTrigger(trigger,$X$24))</f>
        <v>1.1423296165575404E-2</v>
      </c>
      <c r="AG2854" s="90">
        <f>_xll.qlIndexFixing(TenorBasisIndex6M,$AB2854,TRUE,_xll.ohTrigger(trigger,$X$24))</f>
        <v>1.1419486513527588E-2</v>
      </c>
      <c r="AH2854" s="43">
        <f>_xll.qlIndexFixing($X$9,$AB2854,TRUE,trigger)</f>
        <v>1.1379909749566678E-2</v>
      </c>
      <c r="AI2854" s="45">
        <f t="shared" si="58"/>
        <v>0.39576763960909656</v>
      </c>
    </row>
    <row r="2855" spans="27:35" x14ac:dyDescent="0.2">
      <c r="AA2855" s="122" t="s">
        <v>88</v>
      </c>
      <c r="AB2855" s="40">
        <f>_xll.qlInterestRateIndexFixingDate($X$9,AC2855)</f>
        <v>59415</v>
      </c>
      <c r="AC2855" s="40">
        <f>_xll.qlCalendarAdvance(calendar,$AC2854,AA2855,,,trigger)</f>
        <v>59419</v>
      </c>
      <c r="AD2855" s="40">
        <f>_xll.qlInterestRateIndexMaturity($X$9,AC2855,)</f>
        <v>59600</v>
      </c>
      <c r="AE2855" s="43">
        <f>_xll.qlTenorBasisValue(TenorBasis6M,AC2855,_xll.ohTrigger(trigger,$X$24))</f>
        <v>1.9782201911433702E-4</v>
      </c>
      <c r="AF2855" s="90">
        <f>_xll.qlTenorBasisForwardRate(TenorBasis6M,AC2855,_xll.ohTrigger(trigger,$X$24))</f>
        <v>1.1424217024561197E-2</v>
      </c>
      <c r="AG2855" s="90">
        <f>_xll.qlIndexFixing(TenorBasisIndex6M,$AB2855,TRUE,_xll.ohTrigger(trigger,$X$24))</f>
        <v>1.1420407611334787E-2</v>
      </c>
      <c r="AH2855" s="43">
        <f>_xll.qlIndexFixing($X$9,$AB2855,TRUE,trigger)</f>
        <v>1.1380856150221707E-2</v>
      </c>
      <c r="AI2855" s="45">
        <f t="shared" si="58"/>
        <v>0.39551461113080527</v>
      </c>
    </row>
    <row r="2856" spans="27:35" x14ac:dyDescent="0.2">
      <c r="AA2856" s="122" t="s">
        <v>88</v>
      </c>
      <c r="AB2856" s="40">
        <f>_xll.qlInterestRateIndexFixingDate($X$9,AC2856)</f>
        <v>59422</v>
      </c>
      <c r="AC2856" s="40">
        <f>_xll.qlCalendarAdvance(calendar,$AC2855,AA2856,,,trigger)</f>
        <v>59426</v>
      </c>
      <c r="AD2856" s="40">
        <f>_xll.qlInterestRateIndexMaturity($X$9,AC2856,)</f>
        <v>59607</v>
      </c>
      <c r="AE2856" s="43">
        <f>_xll.qlTenorBasisValue(TenorBasis6M,AC2856,_xll.ohTrigger(trigger,$X$24))</f>
        <v>1.9780461408024333E-4</v>
      </c>
      <c r="AF2856" s="90">
        <f>_xll.qlTenorBasisForwardRate(TenorBasis6M,AC2856,_xll.ohTrigger(trigger,$X$24))</f>
        <v>1.1425773510800539E-2</v>
      </c>
      <c r="AG2856" s="90">
        <f>_xll.qlIndexFixing(TenorBasisIndex6M,$AB2856,TRUE,_xll.ohTrigger(trigger,$X$24))</f>
        <v>1.1421964094890309E-2</v>
      </c>
      <c r="AH2856" s="43">
        <f>_xll.qlIndexFixing($X$9,$AB2856,TRUE,trigger)</f>
        <v>1.1382443150604746E-2</v>
      </c>
      <c r="AI2856" s="45">
        <f t="shared" si="58"/>
        <v>0.3952094428556242</v>
      </c>
    </row>
    <row r="2857" spans="27:35" x14ac:dyDescent="0.2">
      <c r="AA2857" s="122" t="s">
        <v>88</v>
      </c>
      <c r="AB2857" s="40">
        <f>_xll.qlInterestRateIndexFixingDate($X$9,AC2857)</f>
        <v>59429</v>
      </c>
      <c r="AC2857" s="40">
        <f>_xll.qlCalendarAdvance(calendar,$AC2856,AA2857,,,trigger)</f>
        <v>59433</v>
      </c>
      <c r="AD2857" s="40">
        <f>_xll.qlInterestRateIndexMaturity($X$9,AC2857,)</f>
        <v>59614</v>
      </c>
      <c r="AE2857" s="43">
        <f>_xll.qlTenorBasisValue(TenorBasis6M,AC2857,_xll.ohTrigger(trigger,$X$24))</f>
        <v>1.9778726642279365E-4</v>
      </c>
      <c r="AF2857" s="90">
        <f>_xll.qlTenorBasisForwardRate(TenorBasis6M,AC2857,_xll.ohTrigger(trigger,$X$24))</f>
        <v>1.1427366395708271E-2</v>
      </c>
      <c r="AG2857" s="90">
        <f>_xll.qlIndexFixing(TenorBasisIndex6M,$AB2857,TRUE,_xll.ohTrigger(trigger,$X$24))</f>
        <v>1.1423556977044886E-2</v>
      </c>
      <c r="AH2857" s="43">
        <f>_xll.qlIndexFixing($X$9,$AB2857,TRUE,trigger)</f>
        <v>1.1384068919942245E-2</v>
      </c>
      <c r="AI2857" s="45">
        <f t="shared" si="58"/>
        <v>0.39488057102641039</v>
      </c>
    </row>
    <row r="2858" spans="27:35" x14ac:dyDescent="0.2">
      <c r="AA2858" s="122" t="s">
        <v>88</v>
      </c>
      <c r="AB2858" s="40">
        <f>_xll.qlInterestRateIndexFixingDate($X$9,AC2858)</f>
        <v>59436</v>
      </c>
      <c r="AC2858" s="40">
        <f>_xll.qlCalendarAdvance(calendar,$AC2857,AA2858,,,trigger)</f>
        <v>59440</v>
      </c>
      <c r="AD2858" s="40">
        <f>_xll.qlInterestRateIndexMaturity($X$9,AC2858,)</f>
        <v>59621</v>
      </c>
      <c r="AE2858" s="43">
        <f>_xll.qlTenorBasisValue(TenorBasis6M,AC2858,_xll.ohTrigger(trigger,$X$24))</f>
        <v>1.9776997595621164E-4</v>
      </c>
      <c r="AF2858" s="90">
        <f>_xll.qlTenorBasisForwardRate(TenorBasis6M,AC2858,_xll.ohTrigger(trigger,$X$24))</f>
        <v>1.1428995679188116E-2</v>
      </c>
      <c r="AG2858" s="90">
        <f>_xll.qlIndexFixing(TenorBasisIndex6M,$AB2858,TRUE,_xll.ohTrigger(trigger,$X$24))</f>
        <v>1.1425186257703118E-2</v>
      </c>
      <c r="AH2858" s="43">
        <f>_xll.qlIndexFixing($X$9,$AB2858,TRUE,trigger)</f>
        <v>1.1385733458330032E-2</v>
      </c>
      <c r="AI2858" s="45">
        <f t="shared" ref="AI2858:AI2921" si="59">(AG2858-AH2858)*10000</f>
        <v>0.39452799373085667</v>
      </c>
    </row>
    <row r="2859" spans="27:35" x14ac:dyDescent="0.2">
      <c r="AA2859" s="122" t="s">
        <v>88</v>
      </c>
      <c r="AB2859" s="40">
        <f>_xll.qlInterestRateIndexFixingDate($X$9,AC2859)</f>
        <v>59443</v>
      </c>
      <c r="AC2859" s="40">
        <f>_xll.qlCalendarAdvance(calendar,$AC2858,AA2859,,,trigger)</f>
        <v>59447</v>
      </c>
      <c r="AD2859" s="40">
        <f>_xll.qlInterestRateIndexMaturity($X$9,AC2859,)</f>
        <v>59629</v>
      </c>
      <c r="AE2859" s="43">
        <f>_xll.qlTenorBasisValue(TenorBasis6M,AC2859,_xll.ohTrigger(trigger,$X$24))</f>
        <v>1.9775274249530833E-4</v>
      </c>
      <c r="AF2859" s="90">
        <f>_xll.qlTenorBasisForwardRate(TenorBasis6M,AC2859,_xll.ohTrigger(trigger,$X$24))</f>
        <v>1.1430974097675748E-2</v>
      </c>
      <c r="AG2859" s="90">
        <f>_xll.qlIndexFixing(TenorBasisIndex6M,$AB2859,TRUE,_xll.ohTrigger(trigger,$X$24))</f>
        <v>1.1427164552475133E-2</v>
      </c>
      <c r="AH2859" s="43">
        <f>_xll.qlIndexFixing($X$9,$AB2859,TRUE,trigger)</f>
        <v>1.1387751646584112E-2</v>
      </c>
      <c r="AI2859" s="45">
        <f t="shared" si="59"/>
        <v>0.39412905891021005</v>
      </c>
    </row>
    <row r="2860" spans="27:35" x14ac:dyDescent="0.2">
      <c r="AA2860" s="122" t="s">
        <v>88</v>
      </c>
      <c r="AB2860" s="40">
        <f>_xll.qlInterestRateIndexFixingDate($X$9,AC2860)</f>
        <v>59450</v>
      </c>
      <c r="AC2860" s="40">
        <f>_xll.qlCalendarAdvance(calendar,$AC2859,AA2860,,,trigger)</f>
        <v>59454</v>
      </c>
      <c r="AD2860" s="40">
        <f>_xll.qlInterestRateIndexMaturity($X$9,AC2860,)</f>
        <v>59636</v>
      </c>
      <c r="AE2860" s="43">
        <f>_xll.qlTenorBasisValue(TenorBasis6M,AC2860,_xll.ohTrigger(trigger,$X$24))</f>
        <v>1.9773556585548008E-4</v>
      </c>
      <c r="AF2860" s="90">
        <f>_xll.qlTenorBasisForwardRate(TenorBasis6M,AC2860,_xll.ohTrigger(trigger,$X$24))</f>
        <v>1.1432678831827831E-2</v>
      </c>
      <c r="AG2860" s="90">
        <f>_xll.qlIndexFixing(TenorBasisIndex6M,$AB2860,TRUE,_xll.ohTrigger(trigger,$X$24))</f>
        <v>1.1428869283644109E-2</v>
      </c>
      <c r="AH2860" s="43">
        <f>_xll.qlIndexFixing($X$9,$AB2860,TRUE,trigger)</f>
        <v>1.1389496547649947E-2</v>
      </c>
      <c r="AI2860" s="45">
        <f t="shared" si="59"/>
        <v>0.39372735994162511</v>
      </c>
    </row>
    <row r="2861" spans="27:35" x14ac:dyDescent="0.2">
      <c r="AA2861" s="122" t="s">
        <v>88</v>
      </c>
      <c r="AB2861" s="40">
        <f>_xll.qlInterestRateIndexFixingDate($X$9,AC2861)</f>
        <v>59457</v>
      </c>
      <c r="AC2861" s="40">
        <f>_xll.qlCalendarAdvance(calendar,$AC2860,AA2861,,,trigger)</f>
        <v>59461</v>
      </c>
      <c r="AD2861" s="40">
        <f>_xll.qlInterestRateIndexMaturity($X$9,AC2861,)</f>
        <v>59643</v>
      </c>
      <c r="AE2861" s="43">
        <f>_xll.qlTenorBasisValue(TenorBasis6M,AC2861,_xll.ohTrigger(trigger,$X$24))</f>
        <v>1.9771844585270699E-4</v>
      </c>
      <c r="AF2861" s="90">
        <f>_xll.qlTenorBasisForwardRate(TenorBasis6M,AC2861,_xll.ohTrigger(trigger,$X$24))</f>
        <v>1.1434419965429961E-2</v>
      </c>
      <c r="AG2861" s="90">
        <f>_xll.qlIndexFixing(TenorBasisIndex6M,$AB2861,TRUE,_xll.ohTrigger(trigger,$X$24))</f>
        <v>1.1430610414192419E-2</v>
      </c>
      <c r="AH2861" s="43">
        <f>_xll.qlIndexFixing($X$9,$AB2861,TRUE,trigger)</f>
        <v>1.1391280219301643E-2</v>
      </c>
      <c r="AI2861" s="45">
        <f t="shared" si="59"/>
        <v>0.39330194890776005</v>
      </c>
    </row>
    <row r="2862" spans="27:35" x14ac:dyDescent="0.2">
      <c r="AA2862" s="122" t="s">
        <v>88</v>
      </c>
      <c r="AB2862" s="40">
        <f>_xll.qlInterestRateIndexFixingDate($X$9,AC2862)</f>
        <v>59464</v>
      </c>
      <c r="AC2862" s="40">
        <f>_xll.qlCalendarAdvance(calendar,$AC2861,AA2862,,,trigger)</f>
        <v>59468</v>
      </c>
      <c r="AD2862" s="40">
        <f>_xll.qlInterestRateIndexMaturity($X$9,AC2862,)</f>
        <v>59650</v>
      </c>
      <c r="AE2862" s="43">
        <f>_xll.qlTenorBasisValue(TenorBasis6M,AC2862,_xll.ohTrigger(trigger,$X$24))</f>
        <v>1.9770138230355098E-4</v>
      </c>
      <c r="AF2862" s="90">
        <f>_xll.qlTenorBasisForwardRate(TenorBasis6M,AC2862,_xll.ohTrigger(trigger,$X$24))</f>
        <v>1.1436197498394737E-2</v>
      </c>
      <c r="AG2862" s="90">
        <f>_xll.qlIndexFixing(TenorBasisIndex6M,$AB2862,TRUE,_xll.ohTrigger(trigger,$X$24))</f>
        <v>1.1432387944033978E-2</v>
      </c>
      <c r="AH2862" s="43">
        <f>_xll.qlIndexFixing($X$9,$AB2862,TRUE,trigger)</f>
        <v>1.1393102661643296E-2</v>
      </c>
      <c r="AI2862" s="45">
        <f t="shared" si="59"/>
        <v>0.3928528239068203</v>
      </c>
    </row>
    <row r="2863" spans="27:35" x14ac:dyDescent="0.2">
      <c r="AA2863" s="122" t="s">
        <v>88</v>
      </c>
      <c r="AB2863" s="40">
        <f>_xll.qlInterestRateIndexFixingDate($X$9,AC2863)</f>
        <v>59471</v>
      </c>
      <c r="AC2863" s="40">
        <f>_xll.qlCalendarAdvance(calendar,$AC2862,AA2863,,,trigger)</f>
        <v>59475</v>
      </c>
      <c r="AD2863" s="40">
        <f>_xll.qlInterestRateIndexMaturity($X$9,AC2863,)</f>
        <v>59656</v>
      </c>
      <c r="AE2863" s="43">
        <f>_xll.qlTenorBasisValue(TenorBasis6M,AC2863,_xll.ohTrigger(trigger,$X$24))</f>
        <v>1.9768437502515416E-4</v>
      </c>
      <c r="AF2863" s="90">
        <f>_xll.qlTenorBasisForwardRate(TenorBasis6M,AC2863,_xll.ohTrigger(trigger,$X$24))</f>
        <v>1.1437688071929622E-2</v>
      </c>
      <c r="AG2863" s="90">
        <f>_xll.qlIndexFixing(TenorBasisIndex6M,$AB2863,TRUE,_xll.ohTrigger(trigger,$X$24))</f>
        <v>1.1433878635294754E-2</v>
      </c>
      <c r="AH2863" s="43">
        <f>_xll.qlIndexFixing($X$9,$AB2863,TRUE,trigger)</f>
        <v>1.1394637689476034E-2</v>
      </c>
      <c r="AI2863" s="45">
        <f t="shared" si="59"/>
        <v>0.3924094581871963</v>
      </c>
    </row>
    <row r="2864" spans="27:35" x14ac:dyDescent="0.2">
      <c r="AA2864" s="122" t="s">
        <v>88</v>
      </c>
      <c r="AB2864" s="40">
        <f>_xll.qlInterestRateIndexFixingDate($X$9,AC2864)</f>
        <v>59478</v>
      </c>
      <c r="AC2864" s="40">
        <f>_xll.qlCalendarAdvance(calendar,$AC2863,AA2864,,,trigger)</f>
        <v>59482</v>
      </c>
      <c r="AD2864" s="40">
        <f>_xll.qlInterestRateIndexMaturity($X$9,AC2864,)</f>
        <v>59663</v>
      </c>
      <c r="AE2864" s="43">
        <f>_xll.qlTenorBasisValue(TenorBasis6M,AC2864,_xll.ohTrigger(trigger,$X$24))</f>
        <v>1.9766742383523685E-4</v>
      </c>
      <c r="AF2864" s="90">
        <f>_xll.qlTenorBasisForwardRate(TenorBasis6M,AC2864,_xll.ohTrigger(trigger,$X$24))</f>
        <v>1.1439535744934714E-2</v>
      </c>
      <c r="AG2864" s="90">
        <f>_xll.qlIndexFixing(TenorBasisIndex6M,$AB2864,TRUE,_xll.ohTrigger(trigger,$X$24))</f>
        <v>1.1435726305061332E-2</v>
      </c>
      <c r="AH2864" s="43">
        <f>_xll.qlIndexFixing($X$9,$AB2864,TRUE,trigger)</f>
        <v>1.1396534844271725E-2</v>
      </c>
      <c r="AI2864" s="45">
        <f t="shared" si="59"/>
        <v>0.39191460789607047</v>
      </c>
    </row>
    <row r="2865" spans="27:35" x14ac:dyDescent="0.2">
      <c r="AA2865" s="122" t="s">
        <v>88</v>
      </c>
      <c r="AB2865" s="40">
        <f>_xll.qlInterestRateIndexFixingDate($X$9,AC2865)</f>
        <v>59485</v>
      </c>
      <c r="AC2865" s="40">
        <f>_xll.qlCalendarAdvance(calendar,$AC2864,AA2865,,,trigger)</f>
        <v>59489</v>
      </c>
      <c r="AD2865" s="40">
        <f>_xll.qlInterestRateIndexMaturity($X$9,AC2865,)</f>
        <v>59670</v>
      </c>
      <c r="AE2865" s="43">
        <f>_xll.qlTenorBasisValue(TenorBasis6M,AC2865,_xll.ohTrigger(trigger,$X$24))</f>
        <v>1.9765052855209598E-4</v>
      </c>
      <c r="AF2865" s="90">
        <f>_xll.qlTenorBasisForwardRate(TenorBasis6M,AC2865,_xll.ohTrigger(trigger,$X$24))</f>
        <v>1.1441419815899813E-2</v>
      </c>
      <c r="AG2865" s="90">
        <f>_xll.qlIndexFixing(TenorBasisIndex6M,$AB2865,TRUE,_xll.ohTrigger(trigger,$X$24))</f>
        <v>1.1437610372718579E-2</v>
      </c>
      <c r="AH2865" s="43">
        <f>_xll.qlIndexFixing($X$9,$AB2865,TRUE,trigger)</f>
        <v>1.1398470768841549E-2</v>
      </c>
      <c r="AI2865" s="45">
        <f t="shared" si="59"/>
        <v>0.39139603877030515</v>
      </c>
    </row>
    <row r="2866" spans="27:35" x14ac:dyDescent="0.2">
      <c r="AA2866" s="122" t="s">
        <v>88</v>
      </c>
      <c r="AB2866" s="40">
        <f>_xll.qlInterestRateIndexFixingDate($X$9,AC2866)</f>
        <v>59492</v>
      </c>
      <c r="AC2866" s="40">
        <f>_xll.qlCalendarAdvance(calendar,$AC2865,AA2866,,,trigger)</f>
        <v>59496</v>
      </c>
      <c r="AD2866" s="40">
        <f>_xll.qlInterestRateIndexMaturity($X$9,AC2866,)</f>
        <v>59677</v>
      </c>
      <c r="AE2866" s="43">
        <f>_xll.qlTenorBasisValue(TenorBasis6M,AC2866,_xll.ohTrigger(trigger,$X$24))</f>
        <v>1.9763368899460327E-4</v>
      </c>
      <c r="AF2866" s="90">
        <f>_xll.qlTenorBasisForwardRate(TenorBasis6M,AC2866,_xll.ohTrigger(trigger,$X$24))</f>
        <v>1.1443340284748953E-2</v>
      </c>
      <c r="AG2866" s="90">
        <f>_xll.qlIndexFixing(TenorBasisIndex6M,$AB2866,TRUE,_xll.ohTrigger(trigger,$X$24))</f>
        <v>1.1439530838191415E-2</v>
      </c>
      <c r="AH2866" s="43">
        <f>_xll.qlIndexFixing($X$9,$AB2866,TRUE,trigger)</f>
        <v>1.1400445463298561E-2</v>
      </c>
      <c r="AI2866" s="45">
        <f t="shared" si="59"/>
        <v>0.39085374892854075</v>
      </c>
    </row>
    <row r="2867" spans="27:35" x14ac:dyDescent="0.2">
      <c r="AA2867" s="122" t="s">
        <v>88</v>
      </c>
      <c r="AB2867" s="40">
        <f>_xll.qlInterestRateIndexFixingDate($X$9,AC2867)</f>
        <v>59499</v>
      </c>
      <c r="AC2867" s="40">
        <f>_xll.qlCalendarAdvance(calendar,$AC2866,AA2867,,,trigger)</f>
        <v>59503</v>
      </c>
      <c r="AD2867" s="40">
        <f>_xll.qlInterestRateIndexMaturity($X$9,AC2867,)</f>
        <v>59684</v>
      </c>
      <c r="AE2867" s="43">
        <f>_xll.qlTenorBasisValue(TenorBasis6M,AC2867,_xll.ohTrigger(trigger,$X$24))</f>
        <v>1.9761690498220347E-4</v>
      </c>
      <c r="AF2867" s="90">
        <f>_xll.qlTenorBasisForwardRate(TenorBasis6M,AC2867,_xll.ohTrigger(trigger,$X$24))</f>
        <v>1.1445297151406178E-2</v>
      </c>
      <c r="AG2867" s="90">
        <f>_xll.qlIndexFixing(TenorBasisIndex6M,$AB2867,TRUE,_xll.ohTrigger(trigger,$X$24))</f>
        <v>1.1441487701402114E-2</v>
      </c>
      <c r="AH2867" s="43">
        <f>_xll.qlIndexFixing($X$9,$AB2867,TRUE,trigger)</f>
        <v>1.1402458927756706E-2</v>
      </c>
      <c r="AI2867" s="45">
        <f t="shared" si="59"/>
        <v>0.39028773645408132</v>
      </c>
    </row>
    <row r="2868" spans="27:35" x14ac:dyDescent="0.2">
      <c r="AA2868" s="122" t="s">
        <v>88</v>
      </c>
      <c r="AB2868" s="40">
        <f>_xll.qlInterestRateIndexFixingDate($X$9,AC2868)</f>
        <v>59506</v>
      </c>
      <c r="AC2868" s="40">
        <f>_xll.qlCalendarAdvance(calendar,$AC2867,AA2868,,,trigger)</f>
        <v>59510</v>
      </c>
      <c r="AD2868" s="40">
        <f>_xll.qlInterestRateIndexMaturity($X$9,AC2868,)</f>
        <v>59692</v>
      </c>
      <c r="AE2868" s="43">
        <f>_xll.qlTenorBasisValue(TenorBasis6M,AC2868,_xll.ohTrigger(trigger,$X$24))</f>
        <v>1.9760017633491263E-4</v>
      </c>
      <c r="AF2868" s="90">
        <f>_xll.qlTenorBasisForwardRate(TenorBasis6M,AC2868,_xll.ohTrigger(trigger,$X$24))</f>
        <v>1.1447627078269809E-2</v>
      </c>
      <c r="AG2868" s="90">
        <f>_xll.qlIndexFixing(TenorBasisIndex6M,$AB2868,TRUE,_xll.ohTrigger(trigger,$X$24))</f>
        <v>1.1443817503706748E-2</v>
      </c>
      <c r="AH2868" s="43">
        <f>_xll.qlIndexFixing($X$9,$AB2868,TRUE,trigger)</f>
        <v>1.1404851506313627E-2</v>
      </c>
      <c r="AI2868" s="45">
        <f t="shared" si="59"/>
        <v>0.38965997393121399</v>
      </c>
    </row>
    <row r="2869" spans="27:35" x14ac:dyDescent="0.2">
      <c r="AA2869" s="122" t="s">
        <v>88</v>
      </c>
      <c r="AB2869" s="40">
        <f>_xll.qlInterestRateIndexFixingDate($X$9,AC2869)</f>
        <v>59513</v>
      </c>
      <c r="AC2869" s="40">
        <f>_xll.qlCalendarAdvance(calendar,$AC2868,AA2869,,,trigger)</f>
        <v>59517</v>
      </c>
      <c r="AD2869" s="40">
        <f>_xll.qlInterestRateIndexMaturity($X$9,AC2869,)</f>
        <v>59699</v>
      </c>
      <c r="AE2869" s="43">
        <f>_xll.qlTenorBasisValue(TenorBasis6M,AC2869,_xll.ohTrigger(trigger,$X$24))</f>
        <v>1.9758350287331627E-4</v>
      </c>
      <c r="AF2869" s="90">
        <f>_xll.qlTenorBasisForwardRate(TenorBasis6M,AC2869,_xll.ohTrigger(trigger,$X$24))</f>
        <v>1.1449659404562999E-2</v>
      </c>
      <c r="AG2869" s="90">
        <f>_xll.qlIndexFixing(TenorBasisIndex6M,$AB2869,TRUE,_xll.ohTrigger(trigger,$X$24))</f>
        <v>1.1445849826388322E-2</v>
      </c>
      <c r="AH2869" s="43">
        <f>_xll.qlIndexFixing($X$9,$AB2869,TRUE,trigger)</f>
        <v>1.1406945346595884E-2</v>
      </c>
      <c r="AI2869" s="45">
        <f t="shared" si="59"/>
        <v>0.38904479792437746</v>
      </c>
    </row>
    <row r="2870" spans="27:35" x14ac:dyDescent="0.2">
      <c r="AA2870" s="122" t="s">
        <v>88</v>
      </c>
      <c r="AB2870" s="40">
        <f>_xll.qlInterestRateIndexFixingDate($X$9,AC2870)</f>
        <v>59520</v>
      </c>
      <c r="AC2870" s="40">
        <f>_xll.qlCalendarAdvance(calendar,$AC2869,AA2870,,,trigger)</f>
        <v>59524</v>
      </c>
      <c r="AD2870" s="40">
        <f>_xll.qlInterestRateIndexMaturity($X$9,AC2870,)</f>
        <v>59706</v>
      </c>
      <c r="AE2870" s="43">
        <f>_xll.qlTenorBasisValue(TenorBasis6M,AC2870,_xll.ohTrigger(trigger,$X$24))</f>
        <v>1.9756688441856774E-4</v>
      </c>
      <c r="AF2870" s="90">
        <f>_xll.qlTenorBasisForwardRate(TenorBasis6M,AC2870,_xll.ohTrigger(trigger,$X$24))</f>
        <v>1.1451728129618434E-2</v>
      </c>
      <c r="AG2870" s="90">
        <f>_xll.qlIndexFixing(TenorBasisIndex6M,$AB2870,TRUE,_xll.ohTrigger(trigger,$X$24))</f>
        <v>1.1447918547763624E-2</v>
      </c>
      <c r="AH2870" s="43">
        <f>_xll.qlIndexFixing($X$9,$AB2870,TRUE,trigger)</f>
        <v>1.1409077958484726E-2</v>
      </c>
      <c r="AI2870" s="45">
        <f t="shared" si="59"/>
        <v>0.38840589278898302</v>
      </c>
    </row>
    <row r="2871" spans="27:35" x14ac:dyDescent="0.2">
      <c r="AA2871" s="122" t="s">
        <v>88</v>
      </c>
      <c r="AB2871" s="40">
        <f>_xll.qlInterestRateIndexFixingDate($X$9,AC2871)</f>
        <v>59526</v>
      </c>
      <c r="AC2871" s="40">
        <f>_xll.qlCalendarAdvance(calendar,$AC2870,AA2871,,,trigger)</f>
        <v>59532</v>
      </c>
      <c r="AD2871" s="40">
        <f>_xll.qlInterestRateIndexMaturity($X$9,AC2871,)</f>
        <v>59714</v>
      </c>
      <c r="AE2871" s="43">
        <f>_xll.qlTenorBasisValue(TenorBasis6M,AC2871,_xll.ohTrigger(trigger,$X$24))</f>
        <v>1.9754795902550678E-4</v>
      </c>
      <c r="AF2871" s="90">
        <f>_xll.qlTenorBasisForwardRate(TenorBasis6M,AC2871,_xll.ohTrigger(trigger,$X$24))</f>
        <v>1.1454136956655172E-2</v>
      </c>
      <c r="AG2871" s="90">
        <f>_xll.qlIndexFixing(TenorBasisIndex6M,$AB2871,TRUE,_xll.ohTrigger(trigger,$X$24))</f>
        <v>1.1450327370507971E-2</v>
      </c>
      <c r="AH2871" s="43">
        <f>_xll.qlIndexFixing($X$9,$AB2871,TRUE,trigger)</f>
        <v>1.141156270481122E-2</v>
      </c>
      <c r="AI2871" s="45">
        <f t="shared" si="59"/>
        <v>0.38764665696751355</v>
      </c>
    </row>
    <row r="2872" spans="27:35" x14ac:dyDescent="0.2">
      <c r="AA2872" s="122" t="s">
        <v>88</v>
      </c>
      <c r="AB2872" s="40">
        <f>_xll.qlInterestRateIndexFixingDate($X$9,AC2872)</f>
        <v>59534</v>
      </c>
      <c r="AC2872" s="40">
        <f>_xll.qlCalendarAdvance(calendar,$AC2871,AA2872,,,trigger)</f>
        <v>59539</v>
      </c>
      <c r="AD2872" s="40">
        <f>_xll.qlInterestRateIndexMaturity($X$9,AC2872,)</f>
        <v>59720</v>
      </c>
      <c r="AE2872" s="43">
        <f>_xll.qlTenorBasisValue(TenorBasis6M,AC2872,_xll.ohTrigger(trigger,$X$24))</f>
        <v>1.9753145784296626E-4</v>
      </c>
      <c r="AF2872" s="90">
        <f>_xll.qlTenorBasisForwardRate(TenorBasis6M,AC2872,_xll.ohTrigger(trigger,$X$24))</f>
        <v>1.1455935971281186E-2</v>
      </c>
      <c r="AG2872" s="90">
        <f>_xll.qlIndexFixing(TenorBasisIndex6M,$AB2872,TRUE,_xll.ohTrigger(trigger,$X$24))</f>
        <v>1.1452126502460793E-2</v>
      </c>
      <c r="AH2872" s="43">
        <f>_xll.qlIndexFixing($X$9,$AB2872,TRUE,trigger)</f>
        <v>1.141342630010269E-2</v>
      </c>
      <c r="AI2872" s="45">
        <f t="shared" si="59"/>
        <v>0.38700202358103386</v>
      </c>
    </row>
    <row r="2873" spans="27:35" x14ac:dyDescent="0.2">
      <c r="AA2873" s="122" t="s">
        <v>88</v>
      </c>
      <c r="AB2873" s="40">
        <f>_xll.qlInterestRateIndexFixingDate($X$9,AC2873)</f>
        <v>59544</v>
      </c>
      <c r="AC2873" s="40">
        <f>_xll.qlCalendarAdvance(calendar,$AC2872,AA2873,,,trigger)</f>
        <v>59546</v>
      </c>
      <c r="AD2873" s="40">
        <f>_xll.qlInterestRateIndexMaturity($X$9,AC2873,)</f>
        <v>59727</v>
      </c>
      <c r="AE2873" s="43">
        <f>_xll.qlTenorBasisValue(TenorBasis6M,AC2873,_xll.ohTrigger(trigger,$X$24))</f>
        <v>1.9751501110886114E-4</v>
      </c>
      <c r="AF2873" s="90">
        <f>_xll.qlTenorBasisForwardRate(TenorBasis6M,AC2873,_xll.ohTrigger(trigger,$X$24))</f>
        <v>1.1458116422994293E-2</v>
      </c>
      <c r="AG2873" s="90">
        <f>_xll.qlIndexFixing(TenorBasisIndex6M,$AB2873,TRUE,_xll.ohTrigger(trigger,$X$24))</f>
        <v>1.1454306950302081E-2</v>
      </c>
      <c r="AH2873" s="43">
        <f>_xll.qlIndexFixing($X$9,$AB2873,TRUE,trigger)</f>
        <v>1.1415677925796099E-2</v>
      </c>
      <c r="AI2873" s="45">
        <f t="shared" si="59"/>
        <v>0.38629024505982407</v>
      </c>
    </row>
    <row r="2874" spans="27:35" x14ac:dyDescent="0.2">
      <c r="AA2874" s="122" t="s">
        <v>88</v>
      </c>
      <c r="AB2874" s="40">
        <f>_xll.qlInterestRateIndexFixingDate($X$9,AC2874)</f>
        <v>59551</v>
      </c>
      <c r="AC2874" s="40">
        <f>_xll.qlCalendarAdvance(calendar,$AC2873,AA2874,,,trigger)</f>
        <v>59553</v>
      </c>
      <c r="AD2874" s="40">
        <f>_xll.qlInterestRateIndexMaturity($X$9,AC2874,)</f>
        <v>59734</v>
      </c>
      <c r="AE2874" s="43">
        <f>_xll.qlTenorBasisValue(TenorBasis6M,AC2874,_xll.ohTrigger(trigger,$X$24))</f>
        <v>1.9749861864667853E-4</v>
      </c>
      <c r="AF2874" s="90">
        <f>_xll.qlTenorBasisForwardRate(TenorBasis6M,AC2874,_xll.ohTrigger(trigger,$X$24))</f>
        <v>1.1460333272058391E-2</v>
      </c>
      <c r="AG2874" s="90">
        <f>_xll.qlIndexFixing(TenorBasisIndex6M,$AB2874,TRUE,_xll.ohTrigger(trigger,$X$24))</f>
        <v>1.145652379542458E-2</v>
      </c>
      <c r="AH2874" s="43">
        <f>_xll.qlIndexFixing($X$9,$AB2874,TRUE,trigger)</f>
        <v>1.141796832237656E-2</v>
      </c>
      <c r="AI2874" s="45">
        <f t="shared" si="59"/>
        <v>0.38555473048020039</v>
      </c>
    </row>
    <row r="2875" spans="27:35" x14ac:dyDescent="0.2">
      <c r="AA2875" s="122" t="s">
        <v>88</v>
      </c>
      <c r="AB2875" s="40">
        <f>_xll.qlInterestRateIndexFixingDate($X$9,AC2875)</f>
        <v>59558</v>
      </c>
      <c r="AC2875" s="40">
        <f>_xll.qlCalendarAdvance(calendar,$AC2874,AA2875,,,trigger)</f>
        <v>59560</v>
      </c>
      <c r="AD2875" s="40">
        <f>_xll.qlInterestRateIndexMaturity($X$9,AC2875,)</f>
        <v>59741</v>
      </c>
      <c r="AE2875" s="43">
        <f>_xll.qlTenorBasisValue(TenorBasis6M,AC2875,_xll.ohTrigger(trigger,$X$24))</f>
        <v>1.9748228028046457E-4</v>
      </c>
      <c r="AF2875" s="90">
        <f>_xll.qlTenorBasisForwardRate(TenorBasis6M,AC2875,_xll.ohTrigger(trigger,$X$24))</f>
        <v>1.1462586518419599E-2</v>
      </c>
      <c r="AG2875" s="90">
        <f>_xll.qlIndexFixing(TenorBasisIndex6M,$AB2875,TRUE,_xll.ohTrigger(trigger,$X$24))</f>
        <v>1.1458777037775736E-2</v>
      </c>
      <c r="AH2875" s="43">
        <f>_xll.qlIndexFixing($X$9,$AB2875,TRUE,trigger)</f>
        <v>1.1420297489978333E-2</v>
      </c>
      <c r="AI2875" s="45">
        <f t="shared" si="59"/>
        <v>0.38479547797402175</v>
      </c>
    </row>
    <row r="2876" spans="27:35" x14ac:dyDescent="0.2">
      <c r="AA2876" s="122" t="s">
        <v>88</v>
      </c>
      <c r="AB2876" s="40">
        <f>_xll.qlInterestRateIndexFixingDate($X$9,AC2876)</f>
        <v>59565</v>
      </c>
      <c r="AC2876" s="40">
        <f>_xll.qlCalendarAdvance(calendar,$AC2875,AA2876,,,trigger)</f>
        <v>59567</v>
      </c>
      <c r="AD2876" s="40">
        <f>_xll.qlInterestRateIndexMaturity($X$9,AC2876,)</f>
        <v>59748</v>
      </c>
      <c r="AE2876" s="43">
        <f>_xll.qlTenorBasisValue(TenorBasis6M,AC2876,_xll.ohTrigger(trigger,$X$24))</f>
        <v>1.9746599583482242E-4</v>
      </c>
      <c r="AF2876" s="90">
        <f>_xll.qlTenorBasisForwardRate(TenorBasis6M,AC2876,_xll.ohTrigger(trigger,$X$24))</f>
        <v>1.1464876162025803E-2</v>
      </c>
      <c r="AG2876" s="90">
        <f>_xll.qlIndexFixing(TenorBasisIndex6M,$AB2876,TRUE,_xll.ohTrigger(trigger,$X$24))</f>
        <v>1.1461066677302109E-2</v>
      </c>
      <c r="AH2876" s="43">
        <f>_xll.qlIndexFixing($X$9,$AB2876,TRUE,trigger)</f>
        <v>1.1422665428736115E-2</v>
      </c>
      <c r="AI2876" s="45">
        <f t="shared" si="59"/>
        <v>0.38401248565994583</v>
      </c>
    </row>
    <row r="2877" spans="27:35" x14ac:dyDescent="0.2">
      <c r="AA2877" s="122" t="s">
        <v>88</v>
      </c>
      <c r="AB2877" s="40">
        <f>_xll.qlInterestRateIndexFixingDate($X$9,AC2877)</f>
        <v>59572</v>
      </c>
      <c r="AC2877" s="40">
        <f>_xll.qlCalendarAdvance(calendar,$AC2876,AA2877,,,trigger)</f>
        <v>59574</v>
      </c>
      <c r="AD2877" s="40">
        <f>_xll.qlInterestRateIndexMaturity($X$9,AC2877,)</f>
        <v>59755</v>
      </c>
      <c r="AE2877" s="43">
        <f>_xll.qlTenorBasisValue(TenorBasis6M,AC2877,_xll.ohTrigger(trigger,$X$24))</f>
        <v>1.9744976513491082E-4</v>
      </c>
      <c r="AF2877" s="90">
        <f>_xll.qlTenorBasisForwardRate(TenorBasis6M,AC2877,_xll.ohTrigger(trigger,$X$24))</f>
        <v>1.1467202202828423E-2</v>
      </c>
      <c r="AG2877" s="90">
        <f>_xll.qlIndexFixing(TenorBasisIndex6M,$AB2877,TRUE,_xll.ohTrigger(trigger,$X$24))</f>
        <v>1.1463392713956447E-2</v>
      </c>
      <c r="AH2877" s="43">
        <f>_xll.qlIndexFixing($X$9,$AB2877,TRUE,trigger)</f>
        <v>1.1425072138786371E-2</v>
      </c>
      <c r="AI2877" s="45">
        <f t="shared" si="59"/>
        <v>0.38320575170076171</v>
      </c>
    </row>
    <row r="2878" spans="27:35" x14ac:dyDescent="0.2">
      <c r="AA2878" s="122" t="s">
        <v>88</v>
      </c>
      <c r="AB2878" s="40">
        <f>_xll.qlInterestRateIndexFixingDate($X$9,AC2878)</f>
        <v>59579</v>
      </c>
      <c r="AC2878" s="40">
        <f>_xll.qlCalendarAdvance(calendar,$AC2877,AA2878,,,trigger)</f>
        <v>59581</v>
      </c>
      <c r="AD2878" s="40">
        <f>_xll.qlInterestRateIndexMaturity($X$9,AC2878,)</f>
        <v>59762</v>
      </c>
      <c r="AE2878" s="43">
        <f>_xll.qlTenorBasisValue(TenorBasis6M,AC2878,_xll.ohTrigger(trigger,$X$24))</f>
        <v>1.9743358800644229E-4</v>
      </c>
      <c r="AF2878" s="90">
        <f>_xll.qlTenorBasisForwardRate(TenorBasis6M,AC2878,_xll.ohTrigger(trigger,$X$24))</f>
        <v>1.1469564640782857E-2</v>
      </c>
      <c r="AG2878" s="90">
        <f>_xll.qlIndexFixing(TenorBasisIndex6M,$AB2878,TRUE,_xll.ohTrigger(trigger,$X$24))</f>
        <v>1.1465755147691934E-2</v>
      </c>
      <c r="AH2878" s="43">
        <f>_xll.qlIndexFixing($X$9,$AB2878,TRUE,trigger)</f>
        <v>1.142751762027131E-2</v>
      </c>
      <c r="AI2878" s="45">
        <f t="shared" si="59"/>
        <v>0.38237527420624529</v>
      </c>
    </row>
    <row r="2879" spans="27:35" x14ac:dyDescent="0.2">
      <c r="AA2879" s="122" t="s">
        <v>88</v>
      </c>
      <c r="AB2879" s="40">
        <f>_xll.qlInterestRateIndexFixingDate($X$9,AC2879)</f>
        <v>59586</v>
      </c>
      <c r="AC2879" s="40">
        <f>_xll.qlCalendarAdvance(calendar,$AC2878,AA2879,,,trigger)</f>
        <v>59588</v>
      </c>
      <c r="AD2879" s="40">
        <f>_xll.qlInterestRateIndexMaturity($X$9,AC2879,)</f>
        <v>59769</v>
      </c>
      <c r="AE2879" s="43">
        <f>_xll.qlTenorBasisValue(TenorBasis6M,AC2879,_xll.ohTrigger(trigger,$X$24))</f>
        <v>1.974174642756814E-4</v>
      </c>
      <c r="AF2879" s="90">
        <f>_xll.qlTenorBasisForwardRate(TenorBasis6M,AC2879,_xll.ohTrigger(trigger,$X$24))</f>
        <v>1.147196347584273E-2</v>
      </c>
      <c r="AG2879" s="90">
        <f>_xll.qlIndexFixing(TenorBasisIndex6M,$AB2879,TRUE,_xll.ohTrigger(trigger,$X$24))</f>
        <v>1.1468153978463526E-2</v>
      </c>
      <c r="AH2879" s="43">
        <f>_xll.qlIndexFixing($X$9,$AB2879,TRUE,trigger)</f>
        <v>1.1430001873331812E-2</v>
      </c>
      <c r="AI2879" s="45">
        <f t="shared" si="59"/>
        <v>0.38152105131713732</v>
      </c>
    </row>
    <row r="2880" spans="27:35" x14ac:dyDescent="0.2">
      <c r="AA2880" s="122" t="s">
        <v>88</v>
      </c>
      <c r="AB2880" s="40">
        <f>_xll.qlInterestRateIndexFixingDate($X$9,AC2880)</f>
        <v>59593</v>
      </c>
      <c r="AC2880" s="40">
        <f>_xll.qlCalendarAdvance(calendar,$AC2879,AA2880,,,trigger)</f>
        <v>59595</v>
      </c>
      <c r="AD2880" s="40">
        <f>_xll.qlInterestRateIndexMaturity($X$9,AC2880,)</f>
        <v>59779</v>
      </c>
      <c r="AE2880" s="43">
        <f>_xll.qlTenorBasisValue(TenorBasis6M,AC2880,_xll.ohTrigger(trigger,$X$24))</f>
        <v>1.9740139376944312E-4</v>
      </c>
      <c r="AF2880" s="90">
        <f>_xll.qlTenorBasisForwardRate(TenorBasis6M,AC2880,_xll.ohTrigger(trigger,$X$24))</f>
        <v>1.1475506775880408E-2</v>
      </c>
      <c r="AG2880" s="90">
        <f>_xll.qlIndexFixing(TenorBasisIndex6M,$AB2880,TRUE,_xll.ohTrigger(trigger,$X$24))</f>
        <v>1.1471696909945067E-2</v>
      </c>
      <c r="AH2880" s="43">
        <f>_xll.qlIndexFixing($X$9,$AB2880,TRUE,trigger)</f>
        <v>1.1433650315239888E-2</v>
      </c>
      <c r="AI2880" s="45">
        <f t="shared" si="59"/>
        <v>0.38046594705179115</v>
      </c>
    </row>
    <row r="2881" spans="27:35" x14ac:dyDescent="0.2">
      <c r="AA2881" s="122" t="s">
        <v>88</v>
      </c>
      <c r="AB2881" s="40">
        <f>_xll.qlInterestRateIndexFixingDate($X$9,AC2881)</f>
        <v>59600</v>
      </c>
      <c r="AC2881" s="40">
        <f>_xll.qlCalendarAdvance(calendar,$AC2880,AA2881,,,trigger)</f>
        <v>59602</v>
      </c>
      <c r="AD2881" s="40">
        <f>_xll.qlInterestRateIndexMaturity($X$9,AC2881,)</f>
        <v>59786</v>
      </c>
      <c r="AE2881" s="43">
        <f>_xll.qlTenorBasisValue(TenorBasis6M,AC2881,_xll.ohTrigger(trigger,$X$24))</f>
        <v>1.973853763150911E-4</v>
      </c>
      <c r="AF2881" s="90">
        <f>_xll.qlTenorBasisForwardRate(TenorBasis6M,AC2881,_xll.ohTrigger(trigger,$X$24))</f>
        <v>1.1477986440724735E-2</v>
      </c>
      <c r="AG2881" s="90">
        <f>_xll.qlIndexFixing(TenorBasisIndex6M,$AB2881,TRUE,_xll.ohTrigger(trigger,$X$24))</f>
        <v>1.1474176570268661E-2</v>
      </c>
      <c r="AH2881" s="43">
        <f>_xll.qlIndexFixing($X$9,$AB2881,TRUE,trigger)</f>
        <v>1.1436220664416867E-2</v>
      </c>
      <c r="AI2881" s="45">
        <f t="shared" si="59"/>
        <v>0.37955905851793859</v>
      </c>
    </row>
    <row r="2882" spans="27:35" x14ac:dyDescent="0.2">
      <c r="AA2882" s="122" t="s">
        <v>88</v>
      </c>
      <c r="AB2882" s="40">
        <f>_xll.qlInterestRateIndexFixingDate($X$9,AC2882)</f>
        <v>59607</v>
      </c>
      <c r="AC2882" s="40">
        <f>_xll.qlCalendarAdvance(calendar,$AC2881,AA2882,,,trigger)</f>
        <v>59609</v>
      </c>
      <c r="AD2882" s="40">
        <f>_xll.qlInterestRateIndexMaturity($X$9,AC2882,)</f>
        <v>59793</v>
      </c>
      <c r="AE2882" s="43">
        <f>_xll.qlTenorBasisValue(TenorBasis6M,AC2882,_xll.ohTrigger(trigger,$X$24))</f>
        <v>1.9736941174053609E-4</v>
      </c>
      <c r="AF2882" s="90">
        <f>_xll.qlTenorBasisForwardRate(TenorBasis6M,AC2882,_xll.ohTrigger(trigger,$X$24))</f>
        <v>1.1480502506076887E-2</v>
      </c>
      <c r="AG2882" s="90">
        <f>_xll.qlIndexFixing(TenorBasisIndex6M,$AB2882,TRUE,_xll.ohTrigger(trigger,$X$24))</f>
        <v>1.1476692631031441E-2</v>
      </c>
      <c r="AH2882" s="43">
        <f>_xll.qlIndexFixing($X$9,$AB2882,TRUE,trigger)</f>
        <v>1.1438829789382512E-2</v>
      </c>
      <c r="AI2882" s="45">
        <f t="shared" si="59"/>
        <v>0.37862841648928991</v>
      </c>
    </row>
    <row r="2883" spans="27:35" x14ac:dyDescent="0.2">
      <c r="AA2883" s="122" t="s">
        <v>88</v>
      </c>
      <c r="AB2883" s="40">
        <f>_xll.qlInterestRateIndexFixingDate($X$9,AC2883)</f>
        <v>59614</v>
      </c>
      <c r="AC2883" s="40">
        <f>_xll.qlCalendarAdvance(calendar,$AC2882,AA2883,,,trigger)</f>
        <v>59616</v>
      </c>
      <c r="AD2883" s="40">
        <f>_xll.qlInterestRateIndexMaturity($X$9,AC2883,)</f>
        <v>59800</v>
      </c>
      <c r="AE2883" s="43">
        <f>_xll.qlTenorBasisValue(TenorBasis6M,AC2883,_xll.ohTrigger(trigger,$X$24))</f>
        <v>1.9735349987423407E-4</v>
      </c>
      <c r="AF2883" s="90">
        <f>_xll.qlTenorBasisForwardRate(TenorBasis6M,AC2883,_xll.ohTrigger(trigger,$X$24))</f>
        <v>1.148305497190689E-2</v>
      </c>
      <c r="AG2883" s="90">
        <f>_xll.qlIndexFixing(TenorBasisIndex6M,$AB2883,TRUE,_xll.ohTrigger(trigger,$X$24))</f>
        <v>1.147924509219952E-2</v>
      </c>
      <c r="AH2883" s="43">
        <f>_xll.qlIndexFixing($X$9,$AB2883,TRUE,trigger)</f>
        <v>1.1441477690291918E-2</v>
      </c>
      <c r="AI2883" s="45">
        <f t="shared" si="59"/>
        <v>0.37767401907602</v>
      </c>
    </row>
    <row r="2884" spans="27:35" x14ac:dyDescent="0.2">
      <c r="AA2884" s="122" t="s">
        <v>88</v>
      </c>
      <c r="AB2884" s="40">
        <f>_xll.qlInterestRateIndexFixingDate($X$9,AC2884)</f>
        <v>59621</v>
      </c>
      <c r="AC2884" s="40">
        <f>_xll.qlCalendarAdvance(calendar,$AC2883,AA2884,,,trigger)</f>
        <v>59623</v>
      </c>
      <c r="AD2884" s="40">
        <f>_xll.qlInterestRateIndexMaturity($X$9,AC2884,)</f>
        <v>59807</v>
      </c>
      <c r="AE2884" s="43">
        <f>_xll.qlTenorBasisValue(TenorBasis6M,AC2884,_xll.ohTrigger(trigger,$X$24))</f>
        <v>1.973376405451848E-4</v>
      </c>
      <c r="AF2884" s="90">
        <f>_xll.qlTenorBasisForwardRate(TenorBasis6M,AC2884,_xll.ohTrigger(trigger,$X$24))</f>
        <v>1.1485643838184763E-2</v>
      </c>
      <c r="AG2884" s="90">
        <f>_xll.qlIndexFixing(TenorBasisIndex6M,$AB2884,TRUE,_xll.ohTrigger(trigger,$X$24))</f>
        <v>1.1481833953746396E-2</v>
      </c>
      <c r="AH2884" s="43">
        <f>_xll.qlIndexFixing($X$9,$AB2884,TRUE,trigger)</f>
        <v>1.1444164367300178E-2</v>
      </c>
      <c r="AI2884" s="45">
        <f t="shared" si="59"/>
        <v>0.37669586446218567</v>
      </c>
    </row>
    <row r="2885" spans="27:35" x14ac:dyDescent="0.2">
      <c r="AA2885" s="122" t="s">
        <v>88</v>
      </c>
      <c r="AB2885" s="40">
        <f>_xll.qlInterestRateIndexFixingDate($X$9,AC2885)</f>
        <v>59628</v>
      </c>
      <c r="AC2885" s="40">
        <f>_xll.qlCalendarAdvance(calendar,$AC2884,AA2885,,,trigger)</f>
        <v>59630</v>
      </c>
      <c r="AD2885" s="40">
        <f>_xll.qlInterestRateIndexMaturity($X$9,AC2885,)</f>
        <v>59813</v>
      </c>
      <c r="AE2885" s="43">
        <f>_xll.qlTenorBasisValue(TenorBasis6M,AC2885,_xll.ohTrigger(trigger,$X$24))</f>
        <v>1.9732183358292995E-4</v>
      </c>
      <c r="AF2885" s="90">
        <f>_xll.qlTenorBasisForwardRate(TenorBasis6M,AC2885,_xll.ohTrigger(trigger,$X$24))</f>
        <v>1.1487886080164659E-2</v>
      </c>
      <c r="AG2885" s="90">
        <f>_xll.qlIndexFixing(TenorBasisIndex6M,$AB2885,TRUE,_xll.ohTrigger(trigger,$X$24))</f>
        <v>1.1484076312493922E-2</v>
      </c>
      <c r="AH2885" s="43">
        <f>_xll.qlIndexFixing($X$9,$AB2885,TRUE,trigger)</f>
        <v>1.1446500133933522E-2</v>
      </c>
      <c r="AI2885" s="45">
        <f t="shared" si="59"/>
        <v>0.37576178560400075</v>
      </c>
    </row>
    <row r="2886" spans="27:35" x14ac:dyDescent="0.2">
      <c r="AA2886" s="122" t="s">
        <v>88</v>
      </c>
      <c r="AB2886" s="40">
        <f>_xll.qlInterestRateIndexFixingDate($X$9,AC2886)</f>
        <v>59635</v>
      </c>
      <c r="AC2886" s="40">
        <f>_xll.qlCalendarAdvance(calendar,$AC2885,AA2886,,,trigger)</f>
        <v>59637</v>
      </c>
      <c r="AD2886" s="40">
        <f>_xll.qlInterestRateIndexMaturity($X$9,AC2886,)</f>
        <v>59820</v>
      </c>
      <c r="AE2886" s="43">
        <f>_xll.qlTenorBasisValue(TenorBasis6M,AC2886,_xll.ohTrigger(trigger,$X$24))</f>
        <v>1.9730607881755159E-4</v>
      </c>
      <c r="AF2886" s="90">
        <f>_xll.qlTenorBasisForwardRate(TenorBasis6M,AC2886,_xll.ohTrigger(trigger,$X$24))</f>
        <v>1.1490545062661138E-2</v>
      </c>
      <c r="AG2886" s="90">
        <f>_xll.qlIndexFixing(TenorBasisIndex6M,$AB2886,TRUE,_xll.ohTrigger(trigger,$X$24))</f>
        <v>1.1486735290150995E-2</v>
      </c>
      <c r="AH2886" s="43">
        <f>_xll.qlIndexFixing($X$9,$AB2886,TRUE,trigger)</f>
        <v>1.1449261506295331E-2</v>
      </c>
      <c r="AI2886" s="45">
        <f t="shared" si="59"/>
        <v>0.37473783855664078</v>
      </c>
    </row>
    <row r="2887" spans="27:35" x14ac:dyDescent="0.2">
      <c r="AA2887" s="122" t="s">
        <v>88</v>
      </c>
      <c r="AB2887" s="40">
        <f>_xll.qlInterestRateIndexFixingDate($X$9,AC2887)</f>
        <v>59638</v>
      </c>
      <c r="AC2887" s="40">
        <f>_xll.qlCalendarAdvance(calendar,$AC2886,AA2887,,,trigger)</f>
        <v>59644</v>
      </c>
      <c r="AD2887" s="40">
        <f>_xll.qlInterestRateIndexMaturity($X$9,AC2887,)</f>
        <v>59827</v>
      </c>
      <c r="AE2887" s="43">
        <f>_xll.qlTenorBasisValue(TenorBasis6M,AC2887,_xll.ohTrigger(trigger,$X$24))</f>
        <v>1.9729037607967045E-4</v>
      </c>
      <c r="AF2887" s="90">
        <f>_xll.qlTenorBasisForwardRate(TenorBasis6M,AC2887,_xll.ohTrigger(trigger,$X$24))</f>
        <v>1.1493240444360394E-2</v>
      </c>
      <c r="AG2887" s="90">
        <f>_xll.qlIndexFixing(TenorBasisIndex6M,$AB2887,TRUE,_xll.ohTrigger(trigger,$X$24))</f>
        <v>1.1489430666941828E-2</v>
      </c>
      <c r="AH2887" s="43">
        <f>_xll.qlIndexFixing($X$9,$AB2887,TRUE,trigger)</f>
        <v>1.1452061653977144E-2</v>
      </c>
      <c r="AI2887" s="45">
        <f t="shared" si="59"/>
        <v>0.37369012964683784</v>
      </c>
    </row>
    <row r="2888" spans="27:35" x14ac:dyDescent="0.2">
      <c r="AA2888" s="122" t="s">
        <v>88</v>
      </c>
      <c r="AB2888" s="40">
        <f>_xll.qlInterestRateIndexFixingDate($X$9,AC2888)</f>
        <v>59649</v>
      </c>
      <c r="AC2888" s="40">
        <f>_xll.qlCalendarAdvance(calendar,$AC2887,AA2888,,,trigger)</f>
        <v>59651</v>
      </c>
      <c r="AD2888" s="40">
        <f>_xll.qlInterestRateIndexMaturity($X$9,AC2888,)</f>
        <v>59834</v>
      </c>
      <c r="AE2888" s="43">
        <f>_xll.qlTenorBasisValue(TenorBasis6M,AC2888,_xll.ohTrigger(trigger,$X$24))</f>
        <v>1.9727472520044426E-4</v>
      </c>
      <c r="AF2888" s="90">
        <f>_xll.qlTenorBasisForwardRate(TenorBasis6M,AC2888,_xll.ohTrigger(trigger,$X$24))</f>
        <v>1.1495972225244082E-2</v>
      </c>
      <c r="AG2888" s="90">
        <f>_xll.qlIndexFixing(TenorBasisIndex6M,$AB2888,TRUE,_xll.ohTrigger(trigger,$X$24))</f>
        <v>1.1492162442846329E-2</v>
      </c>
      <c r="AH2888" s="43">
        <f>_xll.qlIndexFixing($X$9,$AB2888,TRUE,trigger)</f>
        <v>1.1454900577143202E-2</v>
      </c>
      <c r="AI2888" s="45">
        <f t="shared" si="59"/>
        <v>0.37261865703127478</v>
      </c>
    </row>
    <row r="2889" spans="27:35" x14ac:dyDescent="0.2">
      <c r="AA2889" s="122" t="s">
        <v>88</v>
      </c>
      <c r="AB2889" s="40">
        <f>_xll.qlInterestRateIndexFixingDate($X$9,AC2889)</f>
        <v>59653</v>
      </c>
      <c r="AC2889" s="40">
        <f>_xll.qlCalendarAdvance(calendar,$AC2888,AA2889,,,trigger)</f>
        <v>59658</v>
      </c>
      <c r="AD2889" s="40">
        <f>_xll.qlInterestRateIndexMaturity($X$9,AC2889,)</f>
        <v>59842</v>
      </c>
      <c r="AE2889" s="43">
        <f>_xll.qlTenorBasisValue(TenorBasis6M,AC2889,_xll.ohTrigger(trigger,$X$24))</f>
        <v>1.972591260115662E-4</v>
      </c>
      <c r="AF2889" s="90">
        <f>_xll.qlTenorBasisForwardRate(TenorBasis6M,AC2889,_xll.ohTrigger(trigger,$X$24))</f>
        <v>1.1499134175505474E-2</v>
      </c>
      <c r="AG2889" s="90">
        <f>_xll.qlIndexFixing(TenorBasisIndex6M,$AB2889,TRUE,_xll.ohTrigger(trigger,$X$24))</f>
        <v>1.1495324266354266E-2</v>
      </c>
      <c r="AH2889" s="43">
        <f>_xll.qlIndexFixing($X$9,$AB2889,TRUE,trigger)</f>
        <v>1.1458179399473236E-2</v>
      </c>
      <c r="AI2889" s="45">
        <f t="shared" si="59"/>
        <v>0.3714486688102987</v>
      </c>
    </row>
    <row r="2890" spans="27:35" x14ac:dyDescent="0.2">
      <c r="AA2890" s="122" t="s">
        <v>88</v>
      </c>
      <c r="AB2890" s="40">
        <f>_xll.qlInterestRateIndexFixingDate($X$9,AC2890)</f>
        <v>59663</v>
      </c>
      <c r="AC2890" s="40">
        <f>_xll.qlCalendarAdvance(calendar,$AC2889,AA2890,,,trigger)</f>
        <v>59665</v>
      </c>
      <c r="AD2890" s="40">
        <f>_xll.qlInterestRateIndexMaturity($X$9,AC2890,)</f>
        <v>59849</v>
      </c>
      <c r="AE2890" s="43">
        <f>_xll.qlTenorBasisValue(TenorBasis6M,AC2890,_xll.ohTrigger(trigger,$X$24))</f>
        <v>1.9724357834526311E-4</v>
      </c>
      <c r="AF2890" s="90">
        <f>_xll.qlTenorBasisForwardRate(TenorBasis6M,AC2890,_xll.ohTrigger(trigger,$X$24))</f>
        <v>1.1501941444029202E-2</v>
      </c>
      <c r="AG2890" s="90">
        <f>_xll.qlIndexFixing(TenorBasisIndex6M,$AB2890,TRUE,_xll.ohTrigger(trigger,$X$24))</f>
        <v>1.149813152972429E-2</v>
      </c>
      <c r="AH2890" s="43">
        <f>_xll.qlIndexFixing($X$9,$AB2890,TRUE,trigger)</f>
        <v>1.1461098736494056E-2</v>
      </c>
      <c r="AI2890" s="45">
        <f t="shared" si="59"/>
        <v>0.37032793230234312</v>
      </c>
    </row>
    <row r="2891" spans="27:35" x14ac:dyDescent="0.2">
      <c r="AA2891" s="122" t="s">
        <v>88</v>
      </c>
      <c r="AB2891" s="40">
        <f>_xll.qlInterestRateIndexFixingDate($X$9,AC2891)</f>
        <v>59670</v>
      </c>
      <c r="AC2891" s="40">
        <f>_xll.qlCalendarAdvance(calendar,$AC2890,AA2891,,,trigger)</f>
        <v>59672</v>
      </c>
      <c r="AD2891" s="40">
        <f>_xll.qlInterestRateIndexMaturity($X$9,AC2891,)</f>
        <v>59856</v>
      </c>
      <c r="AE2891" s="43">
        <f>_xll.qlTenorBasisValue(TenorBasis6M,AC2891,_xll.ohTrigger(trigger,$X$24))</f>
        <v>1.9722808203429397E-4</v>
      </c>
      <c r="AF2891" s="90">
        <f>_xll.qlTenorBasisForwardRate(TenorBasis6M,AC2891,_xll.ohTrigger(trigger,$X$24))</f>
        <v>1.1504785112876989E-2</v>
      </c>
      <c r="AG2891" s="90">
        <f>_xll.qlIndexFixing(TenorBasisIndex6M,$AB2891,TRUE,_xll.ohTrigger(trigger,$X$24))</f>
        <v>1.1500975193347127E-2</v>
      </c>
      <c r="AH2891" s="43">
        <f>_xll.qlIndexFixing($X$9,$AB2891,TRUE,trigger)</f>
        <v>1.1464056850774104E-2</v>
      </c>
      <c r="AI2891" s="45">
        <f t="shared" si="59"/>
        <v>0.369183425730224</v>
      </c>
    </row>
    <row r="2892" spans="27:35" x14ac:dyDescent="0.2">
      <c r="AA2892" s="122" t="s">
        <v>88</v>
      </c>
      <c r="AB2892" s="40">
        <f>_xll.qlInterestRateIndexFixingDate($X$9,AC2892)</f>
        <v>59677</v>
      </c>
      <c r="AC2892" s="40">
        <f>_xll.qlCalendarAdvance(calendar,$AC2891,AA2892,,,trigger)</f>
        <v>59679</v>
      </c>
      <c r="AD2892" s="40">
        <f>_xll.qlInterestRateIndexMaturity($X$9,AC2892,)</f>
        <v>59863</v>
      </c>
      <c r="AE2892" s="43">
        <f>_xll.qlTenorBasisValue(TenorBasis6M,AC2892,_xll.ohTrigger(trigger,$X$24))</f>
        <v>1.972126369119482E-4</v>
      </c>
      <c r="AF2892" s="90">
        <f>_xll.qlTenorBasisForwardRate(TenorBasis6M,AC2892,_xll.ohTrigger(trigger,$X$24))</f>
        <v>1.1507665182040147E-2</v>
      </c>
      <c r="AG2892" s="90">
        <f>_xll.qlIndexFixing(TenorBasisIndex6M,$AB2892,TRUE,_xll.ohTrigger(trigger,$X$24))</f>
        <v>1.1503855257216259E-2</v>
      </c>
      <c r="AH2892" s="43">
        <f>_xll.qlIndexFixing($X$9,$AB2892,TRUE,trigger)</f>
        <v>1.1467053742488026E-2</v>
      </c>
      <c r="AI2892" s="45">
        <f t="shared" si="59"/>
        <v>0.36801514728233498</v>
      </c>
    </row>
    <row r="2893" spans="27:35" x14ac:dyDescent="0.2">
      <c r="AA2893" s="122" t="s">
        <v>88</v>
      </c>
      <c r="AB2893" s="40">
        <f>_xll.qlInterestRateIndexFixingDate($X$9,AC2893)</f>
        <v>59684</v>
      </c>
      <c r="AC2893" s="40">
        <f>_xll.qlCalendarAdvance(calendar,$AC2892,AA2893,,,trigger)</f>
        <v>59686</v>
      </c>
      <c r="AD2893" s="40">
        <f>_xll.qlInterestRateIndexMaturity($X$9,AC2893,)</f>
        <v>59870</v>
      </c>
      <c r="AE2893" s="43">
        <f>_xll.qlTenorBasisValue(TenorBasis6M,AC2893,_xll.ohTrigger(trigger,$X$24))</f>
        <v>1.9719724281204407E-4</v>
      </c>
      <c r="AF2893" s="90">
        <f>_xll.qlTenorBasisForwardRate(TenorBasis6M,AC2893,_xll.ohTrigger(trigger,$X$24))</f>
        <v>1.1510581651513897E-2</v>
      </c>
      <c r="AG2893" s="90">
        <f>_xll.qlIndexFixing(TenorBasisIndex6M,$AB2893,TRUE,_xll.ohTrigger(trigger,$X$24))</f>
        <v>1.1506771721324735E-2</v>
      </c>
      <c r="AH2893" s="43">
        <f>_xll.qlIndexFixing($X$9,$AB2893,TRUE,trigger)</f>
        <v>1.1470089411813069E-2</v>
      </c>
      <c r="AI2893" s="45">
        <f t="shared" si="59"/>
        <v>0.36682309511665984</v>
      </c>
    </row>
    <row r="2894" spans="27:35" x14ac:dyDescent="0.2">
      <c r="AA2894" s="122" t="s">
        <v>88</v>
      </c>
      <c r="AB2894" s="40">
        <f>_xll.qlInterestRateIndexFixingDate($X$9,AC2894)</f>
        <v>59691</v>
      </c>
      <c r="AC2894" s="40">
        <f>_xll.qlCalendarAdvance(calendar,$AC2893,AA2894,,,trigger)</f>
        <v>59693</v>
      </c>
      <c r="AD2894" s="40">
        <f>_xll.qlInterestRateIndexMaturity($X$9,AC2894,)</f>
        <v>59876</v>
      </c>
      <c r="AE2894" s="43">
        <f>_xll.qlTenorBasisValue(TenorBasis6M,AC2894,_xll.ohTrigger(trigger,$X$24))</f>
        <v>1.9718189956892705E-4</v>
      </c>
      <c r="AF2894" s="90">
        <f>_xll.qlTenorBasisForwardRate(TenorBasis6M,AC2894,_xll.ohTrigger(trigger,$X$24))</f>
        <v>1.1513127292660101E-2</v>
      </c>
      <c r="AG2894" s="90">
        <f>_xll.qlIndexFixing(TenorBasisIndex6M,$AB2894,TRUE,_xll.ohTrigger(trigger,$X$24))</f>
        <v>1.1509317478915619E-2</v>
      </c>
      <c r="AH2894" s="43">
        <f>_xll.qlIndexFixing($X$9,$AB2894,TRUE,trigger)</f>
        <v>1.1472748410818877E-2</v>
      </c>
      <c r="AI2894" s="45">
        <f t="shared" si="59"/>
        <v>0.36569068096741975</v>
      </c>
    </row>
    <row r="2895" spans="27:35" x14ac:dyDescent="0.2">
      <c r="AA2895" s="122" t="s">
        <v>88</v>
      </c>
      <c r="AB2895" s="40">
        <f>_xll.qlInterestRateIndexFixingDate($X$9,AC2895)</f>
        <v>59698</v>
      </c>
      <c r="AC2895" s="40">
        <f>_xll.qlCalendarAdvance(calendar,$AC2894,AA2895,,,trigger)</f>
        <v>59700</v>
      </c>
      <c r="AD2895" s="40">
        <f>_xll.qlInterestRateIndexMaturity($X$9,AC2895,)</f>
        <v>59883</v>
      </c>
      <c r="AE2895" s="43">
        <f>_xll.qlTenorBasisValue(TenorBasis6M,AC2895,_xll.ohTrigger(trigger,$X$24))</f>
        <v>1.9716660701746822E-4</v>
      </c>
      <c r="AF2895" s="90">
        <f>_xll.qlTenorBasisForwardRate(TenorBasis6M,AC2895,_xll.ohTrigger(trigger,$X$24))</f>
        <v>1.1516113867512882E-2</v>
      </c>
      <c r="AG2895" s="90">
        <f>_xll.qlIndexFixing(TenorBasisIndex6M,$AB2895,TRUE,_xll.ohTrigger(trigger,$X$24))</f>
        <v>1.151230404829824E-2</v>
      </c>
      <c r="AH2895" s="43">
        <f>_xll.qlIndexFixing($X$9,$AB2895,TRUE,trigger)</f>
        <v>1.1475858767176486E-2</v>
      </c>
      <c r="AI2895" s="45">
        <f t="shared" si="59"/>
        <v>0.36445281121753881</v>
      </c>
    </row>
    <row r="2896" spans="27:35" x14ac:dyDescent="0.2">
      <c r="AA2896" s="122" t="s">
        <v>88</v>
      </c>
      <c r="AB2896" s="40">
        <f>_xll.qlInterestRateIndexFixingDate($X$9,AC2896)</f>
        <v>59705</v>
      </c>
      <c r="AC2896" s="40">
        <f>_xll.qlCalendarAdvance(calendar,$AC2895,AA2896,,,trigger)</f>
        <v>59707</v>
      </c>
      <c r="AD2896" s="40">
        <f>_xll.qlInterestRateIndexMaturity($X$9,AC2896,)</f>
        <v>59890</v>
      </c>
      <c r="AE2896" s="43">
        <f>_xll.qlTenorBasisValue(TenorBasis6M,AC2896,_xll.ohTrigger(trigger,$X$24))</f>
        <v>1.9715136499306259E-4</v>
      </c>
      <c r="AF2896" s="90">
        <f>_xll.qlTenorBasisForwardRate(TenorBasis6M,AC2896,_xll.ohTrigger(trigger,$X$24))</f>
        <v>1.1519136841487631E-2</v>
      </c>
      <c r="AG2896" s="90">
        <f>_xll.qlIndexFixing(TenorBasisIndex6M,$AB2896,TRUE,_xll.ohTrigger(trigger,$X$24))</f>
        <v>1.151532701673294E-2</v>
      </c>
      <c r="AH2896" s="43">
        <f>_xll.qlIndexFixing($X$9,$AB2896,TRUE,trigger)</f>
        <v>1.1479007900417875E-2</v>
      </c>
      <c r="AI2896" s="45">
        <f t="shared" si="59"/>
        <v>0.36319116315065153</v>
      </c>
    </row>
    <row r="2897" spans="27:35" x14ac:dyDescent="0.2">
      <c r="AA2897" s="122" t="s">
        <v>88</v>
      </c>
      <c r="AB2897" s="40">
        <f>_xll.qlInterestRateIndexFixingDate($X$9,AC2897)</f>
        <v>59712</v>
      </c>
      <c r="AC2897" s="40">
        <f>_xll.qlCalendarAdvance(calendar,$AC2896,AA2897,,,trigger)</f>
        <v>59714</v>
      </c>
      <c r="AD2897" s="40">
        <f>_xll.qlInterestRateIndexMaturity($X$9,AC2897,)</f>
        <v>59897</v>
      </c>
      <c r="AE2897" s="43">
        <f>_xll.qlTenorBasisValue(TenorBasis6M,AC2897,_xll.ohTrigger(trigger,$X$24))</f>
        <v>1.9713617333162758E-4</v>
      </c>
      <c r="AF2897" s="90">
        <f>_xll.qlTenorBasisForwardRate(TenorBasis6M,AC2897,_xll.ohTrigger(trigger,$X$24))</f>
        <v>1.1522196214590462E-2</v>
      </c>
      <c r="AG2897" s="90">
        <f>_xll.qlIndexFixing(TenorBasisIndex6M,$AB2897,TRUE,_xll.ohTrigger(trigger,$X$24))</f>
        <v>1.1518386384226269E-2</v>
      </c>
      <c r="AH2897" s="43">
        <f>_xll.qlIndexFixing($X$9,$AB2897,TRUE,trigger)</f>
        <v>1.1482195810727378E-2</v>
      </c>
      <c r="AI2897" s="45">
        <f t="shared" si="59"/>
        <v>0.36190573498890921</v>
      </c>
    </row>
    <row r="2898" spans="27:35" x14ac:dyDescent="0.2">
      <c r="AA2898" s="122" t="s">
        <v>88</v>
      </c>
      <c r="AB2898" s="40">
        <f>_xll.qlInterestRateIndexFixingDate($X$9,AC2898)</f>
        <v>59719</v>
      </c>
      <c r="AC2898" s="40">
        <f>_xll.qlCalendarAdvance(calendar,$AC2897,AA2898,,,trigger)</f>
        <v>59721</v>
      </c>
      <c r="AD2898" s="40">
        <f>_xll.qlInterestRateIndexMaturity($X$9,AC2898,)</f>
        <v>59905</v>
      </c>
      <c r="AE2898" s="43">
        <f>_xll.qlTenorBasisValue(TenorBasis6M,AC2898,_xll.ohTrigger(trigger,$X$24))</f>
        <v>1.9712103186960136E-4</v>
      </c>
      <c r="AF2898" s="90">
        <f>_xll.qlTenorBasisForwardRate(TenorBasis6M,AC2898,_xll.ohTrigger(trigger,$X$24))</f>
        <v>1.1525710003534138E-2</v>
      </c>
      <c r="AG2898" s="90">
        <f>_xll.qlIndexFixing(TenorBasisIndex6M,$AB2898,TRUE,_xll.ohTrigger(trigger,$X$24))</f>
        <v>1.1521900045460325E-2</v>
      </c>
      <c r="AH2898" s="43">
        <f>_xll.qlIndexFixing($X$9,$AB2898,TRUE,trigger)</f>
        <v>1.1485849428968291E-2</v>
      </c>
      <c r="AI2898" s="45">
        <f t="shared" si="59"/>
        <v>0.36050616492033782</v>
      </c>
    </row>
    <row r="2899" spans="27:35" x14ac:dyDescent="0.2">
      <c r="AA2899" s="122" t="s">
        <v>88</v>
      </c>
      <c r="AB2899" s="40">
        <f>_xll.qlInterestRateIndexFixingDate($X$9,AC2899)</f>
        <v>59726</v>
      </c>
      <c r="AC2899" s="40">
        <f>_xll.qlCalendarAdvance(calendar,$AC2898,AA2899,,,trigger)</f>
        <v>59728</v>
      </c>
      <c r="AD2899" s="40">
        <f>_xll.qlInterestRateIndexMaturity($X$9,AC2899,)</f>
        <v>59912</v>
      </c>
      <c r="AE2899" s="43">
        <f>_xll.qlTenorBasisValue(TenorBasis6M,AC2899,_xll.ohTrigger(trigger,$X$24))</f>
        <v>1.9710594044394122E-4</v>
      </c>
      <c r="AF2899" s="90">
        <f>_xll.qlTenorBasisForwardRate(TenorBasis6M,AC2899,_xll.ohTrigger(trigger,$X$24))</f>
        <v>1.1528844874903153E-2</v>
      </c>
      <c r="AG2899" s="90">
        <f>_xll.qlIndexFixing(TenorBasisIndex6M,$AB2899,TRUE,_xll.ohTrigger(trigger,$X$24))</f>
        <v>1.152503491104136E-2</v>
      </c>
      <c r="AH2899" s="43">
        <f>_xll.qlIndexFixing($X$9,$AB2899,TRUE,trigger)</f>
        <v>1.1489117767809164E-2</v>
      </c>
      <c r="AI2899" s="45">
        <f t="shared" si="59"/>
        <v>0.3591714323219683</v>
      </c>
    </row>
    <row r="2900" spans="27:35" x14ac:dyDescent="0.2">
      <c r="AA2900" s="122" t="s">
        <v>88</v>
      </c>
      <c r="AB2900" s="40">
        <f>_xll.qlInterestRateIndexFixingDate($X$9,AC2900)</f>
        <v>59733</v>
      </c>
      <c r="AC2900" s="40">
        <f>_xll.qlCalendarAdvance(calendar,$AC2899,AA2900,,,trigger)</f>
        <v>59735</v>
      </c>
      <c r="AD2900" s="40">
        <f>_xll.qlInterestRateIndexMaturity($X$9,AC2900,)</f>
        <v>59919</v>
      </c>
      <c r="AE2900" s="43">
        <f>_xll.qlTenorBasisValue(TenorBasis6M,AC2900,_xll.ohTrigger(trigger,$X$24))</f>
        <v>1.9709089889212206E-4</v>
      </c>
      <c r="AF2900" s="90">
        <f>_xll.qlTenorBasisForwardRate(TenorBasis6M,AC2900,_xll.ohTrigger(trigger,$X$24))</f>
        <v>1.1532016146617948E-2</v>
      </c>
      <c r="AG2900" s="90">
        <f>_xll.qlIndexFixing(TenorBasisIndex6M,$AB2900,TRUE,_xll.ohTrigger(trigger,$X$24))</f>
        <v>1.1528206176897364E-2</v>
      </c>
      <c r="AH2900" s="43">
        <f>_xll.qlIndexFixing($X$9,$AB2900,TRUE,trigger)</f>
        <v>1.1492424885565766E-2</v>
      </c>
      <c r="AI2900" s="45">
        <f t="shared" si="59"/>
        <v>0.35781291331598086</v>
      </c>
    </row>
    <row r="2901" spans="27:35" x14ac:dyDescent="0.2">
      <c r="AA2901" s="122" t="s">
        <v>88</v>
      </c>
      <c r="AB2901" s="40">
        <f>_xll.qlInterestRateIndexFixingDate($X$9,AC2901)</f>
        <v>59740</v>
      </c>
      <c r="AC2901" s="40">
        <f>_xll.qlCalendarAdvance(calendar,$AC2900,AA2901,,,trigger)</f>
        <v>59742</v>
      </c>
      <c r="AD2901" s="40">
        <f>_xll.qlInterestRateIndexMaturity($X$9,AC2901,)</f>
        <v>59926</v>
      </c>
      <c r="AE2901" s="43">
        <f>_xll.qlTenorBasisValue(TenorBasis6M,AC2901,_xll.ohTrigger(trigger,$X$24))</f>
        <v>1.9707590705213472E-4</v>
      </c>
      <c r="AF2901" s="90">
        <f>_xll.qlTenorBasisForwardRate(TenorBasis6M,AC2901,_xll.ohTrigger(trigger,$X$24))</f>
        <v>1.1535223818691992E-2</v>
      </c>
      <c r="AG2901" s="90">
        <f>_xll.qlIndexFixing(TenorBasisIndex6M,$AB2901,TRUE,_xll.ohTrigger(trigger,$X$24))</f>
        <v>1.1531413843042673E-2</v>
      </c>
      <c r="AH2901" s="43">
        <f>_xll.qlIndexFixing($X$9,$AB2901,TRUE,trigger)</f>
        <v>1.1495770782433159E-2</v>
      </c>
      <c r="AI2901" s="45">
        <f t="shared" si="59"/>
        <v>0.35643060609514066</v>
      </c>
    </row>
    <row r="2902" spans="27:35" x14ac:dyDescent="0.2">
      <c r="AA2902" s="122" t="s">
        <v>88</v>
      </c>
      <c r="AB2902" s="40">
        <f>_xll.qlInterestRateIndexFixingDate($X$9,AC2902)</f>
        <v>59747</v>
      </c>
      <c r="AC2902" s="40">
        <f>_xll.qlCalendarAdvance(calendar,$AC2901,AA2902,,,trigger)</f>
        <v>59749</v>
      </c>
      <c r="AD2902" s="40">
        <f>_xll.qlInterestRateIndexMaturity($X$9,AC2902,)</f>
        <v>59933</v>
      </c>
      <c r="AE2902" s="43">
        <f>_xll.qlTenorBasisValue(TenorBasis6M,AC2902,_xll.ohTrigger(trigger,$X$24))</f>
        <v>1.9706096476248443E-4</v>
      </c>
      <c r="AF2902" s="90">
        <f>_xll.qlTenorBasisForwardRate(TenorBasis6M,AC2902,_xll.ohTrigger(trigger,$X$24))</f>
        <v>1.15384678911444E-2</v>
      </c>
      <c r="AG2902" s="90">
        <f>_xll.qlIndexFixing(TenorBasisIndex6M,$AB2902,TRUE,_xll.ohTrigger(trigger,$X$24))</f>
        <v>1.1534657909494228E-2</v>
      </c>
      <c r="AH2902" s="43">
        <f>_xll.qlIndexFixing($X$9,$AB2902,TRUE,trigger)</f>
        <v>1.1499155458609014E-2</v>
      </c>
      <c r="AI2902" s="45">
        <f t="shared" si="59"/>
        <v>0.35502450885214337</v>
      </c>
    </row>
    <row r="2903" spans="27:35" x14ac:dyDescent="0.2">
      <c r="AA2903" s="122" t="s">
        <v>88</v>
      </c>
      <c r="AB2903" s="40">
        <f>_xll.qlInterestRateIndexFixingDate($X$9,AC2903)</f>
        <v>59754</v>
      </c>
      <c r="AC2903" s="40">
        <f>_xll.qlCalendarAdvance(calendar,$AC2902,AA2903,,,trigger)</f>
        <v>59756</v>
      </c>
      <c r="AD2903" s="40">
        <f>_xll.qlInterestRateIndexMaturity($X$9,AC2903,)</f>
        <v>59940</v>
      </c>
      <c r="AE2903" s="43">
        <f>_xll.qlTenorBasisValue(TenorBasis6M,AC2903,_xll.ohTrigger(trigger,$X$24))</f>
        <v>1.9704607186218925E-4</v>
      </c>
      <c r="AF2903" s="90">
        <f>_xll.qlTenorBasisForwardRate(TenorBasis6M,AC2903,_xll.ohTrigger(trigger,$X$24))</f>
        <v>1.1541748363994721E-2</v>
      </c>
      <c r="AG2903" s="90">
        <f>_xll.qlIndexFixing(TenorBasisIndex6M,$AB2903,TRUE,_xll.ohTrigger(trigger,$X$24))</f>
        <v>1.1537938376275057E-2</v>
      </c>
      <c r="AH2903" s="43">
        <f>_xll.qlIndexFixing($X$9,$AB2903,TRUE,trigger)</f>
        <v>1.1502578914293604E-2</v>
      </c>
      <c r="AI2903" s="45">
        <f t="shared" si="59"/>
        <v>0.35359461981453522</v>
      </c>
    </row>
    <row r="2904" spans="27:35" x14ac:dyDescent="0.2">
      <c r="AA2904" s="122" t="s">
        <v>88</v>
      </c>
      <c r="AB2904" s="40">
        <f>_xll.qlInterestRateIndexFixingDate($X$9,AC2904)</f>
        <v>59761</v>
      </c>
      <c r="AC2904" s="40">
        <f>_xll.qlCalendarAdvance(calendar,$AC2903,AA2904,,,trigger)</f>
        <v>59763</v>
      </c>
      <c r="AD2904" s="40">
        <f>_xll.qlInterestRateIndexMaturity($X$9,AC2904,)</f>
        <v>59947</v>
      </c>
      <c r="AE2904" s="43">
        <f>_xll.qlTenorBasisValue(TenorBasis6M,AC2904,_xll.ohTrigger(trigger,$X$24))</f>
        <v>1.9703122819077841E-4</v>
      </c>
      <c r="AF2904" s="90">
        <f>_xll.qlTenorBasisForwardRate(TenorBasis6M,AC2904,_xll.ohTrigger(trigger,$X$24))</f>
        <v>1.1545065237265546E-2</v>
      </c>
      <c r="AG2904" s="90">
        <f>_xll.qlIndexFixing(TenorBasisIndex6M,$AB2904,TRUE,_xll.ohTrigger(trigger,$X$24))</f>
        <v>1.1541255243405575E-2</v>
      </c>
      <c r="AH2904" s="43">
        <f>_xll.qlIndexFixing($X$9,$AB2904,TRUE,trigger)</f>
        <v>1.1506041149689374E-2</v>
      </c>
      <c r="AI2904" s="45">
        <f t="shared" si="59"/>
        <v>0.35214093716201889</v>
      </c>
    </row>
    <row r="2905" spans="27:35" x14ac:dyDescent="0.2">
      <c r="AA2905" s="122" t="s">
        <v>88</v>
      </c>
      <c r="AB2905" s="40">
        <f>_xll.qlInterestRateIndexFixingDate($X$9,AC2905)</f>
        <v>59768</v>
      </c>
      <c r="AC2905" s="40">
        <f>_xll.qlCalendarAdvance(calendar,$AC2904,AA2905,,,trigger)</f>
        <v>59770</v>
      </c>
      <c r="AD2905" s="40">
        <f>_xll.qlInterestRateIndexMaturity($X$9,AC2905,)</f>
        <v>59954</v>
      </c>
      <c r="AE2905" s="43">
        <f>_xll.qlTenorBasisValue(TenorBasis6M,AC2905,_xll.ohTrigger(trigger,$X$24))</f>
        <v>1.9701643358829081E-4</v>
      </c>
      <c r="AF2905" s="90">
        <f>_xll.qlTenorBasisForwardRate(TenorBasis6M,AC2905,_xll.ohTrigger(trigger,$X$24))</f>
        <v>1.1548418510982506E-2</v>
      </c>
      <c r="AG2905" s="90">
        <f>_xll.qlIndexFixing(TenorBasisIndex6M,$AB2905,TRUE,_xll.ohTrigger(trigger,$X$24))</f>
        <v>1.1544608510911417E-2</v>
      </c>
      <c r="AH2905" s="43">
        <f>_xll.qlIndexFixing($X$9,$AB2905,TRUE,trigger)</f>
        <v>1.1509542165001378E-2</v>
      </c>
      <c r="AI2905" s="45">
        <f t="shared" si="59"/>
        <v>0.35066345910038721</v>
      </c>
    </row>
    <row r="2906" spans="27:35" x14ac:dyDescent="0.2">
      <c r="AA2906" s="122" t="s">
        <v>88</v>
      </c>
      <c r="AB2906" s="40">
        <f>_xll.qlInterestRateIndexFixingDate($X$9,AC2906)</f>
        <v>59775</v>
      </c>
      <c r="AC2906" s="40">
        <f>_xll.qlCalendarAdvance(calendar,$AC2905,AA2906,,,trigger)</f>
        <v>59777</v>
      </c>
      <c r="AD2906" s="40">
        <f>_xll.qlInterestRateIndexMaturity($X$9,AC2906,)</f>
        <v>59961</v>
      </c>
      <c r="AE2906" s="43">
        <f>_xll.qlTenorBasisValue(TenorBasis6M,AC2906,_xll.ohTrigger(trigger,$X$24))</f>
        <v>1.9700168789527349E-4</v>
      </c>
      <c r="AF2906" s="90">
        <f>_xll.qlTenorBasisForwardRate(TenorBasis6M,AC2906,_xll.ohTrigger(trigger,$X$24))</f>
        <v>1.1551808185172537E-2</v>
      </c>
      <c r="AG2906" s="90">
        <f>_xll.qlIndexFixing(TenorBasisIndex6M,$AB2906,TRUE,_xll.ohTrigger(trigger,$X$24))</f>
        <v>1.1547998178819952E-2</v>
      </c>
      <c r="AH2906" s="43">
        <f>_xll.qlIndexFixing($X$9,$AB2906,TRUE,trigger)</f>
        <v>1.1513081960435542E-2</v>
      </c>
      <c r="AI2906" s="45">
        <f t="shared" si="59"/>
        <v>0.34916218384410669</v>
      </c>
    </row>
    <row r="2907" spans="27:35" x14ac:dyDescent="0.2">
      <c r="AA2907" s="122" t="s">
        <v>88</v>
      </c>
      <c r="AB2907" s="40">
        <f>_xll.qlInterestRateIndexFixingDate($X$9,AC2907)</f>
        <v>59782</v>
      </c>
      <c r="AC2907" s="40">
        <f>_xll.qlCalendarAdvance(calendar,$AC2906,AA2907,,,trigger)</f>
        <v>59784</v>
      </c>
      <c r="AD2907" s="40">
        <f>_xll.qlInterestRateIndexMaturity($X$9,AC2907,)</f>
        <v>59966</v>
      </c>
      <c r="AE2907" s="43">
        <f>_xll.qlTenorBasisValue(TenorBasis6M,AC2907,_xll.ohTrigger(trigger,$X$24))</f>
        <v>1.9698699095277994E-4</v>
      </c>
      <c r="AF2907" s="90">
        <f>_xll.qlTenorBasisForwardRate(TenorBasis6M,AC2907,_xll.ohTrigger(trigger,$X$24))</f>
        <v>1.1554349808698192E-2</v>
      </c>
      <c r="AG2907" s="90">
        <f>_xll.qlIndexFixing(TenorBasisIndex6M,$AB2907,TRUE,_xll.ohTrigger(trigger,$X$24))</f>
        <v>1.155054004075751E-2</v>
      </c>
      <c r="AH2907" s="43">
        <f>_xll.qlIndexFixing($X$9,$AB2907,TRUE,trigger)</f>
        <v>1.1515755138557095E-2</v>
      </c>
      <c r="AI2907" s="45">
        <f t="shared" si="59"/>
        <v>0.3478490220041458</v>
      </c>
    </row>
    <row r="2908" spans="27:35" x14ac:dyDescent="0.2">
      <c r="AA2908" s="122" t="s">
        <v>88</v>
      </c>
      <c r="AB2908" s="40">
        <f>_xll.qlInterestRateIndexFixingDate($X$9,AC2908)</f>
        <v>59789</v>
      </c>
      <c r="AC2908" s="40">
        <f>_xll.qlCalendarAdvance(calendar,$AC2907,AA2908,,,trigger)</f>
        <v>59791</v>
      </c>
      <c r="AD2908" s="40">
        <f>_xll.qlInterestRateIndexMaturity($X$9,AC2908,)</f>
        <v>59973</v>
      </c>
      <c r="AE2908" s="43">
        <f>_xll.qlTenorBasisValue(TenorBasis6M,AC2908,_xll.ohTrigger(trigger,$X$24))</f>
        <v>1.9697234260236863E-4</v>
      </c>
      <c r="AF2908" s="90">
        <f>_xll.qlTenorBasisForwardRate(TenorBasis6M,AC2908,_xll.ohTrigger(trigger,$X$24))</f>
        <v>1.1557806862602873E-2</v>
      </c>
      <c r="AG2908" s="90">
        <f>_xll.qlIndexFixing(TenorBasisIndex6M,$AB2908,TRUE,_xll.ohTrigger(trigger,$X$24))</f>
        <v>1.1553997088322648E-2</v>
      </c>
      <c r="AH2908" s="43">
        <f>_xll.qlIndexFixing($X$9,$AB2908,TRUE,trigger)</f>
        <v>1.1519366724301847E-2</v>
      </c>
      <c r="AI2908" s="45">
        <f t="shared" si="59"/>
        <v>0.34630364020800386</v>
      </c>
    </row>
    <row r="2909" spans="27:35" x14ac:dyDescent="0.2">
      <c r="AA2909" s="122" t="s">
        <v>88</v>
      </c>
      <c r="AB2909" s="40">
        <f>_xll.qlInterestRateIndexFixingDate($X$9,AC2909)</f>
        <v>59796</v>
      </c>
      <c r="AC2909" s="40">
        <f>_xll.qlCalendarAdvance(calendar,$AC2908,AA2909,,,trigger)</f>
        <v>59798</v>
      </c>
      <c r="AD2909" s="40">
        <f>_xll.qlInterestRateIndexMaturity($X$9,AC2909,)</f>
        <v>59980</v>
      </c>
      <c r="AE2909" s="43">
        <f>_xll.qlTenorBasisValue(TenorBasis6M,AC2909,_xll.ohTrigger(trigger,$X$24))</f>
        <v>1.9695774268610144E-4</v>
      </c>
      <c r="AF2909" s="90">
        <f>_xll.qlTenorBasisForwardRate(TenorBasis6M,AC2909,_xll.ohTrigger(trigger,$X$24))</f>
        <v>1.1561300314675112E-2</v>
      </c>
      <c r="AG2909" s="90">
        <f>_xll.qlIndexFixing(TenorBasisIndex6M,$AB2909,TRUE,_xll.ohTrigger(trigger,$X$24))</f>
        <v>1.1557490533986386E-2</v>
      </c>
      <c r="AH2909" s="43">
        <f>_xll.qlIndexFixing($X$9,$AB2909,TRUE,trigger)</f>
        <v>1.1523017088225949E-2</v>
      </c>
      <c r="AI2909" s="45">
        <f t="shared" si="59"/>
        <v>0.34473445760437382</v>
      </c>
    </row>
    <row r="2910" spans="27:35" x14ac:dyDescent="0.2">
      <c r="AA2910" s="122" t="s">
        <v>88</v>
      </c>
      <c r="AB2910" s="40">
        <f>_xll.qlInterestRateIndexFixingDate($X$9,AC2910)</f>
        <v>59803</v>
      </c>
      <c r="AC2910" s="40">
        <f>_xll.qlCalendarAdvance(calendar,$AC2909,AA2910,,,trigger)</f>
        <v>59805</v>
      </c>
      <c r="AD2910" s="40">
        <f>_xll.qlInterestRateIndexMaturity($X$9,AC2910,)</f>
        <v>59987</v>
      </c>
      <c r="AE2910" s="43">
        <f>_xll.qlTenorBasisValue(TenorBasis6M,AC2910,_xll.ohTrigger(trigger,$X$24))</f>
        <v>1.9694319104654207E-4</v>
      </c>
      <c r="AF2910" s="90">
        <f>_xll.qlTenorBasisForwardRate(TenorBasis6M,AC2910,_xll.ohTrigger(trigger,$X$24))</f>
        <v>1.15648301649518E-2</v>
      </c>
      <c r="AG2910" s="90">
        <f>_xll.qlIndexFixing(TenorBasisIndex6M,$AB2910,TRUE,_xll.ohTrigger(trigger,$X$24))</f>
        <v>1.1561020377783861E-2</v>
      </c>
      <c r="AH2910" s="43">
        <f>_xll.qlIndexFixing($X$9,$AB2910,TRUE,trigger)</f>
        <v>1.1526706230541538E-2</v>
      </c>
      <c r="AI2910" s="45">
        <f t="shared" si="59"/>
        <v>0.34314147242323068</v>
      </c>
    </row>
    <row r="2911" spans="27:35" x14ac:dyDescent="0.2">
      <c r="AA2911" s="122" t="s">
        <v>88</v>
      </c>
      <c r="AB2911" s="40">
        <f>_xll.qlInterestRateIndexFixingDate($X$9,AC2911)</f>
        <v>59810</v>
      </c>
      <c r="AC2911" s="40">
        <f>_xll.qlCalendarAdvance(calendar,$AC2910,AA2911,,,trigger)</f>
        <v>59812</v>
      </c>
      <c r="AD2911" s="40">
        <f>_xll.qlInterestRateIndexMaturity($X$9,AC2911,)</f>
        <v>59995</v>
      </c>
      <c r="AE2911" s="43">
        <f>_xll.qlTenorBasisValue(TenorBasis6M,AC2911,_xll.ohTrigger(trigger,$X$24))</f>
        <v>1.9692868752675463E-4</v>
      </c>
      <c r="AF2911" s="90">
        <f>_xll.qlTenorBasisForwardRate(TenorBasis6M,AC2911,_xll.ohTrigger(trigger,$X$24))</f>
        <v>1.1568849354565931E-2</v>
      </c>
      <c r="AG2911" s="90">
        <f>_xll.qlIndexFixing(TenorBasisIndex6M,$AB2911,TRUE,_xll.ohTrigger(trigger,$X$24))</f>
        <v>1.1565039438304984E-2</v>
      </c>
      <c r="AH2911" s="43">
        <f>_xll.qlIndexFixing($X$9,$AB2911,TRUE,trigger)</f>
        <v>1.1530898256353485E-2</v>
      </c>
      <c r="AI2911" s="45">
        <f t="shared" si="59"/>
        <v>0.34141181951498689</v>
      </c>
    </row>
    <row r="2912" spans="27:35" x14ac:dyDescent="0.2">
      <c r="AA2912" s="122" t="s">
        <v>88</v>
      </c>
      <c r="AB2912" s="40">
        <f>_xll.qlInterestRateIndexFixingDate($X$9,AC2912)</f>
        <v>59817</v>
      </c>
      <c r="AC2912" s="40">
        <f>_xll.qlCalendarAdvance(calendar,$AC2911,AA2912,,,trigger)</f>
        <v>59819</v>
      </c>
      <c r="AD2912" s="40">
        <f>_xll.qlInterestRateIndexMaturity($X$9,AC2912,)</f>
        <v>60002</v>
      </c>
      <c r="AE2912" s="43">
        <f>_xll.qlTenorBasisValue(TenorBasis6M,AC2912,_xll.ohTrigger(trigger,$X$24))</f>
        <v>1.969142319703019E-4</v>
      </c>
      <c r="AF2912" s="90">
        <f>_xll.qlTenorBasisForwardRate(TenorBasis6M,AC2912,_xll.ohTrigger(trigger,$X$24))</f>
        <v>1.1572454716756147E-2</v>
      </c>
      <c r="AG2912" s="90">
        <f>_xll.qlIndexFixing(TenorBasisIndex6M,$AB2912,TRUE,_xll.ohTrigger(trigger,$X$24))</f>
        <v>1.1568644793834298E-2</v>
      </c>
      <c r="AH2912" s="43">
        <f>_xll.qlIndexFixing($X$9,$AB2912,TRUE,trigger)</f>
        <v>1.1534667846456282E-2</v>
      </c>
      <c r="AI2912" s="45">
        <f t="shared" si="59"/>
        <v>0.33976947378016109</v>
      </c>
    </row>
    <row r="2913" spans="27:35" x14ac:dyDescent="0.2">
      <c r="AA2913" s="122" t="s">
        <v>88</v>
      </c>
      <c r="AB2913" s="40">
        <f>_xll.qlInterestRateIndexFixingDate($X$9,AC2913)</f>
        <v>59824</v>
      </c>
      <c r="AC2913" s="40">
        <f>_xll.qlCalendarAdvance(calendar,$AC2912,AA2913,,,trigger)</f>
        <v>59826</v>
      </c>
      <c r="AD2913" s="40">
        <f>_xll.qlInterestRateIndexMaturity($X$9,AC2913,)</f>
        <v>60009</v>
      </c>
      <c r="AE2913" s="43">
        <f>_xll.qlTenorBasisValue(TenorBasis6M,AC2913,_xll.ohTrigger(trigger,$X$24))</f>
        <v>1.9689982422124394E-4</v>
      </c>
      <c r="AF2913" s="90">
        <f>_xll.qlTenorBasisForwardRate(TenorBasis6M,AC2913,_xll.ohTrigger(trigger,$X$24))</f>
        <v>1.1576096478478059E-2</v>
      </c>
      <c r="AG2913" s="90">
        <f>_xll.qlIndexFixing(TenorBasisIndex6M,$AB2913,TRUE,_xll.ohTrigger(trigger,$X$24))</f>
        <v>1.1572286548823672E-2</v>
      </c>
      <c r="AH2913" s="43">
        <f>_xll.qlIndexFixing($X$9,$AB2913,TRUE,trigger)</f>
        <v>1.1538476216899329E-2</v>
      </c>
      <c r="AI2913" s="45">
        <f t="shared" si="59"/>
        <v>0.33810331924342618</v>
      </c>
    </row>
    <row r="2914" spans="27:35" x14ac:dyDescent="0.2">
      <c r="AA2914" s="122" t="s">
        <v>88</v>
      </c>
      <c r="AB2914" s="40">
        <f>_xll.qlInterestRateIndexFixingDate($X$9,AC2914)</f>
        <v>59831</v>
      </c>
      <c r="AC2914" s="40">
        <f>_xll.qlCalendarAdvance(calendar,$AC2913,AA2914,,,trigger)</f>
        <v>59833</v>
      </c>
      <c r="AD2914" s="40">
        <f>_xll.qlInterestRateIndexMaturity($X$9,AC2914,)</f>
        <v>60016</v>
      </c>
      <c r="AE2914" s="43">
        <f>_xll.qlTenorBasisValue(TenorBasis6M,AC2914,_xll.ohTrigger(trigger,$X$24))</f>
        <v>1.9688546412413647E-4</v>
      </c>
      <c r="AF2914" s="90">
        <f>_xll.qlTenorBasisForwardRate(TenorBasis6M,AC2914,_xll.ohTrigger(trigger,$X$24))</f>
        <v>1.1579774639777092E-2</v>
      </c>
      <c r="AG2914" s="90">
        <f>_xll.qlIndexFixing(TenorBasisIndex6M,$AB2914,TRUE,_xll.ohTrigger(trigger,$X$24))</f>
        <v>1.1575964703322462E-2</v>
      </c>
      <c r="AH2914" s="43">
        <f>_xll.qlIndexFixing($X$9,$AB2914,TRUE,trigger)</f>
        <v>1.1542323367907585E-2</v>
      </c>
      <c r="AI2914" s="45">
        <f t="shared" si="59"/>
        <v>0.33641335414877349</v>
      </c>
    </row>
    <row r="2915" spans="27:35" x14ac:dyDescent="0.2">
      <c r="AA2915" s="122" t="s">
        <v>88</v>
      </c>
      <c r="AB2915" s="40">
        <f>_xll.qlInterestRateIndexFixingDate($X$9,AC2915)</f>
        <v>59838</v>
      </c>
      <c r="AC2915" s="40">
        <f>_xll.qlCalendarAdvance(calendar,$AC2914,AA2915,,,trigger)</f>
        <v>59840</v>
      </c>
      <c r="AD2915" s="40">
        <f>_xll.qlInterestRateIndexMaturity($X$9,AC2915,)</f>
        <v>60022</v>
      </c>
      <c r="AE2915" s="43">
        <f>_xll.qlTenorBasisValue(TenorBasis6M,AC2915,_xll.ohTrigger(trigger,$X$24))</f>
        <v>1.9687115152402945E-4</v>
      </c>
      <c r="AF2915" s="90">
        <f>_xll.qlTenorBasisForwardRate(TenorBasis6M,AC2915,_xll.ohTrigger(trigger,$X$24))</f>
        <v>1.1583025390808788E-2</v>
      </c>
      <c r="AG2915" s="90">
        <f>_xll.qlIndexFixing(TenorBasisIndex6M,$AB2915,TRUE,_xll.ohTrigger(trigger,$X$24))</f>
        <v>1.1579215570202542E-2</v>
      </c>
      <c r="AH2915" s="43">
        <f>_xll.qlIndexFixing($X$9,$AB2915,TRUE,trigger)</f>
        <v>1.154573362563051E-2</v>
      </c>
      <c r="AI2915" s="45">
        <f t="shared" si="59"/>
        <v>0.33481944572031841</v>
      </c>
    </row>
    <row r="2916" spans="27:35" x14ac:dyDescent="0.2">
      <c r="AA2916" s="122" t="s">
        <v>88</v>
      </c>
      <c r="AB2916" s="40">
        <f>_xll.qlInterestRateIndexFixingDate($X$9,AC2916)</f>
        <v>59845</v>
      </c>
      <c r="AC2916" s="40">
        <f>_xll.qlCalendarAdvance(calendar,$AC2915,AA2916,,,trigger)</f>
        <v>59847</v>
      </c>
      <c r="AD2916" s="40">
        <f>_xll.qlInterestRateIndexMaturity($X$9,AC2916,)</f>
        <v>60029</v>
      </c>
      <c r="AE2916" s="43">
        <f>_xll.qlTenorBasisValue(TenorBasis6M,AC2916,_xll.ohTrigger(trigger,$X$24))</f>
        <v>1.9685688626646546E-4</v>
      </c>
      <c r="AF2916" s="90">
        <f>_xll.qlTenorBasisForwardRate(TenorBasis6M,AC2916,_xll.ohTrigger(trigger,$X$24))</f>
        <v>1.1586773631191476E-2</v>
      </c>
      <c r="AG2916" s="90">
        <f>_xll.qlIndexFixing(TenorBasisIndex6M,$AB2916,TRUE,_xll.ohTrigger(trigger,$X$24))</f>
        <v>1.1582963803688768E-2</v>
      </c>
      <c r="AH2916" s="43">
        <f>_xll.qlIndexFixing($X$9,$AB2916,TRUE,trigger)</f>
        <v>1.1549655442908034E-2</v>
      </c>
      <c r="AI2916" s="45">
        <f t="shared" si="59"/>
        <v>0.33308360780734403</v>
      </c>
    </row>
    <row r="2917" spans="27:35" x14ac:dyDescent="0.2">
      <c r="AA2917" s="122" t="s">
        <v>88</v>
      </c>
      <c r="AB2917" s="40">
        <f>_xll.qlInterestRateIndexFixingDate($X$9,AC2917)</f>
        <v>59852</v>
      </c>
      <c r="AC2917" s="40">
        <f>_xll.qlCalendarAdvance(calendar,$AC2916,AA2917,,,trigger)</f>
        <v>59854</v>
      </c>
      <c r="AD2917" s="40">
        <f>_xll.qlInterestRateIndexMaturity($X$9,AC2917,)</f>
        <v>60036</v>
      </c>
      <c r="AE2917" s="43">
        <f>_xll.qlTenorBasisValue(TenorBasis6M,AC2917,_xll.ohTrigger(trigger,$X$24))</f>
        <v>1.9684266819747819E-4</v>
      </c>
      <c r="AF2917" s="90">
        <f>_xll.qlTenorBasisForwardRate(TenorBasis6M,AC2917,_xll.ohTrigger(trigger,$X$24))</f>
        <v>1.1590558270095724E-2</v>
      </c>
      <c r="AG2917" s="90">
        <f>_xll.qlIndexFixing(TenorBasisIndex6M,$AB2917,TRUE,_xll.ohTrigger(trigger,$X$24))</f>
        <v>1.158674843562716E-2</v>
      </c>
      <c r="AH2917" s="43">
        <f>_xll.qlIndexFixing($X$9,$AB2917,TRUE,trigger)</f>
        <v>1.155361604013448E-2</v>
      </c>
      <c r="AI2917" s="45">
        <f t="shared" si="59"/>
        <v>0.33132395492680222</v>
      </c>
    </row>
    <row r="2918" spans="27:35" x14ac:dyDescent="0.2">
      <c r="AA2918" s="122" t="s">
        <v>88</v>
      </c>
      <c r="AB2918" s="40">
        <f>_xll.qlInterestRateIndexFixingDate($X$9,AC2918)</f>
        <v>59859</v>
      </c>
      <c r="AC2918" s="40">
        <f>_xll.qlCalendarAdvance(calendar,$AC2917,AA2918,,,trigger)</f>
        <v>59861</v>
      </c>
      <c r="AD2918" s="40">
        <f>_xll.qlInterestRateIndexMaturity($X$9,AC2918,)</f>
        <v>60043</v>
      </c>
      <c r="AE2918" s="43">
        <f>_xll.qlTenorBasisValue(TenorBasis6M,AC2918,_xll.ohTrigger(trigger,$X$24))</f>
        <v>1.9682849716359097E-4</v>
      </c>
      <c r="AF2918" s="90">
        <f>_xll.qlTenorBasisForwardRate(TenorBasis6M,AC2918,_xll.ohTrigger(trigger,$X$24))</f>
        <v>1.1594379307575554E-2</v>
      </c>
      <c r="AG2918" s="90">
        <f>_xll.qlIndexFixing(TenorBasisIndex6M,$AB2918,TRUE,_xll.ohTrigger(trigger,$X$24))</f>
        <v>1.159056946607042E-2</v>
      </c>
      <c r="AH2918" s="43">
        <f>_xll.qlIndexFixing($X$9,$AB2918,TRUE,trigger)</f>
        <v>1.1557615417542629E-2</v>
      </c>
      <c r="AI2918" s="45">
        <f t="shared" si="59"/>
        <v>0.3295404852779113</v>
      </c>
    </row>
    <row r="2919" spans="27:35" x14ac:dyDescent="0.2">
      <c r="AA2919" s="122" t="s">
        <v>88</v>
      </c>
      <c r="AB2919" s="40">
        <f>_xll.qlInterestRateIndexFixingDate($X$9,AC2919)</f>
        <v>59866</v>
      </c>
      <c r="AC2919" s="40">
        <f>_xll.qlCalendarAdvance(calendar,$AC2918,AA2919,,,trigger)</f>
        <v>59868</v>
      </c>
      <c r="AD2919" s="40">
        <f>_xll.qlInterestRateIndexMaturity($X$9,AC2919,)</f>
        <v>60050</v>
      </c>
      <c r="AE2919" s="43">
        <f>_xll.qlTenorBasisValue(TenorBasis6M,AC2919,_xll.ohTrigger(trigger,$X$24))</f>
        <v>1.9681437301181525E-4</v>
      </c>
      <c r="AF2919" s="90">
        <f>_xll.qlTenorBasisForwardRate(TenorBasis6M,AC2919,_xll.ohTrigger(trigger,$X$24))</f>
        <v>1.1598236743690697E-2</v>
      </c>
      <c r="AG2919" s="90">
        <f>_xll.qlIndexFixing(TenorBasisIndex6M,$AB2919,TRUE,_xll.ohTrigger(trigger,$X$24))</f>
        <v>1.1594426895080039E-2</v>
      </c>
      <c r="AH2919" s="43">
        <f>_xll.qlIndexFixing($X$9,$AB2919,TRUE,trigger)</f>
        <v>1.1561653575365703E-2</v>
      </c>
      <c r="AI2919" s="45">
        <f t="shared" si="59"/>
        <v>0.32773319714336435</v>
      </c>
    </row>
    <row r="2920" spans="27:35" x14ac:dyDescent="0.2">
      <c r="AA2920" s="122" t="s">
        <v>88</v>
      </c>
      <c r="AB2920" s="40">
        <f>_xll.qlInterestRateIndexFixingDate($X$9,AC2920)</f>
        <v>59873</v>
      </c>
      <c r="AC2920" s="40">
        <f>_xll.qlCalendarAdvance(calendar,$AC2919,AA2920,,,trigger)</f>
        <v>59875</v>
      </c>
      <c r="AD2920" s="40">
        <f>_xll.qlInterestRateIndexMaturity($X$9,AC2920,)</f>
        <v>60058</v>
      </c>
      <c r="AE2920" s="43">
        <f>_xll.qlTenorBasisValue(TenorBasis6M,AC2920,_xll.ohTrigger(trigger,$X$24))</f>
        <v>1.968002955896491E-4</v>
      </c>
      <c r="AF2920" s="90">
        <f>_xll.qlTenorBasisForwardRate(TenorBasis6M,AC2920,_xll.ohTrigger(trigger,$X$24))</f>
        <v>1.1602608001633659E-2</v>
      </c>
      <c r="AG2920" s="90">
        <f>_xll.qlIndexFixing(TenorBasisIndex6M,$AB2920,TRUE,_xll.ohTrigger(trigger,$X$24))</f>
        <v>1.1598798022899407E-2</v>
      </c>
      <c r="AH2920" s="43">
        <f>_xll.qlIndexFixing($X$9,$AB2920,TRUE,trigger)</f>
        <v>1.1566220678634578E-2</v>
      </c>
      <c r="AI2920" s="45">
        <f t="shared" si="59"/>
        <v>0.325773442648291</v>
      </c>
    </row>
    <row r="2921" spans="27:35" x14ac:dyDescent="0.2">
      <c r="AA2921" s="122" t="s">
        <v>88</v>
      </c>
      <c r="AB2921" s="40">
        <f>_xll.qlInterestRateIndexFixingDate($X$9,AC2921)</f>
        <v>59880</v>
      </c>
      <c r="AC2921" s="40">
        <f>_xll.qlCalendarAdvance(calendar,$AC2920,AA2921,,,trigger)</f>
        <v>59882</v>
      </c>
      <c r="AD2921" s="40">
        <f>_xll.qlInterestRateIndexMaturity($X$9,AC2921,)</f>
        <v>60065</v>
      </c>
      <c r="AE2921" s="43">
        <f>_xll.qlTenorBasisValue(TenorBasis6M,AC2921,_xll.ohTrigger(trigger,$X$24))</f>
        <v>1.9678626474507562E-4</v>
      </c>
      <c r="AF2921" s="90">
        <f>_xll.qlTenorBasisForwardRate(TenorBasis6M,AC2921,_xll.ohTrigger(trigger,$X$24))</f>
        <v>1.1606540961493085E-2</v>
      </c>
      <c r="AG2921" s="90">
        <f>_xll.qlIndexFixing(TenorBasisIndex6M,$AB2921,TRUE,_xll.ohTrigger(trigger,$X$24))</f>
        <v>1.1602730975467617E-2</v>
      </c>
      <c r="AH2921" s="43">
        <f>_xll.qlIndexFixing($X$9,$AB2921,TRUE,trigger)</f>
        <v>1.157033930005401E-2</v>
      </c>
      <c r="AI2921" s="45">
        <f t="shared" si="59"/>
        <v>0.32391675413606658</v>
      </c>
    </row>
    <row r="2922" spans="27:35" x14ac:dyDescent="0.2">
      <c r="AA2922" s="122" t="s">
        <v>88</v>
      </c>
      <c r="AB2922" s="40">
        <f>_xll.qlInterestRateIndexFixingDate($X$9,AC2922)</f>
        <v>59887</v>
      </c>
      <c r="AC2922" s="40">
        <f>_xll.qlCalendarAdvance(calendar,$AC2921,AA2922,,,trigger)</f>
        <v>59889</v>
      </c>
      <c r="AD2922" s="40">
        <f>_xll.qlInterestRateIndexMaturity($X$9,AC2922,)</f>
        <v>60072</v>
      </c>
      <c r="AE2922" s="43">
        <f>_xll.qlTenorBasisValue(TenorBasis6M,AC2922,_xll.ohTrigger(trigger,$X$24))</f>
        <v>1.9677228032656161E-4</v>
      </c>
      <c r="AF2922" s="90">
        <f>_xll.qlTenorBasisForwardRate(TenorBasis6M,AC2922,_xll.ohTrigger(trigger,$X$24))</f>
        <v>1.161051032139309E-2</v>
      </c>
      <c r="AG2922" s="90">
        <f>_xll.qlIndexFixing(TenorBasisIndex6M,$AB2922,TRUE,_xll.ohTrigger(trigger,$X$24))</f>
        <v>1.1606700328005204E-2</v>
      </c>
      <c r="AH2922" s="43">
        <f>_xll.qlIndexFixing($X$9,$AB2922,TRUE,trigger)</f>
        <v>1.1574496703911251E-2</v>
      </c>
      <c r="AI2922" s="45">
        <f t="shared" ref="AI2922:AI2985" si="60">(AG2922-AH2922)*10000</f>
        <v>0.32203624093953342</v>
      </c>
    </row>
    <row r="2923" spans="27:35" x14ac:dyDescent="0.2">
      <c r="AA2923" s="122" t="s">
        <v>88</v>
      </c>
      <c r="AB2923" s="40">
        <f>_xll.qlInterestRateIndexFixingDate($X$9,AC2923)</f>
        <v>59891</v>
      </c>
      <c r="AC2923" s="40">
        <f>_xll.qlCalendarAdvance(calendar,$AC2922,AA2923,,,trigger)</f>
        <v>59897</v>
      </c>
      <c r="AD2923" s="40">
        <f>_xll.qlInterestRateIndexMaturity($X$9,AC2923,)</f>
        <v>60080</v>
      </c>
      <c r="AE2923" s="43">
        <f>_xll.qlTenorBasisValue(TenorBasis6M,AC2923,_xll.ohTrigger(trigger,$X$24))</f>
        <v>1.9675635478846407E-4</v>
      </c>
      <c r="AF2923" s="90">
        <f>_xll.qlTenorBasisForwardRate(TenorBasis6M,AC2923,_xll.ohTrigger(trigger,$X$24))</f>
        <v>1.1615091304273552E-2</v>
      </c>
      <c r="AG2923" s="90">
        <f>_xll.qlIndexFixing(TenorBasisIndex6M,$AB2923,TRUE,_xll.ohTrigger(trigger,$X$24))</f>
        <v>1.16112813023858E-2</v>
      </c>
      <c r="AH2923" s="43">
        <f>_xll.qlIndexFixing($X$9,$AB2923,TRUE,trigger)</f>
        <v>1.1579295511618305E-2</v>
      </c>
      <c r="AI2923" s="45">
        <f t="shared" si="60"/>
        <v>0.31985790767494887</v>
      </c>
    </row>
    <row r="2924" spans="27:35" x14ac:dyDescent="0.2">
      <c r="AA2924" s="122" t="s">
        <v>88</v>
      </c>
      <c r="AB2924" s="40">
        <f>_xll.qlInterestRateIndexFixingDate($X$9,AC2924)</f>
        <v>59901</v>
      </c>
      <c r="AC2924" s="40">
        <f>_xll.qlCalendarAdvance(calendar,$AC2923,AA2924,,,trigger)</f>
        <v>59904</v>
      </c>
      <c r="AD2924" s="40">
        <f>_xll.qlInterestRateIndexMaturity($X$9,AC2924,)</f>
        <v>60086</v>
      </c>
      <c r="AE2924" s="43">
        <f>_xll.qlTenorBasisValue(TenorBasis6M,AC2924,_xll.ohTrigger(trigger,$X$24))</f>
        <v>1.9674246934633813E-4</v>
      </c>
      <c r="AF2924" s="90">
        <f>_xll.qlTenorBasisForwardRate(TenorBasis6M,AC2924,_xll.ohTrigger(trigger,$X$24))</f>
        <v>1.1618649938777941E-2</v>
      </c>
      <c r="AG2924" s="90">
        <f>_xll.qlIndexFixing(TenorBasisIndex6M,$AB2924,TRUE,_xll.ohTrigger(trigger,$X$24))</f>
        <v>1.1614840052521353E-2</v>
      </c>
      <c r="AH2924" s="43">
        <f>_xll.qlIndexFixing($X$9,$AB2924,TRUE,trigger)</f>
        <v>1.1583033825407742E-2</v>
      </c>
      <c r="AI2924" s="45">
        <f t="shared" si="60"/>
        <v>0.31806227113611446</v>
      </c>
    </row>
    <row r="2925" spans="27:35" x14ac:dyDescent="0.2">
      <c r="AA2925" s="122" t="s">
        <v>88</v>
      </c>
      <c r="AB2925" s="40">
        <f>_xll.qlInterestRateIndexFixingDate($X$9,AC2925)</f>
        <v>59909</v>
      </c>
      <c r="AC2925" s="40">
        <f>_xll.qlCalendarAdvance(calendar,$AC2924,AA2925,,,trigger)</f>
        <v>59911</v>
      </c>
      <c r="AD2925" s="40">
        <f>_xll.qlInterestRateIndexMaturity($X$9,AC2925,)</f>
        <v>60093</v>
      </c>
      <c r="AE2925" s="43">
        <f>_xll.qlTenorBasisValue(TenorBasis6M,AC2925,_xll.ohTrigger(trigger,$X$24))</f>
        <v>1.9672862985715611E-4</v>
      </c>
      <c r="AF2925" s="90">
        <f>_xll.qlTenorBasisForwardRate(TenorBasis6M,AC2925,_xll.ohTrigger(trigger,$X$24))</f>
        <v>1.1622730967914986E-2</v>
      </c>
      <c r="AG2925" s="90">
        <f>_xll.qlIndexFixing(TenorBasisIndex6M,$AB2925,TRUE,_xll.ohTrigger(trigger,$X$24))</f>
        <v>1.1618921074124643E-2</v>
      </c>
      <c r="AH2925" s="43">
        <f>_xll.qlIndexFixing($X$9,$AB2925,TRUE,trigger)</f>
        <v>1.1587310211044992E-2</v>
      </c>
      <c r="AI2925" s="45">
        <f t="shared" si="60"/>
        <v>0.31610863079650775</v>
      </c>
    </row>
    <row r="2926" spans="27:35" x14ac:dyDescent="0.2">
      <c r="AA2926" s="122" t="s">
        <v>88</v>
      </c>
      <c r="AB2926" s="40">
        <f>_xll.qlInterestRateIndexFixingDate($X$9,AC2926)</f>
        <v>59916</v>
      </c>
      <c r="AC2926" s="40">
        <f>_xll.qlCalendarAdvance(calendar,$AC2925,AA2926,,,trigger)</f>
        <v>59918</v>
      </c>
      <c r="AD2926" s="40">
        <f>_xll.qlInterestRateIndexMaturity($X$9,AC2926,)</f>
        <v>60100</v>
      </c>
      <c r="AE2926" s="43">
        <f>_xll.qlTenorBasisValue(TenorBasis6M,AC2926,_xll.ohTrigger(trigger,$X$24))</f>
        <v>1.9671483617137245E-4</v>
      </c>
      <c r="AF2926" s="90">
        <f>_xll.qlTenorBasisForwardRate(TenorBasis6M,AC2926,_xll.ohTrigger(trigger,$X$24))</f>
        <v>1.1626848396170912E-2</v>
      </c>
      <c r="AG2926" s="90">
        <f>_xll.qlIndexFixing(TenorBasisIndex6M,$AB2926,TRUE,_xll.ohTrigger(trigger,$X$24))</f>
        <v>1.1623038494776543E-2</v>
      </c>
      <c r="AH2926" s="43">
        <f>_xll.qlIndexFixing($X$9,$AB2926,TRUE,trigger)</f>
        <v>1.1591625378833362E-2</v>
      </c>
      <c r="AI2926" s="45">
        <f t="shared" si="60"/>
        <v>0.31413115943181369</v>
      </c>
    </row>
    <row r="2927" spans="27:35" x14ac:dyDescent="0.2">
      <c r="AA2927" s="122" t="s">
        <v>88</v>
      </c>
      <c r="AB2927" s="40">
        <f>_xll.qlInterestRateIndexFixingDate($X$9,AC2927)</f>
        <v>59923</v>
      </c>
      <c r="AC2927" s="40">
        <f>_xll.qlCalendarAdvance(calendar,$AC2926,AA2927,,,trigger)</f>
        <v>59925</v>
      </c>
      <c r="AD2927" s="40">
        <f>_xll.qlInterestRateIndexMaturity($X$9,AC2927,)</f>
        <v>60107</v>
      </c>
      <c r="AE2927" s="43">
        <f>_xll.qlTenorBasisValue(TenorBasis6M,AC2927,_xll.ohTrigger(trigger,$X$24))</f>
        <v>1.9670108813991756E-4</v>
      </c>
      <c r="AF2927" s="90">
        <f>_xll.qlTenorBasisForwardRate(TenorBasis6M,AC2927,_xll.ohTrigger(trigger,$X$24))</f>
        <v>1.1631002223622587E-2</v>
      </c>
      <c r="AG2927" s="90">
        <f>_xll.qlIndexFixing(TenorBasisIndex6M,$AB2927,TRUE,_xll.ohTrigger(trigger,$X$24))</f>
        <v>1.1627192314554795E-2</v>
      </c>
      <c r="AH2927" s="43">
        <f>_xll.qlIndexFixing($X$9,$AB2927,TRUE,trigger)</f>
        <v>1.1595979329025391E-2</v>
      </c>
      <c r="AI2927" s="45">
        <f t="shared" si="60"/>
        <v>0.31212985529403825</v>
      </c>
    </row>
    <row r="2928" spans="27:35" x14ac:dyDescent="0.2">
      <c r="AA2928" s="122" t="s">
        <v>88</v>
      </c>
      <c r="AB2928" s="40">
        <f>_xll.qlInterestRateIndexFixingDate($X$9,AC2928)</f>
        <v>59930</v>
      </c>
      <c r="AC2928" s="40">
        <f>_xll.qlCalendarAdvance(calendar,$AC2927,AA2928,,,trigger)</f>
        <v>59932</v>
      </c>
      <c r="AD2928" s="40">
        <f>_xll.qlInterestRateIndexMaturity($X$9,AC2928,)</f>
        <v>60114</v>
      </c>
      <c r="AE2928" s="43">
        <f>_xll.qlTenorBasisValue(TenorBasis6M,AC2928,_xll.ohTrigger(trigger,$X$24))</f>
        <v>1.9668738561419641E-4</v>
      </c>
      <c r="AF2928" s="90">
        <f>_xll.qlTenorBasisForwardRate(TenorBasis6M,AC2928,_xll.ohTrigger(trigger,$X$24))</f>
        <v>1.1635192450351259E-2</v>
      </c>
      <c r="AG2928" s="90">
        <f>_xll.qlIndexFixing(TenorBasisIndex6M,$AB2928,TRUE,_xll.ohTrigger(trigger,$X$24))</f>
        <v>1.1631382533540209E-2</v>
      </c>
      <c r="AH2928" s="43">
        <f>_xll.qlIndexFixing($X$9,$AB2928,TRUE,trigger)</f>
        <v>1.1600372061874947E-2</v>
      </c>
      <c r="AI2928" s="45">
        <f t="shared" si="60"/>
        <v>0.31010471665262118</v>
      </c>
    </row>
    <row r="2929" spans="27:35" x14ac:dyDescent="0.2">
      <c r="AA2929" s="122" t="s">
        <v>88</v>
      </c>
      <c r="AB2929" s="40">
        <f>_xll.qlInterestRateIndexFixingDate($X$9,AC2929)</f>
        <v>59937</v>
      </c>
      <c r="AC2929" s="40">
        <f>_xll.qlCalendarAdvance(calendar,$AC2928,AA2929,,,trigger)</f>
        <v>59939</v>
      </c>
      <c r="AD2929" s="40">
        <f>_xll.qlInterestRateIndexMaturity($X$9,AC2929,)</f>
        <v>60121</v>
      </c>
      <c r="AE2929" s="43">
        <f>_xll.qlTenorBasisValue(TenorBasis6M,AC2929,_xll.ohTrigger(trigger,$X$24))</f>
        <v>1.9667372844608694E-4</v>
      </c>
      <c r="AF2929" s="90">
        <f>_xll.qlTenorBasisForwardRate(TenorBasis6M,AC2929,_xll.ohTrigger(trigger,$X$24))</f>
        <v>1.1639419076439061E-2</v>
      </c>
      <c r="AG2929" s="90">
        <f>_xll.qlIndexFixing(TenorBasisIndex6M,$AB2929,TRUE,_xll.ohTrigger(trigger,$X$24))</f>
        <v>1.1635609151815362E-2</v>
      </c>
      <c r="AH2929" s="43">
        <f>_xll.qlIndexFixing($X$9,$AB2929,TRUE,trigger)</f>
        <v>1.1604803577640281E-2</v>
      </c>
      <c r="AI2929" s="45">
        <f t="shared" si="60"/>
        <v>0.30805574175080813</v>
      </c>
    </row>
    <row r="2930" spans="27:35" x14ac:dyDescent="0.2">
      <c r="AA2930" s="122" t="s">
        <v>88</v>
      </c>
      <c r="AB2930" s="40">
        <f>_xll.qlInterestRateIndexFixingDate($X$9,AC2930)</f>
        <v>59944</v>
      </c>
      <c r="AC2930" s="40">
        <f>_xll.qlCalendarAdvance(calendar,$AC2929,AA2930,,,trigger)</f>
        <v>59946</v>
      </c>
      <c r="AD2930" s="40">
        <f>_xll.qlInterestRateIndexMaturity($X$9,AC2930,)</f>
        <v>60128</v>
      </c>
      <c r="AE2930" s="43">
        <f>_xll.qlTenorBasisValue(TenorBasis6M,AC2930,_xll.ohTrigger(trigger,$X$24))</f>
        <v>1.9666011648793882E-4</v>
      </c>
      <c r="AF2930" s="90">
        <f>_xll.qlTenorBasisForwardRate(TenorBasis6M,AC2930,_xll.ohTrigger(trigger,$X$24))</f>
        <v>1.1643682101971642E-2</v>
      </c>
      <c r="AG2930" s="90">
        <f>_xll.qlIndexFixing(TenorBasisIndex6M,$AB2930,TRUE,_xll.ohTrigger(trigger,$X$24))</f>
        <v>1.1639872169465895E-2</v>
      </c>
      <c r="AH2930" s="43">
        <f>_xll.qlIndexFixing($X$9,$AB2930,TRUE,trigger)</f>
        <v>1.1609273876578775E-2</v>
      </c>
      <c r="AI2930" s="45">
        <f t="shared" si="60"/>
        <v>0.30598292887120543</v>
      </c>
    </row>
    <row r="2931" spans="27:35" x14ac:dyDescent="0.2">
      <c r="AA2931" s="122" t="s">
        <v>88</v>
      </c>
      <c r="AB2931" s="40">
        <f>_xll.qlInterestRateIndexFixingDate($X$9,AC2931)</f>
        <v>59951</v>
      </c>
      <c r="AC2931" s="40">
        <f>_xll.qlCalendarAdvance(calendar,$AC2930,AA2931,,,trigger)</f>
        <v>59953</v>
      </c>
      <c r="AD2931" s="40">
        <f>_xll.qlInterestRateIndexMaturity($X$9,AC2931,)</f>
        <v>60135</v>
      </c>
      <c r="AE2931" s="43">
        <f>_xll.qlTenorBasisValue(TenorBasis6M,AC2931,_xll.ohTrigger(trigger,$X$24))</f>
        <v>1.966465495925717E-4</v>
      </c>
      <c r="AF2931" s="90">
        <f>_xll.qlTenorBasisForwardRate(TenorBasis6M,AC2931,_xll.ohTrigger(trigger,$X$24))</f>
        <v>1.1647981527036841E-2</v>
      </c>
      <c r="AG2931" s="90">
        <f>_xll.qlIndexFixing(TenorBasisIndex6M,$AB2931,TRUE,_xll.ohTrigger(trigger,$X$24))</f>
        <v>1.1644171586578775E-2</v>
      </c>
      <c r="AH2931" s="43">
        <f>_xll.qlIndexFixing($X$9,$AB2931,TRUE,trigger)</f>
        <v>1.1613782958953069E-2</v>
      </c>
      <c r="AI2931" s="45">
        <f t="shared" si="60"/>
        <v>0.30388627625705866</v>
      </c>
    </row>
    <row r="2932" spans="27:35" x14ac:dyDescent="0.2">
      <c r="AA2932" s="122" t="s">
        <v>88</v>
      </c>
      <c r="AB2932" s="40">
        <f>_xll.qlInterestRateIndexFixingDate($X$9,AC2932)</f>
        <v>59958</v>
      </c>
      <c r="AC2932" s="40">
        <f>_xll.qlCalendarAdvance(calendar,$AC2931,AA2932,,,trigger)</f>
        <v>59960</v>
      </c>
      <c r="AD2932" s="40">
        <f>_xll.qlInterestRateIndexMaturity($X$9,AC2932,)</f>
        <v>60142</v>
      </c>
      <c r="AE2932" s="43">
        <f>_xll.qlTenorBasisValue(TenorBasis6M,AC2932,_xll.ohTrigger(trigger,$X$24))</f>
        <v>1.9663302761327398E-4</v>
      </c>
      <c r="AF2932" s="90">
        <f>_xll.qlTenorBasisForwardRate(TenorBasis6M,AC2932,_xll.ohTrigger(trigger,$X$24))</f>
        <v>1.1652317351723819E-2</v>
      </c>
      <c r="AG2932" s="90">
        <f>_xll.qlIndexFixing(TenorBasisIndex6M,$AB2932,TRUE,_xll.ohTrigger(trigger,$X$24))</f>
        <v>1.1648507403244038E-2</v>
      </c>
      <c r="AH2932" s="43">
        <f>_xll.qlIndexFixing($X$9,$AB2932,TRUE,trigger)</f>
        <v>1.1618330825026254E-2</v>
      </c>
      <c r="AI2932" s="45">
        <f t="shared" si="60"/>
        <v>0.30176578217784233</v>
      </c>
    </row>
    <row r="2933" spans="27:35" x14ac:dyDescent="0.2">
      <c r="AA2933" s="122" t="s">
        <v>88</v>
      </c>
      <c r="AB2933" s="40">
        <f>_xll.qlInterestRateIndexFixingDate($X$9,AC2933)</f>
        <v>59965</v>
      </c>
      <c r="AC2933" s="40">
        <f>_xll.qlCalendarAdvance(calendar,$AC2932,AA2933,,,trigger)</f>
        <v>59967</v>
      </c>
      <c r="AD2933" s="40">
        <f>_xll.qlInterestRateIndexMaturity($X$9,AC2933,)</f>
        <v>60153</v>
      </c>
      <c r="AE2933" s="43">
        <f>_xll.qlTenorBasisValue(TenorBasis6M,AC2933,_xll.ohTrigger(trigger,$X$24))</f>
        <v>1.9661955040380135E-4</v>
      </c>
      <c r="AF2933" s="90">
        <f>_xll.qlTenorBasisForwardRate(TenorBasis6M,AC2933,_xll.ohTrigger(trigger,$X$24))</f>
        <v>1.1658744620377954E-2</v>
      </c>
      <c r="AG2933" s="90">
        <f>_xll.qlIndexFixing(TenorBasisIndex6M,$AB2933,TRUE,_xll.ohTrigger(trigger,$X$24))</f>
        <v>1.1654934169375054E-2</v>
      </c>
      <c r="AH2933" s="43">
        <f>_xll.qlIndexFixing($X$9,$AB2933,TRUE,trigger)</f>
        <v>1.1625032857735867E-2</v>
      </c>
      <c r="AI2933" s="45">
        <f t="shared" si="60"/>
        <v>0.29901311639187256</v>
      </c>
    </row>
    <row r="2934" spans="27:35" x14ac:dyDescent="0.2">
      <c r="AA2934" s="122" t="s">
        <v>88</v>
      </c>
      <c r="AB2934" s="40">
        <f>_xll.qlInterestRateIndexFixingDate($X$9,AC2934)</f>
        <v>59972</v>
      </c>
      <c r="AC2934" s="40">
        <f>_xll.qlCalendarAdvance(calendar,$AC2933,AA2934,,,trigger)</f>
        <v>59974</v>
      </c>
      <c r="AD2934" s="40">
        <f>_xll.qlInterestRateIndexMaturity($X$9,AC2934,)</f>
        <v>60160</v>
      </c>
      <c r="AE2934" s="43">
        <f>_xll.qlTenorBasisValue(TenorBasis6M,AC2934,_xll.ohTrigger(trigger,$X$24))</f>
        <v>1.9660611781837517E-4</v>
      </c>
      <c r="AF2934" s="90">
        <f>_xll.qlTenorBasisForwardRate(TenorBasis6M,AC2934,_xll.ohTrigger(trigger,$X$24))</f>
        <v>1.1663164215350099E-2</v>
      </c>
      <c r="AG2934" s="90">
        <f>_xll.qlIndexFixing(TenorBasisIndex6M,$AB2934,TRUE,_xll.ohTrigger(trigger,$X$24))</f>
        <v>1.1659353755979698E-2</v>
      </c>
      <c r="AH2934" s="43">
        <f>_xll.qlIndexFixing($X$9,$AB2934,TRUE,trigger)</f>
        <v>1.1629669970629966E-2</v>
      </c>
      <c r="AI2934" s="45">
        <f t="shared" si="60"/>
        <v>0.29683785349732261</v>
      </c>
    </row>
    <row r="2935" spans="27:35" x14ac:dyDescent="0.2">
      <c r="AA2935" s="122" t="s">
        <v>88</v>
      </c>
      <c r="AB2935" s="40">
        <f>_xll.qlInterestRateIndexFixingDate($X$9,AC2935)</f>
        <v>59979</v>
      </c>
      <c r="AC2935" s="40">
        <f>_xll.qlCalendarAdvance(calendar,$AC2934,AA2935,,,trigger)</f>
        <v>59981</v>
      </c>
      <c r="AD2935" s="40">
        <f>_xll.qlInterestRateIndexMaturity($X$9,AC2935,)</f>
        <v>60167</v>
      </c>
      <c r="AE2935" s="43">
        <f>_xll.qlTenorBasisValue(TenorBasis6M,AC2935,_xll.ohTrigger(trigger,$X$24))</f>
        <v>1.9659272971168126E-4</v>
      </c>
      <c r="AF2935" s="90">
        <f>_xll.qlTenorBasisForwardRate(TenorBasis6M,AC2935,_xll.ohTrigger(trigger,$X$24))</f>
        <v>1.1667620215180726E-2</v>
      </c>
      <c r="AG2935" s="90">
        <f>_xll.qlIndexFixing(TenorBasisIndex6M,$AB2935,TRUE,_xll.ohTrigger(trigger,$X$24))</f>
        <v>1.1663809747370624E-2</v>
      </c>
      <c r="AH2935" s="43">
        <f>_xll.qlIndexFixing($X$9,$AB2935,TRUE,trigger)</f>
        <v>1.1634345873342734E-2</v>
      </c>
      <c r="AI2935" s="45">
        <f t="shared" si="60"/>
        <v>0.29463874027890402</v>
      </c>
    </row>
    <row r="2936" spans="27:35" x14ac:dyDescent="0.2">
      <c r="AA2936" s="122" t="s">
        <v>88</v>
      </c>
      <c r="AB2936" s="40">
        <f>_xll.qlInterestRateIndexFixingDate($X$9,AC2936)</f>
        <v>59986</v>
      </c>
      <c r="AC2936" s="40">
        <f>_xll.qlCalendarAdvance(calendar,$AC2935,AA2936,,,trigger)</f>
        <v>59988</v>
      </c>
      <c r="AD2936" s="40">
        <f>_xll.qlInterestRateIndexMaturity($X$9,AC2936,)</f>
        <v>60174</v>
      </c>
      <c r="AE2936" s="43">
        <f>_xll.qlTenorBasisValue(TenorBasis6M,AC2936,_xll.ohTrigger(trigger,$X$24))</f>
        <v>1.965793859388683E-4</v>
      </c>
      <c r="AF2936" s="90">
        <f>_xll.qlTenorBasisForwardRate(TenorBasis6M,AC2936,_xll.ohTrigger(trigger,$X$24))</f>
        <v>1.1672112619975557E-2</v>
      </c>
      <c r="AG2936" s="90">
        <f>_xll.qlIndexFixing(TenorBasisIndex6M,$AB2936,TRUE,_xll.ohTrigger(trigger,$X$24))</f>
        <v>1.1668302143654415E-2</v>
      </c>
      <c r="AH2936" s="43">
        <f>_xll.qlIndexFixing($X$9,$AB2936,TRUE,trigger)</f>
        <v>1.1639060566153086E-2</v>
      </c>
      <c r="AI2936" s="45">
        <f t="shared" si="60"/>
        <v>0.29241577501329041</v>
      </c>
    </row>
    <row r="2937" spans="27:35" x14ac:dyDescent="0.2">
      <c r="AA2937" s="122" t="s">
        <v>88</v>
      </c>
      <c r="AB2937" s="40">
        <f>_xll.qlInterestRateIndexFixingDate($X$9,AC2937)</f>
        <v>59993</v>
      </c>
      <c r="AC2937" s="40">
        <f>_xll.qlCalendarAdvance(calendar,$AC2936,AA2937,,,trigger)</f>
        <v>59995</v>
      </c>
      <c r="AD2937" s="40">
        <f>_xll.qlInterestRateIndexMaturity($X$9,AC2937,)</f>
        <v>60178</v>
      </c>
      <c r="AE2937" s="43">
        <f>_xll.qlTenorBasisValue(TenorBasis6M,AC2937,_xll.ohTrigger(trigger,$X$24))</f>
        <v>1.9656608635554645E-4</v>
      </c>
      <c r="AF2937" s="90">
        <f>_xll.qlTenorBasisForwardRate(TenorBasis6M,AC2937,_xll.ohTrigger(trigger,$X$24))</f>
        <v>1.167506680198317E-2</v>
      </c>
      <c r="AG2937" s="90">
        <f>_xll.qlIndexFixing(TenorBasisIndex6M,$AB2937,TRUE,_xll.ohTrigger(trigger,$X$24))</f>
        <v>1.1671256688548797E-2</v>
      </c>
      <c r="AH2937" s="43">
        <f>_xll.qlIndexFixing($X$9,$AB2937,TRUE,trigger)</f>
        <v>1.1642192016599611E-2</v>
      </c>
      <c r="AI2937" s="45">
        <f t="shared" si="60"/>
        <v>0.29064671949186049</v>
      </c>
    </row>
    <row r="2938" spans="27:35" x14ac:dyDescent="0.2">
      <c r="AA2938" s="122" t="s">
        <v>88</v>
      </c>
      <c r="AB2938" s="40">
        <f>_xll.qlInterestRateIndexFixingDate($X$9,AC2938)</f>
        <v>60000</v>
      </c>
      <c r="AC2938" s="40">
        <f>_xll.qlCalendarAdvance(calendar,$AC2937,AA2938,,,trigger)</f>
        <v>60002</v>
      </c>
      <c r="AD2938" s="40">
        <f>_xll.qlInterestRateIndexMaturity($X$9,AC2938,)</f>
        <v>60185</v>
      </c>
      <c r="AE2938" s="43">
        <f>_xll.qlTenorBasisValue(TenorBasis6M,AC2938,_xll.ohTrigger(trigger,$X$24))</f>
        <v>1.9655283081778597E-4</v>
      </c>
      <c r="AF2938" s="90">
        <f>_xll.qlTenorBasisForwardRate(TenorBasis6M,AC2938,_xll.ohTrigger(trigger,$X$24))</f>
        <v>1.1679623773812998E-2</v>
      </c>
      <c r="AG2938" s="90">
        <f>_xll.qlIndexFixing(TenorBasisIndex6M,$AB2938,TRUE,_xll.ohTrigger(trigger,$X$24))</f>
        <v>1.1675813651884874E-2</v>
      </c>
      <c r="AH2938" s="43">
        <f>_xll.qlIndexFixing($X$9,$AB2938,TRUE,trigger)</f>
        <v>1.1646975515218897E-2</v>
      </c>
      <c r="AI2938" s="45">
        <f t="shared" si="60"/>
        <v>0.28838136665976927</v>
      </c>
    </row>
    <row r="2939" spans="27:35" x14ac:dyDescent="0.2">
      <c r="AA2939" s="122" t="s">
        <v>88</v>
      </c>
      <c r="AB2939" s="40">
        <f>_xll.qlInterestRateIndexFixingDate($X$9,AC2939)</f>
        <v>60007</v>
      </c>
      <c r="AC2939" s="40">
        <f>_xll.qlCalendarAdvance(calendar,$AC2938,AA2939,,,trigger)</f>
        <v>60009</v>
      </c>
      <c r="AD2939" s="40">
        <f>_xll.qlInterestRateIndexMaturity($X$9,AC2939,)</f>
        <v>60192</v>
      </c>
      <c r="AE2939" s="43">
        <f>_xll.qlTenorBasisValue(TenorBasis6M,AC2939,_xll.ohTrigger(trigger,$X$24))</f>
        <v>1.9653961918211576E-4</v>
      </c>
      <c r="AF2939" s="90">
        <f>_xll.qlTenorBasisForwardRate(TenorBasis6M,AC2939,_xll.ohTrigger(trigger,$X$24))</f>
        <v>1.1684217147210489E-2</v>
      </c>
      <c r="AG2939" s="90">
        <f>_xll.qlIndexFixing(TenorBasisIndex6M,$AB2939,TRUE,_xll.ohTrigger(trigger,$X$24))</f>
        <v>1.1680407016719159E-2</v>
      </c>
      <c r="AH2939" s="43">
        <f>_xll.qlIndexFixing($X$9,$AB2939,TRUE,trigger)</f>
        <v>1.165179780078124E-2</v>
      </c>
      <c r="AI2939" s="45">
        <f t="shared" si="60"/>
        <v>0.28609215937919208</v>
      </c>
    </row>
    <row r="2940" spans="27:35" x14ac:dyDescent="0.2">
      <c r="AA2940" s="122" t="s">
        <v>88</v>
      </c>
      <c r="AB2940" s="40">
        <f>_xll.qlInterestRateIndexFixingDate($X$9,AC2940)</f>
        <v>60014</v>
      </c>
      <c r="AC2940" s="40">
        <f>_xll.qlCalendarAdvance(calendar,$AC2939,AA2940,,,trigger)</f>
        <v>60016</v>
      </c>
      <c r="AD2940" s="40">
        <f>_xll.qlInterestRateIndexMaturity($X$9,AC2940,)</f>
        <v>60199</v>
      </c>
      <c r="AE2940" s="43">
        <f>_xll.qlTenorBasisValue(TenorBasis6M,AC2940,_xll.ohTrigger(trigger,$X$24))</f>
        <v>1.9652645130552188E-4</v>
      </c>
      <c r="AF2940" s="90">
        <f>_xll.qlTenorBasisForwardRate(TenorBasis6M,AC2940,_xll.ohTrigger(trigger,$X$24))</f>
        <v>1.1688846922284406E-2</v>
      </c>
      <c r="AG2940" s="90">
        <f>_xll.qlIndexFixing(TenorBasisIndex6M,$AB2940,TRUE,_xll.ohTrigger(trigger,$X$24))</f>
        <v>1.1685036783159547E-2</v>
      </c>
      <c r="AH2940" s="43">
        <f>_xll.qlIndexFixing($X$9,$AB2940,TRUE,trigger)</f>
        <v>1.1656658873569691E-2</v>
      </c>
      <c r="AI2940" s="45">
        <f t="shared" si="60"/>
        <v>0.28377909589856132</v>
      </c>
    </row>
    <row r="2941" spans="27:35" x14ac:dyDescent="0.2">
      <c r="AA2941" s="122" t="s">
        <v>88</v>
      </c>
      <c r="AB2941" s="40">
        <f>_xll.qlInterestRateIndexFixingDate($X$9,AC2941)</f>
        <v>60021</v>
      </c>
      <c r="AC2941" s="40">
        <f>_xll.qlCalendarAdvance(calendar,$AC2940,AA2941,,,trigger)</f>
        <v>60024</v>
      </c>
      <c r="AD2941" s="40">
        <f>_xll.qlInterestRateIndexMaturity($X$9,AC2941,)</f>
        <v>60209</v>
      </c>
      <c r="AE2941" s="43">
        <f>_xll.qlTenorBasisValue(TenorBasis6M,AC2941,_xll.ohTrigger(trigger,$X$24))</f>
        <v>1.9651145570339024E-4</v>
      </c>
      <c r="AF2941" s="90">
        <f>_xll.qlTenorBasisForwardRate(TenorBasis6M,AC2941,_xll.ohTrigger(trigger,$X$24))</f>
        <v>1.1695254928355806E-2</v>
      </c>
      <c r="AG2941" s="90">
        <f>_xll.qlIndexFixing(TenorBasisIndex6M,$AB2941,TRUE,_xll.ohTrigger(trigger,$X$24))</f>
        <v>1.1691444531198223E-2</v>
      </c>
      <c r="AH2941" s="43">
        <f>_xll.qlIndexFixing($X$9,$AB2941,TRUE,trigger)</f>
        <v>1.1663367197732873E-2</v>
      </c>
      <c r="AI2941" s="45">
        <f t="shared" si="60"/>
        <v>0.28077333465350435</v>
      </c>
    </row>
    <row r="2942" spans="27:35" x14ac:dyDescent="0.2">
      <c r="AA2942" s="122" t="s">
        <v>88</v>
      </c>
      <c r="AB2942" s="40">
        <f>_xll.qlInterestRateIndexFixingDate($X$9,AC2942)</f>
        <v>60029</v>
      </c>
      <c r="AC2942" s="40">
        <f>_xll.qlCalendarAdvance(calendar,$AC2941,AA2942,,,trigger)</f>
        <v>60031</v>
      </c>
      <c r="AD2942" s="40">
        <f>_xll.qlInterestRateIndexMaturity($X$9,AC2942,)</f>
        <v>60216</v>
      </c>
      <c r="AE2942" s="43">
        <f>_xll.qlTenorBasisValue(TenorBasis6M,AC2942,_xll.ohTrigger(trigger,$X$24))</f>
        <v>1.9649838111678595E-4</v>
      </c>
      <c r="AF2942" s="90">
        <f>_xll.qlTenorBasisForwardRate(TenorBasis6M,AC2942,_xll.ohTrigger(trigger,$X$24))</f>
        <v>1.1699968213035974E-2</v>
      </c>
      <c r="AG2942" s="90">
        <f>_xll.qlIndexFixing(TenorBasisIndex6M,$AB2942,TRUE,_xll.ohTrigger(trigger,$X$24))</f>
        <v>1.1696157806983885E-2</v>
      </c>
      <c r="AH2942" s="43">
        <f>_xll.qlIndexFixing($X$9,$AB2942,TRUE,trigger)</f>
        <v>1.1668317248022969E-2</v>
      </c>
      <c r="AI2942" s="45">
        <f t="shared" si="60"/>
        <v>0.27840558960915207</v>
      </c>
    </row>
    <row r="2943" spans="27:35" x14ac:dyDescent="0.2">
      <c r="AA2943" s="122" t="s">
        <v>88</v>
      </c>
      <c r="AB2943" s="40">
        <f>_xll.qlInterestRateIndexFixingDate($X$9,AC2943)</f>
        <v>60036</v>
      </c>
      <c r="AC2943" s="40">
        <f>_xll.qlCalendarAdvance(calendar,$AC2942,AA2943,,,trigger)</f>
        <v>60038</v>
      </c>
      <c r="AD2943" s="40">
        <f>_xll.qlInterestRateIndexMaturity($X$9,AC2943,)</f>
        <v>60223</v>
      </c>
      <c r="AE2943" s="43">
        <f>_xll.qlTenorBasisValue(TenorBasis6M,AC2943,_xll.ohTrigger(trigger,$X$24))</f>
        <v>1.9648534984274658E-4</v>
      </c>
      <c r="AF2943" s="90">
        <f>_xll.qlTenorBasisForwardRate(TenorBasis6M,AC2943,_xll.ohTrigger(trigger,$X$24))</f>
        <v>1.170471790226082E-2</v>
      </c>
      <c r="AG2943" s="90">
        <f>_xll.qlIndexFixing(TenorBasisIndex6M,$AB2943,TRUE,_xll.ohTrigger(trigger,$X$24))</f>
        <v>1.1700907487244656E-2</v>
      </c>
      <c r="AH2943" s="43">
        <f>_xll.qlIndexFixing($X$9,$AB2943,TRUE,trigger)</f>
        <v>1.1673306089131408E-2</v>
      </c>
      <c r="AI2943" s="45">
        <f t="shared" si="60"/>
        <v>0.27601398113247588</v>
      </c>
    </row>
    <row r="2944" spans="27:35" x14ac:dyDescent="0.2">
      <c r="AA2944" s="122" t="s">
        <v>88</v>
      </c>
      <c r="AB2944" s="40">
        <f>_xll.qlInterestRateIndexFixingDate($X$9,AC2944)</f>
        <v>60043</v>
      </c>
      <c r="AC2944" s="40">
        <f>_xll.qlCalendarAdvance(calendar,$AC2943,AA2944,,,trigger)</f>
        <v>60045</v>
      </c>
      <c r="AD2944" s="40">
        <f>_xll.qlInterestRateIndexMaturity($X$9,AC2944,)</f>
        <v>60230</v>
      </c>
      <c r="AE2944" s="43">
        <f>_xll.qlTenorBasisValue(TenorBasis6M,AC2944,_xll.ohTrigger(trigger,$X$24))</f>
        <v>1.9647236174013744E-4</v>
      </c>
      <c r="AF2944" s="90">
        <f>_xll.qlTenorBasisForwardRate(TenorBasis6M,AC2944,_xll.ohTrigger(trigger,$X$24))</f>
        <v>1.1709503996153916E-2</v>
      </c>
      <c r="AG2944" s="90">
        <f>_xll.qlIndexFixing(TenorBasisIndex6M,$AB2944,TRUE,_xll.ohTrigger(trigger,$X$24))</f>
        <v>1.1705693572103252E-2</v>
      </c>
      <c r="AH2944" s="43">
        <f>_xll.qlIndexFixing($X$9,$AB2944,TRUE,trigger)</f>
        <v>1.1678333721354166E-2</v>
      </c>
      <c r="AI2944" s="45">
        <f t="shared" si="60"/>
        <v>0.27359850749085135</v>
      </c>
    </row>
    <row r="2945" spans="27:35" x14ac:dyDescent="0.2">
      <c r="AA2945" s="122" t="s">
        <v>88</v>
      </c>
      <c r="AB2945" s="40">
        <f>_xll.qlInterestRateIndexFixingDate($X$9,AC2945)</f>
        <v>60050</v>
      </c>
      <c r="AC2945" s="40">
        <f>_xll.qlCalendarAdvance(calendar,$AC2944,AA2945,,,trigger)</f>
        <v>60052</v>
      </c>
      <c r="AD2945" s="40">
        <f>_xll.qlInterestRateIndexMaturity($X$9,AC2945,)</f>
        <v>60234</v>
      </c>
      <c r="AE2945" s="43">
        <f>_xll.qlTenorBasisValue(TenorBasis6M,AC2945,_xll.ohTrigger(trigger,$X$24))</f>
        <v>1.9645941666827376E-4</v>
      </c>
      <c r="AF2945" s="90">
        <f>_xll.qlTenorBasisForwardRate(TenorBasis6M,AC2945,_xll.ohTrigger(trigger,$X$24))</f>
        <v>1.17126854594945E-2</v>
      </c>
      <c r="AG2945" s="90">
        <f>_xll.qlIndexFixing(TenorBasisIndex6M,$AB2945,TRUE,_xll.ohTrigger(trigger,$X$24))</f>
        <v>1.1708875399106432E-2</v>
      </c>
      <c r="AH2945" s="43">
        <f>_xll.qlIndexFixing($X$9,$AB2945,TRUE,trigger)</f>
        <v>1.1681707416593525E-2</v>
      </c>
      <c r="AI2945" s="45">
        <f t="shared" si="60"/>
        <v>0.27167982512907651</v>
      </c>
    </row>
    <row r="2946" spans="27:35" x14ac:dyDescent="0.2">
      <c r="AA2946" s="122" t="s">
        <v>88</v>
      </c>
      <c r="AB2946" s="40">
        <f>_xll.qlInterestRateIndexFixingDate($X$9,AC2946)</f>
        <v>60057</v>
      </c>
      <c r="AC2946" s="40">
        <f>_xll.qlCalendarAdvance(calendar,$AC2945,AA2946,,,trigger)</f>
        <v>60059</v>
      </c>
      <c r="AD2946" s="40">
        <f>_xll.qlInterestRateIndexMaturity($X$9,AC2946,)</f>
        <v>60244</v>
      </c>
      <c r="AE2946" s="43">
        <f>_xll.qlTenorBasisValue(TenorBasis6M,AC2946,_xll.ohTrigger(trigger,$X$24))</f>
        <v>1.9644651448691945E-4</v>
      </c>
      <c r="AF2946" s="90">
        <f>_xll.qlTenorBasisForwardRate(TenorBasis6M,AC2946,_xll.ohTrigger(trigger,$X$24))</f>
        <v>1.171918539846035E-2</v>
      </c>
      <c r="AG2946" s="90">
        <f>_xll.qlIndexFixing(TenorBasisIndex6M,$AB2946,TRUE,_xll.ohTrigger(trigger,$X$24))</f>
        <v>1.1715374956126795E-2</v>
      </c>
      <c r="AH2946" s="43">
        <f>_xll.qlIndexFixing($X$9,$AB2946,TRUE,trigger)</f>
        <v>1.1688505360339959E-2</v>
      </c>
      <c r="AI2946" s="45">
        <f t="shared" si="60"/>
        <v>0.26869595786835343</v>
      </c>
    </row>
    <row r="2947" spans="27:35" x14ac:dyDescent="0.2">
      <c r="AA2947" s="122" t="s">
        <v>88</v>
      </c>
      <c r="AB2947" s="40">
        <f>_xll.qlInterestRateIndexFixingDate($X$9,AC2947)</f>
        <v>60064</v>
      </c>
      <c r="AC2947" s="40">
        <f>_xll.qlCalendarAdvance(calendar,$AC2946,AA2947,,,trigger)</f>
        <v>60066</v>
      </c>
      <c r="AD2947" s="40">
        <f>_xll.qlInterestRateIndexMaturity($X$9,AC2947,)</f>
        <v>60251</v>
      </c>
      <c r="AE2947" s="43">
        <f>_xll.qlTenorBasisValue(TenorBasis6M,AC2947,_xll.ohTrigger(trigger,$X$24))</f>
        <v>1.9643365505628562E-4</v>
      </c>
      <c r="AF2947" s="90">
        <f>_xll.qlTenorBasisForwardRate(TenorBasis6M,AC2947,_xll.ohTrigger(trigger,$X$24))</f>
        <v>1.1724080707133802E-2</v>
      </c>
      <c r="AG2947" s="90">
        <f>_xll.qlIndexFixing(TenorBasisIndex6M,$AB2947,TRUE,_xll.ohTrigger(trigger,$X$24))</f>
        <v>1.1720270255552726E-2</v>
      </c>
      <c r="AH2947" s="43">
        <f>_xll.qlIndexFixing($X$9,$AB2947,TRUE,trigger)</f>
        <v>1.1693649367707915E-2</v>
      </c>
      <c r="AI2947" s="45">
        <f t="shared" si="60"/>
        <v>0.26620887844811325</v>
      </c>
    </row>
    <row r="2948" spans="27:35" x14ac:dyDescent="0.2">
      <c r="AA2948" s="122" t="s">
        <v>88</v>
      </c>
      <c r="AB2948" s="40">
        <f>_xll.qlInterestRateIndexFixingDate($X$9,AC2948)</f>
        <v>60071</v>
      </c>
      <c r="AC2948" s="40">
        <f>_xll.qlCalendarAdvance(calendar,$AC2947,AA2948,,,trigger)</f>
        <v>60073</v>
      </c>
      <c r="AD2948" s="40">
        <f>_xll.qlInterestRateIndexMaturity($X$9,AC2948,)</f>
        <v>60258</v>
      </c>
      <c r="AE2948" s="43">
        <f>_xll.qlTenorBasisValue(TenorBasis6M,AC2948,_xll.ohTrigger(trigger,$X$24))</f>
        <v>1.9642083823702915E-4</v>
      </c>
      <c r="AF2948" s="90">
        <f>_xll.qlTenorBasisForwardRate(TenorBasis6M,AC2948,_xll.ohTrigger(trigger,$X$24))</f>
        <v>1.1729012421001356E-2</v>
      </c>
      <c r="AG2948" s="90">
        <f>_xll.qlIndexFixing(TenorBasisIndex6M,$AB2948,TRUE,_xll.ohTrigger(trigger,$X$24))</f>
        <v>1.1725201960101897E-2</v>
      </c>
      <c r="AH2948" s="43">
        <f>_xll.qlIndexFixing($X$9,$AB2948,TRUE,trigger)</f>
        <v>1.16988321673996E-2</v>
      </c>
      <c r="AI2948" s="45">
        <f t="shared" si="60"/>
        <v>0.26369792702296213</v>
      </c>
    </row>
    <row r="2949" spans="27:35" x14ac:dyDescent="0.2">
      <c r="AA2949" s="122" t="s">
        <v>88</v>
      </c>
      <c r="AB2949" s="40">
        <f>_xll.qlInterestRateIndexFixingDate($X$9,AC2949)</f>
        <v>60078</v>
      </c>
      <c r="AC2949" s="40">
        <f>_xll.qlCalendarAdvance(calendar,$AC2948,AA2949,,,trigger)</f>
        <v>60080</v>
      </c>
      <c r="AD2949" s="40">
        <f>_xll.qlInterestRateIndexMaturity($X$9,AC2949,)</f>
        <v>60265</v>
      </c>
      <c r="AE2949" s="43">
        <f>_xll.qlTenorBasisValue(TenorBasis6M,AC2949,_xll.ohTrigger(trigger,$X$24))</f>
        <v>1.9640806389025143E-4</v>
      </c>
      <c r="AF2949" s="90">
        <f>_xll.qlTenorBasisForwardRate(TenorBasis6M,AC2949,_xll.ohTrigger(trigger,$X$24))</f>
        <v>1.1733980540199121E-2</v>
      </c>
      <c r="AG2949" s="90">
        <f>_xll.qlIndexFixing(TenorBasisIndex6M,$AB2949,TRUE,_xll.ohTrigger(trigger,$X$24))</f>
        <v>1.173017006990955E-2</v>
      </c>
      <c r="AH2949" s="43">
        <f>_xll.qlIndexFixing($X$9,$AB2949,TRUE,trigger)</f>
        <v>1.1704053759722666E-2</v>
      </c>
      <c r="AI2949" s="45">
        <f t="shared" si="60"/>
        <v>0.26116310186884495</v>
      </c>
    </row>
    <row r="2950" spans="27:35" x14ac:dyDescent="0.2">
      <c r="AA2950" s="122" t="s">
        <v>88</v>
      </c>
      <c r="AB2950" s="40">
        <f>_xll.qlInterestRateIndexFixingDate($X$9,AC2950)</f>
        <v>60085</v>
      </c>
      <c r="AC2950" s="40">
        <f>_xll.qlCalendarAdvance(calendar,$AC2949,AA2950,,,trigger)</f>
        <v>60087</v>
      </c>
      <c r="AD2950" s="40">
        <f>_xll.qlInterestRateIndexMaturity($X$9,AC2950,)</f>
        <v>60272</v>
      </c>
      <c r="AE2950" s="43">
        <f>_xll.qlTenorBasisValue(TenorBasis6M,AC2950,_xll.ohTrigger(trigger,$X$24))</f>
        <v>1.9639533187749687E-4</v>
      </c>
      <c r="AF2950" s="90">
        <f>_xll.qlTenorBasisForwardRate(TenorBasis6M,AC2950,_xll.ohTrigger(trigger,$X$24))</f>
        <v>1.1738985064866227E-2</v>
      </c>
      <c r="AG2950" s="90">
        <f>_xll.qlIndexFixing(TenorBasisIndex6M,$AB2950,TRUE,_xll.ohTrigger(trigger,$X$24))</f>
        <v>1.1735174585116548E-2</v>
      </c>
      <c r="AH2950" s="43">
        <f>_xll.qlIndexFixing($X$9,$AB2950,TRUE,trigger)</f>
        <v>1.1709314144987777E-2</v>
      </c>
      <c r="AI2950" s="45">
        <f t="shared" si="60"/>
        <v>0.25860440128771045</v>
      </c>
    </row>
    <row r="2951" spans="27:35" x14ac:dyDescent="0.2">
      <c r="AA2951" s="122" t="s">
        <v>88</v>
      </c>
      <c r="AB2951" s="40">
        <f>_xll.qlInterestRateIndexFixingDate($X$9,AC2951)</f>
        <v>60092</v>
      </c>
      <c r="AC2951" s="40">
        <f>_xll.qlCalendarAdvance(calendar,$AC2950,AA2951,,,trigger)</f>
        <v>60094</v>
      </c>
      <c r="AD2951" s="40">
        <f>_xll.qlInterestRateIndexMaturity($X$9,AC2951,)</f>
        <v>60279</v>
      </c>
      <c r="AE2951" s="43">
        <f>_xll.qlTenorBasisValue(TenorBasis6M,AC2951,_xll.ohTrigger(trigger,$X$24))</f>
        <v>1.9638264206075167E-4</v>
      </c>
      <c r="AF2951" s="90">
        <f>_xll.qlTenorBasisForwardRate(TenorBasis6M,AC2951,_xll.ohTrigger(trigger,$X$24))</f>
        <v>1.1744025995144831E-2</v>
      </c>
      <c r="AG2951" s="90">
        <f>_xll.qlIndexFixing(TenorBasisIndex6M,$AB2951,TRUE,_xll.ohTrigger(trigger,$X$24))</f>
        <v>1.1740215505864182E-2</v>
      </c>
      <c r="AH2951" s="43">
        <f>_xll.qlIndexFixing($X$9,$AB2951,TRUE,trigger)</f>
        <v>1.1714613323506904E-2</v>
      </c>
      <c r="AI2951" s="45">
        <f t="shared" si="60"/>
        <v>0.25602182357278153</v>
      </c>
    </row>
    <row r="2952" spans="27:35" x14ac:dyDescent="0.2">
      <c r="AA2952" s="122" t="s">
        <v>88</v>
      </c>
      <c r="AB2952" s="40">
        <f>_xll.qlInterestRateIndexFixingDate($X$9,AC2952)</f>
        <v>60099</v>
      </c>
      <c r="AC2952" s="40">
        <f>_xll.qlCalendarAdvance(calendar,$AC2951,AA2952,,,trigger)</f>
        <v>60101</v>
      </c>
      <c r="AD2952" s="40">
        <f>_xll.qlInterestRateIndexMaturity($X$9,AC2952,)</f>
        <v>60286</v>
      </c>
      <c r="AE2952" s="43">
        <f>_xll.qlTenorBasisValue(TenorBasis6M,AC2952,_xll.ohTrigger(trigger,$X$24))</f>
        <v>1.9636999430244225E-4</v>
      </c>
      <c r="AF2952" s="90">
        <f>_xll.qlTenorBasisForwardRate(TenorBasis6M,AC2952,_xll.ohTrigger(trigger,$X$24))</f>
        <v>1.1749103331180547E-2</v>
      </c>
      <c r="AG2952" s="90">
        <f>_xll.qlIndexFixing(TenorBasisIndex6M,$AB2952,TRUE,_xll.ohTrigger(trigger,$X$24))</f>
        <v>1.1745292832297633E-2</v>
      </c>
      <c r="AH2952" s="43">
        <f>_xll.qlIndexFixing($X$9,$AB2952,TRUE,trigger)</f>
        <v>1.1719951295596765E-2</v>
      </c>
      <c r="AI2952" s="45">
        <f t="shared" si="60"/>
        <v>0.25341536700867684</v>
      </c>
    </row>
    <row r="2953" spans="27:35" x14ac:dyDescent="0.2">
      <c r="AA2953" s="122" t="s">
        <v>88</v>
      </c>
      <c r="AB2953" s="40">
        <f>_xll.qlInterestRateIndexFixingDate($X$9,AC2953)</f>
        <v>60106</v>
      </c>
      <c r="AC2953" s="40">
        <f>_xll.qlCalendarAdvance(calendar,$AC2952,AA2953,,,trigger)</f>
        <v>60108</v>
      </c>
      <c r="AD2953" s="40">
        <f>_xll.qlInterestRateIndexMaturity($X$9,AC2953,)</f>
        <v>60293</v>
      </c>
      <c r="AE2953" s="43">
        <f>_xll.qlTenorBasisValue(TenorBasis6M,AC2953,_xll.ohTrigger(trigger,$X$24))</f>
        <v>1.9635738846543409E-4</v>
      </c>
      <c r="AF2953" s="90">
        <f>_xll.qlTenorBasisForwardRate(TenorBasis6M,AC2953,_xll.ohTrigger(trigger,$X$24))</f>
        <v>1.1754217073119853E-2</v>
      </c>
      <c r="AG2953" s="90">
        <f>_xll.qlIndexFixing(TenorBasisIndex6M,$AB2953,TRUE,_xll.ohTrigger(trigger,$X$24))</f>
        <v>1.1750406564564244E-2</v>
      </c>
      <c r="AH2953" s="43">
        <f>_xll.qlIndexFixing($X$9,$AB2953,TRUE,trigger)</f>
        <v>1.1725328061572783E-2</v>
      </c>
      <c r="AI2953" s="45">
        <f t="shared" si="60"/>
        <v>0.25078502991460538</v>
      </c>
    </row>
    <row r="2954" spans="27:35" x14ac:dyDescent="0.2">
      <c r="AA2954" s="122" t="s">
        <v>88</v>
      </c>
      <c r="AB2954" s="40">
        <f>_xll.qlInterestRateIndexFixingDate($X$9,AC2954)</f>
        <v>60113</v>
      </c>
      <c r="AC2954" s="40">
        <f>_xll.qlCalendarAdvance(calendar,$AC2953,AA2954,,,trigger)</f>
        <v>60115</v>
      </c>
      <c r="AD2954" s="40">
        <f>_xll.qlInterestRateIndexMaturity($X$9,AC2954,)</f>
        <v>60300</v>
      </c>
      <c r="AE2954" s="43">
        <f>_xll.qlTenorBasisValue(TenorBasis6M,AC2954,_xll.ohTrigger(trigger,$X$24))</f>
        <v>1.9634482441303024E-4</v>
      </c>
      <c r="AF2954" s="90">
        <f>_xll.qlTenorBasisForwardRate(TenorBasis6M,AC2954,_xll.ohTrigger(trigger,$X$24))</f>
        <v>1.1759367221111386E-2</v>
      </c>
      <c r="AG2954" s="90">
        <f>_xll.qlIndexFixing(TenorBasisIndex6M,$AB2954,TRUE,_xll.ohTrigger(trigger,$X$24))</f>
        <v>1.1755556702811787E-2</v>
      </c>
      <c r="AH2954" s="43">
        <f>_xll.qlIndexFixing($X$9,$AB2954,TRUE,trigger)</f>
        <v>1.1730743621755135E-2</v>
      </c>
      <c r="AI2954" s="45">
        <f t="shared" si="60"/>
        <v>0.2481308105665124</v>
      </c>
    </row>
    <row r="2955" spans="27:35" x14ac:dyDescent="0.2">
      <c r="AA2955" s="122" t="s">
        <v>88</v>
      </c>
      <c r="AB2955" s="40">
        <f>_xll.qlInterestRateIndexFixingDate($X$9,AC2955)</f>
        <v>60120</v>
      </c>
      <c r="AC2955" s="40">
        <f>_xll.qlCalendarAdvance(calendar,$AC2954,AA2955,,,trigger)</f>
        <v>60122</v>
      </c>
      <c r="AD2955" s="40">
        <f>_xll.qlInterestRateIndexMaturity($X$9,AC2955,)</f>
        <v>60307</v>
      </c>
      <c r="AE2955" s="43">
        <f>_xll.qlTenorBasisValue(TenorBasis6M,AC2955,_xll.ohTrigger(trigger,$X$24))</f>
        <v>1.9633230200897001E-4</v>
      </c>
      <c r="AF2955" s="90">
        <f>_xll.qlTenorBasisForwardRate(TenorBasis6M,AC2955,_xll.ohTrigger(trigger,$X$24))</f>
        <v>1.1764553775308967E-2</v>
      </c>
      <c r="AG2955" s="90">
        <f>_xll.qlIndexFixing(TenorBasisIndex6M,$AB2955,TRUE,_xll.ohTrigger(trigger,$X$24))</f>
        <v>1.1760743247194517E-2</v>
      </c>
      <c r="AH2955" s="43">
        <f>_xll.qlIndexFixing($X$9,$AB2955,TRUE,trigger)</f>
        <v>1.1736197976465726E-2</v>
      </c>
      <c r="AI2955" s="45">
        <f t="shared" si="60"/>
        <v>0.24545270728790897</v>
      </c>
    </row>
    <row r="2956" spans="27:35" x14ac:dyDescent="0.2">
      <c r="AA2956" s="122" t="s">
        <v>88</v>
      </c>
      <c r="AB2956" s="40">
        <f>_xll.qlInterestRateIndexFixingDate($X$9,AC2956)</f>
        <v>60127</v>
      </c>
      <c r="AC2956" s="40">
        <f>_xll.qlCalendarAdvance(calendar,$AC2955,AA2956,,,trigger)</f>
        <v>60129</v>
      </c>
      <c r="AD2956" s="40">
        <f>_xll.qlInterestRateIndexMaturity($X$9,AC2956,)</f>
        <v>60314</v>
      </c>
      <c r="AE2956" s="43">
        <f>_xll.qlTenorBasisValue(TenorBasis6M,AC2956,_xll.ohTrigger(trigger,$X$24))</f>
        <v>1.9631982111742761E-4</v>
      </c>
      <c r="AF2956" s="90">
        <f>_xll.qlTenorBasisForwardRate(TenorBasis6M,AC2956,_xll.ohTrigger(trigger,$X$24))</f>
        <v>1.1769776735865991E-2</v>
      </c>
      <c r="AG2956" s="90">
        <f>_xll.qlIndexFixing(TenorBasisIndex6M,$AB2956,TRUE,_xll.ohTrigger(trigger,$X$24))</f>
        <v>1.1765966197866257E-2</v>
      </c>
      <c r="AH2956" s="43">
        <f>_xll.qlIndexFixing($X$9,$AB2956,TRUE,trigger)</f>
        <v>1.174169112602862E-2</v>
      </c>
      <c r="AI2956" s="45">
        <f t="shared" si="60"/>
        <v>0.24275071837637219</v>
      </c>
    </row>
    <row r="2957" spans="27:35" x14ac:dyDescent="0.2">
      <c r="AA2957" s="122" t="s">
        <v>88</v>
      </c>
      <c r="AB2957" s="40">
        <f>_xll.qlInterestRateIndexFixingDate($X$9,AC2957)</f>
        <v>60134</v>
      </c>
      <c r="AC2957" s="40">
        <f>_xll.qlCalendarAdvance(calendar,$AC2956,AA2957,,,trigger)</f>
        <v>60136</v>
      </c>
      <c r="AD2957" s="40">
        <f>_xll.qlInterestRateIndexMaturity($X$9,AC2957,)</f>
        <v>60321</v>
      </c>
      <c r="AE2957" s="43">
        <f>_xll.qlTenorBasisValue(TenorBasis6M,AC2957,_xll.ohTrigger(trigger,$X$24))</f>
        <v>1.9630738160301083E-4</v>
      </c>
      <c r="AF2957" s="90">
        <f>_xll.qlTenorBasisForwardRate(TenorBasis6M,AC2957,_xll.ohTrigger(trigger,$X$24))</f>
        <v>1.1775036102938004E-2</v>
      </c>
      <c r="AG2957" s="90">
        <f>_xll.qlIndexFixing(TenorBasisIndex6M,$AB2957,TRUE,_xll.ohTrigger(trigger,$X$24))</f>
        <v>1.177122555498256E-2</v>
      </c>
      <c r="AH2957" s="43">
        <f>_xll.qlIndexFixing($X$9,$AB2957,TRUE,trigger)</f>
        <v>1.1747223070770044E-2</v>
      </c>
      <c r="AI2957" s="45">
        <f t="shared" si="60"/>
        <v>0.24002484212515968</v>
      </c>
    </row>
    <row r="2958" spans="27:35" x14ac:dyDescent="0.2">
      <c r="AA2958" s="122" t="s">
        <v>88</v>
      </c>
      <c r="AB2958" s="40">
        <f>_xll.qlInterestRateIndexFixingDate($X$9,AC2958)</f>
        <v>60141</v>
      </c>
      <c r="AC2958" s="40">
        <f>_xll.qlCalendarAdvance(calendar,$AC2957,AA2958,,,trigger)</f>
        <v>60143</v>
      </c>
      <c r="AD2958" s="40">
        <f>_xll.qlInterestRateIndexMaturity($X$9,AC2958,)</f>
        <v>60325</v>
      </c>
      <c r="AE2958" s="43">
        <f>_xll.qlTenorBasisValue(TenorBasis6M,AC2958,_xll.ohTrigger(trigger,$X$24))</f>
        <v>1.9629498333075963E-4</v>
      </c>
      <c r="AF2958" s="90">
        <f>_xll.qlTenorBasisForwardRate(TenorBasis6M,AC2958,_xll.ohTrigger(trigger,$X$24))</f>
        <v>1.1778582994296153E-2</v>
      </c>
      <c r="AG2958" s="90">
        <f>_xll.qlIndexFixing(TenorBasisIndex6M,$AB2958,TRUE,_xll.ohTrigger(trigger,$X$24))</f>
        <v>1.177477281137182E-2</v>
      </c>
      <c r="AH2958" s="43">
        <f>_xll.qlIndexFixing($X$9,$AB2958,TRUE,trigger)</f>
        <v>1.1750986268646868E-2</v>
      </c>
      <c r="AI2958" s="45">
        <f t="shared" si="60"/>
        <v>0.23786542724951384</v>
      </c>
    </row>
    <row r="2959" spans="27:35" x14ac:dyDescent="0.2">
      <c r="AA2959" s="122" t="s">
        <v>88</v>
      </c>
      <c r="AB2959" s="40">
        <f>_xll.qlInterestRateIndexFixingDate($X$9,AC2959)</f>
        <v>60148</v>
      </c>
      <c r="AC2959" s="40">
        <f>_xll.qlCalendarAdvance(calendar,$AC2958,AA2959,,,trigger)</f>
        <v>60150</v>
      </c>
      <c r="AD2959" s="40">
        <f>_xll.qlInterestRateIndexMaturity($X$9,AC2959,)</f>
        <v>60331</v>
      </c>
      <c r="AE2959" s="43">
        <f>_xll.qlTenorBasisValue(TenorBasis6M,AC2959,_xll.ohTrigger(trigger,$X$24))</f>
        <v>1.9628262616614486E-4</v>
      </c>
      <c r="AF2959" s="90">
        <f>_xll.qlTenorBasisForwardRate(TenorBasis6M,AC2959,_xll.ohTrigger(trigger,$X$24))</f>
        <v>1.1783321672208911E-2</v>
      </c>
      <c r="AG2959" s="90">
        <f>_xll.qlIndexFixing(TenorBasisIndex6M,$AB2959,TRUE,_xll.ohTrigger(trigger,$X$24))</f>
        <v>1.1779511604425429E-2</v>
      </c>
      <c r="AH2959" s="43">
        <f>_xll.qlIndexFixing($X$9,$AB2959,TRUE,trigger)</f>
        <v>1.175598206654932E-2</v>
      </c>
      <c r="AI2959" s="45">
        <f t="shared" si="60"/>
        <v>0.23529537876109535</v>
      </c>
    </row>
    <row r="2960" spans="27:35" x14ac:dyDescent="0.2">
      <c r="AA2960" s="122" t="s">
        <v>88</v>
      </c>
      <c r="AB2960" s="40">
        <f>_xll.qlInterestRateIndexFixingDate($X$9,AC2960)</f>
        <v>60155</v>
      </c>
      <c r="AC2960" s="40">
        <f>_xll.qlCalendarAdvance(calendar,$AC2959,AA2960,,,trigger)</f>
        <v>60157</v>
      </c>
      <c r="AD2960" s="40">
        <f>_xll.qlInterestRateIndexMaturity($X$9,AC2960,)</f>
        <v>60338</v>
      </c>
      <c r="AE2960" s="43">
        <f>_xll.qlTenorBasisValue(TenorBasis6M,AC2960,_xll.ohTrigger(trigger,$X$24))</f>
        <v>1.962703099750669E-4</v>
      </c>
      <c r="AF2960" s="90">
        <f>_xll.qlTenorBasisForwardRate(TenorBasis6M,AC2960,_xll.ohTrigger(trigger,$X$24))</f>
        <v>1.1788679158253103E-2</v>
      </c>
      <c r="AG2960" s="90">
        <f>_xll.qlIndexFixing(TenorBasisIndex6M,$AB2960,TRUE,_xll.ohTrigger(trigger,$X$24))</f>
        <v>1.1784869080546951E-2</v>
      </c>
      <c r="AH2960" s="43">
        <f>_xll.qlIndexFixing($X$9,$AB2960,TRUE,trigger)</f>
        <v>1.176161857970697E-2</v>
      </c>
      <c r="AI2960" s="45">
        <f t="shared" si="60"/>
        <v>0.232505008399813</v>
      </c>
    </row>
    <row r="2961" spans="27:35" x14ac:dyDescent="0.2">
      <c r="AA2961" s="122" t="s">
        <v>88</v>
      </c>
      <c r="AB2961" s="40">
        <f>_xll.qlInterestRateIndexFixingDate($X$9,AC2961)</f>
        <v>60162</v>
      </c>
      <c r="AC2961" s="40">
        <f>_xll.qlCalendarAdvance(calendar,$AC2960,AA2961,,,trigger)</f>
        <v>60164</v>
      </c>
      <c r="AD2961" s="40">
        <f>_xll.qlInterestRateIndexMaturity($X$9,AC2961,)</f>
        <v>60345</v>
      </c>
      <c r="AE2961" s="43">
        <f>_xll.qlTenorBasisValue(TenorBasis6M,AC2961,_xll.ohTrigger(trigger,$X$24))</f>
        <v>1.9625803462385437E-4</v>
      </c>
      <c r="AF2961" s="90">
        <f>_xll.qlTenorBasisForwardRate(TenorBasis6M,AC2961,_xll.ohTrigger(trigger,$X$24))</f>
        <v>1.1794073046341547E-2</v>
      </c>
      <c r="AG2961" s="90">
        <f>_xll.qlIndexFixing(TenorBasisIndex6M,$AB2961,TRUE,_xll.ohTrigger(trigger,$X$24))</f>
        <v>1.1790262958644711E-2</v>
      </c>
      <c r="AH2961" s="43">
        <f>_xll.qlIndexFixing($X$9,$AB2961,TRUE,trigger)</f>
        <v>1.1767293883867738E-2</v>
      </c>
      <c r="AI2961" s="45">
        <f t="shared" si="60"/>
        <v>0.22969074776973963</v>
      </c>
    </row>
    <row r="2962" spans="27:35" x14ac:dyDescent="0.2">
      <c r="AA2962" s="122" t="s">
        <v>88</v>
      </c>
      <c r="AB2962" s="40">
        <f>_xll.qlInterestRateIndexFixingDate($X$9,AC2962)</f>
        <v>60169</v>
      </c>
      <c r="AC2962" s="40">
        <f>_xll.qlCalendarAdvance(calendar,$AC2961,AA2962,,,trigger)</f>
        <v>60171</v>
      </c>
      <c r="AD2962" s="40">
        <f>_xll.qlInterestRateIndexMaturity($X$9,AC2962,)</f>
        <v>60352</v>
      </c>
      <c r="AE2962" s="43">
        <f>_xll.qlTenorBasisValue(TenorBasis6M,AC2962,_xll.ohTrigger(trigger,$X$24))</f>
        <v>1.9624579997926271E-4</v>
      </c>
      <c r="AF2962" s="90">
        <f>_xll.qlTenorBasisForwardRate(TenorBasis6M,AC2962,_xll.ohTrigger(trigger,$X$24))</f>
        <v>1.1799503336639414E-2</v>
      </c>
      <c r="AG2962" s="90">
        <f>_xll.qlIndexFixing(TenorBasisIndex6M,$AB2962,TRUE,_xll.ohTrigger(trigger,$X$24))</f>
        <v>1.1795693238881678E-2</v>
      </c>
      <c r="AH2962" s="43">
        <f>_xll.qlIndexFixing($X$9,$AB2962,TRUE,trigger)</f>
        <v>1.177300797936064E-2</v>
      </c>
      <c r="AI2962" s="45">
        <f t="shared" si="60"/>
        <v>0.22685259521038059</v>
      </c>
    </row>
    <row r="2963" spans="27:35" x14ac:dyDescent="0.2">
      <c r="AA2963" s="122" t="s">
        <v>88</v>
      </c>
      <c r="AB2963" s="40">
        <f>_xll.qlInterestRateIndexFixingDate($X$9,AC2963)</f>
        <v>60176</v>
      </c>
      <c r="AC2963" s="40">
        <f>_xll.qlCalendarAdvance(calendar,$AC2962,AA2963,,,trigger)</f>
        <v>60178</v>
      </c>
      <c r="AD2963" s="40">
        <f>_xll.qlInterestRateIndexMaturity($X$9,AC2963,)</f>
        <v>60360</v>
      </c>
      <c r="AE2963" s="43">
        <f>_xll.qlTenorBasisValue(TenorBasis6M,AC2963,_xll.ohTrigger(trigger,$X$24))</f>
        <v>1.9623360590847297E-4</v>
      </c>
      <c r="AF2963" s="90">
        <f>_xll.qlTenorBasisForwardRate(TenorBasis6M,AC2963,_xll.ohTrigger(trigger,$X$24))</f>
        <v>1.180556631748211E-2</v>
      </c>
      <c r="AG2963" s="90">
        <f>_xll.qlIndexFixing(TenorBasisIndex6M,$AB2963,TRUE,_xll.ohTrigger(trigger,$X$24))</f>
        <v>1.1801756084291173E-2</v>
      </c>
      <c r="AH2963" s="43">
        <f>_xll.qlIndexFixing($X$9,$AB2963,TRUE,trigger)</f>
        <v>1.1779377570356925E-2</v>
      </c>
      <c r="AI2963" s="45">
        <f t="shared" si="60"/>
        <v>0.22378513934247571</v>
      </c>
    </row>
    <row r="2964" spans="27:35" x14ac:dyDescent="0.2">
      <c r="AA2964" s="122" t="s">
        <v>88</v>
      </c>
      <c r="AB2964" s="40">
        <f>_xll.qlInterestRateIndexFixingDate($X$9,AC2964)</f>
        <v>60183</v>
      </c>
      <c r="AC2964" s="40">
        <f>_xll.qlCalendarAdvance(calendar,$AC2963,AA2964,,,trigger)</f>
        <v>60185</v>
      </c>
      <c r="AD2964" s="40">
        <f>_xll.qlInterestRateIndexMaturity($X$9,AC2964,)</f>
        <v>60367</v>
      </c>
      <c r="AE2964" s="43">
        <f>_xll.qlTenorBasisValue(TenorBasis6M,AC2964,_xll.ohTrigger(trigger,$X$24))</f>
        <v>1.962214522790904E-4</v>
      </c>
      <c r="AF2964" s="90">
        <f>_xll.qlTenorBasisForwardRate(TenorBasis6M,AC2964,_xll.ohTrigger(trigger,$X$24))</f>
        <v>1.1811072192925591E-2</v>
      </c>
      <c r="AG2964" s="90">
        <f>_xll.qlIndexFixing(TenorBasisIndex6M,$AB2964,TRUE,_xll.ohTrigger(trigger,$X$24))</f>
        <v>1.1807261949472092E-2</v>
      </c>
      <c r="AH2964" s="43">
        <f>_xll.qlIndexFixing($X$9,$AB2964,TRUE,trigger)</f>
        <v>1.1785172209503024E-2</v>
      </c>
      <c r="AI2964" s="45">
        <f t="shared" si="60"/>
        <v>0.22089739969068101</v>
      </c>
    </row>
    <row r="2965" spans="27:35" x14ac:dyDescent="0.2">
      <c r="AA2965" s="122" t="s">
        <v>88</v>
      </c>
      <c r="AB2965" s="40">
        <f>_xll.qlInterestRateIndexFixingDate($X$9,AC2965)</f>
        <v>60190</v>
      </c>
      <c r="AC2965" s="40">
        <f>_xll.qlCalendarAdvance(calendar,$AC2964,AA2965,,,trigger)</f>
        <v>60192</v>
      </c>
      <c r="AD2965" s="40">
        <f>_xll.qlInterestRateIndexMaturity($X$9,AC2965,)</f>
        <v>60374</v>
      </c>
      <c r="AE2965" s="43">
        <f>_xll.qlTenorBasisValue(TenorBasis6M,AC2965,_xll.ohTrigger(trigger,$X$24))</f>
        <v>1.9620933895914317E-4</v>
      </c>
      <c r="AF2965" s="90">
        <f>_xll.qlTenorBasisForwardRate(TenorBasis6M,AC2965,_xll.ohTrigger(trigger,$X$24))</f>
        <v>1.1816614472364054E-2</v>
      </c>
      <c r="AG2965" s="90">
        <f>_xll.qlIndexFixing(TenorBasisIndex6M,$AB2965,TRUE,_xll.ohTrigger(trigger,$X$24))</f>
        <v>1.1812804218578601E-2</v>
      </c>
      <c r="AH2965" s="43">
        <f>_xll.qlIndexFixing($X$9,$AB2965,TRUE,trigger)</f>
        <v>1.1791005642369888E-2</v>
      </c>
      <c r="AI2965" s="45">
        <f t="shared" si="60"/>
        <v>0.21798576208712644</v>
      </c>
    </row>
    <row r="2966" spans="27:35" x14ac:dyDescent="0.2">
      <c r="AA2966" s="122" t="s">
        <v>88</v>
      </c>
      <c r="AB2966" s="40">
        <f>_xll.qlInterestRateIndexFixingDate($X$9,AC2966)</f>
        <v>60197</v>
      </c>
      <c r="AC2966" s="40">
        <f>_xll.qlCalendarAdvance(calendar,$AC2965,AA2966,,,trigger)</f>
        <v>60199</v>
      </c>
      <c r="AD2966" s="40">
        <f>_xll.qlInterestRateIndexMaturity($X$9,AC2966,)</f>
        <v>60381</v>
      </c>
      <c r="AE2966" s="43">
        <f>_xll.qlTenorBasisValue(TenorBasis6M,AC2966,_xll.ohTrigger(trigger,$X$24))</f>
        <v>1.9619726581708105E-4</v>
      </c>
      <c r="AF2966" s="90">
        <f>_xll.qlTenorBasisForwardRate(TenorBasis6M,AC2966,_xll.ohTrigger(trigger,$X$24))</f>
        <v>1.1822193155972306E-2</v>
      </c>
      <c r="AG2966" s="90">
        <f>_xll.qlIndexFixing(TenorBasisIndex6M,$AB2966,TRUE,_xll.ohTrigger(trigger,$X$24))</f>
        <v>1.1818382891785063E-2</v>
      </c>
      <c r="AH2966" s="43">
        <f>_xll.qlIndexFixing($X$9,$AB2966,TRUE,trigger)</f>
        <v>1.1796877869297461E-2</v>
      </c>
      <c r="AI2966" s="45">
        <f t="shared" si="60"/>
        <v>0.21505022487601846</v>
      </c>
    </row>
    <row r="2967" spans="27:35" x14ac:dyDescent="0.2">
      <c r="AA2967" s="122" t="s">
        <v>88</v>
      </c>
      <c r="AB2967" s="40">
        <f>_xll.qlInterestRateIndexFixingDate($X$9,AC2967)</f>
        <v>60204</v>
      </c>
      <c r="AC2967" s="40">
        <f>_xll.qlCalendarAdvance(calendar,$AC2966,AA2967,,,trigger)</f>
        <v>60206</v>
      </c>
      <c r="AD2967" s="40">
        <f>_xll.qlInterestRateIndexMaturity($X$9,AC2967,)</f>
        <v>60387</v>
      </c>
      <c r="AE2967" s="43">
        <f>_xll.qlTenorBasisValue(TenorBasis6M,AC2967,_xll.ohTrigger(trigger,$X$24))</f>
        <v>1.9618523272177412E-4</v>
      </c>
      <c r="AF2967" s="90">
        <f>_xll.qlTenorBasisForwardRate(TenorBasis6M,AC2967,_xll.ohTrigger(trigger,$X$24))</f>
        <v>1.1827200827071872E-2</v>
      </c>
      <c r="AG2967" s="90">
        <f>_xll.qlIndexFixing(TenorBasisIndex6M,$AB2967,TRUE,_xll.ohTrigger(trigger,$X$24))</f>
        <v>1.1823390677972664E-2</v>
      </c>
      <c r="AH2967" s="43">
        <f>_xll.qlIndexFixing($X$9,$AB2967,TRUE,trigger)</f>
        <v>1.1802160338523339E-2</v>
      </c>
      <c r="AI2967" s="45">
        <f t="shared" si="60"/>
        <v>0.21230339449325106</v>
      </c>
    </row>
    <row r="2968" spans="27:35" x14ac:dyDescent="0.2">
      <c r="AA2968" s="122" t="s">
        <v>88</v>
      </c>
      <c r="AB2968" s="40">
        <f>_xll.qlInterestRateIndexFixingDate($X$9,AC2968)</f>
        <v>60211</v>
      </c>
      <c r="AC2968" s="40">
        <f>_xll.qlCalendarAdvance(calendar,$AC2967,AA2968,,,trigger)</f>
        <v>60213</v>
      </c>
      <c r="AD2968" s="40">
        <f>_xll.qlInterestRateIndexMaturity($X$9,AC2968,)</f>
        <v>60394</v>
      </c>
      <c r="AE2968" s="43">
        <f>_xll.qlTenorBasisValue(TenorBasis6M,AC2968,_xll.ohTrigger(trigger,$X$24))</f>
        <v>1.9617323954251146E-4</v>
      </c>
      <c r="AF2968" s="90">
        <f>_xll.qlTenorBasisForwardRate(TenorBasis6M,AC2968,_xll.ohTrigger(trigger,$X$24))</f>
        <v>1.1832849534150534E-2</v>
      </c>
      <c r="AG2968" s="90">
        <f>_xll.qlIndexFixing(TenorBasisIndex6M,$AB2968,TRUE,_xll.ohTrigger(trigger,$X$24))</f>
        <v>1.1829039374574402E-2</v>
      </c>
      <c r="AH2968" s="43">
        <f>_xll.qlIndexFixing($X$9,$AB2968,TRUE,trigger)</f>
        <v>1.1808107189069042E-2</v>
      </c>
      <c r="AI2968" s="45">
        <f t="shared" si="60"/>
        <v>0.2093218550536062</v>
      </c>
    </row>
    <row r="2969" spans="27:35" x14ac:dyDescent="0.2">
      <c r="AA2969" s="122" t="s">
        <v>88</v>
      </c>
      <c r="AB2969" s="40">
        <f>_xll.qlInterestRateIndexFixingDate($X$9,AC2969)</f>
        <v>60218</v>
      </c>
      <c r="AC2969" s="40">
        <f>_xll.qlCalendarAdvance(calendar,$AC2968,AA2969,,,trigger)</f>
        <v>60220</v>
      </c>
      <c r="AD2969" s="40">
        <f>_xll.qlInterestRateIndexMaturity($X$9,AC2969,)</f>
        <v>60401</v>
      </c>
      <c r="AE2969" s="43">
        <f>_xll.qlTenorBasisValue(TenorBasis6M,AC2969,_xll.ohTrigger(trigger,$X$24))</f>
        <v>1.9616128614899979E-4</v>
      </c>
      <c r="AF2969" s="90">
        <f>_xll.qlTenorBasisForwardRate(TenorBasis6M,AC2969,_xll.ohTrigger(trigger,$X$24))</f>
        <v>1.1838534644635452E-2</v>
      </c>
      <c r="AG2969" s="90">
        <f>_xll.qlIndexFixing(TenorBasisIndex6M,$AB2969,TRUE,_xll.ohTrigger(trigger,$X$24))</f>
        <v>1.1834724474513501E-2</v>
      </c>
      <c r="AH2969" s="43">
        <f>_xll.qlIndexFixing($X$9,$AB2969,TRUE,trigger)</f>
        <v>1.1814092833320231E-2</v>
      </c>
      <c r="AI2969" s="45">
        <f t="shared" si="60"/>
        <v>0.20631641193270475</v>
      </c>
    </row>
    <row r="2970" spans="27:35" x14ac:dyDescent="0.2">
      <c r="AA2970" s="122" t="s">
        <v>88</v>
      </c>
      <c r="AB2970" s="40">
        <f>_xll.qlInterestRateIndexFixingDate($X$9,AC2970)</f>
        <v>60225</v>
      </c>
      <c r="AC2970" s="40">
        <f>_xll.qlCalendarAdvance(calendar,$AC2969,AA2970,,,trigger)</f>
        <v>60227</v>
      </c>
      <c r="AD2970" s="40">
        <f>_xll.qlInterestRateIndexMaturity($X$9,AC2970,)</f>
        <v>60408</v>
      </c>
      <c r="AE2970" s="43">
        <f>_xll.qlTenorBasisValue(TenorBasis6M,AC2970,_xll.ohTrigger(trigger,$X$24))</f>
        <v>1.9614937241136234E-4</v>
      </c>
      <c r="AF2970" s="90">
        <f>_xll.qlTenorBasisForwardRate(TenorBasis6M,AC2970,_xll.ohTrigger(trigger,$X$24))</f>
        <v>1.1844256158711231E-2</v>
      </c>
      <c r="AG2970" s="90">
        <f>_xll.qlIndexFixing(TenorBasisIndex6M,$AB2970,TRUE,_xll.ohTrigger(trigger,$X$24))</f>
        <v>1.1840445977974566E-2</v>
      </c>
      <c r="AH2970" s="43">
        <f>_xll.qlIndexFixing($X$9,$AB2970,TRUE,trigger)</f>
        <v>1.1820117271625356E-2</v>
      </c>
      <c r="AI2970" s="45">
        <f t="shared" si="60"/>
        <v>0.20328706349210038</v>
      </c>
    </row>
    <row r="2971" spans="27:35" x14ac:dyDescent="0.2">
      <c r="AA2971" s="122" t="s">
        <v>88</v>
      </c>
      <c r="AB2971" s="40">
        <f>_xll.qlInterestRateIndexFixingDate($X$9,AC2971)</f>
        <v>60232</v>
      </c>
      <c r="AC2971" s="40">
        <f>_xll.qlCalendarAdvance(calendar,$AC2970,AA2971,,,trigger)</f>
        <v>60234</v>
      </c>
      <c r="AD2971" s="40">
        <f>_xll.qlInterestRateIndexMaturity($X$9,AC2971,)</f>
        <v>60416</v>
      </c>
      <c r="AE2971" s="43">
        <f>_xll.qlTenorBasisValue(TenorBasis6M,AC2971,_xll.ohTrigger(trigger,$X$24))</f>
        <v>1.9613749820013727E-4</v>
      </c>
      <c r="AF2971" s="90">
        <f>_xll.qlTenorBasisForwardRate(TenorBasis6M,AC2971,_xll.ohTrigger(trigger,$X$24))</f>
        <v>1.1850632642777397E-2</v>
      </c>
      <c r="AG2971" s="90">
        <f>_xll.qlIndexFixing(TenorBasisIndex6M,$AB2971,TRUE,_xll.ohTrigger(trigger,$X$24))</f>
        <v>1.1846822325535453E-2</v>
      </c>
      <c r="AH2971" s="43">
        <f>_xll.qlIndexFixing($X$9,$AB2971,TRUE,trigger)</f>
        <v>1.1826820926949283E-2</v>
      </c>
      <c r="AI2971" s="45">
        <f t="shared" si="60"/>
        <v>0.20001398586169672</v>
      </c>
    </row>
    <row r="2972" spans="27:35" x14ac:dyDescent="0.2">
      <c r="AA2972" s="122" t="s">
        <v>88</v>
      </c>
      <c r="AB2972" s="40">
        <f>_xll.qlInterestRateIndexFixingDate($X$9,AC2972)</f>
        <v>60239</v>
      </c>
      <c r="AC2972" s="40">
        <f>_xll.qlCalendarAdvance(calendar,$AC2971,AA2972,,,trigger)</f>
        <v>60241</v>
      </c>
      <c r="AD2972" s="40">
        <f>_xll.qlInterestRateIndexMaturity($X$9,AC2972,)</f>
        <v>60423</v>
      </c>
      <c r="AE2972" s="43">
        <f>_xll.qlTenorBasisValue(TenorBasis6M,AC2972,_xll.ohTrigger(trigger,$X$24))</f>
        <v>1.9612566338627675E-4</v>
      </c>
      <c r="AF2972" s="90">
        <f>_xll.qlTenorBasisForwardRate(TenorBasis6M,AC2972,_xll.ohTrigger(trigger,$X$24))</f>
        <v>1.1856429755174992E-2</v>
      </c>
      <c r="AG2972" s="90">
        <f>_xll.qlIndexFixing(TenorBasisIndex6M,$AB2972,TRUE,_xll.ohTrigger(trigger,$X$24))</f>
        <v>1.1852619427114007E-2</v>
      </c>
      <c r="AH2972" s="43">
        <f>_xll.qlIndexFixing($X$9,$AB2972,TRUE,trigger)</f>
        <v>1.183292592553419E-2</v>
      </c>
      <c r="AI2972" s="45">
        <f t="shared" si="60"/>
        <v>0.19693501579817058</v>
      </c>
    </row>
    <row r="2973" spans="27:35" x14ac:dyDescent="0.2">
      <c r="AA2973" s="122" t="s">
        <v>88</v>
      </c>
      <c r="AB2973" s="40">
        <f>_xll.qlInterestRateIndexFixingDate($X$9,AC2973)</f>
        <v>60246</v>
      </c>
      <c r="AC2973" s="40">
        <f>_xll.qlCalendarAdvance(calendar,$AC2972,AA2973,,,trigger)</f>
        <v>60248</v>
      </c>
      <c r="AD2973" s="40">
        <f>_xll.qlInterestRateIndexMaturity($X$9,AC2973,)</f>
        <v>60430</v>
      </c>
      <c r="AE2973" s="43">
        <f>_xll.qlTenorBasisValue(TenorBasis6M,AC2973,_xll.ohTrigger(trigger,$X$24))</f>
        <v>1.9611386784114531E-4</v>
      </c>
      <c r="AF2973" s="90">
        <f>_xll.qlTenorBasisForwardRate(TenorBasis6M,AC2973,_xll.ohTrigger(trigger,$X$24))</f>
        <v>1.1862263273022228E-2</v>
      </c>
      <c r="AG2973" s="90">
        <f>_xll.qlIndexFixing(TenorBasisIndex6M,$AB2973,TRUE,_xll.ohTrigger(trigger,$X$24))</f>
        <v>1.1858452934070616E-2</v>
      </c>
      <c r="AH2973" s="43">
        <f>_xll.qlIndexFixing($X$9,$AB2973,TRUE,trigger)</f>
        <v>1.1839069720631036E-2</v>
      </c>
      <c r="AI2973" s="45">
        <f t="shared" si="60"/>
        <v>0.19383213439579799</v>
      </c>
    </row>
    <row r="2974" spans="27:35" x14ac:dyDescent="0.2">
      <c r="AA2974" s="122" t="s">
        <v>88</v>
      </c>
      <c r="AB2974" s="40">
        <f>_xll.qlInterestRateIndexFixingDate($X$9,AC2974)</f>
        <v>60253</v>
      </c>
      <c r="AC2974" s="40">
        <f>_xll.qlCalendarAdvance(calendar,$AC2973,AA2974,,,trigger)</f>
        <v>60255</v>
      </c>
      <c r="AD2974" s="40">
        <f>_xll.qlInterestRateIndexMaturity($X$9,AC2974,)</f>
        <v>60437</v>
      </c>
      <c r="AE2974" s="43">
        <f>_xll.qlTenorBasisValue(TenorBasis6M,AC2974,_xll.ohTrigger(trigger,$X$24))</f>
        <v>1.9610211143651881E-4</v>
      </c>
      <c r="AF2974" s="90">
        <f>_xll.qlTenorBasisForwardRate(TenorBasis6M,AC2974,_xll.ohTrigger(trigger,$X$24))</f>
        <v>1.1868133196511484E-2</v>
      </c>
      <c r="AG2974" s="90">
        <f>_xll.qlIndexFixing(TenorBasisIndex6M,$AB2974,TRUE,_xll.ohTrigger(trigger,$X$24))</f>
        <v>1.1864322846601164E-2</v>
      </c>
      <c r="AH2974" s="43">
        <f>_xll.qlIndexFixing($X$9,$AB2974,TRUE,trigger)</f>
        <v>1.184525231259953E-2</v>
      </c>
      <c r="AI2974" s="45">
        <f t="shared" si="60"/>
        <v>0.19070534001634082</v>
      </c>
    </row>
    <row r="2975" spans="27:35" x14ac:dyDescent="0.2">
      <c r="AA2975" s="122" t="s">
        <v>88</v>
      </c>
      <c r="AB2975" s="40">
        <f>_xll.qlInterestRateIndexFixingDate($X$9,AC2975)</f>
        <v>60259</v>
      </c>
      <c r="AC2975" s="40">
        <f>_xll.qlCalendarAdvance(calendar,$AC2974,AA2975,,,trigger)</f>
        <v>60265</v>
      </c>
      <c r="AD2975" s="40">
        <f>_xll.qlInterestRateIndexMaturity($X$9,AC2975,)</f>
        <v>60447</v>
      </c>
      <c r="AE2975" s="43">
        <f>_xll.qlTenorBasisValue(TenorBasis6M,AC2975,_xll.ohTrigger(trigger,$X$24))</f>
        <v>1.9608538421625533E-4</v>
      </c>
      <c r="AF2975" s="90">
        <f>_xll.qlTenorBasisForwardRate(TenorBasis6M,AC2975,_xll.ohTrigger(trigger,$X$24))</f>
        <v>1.1876581954529517E-2</v>
      </c>
      <c r="AG2975" s="90">
        <f>_xll.qlIndexFixing(TenorBasisIndex6M,$AB2975,TRUE,_xll.ohTrigger(trigger,$X$24))</f>
        <v>1.1872771588841927E-2</v>
      </c>
      <c r="AH2975" s="43">
        <f>_xll.qlIndexFixing($X$9,$AB2975,TRUE,trigger)</f>
        <v>1.1854151888253093E-2</v>
      </c>
      <c r="AI2975" s="45">
        <f t="shared" si="60"/>
        <v>0.18619700588834442</v>
      </c>
    </row>
    <row r="2976" spans="27:35" x14ac:dyDescent="0.2">
      <c r="AA2976" s="122" t="s">
        <v>88</v>
      </c>
      <c r="AB2976" s="40">
        <f>_xll.qlInterestRateIndexFixingDate($X$9,AC2976)</f>
        <v>60267</v>
      </c>
      <c r="AC2976" s="40">
        <f>_xll.qlCalendarAdvance(calendar,$AC2975,AA2976,,,trigger)</f>
        <v>60272</v>
      </c>
      <c r="AD2976" s="40">
        <f>_xll.qlInterestRateIndexMaturity($X$9,AC2976,)</f>
        <v>60454</v>
      </c>
      <c r="AE2976" s="43">
        <f>_xll.qlTenorBasisValue(TenorBasis6M,AC2976,_xll.ohTrigger(trigger,$X$24))</f>
        <v>1.9607372233582655E-4</v>
      </c>
      <c r="AF2976" s="90">
        <f>_xll.qlTenorBasisForwardRate(TenorBasis6M,AC2976,_xll.ohTrigger(trigger,$X$24))</f>
        <v>1.1882540292540629E-2</v>
      </c>
      <c r="AG2976" s="90">
        <f>_xll.qlIndexFixing(TenorBasisIndex6M,$AB2976,TRUE,_xll.ohTrigger(trigger,$X$24))</f>
        <v>1.1878729915723481E-2</v>
      </c>
      <c r="AH2976" s="43">
        <f>_xll.qlIndexFixing($X$9,$AB2976,TRUE,trigger)</f>
        <v>1.1860428702705029E-2</v>
      </c>
      <c r="AI2976" s="45">
        <f t="shared" si="60"/>
        <v>0.18301213018451917</v>
      </c>
    </row>
    <row r="2977" spans="27:35" x14ac:dyDescent="0.2">
      <c r="AA2977" s="122" t="s">
        <v>88</v>
      </c>
      <c r="AB2977" s="40">
        <f>_xll.qlInterestRateIndexFixingDate($X$9,AC2977)</f>
        <v>60275</v>
      </c>
      <c r="AC2977" s="40">
        <f>_xll.qlCalendarAdvance(calendar,$AC2976,AA2977,,,trigger)</f>
        <v>60279</v>
      </c>
      <c r="AD2977" s="40">
        <f>_xll.qlInterestRateIndexMaturity($X$9,AC2977,)</f>
        <v>60461</v>
      </c>
      <c r="AE2977" s="43">
        <f>_xll.qlTenorBasisValue(TenorBasis6M,AC2977,_xll.ohTrigger(trigger,$X$24))</f>
        <v>1.9606209915938165E-4</v>
      </c>
      <c r="AF2977" s="90">
        <f>_xll.qlTenorBasisForwardRate(TenorBasis6M,AC2977,_xll.ohTrigger(trigger,$X$24))</f>
        <v>1.1888535036873215E-2</v>
      </c>
      <c r="AG2977" s="90">
        <f>_xll.qlIndexFixing(TenorBasisIndex6M,$AB2977,TRUE,_xll.ohTrigger(trigger,$X$24))</f>
        <v>1.1884724648858432E-2</v>
      </c>
      <c r="AH2977" s="43">
        <f>_xll.qlIndexFixing($X$9,$AB2977,TRUE,trigger)</f>
        <v>1.1866744315277726E-2</v>
      </c>
      <c r="AI2977" s="45">
        <f t="shared" si="60"/>
        <v>0.17980333580705499</v>
      </c>
    </row>
    <row r="2978" spans="27:35" x14ac:dyDescent="0.2">
      <c r="AA2978" s="122" t="s">
        <v>88</v>
      </c>
      <c r="AB2978" s="40">
        <f>_xll.qlInterestRateIndexFixingDate($X$9,AC2978)</f>
        <v>60282</v>
      </c>
      <c r="AC2978" s="40">
        <f>_xll.qlCalendarAdvance(calendar,$AC2977,AA2978,,,trigger)</f>
        <v>60286</v>
      </c>
      <c r="AD2978" s="40">
        <f>_xll.qlInterestRateIndexMaturity($X$9,AC2978,)</f>
        <v>60468</v>
      </c>
      <c r="AE2978" s="43">
        <f>_xll.qlTenorBasisValue(TenorBasis6M,AC2978,_xll.ohTrigger(trigger,$X$24))</f>
        <v>1.9605051456050249E-4</v>
      </c>
      <c r="AF2978" s="90">
        <f>_xll.qlTenorBasisForwardRate(TenorBasis6M,AC2978,_xll.ohTrigger(trigger,$X$24))</f>
        <v>1.189456618773063E-2</v>
      </c>
      <c r="AG2978" s="90">
        <f>_xll.qlIndexFixing(TenorBasisIndex6M,$AB2978,TRUE,_xll.ohTrigger(trigger,$X$24))</f>
        <v>1.1890755788447059E-2</v>
      </c>
      <c r="AH2978" s="43">
        <f>_xll.qlIndexFixing($X$9,$AB2978,TRUE,trigger)</f>
        <v>1.1873098726340117E-2</v>
      </c>
      <c r="AI2978" s="45">
        <f t="shared" si="60"/>
        <v>0.17657062106941901</v>
      </c>
    </row>
    <row r="2979" spans="27:35" x14ac:dyDescent="0.2">
      <c r="AA2979" s="122" t="s">
        <v>88</v>
      </c>
      <c r="AB2979" s="40">
        <f>_xll.qlInterestRateIndexFixingDate($X$9,AC2979)</f>
        <v>60289</v>
      </c>
      <c r="AC2979" s="40">
        <f>_xll.qlCalendarAdvance(calendar,$AC2978,AA2979,,,trigger)</f>
        <v>60293</v>
      </c>
      <c r="AD2979" s="40">
        <f>_xll.qlInterestRateIndexMaturity($X$9,AC2979,)</f>
        <v>60475</v>
      </c>
      <c r="AE2979" s="43">
        <f>_xll.qlTenorBasisValue(TenorBasis6M,AC2979,_xll.ohTrigger(trigger,$X$24))</f>
        <v>1.9603896841317519E-4</v>
      </c>
      <c r="AF2979" s="90">
        <f>_xll.qlTenorBasisForwardRate(TenorBasis6M,AC2979,_xll.ohTrigger(trigger,$X$24))</f>
        <v>1.19006337453193E-2</v>
      </c>
      <c r="AG2979" s="90">
        <f>_xll.qlIndexFixing(TenorBasisIndex6M,$AB2979,TRUE,_xll.ohTrigger(trigger,$X$24))</f>
        <v>1.1896823334697984E-2</v>
      </c>
      <c r="AH2979" s="43">
        <f>_xll.qlIndexFixing($X$9,$AB2979,TRUE,trigger)</f>
        <v>1.1879491936263337E-2</v>
      </c>
      <c r="AI2979" s="45">
        <f t="shared" si="60"/>
        <v>0.17331398434647025</v>
      </c>
    </row>
    <row r="2980" spans="27:35" x14ac:dyDescent="0.2">
      <c r="AA2980" s="122" t="s">
        <v>88</v>
      </c>
      <c r="AB2980" s="40">
        <f>_xll.qlInterestRateIndexFixingDate($X$9,AC2980)</f>
        <v>60296</v>
      </c>
      <c r="AC2980" s="40">
        <f>_xll.qlCalendarAdvance(calendar,$AC2979,AA2980,,,trigger)</f>
        <v>60300</v>
      </c>
      <c r="AD2980" s="40">
        <f>_xll.qlInterestRateIndexMaturity($X$9,AC2980,)</f>
        <v>60482</v>
      </c>
      <c r="AE2980" s="43">
        <f>_xll.qlTenorBasisValue(TenorBasis6M,AC2980,_xll.ohTrigger(trigger,$X$24))</f>
        <v>1.96027460591789E-4</v>
      </c>
      <c r="AF2980" s="90">
        <f>_xll.qlTenorBasisForwardRate(TenorBasis6M,AC2980,_xll.ohTrigger(trigger,$X$24))</f>
        <v>1.1906737709847851E-2</v>
      </c>
      <c r="AG2980" s="90">
        <f>_xll.qlIndexFixing(TenorBasisIndex6M,$AB2980,TRUE,_xll.ohTrigger(trigger,$X$24))</f>
        <v>1.1902927287818957E-2</v>
      </c>
      <c r="AH2980" s="43">
        <f>_xll.qlIndexFixing($X$9,$AB2980,TRUE,trigger)</f>
        <v>1.1885923945422467E-2</v>
      </c>
      <c r="AI2980" s="45">
        <f t="shared" si="60"/>
        <v>0.17003342396489443</v>
      </c>
    </row>
    <row r="2981" spans="27:35" x14ac:dyDescent="0.2">
      <c r="AA2981" s="122" t="s">
        <v>88</v>
      </c>
      <c r="AB2981" s="40">
        <f>_xll.qlInterestRateIndexFixingDate($X$9,AC2981)</f>
        <v>60303</v>
      </c>
      <c r="AC2981" s="40">
        <f>_xll.qlCalendarAdvance(calendar,$AC2980,AA2981,,,trigger)</f>
        <v>60307</v>
      </c>
      <c r="AD2981" s="40">
        <f>_xll.qlInterestRateIndexMaturity($X$9,AC2981,)</f>
        <v>60489</v>
      </c>
      <c r="AE2981" s="43">
        <f>_xll.qlTenorBasisValue(TenorBasis6M,AC2981,_xll.ohTrigger(trigger,$X$24))</f>
        <v>1.9601599097113503E-4</v>
      </c>
      <c r="AF2981" s="90">
        <f>_xll.qlTenorBasisForwardRate(TenorBasis6M,AC2981,_xll.ohTrigger(trigger,$X$24))</f>
        <v>1.1912878081524027E-2</v>
      </c>
      <c r="AG2981" s="90">
        <f>_xll.qlIndexFixing(TenorBasisIndex6M,$AB2981,TRUE,_xll.ohTrigger(trigger,$X$24))</f>
        <v>1.1909067648017283E-2</v>
      </c>
      <c r="AH2981" s="43">
        <f>_xll.qlIndexFixing($X$9,$AB2981,TRUE,trigger)</f>
        <v>1.1892394754192596E-2</v>
      </c>
      <c r="AI2981" s="45">
        <f t="shared" si="60"/>
        <v>0.16672893824686702</v>
      </c>
    </row>
    <row r="2982" spans="27:35" x14ac:dyDescent="0.2">
      <c r="AA2982" s="122" t="s">
        <v>88</v>
      </c>
      <c r="AB2982" s="40">
        <f>_xll.qlInterestRateIndexFixingDate($X$9,AC2982)</f>
        <v>60310</v>
      </c>
      <c r="AC2982" s="40">
        <f>_xll.qlCalendarAdvance(calendar,$AC2981,AA2982,,,trigger)</f>
        <v>60314</v>
      </c>
      <c r="AD2982" s="40">
        <f>_xll.qlInterestRateIndexMaturity($X$9,AC2982,)</f>
        <v>60496</v>
      </c>
      <c r="AE2982" s="43">
        <f>_xll.qlTenorBasisValue(TenorBasis6M,AC2982,_xll.ohTrigger(trigger,$X$24))</f>
        <v>1.9600455942640497E-4</v>
      </c>
      <c r="AF2982" s="90">
        <f>_xll.qlTenorBasisForwardRate(TenorBasis6M,AC2982,_xll.ohTrigger(trigger,$X$24))</f>
        <v>1.1919054860563043E-2</v>
      </c>
      <c r="AG2982" s="90">
        <f>_xll.qlIndexFixing(TenorBasisIndex6M,$AB2982,TRUE,_xll.ohTrigger(trigger,$X$24))</f>
        <v>1.191524441550993E-2</v>
      </c>
      <c r="AH2982" s="43">
        <f>_xll.qlIndexFixing($X$9,$AB2982,TRUE,trigger)</f>
        <v>1.1898904362952319E-2</v>
      </c>
      <c r="AI2982" s="45">
        <f t="shared" si="60"/>
        <v>0.16340052557611146</v>
      </c>
    </row>
    <row r="2983" spans="27:35" x14ac:dyDescent="0.2">
      <c r="AA2983" s="122" t="s">
        <v>88</v>
      </c>
      <c r="AB2983" s="40">
        <f>_xll.qlInterestRateIndexFixingDate($X$9,AC2983)</f>
        <v>60317</v>
      </c>
      <c r="AC2983" s="40">
        <f>_xll.qlCalendarAdvance(calendar,$AC2982,AA2983,,,trigger)</f>
        <v>60321</v>
      </c>
      <c r="AD2983" s="40">
        <f>_xll.qlInterestRateIndexMaturity($X$9,AC2983,)</f>
        <v>60503</v>
      </c>
      <c r="AE2983" s="43">
        <f>_xll.qlTenorBasisValue(TenorBasis6M,AC2983,_xll.ohTrigger(trigger,$X$24))</f>
        <v>1.9599316583318989E-4</v>
      </c>
      <c r="AF2983" s="90">
        <f>_xll.qlTenorBasisForwardRate(TenorBasis6M,AC2983,_xll.ohTrigger(trigger,$X$24))</f>
        <v>1.192526804718011E-2</v>
      </c>
      <c r="AG2983" s="90">
        <f>_xll.qlIndexFixing(TenorBasisIndex6M,$AB2983,TRUE,_xll.ohTrigger(trigger,$X$24))</f>
        <v>1.1921457590509915E-2</v>
      </c>
      <c r="AH2983" s="43">
        <f>_xll.qlIndexFixing($X$9,$AB2983,TRUE,trigger)</f>
        <v>1.1905452772082431E-2</v>
      </c>
      <c r="AI2983" s="45">
        <f t="shared" si="60"/>
        <v>0.16004818427483788</v>
      </c>
    </row>
    <row r="2984" spans="27:35" x14ac:dyDescent="0.2">
      <c r="AA2984" s="122" t="s">
        <v>88</v>
      </c>
      <c r="AB2984" s="40">
        <f>_xll.qlInterestRateIndexFixingDate($X$9,AC2984)</f>
        <v>60324</v>
      </c>
      <c r="AC2984" s="40">
        <f>_xll.qlCalendarAdvance(calendar,$AC2983,AA2984,,,trigger)</f>
        <v>60328</v>
      </c>
      <c r="AD2984" s="40">
        <f>_xll.qlInterestRateIndexMaturity($X$9,AC2984,)</f>
        <v>60512</v>
      </c>
      <c r="AE2984" s="43">
        <f>_xll.qlTenorBasisValue(TenorBasis6M,AC2984,_xll.ohTrigger(trigger,$X$24))</f>
        <v>1.9598181006747899E-4</v>
      </c>
      <c r="AF2984" s="90">
        <f>_xll.qlTenorBasisForwardRate(TenorBasis6M,AC2984,_xll.ohTrigger(trigger,$X$24))</f>
        <v>1.1932830786918397E-2</v>
      </c>
      <c r="AG2984" s="90">
        <f>_xll.qlIndexFixing(TenorBasisIndex6M,$AB2984,TRUE,_xll.ohTrigger(trigger,$X$24))</f>
        <v>1.1929020065033396E-2</v>
      </c>
      <c r="AH2984" s="43">
        <f>_xll.qlIndexFixing($X$9,$AB2984,TRUE,trigger)</f>
        <v>1.191340175865129E-2</v>
      </c>
      <c r="AI2984" s="45">
        <f t="shared" si="60"/>
        <v>0.15618306382105679</v>
      </c>
    </row>
    <row r="2985" spans="27:35" x14ac:dyDescent="0.2">
      <c r="AA2985" s="122" t="s">
        <v>88</v>
      </c>
      <c r="AB2985" s="40">
        <f>_xll.qlInterestRateIndexFixingDate($X$9,AC2985)</f>
        <v>60331</v>
      </c>
      <c r="AC2985" s="40">
        <f>_xll.qlCalendarAdvance(calendar,$AC2984,AA2985,,,trigger)</f>
        <v>60335</v>
      </c>
      <c r="AD2985" s="40">
        <f>_xll.qlInterestRateIndexMaturity($X$9,AC2985,)</f>
        <v>60519</v>
      </c>
      <c r="AE2985" s="43">
        <f>_xll.qlTenorBasisValue(TenorBasis6M,AC2985,_xll.ohTrigger(trigger,$X$24))</f>
        <v>1.9597049200565828E-4</v>
      </c>
      <c r="AF2985" s="90">
        <f>_xll.qlTenorBasisForwardRate(TenorBasis6M,AC2985,_xll.ohTrigger(trigger,$X$24))</f>
        <v>1.1939122406426386E-2</v>
      </c>
      <c r="AG2985" s="90">
        <f>_xll.qlIndexFixing(TenorBasisIndex6M,$AB2985,TRUE,_xll.ohTrigger(trigger,$X$24))</f>
        <v>1.1935311672642642E-2</v>
      </c>
      <c r="AH2985" s="43">
        <f>_xll.qlIndexFixing($X$9,$AB2985,TRUE,trigger)</f>
        <v>1.1920033750523485E-2</v>
      </c>
      <c r="AI2985" s="45">
        <f t="shared" si="60"/>
        <v>0.15277922119156379</v>
      </c>
    </row>
    <row r="2986" spans="27:35" x14ac:dyDescent="0.2">
      <c r="AA2986" s="122" t="s">
        <v>88</v>
      </c>
      <c r="AB2986" s="40">
        <f>_xll.qlInterestRateIndexFixingDate($X$9,AC2986)</f>
        <v>60338</v>
      </c>
      <c r="AC2986" s="40">
        <f>_xll.qlCalendarAdvance(calendar,$AC2985,AA2986,,,trigger)</f>
        <v>60342</v>
      </c>
      <c r="AD2986" s="40">
        <f>_xll.qlInterestRateIndexMaturity($X$9,AC2986,)</f>
        <v>60526</v>
      </c>
      <c r="AE2986" s="43">
        <f>_xll.qlTenorBasisValue(TenorBasis6M,AC2986,_xll.ohTrigger(trigger,$X$24))</f>
        <v>1.9595921152450947E-4</v>
      </c>
      <c r="AF2986" s="90">
        <f>_xll.qlTenorBasisForwardRate(TenorBasis6M,AC2986,_xll.ohTrigger(trigger,$X$24))</f>
        <v>1.1945450436833455E-2</v>
      </c>
      <c r="AG2986" s="90">
        <f>_xll.qlIndexFixing(TenorBasisIndex6M,$AB2986,TRUE,_xll.ohTrigger(trigger,$X$24))</f>
        <v>1.1941639691079286E-2</v>
      </c>
      <c r="AH2986" s="43">
        <f>_xll.qlIndexFixing($X$9,$AB2986,TRUE,trigger)</f>
        <v>1.1926704546782777E-2</v>
      </c>
      <c r="AI2986" s="45">
        <f t="shared" ref="AI2986:AI3049" si="61">(AG2986-AH2986)*10000</f>
        <v>0.14935144296509412</v>
      </c>
    </row>
    <row r="2987" spans="27:35" x14ac:dyDescent="0.2">
      <c r="AA2987" s="122" t="s">
        <v>88</v>
      </c>
      <c r="AB2987" s="40">
        <f>_xll.qlInterestRateIndexFixingDate($X$9,AC2987)</f>
        <v>60345</v>
      </c>
      <c r="AC2987" s="40">
        <f>_xll.qlCalendarAdvance(calendar,$AC2986,AA2987,,,trigger)</f>
        <v>60349</v>
      </c>
      <c r="AD2987" s="40">
        <f>_xll.qlInterestRateIndexMaturity($X$9,AC2987,)</f>
        <v>60533</v>
      </c>
      <c r="AE2987" s="43">
        <f>_xll.qlTenorBasisValue(TenorBasis6M,AC2987,_xll.ohTrigger(trigger,$X$24))</f>
        <v>1.9594796850120865E-4</v>
      </c>
      <c r="AF2987" s="90">
        <f>_xll.qlTenorBasisForwardRate(TenorBasis6M,AC2987,_xll.ohTrigger(trigger,$X$24))</f>
        <v>1.1951814878368114E-2</v>
      </c>
      <c r="AG2987" s="90">
        <f>_xll.qlIndexFixing(TenorBasisIndex6M,$AB2987,TRUE,_xll.ohTrigger(trigger,$X$24))</f>
        <v>1.1948004120573575E-2</v>
      </c>
      <c r="AH2987" s="43">
        <f>_xll.qlIndexFixing($X$9,$AB2987,TRUE,trigger)</f>
        <v>1.1933414147824499E-2</v>
      </c>
      <c r="AI2987" s="45">
        <f t="shared" si="61"/>
        <v>0.14589972749076349</v>
      </c>
    </row>
    <row r="2988" spans="27:35" x14ac:dyDescent="0.2">
      <c r="AA2988" s="122" t="s">
        <v>88</v>
      </c>
      <c r="AB2988" s="40">
        <f>_xll.qlInterestRateIndexFixingDate($X$9,AC2988)</f>
        <v>60351</v>
      </c>
      <c r="AC2988" s="40">
        <f>_xll.qlCalendarAdvance(calendar,$AC2987,AA2988,,,trigger)</f>
        <v>60357</v>
      </c>
      <c r="AD2988" s="40">
        <f>_xll.qlInterestRateIndexMaturity($X$9,AC2988,)</f>
        <v>60540</v>
      </c>
      <c r="AE2988" s="43">
        <f>_xll.qlTenorBasisValue(TenorBasis6M,AC2988,_xll.ohTrigger(trigger,$X$24))</f>
        <v>1.9593516504143863E-4</v>
      </c>
      <c r="AF2988" s="90">
        <f>_xll.qlTenorBasisForwardRate(TenorBasis6M,AC2988,_xll.ohTrigger(trigger,$X$24))</f>
        <v>1.1958464752891619E-2</v>
      </c>
      <c r="AG2988" s="90">
        <f>_xll.qlIndexFixing(TenorBasisIndex6M,$AB2988,TRUE,_xll.ohTrigger(trigger,$X$24))</f>
        <v>1.1954654108321455E-2</v>
      </c>
      <c r="AH2988" s="43">
        <f>_xll.qlIndexFixing($X$9,$AB2988,TRUE,trigger)</f>
        <v>1.1940436342756801E-2</v>
      </c>
      <c r="AI2988" s="45">
        <f t="shared" si="61"/>
        <v>0.14217765564653734</v>
      </c>
    </row>
    <row r="2989" spans="27:35" x14ac:dyDescent="0.2">
      <c r="AA2989" s="122" t="s">
        <v>88</v>
      </c>
      <c r="AB2989" s="40">
        <f>_xll.qlInterestRateIndexFixingDate($X$9,AC2989)</f>
        <v>60360</v>
      </c>
      <c r="AC2989" s="40">
        <f>_xll.qlCalendarAdvance(calendar,$AC2988,AA2989,,,trigger)</f>
        <v>60364</v>
      </c>
      <c r="AD2989" s="40">
        <f>_xll.qlInterestRateIndexMaturity($X$9,AC2989,)</f>
        <v>60547</v>
      </c>
      <c r="AE2989" s="43">
        <f>_xll.qlTenorBasisValue(TenorBasis6M,AC2989,_xll.ohTrigger(trigger,$X$24))</f>
        <v>1.9592400187319099E-4</v>
      </c>
      <c r="AF2989" s="90">
        <f>_xll.qlTenorBasisForwardRate(TenorBasis6M,AC2989,_xll.ohTrigger(trigger,$X$24))</f>
        <v>1.1964904289621481E-2</v>
      </c>
      <c r="AG2989" s="90">
        <f>_xll.qlIndexFixing(TenorBasisIndex6M,$AB2989,TRUE,_xll.ohTrigger(trigger,$X$24))</f>
        <v>1.1962611670461611E-2</v>
      </c>
      <c r="AH2989" s="43">
        <f>_xll.qlIndexFixing($X$9,$AB2989,TRUE,trigger)</f>
        <v>1.1947225979208555E-2</v>
      </c>
      <c r="AI2989" s="45">
        <f t="shared" si="61"/>
        <v>0.15385691253056236</v>
      </c>
    </row>
    <row r="2990" spans="27:35" x14ac:dyDescent="0.2">
      <c r="AA2990" s="122" t="s">
        <v>88</v>
      </c>
      <c r="AB2990" s="40">
        <f>_xll.qlInterestRateIndexFixingDate($X$9,AC2990)</f>
        <v>60367</v>
      </c>
      <c r="AC2990" s="40">
        <f>_xll.qlCalendarAdvance(calendar,$AC2989,AA2990,,,trigger)</f>
        <v>60371</v>
      </c>
      <c r="AD2990" s="40">
        <f>_xll.qlInterestRateIndexMaturity($X$9,AC2990,)</f>
        <v>60554</v>
      </c>
      <c r="AE2990" s="43">
        <f>_xll.qlTenorBasisValue(TenorBasis6M,AC2990,_xll.ohTrigger(trigger,$X$24))</f>
        <v>1.9591287577932736E-4</v>
      </c>
      <c r="AF2990" s="90">
        <f>_xll.qlTenorBasisForwardRate(TenorBasis6M,AC2990,_xll.ohTrigger(trigger,$X$24))</f>
        <v>1.1971378873945024E-2</v>
      </c>
      <c r="AG2990" s="90">
        <f>_xll.qlIndexFixing(TenorBasisIndex6M,$AB2990,TRUE,_xll.ohTrigger(trigger,$X$24))</f>
        <v>1.1971211510703071E-2</v>
      </c>
      <c r="AH2990" s="43">
        <f>_xll.qlIndexFixing($X$9,$AB2990,TRUE,trigger)</f>
        <v>1.1954052971115868E-2</v>
      </c>
      <c r="AI2990" s="45">
        <f t="shared" si="61"/>
        <v>0.17158539587202801</v>
      </c>
    </row>
    <row r="2991" spans="27:35" x14ac:dyDescent="0.2">
      <c r="AA2991" s="122" t="s">
        <v>88</v>
      </c>
      <c r="AB2991" s="40">
        <f>_xll.qlInterestRateIndexFixingDate($X$9,AC2991)</f>
        <v>60374</v>
      </c>
      <c r="AC2991" s="40">
        <f>_xll.qlCalendarAdvance(calendar,$AC2990,AA2991,,,trigger)</f>
        <v>60378</v>
      </c>
      <c r="AD2991" s="40">
        <f>_xll.qlInterestRateIndexMaturity($X$9,AC2991,)</f>
        <v>60561</v>
      </c>
      <c r="AE2991" s="43">
        <f>_xll.qlTenorBasisValue(TenorBasis6M,AC2991,_xll.ohTrigger(trigger,$X$24))</f>
        <v>1.959017866386448E-4</v>
      </c>
      <c r="AF2991" s="90">
        <f>_xll.qlTenorBasisForwardRate(TenorBasis6M,AC2991,_xll.ohTrigger(trigger,$X$24))</f>
        <v>1.1977886615685052E-2</v>
      </c>
      <c r="AG2991" s="90">
        <f>_xll.qlIndexFixing(TenorBasisIndex6M,$AB2991,TRUE,_xll.ohTrigger(trigger,$X$24))</f>
        <v>1.1979844526550182E-2</v>
      </c>
      <c r="AH2991" s="43">
        <f>_xll.qlIndexFixing($X$9,$AB2991,TRUE,trigger)</f>
        <v>1.1960915308888868E-2</v>
      </c>
      <c r="AI2991" s="45">
        <f t="shared" si="61"/>
        <v>0.18929217661313447</v>
      </c>
    </row>
    <row r="2992" spans="27:35" x14ac:dyDescent="0.2">
      <c r="AA2992" s="122" t="s">
        <v>88</v>
      </c>
      <c r="AB2992" s="40">
        <f>_xll.qlInterestRateIndexFixingDate($X$9,AC2992)</f>
        <v>60381</v>
      </c>
      <c r="AC2992" s="40">
        <f>_xll.qlCalendarAdvance(calendar,$AC2991,AA2992,,,trigger)</f>
        <v>60385</v>
      </c>
      <c r="AD2992" s="40">
        <f>_xll.qlInterestRateIndexMaturity($X$9,AC2992,)</f>
        <v>60568</v>
      </c>
      <c r="AE2992" s="43">
        <f>_xll.qlTenorBasisValue(TenorBasis6M,AC2992,_xll.ohTrigger(trigger,$X$24))</f>
        <v>1.9589073433032853E-4</v>
      </c>
      <c r="AF2992" s="90">
        <f>_xll.qlTenorBasisForwardRate(TenorBasis6M,AC2992,_xll.ohTrigger(trigger,$X$24))</f>
        <v>1.1984425617263513E-2</v>
      </c>
      <c r="AG2992" s="90">
        <f>_xll.qlIndexFixing(TenorBasisIndex6M,$AB2992,TRUE,_xll.ohTrigger(trigger,$X$24))</f>
        <v>1.198850882052623E-2</v>
      </c>
      <c r="AH2992" s="43">
        <f>_xll.qlIndexFixing($X$9,$AB2992,TRUE,trigger)</f>
        <v>1.1967810975065513E-2</v>
      </c>
      <c r="AI2992" s="45">
        <f t="shared" si="61"/>
        <v>0.20697845460717137</v>
      </c>
    </row>
    <row r="2993" spans="27:35" x14ac:dyDescent="0.2">
      <c r="AA2993" s="122" t="s">
        <v>88</v>
      </c>
      <c r="AB2993" s="40">
        <f>_xll.qlInterestRateIndexFixingDate($X$9,AC2993)</f>
        <v>60387</v>
      </c>
      <c r="AC2993" s="40">
        <f>_xll.qlCalendarAdvance(calendar,$AC2992,AA2993,,,trigger)</f>
        <v>60392</v>
      </c>
      <c r="AD2993" s="40">
        <f>_xll.qlInterestRateIndexMaturity($X$9,AC2993,)</f>
        <v>60576</v>
      </c>
      <c r="AE2993" s="43">
        <f>_xll.qlTenorBasisValue(TenorBasis6M,AC2993,_xll.ohTrigger(trigger,$X$24))</f>
        <v>1.9587971873395062E-4</v>
      </c>
      <c r="AF2993" s="90">
        <f>_xll.qlTenorBasisForwardRate(TenorBasis6M,AC2993,_xll.ohTrigger(trigger,$X$24))</f>
        <v>1.1991673514482822E-2</v>
      </c>
      <c r="AG2993" s="90">
        <f>_xll.qlIndexFixing(TenorBasisIndex6M,$AB2993,TRUE,_xll.ohTrigger(trigger,$X$24))</f>
        <v>1.1998129756267491E-2</v>
      </c>
      <c r="AH2993" s="43">
        <f>_xll.qlIndexFixing($X$9,$AB2993,TRUE,trigger)</f>
        <v>1.1975443292950427E-2</v>
      </c>
      <c r="AI2993" s="45">
        <f t="shared" si="61"/>
        <v>0.22686463317064462</v>
      </c>
    </row>
    <row r="2994" spans="27:35" x14ac:dyDescent="0.2">
      <c r="AA2994" s="122" t="s">
        <v>88</v>
      </c>
      <c r="AB2994" s="40">
        <f>_xll.qlInterestRateIndexFixingDate($X$9,AC2994)</f>
        <v>60395</v>
      </c>
      <c r="AC2994" s="40">
        <f>_xll.qlCalendarAdvance(calendar,$AC2993,AA2994,,,trigger)</f>
        <v>60399</v>
      </c>
      <c r="AD2994" s="40">
        <f>_xll.qlInterestRateIndexMaturity($X$9,AC2994,)</f>
        <v>60583</v>
      </c>
      <c r="AE2994" s="43">
        <f>_xll.qlTenorBasisValue(TenorBasis6M,AC2994,_xll.ohTrigger(trigger,$X$24))</f>
        <v>1.9586873972946895E-4</v>
      </c>
      <c r="AF2994" s="90">
        <f>_xll.qlTenorBasisForwardRate(TenorBasis6M,AC2994,_xll.ohTrigger(trigger,$X$24))</f>
        <v>1.1998270878272443E-2</v>
      </c>
      <c r="AG2994" s="90">
        <f>_xll.qlIndexFixing(TenorBasisIndex6M,$AB2994,TRUE,_xll.ohTrigger(trigger,$X$24))</f>
        <v>1.2006840971004004E-2</v>
      </c>
      <c r="AH2994" s="43">
        <f>_xll.qlIndexFixing($X$9,$AB2994,TRUE,trigger)</f>
        <v>1.198240120031765E-2</v>
      </c>
      <c r="AI2994" s="45">
        <f t="shared" si="61"/>
        <v>0.24439770686354376</v>
      </c>
    </row>
    <row r="2995" spans="27:35" x14ac:dyDescent="0.2">
      <c r="AA2995" s="122" t="s">
        <v>88</v>
      </c>
      <c r="AB2995" s="40">
        <f>_xll.qlInterestRateIndexFixingDate($X$9,AC2995)</f>
        <v>60402</v>
      </c>
      <c r="AC2995" s="40">
        <f>_xll.qlCalendarAdvance(calendar,$AC2994,AA2995,,,trigger)</f>
        <v>60406</v>
      </c>
      <c r="AD2995" s="40">
        <f>_xll.qlInterestRateIndexMaturity($X$9,AC2995,)</f>
        <v>60590</v>
      </c>
      <c r="AE2995" s="43">
        <f>_xll.qlTenorBasisValue(TenorBasis6M,AC2995,_xll.ohTrigger(trigger,$X$24))</f>
        <v>1.9585779719722587E-4</v>
      </c>
      <c r="AF2995" s="90">
        <f>_xll.qlTenorBasisForwardRate(TenorBasis6M,AC2995,_xll.ohTrigger(trigger,$X$24))</f>
        <v>1.2004893599292292E-2</v>
      </c>
      <c r="AG2995" s="90">
        <f>_xll.qlIndexFixing(TenorBasisIndex6M,$AB2995,TRUE,_xll.ohTrigger(trigger,$X$24))</f>
        <v>1.2015577561507222E-2</v>
      </c>
      <c r="AH2995" s="43">
        <f>_xll.qlIndexFixing($X$9,$AB2995,TRUE,trigger)</f>
        <v>1.1989386160565678E-2</v>
      </c>
      <c r="AI2995" s="45">
        <f t="shared" si="61"/>
        <v>0.26191400941543919</v>
      </c>
    </row>
    <row r="2996" spans="27:35" x14ac:dyDescent="0.2">
      <c r="AA2996" s="122" t="s">
        <v>88</v>
      </c>
      <c r="AB2996" s="40">
        <f>_xll.qlInterestRateIndexFixingDate($X$9,AC2996)</f>
        <v>60409</v>
      </c>
      <c r="AC2996" s="40">
        <f>_xll.qlCalendarAdvance(calendar,$AC2995,AA2996,,,trigger)</f>
        <v>60413</v>
      </c>
      <c r="AD2996" s="40">
        <f>_xll.qlInterestRateIndexMaturity($X$9,AC2996,)</f>
        <v>60597</v>
      </c>
      <c r="AE2996" s="43">
        <f>_xll.qlTenorBasisValue(TenorBasis6M,AC2996,_xll.ohTrigger(trigger,$X$24))</f>
        <v>1.9584689101794707E-4</v>
      </c>
      <c r="AF2996" s="90">
        <f>_xll.qlTenorBasisForwardRate(TenorBasis6M,AC2996,_xll.ohTrigger(trigger,$X$24))</f>
        <v>1.2011539790120413E-2</v>
      </c>
      <c r="AG2996" s="90">
        <f>_xll.qlIndexFixing(TenorBasisIndex6M,$AB2996,TRUE,_xll.ohTrigger(trigger,$X$24))</f>
        <v>1.2024337640421658E-2</v>
      </c>
      <c r="AH2996" s="43">
        <f>_xll.qlIndexFixing($X$9,$AB2996,TRUE,trigger)</f>
        <v>1.1996396167025332E-2</v>
      </c>
      <c r="AI2996" s="45">
        <f t="shared" si="61"/>
        <v>0.27941473396325689</v>
      </c>
    </row>
    <row r="2997" spans="27:35" x14ac:dyDescent="0.2">
      <c r="AA2997" s="122" t="s">
        <v>88</v>
      </c>
      <c r="AB2997" s="40">
        <f>_xll.qlInterestRateIndexFixingDate($X$9,AC2997)</f>
        <v>60416</v>
      </c>
      <c r="AC2997" s="40">
        <f>_xll.qlCalendarAdvance(calendar,$AC2996,AA2997,,,trigger)</f>
        <v>60420</v>
      </c>
      <c r="AD2997" s="40">
        <f>_xll.qlInterestRateIndexMaturity($X$9,AC2997,)</f>
        <v>60603</v>
      </c>
      <c r="AE2997" s="43">
        <f>_xll.qlTenorBasisValue(TenorBasis6M,AC2997,_xll.ohTrigger(trigger,$X$24))</f>
        <v>1.9583602107274038E-4</v>
      </c>
      <c r="AF2997" s="90">
        <f>_xll.qlTenorBasisForwardRate(TenorBasis6M,AC2997,_xll.ohTrigger(trigger,$X$24))</f>
        <v>1.201752310586425E-2</v>
      </c>
      <c r="AG2997" s="90">
        <f>_xll.qlIndexFixing(TenorBasisIndex6M,$AB2997,TRUE,_xll.ohTrigger(trigger,$X$24))</f>
        <v>1.2032233048529727E-2</v>
      </c>
      <c r="AH2997" s="43">
        <f>_xll.qlIndexFixing($X$9,$AB2997,TRUE,trigger)</f>
        <v>1.2002718619029558E-2</v>
      </c>
      <c r="AI2997" s="45">
        <f t="shared" si="61"/>
        <v>0.29514429500169387</v>
      </c>
    </row>
    <row r="2998" spans="27:35" x14ac:dyDescent="0.2">
      <c r="AA2998" s="122" t="s">
        <v>88</v>
      </c>
      <c r="AB2998" s="40">
        <f>_xll.qlInterestRateIndexFixingDate($X$9,AC2998)</f>
        <v>60423</v>
      </c>
      <c r="AC2998" s="40">
        <f>_xll.qlCalendarAdvance(calendar,$AC2997,AA2998,,,trigger)</f>
        <v>60427</v>
      </c>
      <c r="AD2998" s="40">
        <f>_xll.qlInterestRateIndexMaturity($X$9,AC2998,)</f>
        <v>60610</v>
      </c>
      <c r="AE2998" s="43">
        <f>_xll.qlTenorBasisValue(TenorBasis6M,AC2998,_xll.ohTrigger(trigger,$X$24))</f>
        <v>1.9582518724309454E-4</v>
      </c>
      <c r="AF2998" s="90">
        <f>_xll.qlTenorBasisForwardRate(TenorBasis6M,AC2998,_xll.ohTrigger(trigger,$X$24))</f>
        <v>1.202420981601901E-2</v>
      </c>
      <c r="AG2998" s="90">
        <f>_xll.qlIndexFixing(TenorBasisIndex6M,$AB2998,TRUE,_xll.ohTrigger(trigger,$X$24))</f>
        <v>1.2041045162539586E-2</v>
      </c>
      <c r="AH2998" s="43">
        <f>_xll.qlIndexFixing($X$9,$AB2998,TRUE,trigger)</f>
        <v>1.200977188746182E-2</v>
      </c>
      <c r="AI2998" s="45">
        <f t="shared" si="61"/>
        <v>0.31273275077766183</v>
      </c>
    </row>
    <row r="2999" spans="27:35" x14ac:dyDescent="0.2">
      <c r="AA2999" s="122" t="s">
        <v>88</v>
      </c>
      <c r="AB2999" s="40">
        <f>_xll.qlInterestRateIndexFixingDate($X$9,AC2999)</f>
        <v>60430</v>
      </c>
      <c r="AC2999" s="40">
        <f>_xll.qlCalendarAdvance(calendar,$AC2998,AA2999,,,trigger)</f>
        <v>60434</v>
      </c>
      <c r="AD2999" s="40">
        <f>_xll.qlInterestRateIndexMaturity($X$9,AC2999,)</f>
        <v>60617</v>
      </c>
      <c r="AE2999" s="43">
        <f>_xll.qlTenorBasisValue(TenorBasis6M,AC2999,_xll.ohTrigger(trigger,$X$24))</f>
        <v>1.958143894108781E-4</v>
      </c>
      <c r="AF2999" s="90">
        <f>_xll.qlTenorBasisForwardRate(TenorBasis6M,AC2999,_xll.ohTrigger(trigger,$X$24))</f>
        <v>1.2030914502303208E-2</v>
      </c>
      <c r="AG2999" s="90">
        <f>_xll.qlIndexFixing(TenorBasisIndex6M,$AB2999,TRUE,_xll.ohTrigger(trigger,$X$24))</f>
        <v>1.2049875271463856E-2</v>
      </c>
      <c r="AH2999" s="43">
        <f>_xll.qlIndexFixing($X$9,$AB2999,TRUE,trigger)</f>
        <v>1.2016844361320401E-2</v>
      </c>
      <c r="AI2999" s="45">
        <f t="shared" si="61"/>
        <v>0.33030910143455261</v>
      </c>
    </row>
    <row r="3000" spans="27:35" x14ac:dyDescent="0.2">
      <c r="AA3000" s="122" t="s">
        <v>88</v>
      </c>
      <c r="AB3000" s="40">
        <f>_xll.qlInterestRateIndexFixingDate($X$9,AC3000)</f>
        <v>60437</v>
      </c>
      <c r="AC3000" s="40">
        <f>_xll.qlCalendarAdvance(calendar,$AC2999,AA3000,,,trigger)</f>
        <v>60441</v>
      </c>
      <c r="AD3000" s="40">
        <f>_xll.qlInterestRateIndexMaturity($X$9,AC3000,)</f>
        <v>60624</v>
      </c>
      <c r="AE3000" s="43">
        <f>_xll.qlTenorBasisValue(TenorBasis6M,AC3000,_xll.ohTrigger(trigger,$X$24))</f>
        <v>1.9580362745833814E-4</v>
      </c>
      <c r="AF3000" s="90">
        <f>_xll.qlTenorBasisForwardRate(TenorBasis6M,AC3000,_xll.ohTrigger(trigger,$X$24))</f>
        <v>1.2037635266946595E-2</v>
      </c>
      <c r="AG3000" s="90">
        <f>_xll.qlIndexFixing(TenorBasisIndex6M,$AB3000,TRUE,_xll.ohTrigger(trigger,$X$24))</f>
        <v>1.2058721477568982E-2</v>
      </c>
      <c r="AH3000" s="43">
        <f>_xll.qlIndexFixing($X$9,$AB3000,TRUE,trigger)</f>
        <v>1.2023934022924855E-2</v>
      </c>
      <c r="AI3000" s="45">
        <f t="shared" si="61"/>
        <v>0.34787454644127569</v>
      </c>
    </row>
    <row r="3001" spans="27:35" x14ac:dyDescent="0.2">
      <c r="AA3001" s="122" t="s">
        <v>88</v>
      </c>
      <c r="AB3001" s="40">
        <f>_xll.qlInterestRateIndexFixingDate($X$9,AC3001)</f>
        <v>60444</v>
      </c>
      <c r="AC3001" s="40">
        <f>_xll.qlCalendarAdvance(calendar,$AC3000,AA3001,,,trigger)</f>
        <v>60448</v>
      </c>
      <c r="AD3001" s="40">
        <f>_xll.qlInterestRateIndexMaturity($X$9,AC3001,)</f>
        <v>60632</v>
      </c>
      <c r="AE3001" s="43">
        <f>_xll.qlTenorBasisValue(TenorBasis6M,AC3001,_xll.ohTrigger(trigger,$X$24))</f>
        <v>1.9579290126809913E-4</v>
      </c>
      <c r="AF3001" s="90">
        <f>_xll.qlTenorBasisForwardRate(TenorBasis6M,AC3001,_xll.ohTrigger(trigger,$X$24))</f>
        <v>1.2045056729919214E-2</v>
      </c>
      <c r="AG3001" s="90">
        <f>_xll.qlIndexFixing(TenorBasisIndex6M,$AB3001,TRUE,_xll.ohTrigger(trigger,$X$24))</f>
        <v>1.206842430158122E-2</v>
      </c>
      <c r="AH3001" s="43">
        <f>_xll.qlIndexFixing($X$9,$AB3001,TRUE,trigger)</f>
        <v>1.2031751657127004E-2</v>
      </c>
      <c r="AI3001" s="45">
        <f t="shared" si="61"/>
        <v>0.36672644454215431</v>
      </c>
    </row>
    <row r="3002" spans="27:35" x14ac:dyDescent="0.2">
      <c r="AA3002" s="122" t="s">
        <v>88</v>
      </c>
      <c r="AB3002" s="40">
        <f>_xll.qlInterestRateIndexFixingDate($X$9,AC3002)</f>
        <v>60451</v>
      </c>
      <c r="AC3002" s="40">
        <f>_xll.qlCalendarAdvance(calendar,$AC3001,AA3002,,,trigger)</f>
        <v>60455</v>
      </c>
      <c r="AD3002" s="40">
        <f>_xll.qlInterestRateIndexMaturity($X$9,AC3002,)</f>
        <v>60639</v>
      </c>
      <c r="AE3002" s="43">
        <f>_xll.qlTenorBasisValue(TenorBasis6M,AC3002,_xll.ohTrigger(trigger,$X$24))</f>
        <v>1.9578221072316177E-4</v>
      </c>
      <c r="AF3002" s="90">
        <f>_xll.qlTenorBasisForwardRate(TenorBasis6M,AC3002,_xll.ohTrigger(trigger,$X$24))</f>
        <v>1.2051804102369111E-2</v>
      </c>
      <c r="AG3002" s="90">
        <f>_xll.qlIndexFixing(TenorBasisIndex6M,$AB3002,TRUE,_xll.ohTrigger(trigger,$X$24))</f>
        <v>1.2077285674747772E-2</v>
      </c>
      <c r="AH3002" s="43">
        <f>_xll.qlIndexFixing($X$9,$AB3002,TRUE,trigger)</f>
        <v>1.2038869799240568E-2</v>
      </c>
      <c r="AI3002" s="45">
        <f t="shared" si="61"/>
        <v>0.38415875507203168</v>
      </c>
    </row>
    <row r="3003" spans="27:35" x14ac:dyDescent="0.2">
      <c r="AA3003" s="122" t="s">
        <v>88</v>
      </c>
      <c r="AB3003" s="40">
        <f>_xll.qlInterestRateIndexFixingDate($X$9,AC3003)</f>
        <v>60458</v>
      </c>
      <c r="AC3003" s="40">
        <f>_xll.qlCalendarAdvance(calendar,$AC3002,AA3003,,,trigger)</f>
        <v>60462</v>
      </c>
      <c r="AD3003" s="40">
        <f>_xll.qlInterestRateIndexMaturity($X$9,AC3003,)</f>
        <v>60646</v>
      </c>
      <c r="AE3003" s="43">
        <f>_xll.qlTenorBasisValue(TenorBasis6M,AC3003,_xll.ohTrigger(trigger,$X$24))</f>
        <v>1.9577155570690179E-4</v>
      </c>
      <c r="AF3003" s="90">
        <f>_xll.qlTenorBasisForwardRate(TenorBasis6M,AC3003,_xll.ohTrigger(trigger,$X$24))</f>
        <v>1.2058561731984994E-2</v>
      </c>
      <c r="AG3003" s="90">
        <f>_xll.qlIndexFixing(TenorBasisIndex6M,$AB3003,TRUE,_xll.ohTrigger(trigger,$X$24))</f>
        <v>1.208615732394348E-2</v>
      </c>
      <c r="AH3003" s="43">
        <f>_xll.qlIndexFixing($X$9,$AB3003,TRUE,trigger)</f>
        <v>1.2045998940097353E-2</v>
      </c>
      <c r="AI3003" s="45">
        <f t="shared" si="61"/>
        <v>0.40158383846126966</v>
      </c>
    </row>
    <row r="3004" spans="27:35" x14ac:dyDescent="0.2">
      <c r="AA3004" s="122" t="s">
        <v>88</v>
      </c>
      <c r="AB3004" s="40">
        <f>_xll.qlInterestRateIndexFixingDate($X$9,AC3004)</f>
        <v>60465</v>
      </c>
      <c r="AC3004" s="40">
        <f>_xll.qlCalendarAdvance(calendar,$AC3003,AA3004,,,trigger)</f>
        <v>60469</v>
      </c>
      <c r="AD3004" s="40">
        <f>_xll.qlInterestRateIndexMaturity($X$9,AC3004,)</f>
        <v>60653</v>
      </c>
      <c r="AE3004" s="43">
        <f>_xll.qlTenorBasisValue(TenorBasis6M,AC3004,_xll.ohTrigger(trigger,$X$24))</f>
        <v>1.9576093610306882E-4</v>
      </c>
      <c r="AF3004" s="90">
        <f>_xll.qlTenorBasisForwardRate(TenorBasis6M,AC3004,_xll.ohTrigger(trigger,$X$24))</f>
        <v>1.2065327731145501E-2</v>
      </c>
      <c r="AG3004" s="90">
        <f>_xll.qlIndexFixing(TenorBasisIndex6M,$AB3004,TRUE,_xll.ohTrigger(trigger,$X$24))</f>
        <v>1.2095037361552631E-2</v>
      </c>
      <c r="AH3004" s="43">
        <f>_xll.qlIndexFixing($X$9,$AB3004,TRUE,trigger)</f>
        <v>1.205313707280097E-2</v>
      </c>
      <c r="AI3004" s="45">
        <f t="shared" si="61"/>
        <v>0.41900288751660697</v>
      </c>
    </row>
    <row r="3005" spans="27:35" x14ac:dyDescent="0.2">
      <c r="AA3005" s="122" t="s">
        <v>88</v>
      </c>
      <c r="AB3005" s="40">
        <f>_xll.qlInterestRateIndexFixingDate($X$9,AC3005)</f>
        <v>60472</v>
      </c>
      <c r="AC3005" s="40">
        <f>_xll.qlCalendarAdvance(calendar,$AC3004,AA3005,,,trigger)</f>
        <v>60476</v>
      </c>
      <c r="AD3005" s="40">
        <f>_xll.qlInterestRateIndexMaturity($X$9,AC3005,)</f>
        <v>60660</v>
      </c>
      <c r="AE3005" s="43">
        <f>_xll.qlTenorBasisValue(TenorBasis6M,AC3005,_xll.ohTrigger(trigger,$X$24))</f>
        <v>1.957503517957852E-4</v>
      </c>
      <c r="AF3005" s="90">
        <f>_xll.qlTenorBasisForwardRate(TenorBasis6M,AC3005,_xll.ohTrigger(trigger,$X$24))</f>
        <v>1.2072100212205372E-2</v>
      </c>
      <c r="AG3005" s="90">
        <f>_xll.qlIndexFixing(TenorBasisIndex6M,$AB3005,TRUE,_xll.ohTrigger(trigger,$X$24))</f>
        <v>1.2103923899926056E-2</v>
      </c>
      <c r="AH3005" s="43">
        <f>_xll.qlIndexFixing($X$9,$AB3005,TRUE,trigger)</f>
        <v>1.2060282190426793E-2</v>
      </c>
      <c r="AI3005" s="45">
        <f t="shared" si="61"/>
        <v>0.4364170949926367</v>
      </c>
    </row>
    <row r="3006" spans="27:35" x14ac:dyDescent="0.2">
      <c r="AA3006" s="122" t="s">
        <v>88</v>
      </c>
      <c r="AB3006" s="40">
        <f>_xll.qlInterestRateIndexFixingDate($X$9,AC3006)</f>
        <v>60479</v>
      </c>
      <c r="AC3006" s="40">
        <f>_xll.qlCalendarAdvance(calendar,$AC3005,AA3006,,,trigger)</f>
        <v>60483</v>
      </c>
      <c r="AD3006" s="40">
        <f>_xll.qlInterestRateIndexMaturity($X$9,AC3006,)</f>
        <v>60667</v>
      </c>
      <c r="AE3006" s="43">
        <f>_xll.qlTenorBasisValue(TenorBasis6M,AC3006,_xll.ohTrigger(trigger,$X$24))</f>
        <v>1.9573980266954474E-4</v>
      </c>
      <c r="AF3006" s="90">
        <f>_xll.qlTenorBasisForwardRate(TenorBasis6M,AC3006,_xll.ohTrigger(trigger,$X$24))</f>
        <v>1.2078877287492849E-2</v>
      </c>
      <c r="AG3006" s="90">
        <f>_xll.qlIndexFixing(TenorBasisIndex6M,$AB3006,TRUE,_xll.ohTrigger(trigger,$X$24))</f>
        <v>1.2112815051378532E-2</v>
      </c>
      <c r="AH3006" s="43">
        <f>_xll.qlIndexFixing($X$9,$AB3006,TRUE,trigger)</f>
        <v>1.2067432286021522E-2</v>
      </c>
      <c r="AI3006" s="45">
        <f t="shared" si="61"/>
        <v>0.45382765357010468</v>
      </c>
    </row>
    <row r="3007" spans="27:35" x14ac:dyDescent="0.2">
      <c r="AA3007" s="122" t="s">
        <v>88</v>
      </c>
      <c r="AB3007" s="40">
        <f>_xll.qlInterestRateIndexFixingDate($X$9,AC3007)</f>
        <v>60486</v>
      </c>
      <c r="AC3007" s="40">
        <f>_xll.qlCalendarAdvance(calendar,$AC3006,AA3007,,,trigger)</f>
        <v>60490</v>
      </c>
      <c r="AD3007" s="40">
        <f>_xll.qlInterestRateIndexMaturity($X$9,AC3007,)</f>
        <v>60674</v>
      </c>
      <c r="AE3007" s="43">
        <f>_xll.qlTenorBasisValue(TenorBasis6M,AC3007,_xll.ohTrigger(trigger,$X$24))</f>
        <v>1.9572928860921173E-4</v>
      </c>
      <c r="AF3007" s="90">
        <f>_xll.qlTenorBasisForwardRate(TenorBasis6M,AC3007,_xll.ohTrigger(trigger,$X$24))</f>
        <v>1.2085657069308807E-2</v>
      </c>
      <c r="AG3007" s="90">
        <f>_xll.qlIndexFixing(TenorBasisIndex6M,$AB3007,TRUE,_xll.ohTrigger(trigger,$X$24))</f>
        <v>1.2121708928194854E-2</v>
      </c>
      <c r="AH3007" s="43">
        <f>_xll.qlIndexFixing($X$9,$AB3007,TRUE,trigger)</f>
        <v>1.2074585352603187E-2</v>
      </c>
      <c r="AI3007" s="45">
        <f t="shared" si="61"/>
        <v>0.47123575591667688</v>
      </c>
    </row>
    <row r="3008" spans="27:35" x14ac:dyDescent="0.2">
      <c r="AA3008" s="122" t="s">
        <v>88</v>
      </c>
      <c r="AB3008" s="40">
        <f>_xll.qlInterestRateIndexFixingDate($X$9,AC3008)</f>
        <v>60493</v>
      </c>
      <c r="AC3008" s="40">
        <f>_xll.qlCalendarAdvance(calendar,$AC3007,AA3008,,,trigger)</f>
        <v>60497</v>
      </c>
      <c r="AD3008" s="40">
        <f>_xll.qlInterestRateIndexMaturity($X$9,AC3008,)</f>
        <v>60681</v>
      </c>
      <c r="AE3008" s="43">
        <f>_xll.qlTenorBasisValue(TenorBasis6M,AC3008,_xll.ohTrigger(trigger,$X$24))</f>
        <v>1.9571880950001964E-4</v>
      </c>
      <c r="AF3008" s="90">
        <f>_xll.qlTenorBasisForwardRate(TenorBasis6M,AC3008,_xll.ohTrigger(trigger,$X$24))</f>
        <v>1.2092437669931091E-2</v>
      </c>
      <c r="AG3008" s="90">
        <f>_xll.qlIndexFixing(TenorBasisIndex6M,$AB3008,TRUE,_xll.ohTrigger(trigger,$X$24))</f>
        <v>1.2130603642621158E-2</v>
      </c>
      <c r="AH3008" s="43">
        <f>_xll.qlIndexFixing($X$9,$AB3008,TRUE,trigger)</f>
        <v>1.2081739383158534E-2</v>
      </c>
      <c r="AI3008" s="45">
        <f t="shared" si="61"/>
        <v>0.48864259462624154</v>
      </c>
    </row>
    <row r="3009" spans="27:35" x14ac:dyDescent="0.2">
      <c r="AA3009" s="122" t="s">
        <v>88</v>
      </c>
      <c r="AB3009" s="40">
        <f>_xll.qlInterestRateIndexFixingDate($X$9,AC3009)</f>
        <v>60500</v>
      </c>
      <c r="AC3009" s="40">
        <f>_xll.qlCalendarAdvance(calendar,$AC3008,AA3009,,,trigger)</f>
        <v>60504</v>
      </c>
      <c r="AD3009" s="40">
        <f>_xll.qlInterestRateIndexMaturity($X$9,AC3009,)</f>
        <v>60688</v>
      </c>
      <c r="AE3009" s="43">
        <f>_xll.qlTenorBasisValue(TenorBasis6M,AC3009,_xll.ohTrigger(trigger,$X$24))</f>
        <v>1.9570836522757003E-4</v>
      </c>
      <c r="AF3009" s="90">
        <f>_xll.qlTenorBasisForwardRate(TenorBasis6M,AC3009,_xll.ohTrigger(trigger,$X$24))</f>
        <v>1.2099217201612788E-2</v>
      </c>
      <c r="AG3009" s="90">
        <f>_xll.qlIndexFixing(TenorBasisIndex6M,$AB3009,TRUE,_xll.ohTrigger(trigger,$X$24))</f>
        <v>1.2139497306877077E-2</v>
      </c>
      <c r="AH3009" s="43">
        <f>_xll.qlIndexFixing($X$9,$AB3009,TRUE,trigger)</f>
        <v>1.2088892370647379E-2</v>
      </c>
      <c r="AI3009" s="45">
        <f t="shared" si="61"/>
        <v>0.50604936229697173</v>
      </c>
    </row>
    <row r="3010" spans="27:35" x14ac:dyDescent="0.2">
      <c r="AA3010" s="122" t="s">
        <v>88</v>
      </c>
      <c r="AB3010" s="40">
        <f>_xll.qlInterestRateIndexFixingDate($X$9,AC3010)</f>
        <v>60507</v>
      </c>
      <c r="AC3010" s="40">
        <f>_xll.qlCalendarAdvance(calendar,$AC3009,AA3010,,,trigger)</f>
        <v>60511</v>
      </c>
      <c r="AD3010" s="40">
        <f>_xll.qlInterestRateIndexMaturity($X$9,AC3010,)</f>
        <v>60692</v>
      </c>
      <c r="AE3010" s="43">
        <f>_xll.qlTenorBasisValue(TenorBasis6M,AC3010,_xll.ohTrigger(trigger,$X$24))</f>
        <v>1.9569795567783141E-4</v>
      </c>
      <c r="AF3010" s="90">
        <f>_xll.qlTenorBasisForwardRate(TenorBasis6M,AC3010,_xll.ohTrigger(trigger,$X$24))</f>
        <v>1.2103941379486205E-2</v>
      </c>
      <c r="AG3010" s="90">
        <f>_xll.qlIndexFixing(TenorBasisIndex6M,$AB3010,TRUE,_xll.ohTrigger(trigger,$X$24))</f>
        <v>1.2146176170372912E-2</v>
      </c>
      <c r="AH3010" s="43">
        <f>_xll.qlIndexFixing($X$9,$AB3010,TRUE,trigger)</f>
        <v>1.2093911385109058E-2</v>
      </c>
      <c r="AI3010" s="45">
        <f t="shared" si="61"/>
        <v>0.52264785263853719</v>
      </c>
    </row>
    <row r="3011" spans="27:35" x14ac:dyDescent="0.2">
      <c r="AA3011" s="122" t="s">
        <v>88</v>
      </c>
      <c r="AB3011" s="40">
        <f>_xll.qlInterestRateIndexFixingDate($X$9,AC3011)</f>
        <v>60514</v>
      </c>
      <c r="AC3011" s="40">
        <f>_xll.qlCalendarAdvance(calendar,$AC3010,AA3011,,,trigger)</f>
        <v>60518</v>
      </c>
      <c r="AD3011" s="40">
        <f>_xll.qlInterestRateIndexMaturity($X$9,AC3011,)</f>
        <v>60699</v>
      </c>
      <c r="AE3011" s="43">
        <f>_xll.qlTenorBasisValue(TenorBasis6M,AC3011,_xll.ohTrigger(trigger,$X$24))</f>
        <v>1.9568758073713806E-4</v>
      </c>
      <c r="AF3011" s="90">
        <f>_xll.qlTenorBasisForwardRate(TenorBasis6M,AC3011,_xll.ohTrigger(trigger,$X$24))</f>
        <v>1.2110715015414606E-2</v>
      </c>
      <c r="AG3011" s="90">
        <f>_xll.qlIndexFixing(TenorBasisIndex6M,$AB3011,TRUE,_xll.ohTrigger(trigger,$X$24))</f>
        <v>1.2155098792914284E-2</v>
      </c>
      <c r="AH3011" s="43">
        <f>_xll.qlIndexFixing($X$9,$AB3011,TRUE,trigger)</f>
        <v>1.2101058277173735E-2</v>
      </c>
      <c r="AI3011" s="45">
        <f t="shared" si="61"/>
        <v>0.54040515740549222</v>
      </c>
    </row>
    <row r="3012" spans="27:35" x14ac:dyDescent="0.2">
      <c r="AA3012" s="122" t="s">
        <v>88</v>
      </c>
      <c r="AB3012" s="40">
        <f>_xll.qlInterestRateIndexFixingDate($X$9,AC3012)</f>
        <v>60521</v>
      </c>
      <c r="AC3012" s="40">
        <f>_xll.qlCalendarAdvance(calendar,$AC3011,AA3012,,,trigger)</f>
        <v>60525</v>
      </c>
      <c r="AD3012" s="40">
        <f>_xll.qlInterestRateIndexMaturity($X$9,AC3012,)</f>
        <v>60706</v>
      </c>
      <c r="AE3012" s="43">
        <f>_xll.qlTenorBasisValue(TenorBasis6M,AC3012,_xll.ohTrigger(trigger,$X$24))</f>
        <v>1.9567724029218887E-4</v>
      </c>
      <c r="AF3012" s="90">
        <f>_xll.qlTenorBasisForwardRate(TenorBasis6M,AC3012,_xll.ohTrigger(trigger,$X$24))</f>
        <v>1.2117482026603798E-2</v>
      </c>
      <c r="AG3012" s="90">
        <f>_xll.qlIndexFixing(TenorBasisIndex6M,$AB3012,TRUE,_xll.ohTrigger(trigger,$X$24))</f>
        <v>1.2164014809408232E-2</v>
      </c>
      <c r="AH3012" s="43">
        <f>_xll.qlIndexFixing($X$9,$AB3012,TRUE,trigger)</f>
        <v>1.2108198219231875E-2</v>
      </c>
      <c r="AI3012" s="45">
        <f t="shared" si="61"/>
        <v>0.55816590176357639</v>
      </c>
    </row>
    <row r="3013" spans="27:35" x14ac:dyDescent="0.2">
      <c r="AA3013" s="122" t="s">
        <v>88</v>
      </c>
      <c r="AB3013" s="40">
        <f>_xll.qlInterestRateIndexFixingDate($X$9,AC3013)</f>
        <v>60528</v>
      </c>
      <c r="AC3013" s="40">
        <f>_xll.qlCalendarAdvance(calendar,$AC3012,AA3013,,,trigger)</f>
        <v>60532</v>
      </c>
      <c r="AD3013" s="40">
        <f>_xll.qlInterestRateIndexMaturity($X$9,AC3013,)</f>
        <v>60713</v>
      </c>
      <c r="AE3013" s="43">
        <f>_xll.qlTenorBasisValue(TenorBasis6M,AC3013,_xll.ohTrigger(trigger,$X$24))</f>
        <v>1.9566693423004632E-4</v>
      </c>
      <c r="AF3013" s="90">
        <f>_xll.qlTenorBasisForwardRate(TenorBasis6M,AC3013,_xll.ohTrigger(trigger,$X$24))</f>
        <v>1.2124240494114518E-2</v>
      </c>
      <c r="AG3013" s="90">
        <f>_xll.qlIndexFixing(TenorBasisIndex6M,$AB3013,TRUE,_xll.ohTrigger(trigger,$X$24))</f>
        <v>1.2172922300847487E-2</v>
      </c>
      <c r="AH3013" s="43">
        <f>_xll.qlIndexFixing($X$9,$AB3013,TRUE,trigger)</f>
        <v>1.2115329171068851E-2</v>
      </c>
      <c r="AI3013" s="45">
        <f t="shared" si="61"/>
        <v>0.57593129778635632</v>
      </c>
    </row>
    <row r="3014" spans="27:35" x14ac:dyDescent="0.2">
      <c r="AA3014" s="122" t="s">
        <v>88</v>
      </c>
      <c r="AB3014" s="40">
        <f>_xll.qlInterestRateIndexFixingDate($X$9,AC3014)</f>
        <v>60535</v>
      </c>
      <c r="AC3014" s="40">
        <f>_xll.qlCalendarAdvance(calendar,$AC3013,AA3014,,,trigger)</f>
        <v>60539</v>
      </c>
      <c r="AD3014" s="40">
        <f>_xll.qlInterestRateIndexMaturity($X$9,AC3014,)</f>
        <v>60720</v>
      </c>
      <c r="AE3014" s="43">
        <f>_xll.qlTenorBasisValue(TenorBasis6M,AC3014,_xll.ohTrigger(trigger,$X$24))</f>
        <v>1.9565666243813516E-4</v>
      </c>
      <c r="AF3014" s="90">
        <f>_xll.qlTenorBasisForwardRate(TenorBasis6M,AC3014,_xll.ohTrigger(trigger,$X$24))</f>
        <v>1.2130988498978356E-2</v>
      </c>
      <c r="AG3014" s="90">
        <f>_xll.qlIndexFixing(TenorBasisIndex6M,$AB3014,TRUE,_xll.ohTrigger(trigger,$X$24))</f>
        <v>1.2181819348189441E-2</v>
      </c>
      <c r="AH3014" s="43">
        <f>_xll.qlIndexFixing($X$9,$AB3014,TRUE,trigger)</f>
        <v>1.2122449092440887E-2</v>
      </c>
      <c r="AI3014" s="45">
        <f t="shared" si="61"/>
        <v>0.59370255748553835</v>
      </c>
    </row>
    <row r="3015" spans="27:35" x14ac:dyDescent="0.2">
      <c r="AA3015" s="122" t="s">
        <v>88</v>
      </c>
      <c r="AB3015" s="40">
        <f>_xll.qlInterestRateIndexFixingDate($X$9,AC3015)</f>
        <v>60542</v>
      </c>
      <c r="AC3015" s="40">
        <f>_xll.qlCalendarAdvance(calendar,$AC3014,AA3015,,,trigger)</f>
        <v>60546</v>
      </c>
      <c r="AD3015" s="40">
        <f>_xll.qlInterestRateIndexMaturity($X$9,AC3015,)</f>
        <v>60728</v>
      </c>
      <c r="AE3015" s="43">
        <f>_xll.qlTenorBasisValue(TenorBasis6M,AC3015,_xll.ohTrigger(trigger,$X$24))</f>
        <v>1.9564642480424148E-4</v>
      </c>
      <c r="AF3015" s="90">
        <f>_xll.qlTenorBasisForwardRate(TenorBasis6M,AC3015,_xll.ohTrigger(trigger,$X$24))</f>
        <v>1.2138404936333305E-2</v>
      </c>
      <c r="AG3015" s="90">
        <f>_xll.qlIndexFixing(TenorBasisIndex6M,$AB3015,TRUE,_xll.ohTrigger(trigger,$X$24))</f>
        <v>1.2190158697862819E-2</v>
      </c>
      <c r="AH3015" s="43">
        <f>_xll.qlIndexFixing($X$9,$AB3015,TRUE,trigger)</f>
        <v>1.2130262746126847E-2</v>
      </c>
      <c r="AI3015" s="45">
        <f t="shared" si="61"/>
        <v>0.59895951735972064</v>
      </c>
    </row>
    <row r="3016" spans="27:35" x14ac:dyDescent="0.2">
      <c r="AA3016" s="122" t="s">
        <v>88</v>
      </c>
      <c r="AB3016" s="40">
        <f>_xll.qlInterestRateIndexFixingDate($X$9,AC3016)</f>
        <v>60549</v>
      </c>
      <c r="AC3016" s="40">
        <f>_xll.qlCalendarAdvance(calendar,$AC3015,AA3016,,,trigger)</f>
        <v>60553</v>
      </c>
      <c r="AD3016" s="40">
        <f>_xll.qlInterestRateIndexMaturity($X$9,AC3016,)</f>
        <v>60735</v>
      </c>
      <c r="AE3016" s="43">
        <f>_xll.qlTenorBasisValue(TenorBasis6M,AC3016,_xll.ohTrigger(trigger,$X$24))</f>
        <v>1.9563622121651143E-4</v>
      </c>
      <c r="AF3016" s="90">
        <f>_xll.qlTenorBasisForwardRate(TenorBasis6M,AC3016,_xll.ohTrigger(trigger,$X$24))</f>
        <v>1.2145126722987183E-2</v>
      </c>
      <c r="AG3016" s="90">
        <f>_xll.qlIndexFixing(TenorBasisIndex6M,$AB3016,TRUE,_xll.ohTrigger(trigger,$X$24))</f>
        <v>1.219688071108008E-2</v>
      </c>
      <c r="AH3016" s="43">
        <f>_xll.qlIndexFixing($X$9,$AB3016,TRUE,trigger)</f>
        <v>1.2137354983941901E-2</v>
      </c>
      <c r="AI3016" s="45">
        <f t="shared" si="61"/>
        <v>0.59525727138179041</v>
      </c>
    </row>
    <row r="3017" spans="27:35" x14ac:dyDescent="0.2">
      <c r="AA3017" s="122" t="s">
        <v>88</v>
      </c>
      <c r="AB3017" s="40">
        <f>_xll.qlInterestRateIndexFixingDate($X$9,AC3017)</f>
        <v>60556</v>
      </c>
      <c r="AC3017" s="40">
        <f>_xll.qlCalendarAdvance(calendar,$AC3016,AA3017,,,trigger)</f>
        <v>60560</v>
      </c>
      <c r="AD3017" s="40">
        <f>_xll.qlInterestRateIndexMaturity($X$9,AC3017,)</f>
        <v>60742</v>
      </c>
      <c r="AE3017" s="43">
        <f>_xll.qlTenorBasisValue(TenorBasis6M,AC3017,_xll.ohTrigger(trigger,$X$24))</f>
        <v>1.9562605156345014E-4</v>
      </c>
      <c r="AF3017" s="90">
        <f>_xll.qlTenorBasisForwardRate(TenorBasis6M,AC3017,_xll.ohTrigger(trigger,$X$24))</f>
        <v>1.2151835304850834E-2</v>
      </c>
      <c r="AG3017" s="90">
        <f>_xll.qlIndexFixing(TenorBasisIndex6M,$AB3017,TRUE,_xll.ohTrigger(trigger,$X$24))</f>
        <v>1.2203589519163213E-2</v>
      </c>
      <c r="AH3017" s="43">
        <f>_xll.qlIndexFixing($X$9,$AB3017,TRUE,trigger)</f>
        <v>1.2144433276036332E-2</v>
      </c>
      <c r="AI3017" s="45">
        <f t="shared" si="61"/>
        <v>0.59156243126880925</v>
      </c>
    </row>
    <row r="3018" spans="27:35" x14ac:dyDescent="0.2">
      <c r="AA3018" s="122" t="s">
        <v>88</v>
      </c>
      <c r="AB3018" s="40">
        <f>_xll.qlInterestRateIndexFixingDate($X$9,AC3018)</f>
        <v>60563</v>
      </c>
      <c r="AC3018" s="40">
        <f>_xll.qlCalendarAdvance(calendar,$AC3017,AA3018,,,trigger)</f>
        <v>60567</v>
      </c>
      <c r="AD3018" s="40">
        <f>_xll.qlInterestRateIndexMaturity($X$9,AC3018,)</f>
        <v>60749</v>
      </c>
      <c r="AE3018" s="43">
        <f>_xll.qlTenorBasisValue(TenorBasis6M,AC3018,_xll.ohTrigger(trigger,$X$24))</f>
        <v>1.9561591573392063E-4</v>
      </c>
      <c r="AF3018" s="90">
        <f>_xll.qlTenorBasisForwardRate(TenorBasis6M,AC3018,_xll.ohTrigger(trigger,$X$24))</f>
        <v>1.2158530681680933E-2</v>
      </c>
      <c r="AG3018" s="90">
        <f>_xll.qlIndexFixing(TenorBasisIndex6M,$AB3018,TRUE,_xll.ohTrigger(trigger,$X$24))</f>
        <v>1.2210285121869334E-2</v>
      </c>
      <c r="AH3018" s="43">
        <f>_xll.qlIndexFixing($X$9,$AB3018,TRUE,trigger)</f>
        <v>1.215149762226125E-2</v>
      </c>
      <c r="AI3018" s="45">
        <f t="shared" si="61"/>
        <v>0.58787499608083449</v>
      </c>
    </row>
    <row r="3019" spans="27:35" x14ac:dyDescent="0.2">
      <c r="AA3019" s="122" t="s">
        <v>88</v>
      </c>
      <c r="AB3019" s="40">
        <f>_xll.qlInterestRateIndexFixingDate($X$9,AC3019)</f>
        <v>60570</v>
      </c>
      <c r="AC3019" s="40">
        <f>_xll.qlCalendarAdvance(calendar,$AC3018,AA3019,,,trigger)</f>
        <v>60574</v>
      </c>
      <c r="AD3019" s="40">
        <f>_xll.qlInterestRateIndexMaturity($X$9,AC3019,)</f>
        <v>60755</v>
      </c>
      <c r="AE3019" s="43">
        <f>_xll.qlTenorBasisValue(TenorBasis6M,AC3019,_xll.ohTrigger(trigger,$X$24))</f>
        <v>1.9560581361714266E-4</v>
      </c>
      <c r="AF3019" s="90">
        <f>_xll.qlTenorBasisForwardRate(TenorBasis6M,AC3019,_xll.ohTrigger(trigger,$X$24))</f>
        <v>1.2164534969618385E-2</v>
      </c>
      <c r="AG3019" s="90">
        <f>_xll.qlIndexFixing(TenorBasisIndex6M,$AB3019,TRUE,_xll.ohTrigger(trigger,$X$24))</f>
        <v>1.2216287872197492E-2</v>
      </c>
      <c r="AH3019" s="43">
        <f>_xll.qlIndexFixing($X$9,$AB3019,TRUE,trigger)</f>
        <v>1.2157844316106061E-2</v>
      </c>
      <c r="AI3019" s="45">
        <f t="shared" si="61"/>
        <v>0.58443556091431614</v>
      </c>
    </row>
    <row r="3020" spans="27:35" x14ac:dyDescent="0.2">
      <c r="AA3020" s="122" t="s">
        <v>88</v>
      </c>
      <c r="AB3020" s="40">
        <f>_xll.qlInterestRateIndexFixingDate($X$9,AC3020)</f>
        <v>60577</v>
      </c>
      <c r="AC3020" s="40">
        <f>_xll.qlCalendarAdvance(calendar,$AC3019,AA3020,,,trigger)</f>
        <v>60581</v>
      </c>
      <c r="AD3020" s="40">
        <f>_xll.qlInterestRateIndexMaturity($X$9,AC3020,)</f>
        <v>60762</v>
      </c>
      <c r="AE3020" s="43">
        <f>_xll.qlTenorBasisValue(TenorBasis6M,AC3020,_xll.ohTrigger(trigger,$X$24))</f>
        <v>1.9559574510269164E-4</v>
      </c>
      <c r="AF3020" s="90">
        <f>_xll.qlTenorBasisForwardRate(TenorBasis6M,AC3020,_xll.ohTrigger(trigger,$X$24))</f>
        <v>1.2171204654205993E-2</v>
      </c>
      <c r="AG3020" s="90">
        <f>_xll.qlIndexFixing(TenorBasisIndex6M,$AB3020,TRUE,_xll.ohTrigger(trigger,$X$24))</f>
        <v>1.2222957781040631E-2</v>
      </c>
      <c r="AH3020" s="43">
        <f>_xll.qlIndexFixing($X$9,$AB3020,TRUE,trigger)</f>
        <v>1.2164881529312919E-2</v>
      </c>
      <c r="AI3020" s="45">
        <f t="shared" si="61"/>
        <v>0.58076251727712247</v>
      </c>
    </row>
    <row r="3021" spans="27:35" x14ac:dyDescent="0.2">
      <c r="AA3021" s="122" t="s">
        <v>88</v>
      </c>
      <c r="AB3021" s="40">
        <f>_xll.qlInterestRateIndexFixingDate($X$9,AC3021)</f>
        <v>60584</v>
      </c>
      <c r="AC3021" s="40">
        <f>_xll.qlCalendarAdvance(calendar,$AC3020,AA3021,,,trigger)</f>
        <v>60588</v>
      </c>
      <c r="AD3021" s="40">
        <f>_xll.qlInterestRateIndexMaturity($X$9,AC3021,)</f>
        <v>60769</v>
      </c>
      <c r="AE3021" s="43">
        <f>_xll.qlTenorBasisValue(TenorBasis6M,AC3021,_xll.ohTrigger(trigger,$X$24))</f>
        <v>1.9558571008049749E-4</v>
      </c>
      <c r="AF3021" s="90">
        <f>_xll.qlTenorBasisForwardRate(TenorBasis6M,AC3021,_xll.ohTrigger(trigger,$X$24))</f>
        <v>1.2177861133370105E-2</v>
      </c>
      <c r="AG3021" s="90">
        <f>_xll.qlIndexFixing(TenorBasisIndex6M,$AB3021,TRUE,_xll.ohTrigger(trigger,$X$24))</f>
        <v>1.2229614484118006E-2</v>
      </c>
      <c r="AH3021" s="43">
        <f>_xll.qlIndexFixing($X$9,$AB3021,TRUE,trigger)</f>
        <v>1.2171904796550536E-2</v>
      </c>
      <c r="AI3021" s="45">
        <f t="shared" si="61"/>
        <v>0.57709687567469514</v>
      </c>
    </row>
    <row r="3022" spans="27:35" x14ac:dyDescent="0.2">
      <c r="AA3022" s="122" t="s">
        <v>88</v>
      </c>
      <c r="AB3022" s="40">
        <f>_xll.qlInterestRateIndexFixingDate($X$9,AC3022)</f>
        <v>60591</v>
      </c>
      <c r="AC3022" s="40">
        <f>_xll.qlCalendarAdvance(calendar,$AC3021,AA3022,,,trigger)</f>
        <v>60595</v>
      </c>
      <c r="AD3022" s="40">
        <f>_xll.qlInterestRateIndexMaturity($X$9,AC3022,)</f>
        <v>60776</v>
      </c>
      <c r="AE3022" s="43">
        <f>_xll.qlTenorBasisValue(TenorBasis6M,AC3022,_xll.ohTrigger(trigger,$X$24))</f>
        <v>1.9557570844084353E-4</v>
      </c>
      <c r="AF3022" s="90">
        <f>_xll.qlTenorBasisForwardRate(TenorBasis6M,AC3022,_xll.ohTrigger(trigger,$X$24))</f>
        <v>1.2184504406869589E-2</v>
      </c>
      <c r="AG3022" s="90">
        <f>_xll.qlIndexFixing(TenorBasisIndex6M,$AB3022,TRUE,_xll.ohTrigger(trigger,$X$24))</f>
        <v>1.2236257981189812E-2</v>
      </c>
      <c r="AH3022" s="43">
        <f>_xll.qlIndexFixing($X$9,$AB3022,TRUE,trigger)</f>
        <v>1.2178914117669196E-2</v>
      </c>
      <c r="AI3022" s="45">
        <f t="shared" si="61"/>
        <v>0.57343863520615757</v>
      </c>
    </row>
    <row r="3023" spans="27:35" x14ac:dyDescent="0.2">
      <c r="AA3023" s="122" t="s">
        <v>88</v>
      </c>
      <c r="AB3023" s="40">
        <f>_xll.qlInterestRateIndexFixingDate($X$9,AC3023)</f>
        <v>60598</v>
      </c>
      <c r="AC3023" s="40">
        <f>_xll.qlCalendarAdvance(calendar,$AC3022,AA3023,,,trigger)</f>
        <v>60602</v>
      </c>
      <c r="AD3023" s="40">
        <f>_xll.qlInterestRateIndexMaturity($X$9,AC3023,)</f>
        <v>60784</v>
      </c>
      <c r="AE3023" s="43">
        <f>_xll.qlTenorBasisValue(TenorBasis6M,AC3023,_xll.ohTrigger(trigger,$X$24))</f>
        <v>1.9556574007436543E-4</v>
      </c>
      <c r="AF3023" s="90">
        <f>_xll.qlTenorBasisForwardRate(TenorBasis6M,AC3023,_xll.ohTrigger(trigger,$X$24))</f>
        <v>1.2191809481810159E-2</v>
      </c>
      <c r="AG3023" s="90">
        <f>_xll.qlIndexFixing(TenorBasisIndex6M,$AB3023,TRUE,_xll.ohTrigger(trigger,$X$24))</f>
        <v>1.2243565046236844E-2</v>
      </c>
      <c r="AH3023" s="43">
        <f>_xll.qlIndexFixing($X$9,$AB3023,TRUE,trigger)</f>
        <v>1.218661016015299E-2</v>
      </c>
      <c r="AI3023" s="45">
        <f t="shared" si="61"/>
        <v>0.56954886083853551</v>
      </c>
    </row>
    <row r="3024" spans="27:35" x14ac:dyDescent="0.2">
      <c r="AA3024" s="122" t="s">
        <v>88</v>
      </c>
      <c r="AB3024" s="40">
        <f>_xll.qlInterestRateIndexFixingDate($X$9,AC3024)</f>
        <v>60605</v>
      </c>
      <c r="AC3024" s="40">
        <f>_xll.qlCalendarAdvance(calendar,$AC3023,AA3024,,,trigger)</f>
        <v>60609</v>
      </c>
      <c r="AD3024" s="40">
        <f>_xll.qlInterestRateIndexMaturity($X$9,AC3024,)</f>
        <v>60791</v>
      </c>
      <c r="AE3024" s="43">
        <f>_xll.qlTenorBasisValue(TenorBasis6M,AC3024,_xll.ohTrigger(trigger,$X$24))</f>
        <v>1.9555580487205007E-4</v>
      </c>
      <c r="AF3024" s="90">
        <f>_xll.qlTenorBasisForwardRate(TenorBasis6M,AC3024,_xll.ohTrigger(trigger,$X$24))</f>
        <v>1.2198425623340618E-2</v>
      </c>
      <c r="AG3024" s="90">
        <f>_xll.qlIndexFixing(TenorBasisIndex6M,$AB3024,TRUE,_xll.ohTrigger(trigger,$X$24))</f>
        <v>1.225018141158607E-2</v>
      </c>
      <c r="AH3024" s="43">
        <f>_xll.qlIndexFixing($X$9,$AB3024,TRUE,trigger)</f>
        <v>1.2193590828049905E-2</v>
      </c>
      <c r="AI3024" s="45">
        <f t="shared" si="61"/>
        <v>0.56590583536164296</v>
      </c>
    </row>
    <row r="3025" spans="27:35" x14ac:dyDescent="0.2">
      <c r="AA3025" s="122" t="s">
        <v>88</v>
      </c>
      <c r="AB3025" s="40">
        <f>_xll.qlInterestRateIndexFixingDate($X$9,AC3025)</f>
        <v>60612</v>
      </c>
      <c r="AC3025" s="40">
        <f>_xll.qlCalendarAdvance(calendar,$AC3024,AA3025,,,trigger)</f>
        <v>60616</v>
      </c>
      <c r="AD3025" s="40">
        <f>_xll.qlInterestRateIndexMaturity($X$9,AC3025,)</f>
        <v>60798</v>
      </c>
      <c r="AE3025" s="43">
        <f>_xll.qlTenorBasisValue(TenorBasis6M,AC3025,_xll.ohTrigger(trigger,$X$24))</f>
        <v>1.9554590272523437E-4</v>
      </c>
      <c r="AF3025" s="90">
        <f>_xll.qlTenorBasisForwardRate(TenorBasis6M,AC3025,_xll.ohTrigger(trigger,$X$24))</f>
        <v>1.2205028558145694E-2</v>
      </c>
      <c r="AG3025" s="90">
        <f>_xll.qlIndexFixing(TenorBasisIndex6M,$AB3025,TRUE,_xll.ohTrigger(trigger,$X$24))</f>
        <v>1.2256784569867767E-2</v>
      </c>
      <c r="AH3025" s="43">
        <f>_xll.qlIndexFixing($X$9,$AB3025,TRUE,trigger)</f>
        <v>1.2200557549042527E-2</v>
      </c>
      <c r="AI3025" s="45">
        <f t="shared" si="61"/>
        <v>0.56227020825239804</v>
      </c>
    </row>
    <row r="3026" spans="27:35" x14ac:dyDescent="0.2">
      <c r="AA3026" s="122" t="s">
        <v>88</v>
      </c>
      <c r="AB3026" s="40">
        <f>_xll.qlInterestRateIndexFixingDate($X$9,AC3026)</f>
        <v>60619</v>
      </c>
      <c r="AC3026" s="40">
        <f>_xll.qlCalendarAdvance(calendar,$AC3025,AA3026,,,trigger)</f>
        <v>60623</v>
      </c>
      <c r="AD3026" s="40">
        <f>_xll.qlInterestRateIndexMaturity($X$9,AC3026,)</f>
        <v>60805</v>
      </c>
      <c r="AE3026" s="43">
        <f>_xll.qlTenorBasisValue(TenorBasis6M,AC3026,_xll.ohTrigger(trigger,$X$24))</f>
        <v>1.9553603352560439E-4</v>
      </c>
      <c r="AF3026" s="90">
        <f>_xll.qlTenorBasisForwardRate(TenorBasis6M,AC3026,_xll.ohTrigger(trigger,$X$24))</f>
        <v>1.22116182859847E-2</v>
      </c>
      <c r="AG3026" s="90">
        <f>_xll.qlIndexFixing(TenorBasisIndex6M,$AB3026,TRUE,_xll.ohTrigger(trigger,$X$24))</f>
        <v>1.2263374520838616E-2</v>
      </c>
      <c r="AH3026" s="43">
        <f>_xll.qlIndexFixing($X$9,$AB3026,TRUE,trigger)</f>
        <v>1.2207510322984604E-2</v>
      </c>
      <c r="AI3026" s="45">
        <f t="shared" si="61"/>
        <v>0.5586419785401191</v>
      </c>
    </row>
    <row r="3027" spans="27:35" x14ac:dyDescent="0.2">
      <c r="AA3027" s="122" t="s">
        <v>88</v>
      </c>
      <c r="AB3027" s="40">
        <f>_xll.qlInterestRateIndexFixingDate($X$9,AC3027)</f>
        <v>60625</v>
      </c>
      <c r="AC3027" s="40">
        <f>_xll.qlCalendarAdvance(calendar,$AC3026,AA3027,,,trigger)</f>
        <v>60630</v>
      </c>
      <c r="AD3027" s="40">
        <f>_xll.qlInterestRateIndexMaturity($X$9,AC3027,)</f>
        <v>60812</v>
      </c>
      <c r="AE3027" s="43">
        <f>_xll.qlTenorBasisValue(TenorBasis6M,AC3027,_xll.ohTrigger(trigger,$X$24))</f>
        <v>1.9552619716519404E-4</v>
      </c>
      <c r="AF3027" s="90">
        <f>_xll.qlTenorBasisForwardRate(TenorBasis6M,AC3027,_xll.ohTrigger(trigger,$X$24))</f>
        <v>1.2218194806620463E-2</v>
      </c>
      <c r="AG3027" s="90">
        <f>_xll.qlIndexFixing(TenorBasisIndex6M,$AB3027,TRUE,_xll.ohTrigger(trigger,$X$24))</f>
        <v>1.2269951264264079E-2</v>
      </c>
      <c r="AH3027" s="43">
        <f>_xll.qlIndexFixing($X$9,$AB3027,TRUE,trigger)</f>
        <v>1.2214449149729877E-2</v>
      </c>
      <c r="AI3027" s="45">
        <f t="shared" si="61"/>
        <v>0.5550211453420224</v>
      </c>
    </row>
    <row r="3028" spans="27:35" x14ac:dyDescent="0.2">
      <c r="AA3028" s="122" t="s">
        <v>88</v>
      </c>
      <c r="AB3028" s="40">
        <f>_xll.qlInterestRateIndexFixingDate($X$9,AC3028)</f>
        <v>60632</v>
      </c>
      <c r="AC3028" s="40">
        <f>_xll.qlCalendarAdvance(calendar,$AC3027,AA3028,,,trigger)</f>
        <v>60637</v>
      </c>
      <c r="AD3028" s="40">
        <f>_xll.qlInterestRateIndexMaturity($X$9,AC3028,)</f>
        <v>60818</v>
      </c>
      <c r="AE3028" s="43">
        <f>_xll.qlTenorBasisValue(TenorBasis6M,AC3028,_xll.ohTrigger(trigger,$X$24))</f>
        <v>1.9551639353638405E-4</v>
      </c>
      <c r="AF3028" s="90">
        <f>_xll.qlTenorBasisForwardRate(TenorBasis6M,AC3028,_xll.ohTrigger(trigger,$X$24))</f>
        <v>1.2224086715500359E-2</v>
      </c>
      <c r="AG3028" s="90">
        <f>_xll.qlIndexFixing(TenorBasisIndex6M,$AB3028,TRUE,_xll.ohTrigger(trigger,$X$24))</f>
        <v>1.2275841624091618E-2</v>
      </c>
      <c r="AH3028" s="43">
        <f>_xll.qlIndexFixing($X$9,$AB3028,TRUE,trigger)</f>
        <v>1.2220677167716363E-2</v>
      </c>
      <c r="AI3028" s="45">
        <f t="shared" si="61"/>
        <v>0.551644563752552</v>
      </c>
    </row>
    <row r="3029" spans="27:35" x14ac:dyDescent="0.2">
      <c r="AA3029" s="122" t="s">
        <v>88</v>
      </c>
      <c r="AB3029" s="40">
        <f>_xll.qlInterestRateIndexFixingDate($X$9,AC3029)</f>
        <v>60640</v>
      </c>
      <c r="AC3029" s="40">
        <f>_xll.qlCalendarAdvance(calendar,$AC3028,AA3029,,,trigger)</f>
        <v>60644</v>
      </c>
      <c r="AD3029" s="40">
        <f>_xll.qlInterestRateIndexMaturity($X$9,AC3029,)</f>
        <v>60825</v>
      </c>
      <c r="AE3029" s="43">
        <f>_xll.qlTenorBasisValue(TenorBasis6M,AC3029,_xll.ohTrigger(trigger,$X$24))</f>
        <v>1.9550662253190097E-4</v>
      </c>
      <c r="AF3029" s="90">
        <f>_xll.qlTenorBasisForwardRate(TenorBasis6M,AC3029,_xll.ohTrigger(trigger,$X$24))</f>
        <v>1.2230637542653574E-2</v>
      </c>
      <c r="AG3029" s="90">
        <f>_xll.qlIndexFixing(TenorBasisIndex6M,$AB3029,TRUE,_xll.ohTrigger(trigger,$X$24))</f>
        <v>1.228239267242923E-2</v>
      </c>
      <c r="AH3029" s="43">
        <f>_xll.qlIndexFixing($X$9,$AB3029,TRUE,trigger)</f>
        <v>1.2227588861919854E-2</v>
      </c>
      <c r="AI3029" s="45">
        <f t="shared" si="61"/>
        <v>0.54803810509375728</v>
      </c>
    </row>
    <row r="3030" spans="27:35" x14ac:dyDescent="0.2">
      <c r="AA3030" s="122" t="s">
        <v>88</v>
      </c>
      <c r="AB3030" s="40">
        <f>_xll.qlInterestRateIndexFixingDate($X$9,AC3030)</f>
        <v>60647</v>
      </c>
      <c r="AC3030" s="40">
        <f>_xll.qlCalendarAdvance(calendar,$AC3029,AA3030,,,trigger)</f>
        <v>60651</v>
      </c>
      <c r="AD3030" s="40">
        <f>_xll.qlInterestRateIndexMaturity($X$9,AC3030,)</f>
        <v>60832</v>
      </c>
      <c r="AE3030" s="43">
        <f>_xll.qlTenorBasisValue(TenorBasis6M,AC3030,_xll.ohTrigger(trigger,$X$24))</f>
        <v>1.95496884044816E-4</v>
      </c>
      <c r="AF3030" s="90">
        <f>_xll.qlTenorBasisForwardRate(TenorBasis6M,AC3030,_xll.ohTrigger(trigger,$X$24))</f>
        <v>1.223717516223562E-2</v>
      </c>
      <c r="AG3030" s="90">
        <f>_xll.qlIndexFixing(TenorBasisIndex6M,$AB3030,TRUE,_xll.ohTrigger(trigger,$X$24))</f>
        <v>1.2288930512855612E-2</v>
      </c>
      <c r="AH3030" s="43">
        <f>_xll.qlIndexFixing($X$9,$AB3030,TRUE,trigger)</f>
        <v>1.2234486608840236E-2</v>
      </c>
      <c r="AI3030" s="45">
        <f t="shared" si="61"/>
        <v>0.54443904015375955</v>
      </c>
    </row>
    <row r="3031" spans="27:35" x14ac:dyDescent="0.2">
      <c r="AA3031" s="122" t="s">
        <v>88</v>
      </c>
      <c r="AB3031" s="40">
        <f>_xll.qlInterestRateIndexFixingDate($X$9,AC3031)</f>
        <v>60654</v>
      </c>
      <c r="AC3031" s="40">
        <f>_xll.qlCalendarAdvance(calendar,$AC3030,AA3031,,,trigger)</f>
        <v>60658</v>
      </c>
      <c r="AD3031" s="40">
        <f>_xll.qlInterestRateIndexMaturity($X$9,AC3031,)</f>
        <v>60839</v>
      </c>
      <c r="AE3031" s="43">
        <f>_xll.qlTenorBasisValue(TenorBasis6M,AC3031,_xll.ohTrigger(trigger,$X$24))</f>
        <v>1.9548717796854392E-4</v>
      </c>
      <c r="AF3031" s="90">
        <f>_xll.qlTenorBasisForwardRate(TenorBasis6M,AC3031,_xll.ohTrigger(trigger,$X$24))</f>
        <v>1.2243699574013313E-2</v>
      </c>
      <c r="AG3031" s="90">
        <f>_xll.qlIndexFixing(TenorBasisIndex6M,$AB3031,TRUE,_xll.ohTrigger(trigger,$X$24))</f>
        <v>1.2295455145135374E-2</v>
      </c>
      <c r="AH3031" s="43">
        <f>_xll.qlIndexFixing($X$9,$AB3031,TRUE,trigger)</f>
        <v>1.2241370408332656E-2</v>
      </c>
      <c r="AI3031" s="45">
        <f t="shared" si="61"/>
        <v>0.54084736802718913</v>
      </c>
    </row>
    <row r="3032" spans="27:35" x14ac:dyDescent="0.2">
      <c r="AA3032" s="122" t="s">
        <v>88</v>
      </c>
      <c r="AB3032" s="40">
        <f>_xll.qlInterestRateIndexFixingDate($X$9,AC3032)</f>
        <v>60661</v>
      </c>
      <c r="AC3032" s="40">
        <f>_xll.qlCalendarAdvance(calendar,$AC3031,AA3032,,,trigger)</f>
        <v>60665</v>
      </c>
      <c r="AD3032" s="40">
        <f>_xll.qlInterestRateIndexMaturity($X$9,AC3032,)</f>
        <v>60846</v>
      </c>
      <c r="AE3032" s="43">
        <f>_xll.qlTenorBasisValue(TenorBasis6M,AC3032,_xll.ohTrigger(trigger,$X$24))</f>
        <v>1.9547750419684202E-4</v>
      </c>
      <c r="AF3032" s="90">
        <f>_xll.qlTenorBasisForwardRate(TenorBasis6M,AC3032,_xll.ohTrigger(trigger,$X$24))</f>
        <v>1.2250210777750377E-2</v>
      </c>
      <c r="AG3032" s="90">
        <f>_xll.qlIndexFixing(TenorBasisIndex6M,$AB3032,TRUE,_xll.ohTrigger(trigger,$X$24))</f>
        <v>1.2301966569033125E-2</v>
      </c>
      <c r="AH3032" s="43">
        <f>_xll.qlIndexFixing($X$9,$AB3032,TRUE,trigger)</f>
        <v>1.224824026025402E-2</v>
      </c>
      <c r="AI3032" s="45">
        <f t="shared" si="61"/>
        <v>0.53726308779105181</v>
      </c>
    </row>
    <row r="3033" spans="27:35" x14ac:dyDescent="0.2">
      <c r="AA3033" s="122" t="s">
        <v>88</v>
      </c>
      <c r="AB3033" s="40">
        <f>_xll.qlInterestRateIndexFixingDate($X$9,AC3033)</f>
        <v>60668</v>
      </c>
      <c r="AC3033" s="40">
        <f>_xll.qlCalendarAdvance(calendar,$AC3032,AA3033,,,trigger)</f>
        <v>60672</v>
      </c>
      <c r="AD3033" s="40">
        <f>_xll.qlInterestRateIndexMaturity($X$9,AC3033,)</f>
        <v>60853</v>
      </c>
      <c r="AE3033" s="43">
        <f>_xll.qlTenorBasisValue(TenorBasis6M,AC3033,_xll.ohTrigger(trigger,$X$24))</f>
        <v>1.9546786262380911E-4</v>
      </c>
      <c r="AF3033" s="90">
        <f>_xll.qlTenorBasisForwardRate(TenorBasis6M,AC3033,_xll.ohTrigger(trigger,$X$24))</f>
        <v>1.2256708773211422E-2</v>
      </c>
      <c r="AG3033" s="90">
        <f>_xll.qlIndexFixing(TenorBasisIndex6M,$AB3033,TRUE,_xll.ohTrigger(trigger,$X$24))</f>
        <v>1.2308464784315238E-2</v>
      </c>
      <c r="AH3033" s="43">
        <f>_xll.qlIndexFixing($X$9,$AB3033,TRUE,trigger)</f>
        <v>1.2255096164459474E-2</v>
      </c>
      <c r="AI3033" s="45">
        <f t="shared" si="61"/>
        <v>0.53368619855763755</v>
      </c>
    </row>
    <row r="3034" spans="27:35" x14ac:dyDescent="0.2">
      <c r="AA3034" s="122" t="s">
        <v>88</v>
      </c>
      <c r="AB3034" s="40">
        <f>_xll.qlInterestRateIndexFixingDate($X$9,AC3034)</f>
        <v>60675</v>
      </c>
      <c r="AC3034" s="40">
        <f>_xll.qlCalendarAdvance(calendar,$AC3033,AA3034,,,trigger)</f>
        <v>60679</v>
      </c>
      <c r="AD3034" s="40">
        <f>_xll.qlInterestRateIndexMaturity($X$9,AC3034,)</f>
        <v>60860</v>
      </c>
      <c r="AE3034" s="43">
        <f>_xll.qlTenorBasisValue(TenorBasis6M,AC3034,_xll.ohTrigger(trigger,$X$24))</f>
        <v>1.954582531438843E-4</v>
      </c>
      <c r="AF3034" s="90">
        <f>_xll.qlTenorBasisForwardRate(TenorBasis6M,AC3034,_xll.ohTrigger(trigger,$X$24))</f>
        <v>1.2263193560164146E-2</v>
      </c>
      <c r="AG3034" s="90">
        <f>_xll.qlIndexFixing(TenorBasisIndex6M,$AB3034,TRUE,_xll.ohTrigger(trigger,$X$24))</f>
        <v>1.2314949790745877E-2</v>
      </c>
      <c r="AH3034" s="43">
        <f>_xll.qlIndexFixing($X$9,$AB3034,TRUE,trigger)</f>
        <v>1.2261938120805487E-2</v>
      </c>
      <c r="AI3034" s="45">
        <f t="shared" si="61"/>
        <v>0.53011669940389994</v>
      </c>
    </row>
    <row r="3035" spans="27:35" x14ac:dyDescent="0.2">
      <c r="AA3035" s="122" t="s">
        <v>88</v>
      </c>
      <c r="AB3035" s="40">
        <f>_xll.qlInterestRateIndexFixingDate($X$9,AC3035)</f>
        <v>60682</v>
      </c>
      <c r="AC3035" s="40">
        <f>_xll.qlCalendarAdvance(calendar,$AC3034,AA3035,,,trigger)</f>
        <v>60686</v>
      </c>
      <c r="AD3035" s="40">
        <f>_xll.qlInterestRateIndexMaturity($X$9,AC3035,)</f>
        <v>60867</v>
      </c>
      <c r="AE3035" s="43">
        <f>_xll.qlTenorBasisValue(TenorBasis6M,AC3035,_xll.ohTrigger(trigger,$X$24))</f>
        <v>1.9544867565184605E-4</v>
      </c>
      <c r="AF3035" s="90">
        <f>_xll.qlTenorBasisForwardRate(TenorBasis6M,AC3035,_xll.ohTrigger(trigger,$X$24))</f>
        <v>1.2269665138375808E-2</v>
      </c>
      <c r="AG3035" s="90">
        <f>_xll.qlIndexFixing(TenorBasisIndex6M,$AB3035,TRUE,_xll.ohTrigger(trigger,$X$24))</f>
        <v>1.2321421588094955E-2</v>
      </c>
      <c r="AH3035" s="43">
        <f>_xll.qlIndexFixing($X$9,$AB3035,TRUE,trigger)</f>
        <v>1.2268766129149851E-2</v>
      </c>
      <c r="AI3035" s="45">
        <f t="shared" si="61"/>
        <v>0.5265545894510455</v>
      </c>
    </row>
    <row r="3036" spans="27:35" x14ac:dyDescent="0.2">
      <c r="AA3036" s="122" t="s">
        <v>88</v>
      </c>
      <c r="AB3036" s="40">
        <f>_xll.qlInterestRateIndexFixingDate($X$9,AC3036)</f>
        <v>60689</v>
      </c>
      <c r="AC3036" s="40">
        <f>_xll.qlCalendarAdvance(calendar,$AC3035,AA3036,,,trigger)</f>
        <v>60693</v>
      </c>
      <c r="AD3036" s="40">
        <f>_xll.qlInterestRateIndexMaturity($X$9,AC3036,)</f>
        <v>60877</v>
      </c>
      <c r="AE3036" s="43">
        <f>_xll.qlTenorBasisValue(TenorBasis6M,AC3036,_xll.ohTrigger(trigger,$X$24))</f>
        <v>1.954391300428111E-4</v>
      </c>
      <c r="AF3036" s="90">
        <f>_xll.qlTenorBasisForwardRate(TenorBasis6M,AC3036,_xll.ohTrigger(trigger,$X$24))</f>
        <v>1.2278120209705003E-2</v>
      </c>
      <c r="AG3036" s="90">
        <f>_xll.qlIndexFixing(TenorBasisIndex6M,$AB3036,TRUE,_xll.ohTrigger(trigger,$X$24))</f>
        <v>1.2329882215185115E-2</v>
      </c>
      <c r="AH3036" s="43">
        <f>_xll.qlIndexFixing($X$9,$AB3036,TRUE,trigger)</f>
        <v>1.2277652276704831E-2</v>
      </c>
      <c r="AI3036" s="45">
        <f t="shared" si="61"/>
        <v>0.52229938480283922</v>
      </c>
    </row>
    <row r="3037" spans="27:35" x14ac:dyDescent="0.2">
      <c r="AA3037" s="122" t="s">
        <v>88</v>
      </c>
      <c r="AB3037" s="40">
        <f>_xll.qlInterestRateIndexFixingDate($X$9,AC3037)</f>
        <v>60696</v>
      </c>
      <c r="AC3037" s="40">
        <f>_xll.qlCalendarAdvance(calendar,$AC3036,AA3037,,,trigger)</f>
        <v>60700</v>
      </c>
      <c r="AD3037" s="40">
        <f>_xll.qlInterestRateIndexMaturity($X$9,AC3037,)</f>
        <v>60884</v>
      </c>
      <c r="AE3037" s="43">
        <f>_xll.qlTenorBasisValue(TenorBasis6M,AC3037,_xll.ohTrigger(trigger,$X$24))</f>
        <v>1.9542961621223334E-4</v>
      </c>
      <c r="AF3037" s="90">
        <f>_xll.qlTenorBasisForwardRate(TenorBasis6M,AC3037,_xll.ohTrigger(trigger,$X$24))</f>
        <v>1.2284563196334874E-2</v>
      </c>
      <c r="AG3037" s="90">
        <f>_xll.qlIndexFixing(TenorBasisIndex6M,$AB3037,TRUE,_xll.ohTrigger(trigger,$X$24))</f>
        <v>1.2336325422982417E-2</v>
      </c>
      <c r="AH3037" s="43">
        <f>_xll.qlIndexFixing($X$9,$AB3037,TRUE,trigger)</f>
        <v>1.2284450093127204E-2</v>
      </c>
      <c r="AI3037" s="45">
        <f t="shared" si="61"/>
        <v>0.51875329855212426</v>
      </c>
    </row>
    <row r="3038" spans="27:35" x14ac:dyDescent="0.2">
      <c r="AA3038" s="122" t="s">
        <v>88</v>
      </c>
      <c r="AB3038" s="40">
        <f>_xll.qlInterestRateIndexFixingDate($X$9,AC3038)</f>
        <v>60703</v>
      </c>
      <c r="AC3038" s="40">
        <f>_xll.qlCalendarAdvance(calendar,$AC3037,AA3038,,,trigger)</f>
        <v>60707</v>
      </c>
      <c r="AD3038" s="40">
        <f>_xll.qlInterestRateIndexMaturity($X$9,AC3038,)</f>
        <v>60891</v>
      </c>
      <c r="AE3038" s="43">
        <f>_xll.qlTenorBasisValue(TenorBasis6M,AC3038,_xll.ohTrigger(trigger,$X$24))</f>
        <v>1.9542013405590279E-4</v>
      </c>
      <c r="AF3038" s="90">
        <f>_xll.qlTenorBasisForwardRate(TenorBasis6M,AC3038,_xll.ohTrigger(trigger,$X$24))</f>
        <v>1.2290992972472914E-2</v>
      </c>
      <c r="AG3038" s="90">
        <f>_xll.qlIndexFixing(TenorBasisIndex6M,$AB3038,TRUE,_xll.ohTrigger(trigger,$X$24))</f>
        <v>1.2342755419939471E-2</v>
      </c>
      <c r="AH3038" s="43">
        <f>_xll.qlIndexFixing($X$9,$AB3038,TRUE,trigger)</f>
        <v>1.2291233960046723E-2</v>
      </c>
      <c r="AI3038" s="45">
        <f t="shared" si="61"/>
        <v>0.51521459892747701</v>
      </c>
    </row>
    <row r="3039" spans="27:35" x14ac:dyDescent="0.2">
      <c r="AA3039" s="122" t="s">
        <v>88</v>
      </c>
      <c r="AB3039" s="40">
        <f>_xll.qlInterestRateIndexFixingDate($X$9,AC3039)</f>
        <v>60710</v>
      </c>
      <c r="AC3039" s="40">
        <f>_xll.qlCalendarAdvance(calendar,$AC3038,AA3039,,,trigger)</f>
        <v>60714</v>
      </c>
      <c r="AD3039" s="40">
        <f>_xll.qlInterestRateIndexMaturity($X$9,AC3039,)</f>
        <v>60898</v>
      </c>
      <c r="AE3039" s="43">
        <f>_xll.qlTenorBasisValue(TenorBasis6M,AC3039,_xll.ohTrigger(trigger,$X$24))</f>
        <v>1.9541068346994468E-4</v>
      </c>
      <c r="AF3039" s="90">
        <f>_xll.qlTenorBasisForwardRate(TenorBasis6M,AC3039,_xll.ohTrigger(trigger,$X$24))</f>
        <v>1.2297409537887133E-2</v>
      </c>
      <c r="AG3039" s="90">
        <f>_xll.qlIndexFixing(TenorBasisIndex6M,$AB3039,TRUE,_xll.ohTrigger(trigger,$X$24))</f>
        <v>1.234917220582646E-2</v>
      </c>
      <c r="AH3039" s="43">
        <f>_xll.qlIndexFixing($X$9,$AB3039,TRUE,trigger)</f>
        <v>1.2298003877320454E-2</v>
      </c>
      <c r="AI3039" s="45">
        <f t="shared" si="61"/>
        <v>0.51168328506006122</v>
      </c>
    </row>
    <row r="3040" spans="27:35" x14ac:dyDescent="0.2">
      <c r="AA3040" s="122" t="s">
        <v>88</v>
      </c>
      <c r="AB3040" s="40">
        <f>_xll.qlInterestRateIndexFixingDate($X$9,AC3040)</f>
        <v>60717</v>
      </c>
      <c r="AC3040" s="40">
        <f>_xll.qlCalendarAdvance(calendar,$AC3039,AA3040,,,trigger)</f>
        <v>60721</v>
      </c>
      <c r="AD3040" s="40">
        <f>_xll.qlInterestRateIndexMaturity($X$9,AC3040,)</f>
        <v>60905</v>
      </c>
      <c r="AE3040" s="43">
        <f>_xll.qlTenorBasisValue(TenorBasis6M,AC3040,_xll.ohTrigger(trigger,$X$24))</f>
        <v>1.9540126435081809E-4</v>
      </c>
      <c r="AF3040" s="90">
        <f>_xll.qlTenorBasisForwardRate(TenorBasis6M,AC3040,_xll.ohTrigger(trigger,$X$24))</f>
        <v>1.2303812892343807E-2</v>
      </c>
      <c r="AG3040" s="90">
        <f>_xll.qlIndexFixing(TenorBasisIndex6M,$AB3040,TRUE,_xll.ohTrigger(trigger,$X$24))</f>
        <v>1.2355575780408792E-2</v>
      </c>
      <c r="AH3040" s="43">
        <f>_xll.qlIndexFixing($X$9,$AB3040,TRUE,trigger)</f>
        <v>1.2304759844804166E-2</v>
      </c>
      <c r="AI3040" s="45">
        <f t="shared" si="61"/>
        <v>0.5081593560462595</v>
      </c>
    </row>
    <row r="3041" spans="27:35" x14ac:dyDescent="0.2">
      <c r="AA3041" s="122" t="s">
        <v>88</v>
      </c>
      <c r="AB3041" s="40">
        <f>_xll.qlInterestRateIndexFixingDate($X$9,AC3041)</f>
        <v>60724</v>
      </c>
      <c r="AC3041" s="40">
        <f>_xll.qlCalendarAdvance(calendar,$AC3040,AA3041,,,trigger)</f>
        <v>60728</v>
      </c>
      <c r="AD3041" s="40">
        <f>_xll.qlInterestRateIndexMaturity($X$9,AC3041,)</f>
        <v>60911</v>
      </c>
      <c r="AE3041" s="43">
        <f>_xll.qlTenorBasisValue(TenorBasis6M,AC3041,_xll.ohTrigger(trigger,$X$24))</f>
        <v>1.9539187659531524E-4</v>
      </c>
      <c r="AF3041" s="90">
        <f>_xll.qlTenorBasisForwardRate(TenorBasis6M,AC3041,_xll.ohTrigger(trigger,$X$24))</f>
        <v>1.2309541148431751E-2</v>
      </c>
      <c r="AG3041" s="90">
        <f>_xll.qlIndexFixing(TenorBasisIndex6M,$AB3041,TRUE,_xll.ohTrigger(trigger,$X$24))</f>
        <v>1.2361302472599795E-2</v>
      </c>
      <c r="AH3041" s="43">
        <f>_xll.qlIndexFixing($X$9,$AB3041,TRUE,trigger)</f>
        <v>1.2310815053614185E-2</v>
      </c>
      <c r="AI3041" s="45">
        <f t="shared" si="61"/>
        <v>0.504874189856102</v>
      </c>
    </row>
    <row r="3042" spans="27:35" x14ac:dyDescent="0.2">
      <c r="AA3042" s="122" t="s">
        <v>88</v>
      </c>
      <c r="AB3042" s="40">
        <f>_xll.qlInterestRateIndexFixingDate($X$9,AC3042)</f>
        <v>60729</v>
      </c>
      <c r="AC3042" s="40">
        <f>_xll.qlCalendarAdvance(calendar,$AC3041,AA3042,,,trigger)</f>
        <v>60735</v>
      </c>
      <c r="AD3042" s="40">
        <f>_xll.qlInterestRateIndexMaturity($X$9,AC3042,)</f>
        <v>60918</v>
      </c>
      <c r="AE3042" s="43">
        <f>_xll.qlTenorBasisValue(TenorBasis6M,AC3042,_xll.ohTrigger(trigger,$X$24))</f>
        <v>1.9538252010056024E-4</v>
      </c>
      <c r="AF3042" s="90">
        <f>_xll.qlTenorBasisForwardRate(TenorBasis6M,AC3042,_xll.ohTrigger(trigger,$X$24))</f>
        <v>1.2315918806554894E-2</v>
      </c>
      <c r="AG3042" s="90">
        <f>_xll.qlIndexFixing(TenorBasisIndex6M,$AB3042,TRUE,_xll.ohTrigger(trigger,$X$24))</f>
        <v>1.2367680349261131E-2</v>
      </c>
      <c r="AH3042" s="43">
        <f>_xll.qlIndexFixing($X$9,$AB3042,TRUE,trigger)</f>
        <v>1.2317543888085657E-2</v>
      </c>
      <c r="AI3042" s="45">
        <f t="shared" si="61"/>
        <v>0.50136461175473779</v>
      </c>
    </row>
    <row r="3043" spans="27:35" x14ac:dyDescent="0.2">
      <c r="AA3043" s="122" t="s">
        <v>88</v>
      </c>
      <c r="AB3043" s="40">
        <f>_xll.qlInterestRateIndexFixingDate($X$9,AC3043)</f>
        <v>60738</v>
      </c>
      <c r="AC3043" s="40">
        <f>_xll.qlCalendarAdvance(calendar,$AC3042,AA3043,,,trigger)</f>
        <v>60742</v>
      </c>
      <c r="AD3043" s="40">
        <f>_xll.qlInterestRateIndexMaturity($X$9,AC3043,)</f>
        <v>60925</v>
      </c>
      <c r="AE3043" s="43">
        <f>_xll.qlTenorBasisValue(TenorBasis6M,AC3043,_xll.ohTrigger(trigger,$X$24))</f>
        <v>1.9537319476400813E-4</v>
      </c>
      <c r="AF3043" s="90">
        <f>_xll.qlTenorBasisForwardRate(TenorBasis6M,AC3043,_xll.ohTrigger(trigger,$X$24))</f>
        <v>1.2322283253382374E-2</v>
      </c>
      <c r="AG3043" s="90">
        <f>_xll.qlIndexFixing(TenorBasisIndex6M,$AB3043,TRUE,_xll.ohTrigger(trigger,$X$24))</f>
        <v>1.2374045014281725E-2</v>
      </c>
      <c r="AH3043" s="43">
        <f>_xll.qlIndexFixing($X$9,$AB3043,TRUE,trigger)</f>
        <v>1.2324258772697284E-2</v>
      </c>
      <c r="AI3043" s="45">
        <f t="shared" si="61"/>
        <v>0.49786241584441271</v>
      </c>
    </row>
    <row r="3044" spans="27:35" x14ac:dyDescent="0.2">
      <c r="AA3044" s="122" t="s">
        <v>88</v>
      </c>
      <c r="AB3044" s="40">
        <f>_xll.qlInterestRateIndexFixingDate($X$9,AC3044)</f>
        <v>60745</v>
      </c>
      <c r="AC3044" s="40">
        <f>_xll.qlCalendarAdvance(calendar,$AC3043,AA3044,,,trigger)</f>
        <v>60749</v>
      </c>
      <c r="AD3044" s="40">
        <f>_xll.qlInterestRateIndexMaturity($X$9,AC3044,)</f>
        <v>60932</v>
      </c>
      <c r="AE3044" s="43">
        <f>_xll.qlTenorBasisValue(TenorBasis6M,AC3044,_xll.ohTrigger(trigger,$X$24))</f>
        <v>1.9536390048344383E-4</v>
      </c>
      <c r="AF3044" s="90">
        <f>_xll.qlTenorBasisForwardRate(TenorBasis6M,AC3044,_xll.ohTrigger(trigger,$X$24))</f>
        <v>1.2328634488686612E-2</v>
      </c>
      <c r="AG3044" s="90">
        <f>_xll.qlIndexFixing(TenorBasisIndex6M,$AB3044,TRUE,_xll.ohTrigger(trigger,$X$24))</f>
        <v>1.2380396467433998E-2</v>
      </c>
      <c r="AH3044" s="43">
        <f>_xll.qlIndexFixing($X$9,$AB3044,TRUE,trigger)</f>
        <v>1.2330959707306664E-2</v>
      </c>
      <c r="AI3044" s="45">
        <f t="shared" si="61"/>
        <v>0.49436760127334267</v>
      </c>
    </row>
    <row r="3045" spans="27:35" x14ac:dyDescent="0.2">
      <c r="AA3045" s="122" t="s">
        <v>88</v>
      </c>
      <c r="AB3045" s="40">
        <f>_xll.qlInterestRateIndexFixingDate($X$9,AC3045)</f>
        <v>60752</v>
      </c>
      <c r="AC3045" s="40">
        <f>_xll.qlCalendarAdvance(calendar,$AC3044,AA3045,,,trigger)</f>
        <v>60756</v>
      </c>
      <c r="AD3045" s="40">
        <f>_xll.qlInterestRateIndexMaturity($X$9,AC3045,)</f>
        <v>60940</v>
      </c>
      <c r="AE3045" s="43">
        <f>_xll.qlTenorBasisValue(TenorBasis6M,AC3045,_xll.ohTrigger(trigger,$X$24))</f>
        <v>1.95354637156981E-4</v>
      </c>
      <c r="AF3045" s="90">
        <f>_xll.qlTenorBasisForwardRate(TenorBasis6M,AC3045,_xll.ohTrigger(trigger,$X$24))</f>
        <v>1.2335631492196974E-2</v>
      </c>
      <c r="AG3045" s="90">
        <f>_xll.qlIndexFixing(TenorBasisIndex6M,$AB3045,TRUE,_xll.ohTrigger(trigger,$X$24))</f>
        <v>1.2387395475686579E-2</v>
      </c>
      <c r="AH3045" s="43">
        <f>_xll.qlIndexFixing($X$9,$AB3045,TRUE,trigger)</f>
        <v>1.233833043033908E-2</v>
      </c>
      <c r="AI3045" s="45">
        <f t="shared" si="61"/>
        <v>0.49065045347499237</v>
      </c>
    </row>
    <row r="3046" spans="27:35" x14ac:dyDescent="0.2">
      <c r="AA3046" s="122" t="s">
        <v>88</v>
      </c>
      <c r="AB3046" s="40">
        <f>_xll.qlInterestRateIndexFixingDate($X$9,AC3046)</f>
        <v>60759</v>
      </c>
      <c r="AC3046" s="40">
        <f>_xll.qlCalendarAdvance(calendar,$AC3045,AA3046,,,trigger)</f>
        <v>60763</v>
      </c>
      <c r="AD3046" s="40">
        <f>_xll.qlInterestRateIndexMaturity($X$9,AC3046,)</f>
        <v>60947</v>
      </c>
      <c r="AE3046" s="43">
        <f>_xll.qlTenorBasisValue(TenorBasis6M,AC3046,_xll.ohTrigger(trigger,$X$24))</f>
        <v>1.9534540468306129E-4</v>
      </c>
      <c r="AF3046" s="90">
        <f>_xll.qlTenorBasisForwardRate(TenorBasis6M,AC3046,_xll.ohTrigger(trigger,$X$24))</f>
        <v>1.2341955576072679E-2</v>
      </c>
      <c r="AG3046" s="90">
        <f>_xll.qlIndexFixing(TenorBasisIndex6M,$AB3046,TRUE,_xll.ohTrigger(trigger,$X$24))</f>
        <v>1.2393719777607433E-2</v>
      </c>
      <c r="AH3046" s="43">
        <f>_xll.qlIndexFixing($X$9,$AB3046,TRUE,trigger)</f>
        <v>1.2345002696069873E-2</v>
      </c>
      <c r="AI3046" s="45">
        <f t="shared" si="61"/>
        <v>0.48717081537559892</v>
      </c>
    </row>
    <row r="3047" spans="27:35" x14ac:dyDescent="0.2">
      <c r="AA3047" s="122" t="s">
        <v>88</v>
      </c>
      <c r="AB3047" s="40">
        <f>_xll.qlInterestRateIndexFixingDate($X$9,AC3047)</f>
        <v>60766</v>
      </c>
      <c r="AC3047" s="40">
        <f>_xll.qlCalendarAdvance(calendar,$AC3046,AA3047,,,trigger)</f>
        <v>60770</v>
      </c>
      <c r="AD3047" s="40">
        <f>_xll.qlInterestRateIndexMaturity($X$9,AC3047,)</f>
        <v>60954</v>
      </c>
      <c r="AE3047" s="43">
        <f>_xll.qlTenorBasisValue(TenorBasis6M,AC3047,_xll.ohTrigger(trigger,$X$24))</f>
        <v>1.9533620296045297E-4</v>
      </c>
      <c r="AF3047" s="90">
        <f>_xll.qlTenorBasisForwardRate(TenorBasis6M,AC3047,_xll.ohTrigger(trigger,$X$24))</f>
        <v>1.2348266447383429E-2</v>
      </c>
      <c r="AG3047" s="90">
        <f>_xll.qlIndexFixing(TenorBasisIndex6M,$AB3047,TRUE,_xll.ohTrigger(trigger,$X$24))</f>
        <v>1.2400030866614477E-2</v>
      </c>
      <c r="AH3047" s="43">
        <f>_xll.qlIndexFixing($X$9,$AB3047,TRUE,trigger)</f>
        <v>1.2351661011010142E-2</v>
      </c>
      <c r="AI3047" s="45">
        <f t="shared" si="61"/>
        <v>0.48369855604335144</v>
      </c>
    </row>
    <row r="3048" spans="27:35" x14ac:dyDescent="0.2">
      <c r="AA3048" s="122" t="s">
        <v>88</v>
      </c>
      <c r="AB3048" s="40">
        <f>_xll.qlInterestRateIndexFixingDate($X$9,AC3048)</f>
        <v>60773</v>
      </c>
      <c r="AC3048" s="40">
        <f>_xll.qlCalendarAdvance(calendar,$AC3047,AA3048,,,trigger)</f>
        <v>60777</v>
      </c>
      <c r="AD3048" s="40">
        <f>_xll.qlInterestRateIndexMaturity($X$9,AC3048,)</f>
        <v>60961</v>
      </c>
      <c r="AE3048" s="43">
        <f>_xll.qlTenorBasisValue(TenorBasis6M,AC3048,_xll.ohTrigger(trigger,$X$24))</f>
        <v>1.9532703188825017E-4</v>
      </c>
      <c r="AF3048" s="90">
        <f>_xll.qlTenorBasisForwardRate(TenorBasis6M,AC3048,_xll.ohTrigger(trigger,$X$24))</f>
        <v>1.2354564105901147E-2</v>
      </c>
      <c r="AG3048" s="90">
        <f>_xll.qlIndexFixing(TenorBasisIndex6M,$AB3048,TRUE,_xll.ohTrigger(trigger,$X$24))</f>
        <v>1.240632874248355E-2</v>
      </c>
      <c r="AH3048" s="43">
        <f>_xll.qlIndexFixing($X$9,$AB3048,TRUE,trigger)</f>
        <v>1.2358305375017829E-2</v>
      </c>
      <c r="AI3048" s="45">
        <f t="shared" si="61"/>
        <v>0.48023367465720512</v>
      </c>
    </row>
    <row r="3049" spans="27:35" x14ac:dyDescent="0.2">
      <c r="AA3049" s="122" t="s">
        <v>88</v>
      </c>
      <c r="AB3049" s="40">
        <f>_xll.qlInterestRateIndexFixingDate($X$9,AC3049)</f>
        <v>60780</v>
      </c>
      <c r="AC3049" s="40">
        <f>_xll.qlCalendarAdvance(calendar,$AC3048,AA3049,,,trigger)</f>
        <v>60784</v>
      </c>
      <c r="AD3049" s="40">
        <f>_xll.qlInterestRateIndexMaturity($X$9,AC3049,)</f>
        <v>60967</v>
      </c>
      <c r="AE3049" s="43">
        <f>_xll.qlTenorBasisValue(TenorBasis6M,AC3049,_xll.ohTrigger(trigger,$X$24))</f>
        <v>1.9531789136587168E-4</v>
      </c>
      <c r="AF3049" s="90">
        <f>_xll.qlTenorBasisForwardRate(TenorBasis6M,AC3049,_xll.ohTrigger(trigger,$X$24))</f>
        <v>1.2360192484373872E-2</v>
      </c>
      <c r="AG3049" s="90">
        <f>_xll.qlIndexFixing(TenorBasisIndex6M,$AB3049,TRUE,_xll.ohTrigger(trigger,$X$24))</f>
        <v>1.2411955547184371E-2</v>
      </c>
      <c r="AH3049" s="43">
        <f>_xll.qlIndexFixing($X$9,$AB3049,TRUE,trigger)</f>
        <v>1.2364255125374752E-2</v>
      </c>
      <c r="AI3049" s="45">
        <f t="shared" si="61"/>
        <v>0.47700421809619697</v>
      </c>
    </row>
    <row r="3050" spans="27:35" x14ac:dyDescent="0.2">
      <c r="AA3050" s="122" t="s">
        <v>88</v>
      </c>
      <c r="AB3050" s="40">
        <f>_xll.qlInterestRateIndexFixingDate($X$9,AC3050)</f>
        <v>60787</v>
      </c>
      <c r="AC3050" s="40">
        <f>_xll.qlCalendarAdvance(calendar,$AC3049,AA3050,,,trigger)</f>
        <v>60791</v>
      </c>
      <c r="AD3050" s="40">
        <f>_xll.qlInterestRateIndexMaturity($X$9,AC3050,)</f>
        <v>60974</v>
      </c>
      <c r="AE3050" s="43">
        <f>_xll.qlTenorBasisValue(TenorBasis6M,AC3050,_xll.ohTrigger(trigger,$X$24))</f>
        <v>1.9530878129306011E-4</v>
      </c>
      <c r="AF3050" s="90">
        <f>_xll.qlTenorBasisForwardRate(TenorBasis6M,AC3050,_xll.ohTrigger(trigger,$X$24))</f>
        <v>1.2366464445756911E-2</v>
      </c>
      <c r="AG3050" s="90">
        <f>_xll.qlIndexFixing(TenorBasisIndex6M,$AB3050,TRUE,_xll.ohTrigger(trigger,$X$24))</f>
        <v>1.241822772434497E-2</v>
      </c>
      <c r="AH3050" s="43">
        <f>_xll.qlIndexFixing($X$9,$AB3050,TRUE,trigger)</f>
        <v>1.2370872357005158E-2</v>
      </c>
      <c r="AI3050" s="45">
        <f t="shared" ref="AI3050:AI3113" si="62">(AG3050-AH3050)*10000</f>
        <v>0.47355367339812005</v>
      </c>
    </row>
    <row r="3051" spans="27:35" x14ac:dyDescent="0.2">
      <c r="AA3051" s="122" t="s">
        <v>88</v>
      </c>
      <c r="AB3051" s="40">
        <f>_xll.qlInterestRateIndexFixingDate($X$9,AC3051)</f>
        <v>60794</v>
      </c>
      <c r="AC3051" s="40">
        <f>_xll.qlCalendarAdvance(calendar,$AC3050,AA3051,,,trigger)</f>
        <v>60798</v>
      </c>
      <c r="AD3051" s="40">
        <f>_xll.qlInterestRateIndexMaturity($X$9,AC3051,)</f>
        <v>60981</v>
      </c>
      <c r="AE3051" s="43">
        <f>_xll.qlTenorBasisValue(TenorBasis6M,AC3051,_xll.ohTrigger(trigger,$X$24))</f>
        <v>1.9529970156988068E-4</v>
      </c>
      <c r="AF3051" s="90">
        <f>_xll.qlTenorBasisForwardRate(TenorBasis6M,AC3051,_xll.ohTrigger(trigger,$X$24))</f>
        <v>1.2372723194028473E-2</v>
      </c>
      <c r="AG3051" s="90">
        <f>_xll.qlIndexFixing(TenorBasisIndex6M,$AB3051,TRUE,_xll.ohTrigger(trigger,$X$24))</f>
        <v>1.2424486688049012E-2</v>
      </c>
      <c r="AH3051" s="43">
        <f>_xll.qlIndexFixing($X$9,$AB3051,TRUE,trigger)</f>
        <v>1.2377475637647439E-2</v>
      </c>
      <c r="AI3051" s="45">
        <f t="shared" si="62"/>
        <v>0.47011050401573118</v>
      </c>
    </row>
    <row r="3052" spans="27:35" x14ac:dyDescent="0.2">
      <c r="AA3052" s="122" t="s">
        <v>88</v>
      </c>
      <c r="AB3052" s="40">
        <f>_xll.qlInterestRateIndexFixingDate($X$9,AC3052)</f>
        <v>60801</v>
      </c>
      <c r="AC3052" s="40">
        <f>_xll.qlCalendarAdvance(calendar,$AC3051,AA3052,,,trigger)</f>
        <v>60805</v>
      </c>
      <c r="AD3052" s="40">
        <f>_xll.qlInterestRateIndexMaturity($X$9,AC3052,)</f>
        <v>60988</v>
      </c>
      <c r="AE3052" s="43">
        <f>_xll.qlTenorBasisValue(TenorBasis6M,AC3052,_xll.ohTrigger(trigger,$X$24))</f>
        <v>1.9529065209672033E-4</v>
      </c>
      <c r="AF3052" s="90">
        <f>_xll.qlTenorBasisForwardRate(TenorBasis6M,AC3052,_xll.ohTrigger(trigger,$X$24))</f>
        <v>1.2378968728964908E-2</v>
      </c>
      <c r="AG3052" s="90">
        <f>_xll.qlIndexFixing(TenorBasisIndex6M,$AB3052,TRUE,_xll.ohTrigger(trigger,$X$24))</f>
        <v>1.2430732438074158E-2</v>
      </c>
      <c r="AH3052" s="43">
        <f>_xll.qlIndexFixing($X$9,$AB3052,TRUE,trigger)</f>
        <v>1.2384064967161379E-2</v>
      </c>
      <c r="AI3052" s="45">
        <f t="shared" si="62"/>
        <v>0.46667470912779496</v>
      </c>
    </row>
    <row r="3053" spans="27:35" x14ac:dyDescent="0.2">
      <c r="AA3053" s="122" t="s">
        <v>88</v>
      </c>
      <c r="AB3053" s="40">
        <f>_xll.qlInterestRateIndexFixingDate($X$9,AC3053)</f>
        <v>60808</v>
      </c>
      <c r="AC3053" s="40">
        <f>_xll.qlCalendarAdvance(calendar,$AC3052,AA3053,,,trigger)</f>
        <v>60812</v>
      </c>
      <c r="AD3053" s="40">
        <f>_xll.qlInterestRateIndexMaturity($X$9,AC3053,)</f>
        <v>60995</v>
      </c>
      <c r="AE3053" s="43">
        <f>_xll.qlTenorBasisValue(TenorBasis6M,AC3053,_xll.ohTrigger(trigger,$X$24))</f>
        <v>1.9528163277428669E-4</v>
      </c>
      <c r="AF3053" s="90">
        <f>_xll.qlTenorBasisForwardRate(TenorBasis6M,AC3053,_xll.ohTrigger(trigger,$X$24))</f>
        <v>1.2385201050341698E-2</v>
      </c>
      <c r="AG3053" s="90">
        <f>_xll.qlIndexFixing(TenorBasisIndex6M,$AB3053,TRUE,_xll.ohTrigger(trigger,$X$24))</f>
        <v>1.2436964974192834E-2</v>
      </c>
      <c r="AH3053" s="43">
        <f>_xll.qlIndexFixing($X$9,$AB3053,TRUE,trigger)</f>
        <v>1.2390640345408512E-2</v>
      </c>
      <c r="AI3053" s="45">
        <f t="shared" si="62"/>
        <v>0.46324628784321853</v>
      </c>
    </row>
    <row r="3054" spans="27:35" x14ac:dyDescent="0.2">
      <c r="AA3054" s="122" t="s">
        <v>88</v>
      </c>
      <c r="AB3054" s="40">
        <f>_xll.qlInterestRateIndexFixingDate($X$9,AC3054)</f>
        <v>60815</v>
      </c>
      <c r="AC3054" s="40">
        <f>_xll.qlCalendarAdvance(calendar,$AC3053,AA3054,,,trigger)</f>
        <v>60819</v>
      </c>
      <c r="AD3054" s="40">
        <f>_xll.qlInterestRateIndexMaturity($X$9,AC3054,)</f>
        <v>61003</v>
      </c>
      <c r="AE3054" s="43">
        <f>_xll.qlTenorBasisValue(TenorBasis6M,AC3054,_xll.ohTrigger(trigger,$X$24))</f>
        <v>1.9527264350360709E-4</v>
      </c>
      <c r="AF3054" s="90">
        <f>_xll.qlTenorBasisForwardRate(TenorBasis6M,AC3054,_xll.ohTrigger(trigger,$X$24))</f>
        <v>1.2392072575706032E-2</v>
      </c>
      <c r="AG3054" s="90">
        <f>_xll.qlIndexFixing(TenorBasisIndex6M,$AB3054,TRUE,_xll.ohTrigger(trigger,$X$24))</f>
        <v>1.2443838509105002E-2</v>
      </c>
      <c r="AH3054" s="43">
        <f>_xll.qlIndexFixing($X$9,$AB3054,TRUE,trigger)</f>
        <v>1.2397878581586017E-2</v>
      </c>
      <c r="AI3054" s="45">
        <f t="shared" si="62"/>
        <v>0.45959927518985155</v>
      </c>
    </row>
    <row r="3055" spans="27:35" x14ac:dyDescent="0.2">
      <c r="AA3055" s="122" t="s">
        <v>88</v>
      </c>
      <c r="AB3055" s="40">
        <f>_xll.qlInterestRateIndexFixingDate($X$9,AC3055)</f>
        <v>60822</v>
      </c>
      <c r="AC3055" s="40">
        <f>_xll.qlCalendarAdvance(calendar,$AC3054,AA3055,,,trigger)</f>
        <v>60826</v>
      </c>
      <c r="AD3055" s="40">
        <f>_xll.qlInterestRateIndexMaturity($X$9,AC3055,)</f>
        <v>61010</v>
      </c>
      <c r="AE3055" s="43">
        <f>_xll.qlTenorBasisValue(TenorBasis6M,AC3055,_xll.ohTrigger(trigger,$X$24))</f>
        <v>1.9526368418602751E-4</v>
      </c>
      <c r="AF3055" s="90">
        <f>_xll.qlTenorBasisForwardRate(TenorBasis6M,AC3055,_xll.ohTrigger(trigger,$X$24))</f>
        <v>1.2398277738358434E-2</v>
      </c>
      <c r="AG3055" s="90">
        <f>_xll.qlIndexFixing(TenorBasisIndex6M,$AB3055,TRUE,_xll.ohTrigger(trigger,$X$24))</f>
        <v>1.2450043886677659E-2</v>
      </c>
      <c r="AH3055" s="43">
        <f>_xll.qlIndexFixing($X$9,$AB3055,TRUE,trigger)</f>
        <v>1.2404425285124426E-2</v>
      </c>
      <c r="AI3055" s="45">
        <f t="shared" si="62"/>
        <v>0.45618601553233318</v>
      </c>
    </row>
    <row r="3056" spans="27:35" x14ac:dyDescent="0.2">
      <c r="AA3056" s="122" t="s">
        <v>88</v>
      </c>
      <c r="AB3056" s="40">
        <f>_xll.qlInterestRateIndexFixingDate($X$9,AC3056)</f>
        <v>60829</v>
      </c>
      <c r="AC3056" s="40">
        <f>_xll.qlCalendarAdvance(calendar,$AC3055,AA3056,,,trigger)</f>
        <v>60833</v>
      </c>
      <c r="AD3056" s="40">
        <f>_xll.qlInterestRateIndexMaturity($X$9,AC3056,)</f>
        <v>61017</v>
      </c>
      <c r="AE3056" s="43">
        <f>_xll.qlTenorBasisValue(TenorBasis6M,AC3056,_xll.ohTrigger(trigger,$X$24))</f>
        <v>1.9525475472321156E-4</v>
      </c>
      <c r="AF3056" s="90">
        <f>_xll.qlTenorBasisForwardRate(TenorBasis6M,AC3056,_xll.ohTrigger(trigger,$X$24))</f>
        <v>1.240446968642011E-2</v>
      </c>
      <c r="AG3056" s="90">
        <f>_xll.qlIndexFixing(TenorBasisIndex6M,$AB3056,TRUE,_xll.ohTrigger(trigger,$X$24))</f>
        <v>1.2456236049314215E-2</v>
      </c>
      <c r="AH3056" s="43">
        <f>_xll.qlIndexFixing($X$9,$AB3056,TRUE,trigger)</f>
        <v>1.2410958036607673E-2</v>
      </c>
      <c r="AI3056" s="45">
        <f t="shared" si="62"/>
        <v>0.45278012706541704</v>
      </c>
    </row>
    <row r="3057" spans="27:35" x14ac:dyDescent="0.2">
      <c r="AA3057" s="122" t="s">
        <v>88</v>
      </c>
      <c r="AB3057" s="40">
        <f>_xll.qlInterestRateIndexFixingDate($X$9,AC3057)</f>
        <v>60836</v>
      </c>
      <c r="AC3057" s="40">
        <f>_xll.qlCalendarAdvance(calendar,$AC3056,AA3057,,,trigger)</f>
        <v>60840</v>
      </c>
      <c r="AD3057" s="40">
        <f>_xll.qlInterestRateIndexMaturity($X$9,AC3057,)</f>
        <v>61024</v>
      </c>
      <c r="AE3057" s="43">
        <f>_xll.qlTenorBasisValue(TenorBasis6M,AC3057,_xll.ohTrigger(trigger,$X$24))</f>
        <v>1.9524585501713964E-4</v>
      </c>
      <c r="AF3057" s="90">
        <f>_xll.qlTenorBasisForwardRate(TenorBasis6M,AC3057,_xll.ohTrigger(trigger,$X$24))</f>
        <v>1.241064841966863E-2</v>
      </c>
      <c r="AG3057" s="90">
        <f>_xll.qlIndexFixing(TenorBasisIndex6M,$AB3057,TRUE,_xll.ohTrigger(trigger,$X$24))</f>
        <v>1.2462414996790501E-2</v>
      </c>
      <c r="AH3057" s="43">
        <f>_xll.qlIndexFixing($X$9,$AB3057,TRUE,trigger)</f>
        <v>1.2417476835896737E-2</v>
      </c>
      <c r="AI3057" s="45">
        <f t="shared" si="62"/>
        <v>0.44938160893763168</v>
      </c>
    </row>
    <row r="3058" spans="27:35" x14ac:dyDescent="0.2">
      <c r="AA3058" s="122" t="s">
        <v>88</v>
      </c>
      <c r="AB3058" s="40">
        <f>_xll.qlInterestRateIndexFixingDate($X$9,AC3058)</f>
        <v>60843</v>
      </c>
      <c r="AC3058" s="40">
        <f>_xll.qlCalendarAdvance(calendar,$AC3057,AA3058,,,trigger)</f>
        <v>60847</v>
      </c>
      <c r="AD3058" s="40">
        <f>_xll.qlInterestRateIndexMaturity($X$9,AC3058,)</f>
        <v>61031</v>
      </c>
      <c r="AE3058" s="43">
        <f>_xll.qlTenorBasisValue(TenorBasis6M,AC3058,_xll.ohTrigger(trigger,$X$24))</f>
        <v>1.9523698497010775E-4</v>
      </c>
      <c r="AF3058" s="90">
        <f>_xll.qlTenorBasisForwardRate(TenorBasis6M,AC3058,_xll.ohTrigger(trigger,$X$24))</f>
        <v>1.241681393788243E-2</v>
      </c>
      <c r="AG3058" s="90">
        <f>_xll.qlIndexFixing(TenorBasisIndex6M,$AB3058,TRUE,_xll.ohTrigger(trigger,$X$24))</f>
        <v>1.2468580728884952E-2</v>
      </c>
      <c r="AH3058" s="43">
        <f>_xll.qlIndexFixing($X$9,$AB3058,TRUE,trigger)</f>
        <v>1.2423981682852164E-2</v>
      </c>
      <c r="AI3058" s="45">
        <f t="shared" si="62"/>
        <v>0.44599046032788026</v>
      </c>
    </row>
    <row r="3059" spans="27:35" x14ac:dyDescent="0.2">
      <c r="AA3059" s="122" t="s">
        <v>88</v>
      </c>
      <c r="AB3059" s="40">
        <f>_xll.qlInterestRateIndexFixingDate($X$9,AC3059)</f>
        <v>60850</v>
      </c>
      <c r="AC3059" s="40">
        <f>_xll.qlCalendarAdvance(calendar,$AC3058,AA3059,,,trigger)</f>
        <v>60854</v>
      </c>
      <c r="AD3059" s="40">
        <f>_xll.qlInterestRateIndexMaturity($X$9,AC3059,)</f>
        <v>61038</v>
      </c>
      <c r="AE3059" s="43">
        <f>_xll.qlTenorBasisValue(TenorBasis6M,AC3059,_xll.ohTrigger(trigger,$X$24))</f>
        <v>1.9522814448472663E-4</v>
      </c>
      <c r="AF3059" s="90">
        <f>_xll.qlTenorBasisForwardRate(TenorBasis6M,AC3059,_xll.ohTrigger(trigger,$X$24))</f>
        <v>1.2422966240841252E-2</v>
      </c>
      <c r="AG3059" s="90">
        <f>_xll.qlIndexFixing(TenorBasisIndex6M,$AB3059,TRUE,_xll.ohTrigger(trigger,$X$24))</f>
        <v>1.2474733245377749E-2</v>
      </c>
      <c r="AH3059" s="43">
        <f>_xll.qlIndexFixing($X$9,$AB3059,TRUE,trigger)</f>
        <v>1.2430472577337108E-2</v>
      </c>
      <c r="AI3059" s="45">
        <f t="shared" si="62"/>
        <v>0.44260668040640994</v>
      </c>
    </row>
    <row r="3060" spans="27:35" x14ac:dyDescent="0.2">
      <c r="AA3060" s="122" t="s">
        <v>88</v>
      </c>
      <c r="AB3060" s="40">
        <f>_xll.qlInterestRateIndexFixingDate($X$9,AC3060)</f>
        <v>60857</v>
      </c>
      <c r="AC3060" s="40">
        <f>_xll.qlCalendarAdvance(calendar,$AC3059,AA3060,,,trigger)</f>
        <v>60861</v>
      </c>
      <c r="AD3060" s="40">
        <f>_xll.qlInterestRateIndexMaturity($X$9,AC3060,)</f>
        <v>61045</v>
      </c>
      <c r="AE3060" s="43">
        <f>_xll.qlTenorBasisValue(TenorBasis6M,AC3060,_xll.ohTrigger(trigger,$X$24))</f>
        <v>1.9521933346392065E-4</v>
      </c>
      <c r="AF3060" s="90">
        <f>_xll.qlTenorBasisForwardRate(TenorBasis6M,AC3060,_xll.ohTrigger(trigger,$X$24))</f>
        <v>1.2429105328323536E-2</v>
      </c>
      <c r="AG3060" s="90">
        <f>_xll.qlIndexFixing(TenorBasisIndex6M,$AB3060,TRUE,_xll.ohTrigger(trigger,$X$24))</f>
        <v>1.2480872546046459E-2</v>
      </c>
      <c r="AH3060" s="43">
        <f>_xll.qlIndexFixing($X$9,$AB3060,TRUE,trigger)</f>
        <v>1.2436949519211682E-2</v>
      </c>
      <c r="AI3060" s="45">
        <f t="shared" si="62"/>
        <v>0.4392302683477699</v>
      </c>
    </row>
    <row r="3061" spans="27:35" x14ac:dyDescent="0.2">
      <c r="AA3061" s="122" t="s">
        <v>88</v>
      </c>
      <c r="AB3061" s="40">
        <f>_xll.qlInterestRateIndexFixingDate($X$9,AC3061)</f>
        <v>60864</v>
      </c>
      <c r="AC3061" s="40">
        <f>_xll.qlCalendarAdvance(calendar,$AC3060,AA3061,,,trigger)</f>
        <v>60868</v>
      </c>
      <c r="AD3061" s="40">
        <f>_xll.qlInterestRateIndexMaturity($X$9,AC3061,)</f>
        <v>61052</v>
      </c>
      <c r="AE3061" s="43">
        <f>_xll.qlTenorBasisValue(TenorBasis6M,AC3061,_xll.ohTrigger(trigger,$X$24))</f>
        <v>1.95210551810927E-4</v>
      </c>
      <c r="AF3061" s="90">
        <f>_xll.qlTenorBasisForwardRate(TenorBasis6M,AC3061,_xll.ohTrigger(trigger,$X$24))</f>
        <v>1.2435231200110761E-2</v>
      </c>
      <c r="AG3061" s="90">
        <f>_xll.qlIndexFixing(TenorBasisIndex6M,$AB3061,TRUE,_xll.ohTrigger(trigger,$X$24))</f>
        <v>1.2486998630672558E-2</v>
      </c>
      <c r="AH3061" s="43">
        <f>_xll.qlIndexFixing($X$9,$AB3061,TRUE,trigger)</f>
        <v>1.2443412508339035E-2</v>
      </c>
      <c r="AI3061" s="45">
        <f t="shared" si="62"/>
        <v>0.43586122333523492</v>
      </c>
    </row>
    <row r="3062" spans="27:35" x14ac:dyDescent="0.2">
      <c r="AA3062" s="122" t="s">
        <v>88</v>
      </c>
      <c r="AB3062" s="40">
        <f>_xll.qlInterestRateIndexFixingDate($X$9,AC3062)</f>
        <v>60871</v>
      </c>
      <c r="AC3062" s="40">
        <f>_xll.qlCalendarAdvance(calendar,$AC3061,AA3062,,,trigger)</f>
        <v>60875</v>
      </c>
      <c r="AD3062" s="40">
        <f>_xll.qlInterestRateIndexMaturity($X$9,AC3062,)</f>
        <v>61056</v>
      </c>
      <c r="AE3062" s="43">
        <f>_xll.qlTenorBasisValue(TenorBasis6M,AC3062,_xll.ohTrigger(trigger,$X$24))</f>
        <v>1.9520179942929456E-4</v>
      </c>
      <c r="AF3062" s="90">
        <f>_xll.qlTenorBasisForwardRate(TenorBasis6M,AC3062,_xll.ohTrigger(trigger,$X$24))</f>
        <v>1.2439404010061024E-2</v>
      </c>
      <c r="AG3062" s="90">
        <f>_xll.qlIndexFixing(TenorBasisIndex6M,$AB3062,TRUE,_xll.ohTrigger(trigger,$X$24))</f>
        <v>1.2491166247510245E-2</v>
      </c>
      <c r="AH3062" s="43">
        <f>_xll.qlIndexFixing($X$9,$AB3062,TRUE,trigger)</f>
        <v>1.2447849494243959E-2</v>
      </c>
      <c r="AI3062" s="45">
        <f t="shared" si="62"/>
        <v>0.4331675326628599</v>
      </c>
    </row>
    <row r="3063" spans="27:35" x14ac:dyDescent="0.2">
      <c r="AA3063" s="122" t="s">
        <v>88</v>
      </c>
      <c r="AB3063" s="40">
        <f>_xll.qlInterestRateIndexFixingDate($X$9,AC3063)</f>
        <v>60878</v>
      </c>
      <c r="AC3063" s="40">
        <f>_xll.qlCalendarAdvance(calendar,$AC3062,AA3063,,,trigger)</f>
        <v>60882</v>
      </c>
      <c r="AD3063" s="40">
        <f>_xll.qlInterestRateIndexMaturity($X$9,AC3063,)</f>
        <v>61063</v>
      </c>
      <c r="AE3063" s="43">
        <f>_xll.qlTenorBasisValue(TenorBasis6M,AC3063,_xll.ohTrigger(trigger,$X$24))</f>
        <v>1.9519307622288299E-4</v>
      </c>
      <c r="AF3063" s="90">
        <f>_xll.qlTenorBasisForwardRate(TenorBasis6M,AC3063,_xll.ohTrigger(trigger,$X$24))</f>
        <v>1.244550565124935E-2</v>
      </c>
      <c r="AG3063" s="90">
        <f>_xll.qlIndexFixing(TenorBasisIndex6M,$AB3063,TRUE,_xll.ohTrigger(trigger,$X$24))</f>
        <v>1.2497268098281642E-2</v>
      </c>
      <c r="AH3063" s="43">
        <f>_xll.qlIndexFixing($X$9,$AB3063,TRUE,trigger)</f>
        <v>1.2454286901560998E-2</v>
      </c>
      <c r="AI3063" s="45">
        <f t="shared" si="62"/>
        <v>0.4298119672064421</v>
      </c>
    </row>
    <row r="3064" spans="27:35" x14ac:dyDescent="0.2">
      <c r="AA3064" s="122" t="s">
        <v>88</v>
      </c>
      <c r="AB3064" s="40">
        <f>_xll.qlInterestRateIndexFixingDate($X$9,AC3064)</f>
        <v>60885</v>
      </c>
      <c r="AC3064" s="40">
        <f>_xll.qlCalendarAdvance(calendar,$AC3063,AA3064,,,trigger)</f>
        <v>60889</v>
      </c>
      <c r="AD3064" s="40">
        <f>_xll.qlInterestRateIndexMaturity($X$9,AC3064,)</f>
        <v>61070</v>
      </c>
      <c r="AE3064" s="43">
        <f>_xll.qlTenorBasisValue(TenorBasis6M,AC3064,_xll.ohTrigger(trigger,$X$24))</f>
        <v>1.9518438209586173E-4</v>
      </c>
      <c r="AF3064" s="90">
        <f>_xll.qlTenorBasisForwardRate(TenorBasis6M,AC3064,_xll.ohTrigger(trigger,$X$24))</f>
        <v>1.2451594077191323E-2</v>
      </c>
      <c r="AG3064" s="90">
        <f>_xll.qlIndexFixing(TenorBasisIndex6M,$AB3064,TRUE,_xll.ohTrigger(trigger,$X$24))</f>
        <v>1.2503356733463531E-2</v>
      </c>
      <c r="AH3064" s="43">
        <f>_xll.qlIndexFixing($X$9,$AB3064,TRUE,trigger)</f>
        <v>1.2460710356849114E-2</v>
      </c>
      <c r="AI3064" s="45">
        <f t="shared" si="62"/>
        <v>0.42646376614417086</v>
      </c>
    </row>
    <row r="3065" spans="27:35" x14ac:dyDescent="0.2">
      <c r="AA3065" s="122" t="s">
        <v>88</v>
      </c>
      <c r="AB3065" s="40">
        <f>_xll.qlInterestRateIndexFixingDate($X$9,AC3065)</f>
        <v>60892</v>
      </c>
      <c r="AC3065" s="40">
        <f>_xll.qlCalendarAdvance(calendar,$AC3064,AA3065,,,trigger)</f>
        <v>60896</v>
      </c>
      <c r="AD3065" s="40">
        <f>_xll.qlInterestRateIndexMaturity($X$9,AC3065,)</f>
        <v>61077</v>
      </c>
      <c r="AE3065" s="43">
        <f>_xll.qlTenorBasisValue(TenorBasis6M,AC3065,_xll.ohTrigger(trigger,$X$24))</f>
        <v>1.9517571695270899E-4</v>
      </c>
      <c r="AF3065" s="90">
        <f>_xll.qlTenorBasisForwardRate(TenorBasis6M,AC3065,_xll.ohTrigger(trigger,$X$24))</f>
        <v>1.2457669287670095E-2</v>
      </c>
      <c r="AG3065" s="90">
        <f>_xll.qlIndexFixing(TenorBasisIndex6M,$AB3065,TRUE,_xll.ohTrigger(trigger,$X$24))</f>
        <v>1.2509432152841721E-2</v>
      </c>
      <c r="AH3065" s="43">
        <f>_xll.qlIndexFixing($X$9,$AB3065,TRUE,trigger)</f>
        <v>1.246711985997449E-2</v>
      </c>
      <c r="AI3065" s="45">
        <f t="shared" si="62"/>
        <v>0.42312292867231416</v>
      </c>
    </row>
    <row r="3066" spans="27:35" x14ac:dyDescent="0.2">
      <c r="AA3066" s="122" t="s">
        <v>88</v>
      </c>
      <c r="AB3066" s="40">
        <f>_xll.qlInterestRateIndexFixingDate($X$9,AC3066)</f>
        <v>60899</v>
      </c>
      <c r="AC3066" s="40">
        <f>_xll.qlCalendarAdvance(calendar,$AC3065,AA3066,,,trigger)</f>
        <v>60903</v>
      </c>
      <c r="AD3066" s="40">
        <f>_xll.qlInterestRateIndexMaturity($X$9,AC3066,)</f>
        <v>61084</v>
      </c>
      <c r="AE3066" s="43">
        <f>_xll.qlTenorBasisValue(TenorBasis6M,AC3066,_xll.ohTrigger(trigger,$X$24))</f>
        <v>1.9516708069821091E-4</v>
      </c>
      <c r="AF3066" s="90">
        <f>_xll.qlTenorBasisForwardRate(TenorBasis6M,AC3066,_xll.ohTrigger(trigger,$X$24))</f>
        <v>1.2463731282471475E-2</v>
      </c>
      <c r="AG3066" s="90">
        <f>_xll.qlIndexFixing(TenorBasisIndex6M,$AB3066,TRUE,_xll.ohTrigger(trigger,$X$24))</f>
        <v>1.2515494356201135E-2</v>
      </c>
      <c r="AH3066" s="43">
        <f>_xll.qlIndexFixing($X$9,$AB3066,TRUE,trigger)</f>
        <v>1.2473515410801984E-2</v>
      </c>
      <c r="AI3066" s="45">
        <f t="shared" si="62"/>
        <v>0.41978945399151135</v>
      </c>
    </row>
    <row r="3067" spans="27:35" x14ac:dyDescent="0.2">
      <c r="AA3067" s="122" t="s">
        <v>88</v>
      </c>
      <c r="AB3067" s="40">
        <f>_xll.qlInterestRateIndexFixingDate($X$9,AC3067)</f>
        <v>60906</v>
      </c>
      <c r="AC3067" s="40">
        <f>_xll.qlCalendarAdvance(calendar,$AC3066,AA3067,,,trigger)</f>
        <v>60910</v>
      </c>
      <c r="AD3067" s="40">
        <f>_xll.qlInterestRateIndexMaturity($X$9,AC3067,)</f>
        <v>61092</v>
      </c>
      <c r="AE3067" s="43">
        <f>_xll.qlTenorBasisValue(TenorBasis6M,AC3067,_xll.ohTrigger(trigger,$X$24))</f>
        <v>1.9515847323746044E-4</v>
      </c>
      <c r="AF3067" s="90">
        <f>_xll.qlTenorBasisForwardRate(TenorBasis6M,AC3067,_xll.ohTrigger(trigger,$X$24))</f>
        <v>1.24704230593765E-2</v>
      </c>
      <c r="AG3067" s="90">
        <f>_xll.qlIndexFixing(TenorBasisIndex6M,$AB3067,TRUE,_xll.ohTrigger(trigger,$X$24))</f>
        <v>1.252218814726213E-2</v>
      </c>
      <c r="AH3067" s="43">
        <f>_xll.qlIndexFixing($X$9,$AB3067,TRUE,trigger)</f>
        <v>1.2480563874185916E-2</v>
      </c>
      <c r="AI3067" s="45">
        <f t="shared" si="62"/>
        <v>0.41624273076213203</v>
      </c>
    </row>
    <row r="3068" spans="27:35" x14ac:dyDescent="0.2">
      <c r="AA3068" s="122" t="s">
        <v>88</v>
      </c>
      <c r="AB3068" s="40">
        <f>_xll.qlInterestRateIndexFixingDate($X$9,AC3068)</f>
        <v>60913</v>
      </c>
      <c r="AC3068" s="40">
        <f>_xll.qlCalendarAdvance(calendar,$AC3067,AA3068,,,trigger)</f>
        <v>60917</v>
      </c>
      <c r="AD3068" s="40">
        <f>_xll.qlInterestRateIndexMaturity($X$9,AC3068,)</f>
        <v>61099</v>
      </c>
      <c r="AE3068" s="43">
        <f>_xll.qlTenorBasisValue(TenorBasis6M,AC3068,_xll.ohTrigger(trigger,$X$24))</f>
        <v>1.9514989447585646E-4</v>
      </c>
      <c r="AF3068" s="90">
        <f>_xll.qlTenorBasisForwardRate(TenorBasis6M,AC3068,_xll.ohTrigger(trigger,$X$24))</f>
        <v>1.247645788655953E-2</v>
      </c>
      <c r="AG3068" s="90">
        <f>_xll.qlIndexFixing(TenorBasisIndex6M,$AB3068,TRUE,_xll.ohTrigger(trigger,$X$24))</f>
        <v>1.2528223183165236E-2</v>
      </c>
      <c r="AH3068" s="43">
        <f>_xll.qlIndexFixing($X$9,$AB3068,TRUE,trigger)</f>
        <v>1.2486930743473968E-2</v>
      </c>
      <c r="AI3068" s="45">
        <f t="shared" si="62"/>
        <v>0.41292439691267835</v>
      </c>
    </row>
    <row r="3069" spans="27:35" x14ac:dyDescent="0.2">
      <c r="AA3069" s="122" t="s">
        <v>88</v>
      </c>
      <c r="AB3069" s="40">
        <f>_xll.qlInterestRateIndexFixingDate($X$9,AC3069)</f>
        <v>60920</v>
      </c>
      <c r="AC3069" s="40">
        <f>_xll.qlCalendarAdvance(calendar,$AC3068,AA3069,,,trigger)</f>
        <v>60924</v>
      </c>
      <c r="AD3069" s="40">
        <f>_xll.qlInterestRateIndexMaturity($X$9,AC3069,)</f>
        <v>61106</v>
      </c>
      <c r="AE3069" s="43">
        <f>_xll.qlTenorBasisValue(TenorBasis6M,AC3069,_xll.ohTrigger(trigger,$X$24))</f>
        <v>1.9514134431910282E-4</v>
      </c>
      <c r="AF3069" s="90">
        <f>_xll.qlTenorBasisForwardRate(TenorBasis6M,AC3069,_xll.ohTrigger(trigger,$X$24))</f>
        <v>1.2482479497051963E-2</v>
      </c>
      <c r="AG3069" s="90">
        <f>_xll.qlIndexFixing(TenorBasisIndex6M,$AB3069,TRUE,_xll.ohTrigger(trigger,$X$24))</f>
        <v>1.2534245002033841E-2</v>
      </c>
      <c r="AH3069" s="43">
        <f>_xll.qlIndexFixing($X$9,$AB3069,TRUE,trigger)</f>
        <v>1.2493283659683328E-2</v>
      </c>
      <c r="AI3069" s="45">
        <f t="shared" si="62"/>
        <v>0.40961342350513341</v>
      </c>
    </row>
    <row r="3070" spans="27:35" x14ac:dyDescent="0.2">
      <c r="AA3070" s="122" t="s">
        <v>88</v>
      </c>
      <c r="AB3070" s="40">
        <f>_xll.qlInterestRateIndexFixingDate($X$9,AC3070)</f>
        <v>60927</v>
      </c>
      <c r="AC3070" s="40">
        <f>_xll.qlCalendarAdvance(calendar,$AC3069,AA3070,,,trigger)</f>
        <v>60931</v>
      </c>
      <c r="AD3070" s="40">
        <f>_xll.qlInterestRateIndexMaturity($X$9,AC3070,)</f>
        <v>61113</v>
      </c>
      <c r="AE3070" s="43">
        <f>_xll.qlTenorBasisValue(TenorBasis6M,AC3070,_xll.ohTrigger(trigger,$X$24))</f>
        <v>1.9513282267320735E-4</v>
      </c>
      <c r="AF3070" s="90">
        <f>_xll.qlTenorBasisForwardRate(TenorBasis6M,AC3070,_xll.ohTrigger(trigger,$X$24))</f>
        <v>1.2488487890639463E-2</v>
      </c>
      <c r="AG3070" s="90">
        <f>_xll.qlIndexFixing(TenorBasisIndex6M,$AB3070,TRUE,_xll.ohTrigger(trigger,$X$24))</f>
        <v>1.2540253603655372E-2</v>
      </c>
      <c r="AH3070" s="43">
        <f>_xll.qlIndexFixing($X$9,$AB3070,TRUE,trigger)</f>
        <v>1.2499622622679596E-2</v>
      </c>
      <c r="AI3070" s="45">
        <f t="shared" si="62"/>
        <v>0.40630980975776138</v>
      </c>
    </row>
    <row r="3071" spans="27:35" x14ac:dyDescent="0.2">
      <c r="AA3071" s="122" t="s">
        <v>88</v>
      </c>
      <c r="AB3071" s="40">
        <f>_xll.qlInterestRateIndexFixingDate($X$9,AC3071)</f>
        <v>60934</v>
      </c>
      <c r="AC3071" s="40">
        <f>_xll.qlCalendarAdvance(calendar,$AC3070,AA3071,,,trigger)</f>
        <v>60938</v>
      </c>
      <c r="AD3071" s="40">
        <f>_xll.qlInterestRateIndexMaturity($X$9,AC3071,)</f>
        <v>61119</v>
      </c>
      <c r="AE3071" s="43">
        <f>_xll.qlTenorBasisValue(TenorBasis6M,AC3071,_xll.ohTrigger(trigger,$X$24))</f>
        <v>1.9512432944448092E-4</v>
      </c>
      <c r="AF3071" s="90">
        <f>_xll.qlTenorBasisForwardRate(TenorBasis6M,AC3071,_xll.ohTrigger(trigger,$X$24))</f>
        <v>1.2493843013824262E-2</v>
      </c>
      <c r="AG3071" s="90">
        <f>_xll.qlIndexFixing(TenorBasisIndex6M,$AB3071,TRUE,_xll.ohTrigger(trigger,$X$24))</f>
        <v>1.2545607125222877E-2</v>
      </c>
      <c r="AH3071" s="43">
        <f>_xll.qlIndexFixing($X$9,$AB3071,TRUE,trigger)</f>
        <v>1.2505283875802721E-2</v>
      </c>
      <c r="AI3071" s="45">
        <f t="shared" si="62"/>
        <v>0.40323249420156498</v>
      </c>
    </row>
    <row r="3072" spans="27:35" x14ac:dyDescent="0.2">
      <c r="AA3072" s="122" t="s">
        <v>88</v>
      </c>
      <c r="AB3072" s="40">
        <f>_xll.qlInterestRateIndexFixingDate($X$9,AC3072)</f>
        <v>60941</v>
      </c>
      <c r="AC3072" s="40">
        <f>_xll.qlCalendarAdvance(calendar,$AC3071,AA3072,,,trigger)</f>
        <v>60945</v>
      </c>
      <c r="AD3072" s="40">
        <f>_xll.qlInterestRateIndexMaturity($X$9,AC3072,)</f>
        <v>61126</v>
      </c>
      <c r="AE3072" s="43">
        <f>_xll.qlTenorBasisValue(TenorBasis6M,AC3072,_xll.ohTrigger(trigger,$X$24))</f>
        <v>1.9511586453953647E-4</v>
      </c>
      <c r="AF3072" s="90">
        <f>_xll.qlTenorBasisForwardRate(TenorBasis6M,AC3072,_xll.ohTrigger(trigger,$X$24))</f>
        <v>1.2499825710073388E-2</v>
      </c>
      <c r="AG3072" s="90">
        <f>_xll.qlIndexFixing(TenorBasisIndex6M,$AB3072,TRUE,_xll.ohTrigger(trigger,$X$24))</f>
        <v>1.2551590027982612E-2</v>
      </c>
      <c r="AH3072" s="43">
        <f>_xll.qlIndexFixing($X$9,$AB3072,TRUE,trigger)</f>
        <v>1.2511595710045171E-2</v>
      </c>
      <c r="AI3072" s="45">
        <f t="shared" si="62"/>
        <v>0.39994317937441792</v>
      </c>
    </row>
    <row r="3073" spans="27:35" x14ac:dyDescent="0.2">
      <c r="AA3073" s="122" t="s">
        <v>88</v>
      </c>
      <c r="AB3073" s="40">
        <f>_xll.qlInterestRateIndexFixingDate($X$9,AC3073)</f>
        <v>60948</v>
      </c>
      <c r="AC3073" s="40">
        <f>_xll.qlCalendarAdvance(calendar,$AC3072,AA3073,,,trigger)</f>
        <v>60952</v>
      </c>
      <c r="AD3073" s="40">
        <f>_xll.qlInterestRateIndexMaturity($X$9,AC3073,)</f>
        <v>61133</v>
      </c>
      <c r="AE3073" s="43">
        <f>_xll.qlTenorBasisValue(TenorBasis6M,AC3073,_xll.ohTrigger(trigger,$X$24))</f>
        <v>1.951074278652881E-4</v>
      </c>
      <c r="AF3073" s="90">
        <f>_xll.qlTenorBasisForwardRate(TenorBasis6M,AC3073,_xll.ohTrigger(trigger,$X$24))</f>
        <v>1.2505795189155925E-2</v>
      </c>
      <c r="AG3073" s="90">
        <f>_xll.qlIndexFixing(TenorBasisIndex6M,$AB3073,TRUE,_xll.ohTrigger(trigger,$X$24))</f>
        <v>1.2557559713232167E-2</v>
      </c>
      <c r="AH3073" s="43">
        <f>_xll.qlIndexFixing($X$9,$AB3073,TRUE,trigger)</f>
        <v>1.2517893591057889E-2</v>
      </c>
      <c r="AI3073" s="45">
        <f t="shared" si="62"/>
        <v>0.3966612217427834</v>
      </c>
    </row>
    <row r="3074" spans="27:35" x14ac:dyDescent="0.2">
      <c r="AA3074" s="122" t="s">
        <v>88</v>
      </c>
      <c r="AB3074" s="40">
        <f>_xll.qlInterestRateIndexFixingDate($X$9,AC3074)</f>
        <v>60955</v>
      </c>
      <c r="AC3074" s="40">
        <f>_xll.qlCalendarAdvance(calendar,$AC3073,AA3074,,,trigger)</f>
        <v>60959</v>
      </c>
      <c r="AD3074" s="40">
        <f>_xll.qlInterestRateIndexMaturity($X$9,AC3074,)</f>
        <v>61140</v>
      </c>
      <c r="AE3074" s="43">
        <f>_xll.qlTenorBasisValue(TenorBasis6M,AC3074,_xll.ohTrigger(trigger,$X$24))</f>
        <v>1.950990193289501E-4</v>
      </c>
      <c r="AF3074" s="90">
        <f>_xll.qlTenorBasisForwardRate(TenorBasis6M,AC3074,_xll.ohTrigger(trigger,$X$24))</f>
        <v>1.2511751450860331E-2</v>
      </c>
      <c r="AG3074" s="90">
        <f>_xll.qlIndexFixing(TenorBasisIndex6M,$AB3074,TRUE,_xll.ohTrigger(trigger,$X$24))</f>
        <v>1.2563516180763531E-2</v>
      </c>
      <c r="AH3074" s="43">
        <f>_xll.qlIndexFixing($X$9,$AB3074,TRUE,trigger)</f>
        <v>1.2524177518710591E-2</v>
      </c>
      <c r="AI3074" s="45">
        <f t="shared" si="62"/>
        <v>0.39338662052940121</v>
      </c>
    </row>
    <row r="3075" spans="27:35" x14ac:dyDescent="0.2">
      <c r="AA3075" s="122" t="s">
        <v>88</v>
      </c>
      <c r="AB3075" s="40">
        <f>_xll.qlInterestRateIndexFixingDate($X$9,AC3075)</f>
        <v>60962</v>
      </c>
      <c r="AC3075" s="40">
        <f>_xll.qlCalendarAdvance(calendar,$AC3074,AA3075,,,trigger)</f>
        <v>60966</v>
      </c>
      <c r="AD3075" s="40">
        <f>_xll.qlInterestRateIndexMaturity($X$9,AC3075,)</f>
        <v>61148</v>
      </c>
      <c r="AE3075" s="43">
        <f>_xll.qlTenorBasisValue(TenorBasis6M,AC3075,_xll.ohTrigger(trigger,$X$24))</f>
        <v>1.9509063883803597E-4</v>
      </c>
      <c r="AF3075" s="90">
        <f>_xll.qlTenorBasisForwardRate(TenorBasis6M,AC3075,_xll.ohTrigger(trigger,$X$24))</f>
        <v>1.251833159758033E-2</v>
      </c>
      <c r="AG3075" s="90">
        <f>_xll.qlIndexFixing(TenorBasisIndex6M,$AB3075,TRUE,_xll.ohTrigger(trigger,$X$24))</f>
        <v>1.2570098345615781E-2</v>
      </c>
      <c r="AH3075" s="43">
        <f>_xll.qlIndexFixing($X$9,$AB3075,TRUE,trigger)</f>
        <v>1.2531108134821705E-2</v>
      </c>
      <c r="AI3075" s="45">
        <f t="shared" si="62"/>
        <v>0.38990210794075802</v>
      </c>
    </row>
    <row r="3076" spans="27:35" x14ac:dyDescent="0.2">
      <c r="AA3076" s="122" t="s">
        <v>88</v>
      </c>
      <c r="AB3076" s="40">
        <f>_xll.qlInterestRateIndexFixingDate($X$9,AC3076)</f>
        <v>60969</v>
      </c>
      <c r="AC3076" s="40">
        <f>_xll.qlCalendarAdvance(calendar,$AC3075,AA3076,,,trigger)</f>
        <v>60973</v>
      </c>
      <c r="AD3076" s="40">
        <f>_xll.qlInterestRateIndexMaturity($X$9,AC3076,)</f>
        <v>61155</v>
      </c>
      <c r="AE3076" s="43">
        <f>_xll.qlTenorBasisValue(TenorBasis6M,AC3076,_xll.ohTrigger(trigger,$X$24))</f>
        <v>1.9508228630035759E-4</v>
      </c>
      <c r="AF3076" s="90">
        <f>_xll.qlTenorBasisForwardRate(TenorBasis6M,AC3076,_xll.ohTrigger(trigger,$X$24))</f>
        <v>1.252426068529036E-2</v>
      </c>
      <c r="AG3076" s="90">
        <f>_xll.qlIndexFixing(TenorBasisIndex6M,$AB3076,TRUE,_xll.ohTrigger(trigger,$X$24))</f>
        <v>1.2576027639299509E-2</v>
      </c>
      <c r="AH3076" s="43">
        <f>_xll.qlIndexFixing($X$9,$AB3076,TRUE,trigger)</f>
        <v>1.2537363375752649E-2</v>
      </c>
      <c r="AI3076" s="45">
        <f t="shared" si="62"/>
        <v>0.38664263546860433</v>
      </c>
    </row>
    <row r="3077" spans="27:35" x14ac:dyDescent="0.2">
      <c r="AA3077" s="122" t="s">
        <v>88</v>
      </c>
      <c r="AB3077" s="40">
        <f>_xll.qlInterestRateIndexFixingDate($X$9,AC3077)</f>
        <v>60976</v>
      </c>
      <c r="AC3077" s="40">
        <f>_xll.qlCalendarAdvance(calendar,$AC3076,AA3077,,,trigger)</f>
        <v>60980</v>
      </c>
      <c r="AD3077" s="40">
        <f>_xll.qlInterestRateIndexMaturity($X$9,AC3077,)</f>
        <v>61162</v>
      </c>
      <c r="AE3077" s="43">
        <f>_xll.qlTenorBasisValue(TenorBasis6M,AC3077,_xll.ohTrigger(trigger,$X$24))</f>
        <v>1.9507396162402412E-4</v>
      </c>
      <c r="AF3077" s="90">
        <f>_xll.qlTenorBasisForwardRate(TenorBasis6M,AC3077,_xll.ohTrigger(trigger,$X$24))</f>
        <v>1.2530176554617078E-2</v>
      </c>
      <c r="AG3077" s="90">
        <f>_xll.qlIndexFixing(TenorBasisIndex6M,$AB3077,TRUE,_xll.ohTrigger(trigger,$X$24))</f>
        <v>1.2581943714256907E-2</v>
      </c>
      <c r="AH3077" s="43">
        <f>_xll.qlIndexFixing($X$9,$AB3077,TRUE,trigger)</f>
        <v>1.254360466254509E-2</v>
      </c>
      <c r="AI3077" s="45">
        <f t="shared" si="62"/>
        <v>0.38339051711817201</v>
      </c>
    </row>
    <row r="3078" spans="27:35" x14ac:dyDescent="0.2">
      <c r="AA3078" s="122" t="s">
        <v>88</v>
      </c>
      <c r="AB3078" s="40">
        <f>_xll.qlInterestRateIndexFixingDate($X$9,AC3078)</f>
        <v>60983</v>
      </c>
      <c r="AC3078" s="40">
        <f>_xll.qlCalendarAdvance(calendar,$AC3077,AA3078,,,trigger)</f>
        <v>60987</v>
      </c>
      <c r="AD3078" s="40">
        <f>_xll.qlInterestRateIndexMaturity($X$9,AC3078,)</f>
        <v>61169</v>
      </c>
      <c r="AE3078" s="43">
        <f>_xll.qlTenorBasisValue(TenorBasis6M,AC3078,_xll.ohTrigger(trigger,$X$24))</f>
        <v>1.9506566471744121E-4</v>
      </c>
      <c r="AF3078" s="90">
        <f>_xll.qlTenorBasisForwardRate(TenorBasis6M,AC3078,_xll.ohTrigger(trigger,$X$24))</f>
        <v>1.2536079205352301E-2</v>
      </c>
      <c r="AG3078" s="90">
        <f>_xll.qlIndexFixing(TenorBasisIndex6M,$AB3078,TRUE,_xll.ohTrigger(trigger,$X$24))</f>
        <v>1.2587846570278467E-2</v>
      </c>
      <c r="AH3078" s="43">
        <f>_xll.qlIndexFixing($X$9,$AB3078,TRUE,trigger)</f>
        <v>1.2549831995065507E-2</v>
      </c>
      <c r="AI3078" s="45">
        <f t="shared" si="62"/>
        <v>0.38014575212960006</v>
      </c>
    </row>
    <row r="3079" spans="27:35" x14ac:dyDescent="0.2">
      <c r="AA3079" s="122" t="s">
        <v>88</v>
      </c>
      <c r="AB3079" s="40">
        <f>_xll.qlInterestRateIndexFixingDate($X$9,AC3079)</f>
        <v>60990</v>
      </c>
      <c r="AC3079" s="40">
        <f>_xll.qlCalendarAdvance(calendar,$AC3078,AA3079,,,trigger)</f>
        <v>60994</v>
      </c>
      <c r="AD3079" s="40">
        <f>_xll.qlInterestRateIndexMaturity($X$9,AC3079,)</f>
        <v>61176</v>
      </c>
      <c r="AE3079" s="43">
        <f>_xll.qlTenorBasisValue(TenorBasis6M,AC3079,_xll.ohTrigger(trigger,$X$24))</f>
        <v>1.9505739548931E-4</v>
      </c>
      <c r="AF3079" s="90">
        <f>_xll.qlTenorBasisForwardRate(TenorBasis6M,AC3079,_xll.ohTrigger(trigger,$X$24))</f>
        <v>1.2541968637286965E-2</v>
      </c>
      <c r="AG3079" s="90">
        <f>_xll.qlIndexFixing(TenorBasisIndex6M,$AB3079,TRUE,_xll.ohTrigger(trigger,$X$24))</f>
        <v>1.2593736207157324E-2</v>
      </c>
      <c r="AH3079" s="43">
        <f>_xll.qlIndexFixing($X$9,$AB3079,TRUE,trigger)</f>
        <v>1.2556045373183016E-2</v>
      </c>
      <c r="AI3079" s="45">
        <f t="shared" si="62"/>
        <v>0.37690833974307958</v>
      </c>
    </row>
    <row r="3080" spans="27:35" x14ac:dyDescent="0.2">
      <c r="AA3080" s="122" t="s">
        <v>88</v>
      </c>
      <c r="AB3080" s="40">
        <f>_xll.qlInterestRateIndexFixingDate($X$9,AC3080)</f>
        <v>60997</v>
      </c>
      <c r="AC3080" s="40">
        <f>_xll.qlCalendarAdvance(calendar,$AC3079,AA3080,,,trigger)</f>
        <v>61001</v>
      </c>
      <c r="AD3080" s="40">
        <f>_xll.qlInterestRateIndexMaturity($X$9,AC3080,)</f>
        <v>61182</v>
      </c>
      <c r="AE3080" s="43">
        <f>_xll.qlTenorBasisValue(TenorBasis6M,AC3080,_xll.ohTrigger(trigger,$X$24))</f>
        <v>1.9504915384862618E-4</v>
      </c>
      <c r="AF3080" s="90">
        <f>_xll.qlTenorBasisForwardRate(TenorBasis6M,AC3080,_xll.ohTrigger(trigger,$X$24))</f>
        <v>1.2547211444420588E-2</v>
      </c>
      <c r="AG3080" s="90">
        <f>_xll.qlIndexFixing(TenorBasisIndex6M,$AB3080,TRUE,_xll.ohTrigger(trigger,$X$24))</f>
        <v>1.2598977402114254E-2</v>
      </c>
      <c r="AH3080" s="43">
        <f>_xll.qlIndexFixing($X$9,$AB3080,TRUE,trigger)</f>
        <v>1.25615880567146E-2</v>
      </c>
      <c r="AI3080" s="45">
        <f t="shared" si="62"/>
        <v>0.37389345399653839</v>
      </c>
    </row>
    <row r="3081" spans="27:35" x14ac:dyDescent="0.2">
      <c r="AA3081" s="122" t="s">
        <v>88</v>
      </c>
      <c r="AB3081" s="40">
        <f>_xll.qlInterestRateIndexFixingDate($X$9,AC3081)</f>
        <v>61004</v>
      </c>
      <c r="AC3081" s="40">
        <f>_xll.qlCalendarAdvance(calendar,$AC3080,AA3081,,,trigger)</f>
        <v>61008</v>
      </c>
      <c r="AD3081" s="40">
        <f>_xll.qlInterestRateIndexMaturity($X$9,AC3081,)</f>
        <v>61189</v>
      </c>
      <c r="AE3081" s="43">
        <f>_xll.qlTenorBasisValue(TenorBasis6M,AC3081,_xll.ohTrigger(trigger,$X$24))</f>
        <v>1.9504093970467909E-4</v>
      </c>
      <c r="AF3081" s="90">
        <f>_xll.qlTenorBasisForwardRate(TenorBasis6M,AC3081,_xll.ohTrigger(trigger,$X$24))</f>
        <v>1.255307517862817E-2</v>
      </c>
      <c r="AG3081" s="90">
        <f>_xll.qlIndexFixing(TenorBasisIndex6M,$AB3081,TRUE,_xll.ohTrigger(trigger,$X$24))</f>
        <v>1.2604841339757335E-2</v>
      </c>
      <c r="AH3081" s="43">
        <f>_xll.qlIndexFixing($X$9,$AB3081,TRUE,trigger)</f>
        <v>1.2567774307178094E-2</v>
      </c>
      <c r="AI3081" s="45">
        <f t="shared" si="62"/>
        <v>0.37067032579241388</v>
      </c>
    </row>
    <row r="3082" spans="27:35" x14ac:dyDescent="0.2">
      <c r="AA3082" s="122" t="s">
        <v>88</v>
      </c>
      <c r="AB3082" s="40">
        <f>_xll.qlInterestRateIndexFixingDate($X$9,AC3082)</f>
        <v>61011</v>
      </c>
      <c r="AC3082" s="40">
        <f>_xll.qlCalendarAdvance(calendar,$AC3081,AA3082,,,trigger)</f>
        <v>61015</v>
      </c>
      <c r="AD3082" s="40">
        <f>_xll.qlInterestRateIndexMaturity($X$9,AC3082,)</f>
        <v>61196</v>
      </c>
      <c r="AE3082" s="43">
        <f>_xll.qlTenorBasisValue(TenorBasis6M,AC3082,_xll.ohTrigger(trigger,$X$24))</f>
        <v>1.9503275296705084E-4</v>
      </c>
      <c r="AF3082" s="90">
        <f>_xll.qlTenorBasisForwardRate(TenorBasis6M,AC3082,_xll.ohTrigger(trigger,$X$24))</f>
        <v>1.2558925693792211E-2</v>
      </c>
      <c r="AG3082" s="90">
        <f>_xll.qlIndexFixing(TenorBasisIndex6M,$AB3082,TRUE,_xll.ohTrigger(trigger,$X$24))</f>
        <v>1.2610692058016378E-2</v>
      </c>
      <c r="AH3082" s="43">
        <f>_xll.qlIndexFixing($X$9,$AB3082,TRUE,trigger)</f>
        <v>1.2573946603237546E-2</v>
      </c>
      <c r="AI3082" s="45">
        <f t="shared" si="62"/>
        <v>0.36745454778832132</v>
      </c>
    </row>
    <row r="3083" spans="27:35" x14ac:dyDescent="0.2">
      <c r="AA3083" s="122" t="s">
        <v>88</v>
      </c>
      <c r="AB3083" s="40">
        <f>_xll.qlInterestRateIndexFixingDate($X$9,AC3083)</f>
        <v>61018</v>
      </c>
      <c r="AC3083" s="40">
        <f>_xll.qlCalendarAdvance(calendar,$AC3082,AA3083,,,trigger)</f>
        <v>61022</v>
      </c>
      <c r="AD3083" s="40">
        <f>_xll.qlInterestRateIndexMaturity($X$9,AC3083,)</f>
        <v>61203</v>
      </c>
      <c r="AE3083" s="43">
        <f>_xll.qlTenorBasisValue(TenorBasis6M,AC3083,_xll.ohTrigger(trigger,$X$24))</f>
        <v>1.9502459354561527E-4</v>
      </c>
      <c r="AF3083" s="90">
        <f>_xll.qlTenorBasisForwardRate(TenorBasis6M,AC3083,_xll.ohTrigger(trigger,$X$24))</f>
        <v>1.2564762989708237E-2</v>
      </c>
      <c r="AG3083" s="90">
        <f>_xll.qlIndexFixing(TenorBasisIndex6M,$AB3083,TRUE,_xll.ohTrigger(trigger,$X$24))</f>
        <v>1.2616529556686018E-2</v>
      </c>
      <c r="AH3083" s="43">
        <f>_xll.qlIndexFixing($X$9,$AB3083,TRUE,trigger)</f>
        <v>1.2580104944761791E-2</v>
      </c>
      <c r="AI3083" s="45">
        <f t="shared" si="62"/>
        <v>0.36424611924226746</v>
      </c>
    </row>
    <row r="3084" spans="27:35" x14ac:dyDescent="0.2">
      <c r="AA3084" s="122" t="s">
        <v>88</v>
      </c>
      <c r="AB3084" s="40">
        <f>_xll.qlInterestRateIndexFixingDate($X$9,AC3084)</f>
        <v>61025</v>
      </c>
      <c r="AC3084" s="40">
        <f>_xll.qlCalendarAdvance(calendar,$AC3083,AA3084,,,trigger)</f>
        <v>61029</v>
      </c>
      <c r="AD3084" s="40">
        <f>_xll.qlInterestRateIndexMaturity($X$9,AC3084,)</f>
        <v>61210</v>
      </c>
      <c r="AE3084" s="43">
        <f>_xll.qlTenorBasisValue(TenorBasis6M,AC3084,_xll.ohTrigger(trigger,$X$24))</f>
        <v>1.950164613505371E-4</v>
      </c>
      <c r="AF3084" s="90">
        <f>_xll.qlTenorBasisForwardRate(TenorBasis6M,AC3084,_xll.ohTrigger(trigger,$X$24))</f>
        <v>1.2570587066170003E-2</v>
      </c>
      <c r="AG3084" s="90">
        <f>_xll.qlIndexFixing(TenorBasisIndex6M,$AB3084,TRUE,_xll.ohTrigger(trigger,$X$24))</f>
        <v>1.2622353835560015E-2</v>
      </c>
      <c r="AH3084" s="43">
        <f>_xll.qlIndexFixing($X$9,$AB3084,TRUE,trigger)</f>
        <v>1.2586249331624964E-2</v>
      </c>
      <c r="AI3084" s="45">
        <f t="shared" si="62"/>
        <v>0.36104503935050281</v>
      </c>
    </row>
    <row r="3085" spans="27:35" x14ac:dyDescent="0.2">
      <c r="AA3085" s="122" t="s">
        <v>88</v>
      </c>
      <c r="AB3085" s="40">
        <f>_xll.qlInterestRateIndexFixingDate($X$9,AC3085)</f>
        <v>61032</v>
      </c>
      <c r="AC3085" s="40">
        <f>_xll.qlCalendarAdvance(calendar,$AC3084,AA3085,,,trigger)</f>
        <v>61036</v>
      </c>
      <c r="AD3085" s="40">
        <f>_xll.qlInterestRateIndexMaturity($X$9,AC3085,)</f>
        <v>61217</v>
      </c>
      <c r="AE3085" s="43">
        <f>_xll.qlTenorBasisValue(TenorBasis6M,AC3085,_xll.ohTrigger(trigger,$X$24))</f>
        <v>1.9500835629227109E-4</v>
      </c>
      <c r="AF3085" s="90">
        <f>_xll.qlTenorBasisForwardRate(TenorBasis6M,AC3085,_xll.ohTrigger(trigger,$X$24))</f>
        <v>1.2576397922973914E-2</v>
      </c>
      <c r="AG3085" s="90">
        <f>_xll.qlIndexFixing(TenorBasisIndex6M,$AB3085,TRUE,_xll.ohTrigger(trigger,$X$24))</f>
        <v>1.2628164894435212E-2</v>
      </c>
      <c r="AH3085" s="43">
        <f>_xll.qlIndexFixing($X$9,$AB3085,TRUE,trigger)</f>
        <v>1.2592379763695897E-2</v>
      </c>
      <c r="AI3085" s="45">
        <f t="shared" si="62"/>
        <v>0.35785130739315191</v>
      </c>
    </row>
    <row r="3086" spans="27:35" x14ac:dyDescent="0.2">
      <c r="AA3086" s="122" t="s">
        <v>88</v>
      </c>
      <c r="AB3086" s="40">
        <f>_xll.qlInterestRateIndexFixingDate($X$9,AC3086)</f>
        <v>61039</v>
      </c>
      <c r="AC3086" s="40">
        <f>_xll.qlCalendarAdvance(calendar,$AC3085,AA3086,,,trigger)</f>
        <v>61043</v>
      </c>
      <c r="AD3086" s="40">
        <f>_xll.qlInterestRateIndexMaturity($X$9,AC3086,)</f>
        <v>61224</v>
      </c>
      <c r="AE3086" s="43">
        <f>_xll.qlTenorBasisValue(TenorBasis6M,AC3086,_xll.ohTrigger(trigger,$X$24))</f>
        <v>1.9500027828156101E-4</v>
      </c>
      <c r="AF3086" s="90">
        <f>_xll.qlTenorBasisForwardRate(TenorBasis6M,AC3086,_xll.ohTrigger(trigger,$X$24))</f>
        <v>1.2582195559915934E-2</v>
      </c>
      <c r="AG3086" s="90">
        <f>_xll.qlIndexFixing(TenorBasisIndex6M,$AB3086,TRUE,_xll.ohTrigger(trigger,$X$24))</f>
        <v>1.263396273310537E-2</v>
      </c>
      <c r="AH3086" s="43">
        <f>_xll.qlIndexFixing($X$9,$AB3086,TRUE,trigger)</f>
        <v>1.2598496240847402E-2</v>
      </c>
      <c r="AI3086" s="45">
        <f t="shared" si="62"/>
        <v>0.35466492257968385</v>
      </c>
    </row>
    <row r="3087" spans="27:35" x14ac:dyDescent="0.2">
      <c r="AA3087" s="122" t="s">
        <v>88</v>
      </c>
      <c r="AB3087" s="40">
        <f>_xll.qlInterestRateIndexFixingDate($X$9,AC3087)</f>
        <v>61046</v>
      </c>
      <c r="AC3087" s="40">
        <f>_xll.qlCalendarAdvance(calendar,$AC3086,AA3087,,,trigger)</f>
        <v>61050</v>
      </c>
      <c r="AD3087" s="40">
        <f>_xll.qlInterestRateIndexMaturity($X$9,AC3087,)</f>
        <v>61231</v>
      </c>
      <c r="AE3087" s="43">
        <f>_xll.qlTenorBasisValue(TenorBasis6M,AC3087,_xll.ohTrigger(trigger,$X$24))</f>
        <v>1.9499222722943872E-4</v>
      </c>
      <c r="AF3087" s="90">
        <f>_xll.qlTenorBasisForwardRate(TenorBasis6M,AC3087,_xll.ohTrigger(trigger,$X$24))</f>
        <v>1.2587979976792471E-2</v>
      </c>
      <c r="AG3087" s="90">
        <f>_xll.qlIndexFixing(TenorBasisIndex6M,$AB3087,TRUE,_xll.ohTrigger(trigger,$X$24))</f>
        <v>1.2639747351369543E-2</v>
      </c>
      <c r="AH3087" s="43">
        <f>_xll.qlIndexFixing($X$9,$AB3087,TRUE,trigger)</f>
        <v>1.2604598762950959E-2</v>
      </c>
      <c r="AI3087" s="45">
        <f t="shared" si="62"/>
        <v>0.35148588418583426</v>
      </c>
    </row>
    <row r="3088" spans="27:35" x14ac:dyDescent="0.2">
      <c r="AA3088" s="122" t="s">
        <v>88</v>
      </c>
      <c r="AB3088" s="40">
        <f>_xll.qlInterestRateIndexFixingDate($X$9,AC3088)</f>
        <v>61053</v>
      </c>
      <c r="AC3088" s="40">
        <f>_xll.qlCalendarAdvance(calendar,$AC3087,AA3088,,,trigger)</f>
        <v>61057</v>
      </c>
      <c r="AD3088" s="40">
        <f>_xll.qlInterestRateIndexMaturity($X$9,AC3088,)</f>
        <v>61241</v>
      </c>
      <c r="AE3088" s="43">
        <f>_xll.qlTenorBasisValue(TenorBasis6M,AC3088,_xll.ohTrigger(trigger,$X$24))</f>
        <v>1.9498420304722342E-4</v>
      </c>
      <c r="AF3088" s="90">
        <f>_xll.qlTenorBasisForwardRate(TenorBasis6M,AC3088,_xll.ohTrigger(trigger,$X$24))</f>
        <v>1.2595633417597387E-2</v>
      </c>
      <c r="AG3088" s="90">
        <f>_xll.qlIndexFixing(TenorBasisIndex6M,$AB3088,TRUE,_xll.ohTrigger(trigger,$X$24))</f>
        <v>1.2647406463619022E-2</v>
      </c>
      <c r="AH3088" s="43">
        <f>_xll.qlIndexFixing($X$9,$AB3088,TRUE,trigger)</f>
        <v>1.2612638580755434E-2</v>
      </c>
      <c r="AI3088" s="45">
        <f t="shared" si="62"/>
        <v>0.34767882863587574</v>
      </c>
    </row>
    <row r="3089" spans="27:35" x14ac:dyDescent="0.2">
      <c r="AA3089" s="122" t="s">
        <v>88</v>
      </c>
      <c r="AB3089" s="40">
        <f>_xll.qlInterestRateIndexFixingDate($X$9,AC3089)</f>
        <v>61060</v>
      </c>
      <c r="AC3089" s="40">
        <f>_xll.qlCalendarAdvance(calendar,$AC3088,AA3089,,,trigger)</f>
        <v>61064</v>
      </c>
      <c r="AD3089" s="40">
        <f>_xll.qlInterestRateIndexMaturity($X$9,AC3089,)</f>
        <v>61248</v>
      </c>
      <c r="AE3089" s="43">
        <f>_xll.qlTenorBasisValue(TenorBasis6M,AC3089,_xll.ohTrigger(trigger,$X$24))</f>
        <v>1.9497620564652054E-4</v>
      </c>
      <c r="AF3089" s="90">
        <f>_xll.qlTenorBasisForwardRate(TenorBasis6M,AC3089,_xll.ohTrigger(trigger,$X$24))</f>
        <v>1.2601389162947287E-2</v>
      </c>
      <c r="AG3089" s="90">
        <f>_xll.qlIndexFixing(TenorBasisIndex6M,$AB3089,TRUE,_xll.ohTrigger(trigger,$X$24))</f>
        <v>1.2653162412088616E-2</v>
      </c>
      <c r="AH3089" s="43">
        <f>_xll.qlIndexFixing($X$9,$AB3089,TRUE,trigger)</f>
        <v>1.2618710838200127E-2</v>
      </c>
      <c r="AI3089" s="45">
        <f t="shared" si="62"/>
        <v>0.34451573888488396</v>
      </c>
    </row>
    <row r="3090" spans="27:35" x14ac:dyDescent="0.2">
      <c r="AA3090" s="122" t="s">
        <v>88</v>
      </c>
      <c r="AB3090" s="40">
        <f>_xll.qlInterestRateIndexFixingDate($X$9,AC3090)</f>
        <v>61067</v>
      </c>
      <c r="AC3090" s="40">
        <f>_xll.qlCalendarAdvance(calendar,$AC3089,AA3090,,,trigger)</f>
        <v>61071</v>
      </c>
      <c r="AD3090" s="40">
        <f>_xll.qlInterestRateIndexMaturity($X$9,AC3090,)</f>
        <v>61255</v>
      </c>
      <c r="AE3090" s="43">
        <f>_xll.qlTenorBasisValue(TenorBasis6M,AC3090,_xll.ohTrigger(trigger,$X$24))</f>
        <v>1.9496823493922103E-4</v>
      </c>
      <c r="AF3090" s="90">
        <f>_xll.qlTenorBasisForwardRate(TenorBasis6M,AC3090,_xll.ohTrigger(trigger,$X$24))</f>
        <v>1.2607131686470508E-2</v>
      </c>
      <c r="AG3090" s="90">
        <f>_xll.qlIndexFixing(TenorBasisIndex6M,$AB3090,TRUE,_xll.ohTrigger(trigger,$X$24))</f>
        <v>1.2658905138384418E-2</v>
      </c>
      <c r="AH3090" s="43">
        <f>_xll.qlIndexFixing($X$9,$AB3090,TRUE,trigger)</f>
        <v>1.2624769139029393E-2</v>
      </c>
      <c r="AI3090" s="45">
        <f t="shared" si="62"/>
        <v>0.34135999355025193</v>
      </c>
    </row>
    <row r="3091" spans="27:35" x14ac:dyDescent="0.2">
      <c r="AA3091" s="122" t="s">
        <v>88</v>
      </c>
      <c r="AB3091" s="40">
        <f>_xll.qlInterestRateIndexFixingDate($X$9,AC3091)</f>
        <v>61074</v>
      </c>
      <c r="AC3091" s="40">
        <f>_xll.qlCalendarAdvance(calendar,$AC3090,AA3091,,,trigger)</f>
        <v>61078</v>
      </c>
      <c r="AD3091" s="40">
        <f>_xll.qlInterestRateIndexMaturity($X$9,AC3091,)</f>
        <v>61262</v>
      </c>
      <c r="AE3091" s="43">
        <f>_xll.qlTenorBasisValue(TenorBasis6M,AC3091,_xll.ohTrigger(trigger,$X$24))</f>
        <v>1.9496029083750029E-4</v>
      </c>
      <c r="AF3091" s="90">
        <f>_xll.qlTenorBasisForwardRate(TenorBasis6M,AC3091,_xll.ohTrigger(trigger,$X$24))</f>
        <v>1.2612860987965909E-2</v>
      </c>
      <c r="AG3091" s="90">
        <f>_xll.qlIndexFixing(TenorBasisIndex6M,$AB3091,TRUE,_xll.ohTrigger(trigger,$X$24))</f>
        <v>1.2664634642304853E-2</v>
      </c>
      <c r="AH3091" s="43">
        <f>_xll.qlIndexFixing($X$9,$AB3091,TRUE,trigger)</f>
        <v>1.2630813483114201E-2</v>
      </c>
      <c r="AI3091" s="45">
        <f t="shared" si="62"/>
        <v>0.33821159190651828</v>
      </c>
    </row>
    <row r="3092" spans="27:35" x14ac:dyDescent="0.2">
      <c r="AA3092" s="122" t="s">
        <v>88</v>
      </c>
      <c r="AB3092" s="40">
        <f>_xll.qlInterestRateIndexFixingDate($X$9,AC3092)</f>
        <v>61081</v>
      </c>
      <c r="AC3092" s="40">
        <f>_xll.qlCalendarAdvance(calendar,$AC3091,AA3092,,,trigger)</f>
        <v>61085</v>
      </c>
      <c r="AD3092" s="40">
        <f>_xll.qlInterestRateIndexMaturity($X$9,AC3092,)</f>
        <v>61269</v>
      </c>
      <c r="AE3092" s="43">
        <f>_xll.qlTenorBasisValue(TenorBasis6M,AC3092,_xll.ohTrigger(trigger,$X$24))</f>
        <v>1.9495237325381739E-4</v>
      </c>
      <c r="AF3092" s="90">
        <f>_xll.qlTenorBasisForwardRate(TenorBasis6M,AC3092,_xll.ohTrigger(trigger,$X$24))</f>
        <v>1.2618577067230175E-2</v>
      </c>
      <c r="AG3092" s="90">
        <f>_xll.qlIndexFixing(TenorBasisIndex6M,$AB3092,TRUE,_xll.ohTrigger(trigger,$X$24))</f>
        <v>1.2670350923647038E-2</v>
      </c>
      <c r="AH3092" s="43">
        <f>_xll.qlIndexFixing($X$9,$AB3092,TRUE,trigger)</f>
        <v>1.2636843870325527E-2</v>
      </c>
      <c r="AI3092" s="45">
        <f t="shared" si="62"/>
        <v>0.33507053321510727</v>
      </c>
    </row>
    <row r="3093" spans="27:35" x14ac:dyDescent="0.2">
      <c r="AA3093" s="122" t="s">
        <v>88</v>
      </c>
      <c r="AB3093" s="40">
        <f>_xll.qlInterestRateIndexFixingDate($X$9,AC3093)</f>
        <v>61086</v>
      </c>
      <c r="AC3093" s="40">
        <f>_xll.qlCalendarAdvance(calendar,$AC3092,AA3093,,,trigger)</f>
        <v>61092</v>
      </c>
      <c r="AD3093" s="40">
        <f>_xll.qlInterestRateIndexMaturity($X$9,AC3093,)</f>
        <v>61275</v>
      </c>
      <c r="AE3093" s="43">
        <f>_xll.qlTenorBasisValue(TenorBasis6M,AC3093,_xll.ohTrigger(trigger,$X$24))</f>
        <v>1.9494448210091418E-4</v>
      </c>
      <c r="AF3093" s="90">
        <f>_xll.qlTenorBasisForwardRate(TenorBasis6M,AC3093,_xll.ohTrigger(trigger,$X$24))</f>
        <v>1.2623656287828732E-2</v>
      </c>
      <c r="AG3093" s="90">
        <f>_xll.qlIndexFixing(TenorBasisIndex6M,$AB3093,TRUE,_xll.ohTrigger(trigger,$X$24))</f>
        <v>1.2675428518326605E-2</v>
      </c>
      <c r="AH3093" s="43">
        <f>_xll.qlIndexFixing($X$9,$AB3093,TRUE,trigger)</f>
        <v>1.2642213871220893E-2</v>
      </c>
      <c r="AI3093" s="45">
        <f t="shared" si="62"/>
        <v>0.33214647105711192</v>
      </c>
    </row>
    <row r="3094" spans="27:35" x14ac:dyDescent="0.2">
      <c r="AA3094" s="122" t="s">
        <v>88</v>
      </c>
      <c r="AB3094" s="40">
        <f>_xll.qlInterestRateIndexFixingDate($X$9,AC3094)</f>
        <v>61095</v>
      </c>
      <c r="AC3094" s="40">
        <f>_xll.qlCalendarAdvance(calendar,$AC3093,AA3094,,,trigger)</f>
        <v>61099</v>
      </c>
      <c r="AD3094" s="40">
        <f>_xll.qlInterestRateIndexMaturity($X$9,AC3094,)</f>
        <v>61282</v>
      </c>
      <c r="AE3094" s="43">
        <f>_xll.qlTenorBasisValue(TenorBasis6M,AC3094,_xll.ohTrigger(trigger,$X$24))</f>
        <v>1.9493661729181431E-4</v>
      </c>
      <c r="AF3094" s="90">
        <f>_xll.qlTenorBasisForwardRate(TenorBasis6M,AC3094,_xll.ohTrigger(trigger,$X$24))</f>
        <v>1.2629346667597866E-2</v>
      </c>
      <c r="AG3094" s="90">
        <f>_xll.qlIndexFixing(TenorBasisIndex6M,$AB3094,TRUE,_xll.ohTrigger(trigger,$X$24))</f>
        <v>1.2681119098683699E-2</v>
      </c>
      <c r="AH3094" s="43">
        <f>_xll.qlIndexFixing($X$9,$AB3094,TRUE,trigger)</f>
        <v>1.2648217131060294E-2</v>
      </c>
      <c r="AI3094" s="45">
        <f t="shared" si="62"/>
        <v>0.32901967623405126</v>
      </c>
    </row>
    <row r="3095" spans="27:35" x14ac:dyDescent="0.2">
      <c r="AA3095" s="122" t="s">
        <v>88</v>
      </c>
      <c r="AB3095" s="40">
        <f>_xll.qlInterestRateIndexFixingDate($X$9,AC3095)</f>
        <v>61102</v>
      </c>
      <c r="AC3095" s="40">
        <f>_xll.qlCalendarAdvance(calendar,$AC3094,AA3095,,,trigger)</f>
        <v>61106</v>
      </c>
      <c r="AD3095" s="40">
        <f>_xll.qlInterestRateIndexMaturity($X$9,AC3095,)</f>
        <v>61289</v>
      </c>
      <c r="AE3095" s="43">
        <f>_xll.qlTenorBasisValue(TenorBasis6M,AC3095,_xll.ohTrigger(trigger,$X$24))</f>
        <v>1.9492877873982236E-4</v>
      </c>
      <c r="AF3095" s="90">
        <f>_xll.qlTenorBasisForwardRate(TenorBasis6M,AC3095,_xll.ohTrigger(trigger,$X$24))</f>
        <v>1.2635023824918289E-2</v>
      </c>
      <c r="AG3095" s="90">
        <f>_xll.qlIndexFixing(TenorBasisIndex6M,$AB3095,TRUE,_xll.ohTrigger(trigger,$X$24))</f>
        <v>1.2686796456247006E-2</v>
      </c>
      <c r="AH3095" s="43">
        <f>_xll.qlIndexFixing($X$9,$AB3095,TRUE,trigger)</f>
        <v>1.2654206434040421E-2</v>
      </c>
      <c r="AI3095" s="45">
        <f t="shared" si="62"/>
        <v>0.32590022206584535</v>
      </c>
    </row>
    <row r="3096" spans="27:35" x14ac:dyDescent="0.2">
      <c r="AA3096" s="122" t="s">
        <v>88</v>
      </c>
      <c r="AB3096" s="40">
        <f>_xll.qlInterestRateIndexFixingDate($X$9,AC3096)</f>
        <v>61109</v>
      </c>
      <c r="AC3096" s="40">
        <f>_xll.qlCalendarAdvance(calendar,$AC3095,AA3096,,,trigger)</f>
        <v>61113</v>
      </c>
      <c r="AD3096" s="40">
        <f>_xll.qlInterestRateIndexMaturity($X$9,AC3096,)</f>
        <v>61296</v>
      </c>
      <c r="AE3096" s="43">
        <f>_xll.qlTenorBasisValue(TenorBasis6M,AC3096,_xll.ohTrigger(trigger,$X$24))</f>
        <v>1.9492096635852311E-4</v>
      </c>
      <c r="AF3096" s="90">
        <f>_xll.qlTenorBasisForwardRate(TenorBasis6M,AC3096,_xll.ohTrigger(trigger,$X$24))</f>
        <v>1.2640687759591256E-2</v>
      </c>
      <c r="AG3096" s="90">
        <f>_xll.qlIndexFixing(TenorBasisIndex6M,$AB3096,TRUE,_xll.ohTrigger(trigger,$X$24))</f>
        <v>1.2692460590817776E-2</v>
      </c>
      <c r="AH3096" s="43">
        <f>_xll.qlIndexFixing($X$9,$AB3096,TRUE,trigger)</f>
        <v>1.2660181780036346E-2</v>
      </c>
      <c r="AI3096" s="45">
        <f t="shared" si="62"/>
        <v>0.32278810781430012</v>
      </c>
    </row>
    <row r="3097" spans="27:35" x14ac:dyDescent="0.2">
      <c r="AA3097" s="122" t="s">
        <v>88</v>
      </c>
      <c r="AB3097" s="40">
        <f>_xll.qlInterestRateIndexFixingDate($X$9,AC3097)</f>
        <v>61116</v>
      </c>
      <c r="AC3097" s="40">
        <f>_xll.qlCalendarAdvance(calendar,$AC3096,AA3097,,,trigger)</f>
        <v>61120</v>
      </c>
      <c r="AD3097" s="40">
        <f>_xll.qlInterestRateIndexMaturity($X$9,AC3097,)</f>
        <v>61304</v>
      </c>
      <c r="AE3097" s="43">
        <f>_xll.qlTenorBasisValue(TenorBasis6M,AC3097,_xll.ohTrigger(trigger,$X$24))</f>
        <v>1.9491318006178038E-4</v>
      </c>
      <c r="AF3097" s="90">
        <f>_xll.qlTenorBasisForwardRate(TenorBasis6M,AC3097,_xll.ohTrigger(trigger,$X$24))</f>
        <v>1.2646959123037487E-2</v>
      </c>
      <c r="AG3097" s="90">
        <f>_xll.qlIndexFixing(TenorBasisIndex6M,$AB3097,TRUE,_xll.ohTrigger(trigger,$X$24))</f>
        <v>1.2698733984636376E-2</v>
      </c>
      <c r="AH3097" s="43">
        <f>_xll.qlIndexFixing($X$9,$AB3097,TRUE,trigger)</f>
        <v>1.2666786448806098E-2</v>
      </c>
      <c r="AI3097" s="45">
        <f t="shared" si="62"/>
        <v>0.31947535830278639</v>
      </c>
    </row>
    <row r="3098" spans="27:35" x14ac:dyDescent="0.2">
      <c r="AA3098" s="122" t="s">
        <v>88</v>
      </c>
      <c r="AB3098" s="40">
        <f>_xll.qlInterestRateIndexFixingDate($X$9,AC3098)</f>
        <v>61123</v>
      </c>
      <c r="AC3098" s="40">
        <f>_xll.qlCalendarAdvance(calendar,$AC3097,AA3098,,,trigger)</f>
        <v>61127</v>
      </c>
      <c r="AD3098" s="40">
        <f>_xll.qlInterestRateIndexMaturity($X$9,AC3098,)</f>
        <v>61311</v>
      </c>
      <c r="AE3098" s="43">
        <f>_xll.qlTenorBasisValue(TenorBasis6M,AC3098,_xll.ohTrigger(trigger,$X$24))</f>
        <v>1.9490541976373643E-4</v>
      </c>
      <c r="AF3098" s="90">
        <f>_xll.qlTenorBasisForwardRate(TenorBasis6M,AC3098,_xll.ohTrigger(trigger,$X$24))</f>
        <v>1.2652595864693965E-2</v>
      </c>
      <c r="AG3098" s="90">
        <f>_xll.qlIndexFixing(TenorBasisIndex6M,$AB3098,TRUE,_xll.ohTrigger(trigger,$X$24))</f>
        <v>1.2704370926286354E-2</v>
      </c>
      <c r="AH3098" s="43">
        <f>_xll.qlIndexFixing($X$9,$AB3098,TRUE,trigger)</f>
        <v>1.2672733092094757E-2</v>
      </c>
      <c r="AI3098" s="45">
        <f t="shared" si="62"/>
        <v>0.31637834191597036</v>
      </c>
    </row>
    <row r="3099" spans="27:35" x14ac:dyDescent="0.2">
      <c r="AA3099" s="122" t="s">
        <v>88</v>
      </c>
      <c r="AB3099" s="40">
        <f>_xll.qlInterestRateIndexFixingDate($X$9,AC3099)</f>
        <v>61130</v>
      </c>
      <c r="AC3099" s="40">
        <f>_xll.qlCalendarAdvance(calendar,$AC3098,AA3099,,,trigger)</f>
        <v>61134</v>
      </c>
      <c r="AD3099" s="40">
        <f>_xll.qlInterestRateIndexMaturity($X$9,AC3099,)</f>
        <v>61318</v>
      </c>
      <c r="AE3099" s="43">
        <f>_xll.qlTenorBasisValue(TenorBasis6M,AC3099,_xll.ohTrigger(trigger,$X$24))</f>
        <v>1.9489768537881089E-4</v>
      </c>
      <c r="AF3099" s="90">
        <f>_xll.qlTenorBasisForwardRate(TenorBasis6M,AC3099,_xll.ohTrigger(trigger,$X$24))</f>
        <v>1.2658219382717386E-2</v>
      </c>
      <c r="AG3099" s="90">
        <f>_xll.qlIndexFixing(TenorBasisIndex6M,$AB3099,TRUE,_xll.ohTrigger(trigger,$X$24))</f>
        <v>1.2709994643956593E-2</v>
      </c>
      <c r="AH3099" s="43">
        <f>_xll.qlIndexFixing($X$9,$AB3099,TRUE,trigger)</f>
        <v>1.2678665777617604E-2</v>
      </c>
      <c r="AI3099" s="45">
        <f t="shared" si="62"/>
        <v>0.31328866338989003</v>
      </c>
    </row>
    <row r="3100" spans="27:35" x14ac:dyDescent="0.2">
      <c r="AA3100" s="122" t="s">
        <v>88</v>
      </c>
      <c r="AB3100" s="40">
        <f>_xll.qlInterestRateIndexFixingDate($X$9,AC3100)</f>
        <v>61137</v>
      </c>
      <c r="AC3100" s="40">
        <f>_xll.qlCalendarAdvance(calendar,$AC3099,AA3100,,,trigger)</f>
        <v>61141</v>
      </c>
      <c r="AD3100" s="40">
        <f>_xll.qlInterestRateIndexMaturity($X$9,AC3100,)</f>
        <v>61325</v>
      </c>
      <c r="AE3100" s="43">
        <f>_xll.qlTenorBasisValue(TenorBasis6M,AC3100,_xll.ohTrigger(trigger,$X$24))</f>
        <v>1.9488997682169998E-4</v>
      </c>
      <c r="AF3100" s="90">
        <f>_xll.qlTenorBasisForwardRate(TenorBasis6M,AC3100,_xll.ohTrigger(trigger,$X$24))</f>
        <v>1.2663829676910078E-2</v>
      </c>
      <c r="AG3100" s="90">
        <f>_xll.qlIndexFixing(TenorBasisIndex6M,$AB3100,TRUE,_xll.ohTrigger(trigger,$X$24))</f>
        <v>1.2715605137448561E-2</v>
      </c>
      <c r="AH3100" s="43">
        <f>_xll.qlIndexFixing($X$9,$AB3100,TRUE,trigger)</f>
        <v>1.2684584505249522E-2</v>
      </c>
      <c r="AI3100" s="45">
        <f t="shared" si="62"/>
        <v>0.31020632199039305</v>
      </c>
    </row>
    <row r="3101" spans="27:35" x14ac:dyDescent="0.2">
      <c r="AA3101" s="122" t="s">
        <v>88</v>
      </c>
      <c r="AB3101" s="40">
        <f>_xll.qlInterestRateIndexFixingDate($X$9,AC3101)</f>
        <v>61144</v>
      </c>
      <c r="AC3101" s="40">
        <f>_xll.qlCalendarAdvance(calendar,$AC3100,AA3101,,,trigger)</f>
        <v>61148</v>
      </c>
      <c r="AD3101" s="40">
        <f>_xll.qlInterestRateIndexMaturity($X$9,AC3101,)</f>
        <v>61331</v>
      </c>
      <c r="AE3101" s="43">
        <f>_xll.qlTenorBasisValue(TenorBasis6M,AC3101,_xll.ohTrigger(trigger,$X$24))</f>
        <v>1.9488229400737558E-4</v>
      </c>
      <c r="AF3101" s="90">
        <f>_xll.qlTenorBasisForwardRate(TenorBasis6M,AC3101,_xll.ohTrigger(trigger,$X$24))</f>
        <v>1.2668809086294152E-2</v>
      </c>
      <c r="AG3101" s="90">
        <f>_xll.qlIndexFixing(TenorBasisIndex6M,$AB3101,TRUE,_xll.ohTrigger(trigger,$X$24))</f>
        <v>1.2720582911825639E-2</v>
      </c>
      <c r="AH3101" s="43">
        <f>_xll.qlIndexFixing($X$9,$AB3101,TRUE,trigger)</f>
        <v>1.2689849150815828E-2</v>
      </c>
      <c r="AI3101" s="45">
        <f t="shared" si="62"/>
        <v>0.30733761009810523</v>
      </c>
    </row>
    <row r="3102" spans="27:35" x14ac:dyDescent="0.2">
      <c r="AA3102" s="122" t="s">
        <v>88</v>
      </c>
      <c r="AB3102" s="40">
        <f>_xll.qlInterestRateIndexFixingDate($X$9,AC3102)</f>
        <v>61151</v>
      </c>
      <c r="AC3102" s="40">
        <f>_xll.qlCalendarAdvance(calendar,$AC3101,AA3102,,,trigger)</f>
        <v>61155</v>
      </c>
      <c r="AD3102" s="40">
        <f>_xll.qlInterestRateIndexMaturity($X$9,AC3102,)</f>
        <v>61338</v>
      </c>
      <c r="AE3102" s="43">
        <f>_xll.qlTenorBasisValue(TenorBasis6M,AC3102,_xll.ohTrigger(trigger,$X$24))</f>
        <v>1.9487463685108445E-4</v>
      </c>
      <c r="AF3102" s="90">
        <f>_xll.qlTenorBasisForwardRate(TenorBasis6M,AC3102,_xll.ohTrigger(trigger,$X$24))</f>
        <v>1.2674393680919145E-2</v>
      </c>
      <c r="AG3102" s="90">
        <f>_xll.qlIndexFixing(TenorBasisIndex6M,$AB3102,TRUE,_xll.ohTrigger(trigger,$X$24))</f>
        <v>1.2726167704275775E-2</v>
      </c>
      <c r="AH3102" s="43">
        <f>_xll.qlIndexFixing($X$9,$AB3102,TRUE,trigger)</f>
        <v>1.2695740752253798E-2</v>
      </c>
      <c r="AI3102" s="45">
        <f t="shared" si="62"/>
        <v>0.30426952021976938</v>
      </c>
    </row>
    <row r="3103" spans="27:35" x14ac:dyDescent="0.2">
      <c r="AA3103" s="122" t="s">
        <v>88</v>
      </c>
      <c r="AB3103" s="40">
        <f>_xll.qlInterestRateIndexFixingDate($X$9,AC3103)</f>
        <v>61158</v>
      </c>
      <c r="AC3103" s="40">
        <f>_xll.qlCalendarAdvance(calendar,$AC3102,AA3103,,,trigger)</f>
        <v>61162</v>
      </c>
      <c r="AD3103" s="40">
        <f>_xll.qlInterestRateIndexMaturity($X$9,AC3103,)</f>
        <v>61345</v>
      </c>
      <c r="AE3103" s="43">
        <f>_xll.qlTenorBasisValue(TenorBasis6M,AC3103,_xll.ohTrigger(trigger,$X$24))</f>
        <v>1.9486700526834724E-4</v>
      </c>
      <c r="AF3103" s="90">
        <f>_xll.qlTenorBasisForwardRate(TenorBasis6M,AC3103,_xll.ohTrigger(trigger,$X$24))</f>
        <v>1.2679965051513743E-2</v>
      </c>
      <c r="AG3103" s="90">
        <f>_xll.qlIndexFixing(TenorBasisIndex6M,$AB3103,TRUE,_xll.ohTrigger(trigger,$X$24))</f>
        <v>1.2731739272349564E-2</v>
      </c>
      <c r="AH3103" s="43">
        <f>_xll.qlIndexFixing($X$9,$AB3103,TRUE,trigger)</f>
        <v>1.2701618395826085E-2</v>
      </c>
      <c r="AI3103" s="45">
        <f t="shared" si="62"/>
        <v>0.30120876523478601</v>
      </c>
    </row>
    <row r="3104" spans="27:35" x14ac:dyDescent="0.2">
      <c r="AA3104" s="122" t="s">
        <v>88</v>
      </c>
      <c r="AB3104" s="40">
        <f>_xll.qlInterestRateIndexFixingDate($X$9,AC3104)</f>
        <v>61165</v>
      </c>
      <c r="AC3104" s="40">
        <f>_xll.qlCalendarAdvance(calendar,$AC3103,AA3104,,,trigger)</f>
        <v>61169</v>
      </c>
      <c r="AD3104" s="40">
        <f>_xll.qlInterestRateIndexMaturity($X$9,AC3104,)</f>
        <v>61352</v>
      </c>
      <c r="AE3104" s="43">
        <f>_xll.qlTenorBasisValue(TenorBasis6M,AC3104,_xll.ohTrigger(trigger,$X$24))</f>
        <v>1.9485939917495771E-4</v>
      </c>
      <c r="AF3104" s="90">
        <f>_xll.qlTenorBasisForwardRate(TenorBasis6M,AC3104,_xll.ohTrigger(trigger,$X$24))</f>
        <v>1.2685523197882253E-2</v>
      </c>
      <c r="AG3104" s="90">
        <f>_xll.qlIndexFixing(TenorBasisIndex6M,$AB3104,TRUE,_xll.ohTrigger(trigger,$X$24))</f>
        <v>1.2737297615852624E-2</v>
      </c>
      <c r="AH3104" s="43">
        <f>_xll.qlIndexFixing($X$9,$AB3104,TRUE,trigger)</f>
        <v>1.2707482081410383E-2</v>
      </c>
      <c r="AI3104" s="45">
        <f t="shared" si="62"/>
        <v>0.29815534442241209</v>
      </c>
    </row>
    <row r="3105" spans="27:35" x14ac:dyDescent="0.2">
      <c r="AA3105" s="122" t="s">
        <v>88</v>
      </c>
      <c r="AB3105" s="40">
        <f>_xll.qlInterestRateIndexFixingDate($X$9,AC3105)</f>
        <v>61172</v>
      </c>
      <c r="AC3105" s="40">
        <f>_xll.qlCalendarAdvance(calendar,$AC3104,AA3105,,,trigger)</f>
        <v>61176</v>
      </c>
      <c r="AD3105" s="40">
        <f>_xll.qlInterestRateIndexMaturity($X$9,AC3105,)</f>
        <v>61359</v>
      </c>
      <c r="AE3105" s="43">
        <f>_xll.qlTenorBasisValue(TenorBasis6M,AC3105,_xll.ohTrigger(trigger,$X$24))</f>
        <v>1.9485181848698189E-4</v>
      </c>
      <c r="AF3105" s="90">
        <f>_xll.qlTenorBasisForwardRate(TenorBasis6M,AC3105,_xll.ohTrigger(trigger,$X$24))</f>
        <v>1.2691068119830298E-2</v>
      </c>
      <c r="AG3105" s="90">
        <f>_xll.qlIndexFixing(TenorBasisIndex6M,$AB3105,TRUE,_xll.ohTrigger(trigger,$X$24))</f>
        <v>1.2742842734589267E-2</v>
      </c>
      <c r="AH3105" s="43">
        <f>_xll.qlIndexFixing($X$9,$AB3105,TRUE,trigger)</f>
        <v>1.2713331808881763E-2</v>
      </c>
      <c r="AI3105" s="45">
        <f t="shared" si="62"/>
        <v>0.2951092570750366</v>
      </c>
    </row>
    <row r="3106" spans="27:35" x14ac:dyDescent="0.2">
      <c r="AA3106" s="122" t="s">
        <v>88</v>
      </c>
      <c r="AB3106" s="40">
        <f>_xll.qlInterestRateIndexFixingDate($X$9,AC3106)</f>
        <v>61179</v>
      </c>
      <c r="AC3106" s="40">
        <f>_xll.qlCalendarAdvance(calendar,$AC3105,AA3106,,,trigger)</f>
        <v>61183</v>
      </c>
      <c r="AD3106" s="40">
        <f>_xll.qlInterestRateIndexMaturity($X$9,AC3106,)</f>
        <v>61367</v>
      </c>
      <c r="AE3106" s="43">
        <f>_xll.qlTenorBasisValue(TenorBasis6M,AC3106,_xll.ohTrigger(trigger,$X$24))</f>
        <v>1.9484426312075712E-4</v>
      </c>
      <c r="AF3106" s="90">
        <f>_xll.qlTenorBasisForwardRate(TenorBasis6M,AC3106,_xll.ohTrigger(trigger,$X$24))</f>
        <v>1.2697213730579821E-2</v>
      </c>
      <c r="AG3106" s="90">
        <f>_xll.qlIndexFixing(TenorBasisIndex6M,$AB3106,TRUE,_xll.ohTrigger(trigger,$X$24))</f>
        <v>1.2748990379623685E-2</v>
      </c>
      <c r="AH3106" s="43">
        <f>_xll.qlIndexFixing($X$9,$AB3106,TRUE,trigger)</f>
        <v>1.2719803748285389E-2</v>
      </c>
      <c r="AI3106" s="45">
        <f t="shared" si="62"/>
        <v>0.29186631338296365</v>
      </c>
    </row>
    <row r="3107" spans="27:35" x14ac:dyDescent="0.2">
      <c r="AA3107" s="122" t="s">
        <v>88</v>
      </c>
      <c r="AB3107" s="40">
        <f>_xll.qlInterestRateIndexFixingDate($X$9,AC3107)</f>
        <v>61186</v>
      </c>
      <c r="AC3107" s="40">
        <f>_xll.qlCalendarAdvance(calendar,$AC3106,AA3107,,,trigger)</f>
        <v>61190</v>
      </c>
      <c r="AD3107" s="40">
        <f>_xll.qlInterestRateIndexMaturity($X$9,AC3107,)</f>
        <v>61374</v>
      </c>
      <c r="AE3107" s="43">
        <f>_xll.qlTenorBasisValue(TenorBasis6M,AC3107,_xll.ohTrigger(trigger,$X$24))</f>
        <v>1.9483673299289131E-4</v>
      </c>
      <c r="AF3107" s="90">
        <f>_xll.qlTenorBasisForwardRate(TenorBasis6M,AC3107,_xll.ohTrigger(trigger,$X$24))</f>
        <v>1.2702731452450098E-2</v>
      </c>
      <c r="AG3107" s="90">
        <f>_xll.qlIndexFixing(TenorBasisIndex6M,$AB3107,TRUE,_xll.ohTrigger(trigger,$X$24))</f>
        <v>1.2754508298363873E-2</v>
      </c>
      <c r="AH3107" s="43">
        <f>_xll.qlIndexFixing($X$9,$AB3107,TRUE,trigger)</f>
        <v>1.2725624767166216E-2</v>
      </c>
      <c r="AI3107" s="45">
        <f t="shared" si="62"/>
        <v>0.28883531197657419</v>
      </c>
    </row>
    <row r="3108" spans="27:35" x14ac:dyDescent="0.2">
      <c r="AA3108" s="122" t="s">
        <v>88</v>
      </c>
      <c r="AB3108" s="40">
        <f>_xll.qlInterestRateIndexFixingDate($X$9,AC3108)</f>
        <v>61193</v>
      </c>
      <c r="AC3108" s="40">
        <f>_xll.qlCalendarAdvance(calendar,$AC3107,AA3108,,,trigger)</f>
        <v>61197</v>
      </c>
      <c r="AD3108" s="40">
        <f>_xll.qlInterestRateIndexMaturity($X$9,AC3108,)</f>
        <v>61381</v>
      </c>
      <c r="AE3108" s="43">
        <f>_xll.qlTenorBasisValue(TenorBasis6M,AC3108,_xll.ohTrigger(trigger,$X$24))</f>
        <v>1.94829228020262E-4</v>
      </c>
      <c r="AF3108" s="90">
        <f>_xll.qlTenorBasisForwardRate(TenorBasis6M,AC3108,_xll.ohTrigger(trigger,$X$24))</f>
        <v>1.270823594892438E-2</v>
      </c>
      <c r="AG3108" s="90">
        <f>_xll.qlIndexFixing(TenorBasisIndex6M,$AB3108,TRUE,_xll.ohTrigger(trigger,$X$24))</f>
        <v>1.2760012991358346E-2</v>
      </c>
      <c r="AH3108" s="43">
        <f>_xll.qlIndexFixing($X$9,$AB3108,TRUE,trigger)</f>
        <v>1.2731431827156478E-2</v>
      </c>
      <c r="AI3108" s="45">
        <f t="shared" si="62"/>
        <v>0.28581164201867126</v>
      </c>
    </row>
    <row r="3109" spans="27:35" x14ac:dyDescent="0.2">
      <c r="AA3109" s="122" t="s">
        <v>88</v>
      </c>
      <c r="AB3109" s="40">
        <f>_xll.qlInterestRateIndexFixingDate($X$9,AC3109)</f>
        <v>61200</v>
      </c>
      <c r="AC3109" s="40">
        <f>_xll.qlCalendarAdvance(calendar,$AC3108,AA3109,,,trigger)</f>
        <v>61204</v>
      </c>
      <c r="AD3109" s="40">
        <f>_xll.qlInterestRateIndexMaturity($X$9,AC3109,)</f>
        <v>61388</v>
      </c>
      <c r="AE3109" s="43">
        <f>_xll.qlTenorBasisValue(TenorBasis6M,AC3109,_xll.ohTrigger(trigger,$X$24))</f>
        <v>1.9482174812001551E-4</v>
      </c>
      <c r="AF3109" s="90">
        <f>_xll.qlTenorBasisForwardRate(TenorBasis6M,AC3109,_xll.ohTrigger(trigger,$X$24))</f>
        <v>1.2713727219808473E-2</v>
      </c>
      <c r="AG3109" s="90">
        <f>_xll.qlIndexFixing(TenorBasisIndex6M,$AB3109,TRUE,_xll.ohTrigger(trigger,$X$24))</f>
        <v>1.2765504458415951E-2</v>
      </c>
      <c r="AH3109" s="43">
        <f>_xll.qlIndexFixing($X$9,$AB3109,TRUE,trigger)</f>
        <v>1.2737224928132361E-2</v>
      </c>
      <c r="AI3109" s="45">
        <f t="shared" si="62"/>
        <v>0.28279530283590454</v>
      </c>
    </row>
    <row r="3110" spans="27:35" x14ac:dyDescent="0.2">
      <c r="AA3110" s="122" t="s">
        <v>88</v>
      </c>
      <c r="AB3110" s="40">
        <f>_xll.qlInterestRateIndexFixingDate($X$9,AC3110)</f>
        <v>61207</v>
      </c>
      <c r="AC3110" s="40">
        <f>_xll.qlCalendarAdvance(calendar,$AC3109,AA3110,,,trigger)</f>
        <v>61211</v>
      </c>
      <c r="AD3110" s="40">
        <f>_xll.qlInterestRateIndexMaturity($X$9,AC3110,)</f>
        <v>61395</v>
      </c>
      <c r="AE3110" s="43">
        <f>_xll.qlTenorBasisValue(TenorBasis6M,AC3110,_xll.ohTrigger(trigger,$X$24))</f>
        <v>1.9481429320956619E-4</v>
      </c>
      <c r="AF3110" s="90">
        <f>_xll.qlTenorBasisForwardRate(TenorBasis6M,AC3110,_xll.ohTrigger(trigger,$X$24))</f>
        <v>1.271920526490862E-2</v>
      </c>
      <c r="AG3110" s="90">
        <f>_xll.qlIndexFixing(TenorBasisIndex6M,$AB3110,TRUE,_xll.ohTrigger(trigger,$X$24))</f>
        <v>1.2770982699343365E-2</v>
      </c>
      <c r="AH3110" s="43">
        <f>_xll.qlIndexFixing($X$9,$AB3110,TRUE,trigger)</f>
        <v>1.2743004069969616E-2</v>
      </c>
      <c r="AI3110" s="45">
        <f t="shared" si="62"/>
        <v>0.27978629373748981</v>
      </c>
    </row>
    <row r="3111" spans="27:35" x14ac:dyDescent="0.2">
      <c r="AA3111" s="122" t="s">
        <v>88</v>
      </c>
      <c r="AB3111" s="40">
        <f>_xll.qlInterestRateIndexFixingDate($X$9,AC3111)</f>
        <v>61214</v>
      </c>
      <c r="AC3111" s="40">
        <f>_xll.qlCalendarAdvance(calendar,$AC3110,AA3111,,,trigger)</f>
        <v>61218</v>
      </c>
      <c r="AD3111" s="40">
        <f>_xll.qlInterestRateIndexMaturity($X$9,AC3111,)</f>
        <v>61402</v>
      </c>
      <c r="AE3111" s="43">
        <f>_xll.qlTenorBasisValue(TenorBasis6M,AC3111,_xll.ohTrigger(trigger,$X$24))</f>
        <v>1.9480686320659548E-4</v>
      </c>
      <c r="AF3111" s="90">
        <f>_xll.qlTenorBasisForwardRate(TenorBasis6M,AC3111,_xll.ohTrigger(trigger,$X$24))</f>
        <v>1.2724670084034537E-2</v>
      </c>
      <c r="AG3111" s="90">
        <f>_xll.qlIndexFixing(TenorBasisIndex6M,$AB3111,TRUE,_xll.ohTrigger(trigger,$X$24))</f>
        <v>1.2776447713948133E-2</v>
      </c>
      <c r="AH3111" s="43">
        <f>_xll.qlIndexFixing($X$9,$AB3111,TRUE,trigger)</f>
        <v>1.2748769252547035E-2</v>
      </c>
      <c r="AI3111" s="45">
        <f t="shared" si="62"/>
        <v>0.27678461401097615</v>
      </c>
    </row>
    <row r="3112" spans="27:35" x14ac:dyDescent="0.2">
      <c r="AA3112" s="122" t="s">
        <v>88</v>
      </c>
      <c r="AB3112" s="40">
        <f>_xll.qlInterestRateIndexFixingDate($X$9,AC3112)</f>
        <v>61221</v>
      </c>
      <c r="AC3112" s="40">
        <f>_xll.qlCalendarAdvance(calendar,$AC3111,AA3112,,,trigger)</f>
        <v>61225</v>
      </c>
      <c r="AD3112" s="40">
        <f>_xll.qlInterestRateIndexMaturity($X$9,AC3112,)</f>
        <v>61409</v>
      </c>
      <c r="AE3112" s="43">
        <f>_xll.qlTenorBasisValue(TenorBasis6M,AC3112,_xll.ohTrigger(trigger,$X$24))</f>
        <v>1.9479945802905105E-4</v>
      </c>
      <c r="AF3112" s="90">
        <f>_xll.qlTenorBasisForwardRate(TenorBasis6M,AC3112,_xll.ohTrigger(trigger,$X$24))</f>
        <v>1.2730121676992468E-2</v>
      </c>
      <c r="AG3112" s="90">
        <f>_xll.qlIndexFixing(TenorBasisIndex6M,$AB3112,TRUE,_xll.ohTrigger(trigger,$X$24))</f>
        <v>1.2781899502037801E-2</v>
      </c>
      <c r="AH3112" s="43">
        <f>_xll.qlIndexFixing($X$9,$AB3112,TRUE,trigger)</f>
        <v>1.2754520475740806E-2</v>
      </c>
      <c r="AI3112" s="45">
        <f t="shared" si="62"/>
        <v>0.27379026296995079</v>
      </c>
    </row>
    <row r="3113" spans="27:35" x14ac:dyDescent="0.2">
      <c r="AA3113" s="122" t="s">
        <v>88</v>
      </c>
      <c r="AB3113" s="40">
        <f>_xll.qlInterestRateIndexFixingDate($X$9,AC3113)</f>
        <v>61228</v>
      </c>
      <c r="AC3113" s="40">
        <f>_xll.qlCalendarAdvance(calendar,$AC3112,AA3113,,,trigger)</f>
        <v>61232</v>
      </c>
      <c r="AD3113" s="40">
        <f>_xll.qlInterestRateIndexMaturity($X$9,AC3113,)</f>
        <v>61416</v>
      </c>
      <c r="AE3113" s="43">
        <f>_xll.qlTenorBasisValue(TenorBasis6M,AC3113,_xll.ohTrigger(trigger,$X$24))</f>
        <v>1.9479207759514608E-4</v>
      </c>
      <c r="AF3113" s="90">
        <f>_xll.qlTenorBasisForwardRate(TenorBasis6M,AC3113,_xll.ohTrigger(trigger,$X$24))</f>
        <v>1.273556004359213E-2</v>
      </c>
      <c r="AG3113" s="90">
        <f>_xll.qlIndexFixing(TenorBasisIndex6M,$AB3113,TRUE,_xll.ohTrigger(trigger,$X$24))</f>
        <v>1.2787338063422086E-2</v>
      </c>
      <c r="AH3113" s="43">
        <f>_xll.qlIndexFixing($X$9,$AB3113,TRUE,trigger)</f>
        <v>1.2760257739427983E-2</v>
      </c>
      <c r="AI3113" s="45">
        <f t="shared" si="62"/>
        <v>0.27080323994102884</v>
      </c>
    </row>
    <row r="3114" spans="27:35" x14ac:dyDescent="0.2">
      <c r="AA3114" s="122" t="s">
        <v>88</v>
      </c>
      <c r="AB3114" s="40">
        <f>_xll.qlInterestRateIndexFixingDate($X$9,AC3114)</f>
        <v>61235</v>
      </c>
      <c r="AC3114" s="40">
        <f>_xll.qlCalendarAdvance(calendar,$AC3113,AA3114,,,trigger)</f>
        <v>61239</v>
      </c>
      <c r="AD3114" s="40">
        <f>_xll.qlInterestRateIndexMaturity($X$9,AC3114,)</f>
        <v>61422</v>
      </c>
      <c r="AE3114" s="43">
        <f>_xll.qlTenorBasisValue(TenorBasis6M,AC3114,_xll.ohTrigger(trigger,$X$24))</f>
        <v>1.9478472182335828E-4</v>
      </c>
      <c r="AF3114" s="90">
        <f>_xll.qlTenorBasisForwardRate(TenorBasis6M,AC3114,_xll.ohTrigger(trigger,$X$24))</f>
        <v>1.2740377286550754E-2</v>
      </c>
      <c r="AG3114" s="90">
        <f>_xll.qlIndexFixing(TenorBasisIndex6M,$AB3114,TRUE,_xll.ohTrigger(trigger,$X$24))</f>
        <v>1.279215365686324E-2</v>
      </c>
      <c r="AH3114" s="43">
        <f>_xll.qlIndexFixing($X$9,$AB3114,TRUE,trigger)</f>
        <v>1.2765351220702914E-2</v>
      </c>
      <c r="AI3114" s="45">
        <f t="shared" ref="AI3114:AI3177" si="63">(AG3114-AH3114)*10000</f>
        <v>0.26802436160325988</v>
      </c>
    </row>
    <row r="3115" spans="27:35" x14ac:dyDescent="0.2">
      <c r="AA3115" s="122" t="s">
        <v>88</v>
      </c>
      <c r="AB3115" s="40">
        <f>_xll.qlInterestRateIndexFixingDate($X$9,AC3115)</f>
        <v>61242</v>
      </c>
      <c r="AC3115" s="40">
        <f>_xll.qlCalendarAdvance(calendar,$AC3114,AA3115,,,trigger)</f>
        <v>61246</v>
      </c>
      <c r="AD3115" s="40">
        <f>_xll.qlInterestRateIndexMaturity($X$9,AC3115,)</f>
        <v>61428</v>
      </c>
      <c r="AE3115" s="43">
        <f>_xll.qlTenorBasisValue(TenorBasis6M,AC3115,_xll.ohTrigger(trigger,$X$24))</f>
        <v>1.9477739063242914E-4</v>
      </c>
      <c r="AF3115" s="90">
        <f>_xll.qlTenorBasisForwardRate(TenorBasis6M,AC3115,_xll.ohTrigger(trigger,$X$24))</f>
        <v>1.2745182752686723E-2</v>
      </c>
      <c r="AG3115" s="90">
        <f>_xll.qlIndexFixing(TenorBasisIndex6M,$AB3115,TRUE,_xll.ohTrigger(trigger,$X$24))</f>
        <v>1.2796957471796083E-2</v>
      </c>
      <c r="AH3115" s="43">
        <f>_xll.qlIndexFixing($X$9,$AB3115,TRUE,trigger)</f>
        <v>1.2770432271609003E-2</v>
      </c>
      <c r="AI3115" s="45">
        <f t="shared" si="63"/>
        <v>0.26525200187079923</v>
      </c>
    </row>
    <row r="3116" spans="27:35" x14ac:dyDescent="0.2">
      <c r="AA3116" s="122" t="s">
        <v>88</v>
      </c>
      <c r="AB3116" s="40">
        <f>_xll.qlInterestRateIndexFixingDate($X$9,AC3116)</f>
        <v>61249</v>
      </c>
      <c r="AC3116" s="40">
        <f>_xll.qlCalendarAdvance(calendar,$AC3115,AA3116,,,trigger)</f>
        <v>61253</v>
      </c>
      <c r="AD3116" s="40">
        <f>_xll.qlInterestRateIndexMaturity($X$9,AC3116,)</f>
        <v>61435</v>
      </c>
      <c r="AE3116" s="43">
        <f>_xll.qlTenorBasisValue(TenorBasis6M,AC3116,_xll.ohTrigger(trigger,$X$24))</f>
        <v>1.9477008394136306E-4</v>
      </c>
      <c r="AF3116" s="90">
        <f>_xll.qlTenorBasisForwardRate(TenorBasis6M,AC3116,_xll.ohTrigger(trigger,$X$24))</f>
        <v>1.2750582947478719E-2</v>
      </c>
      <c r="AG3116" s="90">
        <f>_xll.qlIndexFixing(TenorBasisIndex6M,$AB3116,TRUE,_xll.ohTrigger(trigger,$X$24))</f>
        <v>1.2802357858822441E-2</v>
      </c>
      <c r="AH3116" s="43">
        <f>_xll.qlIndexFixing($X$9,$AB3116,TRUE,trigger)</f>
        <v>1.2776129247360369E-2</v>
      </c>
      <c r="AI3116" s="45">
        <f t="shared" si="63"/>
        <v>0.26228611462071616</v>
      </c>
    </row>
    <row r="3117" spans="27:35" x14ac:dyDescent="0.2">
      <c r="AA3117" s="122" t="s">
        <v>88</v>
      </c>
      <c r="AB3117" s="40">
        <f>_xll.qlInterestRateIndexFixingDate($X$9,AC3117)</f>
        <v>61256</v>
      </c>
      <c r="AC3117" s="40">
        <f>_xll.qlCalendarAdvance(calendar,$AC3116,AA3117,,,trigger)</f>
        <v>61260</v>
      </c>
      <c r="AD3117" s="40">
        <f>_xll.qlInterestRateIndexMaturity($X$9,AC3117,)</f>
        <v>61442</v>
      </c>
      <c r="AE3117" s="43">
        <f>_xll.qlTenorBasisValue(TenorBasis6M,AC3117,_xll.ohTrigger(trigger,$X$24))</f>
        <v>1.9476280166942661E-4</v>
      </c>
      <c r="AF3117" s="90">
        <f>_xll.qlTenorBasisForwardRate(TenorBasis6M,AC3117,_xll.ohTrigger(trigger,$X$24))</f>
        <v>1.2755969915953094E-2</v>
      </c>
      <c r="AG3117" s="90">
        <f>_xll.qlIndexFixing(TenorBasisIndex6M,$AB3117,TRUE,_xll.ohTrigger(trigger,$X$24))</f>
        <v>1.2807745019189031E-2</v>
      </c>
      <c r="AH3117" s="43">
        <f>_xll.qlIndexFixing($X$9,$AB3117,TRUE,trigger)</f>
        <v>1.2781812263945164E-2</v>
      </c>
      <c r="AI3117" s="45">
        <f t="shared" si="63"/>
        <v>0.2593275524386679</v>
      </c>
    </row>
    <row r="3118" spans="27:35" x14ac:dyDescent="0.2">
      <c r="AA3118" s="122" t="s">
        <v>88</v>
      </c>
      <c r="AB3118" s="40">
        <f>_xll.qlInterestRateIndexFixingDate($X$9,AC3118)</f>
        <v>61263</v>
      </c>
      <c r="AC3118" s="40">
        <f>_xll.qlCalendarAdvance(calendar,$AC3117,AA3118,,,trigger)</f>
        <v>61267</v>
      </c>
      <c r="AD3118" s="40">
        <f>_xll.qlInterestRateIndexMaturity($X$9,AC3118,)</f>
        <v>61449</v>
      </c>
      <c r="AE3118" s="43">
        <f>_xll.qlTenorBasisValue(TenorBasis6M,AC3118,_xll.ohTrigger(trigger,$X$24))</f>
        <v>1.9475554373614754E-4</v>
      </c>
      <c r="AF3118" s="90">
        <f>_xll.qlTenorBasisForwardRate(TenorBasis6M,AC3118,_xll.ohTrigger(trigger,$X$24))</f>
        <v>1.2761343657924057E-2</v>
      </c>
      <c r="AG3118" s="90">
        <f>_xll.qlIndexFixing(TenorBasisIndex6M,$AB3118,TRUE,_xll.ohTrigger(trigger,$X$24))</f>
        <v>1.2813118952706993E-2</v>
      </c>
      <c r="AH3118" s="43">
        <f>_xll.qlIndexFixing($X$9,$AB3118,TRUE,trigger)</f>
        <v>1.2787481321243925E-2</v>
      </c>
      <c r="AI3118" s="45">
        <f t="shared" si="63"/>
        <v>0.25637631463067828</v>
      </c>
    </row>
    <row r="3119" spans="27:35" x14ac:dyDescent="0.2">
      <c r="AA3119" s="122" t="s">
        <v>88</v>
      </c>
      <c r="AB3119" s="40">
        <f>_xll.qlInterestRateIndexFixingDate($X$9,AC3119)</f>
        <v>61270</v>
      </c>
      <c r="AC3119" s="40">
        <f>_xll.qlCalendarAdvance(calendar,$AC3118,AA3119,,,trigger)</f>
        <v>61274</v>
      </c>
      <c r="AD3119" s="40">
        <f>_xll.qlInterestRateIndexMaturity($X$9,AC3119,)</f>
        <v>61457</v>
      </c>
      <c r="AE3119" s="43">
        <f>_xll.qlTenorBasisValue(TenorBasis6M,AC3119,_xll.ohTrigger(trigger,$X$24))</f>
        <v>1.9474831006131404E-4</v>
      </c>
      <c r="AF3119" s="90">
        <f>_xll.qlTenorBasisForwardRate(TenorBasis6M,AC3119,_xll.ohTrigger(trigger,$X$24))</f>
        <v>1.2767308355087525E-2</v>
      </c>
      <c r="AG3119" s="90">
        <f>_xll.qlIndexFixing(TenorBasisIndex6M,$AB3119,TRUE,_xll.ohTrigger(trigger,$X$24))</f>
        <v>1.2819085688616401E-2</v>
      </c>
      <c r="AH3119" s="43">
        <f>_xll.qlIndexFixing($X$9,$AB3119,TRUE,trigger)</f>
        <v>1.279376232280861E-2</v>
      </c>
      <c r="AI3119" s="45">
        <f t="shared" si="63"/>
        <v>0.25323365807791015</v>
      </c>
    </row>
    <row r="3120" spans="27:35" x14ac:dyDescent="0.2">
      <c r="AA3120" s="122" t="s">
        <v>88</v>
      </c>
      <c r="AB3120" s="40">
        <f>_xll.qlInterestRateIndexFixingDate($X$9,AC3120)</f>
        <v>61277</v>
      </c>
      <c r="AC3120" s="40">
        <f>_xll.qlCalendarAdvance(calendar,$AC3119,AA3120,,,trigger)</f>
        <v>61281</v>
      </c>
      <c r="AD3120" s="40">
        <f>_xll.qlInterestRateIndexMaturity($X$9,AC3120,)</f>
        <v>61464</v>
      </c>
      <c r="AE3120" s="43">
        <f>_xll.qlTenorBasisValue(TenorBasis6M,AC3120,_xll.ohTrigger(trigger,$X$24))</f>
        <v>1.94741100564974E-4</v>
      </c>
      <c r="AF3120" s="90">
        <f>_xll.qlTenorBasisForwardRate(TenorBasis6M,AC3120,_xll.ohTrigger(trigger,$X$24))</f>
        <v>1.2772654887704378E-2</v>
      </c>
      <c r="AG3120" s="90">
        <f>_xll.qlIndexFixing(TenorBasisIndex6M,$AB3120,TRUE,_xll.ohTrigger(trigger,$X$24))</f>
        <v>1.2824432412839547E-2</v>
      </c>
      <c r="AH3120" s="43">
        <f>_xll.qlIndexFixing($X$9,$AB3120,TRUE,trigger)</f>
        <v>1.2799402663891107E-2</v>
      </c>
      <c r="AI3120" s="45">
        <f t="shared" si="63"/>
        <v>0.25029748948440789</v>
      </c>
    </row>
    <row r="3121" spans="27:35" x14ac:dyDescent="0.2">
      <c r="AA3121" s="122" t="s">
        <v>88</v>
      </c>
      <c r="AB3121" s="40">
        <f>_xll.qlInterestRateIndexFixingDate($X$9,AC3121)</f>
        <v>61284</v>
      </c>
      <c r="AC3121" s="40">
        <f>_xll.qlCalendarAdvance(calendar,$AC3120,AA3121,,,trigger)</f>
        <v>61288</v>
      </c>
      <c r="AD3121" s="40">
        <f>_xll.qlInterestRateIndexMaturity($X$9,AC3121,)</f>
        <v>61471</v>
      </c>
      <c r="AE3121" s="43">
        <f>_xll.qlTenorBasisValue(TenorBasis6M,AC3121,_xll.ohTrigger(trigger,$X$24))</f>
        <v>1.9473391516743407E-4</v>
      </c>
      <c r="AF3121" s="90">
        <f>_xll.qlTenorBasisForwardRate(TenorBasis6M,AC3121,_xll.ohTrigger(trigger,$X$24))</f>
        <v>1.2777988192854896E-2</v>
      </c>
      <c r="AG3121" s="90">
        <f>_xll.qlIndexFixing(TenorBasisIndex6M,$AB3121,TRUE,_xll.ohTrigger(trigger,$X$24))</f>
        <v>1.2829765909250843E-2</v>
      </c>
      <c r="AH3121" s="43">
        <f>_xll.qlIndexFixing($X$9,$AB3121,TRUE,trigger)</f>
        <v>1.280502904491514E-2</v>
      </c>
      <c r="AI3121" s="45">
        <f t="shared" si="63"/>
        <v>0.24736864335702866</v>
      </c>
    </row>
    <row r="3122" spans="27:35" x14ac:dyDescent="0.2">
      <c r="AA3122" s="122" t="s">
        <v>88</v>
      </c>
      <c r="AB3122" s="40">
        <f>_xll.qlInterestRateIndexFixingDate($X$9,AC3122)</f>
        <v>61291</v>
      </c>
      <c r="AC3122" s="40">
        <f>_xll.qlCalendarAdvance(calendar,$AC3121,AA3122,,,trigger)</f>
        <v>61295</v>
      </c>
      <c r="AD3122" s="40">
        <f>_xll.qlInterestRateIndexMaturity($X$9,AC3122,)</f>
        <v>61478</v>
      </c>
      <c r="AE3122" s="43">
        <f>_xll.qlTenorBasisValue(TenorBasis6M,AC3122,_xll.ohTrigger(trigger,$X$24))</f>
        <v>1.9472675378925884E-4</v>
      </c>
      <c r="AF3122" s="90">
        <f>_xll.qlTenorBasisForwardRate(TenorBasis6M,AC3122,_xll.ohTrigger(trigger,$X$24))</f>
        <v>1.2783308270352123E-2</v>
      </c>
      <c r="AG3122" s="90">
        <f>_xll.qlIndexFixing(TenorBasisIndex6M,$AB3122,TRUE,_xll.ohTrigger(trigger,$X$24))</f>
        <v>1.283508617766377E-2</v>
      </c>
      <c r="AH3122" s="43">
        <f>_xll.qlIndexFixing($X$9,$AB3122,TRUE,trigger)</f>
        <v>1.2810641465761023E-2</v>
      </c>
      <c r="AI3122" s="45">
        <f t="shared" si="63"/>
        <v>0.24444711902747024</v>
      </c>
    </row>
    <row r="3123" spans="27:35" x14ac:dyDescent="0.2">
      <c r="AA3123" s="122" t="s">
        <v>88</v>
      </c>
      <c r="AB3123" s="40">
        <f>_xll.qlInterestRateIndexFixingDate($X$9,AC3123)</f>
        <v>61298</v>
      </c>
      <c r="AC3123" s="40">
        <f>_xll.qlCalendarAdvance(calendar,$AC3122,AA3123,,,trigger)</f>
        <v>61302</v>
      </c>
      <c r="AD3123" s="40">
        <f>_xll.qlInterestRateIndexMaturity($X$9,AC3123,)</f>
        <v>61485</v>
      </c>
      <c r="AE3123" s="43">
        <f>_xll.qlTenorBasisValue(TenorBasis6M,AC3123,_xll.ohTrigger(trigger,$X$24))</f>
        <v>1.9471961635127012E-4</v>
      </c>
      <c r="AF3123" s="90">
        <f>_xll.qlTenorBasisForwardRate(TenorBasis6M,AC3123,_xll.ohTrigger(trigger,$X$24))</f>
        <v>1.2788615120013039E-2</v>
      </c>
      <c r="AG3123" s="90">
        <f>_xll.qlIndexFixing(TenorBasisIndex6M,$AB3123,TRUE,_xll.ohTrigger(trigger,$X$24))</f>
        <v>1.284039321789443E-2</v>
      </c>
      <c r="AH3123" s="43">
        <f>_xll.qlIndexFixing($X$9,$AB3123,TRUE,trigger)</f>
        <v>1.2816239926310379E-2</v>
      </c>
      <c r="AI3123" s="45">
        <f t="shared" si="63"/>
        <v>0.24153291584051023</v>
      </c>
    </row>
    <row r="3124" spans="27:35" x14ac:dyDescent="0.2">
      <c r="AA3124" s="122" t="s">
        <v>88</v>
      </c>
      <c r="AB3124" s="40">
        <f>_xll.qlInterestRateIndexFixingDate($X$9,AC3124)</f>
        <v>61305</v>
      </c>
      <c r="AC3124" s="40">
        <f>_xll.qlCalendarAdvance(calendar,$AC3123,AA3124,,,trigger)</f>
        <v>61309</v>
      </c>
      <c r="AD3124" s="40">
        <f>_xll.qlInterestRateIndexMaturity($X$9,AC3124,)</f>
        <v>61491</v>
      </c>
      <c r="AE3124" s="43">
        <f>_xll.qlTenorBasisValue(TenorBasis6M,AC3124,_xll.ohTrigger(trigger,$X$24))</f>
        <v>1.9471250277454605E-4</v>
      </c>
      <c r="AF3124" s="90">
        <f>_xll.qlTenorBasisForwardRate(TenorBasis6M,AC3124,_xll.ohTrigger(trigger,$X$24))</f>
        <v>1.2793308342707511E-2</v>
      </c>
      <c r="AG3124" s="90">
        <f>_xll.qlIndexFixing(TenorBasisIndex6M,$AB3124,TRUE,_xll.ohTrigger(trigger,$X$24))</f>
        <v>1.2845084779560622E-2</v>
      </c>
      <c r="AH3124" s="43">
        <f>_xll.qlIndexFixing($X$9,$AB3124,TRUE,trigger)</f>
        <v>1.2821202513370033E-2</v>
      </c>
      <c r="AI3124" s="45">
        <f t="shared" si="63"/>
        <v>0.23882266190589779</v>
      </c>
    </row>
    <row r="3125" spans="27:35" x14ac:dyDescent="0.2">
      <c r="AA3125" s="122" t="s">
        <v>88</v>
      </c>
      <c r="AB3125" s="40">
        <f>_xll.qlInterestRateIndexFixingDate($X$9,AC3125)</f>
        <v>61312</v>
      </c>
      <c r="AC3125" s="40">
        <f>_xll.qlCalendarAdvance(calendar,$AC3124,AA3125,,,trigger)</f>
        <v>61316</v>
      </c>
      <c r="AD3125" s="40">
        <f>_xll.qlInterestRateIndexMaturity($X$9,AC3125,)</f>
        <v>61498</v>
      </c>
      <c r="AE3125" s="43">
        <f>_xll.qlTenorBasisValue(TenorBasis6M,AC3125,_xll.ohTrigger(trigger,$X$24))</f>
        <v>1.9470541298042033E-4</v>
      </c>
      <c r="AF3125" s="90">
        <f>_xll.qlTenorBasisForwardRate(TenorBasis6M,AC3125,_xll.ohTrigger(trigger,$X$24))</f>
        <v>1.2798589493937688E-2</v>
      </c>
      <c r="AG3125" s="90">
        <f>_xll.qlIndexFixing(TenorBasisIndex6M,$AB3125,TRUE,_xll.ohTrigger(trigger,$X$24))</f>
        <v>1.2850366119933567E-2</v>
      </c>
      <c r="AH3125" s="43">
        <f>_xll.qlIndexFixing($X$9,$AB3125,TRUE,trigger)</f>
        <v>1.2826773852341737E-2</v>
      </c>
      <c r="AI3125" s="45">
        <f t="shared" si="63"/>
        <v>0.23592267591830002</v>
      </c>
    </row>
    <row r="3126" spans="27:35" x14ac:dyDescent="0.2">
      <c r="AA3126" s="122" t="s">
        <v>88</v>
      </c>
      <c r="AB3126" s="40">
        <f>_xll.qlInterestRateIndexFixingDate($X$9,AC3126)</f>
        <v>61319</v>
      </c>
      <c r="AC3126" s="40">
        <f>_xll.qlCalendarAdvance(calendar,$AC3125,AA3126,,,trigger)</f>
        <v>61323</v>
      </c>
      <c r="AD3126" s="40">
        <f>_xll.qlInterestRateIndexMaturity($X$9,AC3126,)</f>
        <v>61505</v>
      </c>
      <c r="AE3126" s="43">
        <f>_xll.qlTenorBasisValue(TenorBasis6M,AC3126,_xll.ohTrigger(trigger,$X$24))</f>
        <v>1.9469834689048139E-4</v>
      </c>
      <c r="AF3126" s="90">
        <f>_xll.qlTenorBasisForwardRate(TenorBasis6M,AC3126,_xll.ohTrigger(trigger,$X$24))</f>
        <v>1.2803857417183002E-2</v>
      </c>
      <c r="AG3126" s="90">
        <f>_xll.qlIndexFixing(TenorBasisIndex6M,$AB3126,TRUE,_xll.ohTrigger(trigger,$X$24))</f>
        <v>1.2855634231976869E-2</v>
      </c>
      <c r="AH3126" s="43">
        <f>_xll.qlIndexFixing($X$9,$AB3126,TRUE,trigger)</f>
        <v>1.2832331231081351E-2</v>
      </c>
      <c r="AI3126" s="45">
        <f t="shared" si="63"/>
        <v>0.23303000895518594</v>
      </c>
    </row>
    <row r="3127" spans="27:35" x14ac:dyDescent="0.2">
      <c r="AA3127" s="122" t="s">
        <v>88</v>
      </c>
      <c r="AB3127" s="40">
        <f>_xll.qlInterestRateIndexFixingDate($X$9,AC3127)</f>
        <v>61326</v>
      </c>
      <c r="AC3127" s="40">
        <f>_xll.qlCalendarAdvance(calendar,$AC3126,AA3127,,,trigger)</f>
        <v>61330</v>
      </c>
      <c r="AD3127" s="40">
        <f>_xll.qlInterestRateIndexMaturity($X$9,AC3127,)</f>
        <v>61512</v>
      </c>
      <c r="AE3127" s="43">
        <f>_xll.qlTenorBasisValue(TenorBasis6M,AC3127,_xll.ohTrigger(trigger,$X$24))</f>
        <v>1.9469130442657155E-4</v>
      </c>
      <c r="AF3127" s="90">
        <f>_xll.qlTenorBasisForwardRate(TenorBasis6M,AC3127,_xll.ohTrigger(trigger,$X$24))</f>
        <v>1.2809112112258988E-2</v>
      </c>
      <c r="AG3127" s="90">
        <f>_xll.qlIndexFixing(TenorBasisIndex6M,$AB3127,TRUE,_xll.ohTrigger(trigger,$X$24))</f>
        <v>1.2860889115507821E-2</v>
      </c>
      <c r="AH3127" s="43">
        <f>_xll.qlIndexFixing($X$9,$AB3127,TRUE,trigger)</f>
        <v>1.2837874649471604E-2</v>
      </c>
      <c r="AI3127" s="45">
        <f t="shared" si="63"/>
        <v>0.23014466036216583</v>
      </c>
    </row>
    <row r="3128" spans="27:35" x14ac:dyDescent="0.2">
      <c r="AA3128" s="122" t="s">
        <v>88</v>
      </c>
      <c r="AB3128" s="40">
        <f>_xll.qlInterestRateIndexFixingDate($X$9,AC3128)</f>
        <v>61333</v>
      </c>
      <c r="AC3128" s="40">
        <f>_xll.qlCalendarAdvance(calendar,$AC3127,AA3128,,,trigger)</f>
        <v>61337</v>
      </c>
      <c r="AD3128" s="40">
        <f>_xll.qlInterestRateIndexMaturity($X$9,AC3128,)</f>
        <v>61520</v>
      </c>
      <c r="AE3128" s="43">
        <f>_xll.qlTenorBasisValue(TenorBasis6M,AC3128,_xll.ohTrigger(trigger,$X$24))</f>
        <v>1.9468428551078633E-4</v>
      </c>
      <c r="AF3128" s="90">
        <f>_xll.qlTenorBasisForwardRate(TenorBasis6M,AC3128,_xll.ohTrigger(trigger,$X$24))</f>
        <v>1.2814950944297668E-2</v>
      </c>
      <c r="AG3128" s="90">
        <f>_xll.qlIndexFixing(TenorBasisIndex6M,$AB3128,TRUE,_xll.ohTrigger(trigger,$X$24))</f>
        <v>1.2866729989847234E-2</v>
      </c>
      <c r="AH3128" s="43">
        <f>_xll.qlIndexFixing($X$9,$AB3128,TRUE,trigger)</f>
        <v>1.2844022820470957E-2</v>
      </c>
      <c r="AI3128" s="45">
        <f t="shared" si="63"/>
        <v>0.22707169376277175</v>
      </c>
    </row>
    <row r="3129" spans="27:35" x14ac:dyDescent="0.2">
      <c r="AA3129" s="122" t="s">
        <v>88</v>
      </c>
      <c r="AB3129" s="40">
        <f>_xll.qlInterestRateIndexFixingDate($X$9,AC3129)</f>
        <v>61340</v>
      </c>
      <c r="AC3129" s="40">
        <f>_xll.qlCalendarAdvance(calendar,$AC3128,AA3129,,,trigger)</f>
        <v>61344</v>
      </c>
      <c r="AD3129" s="40">
        <f>_xll.qlInterestRateIndexMaturity($X$9,AC3129,)</f>
        <v>61527</v>
      </c>
      <c r="AE3129" s="43">
        <f>_xll.qlTenorBasisValue(TenorBasis6M,AC3129,_xll.ohTrigger(trigger,$X$24))</f>
        <v>1.9467729006547352E-4</v>
      </c>
      <c r="AF3129" s="90">
        <f>_xll.qlTenorBasisForwardRate(TenorBasis6M,AC3129,_xll.ohTrigger(trigger,$X$24))</f>
        <v>1.2820178423067959E-2</v>
      </c>
      <c r="AG3129" s="90">
        <f>_xll.qlIndexFixing(TenorBasisIndex6M,$AB3129,TRUE,_xll.ohTrigger(trigger,$X$24))</f>
        <v>1.2871957657112864E-2</v>
      </c>
      <c r="AH3129" s="43">
        <f>_xll.qlIndexFixing($X$9,$AB3129,TRUE,trigger)</f>
        <v>1.2849537516763146E-2</v>
      </c>
      <c r="AI3129" s="45">
        <f t="shared" si="63"/>
        <v>0.22420140349718384</v>
      </c>
    </row>
    <row r="3130" spans="27:35" x14ac:dyDescent="0.2">
      <c r="AA3130" s="122" t="s">
        <v>88</v>
      </c>
      <c r="AB3130" s="40">
        <f>_xll.qlInterestRateIndexFixingDate($X$9,AC3130)</f>
        <v>61347</v>
      </c>
      <c r="AC3130" s="40">
        <f>_xll.qlCalendarAdvance(calendar,$AC3129,AA3130,,,trigger)</f>
        <v>61351</v>
      </c>
      <c r="AD3130" s="40">
        <f>_xll.qlInterestRateIndexMaturity($X$9,AC3130,)</f>
        <v>61534</v>
      </c>
      <c r="AE3130" s="43">
        <f>_xll.qlTenorBasisValue(TenorBasis6M,AC3130,_xll.ohTrigger(trigger,$X$24))</f>
        <v>1.9467031801323248E-4</v>
      </c>
      <c r="AF3130" s="90">
        <f>_xll.qlTenorBasisForwardRate(TenorBasis6M,AC3130,_xll.ohTrigger(trigger,$X$24))</f>
        <v>1.2825392672717281E-2</v>
      </c>
      <c r="AG3130" s="90">
        <f>_xll.qlIndexFixing(TenorBasisIndex6M,$AB3130,TRUE,_xll.ohTrigger(trigger,$X$24))</f>
        <v>1.2877172094913757E-2</v>
      </c>
      <c r="AH3130" s="43">
        <f>_xll.qlIndexFixing($X$9,$AB3130,TRUE,trigger)</f>
        <v>1.2855038251934112E-2</v>
      </c>
      <c r="AI3130" s="45">
        <f t="shared" si="63"/>
        <v>0.22133842979644991</v>
      </c>
    </row>
    <row r="3131" spans="27:35" x14ac:dyDescent="0.2">
      <c r="AA3131" s="122" t="s">
        <v>88</v>
      </c>
      <c r="AB3131" s="40">
        <f>_xll.qlInterestRateIndexFixingDate($X$9,AC3131)</f>
        <v>61353</v>
      </c>
      <c r="AC3131" s="40">
        <f>_xll.qlCalendarAdvance(calendar,$AC3130,AA3131,,,trigger)</f>
        <v>61358</v>
      </c>
      <c r="AD3131" s="40">
        <f>_xll.qlInterestRateIndexMaturity($X$9,AC3131,)</f>
        <v>61541</v>
      </c>
      <c r="AE3131" s="43">
        <f>_xll.qlTenorBasisValue(TenorBasis6M,AC3131,_xll.ohTrigger(trigger,$X$24))</f>
        <v>1.9466336927691325E-4</v>
      </c>
      <c r="AF3131" s="90">
        <f>_xll.qlTenorBasisForwardRate(TenorBasis6M,AC3131,_xll.ohTrigger(trigger,$X$24))</f>
        <v>1.2830593693063923E-2</v>
      </c>
      <c r="AG3131" s="90">
        <f>_xll.qlIndexFixing(TenorBasisIndex6M,$AB3131,TRUE,_xll.ohTrigger(trigger,$X$24))</f>
        <v>1.2882373303066018E-2</v>
      </c>
      <c r="AH3131" s="43">
        <f>_xll.qlIndexFixing($X$9,$AB3131,TRUE,trigger)</f>
        <v>1.2860525025869414E-2</v>
      </c>
      <c r="AI3131" s="45">
        <f t="shared" si="63"/>
        <v>0.21848277196603871</v>
      </c>
    </row>
    <row r="3132" spans="27:35" x14ac:dyDescent="0.2">
      <c r="AA3132" s="122" t="s">
        <v>88</v>
      </c>
      <c r="AB3132" s="40">
        <f>_xll.qlInterestRateIndexFixingDate($X$9,AC3132)</f>
        <v>61361</v>
      </c>
      <c r="AC3132" s="40">
        <f>_xll.qlCalendarAdvance(calendar,$AC3131,AA3132,,,trigger)</f>
        <v>61365</v>
      </c>
      <c r="AD3132" s="40">
        <f>_xll.qlInterestRateIndexMaturity($X$9,AC3132,)</f>
        <v>61547</v>
      </c>
      <c r="AE3132" s="43">
        <f>_xll.qlTenorBasisValue(TenorBasis6M,AC3132,_xll.ohTrigger(trigger,$X$24))</f>
        <v>1.9465644377961587E-4</v>
      </c>
      <c r="AF3132" s="90">
        <f>_xll.qlTenorBasisForwardRate(TenorBasis6M,AC3132,_xll.ohTrigger(trigger,$X$24))</f>
        <v>1.2835187158751529E-2</v>
      </c>
      <c r="AG3132" s="90">
        <f>_xll.qlIndexFixing(TenorBasisIndex6M,$AB3132,TRUE,_xll.ohTrigger(trigger,$X$24))</f>
        <v>1.2886965099120193E-2</v>
      </c>
      <c r="AH3132" s="43">
        <f>_xll.qlIndexFixing($X$9,$AB3132,TRUE,trigger)</f>
        <v>1.2865382332102656E-2</v>
      </c>
      <c r="AI3132" s="45">
        <f t="shared" si="63"/>
        <v>0.21582767017537183</v>
      </c>
    </row>
    <row r="3133" spans="27:35" x14ac:dyDescent="0.2">
      <c r="AA3133" s="122" t="s">
        <v>88</v>
      </c>
      <c r="AB3133" s="40">
        <f>_xll.qlInterestRateIndexFixingDate($X$9,AC3133)</f>
        <v>61368</v>
      </c>
      <c r="AC3133" s="40">
        <f>_xll.qlCalendarAdvance(calendar,$AC3132,AA3133,,,trigger)</f>
        <v>61372</v>
      </c>
      <c r="AD3133" s="40">
        <f>_xll.qlInterestRateIndexMaturity($X$9,AC3133,)</f>
        <v>61554</v>
      </c>
      <c r="AE3133" s="43">
        <f>_xll.qlTenorBasisValue(TenorBasis6M,AC3133,_xll.ohTrigger(trigger,$X$24))</f>
        <v>1.9464954144468948E-4</v>
      </c>
      <c r="AF3133" s="90">
        <f>_xll.qlTenorBasisForwardRate(TenorBasis6M,AC3133,_xll.ohTrigger(trigger,$X$24))</f>
        <v>1.2840362481007549E-2</v>
      </c>
      <c r="AG3133" s="90">
        <f>_xll.qlIndexFixing(TenorBasisIndex6M,$AB3133,TRUE,_xll.ohTrigger(trigger,$X$24))</f>
        <v>1.2892140607768214E-2</v>
      </c>
      <c r="AH3133" s="43">
        <f>_xll.qlIndexFixing($X$9,$AB3133,TRUE,trigger)</f>
        <v>1.2870841985955186E-2</v>
      </c>
      <c r="AI3133" s="45">
        <f t="shared" si="63"/>
        <v>0.21298621813027607</v>
      </c>
    </row>
    <row r="3134" spans="27:35" x14ac:dyDescent="0.2">
      <c r="AA3134" s="122" t="s">
        <v>88</v>
      </c>
      <c r="AB3134" s="40">
        <f>_xll.qlInterestRateIndexFixingDate($X$9,AC3134)</f>
        <v>61375</v>
      </c>
      <c r="AC3134" s="40">
        <f>_xll.qlCalendarAdvance(calendar,$AC3133,AA3134,,,trigger)</f>
        <v>61379</v>
      </c>
      <c r="AD3134" s="40">
        <f>_xll.qlInterestRateIndexMaturity($X$9,AC3134,)</f>
        <v>61561</v>
      </c>
      <c r="AE3134" s="43">
        <f>_xll.qlTenorBasisValue(TenorBasis6M,AC3134,_xll.ohTrigger(trigger,$X$24))</f>
        <v>1.9464266219573165E-4</v>
      </c>
      <c r="AF3134" s="90">
        <f>_xll.qlTenorBasisForwardRate(TenorBasis6M,AC3134,_xll.ohTrigger(trigger,$X$24))</f>
        <v>1.2845524573829318E-2</v>
      </c>
      <c r="AG3134" s="90">
        <f>_xll.qlIndexFixing(TenorBasisIndex6M,$AB3134,TRUE,_xll.ohTrigger(trigger,$X$24))</f>
        <v>1.289730288664028E-2</v>
      </c>
      <c r="AH3134" s="43">
        <f>_xll.qlIndexFixing($X$9,$AB3134,TRUE,trigger)</f>
        <v>1.2876287678647576E-2</v>
      </c>
      <c r="AI3134" s="45">
        <f t="shared" si="63"/>
        <v>0.21015207992703885</v>
      </c>
    </row>
    <row r="3135" spans="27:35" x14ac:dyDescent="0.2">
      <c r="AA3135" s="122" t="s">
        <v>88</v>
      </c>
      <c r="AB3135" s="40">
        <f>_xll.qlInterestRateIndexFixingDate($X$9,AC3135)</f>
        <v>61382</v>
      </c>
      <c r="AC3135" s="40">
        <f>_xll.qlCalendarAdvance(calendar,$AC3134,AA3135,,,trigger)</f>
        <v>61386</v>
      </c>
      <c r="AD3135" s="40">
        <f>_xll.qlInterestRateIndexMaturity($X$9,AC3135,)</f>
        <v>61568</v>
      </c>
      <c r="AE3135" s="43">
        <f>_xll.qlTenorBasisValue(TenorBasis6M,AC3135,_xll.ohTrigger(trigger,$X$24))</f>
        <v>1.9463580595658741E-4</v>
      </c>
      <c r="AF3135" s="90">
        <f>_xll.qlTenorBasisForwardRate(TenorBasis6M,AC3135,_xll.ohTrigger(trigger,$X$24))</f>
        <v>1.2850673437039835E-2</v>
      </c>
      <c r="AG3135" s="90">
        <f>_xll.qlIndexFixing(TenorBasisIndex6M,$AB3135,TRUE,_xll.ohTrigger(trigger,$X$24))</f>
        <v>1.2902451935555434E-2</v>
      </c>
      <c r="AH3135" s="43">
        <f>_xll.qlIndexFixing($X$9,$AB3135,TRUE,trigger)</f>
        <v>1.2881719410064312E-2</v>
      </c>
      <c r="AI3135" s="45">
        <f t="shared" si="63"/>
        <v>0.20732525491121839</v>
      </c>
    </row>
    <row r="3136" spans="27:35" x14ac:dyDescent="0.2">
      <c r="AA3136" s="122" t="s">
        <v>88</v>
      </c>
      <c r="AB3136" s="40">
        <f>_xll.qlInterestRateIndexFixingDate($X$9,AC3136)</f>
        <v>61389</v>
      </c>
      <c r="AC3136" s="40">
        <f>_xll.qlCalendarAdvance(calendar,$AC3135,AA3136,,,trigger)</f>
        <v>61393</v>
      </c>
      <c r="AD3136" s="40">
        <f>_xll.qlInterestRateIndexMaturity($X$9,AC3136,)</f>
        <v>61575</v>
      </c>
      <c r="AE3136" s="43">
        <f>_xll.qlTenorBasisValue(TenorBasis6M,AC3136,_xll.ohTrigger(trigger,$X$24))</f>
        <v>1.946289726513487E-4</v>
      </c>
      <c r="AF3136" s="90">
        <f>_xll.qlTenorBasisForwardRate(TenorBasis6M,AC3136,_xll.ohTrigger(trigger,$X$24))</f>
        <v>1.2855809070459462E-2</v>
      </c>
      <c r="AG3136" s="90">
        <f>_xll.qlIndexFixing(TenorBasisIndex6M,$AB3136,TRUE,_xll.ohTrigger(trigger,$X$24))</f>
        <v>1.2907587754336678E-2</v>
      </c>
      <c r="AH3136" s="43">
        <f>_xll.qlIndexFixing($X$9,$AB3136,TRUE,trigger)</f>
        <v>1.2887137180091643E-2</v>
      </c>
      <c r="AI3136" s="45">
        <f t="shared" si="63"/>
        <v>0.20450574245035186</v>
      </c>
    </row>
    <row r="3137" spans="27:35" x14ac:dyDescent="0.2">
      <c r="AA3137" s="122" t="s">
        <v>88</v>
      </c>
      <c r="AB3137" s="40">
        <f>_xll.qlInterestRateIndexFixingDate($X$9,AC3137)</f>
        <v>61396</v>
      </c>
      <c r="AC3137" s="40">
        <f>_xll.qlCalendarAdvance(calendar,$AC3136,AA3137,,,trigger)</f>
        <v>61400</v>
      </c>
      <c r="AD3137" s="40">
        <f>_xll.qlInterestRateIndexMaturity($X$9,AC3137,)</f>
        <v>61582</v>
      </c>
      <c r="AE3137" s="43">
        <f>_xll.qlTenorBasisValue(TenorBasis6M,AC3137,_xll.ohTrigger(trigger,$X$24))</f>
        <v>1.9462216220435342E-4</v>
      </c>
      <c r="AF3137" s="90">
        <f>_xll.qlTenorBasisForwardRate(TenorBasis6M,AC3137,_xll.ohTrigger(trigger,$X$24))</f>
        <v>1.2860931473911638E-2</v>
      </c>
      <c r="AG3137" s="90">
        <f>_xll.qlIndexFixing(TenorBasisIndex6M,$AB3137,TRUE,_xll.ohTrigger(trigger,$X$24))</f>
        <v>1.2912710342807009E-2</v>
      </c>
      <c r="AH3137" s="43">
        <f>_xll.qlIndexFixing($X$9,$AB3137,TRUE,trigger)</f>
        <v>1.2892540988616251E-2</v>
      </c>
      <c r="AI3137" s="45">
        <f t="shared" si="63"/>
        <v>0.20169354190758756</v>
      </c>
    </row>
    <row r="3138" spans="27:35" x14ac:dyDescent="0.2">
      <c r="AA3138" s="122" t="s">
        <v>88</v>
      </c>
      <c r="AB3138" s="40">
        <f>_xll.qlInterestRateIndexFixingDate($X$9,AC3138)</f>
        <v>61403</v>
      </c>
      <c r="AC3138" s="40">
        <f>_xll.qlCalendarAdvance(calendar,$AC3137,AA3138,,,trigger)</f>
        <v>61407</v>
      </c>
      <c r="AD3138" s="40">
        <f>_xll.qlInterestRateIndexMaturity($X$9,AC3138,)</f>
        <v>61589</v>
      </c>
      <c r="AE3138" s="43">
        <f>_xll.qlTenorBasisValue(TenorBasis6M,AC3138,_xll.ohTrigger(trigger,$X$24))</f>
        <v>1.9461537454018471E-4</v>
      </c>
      <c r="AF3138" s="90">
        <f>_xll.qlTenorBasisForwardRate(TenorBasis6M,AC3138,_xll.ohTrigger(trigger,$X$24))</f>
        <v>1.2866040647217605E-2</v>
      </c>
      <c r="AG3138" s="90">
        <f>_xll.qlIndexFixing(TenorBasisIndex6M,$AB3138,TRUE,_xll.ohTrigger(trigger,$X$24))</f>
        <v>1.2917819700787668E-2</v>
      </c>
      <c r="AH3138" s="43">
        <f>_xll.qlIndexFixing($X$9,$AB3138,TRUE,trigger)</f>
        <v>1.289793083552394E-2</v>
      </c>
      <c r="AI3138" s="45">
        <f t="shared" si="63"/>
        <v>0.19888865263727878</v>
      </c>
    </row>
    <row r="3139" spans="27:35" x14ac:dyDescent="0.2">
      <c r="AA3139" s="122" t="s">
        <v>88</v>
      </c>
      <c r="AB3139" s="40">
        <f>_xll.qlInterestRateIndexFixingDate($X$9,AC3139)</f>
        <v>61410</v>
      </c>
      <c r="AC3139" s="40">
        <f>_xll.qlCalendarAdvance(calendar,$AC3138,AA3139,,,trigger)</f>
        <v>61414</v>
      </c>
      <c r="AD3139" s="40">
        <f>_xll.qlInterestRateIndexMaturity($X$9,AC3139,)</f>
        <v>61596</v>
      </c>
      <c r="AE3139" s="43">
        <f>_xll.qlTenorBasisValue(TenorBasis6M,AC3139,_xll.ohTrigger(trigger,$X$24))</f>
        <v>1.9460860958367011E-4</v>
      </c>
      <c r="AF3139" s="90">
        <f>_xll.qlTenorBasisForwardRate(TenorBasis6M,AC3139,_xll.ohTrigger(trigger,$X$24))</f>
        <v>1.2871136590202557E-2</v>
      </c>
      <c r="AG3139" s="90">
        <f>_xll.qlIndexFixing(TenorBasisIndex6M,$AB3139,TRUE,_xll.ohTrigger(trigger,$X$24))</f>
        <v>1.2922915828102973E-2</v>
      </c>
      <c r="AH3139" s="43">
        <f>_xll.qlIndexFixing($X$9,$AB3139,TRUE,trigger)</f>
        <v>1.2903306720700079E-2</v>
      </c>
      <c r="AI3139" s="45">
        <f t="shared" si="63"/>
        <v>0.19609107402894163</v>
      </c>
    </row>
    <row r="3140" spans="27:35" x14ac:dyDescent="0.2">
      <c r="AA3140" s="122" t="s">
        <v>88</v>
      </c>
      <c r="AB3140" s="40">
        <f>_xll.qlInterestRateIndexFixingDate($X$9,AC3140)</f>
        <v>61417</v>
      </c>
      <c r="AC3140" s="40">
        <f>_xll.qlCalendarAdvance(calendar,$AC3139,AA3140,,,trigger)</f>
        <v>61421</v>
      </c>
      <c r="AD3140" s="40">
        <f>_xll.qlInterestRateIndexMaturity($X$9,AC3140,)</f>
        <v>61603</v>
      </c>
      <c r="AE3140" s="43">
        <f>_xll.qlTenorBasisValue(TenorBasis6M,AC3140,_xll.ohTrigger(trigger,$X$24))</f>
        <v>1.9460186725988096E-4</v>
      </c>
      <c r="AF3140" s="90">
        <f>_xll.qlTenorBasisForwardRate(TenorBasis6M,AC3140,_xll.ohTrigger(trigger,$X$24))</f>
        <v>1.2876219302689054E-2</v>
      </c>
      <c r="AG3140" s="90">
        <f>_xll.qlIndexFixing(TenorBasisIndex6M,$AB3140,TRUE,_xll.ohTrigger(trigger,$X$24))</f>
        <v>1.2927998724575923E-2</v>
      </c>
      <c r="AH3140" s="43">
        <f>_xll.qlIndexFixing($X$9,$AB3140,TRUE,trigger)</f>
        <v>1.2908668644033545E-2</v>
      </c>
      <c r="AI3140" s="45">
        <f t="shared" si="63"/>
        <v>0.19330080542378017</v>
      </c>
    </row>
    <row r="3141" spans="27:35" x14ac:dyDescent="0.2">
      <c r="AA3141" s="122" t="s">
        <v>88</v>
      </c>
      <c r="AB3141" s="40">
        <f>_xll.qlInterestRateIndexFixingDate($X$9,AC3141)</f>
        <v>61424</v>
      </c>
      <c r="AC3141" s="40">
        <f>_xll.qlCalendarAdvance(calendar,$AC3140,AA3141,,,trigger)</f>
        <v>61428</v>
      </c>
      <c r="AD3141" s="40">
        <f>_xll.qlInterestRateIndexMaturity($X$9,AC3141,)</f>
        <v>61612</v>
      </c>
      <c r="AE3141" s="43">
        <f>_xll.qlTenorBasisValue(TenorBasis6M,AC3141,_xll.ohTrigger(trigger,$X$24))</f>
        <v>1.945951474941314E-4</v>
      </c>
      <c r="AF3141" s="90">
        <f>_xll.qlTenorBasisForwardRate(TenorBasis6M,AC3141,_xll.ohTrigger(trigger,$X$24))</f>
        <v>1.2882463647242921E-2</v>
      </c>
      <c r="AG3141" s="90">
        <f>_xll.qlIndexFixing(TenorBasisIndex6M,$AB3141,TRUE,_xll.ohTrigger(trigger,$X$24))</f>
        <v>1.2934246979978645E-2</v>
      </c>
      <c r="AH3141" s="43">
        <f>_xll.qlIndexFixing($X$9,$AB3141,TRUE,trigger)</f>
        <v>1.2915233075684126E-2</v>
      </c>
      <c r="AI3141" s="45">
        <f t="shared" si="63"/>
        <v>0.1901390429451949</v>
      </c>
    </row>
    <row r="3142" spans="27:35" x14ac:dyDescent="0.2">
      <c r="AA3142" s="122" t="s">
        <v>88</v>
      </c>
      <c r="AB3142" s="40">
        <f>_xll.qlInterestRateIndexFixingDate($X$9,AC3142)</f>
        <v>61431</v>
      </c>
      <c r="AC3142" s="40">
        <f>_xll.qlCalendarAdvance(calendar,$AC3141,AA3142,,,trigger)</f>
        <v>61435</v>
      </c>
      <c r="AD3142" s="40">
        <f>_xll.qlInterestRateIndexMaturity($X$9,AC3142,)</f>
        <v>61619</v>
      </c>
      <c r="AE3142" s="43">
        <f>_xll.qlTenorBasisValue(TenorBasis6M,AC3142,_xll.ohTrigger(trigger,$X$24))</f>
        <v>1.9458845021197779E-4</v>
      </c>
      <c r="AF3142" s="90">
        <f>_xll.qlTenorBasisForwardRate(TenorBasis6M,AC3142,_xll.ohTrigger(trigger,$X$24))</f>
        <v>1.2887518368639151E-2</v>
      </c>
      <c r="AG3142" s="90">
        <f>_xll.qlIndexFixing(TenorBasisIndex6M,$AB3142,TRUE,_xll.ohTrigger(trigger,$X$24))</f>
        <v>1.2939301886083644E-2</v>
      </c>
      <c r="AH3142" s="43">
        <f>_xll.qlIndexFixing($X$9,$AB3142,TRUE,trigger)</f>
        <v>1.2920565461790276E-2</v>
      </c>
      <c r="AI3142" s="45">
        <f t="shared" si="63"/>
        <v>0.18736424293367901</v>
      </c>
    </row>
    <row r="3143" spans="27:35" x14ac:dyDescent="0.2">
      <c r="AA3143" s="122" t="s">
        <v>88</v>
      </c>
      <c r="AB3143" s="40">
        <f>_xll.qlInterestRateIndexFixingDate($X$9,AC3143)</f>
        <v>61438</v>
      </c>
      <c r="AC3143" s="40">
        <f>_xll.qlCalendarAdvance(calendar,$AC3142,AA3143,,,trigger)</f>
        <v>61442</v>
      </c>
      <c r="AD3143" s="40">
        <f>_xll.qlInterestRateIndexMaturity($X$9,AC3143,)</f>
        <v>61626</v>
      </c>
      <c r="AE3143" s="43">
        <f>_xll.qlTenorBasisValue(TenorBasis6M,AC3143,_xll.ohTrigger(trigger,$X$24))</f>
        <v>1.9458177533921778E-4</v>
      </c>
      <c r="AF3143" s="90">
        <f>_xll.qlTenorBasisForwardRate(TenorBasis6M,AC3143,_xll.ohTrigger(trigger,$X$24))</f>
        <v>1.2892559858184114E-2</v>
      </c>
      <c r="AG3143" s="90">
        <f>_xll.qlIndexFixing(TenorBasisIndex6M,$AB3143,TRUE,_xll.ohTrigger(trigger,$X$24))</f>
        <v>1.2944343559989394E-2</v>
      </c>
      <c r="AH3143" s="43">
        <f>_xll.qlIndexFixing($X$9,$AB3143,TRUE,trigger)</f>
        <v>1.2925883884857006E-2</v>
      </c>
      <c r="AI3143" s="45">
        <f t="shared" si="63"/>
        <v>0.18459675132387679</v>
      </c>
    </row>
    <row r="3144" spans="27:35" x14ac:dyDescent="0.2">
      <c r="AA3144" s="122" t="s">
        <v>88</v>
      </c>
      <c r="AB3144" s="40">
        <f>_xll.qlInterestRateIndexFixingDate($X$9,AC3144)</f>
        <v>61445</v>
      </c>
      <c r="AC3144" s="40">
        <f>_xll.qlCalendarAdvance(calendar,$AC3143,AA3144,,,trigger)</f>
        <v>61449</v>
      </c>
      <c r="AD3144" s="40">
        <f>_xll.qlInterestRateIndexMaturity($X$9,AC3144,)</f>
        <v>61633</v>
      </c>
      <c r="AE3144" s="43">
        <f>_xll.qlTenorBasisValue(TenorBasis6M,AC3144,_xll.ohTrigger(trigger,$X$24))</f>
        <v>1.9457512280188975E-4</v>
      </c>
      <c r="AF3144" s="90">
        <f>_xll.qlTenorBasisForwardRate(TenorBasis6M,AC3144,_xll.ohTrigger(trigger,$X$24))</f>
        <v>1.2897588115702732E-2</v>
      </c>
      <c r="AG3144" s="90">
        <f>_xll.qlIndexFixing(TenorBasisIndex6M,$AB3144,TRUE,_xll.ohTrigger(trigger,$X$24))</f>
        <v>1.2949372001520383E-2</v>
      </c>
      <c r="AH3144" s="43">
        <f>_xll.qlIndexFixing($X$9,$AB3144,TRUE,trigger)</f>
        <v>1.2931188344770927E-2</v>
      </c>
      <c r="AI3144" s="45">
        <f t="shared" si="63"/>
        <v>0.18183656749456642</v>
      </c>
    </row>
    <row r="3145" spans="27:35" x14ac:dyDescent="0.2">
      <c r="AA3145" s="122" t="s">
        <v>88</v>
      </c>
      <c r="AB3145" s="40">
        <f>_xll.qlInterestRateIndexFixingDate($X$9,AC3145)</f>
        <v>61452</v>
      </c>
      <c r="AC3145" s="40">
        <f>_xll.qlCalendarAdvance(calendar,$AC3144,AA3145,,,trigger)</f>
        <v>61456</v>
      </c>
      <c r="AD3145" s="40">
        <f>_xll.qlInterestRateIndexMaturity($X$9,AC3145,)</f>
        <v>61639</v>
      </c>
      <c r="AE3145" s="43">
        <f>_xll.qlTenorBasisValue(TenorBasis6M,AC3145,_xll.ohTrigger(trigger,$X$24))</f>
        <v>1.9456849252627183E-4</v>
      </c>
      <c r="AF3145" s="90">
        <f>_xll.qlTenorBasisForwardRate(TenorBasis6M,AC3145,_xll.ohTrigger(trigger,$X$24))</f>
        <v>1.2902018800908726E-2</v>
      </c>
      <c r="AG3145" s="90">
        <f>_xll.qlIndexFixing(TenorBasisIndex6M,$AB3145,TRUE,_xll.ohTrigger(trigger,$X$24))</f>
        <v>1.2953801003900251E-2</v>
      </c>
      <c r="AH3145" s="43">
        <f>_xll.qlIndexFixing($X$9,$AB3145,TRUE,trigger)</f>
        <v>1.293587386663312E-2</v>
      </c>
      <c r="AI3145" s="45">
        <f t="shared" si="63"/>
        <v>0.17927137267130869</v>
      </c>
    </row>
    <row r="3146" spans="27:35" x14ac:dyDescent="0.2">
      <c r="AA3146" s="122" t="s">
        <v>88</v>
      </c>
      <c r="AB3146" s="40">
        <f>_xll.qlInterestRateIndexFixingDate($X$9,AC3146)</f>
        <v>61459</v>
      </c>
      <c r="AC3146" s="40">
        <f>_xll.qlCalendarAdvance(calendar,$AC3145,AA3146,,,trigger)</f>
        <v>61463</v>
      </c>
      <c r="AD3146" s="40">
        <f>_xll.qlInterestRateIndexMaturity($X$9,AC3146,)</f>
        <v>61646</v>
      </c>
      <c r="AE3146" s="43">
        <f>_xll.qlTenorBasisValue(TenorBasis6M,AC3146,_xll.ohTrigger(trigger,$X$24))</f>
        <v>1.9456188443888123E-4</v>
      </c>
      <c r="AF3146" s="90">
        <f>_xll.qlTenorBasisForwardRate(TenorBasis6M,AC3146,_xll.ohTrigger(trigger,$X$24))</f>
        <v>1.2907021360319813E-2</v>
      </c>
      <c r="AG3146" s="90">
        <f>_xll.qlIndexFixing(TenorBasisIndex6M,$AB3146,TRUE,_xll.ohTrigger(trigger,$X$24))</f>
        <v>1.2958803745932033E-2</v>
      </c>
      <c r="AH3146" s="43">
        <f>_xll.qlIndexFixing($X$9,$AB3146,TRUE,trigger)</f>
        <v>1.294115120824994E-2</v>
      </c>
      <c r="AI3146" s="45">
        <f t="shared" si="63"/>
        <v>0.17652537682093239</v>
      </c>
    </row>
    <row r="3147" spans="27:35" x14ac:dyDescent="0.2">
      <c r="AA3147" s="122" t="s">
        <v>88</v>
      </c>
      <c r="AB3147" s="40">
        <f>_xll.qlInterestRateIndexFixingDate($X$9,AC3147)</f>
        <v>61466</v>
      </c>
      <c r="AC3147" s="40">
        <f>_xll.qlCalendarAdvance(calendar,$AC3146,AA3147,,,trigger)</f>
        <v>61470</v>
      </c>
      <c r="AD3147" s="40">
        <f>_xll.qlInterestRateIndexMaturity($X$9,AC3147,)</f>
        <v>61653</v>
      </c>
      <c r="AE3147" s="43">
        <f>_xll.qlTenorBasisValue(TenorBasis6M,AC3147,_xll.ohTrigger(trigger,$X$24))</f>
        <v>1.9455529846647358E-4</v>
      </c>
      <c r="AF3147" s="90">
        <f>_xll.qlTenorBasisForwardRate(TenorBasis6M,AC3147,_xll.ohTrigger(trigger,$X$24))</f>
        <v>1.2912010687598134E-2</v>
      </c>
      <c r="AG3147" s="90">
        <f>_xll.qlIndexFixing(TenorBasisIndex6M,$AB3147,TRUE,_xll.ohTrigger(trigger,$X$24))</f>
        <v>1.2963793255485969E-2</v>
      </c>
      <c r="AH3147" s="43">
        <f>_xll.qlIndexFixing($X$9,$AB3147,TRUE,trigger)</f>
        <v>1.2946414586807417E-2</v>
      </c>
      <c r="AI3147" s="45">
        <f t="shared" si="63"/>
        <v>0.17378668678551951</v>
      </c>
    </row>
    <row r="3148" spans="27:35" x14ac:dyDescent="0.2">
      <c r="AA3148" s="122" t="s">
        <v>88</v>
      </c>
      <c r="AB3148" s="40">
        <f>_xll.qlInterestRateIndexFixingDate($X$9,AC3148)</f>
        <v>61471</v>
      </c>
      <c r="AC3148" s="40">
        <f>_xll.qlCalendarAdvance(calendar,$AC3147,AA3148,,,trigger)</f>
        <v>61477</v>
      </c>
      <c r="AD3148" s="40">
        <f>_xll.qlInterestRateIndexMaturity($X$9,AC3148,)</f>
        <v>61660</v>
      </c>
      <c r="AE3148" s="43">
        <f>_xll.qlTenorBasisValue(TenorBasis6M,AC3148,_xll.ohTrigger(trigger,$X$24))</f>
        <v>1.94548734536042E-4</v>
      </c>
      <c r="AF3148" s="90">
        <f>_xll.qlTenorBasisForwardRate(TenorBasis6M,AC3148,_xll.ohTrigger(trigger,$X$24))</f>
        <v>1.2916986782569839E-2</v>
      </c>
      <c r="AG3148" s="90">
        <f>_xll.qlIndexFixing(TenorBasisIndex6M,$AB3148,TRUE,_xll.ohTrigger(trigger,$X$24))</f>
        <v>1.2968769532387773E-2</v>
      </c>
      <c r="AH3148" s="43">
        <f>_xll.qlIndexFixing($X$9,$AB3148,TRUE,trigger)</f>
        <v>1.2951664002194165E-2</v>
      </c>
      <c r="AI3148" s="45">
        <f t="shared" si="63"/>
        <v>0.17105530193607665</v>
      </c>
    </row>
    <row r="3149" spans="27:35" x14ac:dyDescent="0.2">
      <c r="AA3149" s="122" t="s">
        <v>88</v>
      </c>
      <c r="AB3149" s="40">
        <f>_xll.qlInterestRateIndexFixingDate($X$9,AC3149)</f>
        <v>61480</v>
      </c>
      <c r="AC3149" s="40">
        <f>_xll.qlCalendarAdvance(calendar,$AC3148,AA3149,,,trigger)</f>
        <v>61485</v>
      </c>
      <c r="AD3149" s="40">
        <f>_xll.qlInterestRateIndexMaturity($X$9,AC3149,)</f>
        <v>61669</v>
      </c>
      <c r="AE3149" s="43">
        <f>_xll.qlTenorBasisValue(TenorBasis6M,AC3149,_xll.ohTrigger(trigger,$X$24))</f>
        <v>1.9454125979809938E-4</v>
      </c>
      <c r="AF3149" s="90">
        <f>_xll.qlTenorBasisForwardRate(TenorBasis6M,AC3149,_xll.ohTrigger(trigger,$X$24))</f>
        <v>1.2923238707230937E-2</v>
      </c>
      <c r="AG3149" s="90">
        <f>_xll.qlIndexFixing(TenorBasisIndex6M,$AB3149,TRUE,_xll.ohTrigger(trigger,$X$24))</f>
        <v>1.2975023533911629E-2</v>
      </c>
      <c r="AH3149" s="43">
        <f>_xll.qlIndexFixing($X$9,$AB3149,TRUE,trigger)</f>
        <v>1.2958247859265254E-2</v>
      </c>
      <c r="AI3149" s="45">
        <f t="shared" si="63"/>
        <v>0.16775674646375346</v>
      </c>
    </row>
    <row r="3150" spans="27:35" x14ac:dyDescent="0.2">
      <c r="AA3150" s="122" t="s">
        <v>88</v>
      </c>
      <c r="AB3150" s="40">
        <f>_xll.qlInterestRateIndexFixingDate($X$9,AC3150)</f>
        <v>61490</v>
      </c>
      <c r="AC3150" s="40">
        <f>_xll.qlCalendarAdvance(calendar,$AC3149,AA3150,,,trigger)</f>
        <v>61492</v>
      </c>
      <c r="AD3150" s="40">
        <f>_xll.qlInterestRateIndexMaturity($X$9,AC3150,)</f>
        <v>61676</v>
      </c>
      <c r="AE3150" s="43">
        <f>_xll.qlTenorBasisValue(TenorBasis6M,AC3150,_xll.ohTrigger(trigger,$X$24))</f>
        <v>1.9453474285573461E-4</v>
      </c>
      <c r="AF3150" s="90">
        <f>_xll.qlTenorBasisForwardRate(TenorBasis6M,AC3150,_xll.ohTrigger(trigger,$X$24))</f>
        <v>1.2928185678485315E-2</v>
      </c>
      <c r="AG3150" s="90">
        <f>_xll.qlIndexFixing(TenorBasisIndex6M,$AB3150,TRUE,_xll.ohTrigger(trigger,$X$24))</f>
        <v>1.2979970687043129E-2</v>
      </c>
      <c r="AH3150" s="43">
        <f>_xll.qlIndexFixing($X$9,$AB3150,TRUE,trigger)</f>
        <v>1.2963466543058187E-2</v>
      </c>
      <c r="AI3150" s="45">
        <f t="shared" si="63"/>
        <v>0.16504143984942543</v>
      </c>
    </row>
    <row r="3151" spans="27:35" x14ac:dyDescent="0.2">
      <c r="AA3151" s="122" t="s">
        <v>88</v>
      </c>
      <c r="AB3151" s="40">
        <f>_xll.qlInterestRateIndexFixingDate($X$9,AC3151)</f>
        <v>61497</v>
      </c>
      <c r="AC3151" s="40">
        <f>_xll.qlCalendarAdvance(calendar,$AC3150,AA3151,,,trigger)</f>
        <v>61499</v>
      </c>
      <c r="AD3151" s="40">
        <f>_xll.qlInterestRateIndexMaturity($X$9,AC3151,)</f>
        <v>61683</v>
      </c>
      <c r="AE3151" s="43">
        <f>_xll.qlTenorBasisValue(TenorBasis6M,AC3151,_xll.ohTrigger(trigger,$X$24))</f>
        <v>1.9452824772743413E-4</v>
      </c>
      <c r="AF3151" s="90">
        <f>_xll.qlTenorBasisForwardRate(TenorBasis6M,AC3151,_xll.ohTrigger(trigger,$X$24))</f>
        <v>1.2933119416476511E-2</v>
      </c>
      <c r="AG3151" s="90">
        <f>_xll.qlIndexFixing(TenorBasisIndex6M,$AB3151,TRUE,_xll.ohTrigger(trigger,$X$24))</f>
        <v>1.2984904606564334E-2</v>
      </c>
      <c r="AH3151" s="43">
        <f>_xll.qlIndexFixing($X$9,$AB3151,TRUE,trigger)</f>
        <v>1.2968671262898517E-2</v>
      </c>
      <c r="AI3151" s="45">
        <f t="shared" si="63"/>
        <v>0.16233343665817204</v>
      </c>
    </row>
    <row r="3152" spans="27:35" x14ac:dyDescent="0.2">
      <c r="AA3152" s="122" t="s">
        <v>88</v>
      </c>
      <c r="AB3152" s="40">
        <f>_xll.qlInterestRateIndexFixingDate($X$9,AC3152)</f>
        <v>61504</v>
      </c>
      <c r="AC3152" s="40">
        <f>_xll.qlCalendarAdvance(calendar,$AC3151,AA3152,,,trigger)</f>
        <v>61506</v>
      </c>
      <c r="AD3152" s="40">
        <f>_xll.qlInterestRateIndexMaturity($X$9,AC3152,)</f>
        <v>61690</v>
      </c>
      <c r="AE3152" s="43">
        <f>_xll.qlTenorBasisValue(TenorBasis6M,AC3152,_xll.ohTrigger(trigger,$X$24))</f>
        <v>1.9452177434116729E-4</v>
      </c>
      <c r="AF3152" s="90">
        <f>_xll.qlTenorBasisForwardRate(TenorBasis6M,AC3152,_xll.ohTrigger(trigger,$X$24))</f>
        <v>1.2938039921033359E-2</v>
      </c>
      <c r="AG3152" s="90">
        <f>_xll.qlIndexFixing(TenorBasisIndex6M,$AB3152,TRUE,_xll.ohTrigger(trigger,$X$24))</f>
        <v>1.2989825292303641E-2</v>
      </c>
      <c r="AH3152" s="43">
        <f>_xll.qlIndexFixing($X$9,$AB3152,TRUE,trigger)</f>
        <v>1.297386201867416E-2</v>
      </c>
      <c r="AI3152" s="45">
        <f t="shared" si="63"/>
        <v>0.15963273629480967</v>
      </c>
    </row>
    <row r="3153" spans="27:35" x14ac:dyDescent="0.2">
      <c r="AA3153" s="122" t="s">
        <v>88</v>
      </c>
      <c r="AB3153" s="40">
        <f>_xll.qlInterestRateIndexFixingDate($X$9,AC3153)</f>
        <v>61511</v>
      </c>
      <c r="AC3153" s="40">
        <f>_xll.qlCalendarAdvance(calendar,$AC3152,AA3153,,,trigger)</f>
        <v>61513</v>
      </c>
      <c r="AD3153" s="40">
        <f>_xll.qlInterestRateIndexMaturity($X$9,AC3153,)</f>
        <v>61697</v>
      </c>
      <c r="AE3153" s="43">
        <f>_xll.qlTenorBasisValue(TenorBasis6M,AC3153,_xll.ohTrigger(trigger,$X$24))</f>
        <v>1.945153226251373E-4</v>
      </c>
      <c r="AF3153" s="90">
        <f>_xll.qlTenorBasisForwardRate(TenorBasis6M,AC3153,_xll.ohTrigger(trigger,$X$24))</f>
        <v>1.2942947191985125E-2</v>
      </c>
      <c r="AG3153" s="90">
        <f>_xll.qlIndexFixing(TenorBasisIndex6M,$AB3153,TRUE,_xll.ohTrigger(trigger,$X$24))</f>
        <v>1.2994732744090756E-2</v>
      </c>
      <c r="AH3153" s="43">
        <f>_xll.qlIndexFixing($X$9,$AB3153,TRUE,trigger)</f>
        <v>1.2979038810276507E-2</v>
      </c>
      <c r="AI3153" s="45">
        <f t="shared" si="63"/>
        <v>0.15693933814248801</v>
      </c>
    </row>
    <row r="3154" spans="27:35" x14ac:dyDescent="0.2">
      <c r="AA3154" s="122" t="s">
        <v>88</v>
      </c>
      <c r="AB3154" s="40">
        <f>_xll.qlInterestRateIndexFixingDate($X$9,AC3154)</f>
        <v>61518</v>
      </c>
      <c r="AC3154" s="40">
        <f>_xll.qlCalendarAdvance(calendar,$AC3153,AA3154,,,trigger)</f>
        <v>61520</v>
      </c>
      <c r="AD3154" s="40">
        <f>_xll.qlInterestRateIndexMaturity($X$9,AC3154,)</f>
        <v>61703</v>
      </c>
      <c r="AE3154" s="43">
        <f>_xll.qlTenorBasisValue(TenorBasis6M,AC3154,_xll.ohTrigger(trigger,$X$24))</f>
        <v>1.9450889250778025E-4</v>
      </c>
      <c r="AF3154" s="90">
        <f>_xll.qlTenorBasisForwardRate(TenorBasis6M,AC3154,_xll.ohTrigger(trigger,$X$24))</f>
        <v>1.2947263912317012E-2</v>
      </c>
      <c r="AG3154" s="90">
        <f>_xll.qlIndexFixing(TenorBasisIndex6M,$AB3154,TRUE,_xll.ohTrigger(trigger,$X$24))</f>
        <v>1.2999047772119618E-2</v>
      </c>
      <c r="AH3154" s="43">
        <f>_xll.qlIndexFixing($X$9,$AB3154,TRUE,trigger)</f>
        <v>1.2983604069537488E-2</v>
      </c>
      <c r="AI3154" s="45">
        <f t="shared" si="63"/>
        <v>0.15443702582130028</v>
      </c>
    </row>
    <row r="3155" spans="27:35" x14ac:dyDescent="0.2">
      <c r="AA3155" s="122" t="s">
        <v>88</v>
      </c>
      <c r="AB3155" s="40">
        <f>_xll.qlInterestRateIndexFixingDate($X$9,AC3155)</f>
        <v>61525</v>
      </c>
      <c r="AC3155" s="40">
        <f>_xll.qlCalendarAdvance(calendar,$AC3154,AA3155,,,trigger)</f>
        <v>61527</v>
      </c>
      <c r="AD3155" s="40">
        <f>_xll.qlInterestRateIndexMaturity($X$9,AC3155,)</f>
        <v>61710</v>
      </c>
      <c r="AE3155" s="43">
        <f>_xll.qlTenorBasisValue(TenorBasis6M,AC3155,_xll.ohTrigger(trigger,$X$24))</f>
        <v>1.9450248391776449E-4</v>
      </c>
      <c r="AF3155" s="90">
        <f>_xll.qlTenorBasisForwardRate(TenorBasis6M,AC3155,_xll.ohTrigger(trigger,$X$24))</f>
        <v>1.2952145485843619E-2</v>
      </c>
      <c r="AG3155" s="90">
        <f>_xll.qlIndexFixing(TenorBasisIndex6M,$AB3155,TRUE,_xll.ohTrigger(trigger,$X$24))</f>
        <v>1.3003929525106605E-2</v>
      </c>
      <c r="AH3155" s="43">
        <f>_xll.qlIndexFixing($X$9,$AB3155,TRUE,trigger)</f>
        <v>1.2988753744777166E-2</v>
      </c>
      <c r="AI3155" s="45">
        <f t="shared" si="63"/>
        <v>0.1517578032943917</v>
      </c>
    </row>
    <row r="3156" spans="27:35" x14ac:dyDescent="0.2">
      <c r="AA3156" s="122" t="s">
        <v>88</v>
      </c>
      <c r="AB3156" s="40">
        <f>_xll.qlInterestRateIndexFixingDate($X$9,AC3156)</f>
        <v>61532</v>
      </c>
      <c r="AC3156" s="40">
        <f>_xll.qlCalendarAdvance(calendar,$AC3155,AA3156,,,trigger)</f>
        <v>61534</v>
      </c>
      <c r="AD3156" s="40">
        <f>_xll.qlInterestRateIndexMaturity($X$9,AC3156,)</f>
        <v>61717</v>
      </c>
      <c r="AE3156" s="43">
        <f>_xll.qlTenorBasisValue(TenorBasis6M,AC3156,_xll.ohTrigger(trigger,$X$24))</f>
        <v>1.9449609678398995E-4</v>
      </c>
      <c r="AF3156" s="90">
        <f>_xll.qlTenorBasisForwardRate(TenorBasis6M,AC3156,_xll.ohTrigger(trigger,$X$24))</f>
        <v>1.2957013825677178E-2</v>
      </c>
      <c r="AG3156" s="90">
        <f>_xll.qlIndexFixing(TenorBasisIndex6M,$AB3156,TRUE,_xll.ohTrigger(trigger,$X$24))</f>
        <v>1.3008798044055466E-2</v>
      </c>
      <c r="AH3156" s="43">
        <f>_xll.qlIndexFixing($X$9,$AB3156,TRUE,trigger)</f>
        <v>1.2993889455949346E-2</v>
      </c>
      <c r="AI3156" s="45">
        <f t="shared" si="63"/>
        <v>0.14908588106120335</v>
      </c>
    </row>
    <row r="3157" spans="27:35" x14ac:dyDescent="0.2">
      <c r="AA3157" s="122" t="s">
        <v>88</v>
      </c>
      <c r="AB3157" s="40">
        <f>_xll.qlInterestRateIndexFixingDate($X$9,AC3157)</f>
        <v>61539</v>
      </c>
      <c r="AC3157" s="40">
        <f>_xll.qlCalendarAdvance(calendar,$AC3156,AA3157,,,trigger)</f>
        <v>61541</v>
      </c>
      <c r="AD3157" s="40">
        <f>_xll.qlInterestRateIndexMaturity($X$9,AC3157,)</f>
        <v>61724</v>
      </c>
      <c r="AE3157" s="43">
        <f>_xll.qlTenorBasisValue(TenorBasis6M,AC3157,_xll.ohTrigger(trigger,$X$24))</f>
        <v>1.9448973103558724E-4</v>
      </c>
      <c r="AF3157" s="90">
        <f>_xll.qlTenorBasisForwardRate(TenorBasis6M,AC3157,_xll.ohTrigger(trigger,$X$24))</f>
        <v>1.2961868931649516E-2</v>
      </c>
      <c r="AG3157" s="90">
        <f>_xll.qlIndexFixing(TenorBasisIndex6M,$AB3157,TRUE,_xll.ohTrigger(trigger,$X$24))</f>
        <v>1.3013653328797153E-2</v>
      </c>
      <c r="AH3157" s="43">
        <f>_xll.qlIndexFixing($X$9,$AB3157,TRUE,trigger)</f>
        <v>1.2999011202946135E-2</v>
      </c>
      <c r="AI3157" s="45">
        <f t="shared" si="63"/>
        <v>0.14642125851017582</v>
      </c>
    </row>
    <row r="3158" spans="27:35" x14ac:dyDescent="0.2">
      <c r="AA3158" s="122" t="s">
        <v>88</v>
      </c>
      <c r="AB3158" s="40">
        <f>_xll.qlInterestRateIndexFixingDate($X$9,AC3158)</f>
        <v>61546</v>
      </c>
      <c r="AC3158" s="40">
        <f>_xll.qlCalendarAdvance(calendar,$AC3157,AA3158,,,trigger)</f>
        <v>61548</v>
      </c>
      <c r="AD3158" s="40">
        <f>_xll.qlInterestRateIndexMaturity($X$9,AC3158,)</f>
        <v>61732</v>
      </c>
      <c r="AE3158" s="43">
        <f>_xll.qlTenorBasisValue(TenorBasis6M,AC3158,_xll.ohTrigger(trigger,$X$24))</f>
        <v>1.9448338660191711E-4</v>
      </c>
      <c r="AF3158" s="90">
        <f>_xll.qlTenorBasisForwardRate(TenorBasis6M,AC3158,_xll.ohTrigger(trigger,$X$24))</f>
        <v>1.2967285036730315E-2</v>
      </c>
      <c r="AG3158" s="90">
        <f>_xll.qlIndexFixing(TenorBasisIndex6M,$AB3158,TRUE,_xll.ohTrigger(trigger,$X$24))</f>
        <v>1.301907148779685E-2</v>
      </c>
      <c r="AH3158" s="43">
        <f>_xll.qlIndexFixing($X$9,$AB3158,TRUE,trigger)</f>
        <v>1.3004713301825371E-2</v>
      </c>
      <c r="AI3158" s="45">
        <f t="shared" si="63"/>
        <v>0.14358185971478574</v>
      </c>
    </row>
    <row r="3159" spans="27:35" x14ac:dyDescent="0.2">
      <c r="AA3159" s="122" t="s">
        <v>88</v>
      </c>
      <c r="AB3159" s="40">
        <f>_xll.qlInterestRateIndexFixingDate($X$9,AC3159)</f>
        <v>61553</v>
      </c>
      <c r="AC3159" s="40">
        <f>_xll.qlCalendarAdvance(calendar,$AC3158,AA3159,,,trigger)</f>
        <v>61555</v>
      </c>
      <c r="AD3159" s="40">
        <f>_xll.qlInterestRateIndexMaturity($X$9,AC3159,)</f>
        <v>61739</v>
      </c>
      <c r="AE3159" s="43">
        <f>_xll.qlTenorBasisValue(TenorBasis6M,AC3159,_xll.ohTrigger(trigger,$X$24))</f>
        <v>1.9447706341256955E-4</v>
      </c>
      <c r="AF3159" s="90">
        <f>_xll.qlTenorBasisForwardRate(TenorBasis6M,AC3159,_xll.ohTrigger(trigger,$X$24))</f>
        <v>1.2972112902497047E-2</v>
      </c>
      <c r="AG3159" s="90">
        <f>_xll.qlIndexFixing(TenorBasisIndex6M,$AB3159,TRUE,_xll.ohTrigger(trigger,$X$24))</f>
        <v>1.302389953231277E-2</v>
      </c>
      <c r="AH3159" s="43">
        <f>_xll.qlIndexFixing($X$9,$AB3159,TRUE,trigger)</f>
        <v>1.3009806306078486E-2</v>
      </c>
      <c r="AI3159" s="45">
        <f t="shared" si="63"/>
        <v>0.14093226234284523</v>
      </c>
    </row>
    <row r="3160" spans="27:35" x14ac:dyDescent="0.2">
      <c r="AA3160" s="122" t="s">
        <v>88</v>
      </c>
      <c r="AB3160" s="40">
        <f>_xll.qlInterestRateIndexFixingDate($X$9,AC3160)</f>
        <v>61560</v>
      </c>
      <c r="AC3160" s="40">
        <f>_xll.qlCalendarAdvance(calendar,$AC3159,AA3160,,,trigger)</f>
        <v>61562</v>
      </c>
      <c r="AD3160" s="40">
        <f>_xll.qlInterestRateIndexMaturity($X$9,AC3160,)</f>
        <v>61746</v>
      </c>
      <c r="AE3160" s="43">
        <f>_xll.qlTenorBasisValue(TenorBasis6M,AC3160,_xll.ohTrigger(trigger,$X$24))</f>
        <v>1.9447076139736318E-4</v>
      </c>
      <c r="AF3160" s="90">
        <f>_xll.qlTenorBasisForwardRate(TenorBasis6M,AC3160,_xll.ohTrigger(trigger,$X$24))</f>
        <v>1.2976927533478335E-2</v>
      </c>
      <c r="AG3160" s="90">
        <f>_xll.qlIndexFixing(TenorBasisIndex6M,$AB3160,TRUE,_xll.ohTrigger(trigger,$X$24))</f>
        <v>1.3028714341696571E-2</v>
      </c>
      <c r="AH3160" s="43">
        <f>_xll.qlIndexFixing($X$9,$AB3160,TRUE,trigger)</f>
        <v>1.301488534539196E-2</v>
      </c>
      <c r="AI3160" s="45">
        <f t="shared" si="63"/>
        <v>0.13828996304610444</v>
      </c>
    </row>
    <row r="3161" spans="27:35" x14ac:dyDescent="0.2">
      <c r="AA3161" s="122" t="s">
        <v>88</v>
      </c>
      <c r="AB3161" s="40">
        <f>_xll.qlInterestRateIndexFixingDate($X$9,AC3161)</f>
        <v>61567</v>
      </c>
      <c r="AC3161" s="40">
        <f>_xll.qlCalendarAdvance(calendar,$AC3160,AA3161,,,trigger)</f>
        <v>61569</v>
      </c>
      <c r="AD3161" s="40">
        <f>_xll.qlInterestRateIndexMaturity($X$9,AC3161,)</f>
        <v>61753</v>
      </c>
      <c r="AE3161" s="43">
        <f>_xll.qlTenorBasisValue(TenorBasis6M,AC3161,_xll.ohTrigger(trigger,$X$24))</f>
        <v>1.9446448048634452E-4</v>
      </c>
      <c r="AF3161" s="90">
        <f>_xll.qlTenorBasisForwardRate(TenorBasis6M,AC3161,_xll.ohTrigger(trigger,$X$24))</f>
        <v>1.2981728929506926E-2</v>
      </c>
      <c r="AG3161" s="90">
        <f>_xll.qlIndexFixing(TenorBasisIndex6M,$AB3161,TRUE,_xll.ohTrigger(trigger,$X$24))</f>
        <v>1.3033515915778818E-2</v>
      </c>
      <c r="AH3161" s="43">
        <f>_xll.qlIndexFixing($X$9,$AB3161,TRUE,trigger)</f>
        <v>1.3019950419657622E-2</v>
      </c>
      <c r="AI3161" s="45">
        <f t="shared" si="63"/>
        <v>0.13565496121196313</v>
      </c>
    </row>
    <row r="3162" spans="27:35" x14ac:dyDescent="0.2">
      <c r="AA3162" s="122" t="s">
        <v>88</v>
      </c>
      <c r="AB3162" s="40">
        <f>_xll.qlInterestRateIndexFixingDate($X$9,AC3162)</f>
        <v>61574</v>
      </c>
      <c r="AC3162" s="40">
        <f>_xll.qlCalendarAdvance(calendar,$AC3161,AA3162,,,trigger)</f>
        <v>61576</v>
      </c>
      <c r="AD3162" s="40">
        <f>_xll.qlInterestRateIndexMaturity($X$9,AC3162,)</f>
        <v>61760</v>
      </c>
      <c r="AE3162" s="43">
        <f>_xll.qlTenorBasisValue(TenorBasis6M,AC3162,_xll.ohTrigger(trigger,$X$24))</f>
        <v>1.9445822060978711E-4</v>
      </c>
      <c r="AF3162" s="90">
        <f>_xll.qlTenorBasisForwardRate(TenorBasis6M,AC3162,_xll.ohTrigger(trigger,$X$24))</f>
        <v>1.2986517090418601E-2</v>
      </c>
      <c r="AG3162" s="90">
        <f>_xll.qlIndexFixing(TenorBasisIndex6M,$AB3162,TRUE,_xll.ohTrigger(trigger,$X$24))</f>
        <v>1.303830425439617E-2</v>
      </c>
      <c r="AH3162" s="43">
        <f>_xll.qlIndexFixing($X$9,$AB3162,TRUE,trigger)</f>
        <v>1.3025001528768163E-2</v>
      </c>
      <c r="AI3162" s="45">
        <f t="shared" si="63"/>
        <v>0.13302725628007092</v>
      </c>
    </row>
    <row r="3163" spans="27:35" x14ac:dyDescent="0.2">
      <c r="AA3163" s="122" t="s">
        <v>88</v>
      </c>
      <c r="AB3163" s="40">
        <f>_xll.qlInterestRateIndexFixingDate($X$9,AC3163)</f>
        <v>61581</v>
      </c>
      <c r="AC3163" s="40">
        <f>_xll.qlCalendarAdvance(calendar,$AC3162,AA3163,,,trigger)</f>
        <v>61583</v>
      </c>
      <c r="AD3163" s="40">
        <f>_xll.qlInterestRateIndexMaturity($X$9,AC3163,)</f>
        <v>61767</v>
      </c>
      <c r="AE3163" s="43">
        <f>_xll.qlTenorBasisValue(TenorBasis6M,AC3163,_xll.ohTrigger(trigger,$X$24))</f>
        <v>1.9445198169819105E-4</v>
      </c>
      <c r="AF3163" s="90">
        <f>_xll.qlTenorBasisForwardRate(TenorBasis6M,AC3163,_xll.ohTrigger(trigger,$X$24))</f>
        <v>1.2991292016045668E-2</v>
      </c>
      <c r="AG3163" s="90">
        <f>_xll.qlIndexFixing(TenorBasisIndex6M,$AB3163,TRUE,_xll.ohTrigger(trigger,$X$24))</f>
        <v>1.3043079357382234E-2</v>
      </c>
      <c r="AH3163" s="43">
        <f>_xll.qlIndexFixing($X$9,$AB3163,TRUE,trigger)</f>
        <v>1.3030038672616279E-2</v>
      </c>
      <c r="AI3163" s="45">
        <f t="shared" si="63"/>
        <v>0.1304068476595463</v>
      </c>
    </row>
    <row r="3164" spans="27:35" x14ac:dyDescent="0.2">
      <c r="AA3164" s="122" t="s">
        <v>88</v>
      </c>
      <c r="AB3164" s="40">
        <f>_xll.qlInterestRateIndexFixingDate($X$9,AC3164)</f>
        <v>61588</v>
      </c>
      <c r="AC3164" s="40">
        <f>_xll.qlCalendarAdvance(calendar,$AC3163,AA3164,,,trigger)</f>
        <v>61590</v>
      </c>
      <c r="AD3164" s="40">
        <f>_xll.qlInterestRateIndexMaturity($X$9,AC3164,)</f>
        <v>61774</v>
      </c>
      <c r="AE3164" s="43">
        <f>_xll.qlTenorBasisValue(TenorBasis6M,AC3164,_xll.ohTrigger(trigger,$X$24))</f>
        <v>1.9444576368228208E-4</v>
      </c>
      <c r="AF3164" s="90">
        <f>_xll.qlTenorBasisForwardRate(TenorBasis6M,AC3164,_xll.ohTrigger(trigger,$X$24))</f>
        <v>1.2996053706224781E-2</v>
      </c>
      <c r="AG3164" s="90">
        <f>_xll.qlIndexFixing(TenorBasisIndex6M,$AB3164,TRUE,_xll.ohTrigger(trigger,$X$24))</f>
        <v>1.3047841224571926E-2</v>
      </c>
      <c r="AH3164" s="43">
        <f>_xll.qlIndexFixing($X$9,$AB3164,TRUE,trigger)</f>
        <v>1.3035061851094668E-2</v>
      </c>
      <c r="AI3164" s="45">
        <f t="shared" si="63"/>
        <v>0.12779373477258757</v>
      </c>
    </row>
    <row r="3165" spans="27:35" x14ac:dyDescent="0.2">
      <c r="AA3165" s="122" t="s">
        <v>88</v>
      </c>
      <c r="AB3165" s="40">
        <f>_xll.qlInterestRateIndexFixingDate($X$9,AC3165)</f>
        <v>61595</v>
      </c>
      <c r="AC3165" s="40">
        <f>_xll.qlCalendarAdvance(calendar,$AC3164,AA3165,,,trigger)</f>
        <v>61597</v>
      </c>
      <c r="AD3165" s="40">
        <f>_xll.qlInterestRateIndexMaturity($X$9,AC3165,)</f>
        <v>61781</v>
      </c>
      <c r="AE3165" s="43">
        <f>_xll.qlTenorBasisValue(TenorBasis6M,AC3165,_xll.ohTrigger(trigger,$X$24))</f>
        <v>1.9443956649301089E-4</v>
      </c>
      <c r="AF3165" s="90">
        <f>_xll.qlTenorBasisForwardRate(TenorBasis6M,AC3165,_xll.ohTrigger(trigger,$X$24))</f>
        <v>1.3000802160789115E-2</v>
      </c>
      <c r="AG3165" s="90">
        <f>_xll.qlIndexFixing(TenorBasisIndex6M,$AB3165,TRUE,_xll.ohTrigger(trigger,$X$24))</f>
        <v>1.3052589855799292E-2</v>
      </c>
      <c r="AH3165" s="43">
        <f>_xll.qlIndexFixing($X$9,$AB3165,TRUE,trigger)</f>
        <v>1.304007106409515E-2</v>
      </c>
      <c r="AI3165" s="45">
        <f t="shared" si="63"/>
        <v>0.12518791704142773</v>
      </c>
    </row>
    <row r="3166" spans="27:35" x14ac:dyDescent="0.2">
      <c r="AA3166" s="122" t="s">
        <v>88</v>
      </c>
      <c r="AB3166" s="40">
        <f>_xll.qlInterestRateIndexFixingDate($X$9,AC3166)</f>
        <v>61602</v>
      </c>
      <c r="AC3166" s="40">
        <f>_xll.qlCalendarAdvance(calendar,$AC3165,AA3166,,,trigger)</f>
        <v>61604</v>
      </c>
      <c r="AD3166" s="40">
        <f>_xll.qlInterestRateIndexMaturity($X$9,AC3166,)</f>
        <v>61787</v>
      </c>
      <c r="AE3166" s="43">
        <f>_xll.qlTenorBasisValue(TenorBasis6M,AC3166,_xll.ohTrigger(trigger,$X$24))</f>
        <v>1.9443339006155252E-4</v>
      </c>
      <c r="AF3166" s="90">
        <f>_xll.qlTenorBasisForwardRate(TenorBasis6M,AC3166,_xll.ohTrigger(trigger,$X$24))</f>
        <v>1.300496933416426E-2</v>
      </c>
      <c r="AG3166" s="90">
        <f>_xll.qlIndexFixing(TenorBasisIndex6M,$AB3166,TRUE,_xll.ohTrigger(trigger,$X$24))</f>
        <v>1.3056755324674716E-2</v>
      </c>
      <c r="AH3166" s="43">
        <f>_xll.qlIndexFixing($X$9,$AB3166,TRUE,trigger)</f>
        <v>1.3044478520216438E-2</v>
      </c>
      <c r="AI3166" s="45">
        <f t="shared" si="63"/>
        <v>0.12276804458278071</v>
      </c>
    </row>
    <row r="3167" spans="27:35" x14ac:dyDescent="0.2">
      <c r="AA3167" s="122" t="s">
        <v>88</v>
      </c>
      <c r="AB3167" s="40">
        <f>_xll.qlInterestRateIndexFixingDate($X$9,AC3167)</f>
        <v>61609</v>
      </c>
      <c r="AC3167" s="40">
        <f>_xll.qlCalendarAdvance(calendar,$AC3166,AA3167,,,trigger)</f>
        <v>61611</v>
      </c>
      <c r="AD3167" s="40">
        <f>_xll.qlInterestRateIndexMaturity($X$9,AC3167,)</f>
        <v>61792</v>
      </c>
      <c r="AE3167" s="43">
        <f>_xll.qlTenorBasisValue(TenorBasis6M,AC3167,_xll.ohTrigger(trigger,$X$24))</f>
        <v>1.944272343193055E-4</v>
      </c>
      <c r="AF3167" s="90">
        <f>_xll.qlTenorBasisForwardRate(TenorBasis6M,AC3167,_xll.ohTrigger(trigger,$X$24))</f>
        <v>1.3008557370961602E-2</v>
      </c>
      <c r="AG3167" s="90">
        <f>_xll.qlIndexFixing(TenorBasisIndex6M,$AB3167,TRUE,_xll.ohTrigger(trigger,$X$24))</f>
        <v>1.3060339774323519E-2</v>
      </c>
      <c r="AH3167" s="43">
        <f>_xll.qlIndexFixing($X$9,$AB3167,TRUE,trigger)</f>
        <v>1.3048286480228991E-2</v>
      </c>
      <c r="AI3167" s="45">
        <f t="shared" si="63"/>
        <v>0.12053294094527961</v>
      </c>
    </row>
    <row r="3168" spans="27:35" x14ac:dyDescent="0.2">
      <c r="AA3168" s="122" t="s">
        <v>88</v>
      </c>
      <c r="AB3168" s="40">
        <f>_xll.qlInterestRateIndexFixingDate($X$9,AC3168)</f>
        <v>61616</v>
      </c>
      <c r="AC3168" s="40">
        <f>_xll.qlCalendarAdvance(calendar,$AC3167,AA3168,,,trigger)</f>
        <v>61618</v>
      </c>
      <c r="AD3168" s="40">
        <f>_xll.qlInterestRateIndexMaturity($X$9,AC3168,)</f>
        <v>61799</v>
      </c>
      <c r="AE3168" s="43">
        <f>_xll.qlTenorBasisValue(TenorBasis6M,AC3168,_xll.ohTrigger(trigger,$X$24))</f>
        <v>1.9442109919789124E-4</v>
      </c>
      <c r="AF3168" s="90">
        <f>_xll.qlTenorBasisForwardRate(TenorBasis6M,AC3168,_xll.ohTrigger(trigger,$X$24))</f>
        <v>1.3013268444957926E-2</v>
      </c>
      <c r="AG3168" s="90">
        <f>_xll.qlIndexFixing(TenorBasisIndex6M,$AB3168,TRUE,_xll.ohTrigger(trigger,$X$24))</f>
        <v>1.3065051021975851E-2</v>
      </c>
      <c r="AH3168" s="43">
        <f>_xll.qlIndexFixing($X$9,$AB3168,TRUE,trigger)</f>
        <v>1.3053256250115219E-2</v>
      </c>
      <c r="AI3168" s="45">
        <f t="shared" si="63"/>
        <v>0.117947718606317</v>
      </c>
    </row>
    <row r="3169" spans="27:35" x14ac:dyDescent="0.2">
      <c r="AA3169" s="122" t="s">
        <v>88</v>
      </c>
      <c r="AB3169" s="40">
        <f>_xll.qlInterestRateIndexFixingDate($X$9,AC3169)</f>
        <v>61623</v>
      </c>
      <c r="AC3169" s="40">
        <f>_xll.qlCalendarAdvance(calendar,$AC3168,AA3169,,,trigger)</f>
        <v>61625</v>
      </c>
      <c r="AD3169" s="40">
        <f>_xll.qlInterestRateIndexMaturity($X$9,AC3169,)</f>
        <v>61806</v>
      </c>
      <c r="AE3169" s="43">
        <f>_xll.qlTenorBasisValue(TenorBasis6M,AC3169,_xll.ohTrigger(trigger,$X$24))</f>
        <v>1.9441498462915329E-4</v>
      </c>
      <c r="AF3169" s="90">
        <f>_xll.qlTenorBasisForwardRate(TenorBasis6M,AC3169,_xll.ohTrigger(trigger,$X$24))</f>
        <v>1.301796628396943E-2</v>
      </c>
      <c r="AG3169" s="90">
        <f>_xll.qlIndexFixing(TenorBasisIndex6M,$AB3169,TRUE,_xll.ohTrigger(trigger,$X$24))</f>
        <v>1.3069749034301095E-2</v>
      </c>
      <c r="AH3169" s="43">
        <f>_xll.qlIndexFixing($X$9,$AB3169,TRUE,trigger)</f>
        <v>1.3058212055431836E-2</v>
      </c>
      <c r="AI3169" s="45">
        <f t="shared" si="63"/>
        <v>0.11536978869259445</v>
      </c>
    </row>
    <row r="3170" spans="27:35" x14ac:dyDescent="0.2">
      <c r="AA3170" s="122" t="s">
        <v>88</v>
      </c>
      <c r="AB3170" s="40">
        <f>_xll.qlInterestRateIndexFixingDate($X$9,AC3170)</f>
        <v>61630</v>
      </c>
      <c r="AC3170" s="40">
        <f>_xll.qlCalendarAdvance(calendar,$AC3169,AA3170,,,trigger)</f>
        <v>61632</v>
      </c>
      <c r="AD3170" s="40">
        <f>_xll.qlInterestRateIndexMaturity($X$9,AC3170,)</f>
        <v>61813</v>
      </c>
      <c r="AE3170" s="43">
        <f>_xll.qlTenorBasisValue(TenorBasis6M,AC3170,_xll.ohTrigger(trigger,$X$24))</f>
        <v>1.9440889054515663E-4</v>
      </c>
      <c r="AF3170" s="90">
        <f>_xll.qlTenorBasisForwardRate(TenorBasis6M,AC3170,_xll.ohTrigger(trigger,$X$24))</f>
        <v>1.3022650887834476E-2</v>
      </c>
      <c r="AG3170" s="90">
        <f>_xll.qlIndexFixing(TenorBasisIndex6M,$AB3170,TRUE,_xll.ohTrigger(trigger,$X$24))</f>
        <v>1.3074433811138495E-2</v>
      </c>
      <c r="AH3170" s="43">
        <f>_xll.qlIndexFixing($X$9,$AB3170,TRUE,trigger)</f>
        <v>1.3063153896076382E-2</v>
      </c>
      <c r="AI3170" s="45">
        <f t="shared" si="63"/>
        <v>0.11279915062112345</v>
      </c>
    </row>
    <row r="3171" spans="27:35" x14ac:dyDescent="0.2">
      <c r="AA3171" s="122" t="s">
        <v>88</v>
      </c>
      <c r="AB3171" s="40">
        <f>_xll.qlInterestRateIndexFixingDate($X$9,AC3171)</f>
        <v>61637</v>
      </c>
      <c r="AC3171" s="40">
        <f>_xll.qlCalendarAdvance(calendar,$AC3170,AA3171,,,trigger)</f>
        <v>61639</v>
      </c>
      <c r="AD3171" s="40">
        <f>_xll.qlInterestRateIndexMaturity($X$9,AC3171,)</f>
        <v>61821</v>
      </c>
      <c r="AE3171" s="43">
        <f>_xll.qlTenorBasisValue(TenorBasis6M,AC3171,_xll.ohTrigger(trigger,$X$24))</f>
        <v>1.9440281687818699E-4</v>
      </c>
      <c r="AF3171" s="90">
        <f>_xll.qlTenorBasisForwardRate(TenorBasis6M,AC3171,_xll.ohTrigger(trigger,$X$24))</f>
        <v>1.3027886541976227E-2</v>
      </c>
      <c r="AG3171" s="90">
        <f>_xll.qlIndexFixing(TenorBasisIndex6M,$AB3171,TRUE,_xll.ohTrigger(trigger,$X$24))</f>
        <v>1.3079671521667861E-2</v>
      </c>
      <c r="AH3171" s="43">
        <f>_xll.qlIndexFixing($X$9,$AB3171,TRUE,trigger)</f>
        <v>1.3068665599205238E-2</v>
      </c>
      <c r="AI3171" s="45">
        <f t="shared" si="63"/>
        <v>0.11005922462623344</v>
      </c>
    </row>
    <row r="3172" spans="27:35" x14ac:dyDescent="0.2">
      <c r="AA3172" s="122" t="s">
        <v>88</v>
      </c>
      <c r="AB3172" s="40">
        <f>_xll.qlInterestRateIndexFixingDate($X$9,AC3172)</f>
        <v>61644</v>
      </c>
      <c r="AC3172" s="40">
        <f>_xll.qlCalendarAdvance(calendar,$AC3171,AA3172,,,trigger)</f>
        <v>61646</v>
      </c>
      <c r="AD3172" s="40">
        <f>_xll.qlInterestRateIndexMaturity($X$9,AC3172,)</f>
        <v>61828</v>
      </c>
      <c r="AE3172" s="43">
        <f>_xll.qlTenorBasisValue(TenorBasis6M,AC3172,_xll.ohTrigger(trigger,$X$24))</f>
        <v>1.9439676356075014E-4</v>
      </c>
      <c r="AF3172" s="90">
        <f>_xll.qlTenorBasisForwardRate(TenorBasis6M,AC3172,_xll.ohTrigger(trigger,$X$24))</f>
        <v>1.3032543897659317E-2</v>
      </c>
      <c r="AG3172" s="90">
        <f>_xll.qlIndexFixing(TenorBasisIndex6M,$AB3172,TRUE,_xll.ohTrigger(trigger,$X$24))</f>
        <v>1.3084329050286465E-2</v>
      </c>
      <c r="AH3172" s="43">
        <f>_xll.qlIndexFixing($X$9,$AB3172,TRUE,trigger)</f>
        <v>1.3073578690485864E-2</v>
      </c>
      <c r="AI3172" s="45">
        <f t="shared" si="63"/>
        <v>0.10750359800601114</v>
      </c>
    </row>
    <row r="3173" spans="27:35" x14ac:dyDescent="0.2">
      <c r="AA3173" s="122" t="s">
        <v>88</v>
      </c>
      <c r="AB3173" s="40">
        <f>_xll.qlInterestRateIndexFixingDate($X$9,AC3173)</f>
        <v>61651</v>
      </c>
      <c r="AC3173" s="40">
        <f>_xll.qlCalendarAdvance(calendar,$AC3172,AA3173,,,trigger)</f>
        <v>61653</v>
      </c>
      <c r="AD3173" s="40">
        <f>_xll.qlInterestRateIndexMaturity($X$9,AC3173,)</f>
        <v>61835</v>
      </c>
      <c r="AE3173" s="43">
        <f>_xll.qlTenorBasisValue(TenorBasis6M,AC3173,_xll.ohTrigger(trigger,$X$24))</f>
        <v>1.9439073052557112E-4</v>
      </c>
      <c r="AF3173" s="90">
        <f>_xll.qlTenorBasisForwardRate(TenorBasis6M,AC3173,_xll.ohTrigger(trigger,$X$24))</f>
        <v>1.3037188017287519E-2</v>
      </c>
      <c r="AG3173" s="90">
        <f>_xll.qlIndexFixing(TenorBasisIndex6M,$AB3173,TRUE,_xll.ohTrigger(trigger,$X$24))</f>
        <v>1.3088973342505838E-2</v>
      </c>
      <c r="AH3173" s="43">
        <f>_xll.qlIndexFixing($X$9,$AB3173,TRUE,trigger)</f>
        <v>1.3078477816338113E-2</v>
      </c>
      <c r="AI3173" s="45">
        <f t="shared" si="63"/>
        <v>0.10495526167724964</v>
      </c>
    </row>
    <row r="3174" spans="27:35" x14ac:dyDescent="0.2">
      <c r="AA3174" s="122" t="s">
        <v>88</v>
      </c>
      <c r="AB3174" s="40">
        <f>_xll.qlInterestRateIndexFixingDate($X$9,AC3174)</f>
        <v>61658</v>
      </c>
      <c r="AC3174" s="40">
        <f>_xll.qlCalendarAdvance(calendar,$AC3173,AA3174,,,trigger)</f>
        <v>61660</v>
      </c>
      <c r="AD3174" s="40">
        <f>_xll.qlInterestRateIndexMaturity($X$9,AC3174,)</f>
        <v>61842</v>
      </c>
      <c r="AE3174" s="43">
        <f>_xll.qlTenorBasisValue(TenorBasis6M,AC3174,_xll.ohTrigger(trigger,$X$24))</f>
        <v>1.9438471770559366E-4</v>
      </c>
      <c r="AF3174" s="90">
        <f>_xll.qlTenorBasisForwardRate(TenorBasis6M,AC3174,_xll.ohTrigger(trigger,$X$24))</f>
        <v>1.3041818900701399E-2</v>
      </c>
      <c r="AG3174" s="90">
        <f>_xll.qlIndexFixing(TenorBasisIndex6M,$AB3174,TRUE,_xll.ohTrigger(trigger,$X$24))</f>
        <v>1.3093604398168746E-2</v>
      </c>
      <c r="AH3174" s="43">
        <f>_xll.qlIndexFixing($X$9,$AB3174,TRUE,trigger)</f>
        <v>1.3083362976659216E-2</v>
      </c>
      <c r="AI3174" s="45">
        <f t="shared" si="63"/>
        <v>0.1024142150952978</v>
      </c>
    </row>
    <row r="3175" spans="27:35" x14ac:dyDescent="0.2">
      <c r="AA3175" s="122" t="s">
        <v>88</v>
      </c>
      <c r="AB3175" s="40">
        <f>_xll.qlInterestRateIndexFixingDate($X$9,AC3175)</f>
        <v>61665</v>
      </c>
      <c r="AC3175" s="40">
        <f>_xll.qlCalendarAdvance(calendar,$AC3174,AA3175,,,trigger)</f>
        <v>61667</v>
      </c>
      <c r="AD3175" s="40">
        <f>_xll.qlInterestRateIndexMaturity($X$9,AC3175,)</f>
        <v>61848</v>
      </c>
      <c r="AE3175" s="43">
        <f>_xll.qlTenorBasisValue(TenorBasis6M,AC3175,_xll.ohTrigger(trigger,$X$24))</f>
        <v>1.9437872503397946E-4</v>
      </c>
      <c r="AF3175" s="90">
        <f>_xll.qlTenorBasisForwardRate(TenorBasis6M,AC3175,_xll.ohTrigger(trigger,$X$24))</f>
        <v>1.3045875374373909E-2</v>
      </c>
      <c r="AG3175" s="90">
        <f>_xll.qlIndexFixing(TenorBasisIndex6M,$AB3175,TRUE,_xll.ohTrigger(trigger,$X$24))</f>
        <v>1.3097659157407893E-2</v>
      </c>
      <c r="AH3175" s="43">
        <f>_xll.qlIndexFixing($X$9,$AB3175,TRUE,trigger)</f>
        <v>1.3087653625598409E-2</v>
      </c>
      <c r="AI3175" s="45">
        <f t="shared" si="63"/>
        <v>0.10005531809484033</v>
      </c>
    </row>
    <row r="3176" spans="27:35" x14ac:dyDescent="0.2">
      <c r="AA3176" s="122" t="s">
        <v>88</v>
      </c>
      <c r="AB3176" s="40">
        <f>_xll.qlInterestRateIndexFixingDate($X$9,AC3176)</f>
        <v>61672</v>
      </c>
      <c r="AC3176" s="40">
        <f>_xll.qlCalendarAdvance(calendar,$AC3175,AA3176,,,trigger)</f>
        <v>61674</v>
      </c>
      <c r="AD3176" s="40">
        <f>_xll.qlInterestRateIndexMaturity($X$9,AC3176,)</f>
        <v>61855</v>
      </c>
      <c r="AE3176" s="43">
        <f>_xll.qlTenorBasisValue(TenorBasis6M,AC3176,_xll.ohTrigger(trigger,$X$24))</f>
        <v>1.9437275244410738E-4</v>
      </c>
      <c r="AF3176" s="90">
        <f>_xll.qlTenorBasisForwardRate(TenorBasis6M,AC3176,_xll.ohTrigger(trigger,$X$24))</f>
        <v>1.3050480564013041E-2</v>
      </c>
      <c r="AG3176" s="90">
        <f>_xll.qlIndexFixing(TenorBasisIndex6M,$AB3176,TRUE,_xll.ohTrigger(trigger,$X$24))</f>
        <v>1.3102264517967541E-2</v>
      </c>
      <c r="AH3176" s="43">
        <f>_xll.qlIndexFixing($X$9,$AB3176,TRUE,trigger)</f>
        <v>1.3092511676044308E-2</v>
      </c>
      <c r="AI3176" s="45">
        <f t="shared" si="63"/>
        <v>9.7528419232325442E-2</v>
      </c>
    </row>
    <row r="3177" spans="27:35" x14ac:dyDescent="0.2">
      <c r="AA3177" s="122" t="s">
        <v>88</v>
      </c>
      <c r="AB3177" s="40">
        <f>_xll.qlInterestRateIndexFixingDate($X$9,AC3177)</f>
        <v>61679</v>
      </c>
      <c r="AC3177" s="40">
        <f>_xll.qlCalendarAdvance(calendar,$AC3176,AA3177,,,trigger)</f>
        <v>61681</v>
      </c>
      <c r="AD3177" s="40">
        <f>_xll.qlInterestRateIndexMaturity($X$9,AC3177,)</f>
        <v>61862</v>
      </c>
      <c r="AE3177" s="43">
        <f>_xll.qlTenorBasisValue(TenorBasis6M,AC3177,_xll.ohTrigger(trigger,$X$24))</f>
        <v>1.9436679986957294E-4</v>
      </c>
      <c r="AF3177" s="90">
        <f>_xll.qlTenorBasisForwardRate(TenorBasis6M,AC3177,_xll.ohTrigger(trigger,$X$24))</f>
        <v>1.3055072517393674E-2</v>
      </c>
      <c r="AG3177" s="90">
        <f>_xll.qlIndexFixing(TenorBasisIndex6M,$AB3177,TRUE,_xll.ohTrigger(trigger,$X$24))</f>
        <v>1.3106856641925979E-2</v>
      </c>
      <c r="AH3177" s="43">
        <f>_xll.qlIndexFixing($X$9,$AB3177,TRUE,trigger)</f>
        <v>1.3097355761099596E-2</v>
      </c>
      <c r="AI3177" s="45">
        <f t="shared" si="63"/>
        <v>9.5008808263831457E-2</v>
      </c>
    </row>
    <row r="3178" spans="27:35" x14ac:dyDescent="0.2">
      <c r="AA3178" s="122" t="s">
        <v>88</v>
      </c>
      <c r="AB3178" s="40">
        <f>_xll.qlInterestRateIndexFixingDate($X$9,AC3178)</f>
        <v>61686</v>
      </c>
      <c r="AC3178" s="40">
        <f>_xll.qlCalendarAdvance(calendar,$AC3177,AA3178,,,trigger)</f>
        <v>61688</v>
      </c>
      <c r="AD3178" s="40">
        <f>_xll.qlInterestRateIndexMaturity($X$9,AC3178,)</f>
        <v>61869</v>
      </c>
      <c r="AE3178" s="43">
        <f>_xll.qlTenorBasisValue(TenorBasis6M,AC3178,_xll.ohTrigger(trigger,$X$24))</f>
        <v>1.9436086724418744E-4</v>
      </c>
      <c r="AF3178" s="90">
        <f>_xll.qlTenorBasisForwardRate(TenorBasis6M,AC3178,_xll.ohTrigger(trigger,$X$24))</f>
        <v>1.3059651234359027E-2</v>
      </c>
      <c r="AG3178" s="90">
        <f>_xll.qlIndexFixing(TenorBasisIndex6M,$AB3178,TRUE,_xll.ohTrigger(trigger,$X$24))</f>
        <v>1.3111435529126874E-2</v>
      </c>
      <c r="AH3178" s="43">
        <f>_xll.qlIndexFixing($X$9,$AB3178,TRUE,trigger)</f>
        <v>1.3102185880662696E-2</v>
      </c>
      <c r="AI3178" s="45">
        <f t="shared" ref="AI3178:AI3241" si="64">(AG3178-AH3178)*10000</f>
        <v>9.2496484641775567E-2</v>
      </c>
    </row>
    <row r="3179" spans="27:35" x14ac:dyDescent="0.2">
      <c r="AA3179" s="122" t="s">
        <v>88</v>
      </c>
      <c r="AB3179" s="40">
        <f>_xll.qlInterestRateIndexFixingDate($X$9,AC3179)</f>
        <v>61693</v>
      </c>
      <c r="AC3179" s="40">
        <f>_xll.qlCalendarAdvance(calendar,$AC3178,AA3179,,,trigger)</f>
        <v>61695</v>
      </c>
      <c r="AD3179" s="40">
        <f>_xll.qlInterestRateIndexMaturity($X$9,AC3179,)</f>
        <v>61876</v>
      </c>
      <c r="AE3179" s="43">
        <f>_xll.qlTenorBasisValue(TenorBasis6M,AC3179,_xll.ohTrigger(trigger,$X$24))</f>
        <v>1.9435495450197745E-4</v>
      </c>
      <c r="AF3179" s="90">
        <f>_xll.qlTenorBasisForwardRate(TenorBasis6M,AC3179,_xll.ohTrigger(trigger,$X$24))</f>
        <v>1.3064216714753206E-2</v>
      </c>
      <c r="AG3179" s="90">
        <f>_xll.qlIndexFixing(TenorBasisIndex6M,$AB3179,TRUE,_xll.ohTrigger(trigger,$X$24))</f>
        <v>1.3116001179415205E-2</v>
      </c>
      <c r="AH3179" s="43">
        <f>_xll.qlIndexFixing($X$9,$AB3179,TRUE,trigger)</f>
        <v>1.3107002034632031E-2</v>
      </c>
      <c r="AI3179" s="45">
        <f t="shared" si="64"/>
        <v>8.9991447831741511E-2</v>
      </c>
    </row>
    <row r="3180" spans="27:35" x14ac:dyDescent="0.2">
      <c r="AA3180" s="122" t="s">
        <v>88</v>
      </c>
      <c r="AB3180" s="40">
        <f>_xll.qlInterestRateIndexFixingDate($X$9,AC3180)</f>
        <v>61700</v>
      </c>
      <c r="AC3180" s="40">
        <f>_xll.qlCalendarAdvance(calendar,$AC3179,AA3180,,,trigger)</f>
        <v>61702</v>
      </c>
      <c r="AD3180" s="40">
        <f>_xll.qlInterestRateIndexMaturity($X$9,AC3180,)</f>
        <v>61884</v>
      </c>
      <c r="AE3180" s="43">
        <f>_xll.qlTenorBasisValue(TenorBasis6M,AC3180,_xll.ohTrigger(trigger,$X$24))</f>
        <v>1.9434906157718396E-4</v>
      </c>
      <c r="AF3180" s="90">
        <f>_xll.qlTenorBasisForwardRate(TenorBasis6M,AC3180,_xll.ohTrigger(trigger,$X$24))</f>
        <v>1.3069326231828131E-2</v>
      </c>
      <c r="AG3180" s="90">
        <f>_xll.qlIndexFixing(TenorBasisIndex6M,$AB3180,TRUE,_xll.ohTrigger(trigger,$X$24))</f>
        <v>1.3121112755558509E-2</v>
      </c>
      <c r="AH3180" s="43">
        <f>_xll.qlIndexFixing($X$9,$AB3180,TRUE,trigger)</f>
        <v>1.3112380656679372E-2</v>
      </c>
      <c r="AI3180" s="45">
        <f t="shared" si="64"/>
        <v>8.7320988791366599E-2</v>
      </c>
    </row>
    <row r="3181" spans="27:35" x14ac:dyDescent="0.2">
      <c r="AA3181" s="122" t="s">
        <v>88</v>
      </c>
      <c r="AB3181" s="40">
        <f>_xll.qlInterestRateIndexFixingDate($X$9,AC3181)</f>
        <v>61707</v>
      </c>
      <c r="AC3181" s="40">
        <f>_xll.qlCalendarAdvance(calendar,$AC3180,AA3181,,,trigger)</f>
        <v>61709</v>
      </c>
      <c r="AD3181" s="40">
        <f>_xll.qlInterestRateIndexMaturity($X$9,AC3181,)</f>
        <v>61891</v>
      </c>
      <c r="AE3181" s="43">
        <f>_xll.qlTenorBasisValue(TenorBasis6M,AC3181,_xll.ohTrigger(trigger,$X$24))</f>
        <v>1.9434318840426184E-4</v>
      </c>
      <c r="AF3181" s="90">
        <f>_xll.qlTenorBasisForwardRate(TenorBasis6M,AC3181,_xll.ohTrigger(trigger,$X$24))</f>
        <v>1.3073864457322431E-2</v>
      </c>
      <c r="AG3181" s="90">
        <f>_xll.qlIndexFixing(TenorBasisIndex6M,$AB3181,TRUE,_xll.ohTrigger(trigger,$X$24))</f>
        <v>1.3125651150892776E-2</v>
      </c>
      <c r="AH3181" s="43">
        <f>_xll.qlIndexFixing($X$9,$AB3181,TRUE,trigger)</f>
        <v>1.3117168055414834E-2</v>
      </c>
      <c r="AI3181" s="45">
        <f t="shared" si="64"/>
        <v>8.4830954779416268E-2</v>
      </c>
    </row>
    <row r="3182" spans="27:35" x14ac:dyDescent="0.2">
      <c r="AA3182" s="122" t="s">
        <v>88</v>
      </c>
      <c r="AB3182" s="40">
        <f>_xll.qlInterestRateIndexFixingDate($X$9,AC3182)</f>
        <v>61714</v>
      </c>
      <c r="AC3182" s="40">
        <f>_xll.qlCalendarAdvance(calendar,$AC3181,AA3182,,,trigger)</f>
        <v>61716</v>
      </c>
      <c r="AD3182" s="40">
        <f>_xll.qlInterestRateIndexMaturity($X$9,AC3182,)</f>
        <v>61898</v>
      </c>
      <c r="AE3182" s="43">
        <f>_xll.qlTenorBasisValue(TenorBasis6M,AC3182,_xll.ohTrigger(trigger,$X$24))</f>
        <v>1.9433733491787909E-4</v>
      </c>
      <c r="AF3182" s="90">
        <f>_xll.qlTenorBasisForwardRate(TenorBasis6M,AC3182,_xll.ohTrigger(trigger,$X$24))</f>
        <v>1.3078389445345832E-2</v>
      </c>
      <c r="AG3182" s="90">
        <f>_xll.qlIndexFixing(TenorBasisIndex6M,$AB3182,TRUE,_xll.ohTrigger(trigger,$X$24))</f>
        <v>1.3130176308412242E-2</v>
      </c>
      <c r="AH3182" s="43">
        <f>_xll.qlIndexFixing($X$9,$AB3182,TRUE,trigger)</f>
        <v>1.3121941487803974E-2</v>
      </c>
      <c r="AI3182" s="45">
        <f t="shared" si="64"/>
        <v>8.2348206082681619E-2</v>
      </c>
    </row>
    <row r="3183" spans="27:35" x14ac:dyDescent="0.2">
      <c r="AA3183" s="122" t="s">
        <v>88</v>
      </c>
      <c r="AB3183" s="40">
        <f>_xll.qlInterestRateIndexFixingDate($X$9,AC3183)</f>
        <v>61718</v>
      </c>
      <c r="AC3183" s="40">
        <f>_xll.qlCalendarAdvance(calendar,$AC3182,AA3183,,,trigger)</f>
        <v>61724</v>
      </c>
      <c r="AD3183" s="40">
        <f>_xll.qlInterestRateIndexMaturity($X$9,AC3183,)</f>
        <v>61906</v>
      </c>
      <c r="AE3183" s="43">
        <f>_xll.qlTenorBasisValue(TenorBasis6M,AC3183,_xll.ohTrigger(trigger,$X$24))</f>
        <v>1.9433066924159692E-4</v>
      </c>
      <c r="AF3183" s="90">
        <f>_xll.qlTenorBasisForwardRate(TenorBasis6M,AC3183,_xll.ohTrigger(trigger,$X$24))</f>
        <v>1.3083544650881256E-2</v>
      </c>
      <c r="AG3183" s="90">
        <f>_xll.qlIndexFixing(TenorBasisIndex6M,$AB3183,TRUE,_xll.ohTrigger(trigger,$X$24))</f>
        <v>1.3135331707236566E-2</v>
      </c>
      <c r="AH3183" s="43">
        <f>_xll.qlIndexFixing($X$9,$AB3183,TRUE,trigger)</f>
        <v>1.3127379737328524E-2</v>
      </c>
      <c r="AI3183" s="45">
        <f t="shared" si="64"/>
        <v>7.9519699080418671E-2</v>
      </c>
    </row>
    <row r="3184" spans="27:35" x14ac:dyDescent="0.2">
      <c r="AA3184" s="122" t="s">
        <v>88</v>
      </c>
      <c r="AB3184" s="40">
        <f>_xll.qlInterestRateIndexFixingDate($X$9,AC3184)</f>
        <v>61728</v>
      </c>
      <c r="AC3184" s="40">
        <f>_xll.qlCalendarAdvance(calendar,$AC3183,AA3184,,,trigger)</f>
        <v>61731</v>
      </c>
      <c r="AD3184" s="40">
        <f>_xll.qlInterestRateIndexMaturity($X$9,AC3184,)</f>
        <v>61912</v>
      </c>
      <c r="AE3184" s="43">
        <f>_xll.qlTenorBasisValue(TenorBasis6M,AC3184,_xll.ohTrigger(trigger,$X$24))</f>
        <v>1.9432485772164713E-4</v>
      </c>
      <c r="AF3184" s="90">
        <f>_xll.qlTenorBasisForwardRate(TenorBasis6M,AC3184,_xll.ohTrigger(trigger,$X$24))</f>
        <v>1.3087487238557247E-2</v>
      </c>
      <c r="AG3184" s="90">
        <f>_xll.qlIndexFixing(TenorBasisIndex6M,$AB3184,TRUE,_xll.ohTrigger(trigger,$X$24))</f>
        <v>1.313927257155581E-2</v>
      </c>
      <c r="AH3184" s="43">
        <f>_xll.qlIndexFixing($X$9,$AB3184,TRUE,trigger)</f>
        <v>1.3131550223322228E-2</v>
      </c>
      <c r="AI3184" s="45">
        <f t="shared" si="64"/>
        <v>7.7223482335825322E-2</v>
      </c>
    </row>
    <row r="3185" spans="27:35" x14ac:dyDescent="0.2">
      <c r="AA3185" s="122" t="s">
        <v>88</v>
      </c>
      <c r="AB3185" s="40">
        <f>_xll.qlInterestRateIndexFixingDate($X$9,AC3185)</f>
        <v>61736</v>
      </c>
      <c r="AC3185" s="40">
        <f>_xll.qlCalendarAdvance(calendar,$AC3184,AA3185,,,trigger)</f>
        <v>61738</v>
      </c>
      <c r="AD3185" s="40">
        <f>_xll.qlInterestRateIndexMaturity($X$9,AC3185,)</f>
        <v>61919</v>
      </c>
      <c r="AE3185" s="43">
        <f>_xll.qlTenorBasisValue(TenorBasis6M,AC3185,_xll.ohTrigger(trigger,$X$24))</f>
        <v>1.9431906568428755E-4</v>
      </c>
      <c r="AF3185" s="90">
        <f>_xll.qlTenorBasisForwardRate(TenorBasis6M,AC3185,_xll.ohTrigger(trigger,$X$24))</f>
        <v>1.3091971405178916E-2</v>
      </c>
      <c r="AG3185" s="90">
        <f>_xll.qlIndexFixing(TenorBasisIndex6M,$AB3185,TRUE,_xll.ohTrigger(trigger,$X$24))</f>
        <v>1.314375690597077E-2</v>
      </c>
      <c r="AH3185" s="43">
        <f>_xll.qlIndexFixing($X$9,$AB3185,TRUE,trigger)</f>
        <v>1.3136280586445313E-2</v>
      </c>
      <c r="AI3185" s="45">
        <f t="shared" si="64"/>
        <v>7.4763195254574921E-2</v>
      </c>
    </row>
    <row r="3186" spans="27:35" x14ac:dyDescent="0.2">
      <c r="AA3186" s="122" t="s">
        <v>88</v>
      </c>
      <c r="AB3186" s="40">
        <f>_xll.qlInterestRateIndexFixingDate($X$9,AC3186)</f>
        <v>61743</v>
      </c>
      <c r="AC3186" s="40">
        <f>_xll.qlCalendarAdvance(calendar,$AC3185,AA3186,,,trigger)</f>
        <v>61745</v>
      </c>
      <c r="AD3186" s="40">
        <f>_xll.qlInterestRateIndexMaturity($X$9,AC3186,)</f>
        <v>61926</v>
      </c>
      <c r="AE3186" s="43">
        <f>_xll.qlTenorBasisValue(TenorBasis6M,AC3186,_xll.ohTrigger(trigger,$X$24))</f>
        <v>1.9431329306506199E-4</v>
      </c>
      <c r="AF3186" s="90">
        <f>_xll.qlTenorBasisForwardRate(TenorBasis6M,AC3186,_xll.ohTrigger(trigger,$X$24))</f>
        <v>1.3096442334125758E-2</v>
      </c>
      <c r="AG3186" s="90">
        <f>_xll.qlIndexFixing(TenorBasisIndex6M,$AB3186,TRUE,_xll.ohTrigger(trigger,$X$24))</f>
        <v>1.314822800236864E-2</v>
      </c>
      <c r="AH3186" s="43">
        <f>_xll.qlIndexFixing($X$9,$AB3186,TRUE,trigger)</f>
        <v>1.3140996983261833E-2</v>
      </c>
      <c r="AI3186" s="45">
        <f t="shared" si="64"/>
        <v>7.231019106806319E-2</v>
      </c>
    </row>
    <row r="3187" spans="27:35" x14ac:dyDescent="0.2">
      <c r="AA3187" s="122" t="s">
        <v>88</v>
      </c>
      <c r="AB3187" s="40">
        <f>_xll.qlInterestRateIndexFixingDate($X$9,AC3187)</f>
        <v>61750</v>
      </c>
      <c r="AC3187" s="40">
        <f>_xll.qlCalendarAdvance(calendar,$AC3186,AA3187,,,trigger)</f>
        <v>61752</v>
      </c>
      <c r="AD3187" s="40">
        <f>_xll.qlInterestRateIndexMaturity($X$9,AC3187,)</f>
        <v>61933</v>
      </c>
      <c r="AE3187" s="43">
        <f>_xll.qlTenorBasisValue(TenorBasis6M,AC3187,_xll.ohTrigger(trigger,$X$24))</f>
        <v>1.9430753979972386E-4</v>
      </c>
      <c r="AF3187" s="90">
        <f>_xll.qlTenorBasisForwardRate(TenorBasis6M,AC3187,_xll.ohTrigger(trigger,$X$24))</f>
        <v>1.3100900025244531E-2</v>
      </c>
      <c r="AG3187" s="90">
        <f>_xll.qlIndexFixing(TenorBasisIndex6M,$AB3187,TRUE,_xll.ohTrigger(trigger,$X$24))</f>
        <v>1.3152685860595727E-2</v>
      </c>
      <c r="AH3187" s="43">
        <f>_xll.qlIndexFixing($X$9,$AB3187,TRUE,trigger)</f>
        <v>1.3145699413671981E-2</v>
      </c>
      <c r="AI3187" s="45">
        <f t="shared" si="64"/>
        <v>6.9864469237467669E-2</v>
      </c>
    </row>
    <row r="3188" spans="27:35" x14ac:dyDescent="0.2">
      <c r="AA3188" s="122" t="s">
        <v>88</v>
      </c>
      <c r="AB3188" s="40">
        <f>_xll.qlInterestRateIndexFixingDate($X$9,AC3188)</f>
        <v>61757</v>
      </c>
      <c r="AC3188" s="40">
        <f>_xll.qlCalendarAdvance(calendar,$AC3187,AA3188,,,trigger)</f>
        <v>61759</v>
      </c>
      <c r="AD3188" s="40">
        <f>_xll.qlInterestRateIndexMaturity($X$9,AC3188,)</f>
        <v>61940</v>
      </c>
      <c r="AE3188" s="43">
        <f>_xll.qlTenorBasisValue(TenorBasis6M,AC3188,_xll.ohTrigger(trigger,$X$24))</f>
        <v>1.9430180582423568E-4</v>
      </c>
      <c r="AF3188" s="90">
        <f>_xll.qlTenorBasisForwardRate(TenorBasis6M,AC3188,_xll.ohTrigger(trigger,$X$24))</f>
        <v>1.3105344478382427E-2</v>
      </c>
      <c r="AG3188" s="90">
        <f>_xll.qlIndexFixing(TenorBasisIndex6M,$AB3188,TRUE,_xll.ohTrigger(trigger,$X$24))</f>
        <v>1.3157130480500113E-2</v>
      </c>
      <c r="AH3188" s="43">
        <f>_xll.qlIndexFixing($X$9,$AB3188,TRUE,trigger)</f>
        <v>1.3150387877577269E-2</v>
      </c>
      <c r="AI3188" s="45">
        <f t="shared" si="64"/>
        <v>6.7426029228441486E-2</v>
      </c>
    </row>
    <row r="3189" spans="27:35" x14ac:dyDescent="0.2">
      <c r="AA3189" s="122" t="s">
        <v>88</v>
      </c>
      <c r="AB3189" s="40">
        <f>_xll.qlInterestRateIndexFixingDate($X$9,AC3189)</f>
        <v>61764</v>
      </c>
      <c r="AC3189" s="40">
        <f>_xll.qlCalendarAdvance(calendar,$AC3188,AA3189,,,trigger)</f>
        <v>61766</v>
      </c>
      <c r="AD3189" s="40">
        <f>_xll.qlInterestRateIndexMaturity($X$9,AC3189,)</f>
        <v>61947</v>
      </c>
      <c r="AE3189" s="43">
        <f>_xll.qlTenorBasisValue(TenorBasis6M,AC3189,_xll.ohTrigger(trigger,$X$24))</f>
        <v>1.9429609107476828E-4</v>
      </c>
      <c r="AF3189" s="90">
        <f>_xll.qlTenorBasisForwardRate(TenorBasis6M,AC3189,_xll.ohTrigger(trigger,$X$24))</f>
        <v>1.3109775693389289E-2</v>
      </c>
      <c r="AG3189" s="90">
        <f>_xll.qlIndexFixing(TenorBasisIndex6M,$AB3189,TRUE,_xll.ohTrigger(trigger,$X$24))</f>
        <v>1.3161561861931639E-2</v>
      </c>
      <c r="AH3189" s="43">
        <f>_xll.qlIndexFixing($X$9,$AB3189,TRUE,trigger)</f>
        <v>1.3155062374880096E-2</v>
      </c>
      <c r="AI3189" s="45">
        <f t="shared" si="64"/>
        <v>6.4994870515432818E-2</v>
      </c>
    </row>
    <row r="3190" spans="27:35" x14ac:dyDescent="0.2">
      <c r="AA3190" s="122" t="s">
        <v>88</v>
      </c>
      <c r="AB3190" s="40">
        <f>_xll.qlInterestRateIndexFixingDate($X$9,AC3190)</f>
        <v>61771</v>
      </c>
      <c r="AC3190" s="40">
        <f>_xll.qlCalendarAdvance(calendar,$AC3189,AA3190,,,trigger)</f>
        <v>61773</v>
      </c>
      <c r="AD3190" s="40">
        <f>_xll.qlInterestRateIndexMaturity($X$9,AC3190,)</f>
        <v>61954</v>
      </c>
      <c r="AE3190" s="43">
        <f>_xll.qlTenorBasisValue(TenorBasis6M,AC3190,_xll.ohTrigger(trigger,$X$24))</f>
        <v>1.9429039548770014E-4</v>
      </c>
      <c r="AF3190" s="90">
        <f>_xll.qlTenorBasisForwardRate(TenorBasis6M,AC3190,_xll.ohTrigger(trigger,$X$24))</f>
        <v>1.3114193670113636E-2</v>
      </c>
      <c r="AG3190" s="90">
        <f>_xll.qlIndexFixing(TenorBasisIndex6M,$AB3190,TRUE,_xll.ohTrigger(trigger,$X$24))</f>
        <v>1.3165980004737499E-2</v>
      </c>
      <c r="AH3190" s="43">
        <f>_xll.qlIndexFixing($X$9,$AB3190,TRUE,trigger)</f>
        <v>1.3159722905483305E-2</v>
      </c>
      <c r="AI3190" s="45">
        <f t="shared" si="64"/>
        <v>6.2570992541942372E-2</v>
      </c>
    </row>
    <row r="3191" spans="27:35" x14ac:dyDescent="0.2">
      <c r="AA3191" s="122" t="s">
        <v>88</v>
      </c>
      <c r="AB3191" s="40">
        <f>_xll.qlInterestRateIndexFixingDate($X$9,AC3191)</f>
        <v>61778</v>
      </c>
      <c r="AC3191" s="40">
        <f>_xll.qlCalendarAdvance(calendar,$AC3190,AA3191,,,trigger)</f>
        <v>61780</v>
      </c>
      <c r="AD3191" s="40">
        <f>_xll.qlInterestRateIndexMaturity($X$9,AC3191,)</f>
        <v>61961</v>
      </c>
      <c r="AE3191" s="43">
        <f>_xll.qlTenorBasisValue(TenorBasis6M,AC3191,_xll.ohTrigger(trigger,$X$24))</f>
        <v>1.9428471899961681E-4</v>
      </c>
      <c r="AF3191" s="90">
        <f>_xll.qlTenorBasisForwardRate(TenorBasis6M,AC3191,_xll.ohTrigger(trigger,$X$24))</f>
        <v>1.3118598408403546E-2</v>
      </c>
      <c r="AG3191" s="90">
        <f>_xll.qlIndexFixing(TenorBasisIndex6M,$AB3191,TRUE,_xll.ohTrigger(trigger,$X$24))</f>
        <v>1.3170384908767981E-2</v>
      </c>
      <c r="AH3191" s="43">
        <f>_xll.qlIndexFixing($X$9,$AB3191,TRUE,trigger)</f>
        <v>1.3164369469287084E-2</v>
      </c>
      <c r="AI3191" s="45">
        <f t="shared" si="64"/>
        <v>6.0154394808976941E-2</v>
      </c>
    </row>
    <row r="3192" spans="27:35" x14ac:dyDescent="0.2">
      <c r="AA3192" s="122" t="s">
        <v>88</v>
      </c>
      <c r="AB3192" s="40">
        <f>_xll.qlInterestRateIndexFixingDate($X$9,AC3192)</f>
        <v>61785</v>
      </c>
      <c r="AC3192" s="40">
        <f>_xll.qlCalendarAdvance(calendar,$AC3191,AA3192,,,trigger)</f>
        <v>61787</v>
      </c>
      <c r="AD3192" s="40">
        <f>_xll.qlInterestRateIndexMaturity($X$9,AC3192,)</f>
        <v>61970</v>
      </c>
      <c r="AE3192" s="43">
        <f>_xll.qlTenorBasisValue(TenorBasis6M,AC3192,_xll.ohTrigger(trigger,$X$24))</f>
        <v>1.9427906154731016E-4</v>
      </c>
      <c r="AF3192" s="90">
        <f>_xll.qlTenorBasisForwardRate(TenorBasis6M,AC3192,_xll.ohTrigger(trigger,$X$24))</f>
        <v>1.3124085360063521E-2</v>
      </c>
      <c r="AG3192" s="90">
        <f>_xll.qlIndexFixing(TenorBasisIndex6M,$AB3192,TRUE,_xll.ohTrigger(trigger,$X$24))</f>
        <v>1.3175875820063238E-2</v>
      </c>
      <c r="AH3192" s="43">
        <f>_xll.qlIndexFixing($X$9,$AB3192,TRUE,trigger)</f>
        <v>1.3170134801782578E-2</v>
      </c>
      <c r="AI3192" s="45">
        <f t="shared" si="64"/>
        <v>5.7410182806600513E-2</v>
      </c>
    </row>
    <row r="3193" spans="27:35" x14ac:dyDescent="0.2">
      <c r="AA3193" s="122" t="s">
        <v>88</v>
      </c>
      <c r="AB3193" s="40">
        <f>_xll.qlInterestRateIndexFixingDate($X$9,AC3193)</f>
        <v>61792</v>
      </c>
      <c r="AC3193" s="40">
        <f>_xll.qlCalendarAdvance(calendar,$AC3192,AA3193,,,trigger)</f>
        <v>61794</v>
      </c>
      <c r="AD3193" s="40">
        <f>_xll.qlInterestRateIndexMaturity($X$9,AC3193,)</f>
        <v>61980</v>
      </c>
      <c r="AE3193" s="43">
        <f>_xll.qlTenorBasisValue(TenorBasis6M,AC3193,_xll.ohTrigger(trigger,$X$24))</f>
        <v>1.9427342306777782E-4</v>
      </c>
      <c r="AF3193" s="90">
        <f>_xll.qlTenorBasisForwardRate(TenorBasis6M,AC3193,_xll.ohTrigger(trigger,$X$24))</f>
        <v>1.3130102401603517E-2</v>
      </c>
      <c r="AG3193" s="90">
        <f>_xll.qlIndexFixing(TenorBasisIndex6M,$AB3193,TRUE,_xll.ohTrigger(trigger,$X$24))</f>
        <v>1.318189872221245E-2</v>
      </c>
      <c r="AH3193" s="43">
        <f>_xll.qlIndexFixing($X$9,$AB3193,TRUE,trigger)</f>
        <v>1.3176447897477218E-2</v>
      </c>
      <c r="AI3193" s="45">
        <f t="shared" si="64"/>
        <v>5.4508247352320904E-2</v>
      </c>
    </row>
    <row r="3194" spans="27:35" x14ac:dyDescent="0.2">
      <c r="AA3194" s="122" t="s">
        <v>88</v>
      </c>
      <c r="AB3194" s="40">
        <f>_xll.qlInterestRateIndexFixingDate($X$9,AC3194)</f>
        <v>61799</v>
      </c>
      <c r="AC3194" s="40">
        <f>_xll.qlCalendarAdvance(calendar,$AC3193,AA3194,,,trigger)</f>
        <v>61801</v>
      </c>
      <c r="AD3194" s="40">
        <f>_xll.qlInterestRateIndexMaturity($X$9,AC3194,)</f>
        <v>61987</v>
      </c>
      <c r="AE3194" s="43">
        <f>_xll.qlTenorBasisValue(TenorBasis6M,AC3194,_xll.ohTrigger(trigger,$X$24))</f>
        <v>1.9426780349822239E-4</v>
      </c>
      <c r="AF3194" s="90">
        <f>_xll.qlTenorBasisForwardRate(TenorBasis6M,AC3194,_xll.ohTrigger(trigger,$X$24))</f>
        <v>1.3134463488015086E-2</v>
      </c>
      <c r="AG3194" s="90">
        <f>_xll.qlIndexFixing(TenorBasisIndex6M,$AB3194,TRUE,_xll.ohTrigger(trigger,$X$24))</f>
        <v>1.3186259976362099E-2</v>
      </c>
      <c r="AH3194" s="43">
        <f>_xll.qlIndexFixing($X$9,$AB3194,TRUE,trigger)</f>
        <v>1.3181048411124243E-2</v>
      </c>
      <c r="AI3194" s="45">
        <f t="shared" si="64"/>
        <v>5.2115652378562777E-2</v>
      </c>
    </row>
    <row r="3195" spans="27:35" x14ac:dyDescent="0.2">
      <c r="AA3195" s="122" t="s">
        <v>88</v>
      </c>
      <c r="AB3195" s="40">
        <f>_xll.qlInterestRateIndexFixingDate($X$9,AC3195)</f>
        <v>61806</v>
      </c>
      <c r="AC3195" s="40">
        <f>_xll.qlCalendarAdvance(calendar,$AC3194,AA3195,,,trigger)</f>
        <v>61808</v>
      </c>
      <c r="AD3195" s="40">
        <f>_xll.qlInterestRateIndexMaturity($X$9,AC3195,)</f>
        <v>61994</v>
      </c>
      <c r="AE3195" s="43">
        <f>_xll.qlTenorBasisValue(TenorBasis6M,AC3195,_xll.ohTrigger(trigger,$X$24))</f>
        <v>1.9426220277605095E-4</v>
      </c>
      <c r="AF3195" s="90">
        <f>_xll.qlTenorBasisForwardRate(TenorBasis6M,AC3195,_xll.ohTrigger(trigger,$X$24))</f>
        <v>1.3138811333195315E-2</v>
      </c>
      <c r="AG3195" s="90">
        <f>_xll.qlIndexFixing(TenorBasisIndex6M,$AB3195,TRUE,_xll.ohTrigger(trigger,$X$24))</f>
        <v>1.3190607988929293E-2</v>
      </c>
      <c r="AH3195" s="43">
        <f>_xll.qlIndexFixing($X$9,$AB3195,TRUE,trigger)</f>
        <v>1.3185634955294078E-2</v>
      </c>
      <c r="AI3195" s="45">
        <f t="shared" si="64"/>
        <v>4.9730336352145355E-2</v>
      </c>
    </row>
    <row r="3196" spans="27:35" x14ac:dyDescent="0.2">
      <c r="AA3196" s="122" t="s">
        <v>88</v>
      </c>
      <c r="AB3196" s="40">
        <f>_xll.qlInterestRateIndexFixingDate($X$9,AC3196)</f>
        <v>61813</v>
      </c>
      <c r="AC3196" s="40">
        <f>_xll.qlCalendarAdvance(calendar,$AC3195,AA3196,,,trigger)</f>
        <v>61815</v>
      </c>
      <c r="AD3196" s="40">
        <f>_xll.qlInterestRateIndexMaturity($X$9,AC3196,)</f>
        <v>62001</v>
      </c>
      <c r="AE3196" s="43">
        <f>_xll.qlTenorBasisValue(TenorBasis6M,AC3196,_xll.ohTrigger(trigger,$X$24))</f>
        <v>1.9425662083887425E-4</v>
      </c>
      <c r="AF3196" s="90">
        <f>_xll.qlTenorBasisForwardRate(TenorBasis6M,AC3196,_xll.ohTrigger(trigger,$X$24))</f>
        <v>1.3143145936995509E-2</v>
      </c>
      <c r="AG3196" s="90">
        <f>_xll.qlIndexFixing(TenorBasisIndex6M,$AB3196,TRUE,_xll.ohTrigger(trigger,$X$24))</f>
        <v>1.3194942759764476E-2</v>
      </c>
      <c r="AH3196" s="43">
        <f>_xll.qlIndexFixing($X$9,$AB3196,TRUE,trigger)</f>
        <v>1.3190207529887452E-2</v>
      </c>
      <c r="AI3196" s="45">
        <f t="shared" si="64"/>
        <v>4.7352298770241691E-2</v>
      </c>
    </row>
    <row r="3197" spans="27:35" x14ac:dyDescent="0.2">
      <c r="AA3197" s="122" t="s">
        <v>88</v>
      </c>
      <c r="AB3197" s="40">
        <f>_xll.qlInterestRateIndexFixingDate($X$9,AC3197)</f>
        <v>61820</v>
      </c>
      <c r="AC3197" s="40">
        <f>_xll.qlCalendarAdvance(calendar,$AC3196,AA3197,,,trigger)</f>
        <v>61822</v>
      </c>
      <c r="AD3197" s="40">
        <f>_xll.qlInterestRateIndexMaturity($X$9,AC3197,)</f>
        <v>62005</v>
      </c>
      <c r="AE3197" s="43">
        <f>_xll.qlTenorBasisValue(TenorBasis6M,AC3197,_xll.ohTrigger(trigger,$X$24))</f>
        <v>1.9425105762450621E-4</v>
      </c>
      <c r="AF3197" s="90">
        <f>_xll.qlTenorBasisForwardRate(TenorBasis6M,AC3197,_xll.ohTrigger(trigger,$X$24))</f>
        <v>1.3145836399699608E-2</v>
      </c>
      <c r="AG3197" s="90">
        <f>_xll.qlIndexFixing(TenorBasisIndex6M,$AB3197,TRUE,_xll.ohTrigger(trigger,$X$24))</f>
        <v>1.3197627687589648E-2</v>
      </c>
      <c r="AH3197" s="43">
        <f>_xll.qlIndexFixing($X$9,$AB3197,TRUE,trigger)</f>
        <v>1.3193079977448067E-2</v>
      </c>
      <c r="AI3197" s="45">
        <f t="shared" si="64"/>
        <v>4.5477101415815346E-2</v>
      </c>
    </row>
    <row r="3198" spans="27:35" x14ac:dyDescent="0.2">
      <c r="AA3198" s="122" t="s">
        <v>88</v>
      </c>
      <c r="AB3198" s="40">
        <f>_xll.qlInterestRateIndexFixingDate($X$9,AC3198)</f>
        <v>61827</v>
      </c>
      <c r="AC3198" s="40">
        <f>_xll.qlCalendarAdvance(calendar,$AC3197,AA3198,,,trigger)</f>
        <v>61829</v>
      </c>
      <c r="AD3198" s="40">
        <f>_xll.qlInterestRateIndexMaturity($X$9,AC3198,)</f>
        <v>62012</v>
      </c>
      <c r="AE3198" s="43">
        <f>_xll.qlTenorBasisValue(TenorBasis6M,AC3198,_xll.ohTrigger(trigger,$X$24))</f>
        <v>1.9424551307096314E-4</v>
      </c>
      <c r="AF3198" s="90">
        <f>_xll.qlTenorBasisForwardRate(TenorBasis6M,AC3198,_xll.ohTrigger(trigger,$X$24))</f>
        <v>1.3150146887149427E-2</v>
      </c>
      <c r="AG3198" s="90">
        <f>_xll.qlIndexFixing(TenorBasisIndex6M,$AB3198,TRUE,_xll.ohTrigger(trigger,$X$24))</f>
        <v>1.3201938339580634E-2</v>
      </c>
      <c r="AH3198" s="43">
        <f>_xll.qlIndexFixing($X$9,$AB3198,TRUE,trigger)</f>
        <v>1.3197627107790707E-2</v>
      </c>
      <c r="AI3198" s="45">
        <f t="shared" si="64"/>
        <v>4.3112317899274277E-2</v>
      </c>
    </row>
    <row r="3199" spans="27:35" x14ac:dyDescent="0.2">
      <c r="AA3199" s="122" t="s">
        <v>88</v>
      </c>
      <c r="AB3199" s="40">
        <f>_xll.qlInterestRateIndexFixingDate($X$9,AC3199)</f>
        <v>61834</v>
      </c>
      <c r="AC3199" s="40">
        <f>_xll.qlCalendarAdvance(calendar,$AC3198,AA3199,,,trigger)</f>
        <v>61836</v>
      </c>
      <c r="AD3199" s="40">
        <f>_xll.qlInterestRateIndexMaturity($X$9,AC3199,)</f>
        <v>62019</v>
      </c>
      <c r="AE3199" s="43">
        <f>_xll.qlTenorBasisValue(TenorBasis6M,AC3199,_xll.ohTrigger(trigger,$X$24))</f>
        <v>1.9423998711646319E-4</v>
      </c>
      <c r="AF3199" s="90">
        <f>_xll.qlTenorBasisForwardRate(TenorBasis6M,AC3199,_xll.ohTrigger(trigger,$X$24))</f>
        <v>1.3154444134093722E-2</v>
      </c>
      <c r="AG3199" s="90">
        <f>_xll.qlIndexFixing(TenorBasisIndex6M,$AB3199,TRUE,_xll.ohTrigger(trigger,$X$24))</f>
        <v>1.3206235750718397E-2</v>
      </c>
      <c r="AH3199" s="43">
        <f>_xll.qlIndexFixing($X$9,$AB3199,TRUE,trigger)</f>
        <v>1.3202160269644469E-2</v>
      </c>
      <c r="AI3199" s="45">
        <f t="shared" si="64"/>
        <v>4.0754810739281749E-2</v>
      </c>
    </row>
    <row r="3200" spans="27:35" x14ac:dyDescent="0.2">
      <c r="AA3200" s="122" t="s">
        <v>88</v>
      </c>
      <c r="AB3200" s="40">
        <f>_xll.qlInterestRateIndexFixingDate($X$9,AC3200)</f>
        <v>61841</v>
      </c>
      <c r="AC3200" s="40">
        <f>_xll.qlCalendarAdvance(calendar,$AC3199,AA3200,,,trigger)</f>
        <v>61843</v>
      </c>
      <c r="AD3200" s="40">
        <f>_xll.qlInterestRateIndexMaturity($X$9,AC3200,)</f>
        <v>62026</v>
      </c>
      <c r="AE3200" s="43">
        <f>_xll.qlTenorBasisValue(TenorBasis6M,AC3200,_xll.ohTrigger(trigger,$X$24))</f>
        <v>1.9423447969942566E-4</v>
      </c>
      <c r="AF3200" s="90">
        <f>_xll.qlTenorBasisForwardRate(TenorBasis6M,AC3200,_xll.ohTrigger(trigger,$X$24))</f>
        <v>1.3158728140384855E-2</v>
      </c>
      <c r="AG3200" s="90">
        <f>_xll.qlIndexFixing(TenorBasisIndex6M,$AB3200,TRUE,_xll.ohTrigger(trigger,$X$24))</f>
        <v>1.3210519920858355E-2</v>
      </c>
      <c r="AH3200" s="43">
        <f>_xll.qlIndexFixing($X$9,$AB3200,TRUE,trigger)</f>
        <v>1.3206679462914126E-2</v>
      </c>
      <c r="AI3200" s="45">
        <f t="shared" si="64"/>
        <v>3.8404579442291586E-2</v>
      </c>
    </row>
    <row r="3201" spans="27:35" x14ac:dyDescent="0.2">
      <c r="AA3201" s="122" t="s">
        <v>88</v>
      </c>
      <c r="AB3201" s="40">
        <f>_xll.qlInterestRateIndexFixingDate($X$9,AC3201)</f>
        <v>61847</v>
      </c>
      <c r="AC3201" s="40">
        <f>_xll.qlCalendarAdvance(calendar,$AC3200,AA3201,,,trigger)</f>
        <v>61850</v>
      </c>
      <c r="AD3201" s="40">
        <f>_xll.qlInterestRateIndexMaturity($X$9,AC3201,)</f>
        <v>62036</v>
      </c>
      <c r="AE3201" s="43">
        <f>_xll.qlTenorBasisValue(TenorBasis6M,AC3201,_xll.ohTrigger(trigger,$X$24))</f>
        <v>1.9422899075847039E-4</v>
      </c>
      <c r="AF3201" s="90">
        <f>_xll.qlTenorBasisForwardRate(TenorBasis6M,AC3201,_xll.ohTrigger(trigger,$X$24))</f>
        <v>1.3164620330044667E-2</v>
      </c>
      <c r="AG3201" s="90">
        <f>_xll.qlIndexFixing(TenorBasisIndex6M,$AB3201,TRUE,_xll.ohTrigger(trigger,$X$24))</f>
        <v>1.3216417982711075E-2</v>
      </c>
      <c r="AH3201" s="43">
        <f>_xll.qlIndexFixing($X$9,$AB3201,TRUE,trigger)</f>
        <v>1.3212860855785588E-2</v>
      </c>
      <c r="AI3201" s="45">
        <f t="shared" si="64"/>
        <v>3.5571269254870003E-2</v>
      </c>
    </row>
    <row r="3202" spans="27:35" x14ac:dyDescent="0.2">
      <c r="AA3202" s="122" t="s">
        <v>88</v>
      </c>
      <c r="AB3202" s="40">
        <f>_xll.qlInterestRateIndexFixingDate($X$9,AC3202)</f>
        <v>61855</v>
      </c>
      <c r="AC3202" s="40">
        <f>_xll.qlCalendarAdvance(calendar,$AC3201,AA3202,,,trigger)</f>
        <v>61857</v>
      </c>
      <c r="AD3202" s="40">
        <f>_xll.qlInterestRateIndexMaturity($X$9,AC3202,)</f>
        <v>62043</v>
      </c>
      <c r="AE3202" s="43">
        <f>_xll.qlTenorBasisValue(TenorBasis6M,AC3202,_xll.ohTrigger(trigger,$X$24))</f>
        <v>1.9422352023241714E-4</v>
      </c>
      <c r="AF3202" s="90">
        <f>_xll.qlTenorBasisForwardRate(TenorBasis6M,AC3202,_xll.ohTrigger(trigger,$X$24))</f>
        <v>1.3168875482422217E-2</v>
      </c>
      <c r="AG3202" s="90">
        <f>_xll.qlIndexFixing(TenorBasisIndex6M,$AB3202,TRUE,_xll.ohTrigger(trigger,$X$24))</f>
        <v>1.3220673300013041E-2</v>
      </c>
      <c r="AH3202" s="43">
        <f>_xll.qlIndexFixing($X$9,$AB3202,TRUE,trigger)</f>
        <v>1.3217349610868059E-2</v>
      </c>
      <c r="AI3202" s="45">
        <f t="shared" si="64"/>
        <v>3.32368914498192E-2</v>
      </c>
    </row>
    <row r="3203" spans="27:35" x14ac:dyDescent="0.2">
      <c r="AA3203" s="122" t="s">
        <v>88</v>
      </c>
      <c r="AB3203" s="40">
        <f>_xll.qlInterestRateIndexFixingDate($X$9,AC3203)</f>
        <v>61862</v>
      </c>
      <c r="AC3203" s="40">
        <f>_xll.qlCalendarAdvance(calendar,$AC3202,AA3203,,,trigger)</f>
        <v>61864</v>
      </c>
      <c r="AD3203" s="40">
        <f>_xll.qlInterestRateIndexMaturity($X$9,AC3203,)</f>
        <v>62050</v>
      </c>
      <c r="AE3203" s="43">
        <f>_xll.qlTenorBasisValue(TenorBasis6M,AC3203,_xll.ohTrigger(trigger,$X$24))</f>
        <v>1.9421806806028477E-4</v>
      </c>
      <c r="AF3203" s="90">
        <f>_xll.qlTenorBasisForwardRate(TenorBasis6M,AC3203,_xll.ohTrigger(trigger,$X$24))</f>
        <v>1.3173117392378413E-2</v>
      </c>
      <c r="AG3203" s="90">
        <f>_xll.qlIndexFixing(TenorBasisIndex6M,$AB3203,TRUE,_xll.ohTrigger(trigger,$X$24))</f>
        <v>1.3224915374542968E-2</v>
      </c>
      <c r="AH3203" s="43">
        <f>_xll.qlIndexFixing($X$9,$AB3203,TRUE,trigger)</f>
        <v>1.3221824395692462E-2</v>
      </c>
      <c r="AI3203" s="45">
        <f t="shared" si="64"/>
        <v>3.0909788505065899E-2</v>
      </c>
    </row>
    <row r="3204" spans="27:35" x14ac:dyDescent="0.2">
      <c r="AA3204" s="122" t="s">
        <v>88</v>
      </c>
      <c r="AB3204" s="40">
        <f>_xll.qlInterestRateIndexFixingDate($X$9,AC3204)</f>
        <v>61869</v>
      </c>
      <c r="AC3204" s="40">
        <f>_xll.qlCalendarAdvance(calendar,$AC3203,AA3204,,,trigger)</f>
        <v>61871</v>
      </c>
      <c r="AD3204" s="40">
        <f>_xll.qlInterestRateIndexMaturity($X$9,AC3204,)</f>
        <v>62057</v>
      </c>
      <c r="AE3204" s="43">
        <f>_xll.qlTenorBasisValue(TenorBasis6M,AC3204,_xll.ohTrigger(trigger,$X$24))</f>
        <v>1.9421263418129095E-4</v>
      </c>
      <c r="AF3204" s="90">
        <f>_xll.qlTenorBasisForwardRate(TenorBasis6M,AC3204,_xll.ohTrigger(trigger,$X$24))</f>
        <v>1.3177346059765418E-2</v>
      </c>
      <c r="AG3204" s="90">
        <f>_xll.qlIndexFixing(TenorBasisIndex6M,$AB3204,TRUE,_xll.ohTrigger(trigger,$X$24))</f>
        <v>1.3229144206150439E-2</v>
      </c>
      <c r="AH3204" s="43">
        <f>_xll.qlIndexFixing($X$9,$AB3204,TRUE,trigger)</f>
        <v>1.3226285210162529E-2</v>
      </c>
      <c r="AI3204" s="45">
        <f t="shared" si="64"/>
        <v>2.858995987909882E-2</v>
      </c>
    </row>
    <row r="3205" spans="27:35" x14ac:dyDescent="0.2">
      <c r="AA3205" s="122" t="s">
        <v>88</v>
      </c>
      <c r="AB3205" s="40">
        <f>_xll.qlInterestRateIndexFixingDate($X$9,AC3205)</f>
        <v>61876</v>
      </c>
      <c r="AC3205" s="40">
        <f>_xll.qlCalendarAdvance(calendar,$AC3204,AA3205,,,trigger)</f>
        <v>61878</v>
      </c>
      <c r="AD3205" s="40">
        <f>_xll.qlInterestRateIndexMaturity($X$9,AC3205,)</f>
        <v>62061</v>
      </c>
      <c r="AE3205" s="43">
        <f>_xll.qlTenorBasisValue(TenorBasis6M,AC3205,_xll.ohTrigger(trigger,$X$24))</f>
        <v>1.9420721853485119E-4</v>
      </c>
      <c r="AF3205" s="90">
        <f>_xll.qlTenorBasisForwardRate(TenorBasis6M,AC3205,_xll.ohTrigger(trigger,$X$24))</f>
        <v>1.3179949556920156E-2</v>
      </c>
      <c r="AG3205" s="90">
        <f>_xll.qlIndexFixing(TenorBasisIndex6M,$AB3205,TRUE,_xll.ohTrigger(trigger,$X$24))</f>
        <v>1.3231742151447179E-2</v>
      </c>
      <c r="AH3205" s="43">
        <f>_xll.qlIndexFixing($X$9,$AB3205,TRUE,trigger)</f>
        <v>1.3229065897149662E-2</v>
      </c>
      <c r="AI3205" s="45">
        <f t="shared" si="64"/>
        <v>2.6762542975171388E-2</v>
      </c>
    </row>
    <row r="3206" spans="27:35" x14ac:dyDescent="0.2">
      <c r="AA3206" s="122" t="s">
        <v>88</v>
      </c>
      <c r="AB3206" s="40">
        <f>_xll.qlInterestRateIndexFixingDate($X$9,AC3206)</f>
        <v>61883</v>
      </c>
      <c r="AC3206" s="40">
        <f>_xll.qlCalendarAdvance(calendar,$AC3205,AA3206,,,trigger)</f>
        <v>61885</v>
      </c>
      <c r="AD3206" s="40">
        <f>_xll.qlInterestRateIndexMaturity($X$9,AC3206,)</f>
        <v>62068</v>
      </c>
      <c r="AE3206" s="43">
        <f>_xll.qlTenorBasisValue(TenorBasis6M,AC3206,_xll.ohTrigger(trigger,$X$24))</f>
        <v>1.9420182106057838E-4</v>
      </c>
      <c r="AF3206" s="90">
        <f>_xll.qlTenorBasisForwardRate(TenorBasis6M,AC3206,_xll.ohTrigger(trigger,$X$24))</f>
        <v>1.3184154116224155E-2</v>
      </c>
      <c r="AG3206" s="90">
        <f>_xll.qlIndexFixing(TenorBasisIndex6M,$AB3206,TRUE,_xll.ohTrigger(trigger,$X$24))</f>
        <v>1.3235946872523415E-2</v>
      </c>
      <c r="AH3206" s="43">
        <f>_xll.qlIndexFixing($X$9,$AB3206,TRUE,trigger)</f>
        <v>1.3233501276911929E-2</v>
      </c>
      <c r="AI3206" s="45">
        <f t="shared" si="64"/>
        <v>2.4455956114857041E-2</v>
      </c>
    </row>
    <row r="3207" spans="27:35" x14ac:dyDescent="0.2">
      <c r="AA3207" s="122" t="s">
        <v>88</v>
      </c>
      <c r="AB3207" s="40">
        <f>_xll.qlInterestRateIndexFixingDate($X$9,AC3207)</f>
        <v>61890</v>
      </c>
      <c r="AC3207" s="40">
        <f>_xll.qlCalendarAdvance(calendar,$AC3206,AA3207,,,trigger)</f>
        <v>61892</v>
      </c>
      <c r="AD3207" s="40">
        <f>_xll.qlInterestRateIndexMaturity($X$9,AC3207,)</f>
        <v>62075</v>
      </c>
      <c r="AE3207" s="43">
        <f>_xll.qlTenorBasisValue(TenorBasis6M,AC3207,_xll.ohTrigger(trigger,$X$24))</f>
        <v>1.9419644169828219E-4</v>
      </c>
      <c r="AF3207" s="90">
        <f>_xll.qlTenorBasisForwardRate(TenorBasis6M,AC3207,_xll.ohTrigger(trigger,$X$24))</f>
        <v>1.3188345433855917E-2</v>
      </c>
      <c r="AG3207" s="90">
        <f>_xll.qlIndexFixing(TenorBasisIndex6M,$AB3207,TRUE,_xll.ohTrigger(trigger,$X$24))</f>
        <v>1.3240138351582768E-2</v>
      </c>
      <c r="AH3207" s="43">
        <f>_xll.qlIndexFixing($X$9,$AB3207,TRUE,trigger)</f>
        <v>1.3237922687425704E-2</v>
      </c>
      <c r="AI3207" s="45">
        <f t="shared" si="64"/>
        <v>2.2156641570642704E-2</v>
      </c>
    </row>
    <row r="3208" spans="27:35" x14ac:dyDescent="0.2">
      <c r="AA3208" s="122" t="s">
        <v>88</v>
      </c>
      <c r="AB3208" s="40">
        <f>_xll.qlInterestRateIndexFixingDate($X$9,AC3208)</f>
        <v>61897</v>
      </c>
      <c r="AC3208" s="40">
        <f>_xll.qlCalendarAdvance(calendar,$AC3207,AA3208,,,trigger)</f>
        <v>61899</v>
      </c>
      <c r="AD3208" s="40">
        <f>_xll.qlInterestRateIndexMaturity($X$9,AC3208,)</f>
        <v>62082</v>
      </c>
      <c r="AE3208" s="43">
        <f>_xll.qlTenorBasisValue(TenorBasis6M,AC3208,_xll.ohTrigger(trigger,$X$24))</f>
        <v>1.9419108038796828E-4</v>
      </c>
      <c r="AF3208" s="90">
        <f>_xll.qlTenorBasisForwardRate(TenorBasis6M,AC3208,_xll.ohTrigger(trigger,$X$24))</f>
        <v>1.3192523509672602E-2</v>
      </c>
      <c r="AG3208" s="90">
        <f>_xll.qlIndexFixing(TenorBasisIndex6M,$AB3208,TRUE,_xll.ohTrigger(trigger,$X$24))</f>
        <v>1.3244316588479346E-2</v>
      </c>
      <c r="AH3208" s="43">
        <f>_xll.qlIndexFixing($X$9,$AB3208,TRUE,trigger)</f>
        <v>1.3242330128597078E-2</v>
      </c>
      <c r="AI3208" s="45">
        <f t="shared" si="64"/>
        <v>1.9864598822683793E-2</v>
      </c>
    </row>
    <row r="3209" spans="27:35" x14ac:dyDescent="0.2">
      <c r="AA3209" s="122" t="s">
        <v>88</v>
      </c>
      <c r="AB3209" s="40">
        <f>_xll.qlInterestRateIndexFixingDate($X$9,AC3209)</f>
        <v>61904</v>
      </c>
      <c r="AC3209" s="40">
        <f>_xll.qlCalendarAdvance(calendar,$AC3208,AA3209,,,trigger)</f>
        <v>61906</v>
      </c>
      <c r="AD3209" s="40">
        <f>_xll.qlInterestRateIndexMaturity($X$9,AC3209,)</f>
        <v>62089</v>
      </c>
      <c r="AE3209" s="43">
        <f>_xll.qlTenorBasisValue(TenorBasis6M,AC3209,_xll.ohTrigger(trigger,$X$24))</f>
        <v>1.941857370698379E-4</v>
      </c>
      <c r="AF3209" s="90">
        <f>_xll.qlTenorBasisForwardRate(TenorBasis6M,AC3209,_xll.ohTrigger(trigger,$X$24))</f>
        <v>1.3196688343528752E-2</v>
      </c>
      <c r="AG3209" s="90">
        <f>_xll.qlIndexFixing(TenorBasisIndex6M,$AB3209,TRUE,_xll.ohTrigger(trigger,$X$24))</f>
        <v>1.3248481583070747E-2</v>
      </c>
      <c r="AH3209" s="43">
        <f>_xll.qlIndexFixing($X$9,$AB3209,TRUE,trigger)</f>
        <v>1.3246723600334315E-2</v>
      </c>
      <c r="AI3209" s="45">
        <f t="shared" si="64"/>
        <v>1.7579827364319622E-2</v>
      </c>
    </row>
    <row r="3210" spans="27:35" x14ac:dyDescent="0.2">
      <c r="AA3210" s="122" t="s">
        <v>88</v>
      </c>
      <c r="AB3210" s="40">
        <f>_xll.qlInterestRateIndexFixingDate($X$9,AC3210)</f>
        <v>61911</v>
      </c>
      <c r="AC3210" s="40">
        <f>_xll.qlCalendarAdvance(calendar,$AC3209,AA3210,,,trigger)</f>
        <v>61913</v>
      </c>
      <c r="AD3210" s="40">
        <f>_xll.qlInterestRateIndexMaturity($X$9,AC3210,)</f>
        <v>62099</v>
      </c>
      <c r="AE3210" s="43">
        <f>_xll.qlTenorBasisValue(TenorBasis6M,AC3210,_xll.ohTrigger(trigger,$X$24))</f>
        <v>1.9418041168428702E-4</v>
      </c>
      <c r="AF3210" s="90">
        <f>_xll.qlTenorBasisForwardRate(TenorBasis6M,AC3210,_xll.ohTrigger(trigger,$X$24))</f>
        <v>1.3202439961964609E-2</v>
      </c>
      <c r="AG3210" s="90">
        <f>_xll.qlIndexFixing(TenorBasisIndex6M,$AB3210,TRUE,_xll.ohTrigger(trigger,$X$24))</f>
        <v>1.3254239086292948E-2</v>
      </c>
      <c r="AH3210" s="43">
        <f>_xll.qlIndexFixing($X$9,$AB3210,TRUE,trigger)</f>
        <v>1.3252756714180145E-2</v>
      </c>
      <c r="AI3210" s="45">
        <f t="shared" si="64"/>
        <v>1.4823721128029432E-2</v>
      </c>
    </row>
    <row r="3211" spans="27:35" x14ac:dyDescent="0.2">
      <c r="AA3211" s="122" t="s">
        <v>88</v>
      </c>
      <c r="AB3211" s="40">
        <f>_xll.qlInterestRateIndexFixingDate($X$9,AC3211)</f>
        <v>61918</v>
      </c>
      <c r="AC3211" s="40">
        <f>_xll.qlCalendarAdvance(calendar,$AC3210,AA3211,,,trigger)</f>
        <v>61920</v>
      </c>
      <c r="AD3211" s="40">
        <f>_xll.qlInterestRateIndexMaturity($X$9,AC3211,)</f>
        <v>62106</v>
      </c>
      <c r="AE3211" s="43">
        <f>_xll.qlTenorBasisValue(TenorBasis6M,AC3211,_xll.ohTrigger(trigger,$X$24))</f>
        <v>1.9417510417190593E-4</v>
      </c>
      <c r="AF3211" s="90">
        <f>_xll.qlTenorBasisForwardRate(TenorBasis6M,AC3211,_xll.ohTrigger(trigger,$X$24))</f>
        <v>1.3206575927293969E-2</v>
      </c>
      <c r="AG3211" s="90">
        <f>_xll.qlIndexFixing(TenorBasisIndex6M,$AB3211,TRUE,_xll.ohTrigger(trigger,$X$24))</f>
        <v>1.3258375213380658E-2</v>
      </c>
      <c r="AH3211" s="43">
        <f>_xll.qlIndexFixing($X$9,$AB3211,TRUE,trigger)</f>
        <v>1.3257119733497162E-2</v>
      </c>
      <c r="AI3211" s="45">
        <f t="shared" si="64"/>
        <v>1.2554798834961411E-2</v>
      </c>
    </row>
    <row r="3212" spans="27:35" x14ac:dyDescent="0.2">
      <c r="AA3212" s="122" t="s">
        <v>88</v>
      </c>
      <c r="AB3212" s="40">
        <f>_xll.qlInterestRateIndexFixingDate($X$9,AC3212)</f>
        <v>61925</v>
      </c>
      <c r="AC3212" s="40">
        <f>_xll.qlCalendarAdvance(calendar,$AC3211,AA3212,,,trigger)</f>
        <v>61927</v>
      </c>
      <c r="AD3212" s="40">
        <f>_xll.qlInterestRateIndexMaturity($X$9,AC3212,)</f>
        <v>62113</v>
      </c>
      <c r="AE3212" s="43">
        <f>_xll.qlTenorBasisValue(TenorBasis6M,AC3212,_xll.ohTrigger(trigger,$X$24))</f>
        <v>1.9416981447347847E-4</v>
      </c>
      <c r="AF3212" s="90">
        <f>_xll.qlTenorBasisForwardRate(TenorBasis6M,AC3212,_xll.ohTrigger(trigger,$X$24))</f>
        <v>1.3210698648895066E-2</v>
      </c>
      <c r="AG3212" s="90">
        <f>_xll.qlIndexFixing(TenorBasisIndex6M,$AB3212,TRUE,_xll.ohTrigger(trigger,$X$24))</f>
        <v>1.3262498096390275E-2</v>
      </c>
      <c r="AH3212" s="43">
        <f>_xll.qlIndexFixing($X$9,$AB3212,TRUE,trigger)</f>
        <v>1.3261468781700019E-2</v>
      </c>
      <c r="AI3212" s="45">
        <f t="shared" si="64"/>
        <v>1.0293146902561057E-2</v>
      </c>
    </row>
    <row r="3213" spans="27:35" x14ac:dyDescent="0.2">
      <c r="AA3213" s="122" t="s">
        <v>88</v>
      </c>
      <c r="AB3213" s="40">
        <f>_xll.qlInterestRateIndexFixingDate($X$9,AC3213)</f>
        <v>61932</v>
      </c>
      <c r="AC3213" s="40">
        <f>_xll.qlCalendarAdvance(calendar,$AC3212,AA3213,,,trigger)</f>
        <v>61934</v>
      </c>
      <c r="AD3213" s="40">
        <f>_xll.qlInterestRateIndexMaturity($X$9,AC3213,)</f>
        <v>62120</v>
      </c>
      <c r="AE3213" s="43">
        <f>_xll.qlTenorBasisValue(TenorBasis6M,AC3213,_xll.ohTrigger(trigger,$X$24))</f>
        <v>1.9416454252998148E-4</v>
      </c>
      <c r="AF3213" s="90">
        <f>_xll.qlTenorBasisForwardRate(TenorBasis6M,AC3213,_xll.ohTrigger(trigger,$X$24))</f>
        <v>1.3214808126625647E-2</v>
      </c>
      <c r="AG3213" s="90">
        <f>_xll.qlIndexFixing(TenorBasisIndex6M,$AB3213,TRUE,_xll.ohTrigger(trigger,$X$24))</f>
        <v>1.3266607735176111E-2</v>
      </c>
      <c r="AH3213" s="43">
        <f>_xll.qlIndexFixing($X$9,$AB3213,TRUE,trigger)</f>
        <v>1.326580385869503E-2</v>
      </c>
      <c r="AI3213" s="45">
        <f t="shared" si="64"/>
        <v>8.0387648108103116E-3</v>
      </c>
    </row>
    <row r="3214" spans="27:35" x14ac:dyDescent="0.2">
      <c r="AA3214" s="122" t="s">
        <v>88</v>
      </c>
      <c r="AB3214" s="40">
        <f>_xll.qlInterestRateIndexFixingDate($X$9,AC3214)</f>
        <v>61939</v>
      </c>
      <c r="AC3214" s="40">
        <f>_xll.qlCalendarAdvance(calendar,$AC3213,AA3214,,,trigger)</f>
        <v>61941</v>
      </c>
      <c r="AD3214" s="40">
        <f>_xll.qlInterestRateIndexMaturity($X$9,AC3214,)</f>
        <v>62127</v>
      </c>
      <c r="AE3214" s="43">
        <f>_xll.qlTenorBasisValue(TenorBasis6M,AC3214,_xll.ohTrigger(trigger,$X$24))</f>
        <v>1.9415928828258417E-4</v>
      </c>
      <c r="AF3214" s="90">
        <f>_xll.qlTenorBasisForwardRate(TenorBasis6M,AC3214,_xll.ohTrigger(trigger,$X$24))</f>
        <v>1.3218904360343888E-2</v>
      </c>
      <c r="AG3214" s="90">
        <f>_xll.qlIndexFixing(TenorBasisIndex6M,$AB3214,TRUE,_xll.ohTrigger(trigger,$X$24))</f>
        <v>1.3270704129598491E-2</v>
      </c>
      <c r="AH3214" s="43">
        <f>_xll.qlIndexFixing($X$9,$AB3214,TRUE,trigger)</f>
        <v>1.3270124964388936E-2</v>
      </c>
      <c r="AI3214" s="45">
        <f t="shared" si="64"/>
        <v>5.7916520955492157E-3</v>
      </c>
    </row>
    <row r="3215" spans="27:35" x14ac:dyDescent="0.2">
      <c r="AA3215" s="122" t="s">
        <v>88</v>
      </c>
      <c r="AB3215" s="40">
        <f>_xll.qlInterestRateIndexFixingDate($X$9,AC3215)</f>
        <v>61946</v>
      </c>
      <c r="AC3215" s="40">
        <f>_xll.qlCalendarAdvance(calendar,$AC3214,AA3215,,,trigger)</f>
        <v>61948</v>
      </c>
      <c r="AD3215" s="40">
        <f>_xll.qlInterestRateIndexMaturity($X$9,AC3215,)</f>
        <v>62134</v>
      </c>
      <c r="AE3215" s="43">
        <f>_xll.qlTenorBasisValue(TenorBasis6M,AC3215,_xll.ohTrigger(trigger,$X$24))</f>
        <v>1.9415405167264756E-4</v>
      </c>
      <c r="AF3215" s="90">
        <f>_xll.qlTenorBasisForwardRate(TenorBasis6M,AC3215,_xll.ohTrigger(trigger,$X$24))</f>
        <v>1.3222987349907541E-2</v>
      </c>
      <c r="AG3215" s="90">
        <f>_xll.qlIndexFixing(TenorBasisIndex6M,$AB3215,TRUE,_xll.ohTrigger(trigger,$X$24))</f>
        <v>1.3274787279515164E-2</v>
      </c>
      <c r="AH3215" s="43">
        <f>_xll.qlIndexFixing($X$9,$AB3215,TRUE,trigger)</f>
        <v>1.3274432098689337E-2</v>
      </c>
      <c r="AI3215" s="45">
        <f t="shared" si="64"/>
        <v>3.5518082582702837E-3</v>
      </c>
    </row>
    <row r="3216" spans="27:35" x14ac:dyDescent="0.2">
      <c r="AA3216" s="122" t="s">
        <v>88</v>
      </c>
      <c r="AB3216" s="40">
        <f>_xll.qlInterestRateIndexFixingDate($X$9,AC3216)</f>
        <v>61953</v>
      </c>
      <c r="AC3216" s="40">
        <f>_xll.qlCalendarAdvance(calendar,$AC3215,AA3216,,,trigger)</f>
        <v>61955</v>
      </c>
      <c r="AD3216" s="40">
        <f>_xll.qlInterestRateIndexMaturity($X$9,AC3216,)</f>
        <v>62141</v>
      </c>
      <c r="AE3216" s="43">
        <f>_xll.qlTenorBasisValue(TenorBasis6M,AC3216,_xll.ohTrigger(trigger,$X$24))</f>
        <v>1.9414883264172372E-4</v>
      </c>
      <c r="AF3216" s="90">
        <f>_xll.qlTenorBasisForwardRate(TenorBasis6M,AC3216,_xll.ohTrigger(trigger,$X$24))</f>
        <v>1.322705709517521E-2</v>
      </c>
      <c r="AG3216" s="90">
        <f>_xll.qlIndexFixing(TenorBasisIndex6M,$AB3216,TRUE,_xll.ohTrigger(trigger,$X$24))</f>
        <v>1.3278857184783877E-2</v>
      </c>
      <c r="AH3216" s="43">
        <f>_xll.qlIndexFixing($X$9,$AB3216,TRUE,trigger)</f>
        <v>1.3278725261502545E-2</v>
      </c>
      <c r="AI3216" s="45">
        <f t="shared" si="64"/>
        <v>1.3192328133203313E-3</v>
      </c>
    </row>
    <row r="3217" spans="27:35" x14ac:dyDescent="0.2">
      <c r="AA3217" s="122" t="s">
        <v>88</v>
      </c>
      <c r="AB3217" s="40">
        <f>_xll.qlInterestRateIndexFixingDate($X$9,AC3217)</f>
        <v>61960</v>
      </c>
      <c r="AC3217" s="40">
        <f>_xll.qlCalendarAdvance(calendar,$AC3216,AA3217,,,trigger)</f>
        <v>61962</v>
      </c>
      <c r="AD3217" s="40">
        <f>_xll.qlInterestRateIndexMaturity($X$9,AC3217,)</f>
        <v>62148</v>
      </c>
      <c r="AE3217" s="43">
        <f>_xll.qlTenorBasisValue(TenorBasis6M,AC3217,_xll.ohTrigger(trigger,$X$24))</f>
        <v>1.9414363113155533E-4</v>
      </c>
      <c r="AF3217" s="90">
        <f>_xll.qlTenorBasisForwardRate(TenorBasis6M,AC3217,_xll.ohTrigger(trigger,$X$24))</f>
        <v>1.3231113596005933E-2</v>
      </c>
      <c r="AG3217" s="90">
        <f>_xll.qlIndexFixing(TenorBasisIndex6M,$AB3217,TRUE,_xll.ohTrigger(trigger,$X$24))</f>
        <v>1.328291384526324E-2</v>
      </c>
      <c r="AH3217" s="43">
        <f>_xll.qlIndexFixing($X$9,$AB3217,TRUE,trigger)</f>
        <v>1.3283004452737023E-2</v>
      </c>
      <c r="AI3217" s="45">
        <f t="shared" si="64"/>
        <v>-9.060747378254741E-4</v>
      </c>
    </row>
    <row r="3218" spans="27:35" x14ac:dyDescent="0.2">
      <c r="AA3218" s="122" t="s">
        <v>88</v>
      </c>
      <c r="AB3218" s="40">
        <f>_xll.qlInterestRateIndexFixingDate($X$9,AC3218)</f>
        <v>61967</v>
      </c>
      <c r="AC3218" s="40">
        <f>_xll.qlCalendarAdvance(calendar,$AC3217,AA3218,,,trigger)</f>
        <v>61969</v>
      </c>
      <c r="AD3218" s="40">
        <f>_xll.qlInterestRateIndexMaturity($X$9,AC3218,)</f>
        <v>62152</v>
      </c>
      <c r="AE3218" s="43">
        <f>_xll.qlTenorBasisValue(TenorBasis6M,AC3218,_xll.ohTrigger(trigger,$X$24))</f>
        <v>1.9413844708407498E-4</v>
      </c>
      <c r="AF3218" s="90">
        <f>_xll.qlTenorBasisForwardRate(TenorBasis6M,AC3218,_xll.ohTrigger(trigger,$X$24))</f>
        <v>1.3233575936671833E-2</v>
      </c>
      <c r="AG3218" s="90">
        <f>_xll.qlIndexFixing(TenorBasisIndex6M,$AB3218,TRUE,_xll.ohTrigger(trigger,$X$24))</f>
        <v>1.328537060725578E-2</v>
      </c>
      <c r="AH3218" s="43">
        <f>_xll.qlIndexFixing($X$9,$AB3218,TRUE,trigger)</f>
        <v>1.3285636206132006E-2</v>
      </c>
      <c r="AI3218" s="45">
        <f t="shared" si="64"/>
        <v>-2.6559887622568112E-3</v>
      </c>
    </row>
    <row r="3219" spans="27:35" x14ac:dyDescent="0.2">
      <c r="AA3219" s="122" t="s">
        <v>88</v>
      </c>
      <c r="AB3219" s="40">
        <f>_xll.qlInterestRateIndexFixingDate($X$9,AC3219)</f>
        <v>61974</v>
      </c>
      <c r="AC3219" s="40">
        <f>_xll.qlCalendarAdvance(calendar,$AC3218,AA3219,,,trigger)</f>
        <v>61976</v>
      </c>
      <c r="AD3219" s="40">
        <f>_xll.qlInterestRateIndexMaturity($X$9,AC3219,)</f>
        <v>62157</v>
      </c>
      <c r="AE3219" s="43">
        <f>_xll.qlTenorBasisValue(TenorBasis6M,AC3219,_xll.ohTrigger(trigger,$X$24))</f>
        <v>1.9413328044140459E-4</v>
      </c>
      <c r="AF3219" s="90">
        <f>_xll.qlTenorBasisForwardRate(TenorBasis6M,AC3219,_xll.ohTrigger(trigger,$X$24))</f>
        <v>1.3236555679057863E-2</v>
      </c>
      <c r="AG3219" s="90">
        <f>_xll.qlIndexFixing(TenorBasisIndex6M,$AB3219,TRUE,_xll.ohTrigger(trigger,$X$24))</f>
        <v>1.3288346681235583E-2</v>
      </c>
      <c r="AH3219" s="43">
        <f>_xll.qlIndexFixing($X$9,$AB3219,TRUE,trigger)</f>
        <v>1.3288802348771552E-2</v>
      </c>
      <c r="AI3219" s="45">
        <f t="shared" si="64"/>
        <v>-4.5566753596910925E-3</v>
      </c>
    </row>
    <row r="3220" spans="27:35" x14ac:dyDescent="0.2">
      <c r="AA3220" s="122" t="s">
        <v>88</v>
      </c>
      <c r="AB3220" s="40">
        <f>_xll.qlInterestRateIndexFixingDate($X$9,AC3220)</f>
        <v>61981</v>
      </c>
      <c r="AC3220" s="40">
        <f>_xll.qlCalendarAdvance(calendar,$AC3219,AA3220,,,trigger)</f>
        <v>61983</v>
      </c>
      <c r="AD3220" s="40">
        <f>_xll.qlInterestRateIndexMaturity($X$9,AC3220,)</f>
        <v>62164</v>
      </c>
      <c r="AE3220" s="43">
        <f>_xll.qlTenorBasisValue(TenorBasis6M,AC3220,_xll.ohTrigger(trigger,$X$24))</f>
        <v>1.9412813114585474E-4</v>
      </c>
      <c r="AF3220" s="90">
        <f>_xll.qlTenorBasisForwardRate(TenorBasis6M,AC3220,_xll.ohTrigger(trigger,$X$24))</f>
        <v>1.3240576439281193E-2</v>
      </c>
      <c r="AG3220" s="90">
        <f>_xll.qlIndexFixing(TenorBasisIndex6M,$AB3220,TRUE,_xll.ohTrigger(trigger,$X$24))</f>
        <v>1.3292367597275931E-2</v>
      </c>
      <c r="AH3220" s="43">
        <f>_xll.qlIndexFixing($X$9,$AB3220,TRUE,trigger)</f>
        <v>1.3293043834294577E-2</v>
      </c>
      <c r="AI3220" s="45">
        <f t="shared" si="64"/>
        <v>-6.7623701864583108E-3</v>
      </c>
    </row>
    <row r="3221" spans="27:35" x14ac:dyDescent="0.2">
      <c r="AA3221" s="122" t="s">
        <v>88</v>
      </c>
      <c r="AB3221" s="40">
        <f>_xll.qlInterestRateIndexFixingDate($X$9,AC3221)</f>
        <v>61988</v>
      </c>
      <c r="AC3221" s="40">
        <f>_xll.qlCalendarAdvance(calendar,$AC3220,AA3221,,,trigger)</f>
        <v>61990</v>
      </c>
      <c r="AD3221" s="40">
        <f>_xll.qlInterestRateIndexMaturity($X$9,AC3221,)</f>
        <v>62171</v>
      </c>
      <c r="AE3221" s="43">
        <f>_xll.qlTenorBasisValue(TenorBasis6M,AC3221,_xll.ohTrigger(trigger,$X$24))</f>
        <v>1.9412299913992419E-4</v>
      </c>
      <c r="AF3221" s="90">
        <f>_xll.qlTenorBasisForwardRate(TenorBasis6M,AC3221,_xll.ohTrigger(trigger,$X$24))</f>
        <v>1.3244583956762814E-2</v>
      </c>
      <c r="AG3221" s="90">
        <f>_xll.qlIndexFixing(TenorBasisIndex6M,$AB3221,TRUE,_xll.ohTrigger(trigger,$X$24))</f>
        <v>1.3296375270233184E-2</v>
      </c>
      <c r="AH3221" s="43">
        <f>_xll.qlIndexFixing($X$9,$AB3221,TRUE,trigger)</f>
        <v>1.3297271350227478E-2</v>
      </c>
      <c r="AI3221" s="45">
        <f t="shared" si="64"/>
        <v>-8.9607999429440477E-3</v>
      </c>
    </row>
    <row r="3222" spans="27:35" x14ac:dyDescent="0.2">
      <c r="AA3222" s="122" t="s">
        <v>88</v>
      </c>
      <c r="AB3222" s="40">
        <f>_xll.qlInterestRateIndexFixingDate($X$9,AC3222)</f>
        <v>61995</v>
      </c>
      <c r="AC3222" s="40">
        <f>_xll.qlCalendarAdvance(calendar,$AC3221,AA3222,,,trigger)</f>
        <v>61997</v>
      </c>
      <c r="AD3222" s="40">
        <f>_xll.qlInterestRateIndexMaturity($X$9,AC3222,)</f>
        <v>62178</v>
      </c>
      <c r="AE3222" s="43">
        <f>_xll.qlTenorBasisValue(TenorBasis6M,AC3222,_xll.ohTrigger(trigger,$X$24))</f>
        <v>1.9411788436629924E-4</v>
      </c>
      <c r="AF3222" s="90">
        <f>_xll.qlTenorBasisForwardRate(TenorBasis6M,AC3222,_xll.ohTrigger(trigger,$X$24))</f>
        <v>1.3248578231367584E-2</v>
      </c>
      <c r="AG3222" s="90">
        <f>_xll.qlIndexFixing(TenorBasisIndex6M,$AB3222,TRUE,_xll.ohTrigger(trigger,$X$24))</f>
        <v>1.3300369699970435E-2</v>
      </c>
      <c r="AH3222" s="43">
        <f>_xll.qlIndexFixing($X$9,$AB3222,TRUE,trigger)</f>
        <v>1.3301484896481926E-2</v>
      </c>
      <c r="AI3222" s="45">
        <f t="shared" si="64"/>
        <v>-1.1151965114905571E-2</v>
      </c>
    </row>
    <row r="3223" spans="27:35" x14ac:dyDescent="0.2">
      <c r="AA3223" s="122" t="s">
        <v>88</v>
      </c>
      <c r="AB3223" s="40">
        <f>_xll.qlInterestRateIndexFixingDate($X$9,AC3223)</f>
        <v>62002</v>
      </c>
      <c r="AC3223" s="40">
        <f>_xll.qlCalendarAdvance(calendar,$AC3222,AA3223,,,trigger)</f>
        <v>62004</v>
      </c>
      <c r="AD3223" s="40">
        <f>_xll.qlInterestRateIndexMaturity($X$9,AC3223,)</f>
        <v>62186</v>
      </c>
      <c r="AE3223" s="43">
        <f>_xll.qlTenorBasisValue(TenorBasis6M,AC3223,_xll.ohTrigger(trigger,$X$24))</f>
        <v>1.9411278676785302E-4</v>
      </c>
      <c r="AF3223" s="90">
        <f>_xll.qlTenorBasisForwardRate(TenorBasis6M,AC3223,_xll.ohTrigger(trigger,$X$24))</f>
        <v>1.3253082429632039E-2</v>
      </c>
      <c r="AG3223" s="90">
        <f>_xll.qlIndexFixing(TenorBasisIndex6M,$AB3223,TRUE,_xll.ohTrigger(trigger,$X$24))</f>
        <v>1.3304875968002276E-2</v>
      </c>
      <c r="AH3223" s="43">
        <f>_xll.qlIndexFixing($X$9,$AB3223,TRUE,trigger)</f>
        <v>1.3306224951329076E-2</v>
      </c>
      <c r="AI3223" s="45">
        <f t="shared" si="64"/>
        <v>-1.3489833268001683E-2</v>
      </c>
    </row>
    <row r="3224" spans="27:35" x14ac:dyDescent="0.2">
      <c r="AA3224" s="122" t="s">
        <v>88</v>
      </c>
      <c r="AB3224" s="40">
        <f>_xll.qlInterestRateIndexFixingDate($X$9,AC3224)</f>
        <v>62009</v>
      </c>
      <c r="AC3224" s="40">
        <f>_xll.qlCalendarAdvance(calendar,$AC3223,AA3224,,,trigger)</f>
        <v>62011</v>
      </c>
      <c r="AD3224" s="40">
        <f>_xll.qlInterestRateIndexMaturity($X$9,AC3224,)</f>
        <v>62193</v>
      </c>
      <c r="AE3224" s="43">
        <f>_xll.qlTenorBasisValue(TenorBasis6M,AC3224,_xll.ohTrigger(trigger,$X$24))</f>
        <v>1.9410770628764507E-4</v>
      </c>
      <c r="AF3224" s="90">
        <f>_xll.qlTenorBasisForwardRate(TenorBasis6M,AC3224,_xll.ohTrigger(trigger,$X$24))</f>
        <v>1.3257049417675592E-2</v>
      </c>
      <c r="AG3224" s="90">
        <f>_xll.qlIndexFixing(TenorBasisIndex6M,$AB3224,TRUE,_xll.ohTrigger(trigger,$X$24))</f>
        <v>1.3308843111042723E-2</v>
      </c>
      <c r="AH3224" s="43">
        <f>_xll.qlIndexFixing($X$9,$AB3224,TRUE,trigger)</f>
        <v>1.3310409714283261E-2</v>
      </c>
      <c r="AI3224" s="45">
        <f t="shared" si="64"/>
        <v>-1.5666032405388386E-2</v>
      </c>
    </row>
    <row r="3225" spans="27:35" x14ac:dyDescent="0.2">
      <c r="AA3225" s="122" t="s">
        <v>88</v>
      </c>
      <c r="AB3225" s="40">
        <f>_xll.qlInterestRateIndexFixingDate($X$9,AC3225)</f>
        <v>62016</v>
      </c>
      <c r="AC3225" s="40">
        <f>_xll.qlCalendarAdvance(calendar,$AC3224,AA3225,,,trigger)</f>
        <v>62018</v>
      </c>
      <c r="AD3225" s="40">
        <f>_xll.qlInterestRateIndexMaturity($X$9,AC3225,)</f>
        <v>62200</v>
      </c>
      <c r="AE3225" s="43">
        <f>_xll.qlTenorBasisValue(TenorBasis6M,AC3225,_xll.ohTrigger(trigger,$X$24))</f>
        <v>1.9410264286892057E-4</v>
      </c>
      <c r="AF3225" s="90">
        <f>_xll.qlTenorBasisForwardRate(TenorBasis6M,AC3225,_xll.ohTrigger(trigger,$X$24))</f>
        <v>1.3261003161982487E-2</v>
      </c>
      <c r="AG3225" s="90">
        <f>_xll.qlIndexFixing(TenorBasisIndex6M,$AB3225,TRUE,_xll.ohTrigger(trigger,$X$24))</f>
        <v>1.3312797010002172E-2</v>
      </c>
      <c r="AH3225" s="43">
        <f>_xll.qlIndexFixing($X$9,$AB3225,TRUE,trigger)</f>
        <v>1.3314580506822731E-2</v>
      </c>
      <c r="AI3225" s="45">
        <f t="shared" si="64"/>
        <v>-1.7834968205586443E-2</v>
      </c>
    </row>
    <row r="3226" spans="27:35" x14ac:dyDescent="0.2">
      <c r="AA3226" s="122" t="s">
        <v>88</v>
      </c>
      <c r="AB3226" s="40">
        <f>_xll.qlInterestRateIndexFixingDate($X$9,AC3226)</f>
        <v>62023</v>
      </c>
      <c r="AC3226" s="40">
        <f>_xll.qlCalendarAdvance(calendar,$AC3225,AA3226,,,trigger)</f>
        <v>62025</v>
      </c>
      <c r="AD3226" s="40">
        <f>_xll.qlInterestRateIndexMaturity($X$9,AC3226,)</f>
        <v>62207</v>
      </c>
      <c r="AE3226" s="43">
        <f>_xll.qlTenorBasisValue(TenorBasis6M,AC3226,_xll.ohTrigger(trigger,$X$24))</f>
        <v>1.9409759645510989E-4</v>
      </c>
      <c r="AF3226" s="90">
        <f>_xll.qlTenorBasisForwardRate(TenorBasis6M,AC3226,_xll.ohTrigger(trigger,$X$24))</f>
        <v>1.326494366241701E-2</v>
      </c>
      <c r="AG3226" s="90">
        <f>_xll.qlIndexFixing(TenorBasisIndex6M,$AB3226,TRUE,_xll.ohTrigger(trigger,$X$24))</f>
        <v>1.3316737664744472E-2</v>
      </c>
      <c r="AH3226" s="43">
        <f>_xll.qlIndexFixing($X$9,$AB3226,TRUE,trigger)</f>
        <v>1.3318737328859204E-2</v>
      </c>
      <c r="AI3226" s="45">
        <f t="shared" si="64"/>
        <v>-1.9996641147327493E-2</v>
      </c>
    </row>
    <row r="3227" spans="27:35" x14ac:dyDescent="0.2">
      <c r="AA3227" s="122" t="s">
        <v>88</v>
      </c>
      <c r="AB3227" s="40">
        <f>_xll.qlInterestRateIndexFixingDate($X$9,AC3227)</f>
        <v>62030</v>
      </c>
      <c r="AC3227" s="40">
        <f>_xll.qlCalendarAdvance(calendar,$AC3226,AA3227,,,trigger)</f>
        <v>62032</v>
      </c>
      <c r="AD3227" s="40">
        <f>_xll.qlInterestRateIndexMaturity($X$9,AC3227,)</f>
        <v>62213</v>
      </c>
      <c r="AE3227" s="43">
        <f>_xll.qlTenorBasisValue(TenorBasis6M,AC3227,_xll.ohTrigger(trigger,$X$24))</f>
        <v>1.9409256698982796E-4</v>
      </c>
      <c r="AF3227" s="90">
        <f>_xll.qlTenorBasisForwardRate(TenorBasis6M,AC3227,_xll.ohTrigger(trigger,$X$24))</f>
        <v>1.3268350956473428E-2</v>
      </c>
      <c r="AG3227" s="90">
        <f>_xll.qlIndexFixing(TenorBasisIndex6M,$AB3227,TRUE,_xll.ohTrigger(trigger,$X$24))</f>
        <v>1.3320143195605998E-2</v>
      </c>
      <c r="AH3227" s="43">
        <f>_xll.qlIndexFixing($X$9,$AB3227,TRUE,trigger)</f>
        <v>1.332234307950491E-2</v>
      </c>
      <c r="AI3227" s="45">
        <f t="shared" si="64"/>
        <v>-2.1998838989120001E-2</v>
      </c>
    </row>
    <row r="3228" spans="27:35" x14ac:dyDescent="0.2">
      <c r="AA3228" s="122" t="s">
        <v>88</v>
      </c>
      <c r="AB3228" s="40">
        <f>_xll.qlInterestRateIndexFixingDate($X$9,AC3228)</f>
        <v>62037</v>
      </c>
      <c r="AC3228" s="40">
        <f>_xll.qlCalendarAdvance(calendar,$AC3227,AA3228,,,trigger)</f>
        <v>62039</v>
      </c>
      <c r="AD3228" s="40">
        <f>_xll.qlInterestRateIndexMaturity($X$9,AC3228,)</f>
        <v>62220</v>
      </c>
      <c r="AE3228" s="43">
        <f>_xll.qlTenorBasisValue(TenorBasis6M,AC3228,_xll.ohTrigger(trigger,$X$24))</f>
        <v>1.9408755441687362E-4</v>
      </c>
      <c r="AF3228" s="90">
        <f>_xll.qlTenorBasisForwardRate(TenorBasis6M,AC3228,_xll.ohTrigger(trigger,$X$24))</f>
        <v>1.3272265770967663E-2</v>
      </c>
      <c r="AG3228" s="90">
        <f>_xll.qlIndexFixing(TenorBasisIndex6M,$AB3228,TRUE,_xll.ohTrigger(trigger,$X$24))</f>
        <v>1.3324058163179549E-2</v>
      </c>
      <c r="AH3228" s="43">
        <f>_xll.qlIndexFixing($X$9,$AB3228,TRUE,trigger)</f>
        <v>1.3326472805847022E-2</v>
      </c>
      <c r="AI3228" s="45">
        <f t="shared" si="64"/>
        <v>-2.4146426674722526E-2</v>
      </c>
    </row>
    <row r="3229" spans="27:35" x14ac:dyDescent="0.2">
      <c r="AA3229" s="122" t="s">
        <v>88</v>
      </c>
      <c r="AB3229" s="40">
        <f>_xll.qlInterestRateIndexFixingDate($X$9,AC3229)</f>
        <v>62044</v>
      </c>
      <c r="AC3229" s="40">
        <f>_xll.qlCalendarAdvance(calendar,$AC3228,AA3229,,,trigger)</f>
        <v>62046</v>
      </c>
      <c r="AD3229" s="40">
        <f>_xll.qlInterestRateIndexMaturity($X$9,AC3229,)</f>
        <v>62227</v>
      </c>
      <c r="AE3229" s="43">
        <f>_xll.qlTenorBasisValue(TenorBasis6M,AC3229,_xll.ohTrigger(trigger,$X$24))</f>
        <v>1.9408255868022905E-4</v>
      </c>
      <c r="AF3229" s="90">
        <f>_xll.qlTenorBasisForwardRate(TenorBasis6M,AC3229,_xll.ohTrigger(trigger,$X$24))</f>
        <v>1.3276167341641713E-2</v>
      </c>
      <c r="AG3229" s="90">
        <f>_xll.qlIndexFixing(TenorBasisIndex6M,$AB3229,TRUE,_xll.ohTrigger(trigger,$X$24))</f>
        <v>1.3327959886590208E-2</v>
      </c>
      <c r="AH3229" s="43">
        <f>_xll.qlIndexFixing($X$9,$AB3229,TRUE,trigger)</f>
        <v>1.3330588561899896E-2</v>
      </c>
      <c r="AI3229" s="45">
        <f t="shared" si="64"/>
        <v>-2.6286753096876891E-2</v>
      </c>
    </row>
    <row r="3230" spans="27:35" x14ac:dyDescent="0.2">
      <c r="AA3230" s="122" t="s">
        <v>88</v>
      </c>
      <c r="AB3230" s="40">
        <f>_xll.qlInterestRateIndexFixingDate($X$9,AC3230)</f>
        <v>62051</v>
      </c>
      <c r="AC3230" s="40">
        <f>_xll.qlCalendarAdvance(calendar,$AC3229,AA3230,,,trigger)</f>
        <v>62053</v>
      </c>
      <c r="AD3230" s="40">
        <f>_xll.qlInterestRateIndexMaturity($X$9,AC3230,)</f>
        <v>62234</v>
      </c>
      <c r="AE3230" s="43">
        <f>_xll.qlTenorBasisValue(TenorBasis6M,AC3230,_xll.ohTrigger(trigger,$X$24))</f>
        <v>1.9407757972405928E-4</v>
      </c>
      <c r="AF3230" s="90">
        <f>_xll.qlTenorBasisForwardRate(TenorBasis6M,AC3230,_xll.ohTrigger(trigger,$X$24))</f>
        <v>1.3280055668361322E-2</v>
      </c>
      <c r="AG3230" s="90">
        <f>_xll.qlIndexFixing(TenorBasisIndex6M,$AB3230,TRUE,_xll.ohTrigger(trigger,$X$24))</f>
        <v>1.3331848365704157E-2</v>
      </c>
      <c r="AH3230" s="43">
        <f>_xll.qlIndexFixing($X$9,$AB3230,TRUE,trigger)</f>
        <v>1.3334690347576535E-2</v>
      </c>
      <c r="AI3230" s="45">
        <f t="shared" si="64"/>
        <v>-2.8419818723784962E-2</v>
      </c>
    </row>
    <row r="3231" spans="27:35" x14ac:dyDescent="0.2">
      <c r="AA3231" s="122" t="s">
        <v>88</v>
      </c>
      <c r="AB3231" s="40">
        <f>_xll.qlInterestRateIndexFixingDate($X$9,AC3231)</f>
        <v>62058</v>
      </c>
      <c r="AC3231" s="40">
        <f>_xll.qlCalendarAdvance(calendar,$AC3230,AA3231,,,trigger)</f>
        <v>62060</v>
      </c>
      <c r="AD3231" s="40">
        <f>_xll.qlInterestRateIndexMaturity($X$9,AC3231,)</f>
        <v>62241</v>
      </c>
      <c r="AE3231" s="43">
        <f>_xll.qlTenorBasisValue(TenorBasis6M,AC3231,_xll.ohTrigger(trigger,$X$24))</f>
        <v>1.9407261749271153E-4</v>
      </c>
      <c r="AF3231" s="90">
        <f>_xll.qlTenorBasisForwardRate(TenorBasis6M,AC3231,_xll.ohTrigger(trigger,$X$24))</f>
        <v>1.3283930750993557E-2</v>
      </c>
      <c r="AG3231" s="90">
        <f>_xll.qlIndexFixing(TenorBasisIndex6M,$AB3231,TRUE,_xll.ohTrigger(trigger,$X$24))</f>
        <v>1.3335723600389789E-2</v>
      </c>
      <c r="AH3231" s="43">
        <f>_xll.qlIndexFixing($X$9,$AB3231,TRUE,trigger)</f>
        <v>1.3338778162791699E-2</v>
      </c>
      <c r="AI3231" s="45">
        <f t="shared" si="64"/>
        <v>-3.0545624019103629E-2</v>
      </c>
    </row>
    <row r="3232" spans="27:35" x14ac:dyDescent="0.2">
      <c r="AA3232" s="122" t="s">
        <v>88</v>
      </c>
      <c r="AB3232" s="40">
        <f>_xll.qlInterestRateIndexFixingDate($X$9,AC3232)</f>
        <v>62065</v>
      </c>
      <c r="AC3232" s="40">
        <f>_xll.qlCalendarAdvance(calendar,$AC3231,AA3232,,,trigger)</f>
        <v>62067</v>
      </c>
      <c r="AD3232" s="40">
        <f>_xll.qlInterestRateIndexMaturity($X$9,AC3232,)</f>
        <v>62249</v>
      </c>
      <c r="AE3232" s="43">
        <f>_xll.qlTenorBasisValue(TenorBasis6M,AC3232,_xll.ohTrigger(trigger,$X$24))</f>
        <v>1.9406767193071454E-4</v>
      </c>
      <c r="AF3232" s="90">
        <f>_xll.qlTenorBasisForwardRate(TenorBasis6M,AC3232,_xll.ohTrigger(trigger,$X$24))</f>
        <v>1.3288308536191656E-2</v>
      </c>
      <c r="AG3232" s="90">
        <f>_xll.qlIndexFixing(TenorBasisIndex6M,$AB3232,TRUE,_xll.ohTrigger(trigger,$X$24))</f>
        <v>1.3340103457139462E-2</v>
      </c>
      <c r="AH3232" s="43">
        <f>_xll.qlIndexFixing($X$9,$AB3232,TRUE,trigger)</f>
        <v>1.3343384875639023E-2</v>
      </c>
      <c r="AI3232" s="45">
        <f t="shared" si="64"/>
        <v>-3.2814184995604706E-2</v>
      </c>
    </row>
    <row r="3233" spans="27:35" x14ac:dyDescent="0.2">
      <c r="AA3233" s="122" t="s">
        <v>88</v>
      </c>
      <c r="AB3233" s="40">
        <f>_xll.qlInterestRateIndexFixingDate($X$9,AC3233)</f>
        <v>62072</v>
      </c>
      <c r="AC3233" s="40">
        <f>_xll.qlCalendarAdvance(calendar,$AC3232,AA3233,,,trigger)</f>
        <v>62074</v>
      </c>
      <c r="AD3233" s="40">
        <f>_xll.qlInterestRateIndexMaturity($X$9,AC3233,)</f>
        <v>62256</v>
      </c>
      <c r="AE3233" s="43">
        <f>_xll.qlTenorBasisValue(TenorBasis6M,AC3233,_xll.ohTrigger(trigger,$X$24))</f>
        <v>1.9406274298277819E-4</v>
      </c>
      <c r="AF3233" s="90">
        <f>_xll.qlTenorBasisForwardRate(TenorBasis6M,AC3233,_xll.ohTrigger(trigger,$X$24))</f>
        <v>1.3292156325772679E-2</v>
      </c>
      <c r="AG3233" s="90">
        <f>_xll.qlIndexFixing(TenorBasisIndex6M,$AB3233,TRUE,_xll.ohTrigger(trigger,$X$24))</f>
        <v>1.3343951398619198E-2</v>
      </c>
      <c r="AH3233" s="43">
        <f>_xll.qlIndexFixing($X$9,$AB3233,TRUE,trigger)</f>
        <v>1.3347443901721743E-2</v>
      </c>
      <c r="AI3233" s="45">
        <f t="shared" si="64"/>
        <v>-3.4925031025447723E-2</v>
      </c>
    </row>
    <row r="3234" spans="27:35" x14ac:dyDescent="0.2">
      <c r="AA3234" s="122" t="s">
        <v>88</v>
      </c>
      <c r="AB3234" s="40">
        <f>_xll.qlInterestRateIndexFixingDate($X$9,AC3234)</f>
        <v>62079</v>
      </c>
      <c r="AC3234" s="40">
        <f>_xll.qlCalendarAdvance(calendar,$AC3233,AA3234,,,trigger)</f>
        <v>62081</v>
      </c>
      <c r="AD3234" s="40">
        <f>_xll.qlInterestRateIndexMaturity($X$9,AC3234,)</f>
        <v>62263</v>
      </c>
      <c r="AE3234" s="43">
        <f>_xll.qlTenorBasisValue(TenorBasis6M,AC3234,_xll.ohTrigger(trigger,$X$24))</f>
        <v>1.9405783059379278E-4</v>
      </c>
      <c r="AF3234" s="90">
        <f>_xll.qlTenorBasisForwardRate(TenorBasis6M,AC3234,_xll.ohTrigger(trigger,$X$24))</f>
        <v>1.3295990870417128E-2</v>
      </c>
      <c r="AG3234" s="90">
        <f>_xll.qlIndexFixing(TenorBasisIndex6M,$AB3234,TRUE,_xll.ohTrigger(trigger,$X$24))</f>
        <v>1.3347786094818459E-2</v>
      </c>
      <c r="AH3234" s="43">
        <f>_xll.qlIndexFixing($X$9,$AB3234,TRUE,trigger)</f>
        <v>1.3351488956610152E-2</v>
      </c>
      <c r="AI3234" s="45">
        <f t="shared" si="64"/>
        <v>-3.7028617916930878E-2</v>
      </c>
    </row>
    <row r="3235" spans="27:35" x14ac:dyDescent="0.2">
      <c r="AA3235" s="122" t="s">
        <v>88</v>
      </c>
      <c r="AB3235" s="40">
        <f>_xll.qlInterestRateIndexFixingDate($X$9,AC3235)</f>
        <v>62085</v>
      </c>
      <c r="AC3235" s="40">
        <f>_xll.qlCalendarAdvance(calendar,$AC3234,AA3235,,,trigger)</f>
        <v>62089</v>
      </c>
      <c r="AD3235" s="40">
        <f>_xll.qlInterestRateIndexMaturity($X$9,AC3235,)</f>
        <v>62271</v>
      </c>
      <c r="AE3235" s="43">
        <f>_xll.qlTenorBasisValue(TenorBasis6M,AC3235,_xll.ohTrigger(trigger,$X$24))</f>
        <v>1.9405223664076306E-4</v>
      </c>
      <c r="AF3235" s="90">
        <f>_xll.qlTenorBasisForwardRate(TenorBasis6M,AC3235,_xll.ohTrigger(trigger,$X$24))</f>
        <v>1.330035698869372E-2</v>
      </c>
      <c r="AG3235" s="90">
        <f>_xll.qlIndexFixing(TenorBasisIndex6M,$AB3235,TRUE,_xll.ohTrigger(trigger,$X$24))</f>
        <v>1.3352152385878596E-2</v>
      </c>
      <c r="AH3235" s="43">
        <f>_xll.qlIndexFixing($X$9,$AB3235,TRUE,trigger)</f>
        <v>1.3356094768787515E-2</v>
      </c>
      <c r="AI3235" s="45">
        <f t="shared" si="64"/>
        <v>-3.9423829089196838E-2</v>
      </c>
    </row>
    <row r="3236" spans="27:35" x14ac:dyDescent="0.2">
      <c r="AA3236" s="122" t="s">
        <v>88</v>
      </c>
      <c r="AB3236" s="40">
        <f>_xll.qlInterestRateIndexFixingDate($X$9,AC3236)</f>
        <v>62093</v>
      </c>
      <c r="AC3236" s="40">
        <f>_xll.qlCalendarAdvance(calendar,$AC3235,AA3236,,,trigger)</f>
        <v>62096</v>
      </c>
      <c r="AD3236" s="40">
        <f>_xll.qlInterestRateIndexMaturity($X$9,AC3236,)</f>
        <v>62277</v>
      </c>
      <c r="AE3236" s="43">
        <f>_xll.qlTenorBasisValue(TenorBasis6M,AC3236,_xll.ohTrigger(trigger,$X$24))</f>
        <v>1.9404735955050613E-4</v>
      </c>
      <c r="AF3236" s="90">
        <f>_xll.qlTenorBasisForwardRate(TenorBasis6M,AC3236,_xll.ohTrigger(trigger,$X$24))</f>
        <v>1.3303650539928597E-2</v>
      </c>
      <c r="AG3236" s="90">
        <f>_xll.qlIndexFixing(TenorBasisIndex6M,$AB3236,TRUE,_xll.ohTrigger(trigger,$X$24))</f>
        <v>1.3355444165900097E-2</v>
      </c>
      <c r="AH3236" s="43">
        <f>_xll.qlIndexFixing($X$9,$AB3236,TRUE,trigger)</f>
        <v>1.335958053298541E-2</v>
      </c>
      <c r="AI3236" s="45">
        <f t="shared" si="64"/>
        <v>-4.1363670853136053E-2</v>
      </c>
    </row>
    <row r="3237" spans="27:35" x14ac:dyDescent="0.2">
      <c r="AA3237" s="122" t="s">
        <v>88</v>
      </c>
      <c r="AB3237" s="40">
        <f>_xll.qlInterestRateIndexFixingDate($X$9,AC3237)</f>
        <v>62101</v>
      </c>
      <c r="AC3237" s="40">
        <f>_xll.qlCalendarAdvance(calendar,$AC3236,AA3237,,,trigger)</f>
        <v>62103</v>
      </c>
      <c r="AD3237" s="40">
        <f>_xll.qlInterestRateIndexMaturity($X$9,AC3237,)</f>
        <v>62284</v>
      </c>
      <c r="AE3237" s="43">
        <f>_xll.qlTenorBasisValue(TenorBasis6M,AC3237,_xll.ohTrigger(trigger,$X$24))</f>
        <v>1.940424988471666E-4</v>
      </c>
      <c r="AF3237" s="90">
        <f>_xll.qlTenorBasisForwardRate(TenorBasis6M,AC3237,_xll.ohTrigger(trigger,$X$24))</f>
        <v>1.3307444263148364E-2</v>
      </c>
      <c r="AG3237" s="90">
        <f>_xll.qlIndexFixing(TenorBasisIndex6M,$AB3237,TRUE,_xll.ohTrigger(trigger,$X$24))</f>
        <v>1.3359238039069309E-2</v>
      </c>
      <c r="AH3237" s="43">
        <f>_xll.qlIndexFixing($X$9,$AB3237,TRUE,trigger)</f>
        <v>1.3363582527782402E-2</v>
      </c>
      <c r="AI3237" s="45">
        <f t="shared" si="64"/>
        <v>-4.3444887130924398E-2</v>
      </c>
    </row>
    <row r="3238" spans="27:35" x14ac:dyDescent="0.2">
      <c r="AA3238" s="122" t="s">
        <v>88</v>
      </c>
      <c r="AB3238" s="40">
        <f>_xll.qlInterestRateIndexFixingDate($X$9,AC3238)</f>
        <v>62108</v>
      </c>
      <c r="AC3238" s="40">
        <f>_xll.qlCalendarAdvance(calendar,$AC3237,AA3238,,,trigger)</f>
        <v>62110</v>
      </c>
      <c r="AD3238" s="40">
        <f>_xll.qlInterestRateIndexMaturity($X$9,AC3238,)</f>
        <v>62291</v>
      </c>
      <c r="AE3238" s="43">
        <f>_xll.qlTenorBasisValue(TenorBasis6M,AC3238,_xll.ohTrigger(trigger,$X$24))</f>
        <v>1.9403765447637618E-4</v>
      </c>
      <c r="AF3238" s="90">
        <f>_xll.qlTenorBasisForwardRate(TenorBasis6M,AC3238,_xll.ohTrigger(trigger,$X$24))</f>
        <v>1.3311224741346699E-2</v>
      </c>
      <c r="AG3238" s="90">
        <f>_xll.qlIndexFixing(TenorBasisIndex6M,$AB3238,TRUE,_xll.ohTrigger(trigger,$X$24))</f>
        <v>1.3363018666875705E-2</v>
      </c>
      <c r="AH3238" s="43">
        <f>_xll.qlIndexFixing($X$9,$AB3238,TRUE,trigger)</f>
        <v>1.3367570551511995E-2</v>
      </c>
      <c r="AI3238" s="45">
        <f t="shared" si="64"/>
        <v>-4.5518846362897769E-2</v>
      </c>
    </row>
    <row r="3239" spans="27:35" x14ac:dyDescent="0.2">
      <c r="AA3239" s="122" t="s">
        <v>88</v>
      </c>
      <c r="AB3239" s="40">
        <f>_xll.qlInterestRateIndexFixingDate($X$9,AC3239)</f>
        <v>62115</v>
      </c>
      <c r="AC3239" s="40">
        <f>_xll.qlCalendarAdvance(calendar,$AC3238,AA3239,,,trigger)</f>
        <v>62117</v>
      </c>
      <c r="AD3239" s="40">
        <f>_xll.qlInterestRateIndexMaturity($X$9,AC3239,)</f>
        <v>62298</v>
      </c>
      <c r="AE3239" s="43">
        <f>_xll.qlTenorBasisValue(TenorBasis6M,AC3239,_xll.ohTrigger(trigger,$X$24))</f>
        <v>1.9403282638394423E-4</v>
      </c>
      <c r="AF3239" s="90">
        <f>_xll.qlTenorBasisForwardRate(TenorBasis6M,AC3239,_xll.ohTrigger(trigger,$X$24))</f>
        <v>1.3314991974396851E-2</v>
      </c>
      <c r="AG3239" s="90">
        <f>_xll.qlIndexFixing(TenorBasisIndex6M,$AB3239,TRUE,_xll.ohTrigger(trigger,$X$24))</f>
        <v>1.3366786049190326E-2</v>
      </c>
      <c r="AH3239" s="43">
        <f>_xll.qlIndexFixing($X$9,$AB3239,TRUE,trigger)</f>
        <v>1.3371544604091606E-2</v>
      </c>
      <c r="AI3239" s="45">
        <f t="shared" si="64"/>
        <v>-4.7585549012799794E-2</v>
      </c>
    </row>
    <row r="3240" spans="27:35" x14ac:dyDescent="0.2">
      <c r="AA3240" s="122" t="s">
        <v>88</v>
      </c>
      <c r="AB3240" s="40">
        <f>_xll.qlInterestRateIndexFixingDate($X$9,AC3240)</f>
        <v>62122</v>
      </c>
      <c r="AC3240" s="40">
        <f>_xll.qlCalendarAdvance(calendar,$AC3239,AA3240,,,trigger)</f>
        <v>62124</v>
      </c>
      <c r="AD3240" s="40">
        <f>_xll.qlInterestRateIndexMaturity($X$9,AC3240,)</f>
        <v>62305</v>
      </c>
      <c r="AE3240" s="43">
        <f>_xll.qlTenorBasisValue(TenorBasis6M,AC3240,_xll.ohTrigger(trigger,$X$24))</f>
        <v>1.9402801451585692E-4</v>
      </c>
      <c r="AF3240" s="90">
        <f>_xll.qlTenorBasisForwardRate(TenorBasis6M,AC3240,_xll.ohTrigger(trigger,$X$24))</f>
        <v>1.3318745962167656E-2</v>
      </c>
      <c r="AG3240" s="90">
        <f>_xll.qlIndexFixing(TenorBasisIndex6M,$AB3240,TRUE,_xll.ohTrigger(trigger,$X$24))</f>
        <v>1.337054018588333E-2</v>
      </c>
      <c r="AH3240" s="43">
        <f>_xll.qlIndexFixing($X$9,$AB3240,TRUE,trigger)</f>
        <v>1.3375504685436881E-2</v>
      </c>
      <c r="AI3240" s="45">
        <f t="shared" si="64"/>
        <v>-4.9644995535509662E-2</v>
      </c>
    </row>
    <row r="3241" spans="27:35" x14ac:dyDescent="0.2">
      <c r="AA3241" s="122" t="s">
        <v>88</v>
      </c>
      <c r="AB3241" s="40">
        <f>_xll.qlInterestRateIndexFixingDate($X$9,AC3241)</f>
        <v>62129</v>
      </c>
      <c r="AC3241" s="40">
        <f>_xll.qlCalendarAdvance(calendar,$AC3240,AA3241,,,trigger)</f>
        <v>62131</v>
      </c>
      <c r="AD3241" s="40">
        <f>_xll.qlInterestRateIndexMaturity($X$9,AC3241,)</f>
        <v>62312</v>
      </c>
      <c r="AE3241" s="43">
        <f>_xll.qlTenorBasisValue(TenorBasis6M,AC3241,_xll.ohTrigger(trigger,$X$24))</f>
        <v>1.9402321881827688E-4</v>
      </c>
      <c r="AF3241" s="90">
        <f>_xll.qlTenorBasisForwardRate(TenorBasis6M,AC3241,_xll.ohTrigger(trigger,$X$24))</f>
        <v>1.3322486704533686E-2</v>
      </c>
      <c r="AG3241" s="90">
        <f>_xll.qlIndexFixing(TenorBasisIndex6M,$AB3241,TRUE,_xll.ohTrigger(trigger,$X$24))</f>
        <v>1.3374281076829735E-2</v>
      </c>
      <c r="AH3241" s="43">
        <f>_xll.qlIndexFixing($X$9,$AB3241,TRUE,trigger)</f>
        <v>1.337945079546656E-2</v>
      </c>
      <c r="AI3241" s="45">
        <f t="shared" si="64"/>
        <v>-5.1697186368247078E-2</v>
      </c>
    </row>
    <row r="3242" spans="27:35" x14ac:dyDescent="0.2">
      <c r="AA3242" s="122" t="s">
        <v>88</v>
      </c>
      <c r="AB3242" s="40">
        <f>_xll.qlInterestRateIndexFixingDate($X$9,AC3242)</f>
        <v>62136</v>
      </c>
      <c r="AC3242" s="40">
        <f>_xll.qlCalendarAdvance(calendar,$AC3241,AA3242,,,trigger)</f>
        <v>62138</v>
      </c>
      <c r="AD3242" s="40">
        <f>_xll.qlInterestRateIndexMaturity($X$9,AC3242,)</f>
        <v>62319</v>
      </c>
      <c r="AE3242" s="43">
        <f>_xll.qlTenorBasisValue(TenorBasis6M,AC3242,_xll.ohTrigger(trigger,$X$24))</f>
        <v>1.9401843923754248E-4</v>
      </c>
      <c r="AF3242" s="90">
        <f>_xll.qlTenorBasisForwardRate(TenorBasis6M,AC3242,_xll.ohTrigger(trigger,$X$24))</f>
        <v>1.3326214201365545E-2</v>
      </c>
      <c r="AG3242" s="90">
        <f>_xll.qlIndexFixing(TenorBasisIndex6M,$AB3242,TRUE,_xll.ohTrigger(trigger,$X$24))</f>
        <v>1.3378008721899702E-2</v>
      </c>
      <c r="AH3242" s="43">
        <f>_xll.qlIndexFixing($X$9,$AB3242,TRUE,trigger)</f>
        <v>1.3383382934096291E-2</v>
      </c>
      <c r="AI3242" s="45">
        <f t="shared" ref="AI3242:AI3305" si="65">(AG3242-AH3242)*10000</f>
        <v>-5.3742121965891232E-2</v>
      </c>
    </row>
    <row r="3243" spans="27:35" x14ac:dyDescent="0.2">
      <c r="AA3243" s="122" t="s">
        <v>88</v>
      </c>
      <c r="AB3243" s="40">
        <f>_xll.qlInterestRateIndexFixingDate($X$9,AC3243)</f>
        <v>62143</v>
      </c>
      <c r="AC3243" s="40">
        <f>_xll.qlCalendarAdvance(calendar,$AC3242,AA3243,,,trigger)</f>
        <v>62145</v>
      </c>
      <c r="AD3243" s="40">
        <f>_xll.qlInterestRateIndexMaturity($X$9,AC3243,)</f>
        <v>62326</v>
      </c>
      <c r="AE3243" s="43">
        <f>_xll.qlTenorBasisValue(TenorBasis6M,AC3243,_xll.ohTrigger(trigger,$X$24))</f>
        <v>1.9401367572016744E-4</v>
      </c>
      <c r="AF3243" s="90">
        <f>_xll.qlTenorBasisForwardRate(TenorBasis6M,AC3243,_xll.ohTrigger(trigger,$X$24))</f>
        <v>1.3329928452536924E-2</v>
      </c>
      <c r="AG3243" s="90">
        <f>_xll.qlIndexFixing(TenorBasisIndex6M,$AB3243,TRUE,_xll.ohTrigger(trigger,$X$24))</f>
        <v>1.3381723120966919E-2</v>
      </c>
      <c r="AH3243" s="43">
        <f>_xll.qlIndexFixing($X$9,$AB3243,TRUE,trigger)</f>
        <v>1.3387301101245253E-2</v>
      </c>
      <c r="AI3243" s="45">
        <f t="shared" si="65"/>
        <v>-5.5779802783338661E-2</v>
      </c>
    </row>
    <row r="3244" spans="27:35" x14ac:dyDescent="0.2">
      <c r="AA3244" s="122" t="s">
        <v>88</v>
      </c>
      <c r="AB3244" s="40">
        <f>_xll.qlInterestRateIndexFixingDate($X$9,AC3244)</f>
        <v>62150</v>
      </c>
      <c r="AC3244" s="40">
        <f>_xll.qlCalendarAdvance(calendar,$AC3243,AA3244,,,trigger)</f>
        <v>62152</v>
      </c>
      <c r="AD3244" s="40">
        <f>_xll.qlInterestRateIndexMaturity($X$9,AC3244,)</f>
        <v>62334</v>
      </c>
      <c r="AE3244" s="43">
        <f>_xll.qlTenorBasisValue(TenorBasis6M,AC3244,_xll.ohTrigger(trigger,$X$24))</f>
        <v>1.9400892821284005E-4</v>
      </c>
      <c r="AF3244" s="90">
        <f>_xll.qlTenorBasisForwardRate(TenorBasis6M,AC3244,_xll.ohTrigger(trigger,$X$24))</f>
        <v>1.3334135605053107E-2</v>
      </c>
      <c r="AG3244" s="90">
        <f>_xll.qlIndexFixing(TenorBasisIndex6M,$AB3244,TRUE,_xll.ohTrigger(trigger,$X$24))</f>
        <v>1.338593234719905E-2</v>
      </c>
      <c r="AH3244" s="43">
        <f>_xll.qlIndexFixing($X$9,$AB3244,TRUE,trigger)</f>
        <v>1.3391727836079498E-2</v>
      </c>
      <c r="AI3244" s="45">
        <f t="shared" si="65"/>
        <v>-5.7954888804476884E-2</v>
      </c>
    </row>
    <row r="3245" spans="27:35" x14ac:dyDescent="0.2">
      <c r="AA3245" s="122" t="s">
        <v>88</v>
      </c>
      <c r="AB3245" s="40">
        <f>_xll.qlInterestRateIndexFixingDate($X$9,AC3245)</f>
        <v>62157</v>
      </c>
      <c r="AC3245" s="40">
        <f>_xll.qlCalendarAdvance(calendar,$AC3244,AA3245,,,trigger)</f>
        <v>62159</v>
      </c>
      <c r="AD3245" s="40">
        <f>_xll.qlInterestRateIndexMaturity($X$9,AC3245,)</f>
        <v>62344</v>
      </c>
      <c r="AE3245" s="43">
        <f>_xll.qlTenorBasisValue(TenorBasis6M,AC3245,_xll.ohTrigger(trigger,$X$24))</f>
        <v>1.9400419666242282E-4</v>
      </c>
      <c r="AF3245" s="90">
        <f>_xll.qlTenorBasisForwardRate(TenorBasis6M,AC3245,_xll.ohTrigger(trigger,$X$24))</f>
        <v>1.3339338176038641E-2</v>
      </c>
      <c r="AG3245" s="90">
        <f>_xll.qlIndexFixing(TenorBasisIndex6M,$AB3245,TRUE,_xll.ohTrigger(trigger,$X$24))</f>
        <v>1.3391140846772412E-2</v>
      </c>
      <c r="AH3245" s="43">
        <f>_xll.qlIndexFixing($X$9,$AB3245,TRUE,trigger)</f>
        <v>1.3397181850650301E-2</v>
      </c>
      <c r="AI3245" s="45">
        <f t="shared" si="65"/>
        <v>-6.0410038778893616E-2</v>
      </c>
    </row>
    <row r="3246" spans="27:35" x14ac:dyDescent="0.2">
      <c r="AA3246" s="122" t="s">
        <v>88</v>
      </c>
      <c r="AB3246" s="40">
        <f>_xll.qlInterestRateIndexFixingDate($X$9,AC3246)</f>
        <v>62164</v>
      </c>
      <c r="AC3246" s="40">
        <f>_xll.qlCalendarAdvance(calendar,$AC3245,AA3246,,,trigger)</f>
        <v>62166</v>
      </c>
      <c r="AD3246" s="40">
        <f>_xll.qlInterestRateIndexMaturity($X$9,AC3246,)</f>
        <v>62351</v>
      </c>
      <c r="AE3246" s="43">
        <f>_xll.qlTenorBasisValue(TenorBasis6M,AC3246,_xll.ohTrigger(trigger,$X$24))</f>
        <v>1.939994810159518E-4</v>
      </c>
      <c r="AF3246" s="90">
        <f>_xll.qlTenorBasisForwardRate(TenorBasis6M,AC3246,_xll.ohTrigger(trigger,$X$24))</f>
        <v>1.334300944708192E-2</v>
      </c>
      <c r="AG3246" s="90">
        <f>_xll.qlIndexFixing(TenorBasisIndex6M,$AB3246,TRUE,_xll.ohTrigger(trigger,$X$24))</f>
        <v>1.3394812266708481E-2</v>
      </c>
      <c r="AH3246" s="43">
        <f>_xll.qlIndexFixing($X$9,$AB3246,TRUE,trigger)</f>
        <v>1.3401054685458609E-2</v>
      </c>
      <c r="AI3246" s="45">
        <f t="shared" si="65"/>
        <v>-6.2424187501283757E-2</v>
      </c>
    </row>
    <row r="3247" spans="27:35" x14ac:dyDescent="0.2">
      <c r="AA3247" s="122" t="s">
        <v>88</v>
      </c>
      <c r="AB3247" s="40">
        <f>_xll.qlInterestRateIndexFixingDate($X$9,AC3247)</f>
        <v>62171</v>
      </c>
      <c r="AC3247" s="40">
        <f>_xll.qlCalendarAdvance(calendar,$AC3246,AA3247,,,trigger)</f>
        <v>62173</v>
      </c>
      <c r="AD3247" s="40">
        <f>_xll.qlInterestRateIndexMaturity($X$9,AC3247,)</f>
        <v>62358</v>
      </c>
      <c r="AE3247" s="43">
        <f>_xll.qlTenorBasisValue(TenorBasis6M,AC3247,_xll.ohTrigger(trigger,$X$24))</f>
        <v>1.9399478122063605E-4</v>
      </c>
      <c r="AF3247" s="90">
        <f>_xll.qlTenorBasisForwardRate(TenorBasis6M,AC3247,_xll.ohTrigger(trigger,$X$24))</f>
        <v>1.3346667470116239E-2</v>
      </c>
      <c r="AG3247" s="90">
        <f>_xll.qlIndexFixing(TenorBasisIndex6M,$AB3247,TRUE,_xll.ohTrigger(trigger,$X$24))</f>
        <v>1.3398470438283006E-2</v>
      </c>
      <c r="AH3247" s="43">
        <f>_xll.qlIndexFixing($X$9,$AB3247,TRUE,trigger)</f>
        <v>1.3404913546527132E-2</v>
      </c>
      <c r="AI3247" s="45">
        <f t="shared" si="65"/>
        <v>-6.4431082441255422E-2</v>
      </c>
    </row>
    <row r="3248" spans="27:35" x14ac:dyDescent="0.2">
      <c r="AA3248" s="122" t="s">
        <v>88</v>
      </c>
      <c r="AB3248" s="40">
        <f>_xll.qlInterestRateIndexFixingDate($X$9,AC3248)</f>
        <v>62178</v>
      </c>
      <c r="AC3248" s="40">
        <f>_xll.qlCalendarAdvance(calendar,$AC3247,AA3248,,,trigger)</f>
        <v>62184</v>
      </c>
      <c r="AD3248" s="40">
        <f>_xll.qlInterestRateIndexMaturity($X$9,AC3248,)</f>
        <v>62367</v>
      </c>
      <c r="AE3248" s="43">
        <f>_xll.qlTenorBasisValue(TenorBasis6M,AC3248,_xll.ohTrigger(trigger,$X$24))</f>
        <v>1.9398742772729917E-4</v>
      </c>
      <c r="AF3248" s="90">
        <f>_xll.qlTenorBasisForwardRate(TenorBasis6M,AC3248,_xll.ohTrigger(trigger,$X$24))</f>
        <v>1.3351384470561788E-2</v>
      </c>
      <c r="AG3248" s="90">
        <f>_xll.qlIndexFixing(TenorBasisIndex6M,$AB3248,TRUE,_xll.ohTrigger(trigger,$X$24))</f>
        <v>1.3403183813794014E-2</v>
      </c>
      <c r="AH3248" s="43">
        <f>_xll.qlIndexFixing($X$9,$AB3248,TRUE,trigger)</f>
        <v>1.3409912318013377E-2</v>
      </c>
      <c r="AI3248" s="45">
        <f t="shared" si="65"/>
        <v>-6.7285042193634265E-2</v>
      </c>
    </row>
    <row r="3249" spans="27:35" x14ac:dyDescent="0.2">
      <c r="AA3249" s="122" t="s">
        <v>88</v>
      </c>
      <c r="AB3249" s="40">
        <f>_xll.qlInterestRateIndexFixingDate($X$9,AC3249)</f>
        <v>62187</v>
      </c>
      <c r="AC3249" s="40">
        <f>_xll.qlCalendarAdvance(calendar,$AC3248,AA3249,,,trigger)</f>
        <v>62191</v>
      </c>
      <c r="AD3249" s="40">
        <f>_xll.qlInterestRateIndexMaturity($X$9,AC3249,)</f>
        <v>62374</v>
      </c>
      <c r="AE3249" s="43">
        <f>_xll.qlTenorBasisValue(TenorBasis6M,AC3249,_xll.ohTrigger(trigger,$X$24))</f>
        <v>1.9398276845089489E-4</v>
      </c>
      <c r="AF3249" s="90">
        <f>_xll.qlTenorBasisForwardRate(TenorBasis6M,AC3249,_xll.ohTrigger(trigger,$X$24))</f>
        <v>1.3355010051316752E-2</v>
      </c>
      <c r="AG3249" s="90">
        <f>_xll.qlIndexFixing(TenorBasisIndex6M,$AB3249,TRUE,_xll.ohTrigger(trigger,$X$24))</f>
        <v>1.3406809541192766E-2</v>
      </c>
      <c r="AH3249" s="43">
        <f>_xll.qlIndexFixing($X$9,$AB3249,TRUE,trigger)</f>
        <v>1.3413736958513639E-2</v>
      </c>
      <c r="AI3249" s="45">
        <f t="shared" si="65"/>
        <v>-6.9274173208726253E-2</v>
      </c>
    </row>
    <row r="3250" spans="27:35" x14ac:dyDescent="0.2">
      <c r="AA3250" s="122" t="s">
        <v>88</v>
      </c>
      <c r="AB3250" s="40">
        <f>_xll.qlInterestRateIndexFixingDate($X$9,AC3250)</f>
        <v>62194</v>
      </c>
      <c r="AC3250" s="40">
        <f>_xll.qlCalendarAdvance(calendar,$AC3249,AA3250,,,trigger)</f>
        <v>62198</v>
      </c>
      <c r="AD3250" s="40">
        <f>_xll.qlInterestRateIndexMaturity($X$9,AC3250,)</f>
        <v>62381</v>
      </c>
      <c r="AE3250" s="43">
        <f>_xll.qlTenorBasisValue(TenorBasis6M,AC3250,_xll.ohTrigger(trigger,$X$24))</f>
        <v>1.9397812483851087E-4</v>
      </c>
      <c r="AF3250" s="90">
        <f>_xll.qlTenorBasisForwardRate(TenorBasis6M,AC3250,_xll.ohTrigger(trigger,$X$24))</f>
        <v>1.3358622384538369E-2</v>
      </c>
      <c r="AG3250" s="90">
        <f>_xll.qlIndexFixing(TenorBasisIndex6M,$AB3250,TRUE,_xll.ohTrigger(trigger,$X$24))</f>
        <v>1.3410422020711786E-2</v>
      </c>
      <c r="AH3250" s="43">
        <f>_xll.qlIndexFixing($X$9,$AB3250,TRUE,trigger)</f>
        <v>1.3417547625949008E-2</v>
      </c>
      <c r="AI3250" s="45">
        <f t="shared" si="65"/>
        <v>-7.1256052372216383E-2</v>
      </c>
    </row>
    <row r="3251" spans="27:35" x14ac:dyDescent="0.2">
      <c r="AA3251" s="122" t="s">
        <v>88</v>
      </c>
      <c r="AB3251" s="40">
        <f>_xll.qlInterestRateIndexFixingDate($X$9,AC3251)</f>
        <v>62201</v>
      </c>
      <c r="AC3251" s="40">
        <f>_xll.qlCalendarAdvance(calendar,$AC3250,AA3251,,,trigger)</f>
        <v>62205</v>
      </c>
      <c r="AD3251" s="40">
        <f>_xll.qlInterestRateIndexMaturity($X$9,AC3251,)</f>
        <v>62388</v>
      </c>
      <c r="AE3251" s="43">
        <f>_xll.qlTenorBasisValue(TenorBasis6M,AC3251,_xll.ohTrigger(trigger,$X$24))</f>
        <v>1.9397349683814011E-4</v>
      </c>
      <c r="AF3251" s="90">
        <f>_xll.qlTenorBasisForwardRate(TenorBasis6M,AC3251,_xll.ohTrigger(trigger,$X$24))</f>
        <v>1.3362221470100407E-2</v>
      </c>
      <c r="AG3251" s="90">
        <f>_xll.qlIndexFixing(TenorBasisIndex6M,$AB3251,TRUE,_xll.ohTrigger(trigger,$X$24))</f>
        <v>1.3414021252226582E-2</v>
      </c>
      <c r="AH3251" s="43">
        <f>_xll.qlIndexFixing($X$9,$AB3251,TRUE,trigger)</f>
        <v>1.3421344320240426E-2</v>
      </c>
      <c r="AI3251" s="45">
        <f t="shared" si="65"/>
        <v>-7.323068013844608E-2</v>
      </c>
    </row>
    <row r="3252" spans="27:35" x14ac:dyDescent="0.2">
      <c r="AA3252" s="122" t="s">
        <v>88</v>
      </c>
      <c r="AB3252" s="40">
        <f>_xll.qlInterestRateIndexFixingDate($X$9,AC3252)</f>
        <v>62208</v>
      </c>
      <c r="AC3252" s="40">
        <f>_xll.qlCalendarAdvance(calendar,$AC3251,AA3252,,,trigger)</f>
        <v>62212</v>
      </c>
      <c r="AD3252" s="40">
        <f>_xll.qlInterestRateIndexMaturity($X$9,AC3252,)</f>
        <v>62395</v>
      </c>
      <c r="AE3252" s="43">
        <f>_xll.qlTenorBasisValue(TenorBasis6M,AC3252,_xll.ohTrigger(trigger,$X$24))</f>
        <v>1.9396888439794554E-4</v>
      </c>
      <c r="AF3252" s="90">
        <f>_xll.qlTenorBasisForwardRate(TenorBasis6M,AC3252,_xll.ohTrigger(trigger,$X$24))</f>
        <v>1.3365807307880119E-2</v>
      </c>
      <c r="AG3252" s="90">
        <f>_xll.qlIndexFixing(TenorBasisIndex6M,$AB3252,TRUE,_xll.ohTrigger(trigger,$X$24))</f>
        <v>1.3417607235611351E-2</v>
      </c>
      <c r="AH3252" s="43">
        <f>_xll.qlIndexFixing($X$9,$AB3252,TRUE,trigger)</f>
        <v>1.3425127041306207E-2</v>
      </c>
      <c r="AI3252" s="45">
        <f t="shared" si="65"/>
        <v>-7.5198056948555525E-2</v>
      </c>
    </row>
    <row r="3253" spans="27:35" x14ac:dyDescent="0.2">
      <c r="AA3253" s="122" t="s">
        <v>88</v>
      </c>
      <c r="AB3253" s="40">
        <f>_xll.qlInterestRateIndexFixingDate($X$9,AC3253)</f>
        <v>62215</v>
      </c>
      <c r="AC3253" s="40">
        <f>_xll.qlCalendarAdvance(calendar,$AC3252,AA3253,,,trigger)</f>
        <v>62219</v>
      </c>
      <c r="AD3253" s="40">
        <f>_xll.qlInterestRateIndexMaturity($X$9,AC3253,)</f>
        <v>62403</v>
      </c>
      <c r="AE3253" s="43">
        <f>_xll.qlTenorBasisValue(TenorBasis6M,AC3253,_xll.ohTrigger(trigger,$X$24))</f>
        <v>1.9396428746625951E-4</v>
      </c>
      <c r="AF3253" s="90">
        <f>_xll.qlTenorBasisForwardRate(TenorBasis6M,AC3253,_xll.ohTrigger(trigger,$X$24))</f>
        <v>1.33698781417228E-2</v>
      </c>
      <c r="AG3253" s="90">
        <f>_xll.qlIndexFixing(TenorBasisIndex6M,$AB3253,TRUE,_xll.ohTrigger(trigger,$X$24))</f>
        <v>1.3421680145942014E-2</v>
      </c>
      <c r="AH3253" s="43">
        <f>_xll.qlIndexFixing($X$9,$AB3253,TRUE,trigger)</f>
        <v>1.3429409998222012E-2</v>
      </c>
      <c r="AI3253" s="45">
        <f t="shared" si="65"/>
        <v>-7.729852279998034E-2</v>
      </c>
    </row>
    <row r="3254" spans="27:35" x14ac:dyDescent="0.2">
      <c r="AA3254" s="122" t="s">
        <v>88</v>
      </c>
      <c r="AB3254" s="40">
        <f>_xll.qlInterestRateIndexFixingDate($X$9,AC3254)</f>
        <v>62222</v>
      </c>
      <c r="AC3254" s="40">
        <f>_xll.qlCalendarAdvance(calendar,$AC3253,AA3254,,,trigger)</f>
        <v>62226</v>
      </c>
      <c r="AD3254" s="40">
        <f>_xll.qlInterestRateIndexMaturity($X$9,AC3254,)</f>
        <v>62410</v>
      </c>
      <c r="AE3254" s="43">
        <f>_xll.qlTenorBasisValue(TenorBasis6M,AC3254,_xll.ohTrigger(trigger,$X$24))</f>
        <v>1.9395970599158326E-4</v>
      </c>
      <c r="AF3254" s="90">
        <f>_xll.qlTenorBasisForwardRate(TenorBasis6M,AC3254,_xll.ohTrigger(trigger,$X$24))</f>
        <v>1.3373436668976972E-2</v>
      </c>
      <c r="AG3254" s="90">
        <f>_xll.qlIndexFixing(TenorBasisIndex6M,$AB3254,TRUE,_xll.ohTrigger(trigger,$X$24))</f>
        <v>1.3425238818598136E-2</v>
      </c>
      <c r="AH3254" s="43">
        <f>_xll.qlIndexFixing($X$9,$AB3254,TRUE,trigger)</f>
        <v>1.3433163914061493E-2</v>
      </c>
      <c r="AI3254" s="45">
        <f t="shared" si="65"/>
        <v>-7.9250954633566101E-2</v>
      </c>
    </row>
    <row r="3255" spans="27:35" x14ac:dyDescent="0.2">
      <c r="AA3255" s="122" t="s">
        <v>88</v>
      </c>
      <c r="AB3255" s="40">
        <f>_xll.qlInterestRateIndexFixingDate($X$9,AC3255)</f>
        <v>62229</v>
      </c>
      <c r="AC3255" s="40">
        <f>_xll.qlCalendarAdvance(calendar,$AC3254,AA3255,,,trigger)</f>
        <v>62233</v>
      </c>
      <c r="AD3255" s="40">
        <f>_xll.qlInterestRateIndexMaturity($X$9,AC3255,)</f>
        <v>62417</v>
      </c>
      <c r="AE3255" s="43">
        <f>_xll.qlTenorBasisValue(TenorBasis6M,AC3255,_xll.ohTrigger(trigger,$X$24))</f>
        <v>1.9395513992258634E-4</v>
      </c>
      <c r="AF3255" s="90">
        <f>_xll.qlTenorBasisForwardRate(TenorBasis6M,AC3255,_xll.ohTrigger(trigger,$X$24))</f>
        <v>1.3376981947615458E-2</v>
      </c>
      <c r="AG3255" s="90">
        <f>_xll.qlIndexFixing(TenorBasisIndex6M,$AB3255,TRUE,_xll.ohTrigger(trigger,$X$24))</f>
        <v>1.3428784242291027E-2</v>
      </c>
      <c r="AH3255" s="43">
        <f>_xll.qlIndexFixing($X$9,$AB3255,TRUE,trigger)</f>
        <v>1.3436903855950283E-2</v>
      </c>
      <c r="AI3255" s="45">
        <f t="shared" si="65"/>
        <v>-8.1196136592562307E-2</v>
      </c>
    </row>
    <row r="3256" spans="27:35" x14ac:dyDescent="0.2">
      <c r="AA3256" s="122" t="s">
        <v>88</v>
      </c>
      <c r="AB3256" s="40">
        <f>_xll.qlInterestRateIndexFixingDate($X$9,AC3256)</f>
        <v>62236</v>
      </c>
      <c r="AC3256" s="40">
        <f>_xll.qlCalendarAdvance(calendar,$AC3255,AA3256,,,trigger)</f>
        <v>62240</v>
      </c>
      <c r="AD3256" s="40">
        <f>_xll.qlInterestRateIndexMaturity($X$9,AC3256,)</f>
        <v>62424</v>
      </c>
      <c r="AE3256" s="43">
        <f>_xll.qlTenorBasisValue(TenorBasis6M,AC3256,_xll.ohTrigger(trigger,$X$24))</f>
        <v>1.939505892081061E-4</v>
      </c>
      <c r="AF3256" s="90">
        <f>_xll.qlTenorBasisForwardRate(TenorBasis6M,AC3256,_xll.ohTrigger(trigger,$X$24))</f>
        <v>1.3380513977515752E-2</v>
      </c>
      <c r="AG3256" s="90">
        <f>_xll.qlIndexFixing(TenorBasisIndex6M,$AB3256,TRUE,_xll.ohTrigger(trigger,$X$24))</f>
        <v>1.3432316416897308E-2</v>
      </c>
      <c r="AH3256" s="43">
        <f>_xll.qlIndexFixing($X$9,$AB3256,TRUE,trigger)</f>
        <v>1.3440629823808009E-2</v>
      </c>
      <c r="AI3256" s="45">
        <f t="shared" si="65"/>
        <v>-8.3134069107006908E-2</v>
      </c>
    </row>
    <row r="3257" spans="27:35" x14ac:dyDescent="0.2">
      <c r="AA3257" s="122" t="s">
        <v>88</v>
      </c>
      <c r="AB3257" s="40">
        <f>_xll.qlInterestRateIndexFixingDate($X$9,AC3257)</f>
        <v>62243</v>
      </c>
      <c r="AC3257" s="40">
        <f>_xll.qlCalendarAdvance(calendar,$AC3256,AA3257,,,trigger)</f>
        <v>62247</v>
      </c>
      <c r="AD3257" s="40">
        <f>_xll.qlInterestRateIndexMaturity($X$9,AC3257,)</f>
        <v>62430</v>
      </c>
      <c r="AE3257" s="43">
        <f>_xll.qlTenorBasisValue(TenorBasis6M,AC3257,_xll.ohTrigger(trigger,$X$24))</f>
        <v>1.9394605379714712E-4</v>
      </c>
      <c r="AF3257" s="90">
        <f>_xll.qlTenorBasisForwardRate(TenorBasis6M,AC3257,_xll.ohTrigger(trigger,$X$24))</f>
        <v>1.3383537775742553E-2</v>
      </c>
      <c r="AG3257" s="90">
        <f>_xll.qlIndexFixing(TenorBasisIndex6M,$AB3257,TRUE,_xll.ohTrigger(trigger,$X$24))</f>
        <v>1.34353384263076E-2</v>
      </c>
      <c r="AH3257" s="43">
        <f>_xll.qlIndexFixing($X$9,$AB3257,TRUE,trigger)</f>
        <v>1.3443831045466337E-2</v>
      </c>
      <c r="AI3257" s="45">
        <f t="shared" si="65"/>
        <v>-8.4926191587370026E-2</v>
      </c>
    </row>
    <row r="3258" spans="27:35" x14ac:dyDescent="0.2">
      <c r="AA3258" s="122" t="s">
        <v>88</v>
      </c>
      <c r="AB3258" s="40">
        <f>_xll.qlInterestRateIndexFixingDate($X$9,AC3258)</f>
        <v>62250</v>
      </c>
      <c r="AC3258" s="40">
        <f>_xll.qlCalendarAdvance(calendar,$AC3257,AA3258,,,trigger)</f>
        <v>62254</v>
      </c>
      <c r="AD3258" s="40">
        <f>_xll.qlInterestRateIndexMaturity($X$9,AC3258,)</f>
        <v>62437</v>
      </c>
      <c r="AE3258" s="43">
        <f>_xll.qlTenorBasisValue(TenorBasis6M,AC3258,_xll.ohTrigger(trigger,$X$24))</f>
        <v>1.9394153363888072E-4</v>
      </c>
      <c r="AF3258" s="90">
        <f>_xll.qlTenorBasisForwardRate(TenorBasis6M,AC3258,_xll.ohTrigger(trigger,$X$24))</f>
        <v>1.3387044124252455E-2</v>
      </c>
      <c r="AG3258" s="90">
        <f>_xll.qlIndexFixing(TenorBasisIndex6M,$AB3258,TRUE,_xll.ohTrigger(trigger,$X$24))</f>
        <v>1.343884491834728E-2</v>
      </c>
      <c r="AH3258" s="43">
        <f>_xll.qlIndexFixing($X$9,$AB3258,TRUE,trigger)</f>
        <v>1.3447529925510123E-2</v>
      </c>
      <c r="AI3258" s="45">
        <f t="shared" si="65"/>
        <v>-8.685007162842831E-2</v>
      </c>
    </row>
    <row r="3259" spans="27:35" x14ac:dyDescent="0.2">
      <c r="AA3259" s="122" t="s">
        <v>88</v>
      </c>
      <c r="AB3259" s="40">
        <f>_xll.qlInterestRateIndexFixingDate($X$9,AC3259)</f>
        <v>62257</v>
      </c>
      <c r="AC3259" s="40">
        <f>_xll.qlCalendarAdvance(calendar,$AC3258,AA3259,,,trigger)</f>
        <v>62261</v>
      </c>
      <c r="AD3259" s="40">
        <f>_xll.qlInterestRateIndexMaturity($X$9,AC3259,)</f>
        <v>62444</v>
      </c>
      <c r="AE3259" s="43">
        <f>_xll.qlTenorBasisValue(TenorBasis6M,AC3259,_xll.ohTrigger(trigger,$X$24))</f>
        <v>1.9393702868264443E-4</v>
      </c>
      <c r="AF3259" s="90">
        <f>_xll.qlTenorBasisForwardRate(TenorBasis6M,AC3259,_xll.ohTrigger(trigger,$X$24))</f>
        <v>1.3390537224126507E-2</v>
      </c>
      <c r="AG3259" s="90">
        <f>_xll.qlIndexFixing(TenorBasisIndex6M,$AB3259,TRUE,_xll.ohTrigger(trigger,$X$24))</f>
        <v>1.3442338161402535E-2</v>
      </c>
      <c r="AH3259" s="43">
        <f>_xll.qlIndexFixing($X$9,$AB3259,TRUE,trigger)</f>
        <v>1.3451214831773526E-2</v>
      </c>
      <c r="AI3259" s="45">
        <f t="shared" si="65"/>
        <v>-8.8766703709910327E-2</v>
      </c>
    </row>
    <row r="3260" spans="27:35" x14ac:dyDescent="0.2">
      <c r="AA3260" s="122" t="s">
        <v>88</v>
      </c>
      <c r="AB3260" s="40">
        <f>_xll.qlInterestRateIndexFixingDate($X$9,AC3260)</f>
        <v>62264</v>
      </c>
      <c r="AC3260" s="40">
        <f>_xll.qlCalendarAdvance(calendar,$AC3259,AA3260,,,trigger)</f>
        <v>62268</v>
      </c>
      <c r="AD3260" s="40">
        <f>_xll.qlInterestRateIndexMaturity($X$9,AC3260,)</f>
        <v>62451</v>
      </c>
      <c r="AE3260" s="43">
        <f>_xll.qlTenorBasisValue(TenorBasis6M,AC3260,_xll.ohTrigger(trigger,$X$24))</f>
        <v>1.9393253887794136E-4</v>
      </c>
      <c r="AF3260" s="90">
        <f>_xll.qlTenorBasisForwardRate(TenorBasis6M,AC3260,_xll.ohTrigger(trigger,$X$24))</f>
        <v>1.3394017075242839E-2</v>
      </c>
      <c r="AG3260" s="90">
        <f>_xll.qlIndexFixing(TenorBasisIndex6M,$AB3260,TRUE,_xll.ohTrigger(trigger,$X$24))</f>
        <v>1.3445818155354994E-2</v>
      </c>
      <c r="AH3260" s="43">
        <f>_xll.qlIndexFixing($X$9,$AB3260,TRUE,trigger)</f>
        <v>1.3454885764180103E-2</v>
      </c>
      <c r="AI3260" s="45">
        <f t="shared" si="65"/>
        <v>-9.0676088251081394E-2</v>
      </c>
    </row>
    <row r="3261" spans="27:35" x14ac:dyDescent="0.2">
      <c r="AA3261" s="122" t="s">
        <v>88</v>
      </c>
      <c r="AB3261" s="40">
        <f>_xll.qlInterestRateIndexFixingDate($X$9,AC3261)</f>
        <v>62271</v>
      </c>
      <c r="AC3261" s="40">
        <f>_xll.qlCalendarAdvance(calendar,$AC3260,AA3261,,,trigger)</f>
        <v>62275</v>
      </c>
      <c r="AD3261" s="40">
        <f>_xll.qlInterestRateIndexMaturity($X$9,AC3261,)</f>
        <v>62460</v>
      </c>
      <c r="AE3261" s="43">
        <f>_xll.qlTenorBasisValue(TenorBasis6M,AC3261,_xll.ohTrigger(trigger,$X$24))</f>
        <v>1.9392806417443983E-4</v>
      </c>
      <c r="AF3261" s="90">
        <f>_xll.qlTenorBasisForwardRate(TenorBasis6M,AC3261,_xll.ohTrigger(trigger,$X$24))</f>
        <v>1.3398467039939346E-2</v>
      </c>
      <c r="AG3261" s="90">
        <f>_xll.qlIndexFixing(TenorBasisIndex6M,$AB3261,TRUE,_xll.ohTrigger(trigger,$X$24))</f>
        <v>1.3450272132857514E-2</v>
      </c>
      <c r="AH3261" s="43">
        <f>_xll.qlIndexFixing($X$9,$AB3261,TRUE,trigger)</f>
        <v>1.3459557307350146E-2</v>
      </c>
      <c r="AI3261" s="45">
        <f t="shared" si="65"/>
        <v>-9.285174492631651E-2</v>
      </c>
    </row>
    <row r="3262" spans="27:35" x14ac:dyDescent="0.2">
      <c r="AA3262" s="122" t="s">
        <v>88</v>
      </c>
      <c r="AB3262" s="40">
        <f>_xll.qlInterestRateIndexFixingDate($X$9,AC3262)</f>
        <v>62278</v>
      </c>
      <c r="AC3262" s="40">
        <f>_xll.qlCalendarAdvance(calendar,$AC3261,AA3262,,,trigger)</f>
        <v>62282</v>
      </c>
      <c r="AD3262" s="40">
        <f>_xll.qlInterestRateIndexMaturity($X$9,AC3262,)</f>
        <v>62466</v>
      </c>
      <c r="AE3262" s="43">
        <f>_xll.qlTenorBasisValue(TenorBasis6M,AC3262,_xll.ohTrigger(trigger,$X$24))</f>
        <v>1.9392360452197263E-4</v>
      </c>
      <c r="AF3262" s="90">
        <f>_xll.qlTenorBasisForwardRate(TenorBasis6M,AC3262,_xll.ohTrigger(trigger,$X$24))</f>
        <v>1.3401427926623495E-2</v>
      </c>
      <c r="AG3262" s="90">
        <f>_xll.qlIndexFixing(TenorBasisIndex6M,$AB3262,TRUE,_xll.ohTrigger(trigger,$X$24))</f>
        <v>1.3453231226931164E-2</v>
      </c>
      <c r="AH3262" s="43">
        <f>_xll.qlIndexFixing($X$9,$AB3262,TRUE,trigger)</f>
        <v>1.3462692171889929E-2</v>
      </c>
      <c r="AI3262" s="45">
        <f t="shared" si="65"/>
        <v>-9.4609449587650801E-2</v>
      </c>
    </row>
    <row r="3263" spans="27:35" x14ac:dyDescent="0.2">
      <c r="AA3263" s="122" t="s">
        <v>88</v>
      </c>
      <c r="AB3263" s="40">
        <f>_xll.qlInterestRateIndexFixingDate($X$9,AC3263)</f>
        <v>62285</v>
      </c>
      <c r="AC3263" s="40">
        <f>_xll.qlCalendarAdvance(calendar,$AC3262,AA3263,,,trigger)</f>
        <v>62289</v>
      </c>
      <c r="AD3263" s="40">
        <f>_xll.qlInterestRateIndexMaturity($X$9,AC3263,)</f>
        <v>62473</v>
      </c>
      <c r="AE3263" s="43">
        <f>_xll.qlTenorBasisValue(TenorBasis6M,AC3263,_xll.ohTrigger(trigger,$X$24))</f>
        <v>1.9391915987053676E-4</v>
      </c>
      <c r="AF3263" s="90">
        <f>_xll.qlTenorBasisForwardRate(TenorBasis6M,AC3263,_xll.ohTrigger(trigger,$X$24))</f>
        <v>1.3404867211968277E-2</v>
      </c>
      <c r="AG3263" s="90">
        <f>_xll.qlIndexFixing(TenorBasisIndex6M,$AB3263,TRUE,_xll.ohTrigger(trigger,$X$24))</f>
        <v>1.3456670654544749E-2</v>
      </c>
      <c r="AH3263" s="43">
        <f>_xll.qlIndexFixing($X$9,$AB3263,TRUE,trigger)</f>
        <v>1.3466320319328933E-2</v>
      </c>
      <c r="AI3263" s="45">
        <f t="shared" si="65"/>
        <v>-9.649664784184761E-2</v>
      </c>
    </row>
    <row r="3264" spans="27:35" x14ac:dyDescent="0.2">
      <c r="AA3264" s="122" t="s">
        <v>88</v>
      </c>
      <c r="AB3264" s="40">
        <f>_xll.qlInterestRateIndexFixingDate($X$9,AC3264)</f>
        <v>62292</v>
      </c>
      <c r="AC3264" s="40">
        <f>_xll.qlCalendarAdvance(calendar,$AC3263,AA3264,,,trigger)</f>
        <v>62296</v>
      </c>
      <c r="AD3264" s="40">
        <f>_xll.qlInterestRateIndexMaturity($X$9,AC3264,)</f>
        <v>62480</v>
      </c>
      <c r="AE3264" s="43">
        <f>_xll.qlTenorBasisValue(TenorBasis6M,AC3264,_xll.ohTrigger(trigger,$X$24))</f>
        <v>1.9391473017029264E-4</v>
      </c>
      <c r="AF3264" s="90">
        <f>_xll.qlTenorBasisForwardRate(TenorBasis6M,AC3264,_xll.ohTrigger(trigger,$X$24))</f>
        <v>1.3408293247611286E-2</v>
      </c>
      <c r="AG3264" s="90">
        <f>_xll.qlIndexFixing(TenorBasisIndex6M,$AB3264,TRUE,_xll.ohTrigger(trigger,$X$24))</f>
        <v>1.3460096832109886E-2</v>
      </c>
      <c r="AH3264" s="43">
        <f>_xll.qlIndexFixing($X$9,$AB3264,TRUE,trigger)</f>
        <v>1.3469934492110855E-2</v>
      </c>
      <c r="AI3264" s="45">
        <f t="shared" si="65"/>
        <v>-9.837660000969195E-2</v>
      </c>
    </row>
    <row r="3265" spans="27:35" x14ac:dyDescent="0.2">
      <c r="AA3265" s="122" t="s">
        <v>88</v>
      </c>
      <c r="AB3265" s="40">
        <f>_xll.qlInterestRateIndexFixingDate($X$9,AC3265)</f>
        <v>62299</v>
      </c>
      <c r="AC3265" s="40">
        <f>_xll.qlCalendarAdvance(calendar,$AC3264,AA3265,,,trigger)</f>
        <v>62303</v>
      </c>
      <c r="AD3265" s="40">
        <f>_xll.qlInterestRateIndexMaturity($X$9,AC3265,)</f>
        <v>62487</v>
      </c>
      <c r="AE3265" s="43">
        <f>_xll.qlTenorBasisValue(TenorBasis6M,AC3265,_xll.ohTrigger(trigger,$X$24))</f>
        <v>1.9391031537156379E-4</v>
      </c>
      <c r="AF3265" s="90">
        <f>_xll.qlTenorBasisForwardRate(TenorBasis6M,AC3265,_xll.ohTrigger(trigger,$X$24))</f>
        <v>1.341170603343436E-2</v>
      </c>
      <c r="AG3265" s="90">
        <f>_xll.qlIndexFixing(TenorBasisIndex6M,$AB3265,TRUE,_xll.ohTrigger(trigger,$X$24))</f>
        <v>1.3463509759505799E-2</v>
      </c>
      <c r="AH3265" s="43">
        <f>_xll.qlIndexFixing($X$9,$AB3265,TRUE,trigger)</f>
        <v>1.3473534690158799E-2</v>
      </c>
      <c r="AI3265" s="45">
        <f t="shared" si="65"/>
        <v>-0.10024930652999947</v>
      </c>
    </row>
    <row r="3266" spans="27:35" x14ac:dyDescent="0.2">
      <c r="AA3266" s="122" t="s">
        <v>88</v>
      </c>
      <c r="AB3266" s="40">
        <f>_xll.qlInterestRateIndexFixingDate($X$9,AC3266)</f>
        <v>62306</v>
      </c>
      <c r="AC3266" s="40">
        <f>_xll.qlCalendarAdvance(calendar,$AC3265,AA3266,,,trigger)</f>
        <v>62310</v>
      </c>
      <c r="AD3266" s="40">
        <f>_xll.qlInterestRateIndexMaturity($X$9,AC3266,)</f>
        <v>62494</v>
      </c>
      <c r="AE3266" s="43">
        <f>_xll.qlTenorBasisValue(TenorBasis6M,AC3266,_xll.ohTrigger(trigger,$X$24))</f>
        <v>1.9390591542483613E-4</v>
      </c>
      <c r="AF3266" s="90">
        <f>_xll.qlTenorBasisForwardRate(TenorBasis6M,AC3266,_xll.ohTrigger(trigger,$X$24))</f>
        <v>1.341510556931933E-2</v>
      </c>
      <c r="AG3266" s="90">
        <f>_xll.qlIndexFixing(TenorBasisIndex6M,$AB3266,TRUE,_xll.ohTrigger(trigger,$X$24))</f>
        <v>1.3466909436615193E-2</v>
      </c>
      <c r="AH3266" s="43">
        <f>_xll.qlIndexFixing($X$9,$AB3266,TRUE,trigger)</f>
        <v>1.3477120913396735E-2</v>
      </c>
      <c r="AI3266" s="45">
        <f t="shared" si="65"/>
        <v>-0.10211476781542619</v>
      </c>
    </row>
    <row r="3267" spans="27:35" x14ac:dyDescent="0.2">
      <c r="AA3267" s="122" t="s">
        <v>88</v>
      </c>
      <c r="AB3267" s="40">
        <f>_xll.qlInterestRateIndexFixingDate($X$9,AC3267)</f>
        <v>62313</v>
      </c>
      <c r="AC3267" s="40">
        <f>_xll.qlCalendarAdvance(calendar,$AC3266,AA3267,,,trigger)</f>
        <v>62317</v>
      </c>
      <c r="AD3267" s="40">
        <f>_xll.qlInterestRateIndexMaturity($X$9,AC3267,)</f>
        <v>62501</v>
      </c>
      <c r="AE3267" s="43">
        <f>_xll.qlTenorBasisValue(TenorBasis6M,AC3267,_xll.ohTrigger(trigger,$X$24))</f>
        <v>1.9390153028075766E-4</v>
      </c>
      <c r="AF3267" s="90">
        <f>_xll.qlTenorBasisForwardRate(TenorBasis6M,AC3267,_xll.ohTrigger(trigger,$X$24))</f>
        <v>1.341849185514803E-2</v>
      </c>
      <c r="AG3267" s="90">
        <f>_xll.qlIndexFixing(TenorBasisIndex6M,$AB3267,TRUE,_xll.ohTrigger(trigger,$X$24))</f>
        <v>1.3470295863320334E-2</v>
      </c>
      <c r="AH3267" s="43">
        <f>_xll.qlIndexFixing($X$9,$AB3267,TRUE,trigger)</f>
        <v>1.348069316174734E-2</v>
      </c>
      <c r="AI3267" s="45">
        <f t="shared" si="65"/>
        <v>-0.1039729842700586</v>
      </c>
    </row>
    <row r="3268" spans="27:35" x14ac:dyDescent="0.2">
      <c r="AA3268" s="122" t="s">
        <v>88</v>
      </c>
      <c r="AB3268" s="40">
        <f>_xll.qlInterestRateIndexFixingDate($X$9,AC3268)</f>
        <v>62320</v>
      </c>
      <c r="AC3268" s="40">
        <f>_xll.qlCalendarAdvance(calendar,$AC3267,AA3268,,,trigger)</f>
        <v>62324</v>
      </c>
      <c r="AD3268" s="40">
        <f>_xll.qlInterestRateIndexMaturity($X$9,AC3268,)</f>
        <v>62508</v>
      </c>
      <c r="AE3268" s="43">
        <f>_xll.qlTenorBasisValue(TenorBasis6M,AC3268,_xll.ohTrigger(trigger,$X$24))</f>
        <v>1.9389715989013773E-4</v>
      </c>
      <c r="AF3268" s="90">
        <f>_xll.qlTenorBasisForwardRate(TenorBasis6M,AC3268,_xll.ohTrigger(trigger,$X$24))</f>
        <v>1.3421864890803596E-2</v>
      </c>
      <c r="AG3268" s="90">
        <f>_xll.qlIndexFixing(TenorBasisIndex6M,$AB3268,TRUE,_xll.ohTrigger(trigger,$X$24))</f>
        <v>1.3473669039504794E-2</v>
      </c>
      <c r="AH3268" s="43">
        <f>_xll.qlIndexFixing($X$9,$AB3268,TRUE,trigger)</f>
        <v>1.3484251435135016E-2</v>
      </c>
      <c r="AI3268" s="45">
        <f t="shared" si="65"/>
        <v>-0.10582395630221592</v>
      </c>
    </row>
    <row r="3269" spans="27:35" x14ac:dyDescent="0.2">
      <c r="AA3269" s="122" t="s">
        <v>88</v>
      </c>
      <c r="AB3269" s="40">
        <f>_xll.qlInterestRateIndexFixingDate($X$9,AC3269)</f>
        <v>62327</v>
      </c>
      <c r="AC3269" s="40">
        <f>_xll.qlCalendarAdvance(calendar,$AC3268,AA3269,,,trigger)</f>
        <v>62331</v>
      </c>
      <c r="AD3269" s="40">
        <f>_xll.qlInterestRateIndexMaturity($X$9,AC3269,)</f>
        <v>62515</v>
      </c>
      <c r="AE3269" s="43">
        <f>_xll.qlTenorBasisValue(TenorBasis6M,AC3269,_xll.ohTrigger(trigger,$X$24))</f>
        <v>1.9389280420394671E-4</v>
      </c>
      <c r="AF3269" s="90">
        <f>_xll.qlTenorBasisForwardRate(TenorBasis6M,AC3269,_xll.ohTrigger(trigger,$X$24))</f>
        <v>1.3425224676170038E-2</v>
      </c>
      <c r="AG3269" s="90">
        <f>_xll.qlIndexFixing(TenorBasisIndex6M,$AB3269,TRUE,_xll.ohTrigger(trigger,$X$24))</f>
        <v>1.3477028965051277E-2</v>
      </c>
      <c r="AH3269" s="43">
        <f>_xll.qlIndexFixing($X$9,$AB3269,TRUE,trigger)</f>
        <v>1.3487795733484177E-2</v>
      </c>
      <c r="AI3269" s="45">
        <f t="shared" si="65"/>
        <v>-0.10766768432899504</v>
      </c>
    </row>
    <row r="3270" spans="27:35" x14ac:dyDescent="0.2">
      <c r="AA3270" s="122" t="s">
        <v>88</v>
      </c>
      <c r="AB3270" s="40">
        <f>_xll.qlInterestRateIndexFixingDate($X$9,AC3270)</f>
        <v>62334</v>
      </c>
      <c r="AC3270" s="40">
        <f>_xll.qlCalendarAdvance(calendar,$AC3269,AA3270,,,trigger)</f>
        <v>62338</v>
      </c>
      <c r="AD3270" s="40">
        <f>_xll.qlInterestRateIndexMaturity($X$9,AC3270,)</f>
        <v>62519</v>
      </c>
      <c r="AE3270" s="43">
        <f>_xll.qlTenorBasisValue(TenorBasis6M,AC3270,_xll.ohTrigger(trigger,$X$24))</f>
        <v>1.9388846317331535E-4</v>
      </c>
      <c r="AF3270" s="90">
        <f>_xll.qlTenorBasisForwardRate(TenorBasis6M,AC3270,_xll.ohTrigger(trigger,$X$24))</f>
        <v>1.3427118014028702E-2</v>
      </c>
      <c r="AG3270" s="90">
        <f>_xll.qlIndexFixing(TenorBasisIndex6M,$AB3270,TRUE,_xll.ohTrigger(trigger,$X$24))</f>
        <v>1.3478916625295472E-2</v>
      </c>
      <c r="AH3270" s="43">
        <f>_xll.qlIndexFixing($X$9,$AB3270,TRUE,trigger)</f>
        <v>1.3489827202992915E-2</v>
      </c>
      <c r="AI3270" s="45">
        <f t="shared" si="65"/>
        <v>-0.10910577697443094</v>
      </c>
    </row>
    <row r="3271" spans="27:35" x14ac:dyDescent="0.2">
      <c r="AA3271" s="122" t="s">
        <v>88</v>
      </c>
      <c r="AB3271" s="40">
        <f>_xll.qlInterestRateIndexFixingDate($X$9,AC3271)</f>
        <v>62341</v>
      </c>
      <c r="AC3271" s="40">
        <f>_xll.qlCalendarAdvance(calendar,$AC3270,AA3271,,,trigger)</f>
        <v>62345</v>
      </c>
      <c r="AD3271" s="40">
        <f>_xll.qlInterestRateIndexMaturity($X$9,AC3271,)</f>
        <v>62526</v>
      </c>
      <c r="AE3271" s="43">
        <f>_xll.qlTenorBasisValue(TenorBasis6M,AC3271,_xll.ohTrigger(trigger,$X$24))</f>
        <v>1.9388413674953429E-4</v>
      </c>
      <c r="AF3271" s="90">
        <f>_xll.qlTenorBasisForwardRate(TenorBasis6M,AC3271,_xll.ohTrigger(trigger,$X$24))</f>
        <v>1.343045376588068E-2</v>
      </c>
      <c r="AG3271" s="90">
        <f>_xll.qlIndexFixing(TenorBasisIndex6M,$AB3271,TRUE,_xll.ohTrigger(trigger,$X$24))</f>
        <v>1.3482252515260619E-2</v>
      </c>
      <c r="AH3271" s="43">
        <f>_xll.qlIndexFixing($X$9,$AB3271,TRUE,trigger)</f>
        <v>1.349334615143075E-2</v>
      </c>
      <c r="AI3271" s="45">
        <f t="shared" si="65"/>
        <v>-0.11093636170130677</v>
      </c>
    </row>
    <row r="3272" spans="27:35" x14ac:dyDescent="0.2">
      <c r="AA3272" s="122" t="s">
        <v>88</v>
      </c>
      <c r="AB3272" s="40">
        <f>_xll.qlInterestRateIndexFixingDate($X$9,AC3272)</f>
        <v>62348</v>
      </c>
      <c r="AC3272" s="40">
        <f>_xll.qlCalendarAdvance(calendar,$AC3271,AA3272,,,trigger)</f>
        <v>62352</v>
      </c>
      <c r="AD3272" s="40">
        <f>_xll.qlInterestRateIndexMaturity($X$9,AC3272,)</f>
        <v>62533</v>
      </c>
      <c r="AE3272" s="43">
        <f>_xll.qlTenorBasisValue(TenorBasis6M,AC3272,_xll.ohTrigger(trigger,$X$24))</f>
        <v>1.9387982488405358E-4</v>
      </c>
      <c r="AF3272" s="90">
        <f>_xll.qlTenorBasisForwardRate(TenorBasis6M,AC3272,_xll.ohTrigger(trigger,$X$24))</f>
        <v>1.3433776268505971E-2</v>
      </c>
      <c r="AG3272" s="90">
        <f>_xll.qlIndexFixing(TenorBasisIndex6M,$AB3272,TRUE,_xll.ohTrigger(trigger,$X$24))</f>
        <v>1.3485575155655483E-2</v>
      </c>
      <c r="AH3272" s="43">
        <f>_xll.qlIndexFixing($X$9,$AB3272,TRUE,trigger)</f>
        <v>1.3496851126083804E-2</v>
      </c>
      <c r="AI3272" s="45">
        <f t="shared" si="65"/>
        <v>-0.11275970428320861</v>
      </c>
    </row>
    <row r="3273" spans="27:35" x14ac:dyDescent="0.2">
      <c r="AA3273" s="122" t="s">
        <v>88</v>
      </c>
      <c r="AB3273" s="40">
        <f>_xll.qlInterestRateIndexFixingDate($X$9,AC3273)</f>
        <v>62355</v>
      </c>
      <c r="AC3273" s="40">
        <f>_xll.qlCalendarAdvance(calendar,$AC3272,AA3273,,,trigger)</f>
        <v>62359</v>
      </c>
      <c r="AD3273" s="40">
        <f>_xll.qlInterestRateIndexMaturity($X$9,AC3273,)</f>
        <v>62540</v>
      </c>
      <c r="AE3273" s="43">
        <f>_xll.qlTenorBasisValue(TenorBasis6M,AC3273,_xll.ohTrigger(trigger,$X$24))</f>
        <v>1.9387552752848214E-4</v>
      </c>
      <c r="AF3273" s="90">
        <f>_xll.qlTenorBasisForwardRate(TenorBasis6M,AC3273,_xll.ohTrigger(trigger,$X$24))</f>
        <v>1.3437085521789746E-2</v>
      </c>
      <c r="AG3273" s="90">
        <f>_xll.qlIndexFixing(TenorBasisIndex6M,$AB3273,TRUE,_xll.ohTrigger(trigger,$X$24))</f>
        <v>1.3488884546367449E-2</v>
      </c>
      <c r="AH3273" s="43">
        <f>_xll.qlIndexFixing($X$9,$AB3273,TRUE,trigger)</f>
        <v>1.3500342126879648E-2</v>
      </c>
      <c r="AI3273" s="45">
        <f t="shared" si="65"/>
        <v>-0.11457580512198515</v>
      </c>
    </row>
    <row r="3274" spans="27:35" x14ac:dyDescent="0.2">
      <c r="AA3274" s="122" t="s">
        <v>88</v>
      </c>
      <c r="AB3274" s="40">
        <f>_xll.qlInterestRateIndexFixingDate($X$9,AC3274)</f>
        <v>62362</v>
      </c>
      <c r="AC3274" s="40">
        <f>_xll.qlCalendarAdvance(calendar,$AC3273,AA3274,,,trigger)</f>
        <v>62366</v>
      </c>
      <c r="AD3274" s="40">
        <f>_xll.qlInterestRateIndexMaturity($X$9,AC3274,)</f>
        <v>62548</v>
      </c>
      <c r="AE3274" s="43">
        <f>_xll.qlTenorBasisValue(TenorBasis6M,AC3274,_xll.ohTrigger(trigger,$X$24))</f>
        <v>1.9387124463458733E-4</v>
      </c>
      <c r="AF3274" s="90">
        <f>_xll.qlTenorBasisForwardRate(TenorBasis6M,AC3274,_xll.ohTrigger(trigger,$X$24))</f>
        <v>1.3440862698705558E-2</v>
      </c>
      <c r="AG3274" s="90">
        <f>_xll.qlIndexFixing(TenorBasisIndex6M,$AB3274,TRUE,_xll.ohTrigger(trigger,$X$24))</f>
        <v>1.349266380119875E-2</v>
      </c>
      <c r="AH3274" s="43">
        <f>_xll.qlIndexFixing($X$9,$AB3274,TRUE,trigger)</f>
        <v>1.3504315372076983E-2</v>
      </c>
      <c r="AI3274" s="45">
        <f t="shared" si="65"/>
        <v>-0.1165157087823325</v>
      </c>
    </row>
    <row r="3275" spans="27:35" x14ac:dyDescent="0.2">
      <c r="AA3275" s="122" t="s">
        <v>88</v>
      </c>
      <c r="AB3275" s="40">
        <f>_xll.qlInterestRateIndexFixingDate($X$9,AC3275)</f>
        <v>62369</v>
      </c>
      <c r="AC3275" s="40">
        <f>_xll.qlCalendarAdvance(calendar,$AC3274,AA3275,,,trigger)</f>
        <v>62373</v>
      </c>
      <c r="AD3275" s="40">
        <f>_xll.qlInterestRateIndexMaturity($X$9,AC3275,)</f>
        <v>62555</v>
      </c>
      <c r="AE3275" s="43">
        <f>_xll.qlTenorBasisValue(TenorBasis6M,AC3275,_xll.ohTrigger(trigger,$X$24))</f>
        <v>1.9386697615429423E-4</v>
      </c>
      <c r="AF3275" s="90">
        <f>_xll.qlTenorBasisForwardRate(TenorBasis6M,AC3275,_xll.ohTrigger(trigger,$X$24))</f>
        <v>1.3444144628675107E-2</v>
      </c>
      <c r="AG3275" s="90">
        <f>_xll.qlIndexFixing(TenorBasisIndex6M,$AB3275,TRUE,_xll.ohTrigger(trigger,$X$24))</f>
        <v>1.3495945868360533E-2</v>
      </c>
      <c r="AH3275" s="43">
        <f>_xll.qlIndexFixing($X$9,$AB3275,TRUE,trigger)</f>
        <v>1.3507777556230857E-2</v>
      </c>
      <c r="AI3275" s="45">
        <f t="shared" si="65"/>
        <v>-0.11831687870323543</v>
      </c>
    </row>
    <row r="3276" spans="27:35" x14ac:dyDescent="0.2">
      <c r="AA3276" s="122" t="s">
        <v>88</v>
      </c>
      <c r="AB3276" s="40">
        <f>_xll.qlInterestRateIndexFixingDate($X$9,AC3276)</f>
        <v>62376</v>
      </c>
      <c r="AC3276" s="40">
        <f>_xll.qlCalendarAdvance(calendar,$AC3275,AA3276,,,trigger)</f>
        <v>62380</v>
      </c>
      <c r="AD3276" s="40">
        <f>_xll.qlInterestRateIndexMaturity($X$9,AC3276,)</f>
        <v>62562</v>
      </c>
      <c r="AE3276" s="43">
        <f>_xll.qlTenorBasisValue(TenorBasis6M,AC3276,_xll.ohTrigger(trigger,$X$24))</f>
        <v>1.9386272203968541E-4</v>
      </c>
      <c r="AF3276" s="90">
        <f>_xll.qlTenorBasisForwardRate(TenorBasis6M,AC3276,_xll.ohTrigger(trigger,$X$24))</f>
        <v>1.3447413308491592E-2</v>
      </c>
      <c r="AG3276" s="90">
        <f>_xll.qlIndexFixing(TenorBasisIndex6M,$AB3276,TRUE,_xll.ohTrigger(trigger,$X$24))</f>
        <v>1.3499214685024914E-2</v>
      </c>
      <c r="AH3276" s="43">
        <f>_xll.qlIndexFixing($X$9,$AB3276,TRUE,trigger)</f>
        <v>1.3511225765814219E-2</v>
      </c>
      <c r="AI3276" s="45">
        <f t="shared" si="65"/>
        <v>-0.12011080789305073</v>
      </c>
    </row>
    <row r="3277" spans="27:35" x14ac:dyDescent="0.2">
      <c r="AA3277" s="122" t="s">
        <v>88</v>
      </c>
      <c r="AB3277" s="40">
        <f>_xll.qlInterestRateIndexFixingDate($X$9,AC3277)</f>
        <v>62383</v>
      </c>
      <c r="AC3277" s="40">
        <f>_xll.qlCalendarAdvance(calendar,$AC3276,AA3277,,,trigger)</f>
        <v>62387</v>
      </c>
      <c r="AD3277" s="40">
        <f>_xll.qlInterestRateIndexMaturity($X$9,AC3277,)</f>
        <v>62569</v>
      </c>
      <c r="AE3277" s="43">
        <f>_xll.qlTenorBasisValue(TenorBasis6M,AC3277,_xll.ohTrigger(trigger,$X$24))</f>
        <v>1.9385848224300027E-4</v>
      </c>
      <c r="AF3277" s="90">
        <f>_xll.qlTenorBasisForwardRate(TenorBasis6M,AC3277,_xll.ohTrigger(trigger,$X$24))</f>
        <v>1.3450668738043016E-2</v>
      </c>
      <c r="AG3277" s="90">
        <f>_xll.qlIndexFixing(TenorBasisIndex6M,$AB3277,TRUE,_xll.ohTrigger(trigger,$X$24))</f>
        <v>1.3502470251079894E-2</v>
      </c>
      <c r="AH3277" s="43">
        <f>_xll.qlIndexFixing($X$9,$AB3277,TRUE,trigger)</f>
        <v>1.3514660000754601E-2</v>
      </c>
      <c r="AI3277" s="45">
        <f t="shared" si="65"/>
        <v>-0.12189749674706984</v>
      </c>
    </row>
    <row r="3278" spans="27:35" x14ac:dyDescent="0.2">
      <c r="AA3278" s="122" t="s">
        <v>88</v>
      </c>
      <c r="AB3278" s="40">
        <f>_xll.qlInterestRateIndexFixingDate($X$9,AC3278)</f>
        <v>62390</v>
      </c>
      <c r="AC3278" s="40">
        <f>_xll.qlCalendarAdvance(calendar,$AC3277,AA3278,,,trigger)</f>
        <v>62394</v>
      </c>
      <c r="AD3278" s="40">
        <f>_xll.qlInterestRateIndexMaturity($X$9,AC3278,)</f>
        <v>62576</v>
      </c>
      <c r="AE3278" s="43">
        <f>_xll.qlTenorBasisValue(TenorBasis6M,AC3278,_xll.ohTrigger(trigger,$X$24))</f>
        <v>1.9385425671663447E-4</v>
      </c>
      <c r="AF3278" s="90">
        <f>_xll.qlTenorBasisForwardRate(TenorBasis6M,AC3278,_xll.ohTrigger(trigger,$X$24))</f>
        <v>1.3453910917216504E-2</v>
      </c>
      <c r="AG3278" s="90">
        <f>_xll.qlIndexFixing(TenorBasisIndex6M,$AB3278,TRUE,_xll.ohTrigger(trigger,$X$24))</f>
        <v>1.3505712566412597E-2</v>
      </c>
      <c r="AH3278" s="43">
        <f>_xll.qlIndexFixing($X$9,$AB3278,TRUE,trigger)</f>
        <v>1.351808026097953E-2</v>
      </c>
      <c r="AI3278" s="45">
        <f t="shared" si="65"/>
        <v>-0.12367694566932722</v>
      </c>
    </row>
    <row r="3279" spans="27:35" x14ac:dyDescent="0.2">
      <c r="AA3279" s="122" t="s">
        <v>88</v>
      </c>
      <c r="AB3279" s="40">
        <f>_xll.qlInterestRateIndexFixingDate($X$9,AC3279)</f>
        <v>62397</v>
      </c>
      <c r="AC3279" s="40">
        <f>_xll.qlCalendarAdvance(calendar,$AC3278,AA3279,,,trigger)</f>
        <v>62401</v>
      </c>
      <c r="AD3279" s="40">
        <f>_xll.qlInterestRateIndexMaturity($X$9,AC3279,)</f>
        <v>62582</v>
      </c>
      <c r="AE3279" s="43">
        <f>_xll.qlTenorBasisValue(TenorBasis6M,AC3279,_xll.ohTrigger(trigger,$X$24))</f>
        <v>1.9385004541313963E-4</v>
      </c>
      <c r="AF3279" s="90">
        <f>_xll.qlTenorBasisForwardRate(TenorBasis6M,AC3279,_xll.ohTrigger(trigger,$X$24))</f>
        <v>1.3456662798992427E-2</v>
      </c>
      <c r="AG3279" s="90">
        <f>_xll.qlIndexFixing(TenorBasisIndex6M,$AB3279,TRUE,_xll.ohTrigger(trigger,$X$24))</f>
        <v>1.3508462640945469E-2</v>
      </c>
      <c r="AH3279" s="43">
        <f>_xll.qlIndexFixing($X$9,$AB3279,TRUE,trigger)</f>
        <v>1.3520994676571276E-2</v>
      </c>
      <c r="AI3279" s="45">
        <f t="shared" si="65"/>
        <v>-0.12532035625806986</v>
      </c>
    </row>
    <row r="3280" spans="27:35" x14ac:dyDescent="0.2">
      <c r="AA3280" s="122" t="s">
        <v>88</v>
      </c>
      <c r="AB3280" s="40">
        <f>_xll.qlInterestRateIndexFixingDate($X$9,AC3280)</f>
        <v>62404</v>
      </c>
      <c r="AC3280" s="40">
        <f>_xll.qlCalendarAdvance(calendar,$AC3279,AA3280,,,trigger)</f>
        <v>62408</v>
      </c>
      <c r="AD3280" s="40">
        <f>_xll.qlInterestRateIndexMaturity($X$9,AC3280,)</f>
        <v>62589</v>
      </c>
      <c r="AE3280" s="43">
        <f>_xll.qlTenorBasisValue(TenorBasis6M,AC3280,_xll.ohTrigger(trigger,$X$24))</f>
        <v>1.9384584828522266E-4</v>
      </c>
      <c r="AF3280" s="90">
        <f>_xll.qlTenorBasisForwardRate(TenorBasis6M,AC3280,_xll.ohTrigger(trigger,$X$24))</f>
        <v>1.3459879303729681E-2</v>
      </c>
      <c r="AG3280" s="90">
        <f>_xll.qlIndexFixing(TenorBasisIndex6M,$AB3280,TRUE,_xll.ohTrigger(trigger,$X$24))</f>
        <v>1.3511679280712389E-2</v>
      </c>
      <c r="AH3280" s="43">
        <f>_xll.qlIndexFixing($X$9,$AB3280,TRUE,trigger)</f>
        <v>1.3524387858333365E-2</v>
      </c>
      <c r="AI3280" s="45">
        <f t="shared" si="65"/>
        <v>-0.1270857762097552</v>
      </c>
    </row>
    <row r="3281" spans="27:35" x14ac:dyDescent="0.2">
      <c r="AA3281" s="122" t="s">
        <v>88</v>
      </c>
      <c r="AB3281" s="40">
        <f>_xll.qlInterestRateIndexFixingDate($X$9,AC3281)</f>
        <v>62411</v>
      </c>
      <c r="AC3281" s="40">
        <f>_xll.qlCalendarAdvance(calendar,$AC3280,AA3281,,,trigger)</f>
        <v>62415</v>
      </c>
      <c r="AD3281" s="40">
        <f>_xll.qlInterestRateIndexMaturity($X$9,AC3281,)</f>
        <v>62596</v>
      </c>
      <c r="AE3281" s="43">
        <f>_xll.qlTenorBasisValue(TenorBasis6M,AC3281,_xll.ohTrigger(trigger,$X$24))</f>
        <v>1.9384166528574535E-4</v>
      </c>
      <c r="AF3281" s="90">
        <f>_xll.qlTenorBasisForwardRate(TenorBasis6M,AC3281,_xll.ohTrigger(trigger,$X$24))</f>
        <v>1.3463082558226692E-2</v>
      </c>
      <c r="AG3281" s="90">
        <f>_xll.qlIndexFixing(TenorBasisIndex6M,$AB3281,TRUE,_xll.ohTrigger(trigger,$X$24))</f>
        <v>1.3514882669897242E-2</v>
      </c>
      <c r="AH3281" s="43">
        <f>_xll.qlIndexFixing($X$9,$AB3281,TRUE,trigger)</f>
        <v>1.3527767065661025E-2</v>
      </c>
      <c r="AI3281" s="45">
        <f t="shared" si="65"/>
        <v>-0.12884395763782322</v>
      </c>
    </row>
    <row r="3282" spans="27:35" x14ac:dyDescent="0.2">
      <c r="AA3282" s="122" t="s">
        <v>88</v>
      </c>
      <c r="AB3282" s="40">
        <f>_xll.qlInterestRateIndexFixingDate($X$9,AC3282)</f>
        <v>62418</v>
      </c>
      <c r="AC3282" s="40">
        <f>_xll.qlCalendarAdvance(calendar,$AC3281,AA3282,,,trigger)</f>
        <v>62422</v>
      </c>
      <c r="AD3282" s="40">
        <f>_xll.qlInterestRateIndexMaturity($X$9,AC3282,)</f>
        <v>62603</v>
      </c>
      <c r="AE3282" s="43">
        <f>_xll.qlTenorBasisValue(TenorBasis6M,AC3282,_xll.ohTrigger(trigger,$X$24))</f>
        <v>1.9383749636772379E-4</v>
      </c>
      <c r="AF3282" s="90">
        <f>_xll.qlTenorBasisForwardRate(TenorBasis6M,AC3282,_xll.ohTrigger(trigger,$X$24))</f>
        <v>1.3466272562375703E-2</v>
      </c>
      <c r="AG3282" s="90">
        <f>_xll.qlIndexFixing(TenorBasisIndex6M,$AB3282,TRUE,_xll.ohTrigger(trigger,$X$24))</f>
        <v>1.3518072808392269E-2</v>
      </c>
      <c r="AH3282" s="43">
        <f>_xll.qlIndexFixing($X$9,$AB3282,TRUE,trigger)</f>
        <v>1.3531132298483154E-2</v>
      </c>
      <c r="AI3282" s="45">
        <f t="shared" si="65"/>
        <v>-0.1305949009088557</v>
      </c>
    </row>
    <row r="3283" spans="27:35" x14ac:dyDescent="0.2">
      <c r="AA3283" s="122" t="s">
        <v>88</v>
      </c>
      <c r="AB3283" s="40">
        <f>_xll.qlInterestRateIndexFixingDate($X$9,AC3283)</f>
        <v>62425</v>
      </c>
      <c r="AC3283" s="40">
        <f>_xll.qlCalendarAdvance(calendar,$AC3282,AA3283,,,trigger)</f>
        <v>62429</v>
      </c>
      <c r="AD3283" s="40">
        <f>_xll.qlInterestRateIndexMaturity($X$9,AC3283,)</f>
        <v>62611</v>
      </c>
      <c r="AE3283" s="43">
        <f>_xll.qlTenorBasisValue(TenorBasis6M,AC3283,_xll.ohTrigger(trigger,$X$24))</f>
        <v>1.9383334148432796E-4</v>
      </c>
      <c r="AF3283" s="90">
        <f>_xll.qlTenorBasisForwardRate(TenorBasis6M,AC3283,_xll.ohTrigger(trigger,$X$24))</f>
        <v>1.346992305352172E-2</v>
      </c>
      <c r="AG3283" s="90">
        <f>_xll.qlIndexFixing(TenorBasisIndex6M,$AB3283,TRUE,_xll.ohTrigger(trigger,$X$24))</f>
        <v>1.3521725378347916E-2</v>
      </c>
      <c r="AH3283" s="43">
        <f>_xll.qlIndexFixing($X$9,$AB3283,TRUE,trigger)</f>
        <v>1.3534971938854872E-2</v>
      </c>
      <c r="AI3283" s="45">
        <f t="shared" si="65"/>
        <v>-0.13246560506956565</v>
      </c>
    </row>
    <row r="3284" spans="27:35" x14ac:dyDescent="0.2">
      <c r="AA3284" s="122" t="s">
        <v>88</v>
      </c>
      <c r="AB3284" s="40">
        <f>_xll.qlInterestRateIndexFixingDate($X$9,AC3284)</f>
        <v>62432</v>
      </c>
      <c r="AC3284" s="40">
        <f>_xll.qlCalendarAdvance(calendar,$AC3283,AA3284,,,trigger)</f>
        <v>62436</v>
      </c>
      <c r="AD3284" s="40">
        <f>_xll.qlInterestRateIndexMaturity($X$9,AC3284,)</f>
        <v>62618</v>
      </c>
      <c r="AE3284" s="43">
        <f>_xll.qlTenorBasisValue(TenorBasis6M,AC3284,_xll.ohTrigger(trigger,$X$24))</f>
        <v>1.9382920058888122E-4</v>
      </c>
      <c r="AF3284" s="90">
        <f>_xll.qlTenorBasisForwardRate(TenorBasis6M,AC3284,_xll.ohTrigger(trigger,$X$24))</f>
        <v>1.3473085728094502E-2</v>
      </c>
      <c r="AG3284" s="90">
        <f>_xll.qlIndexFixing(TenorBasisIndex6M,$AB3284,TRUE,_xll.ohTrigger(trigger,$X$24))</f>
        <v>1.3524888187014751E-2</v>
      </c>
      <c r="AH3284" s="43">
        <f>_xll.qlIndexFixing($X$9,$AB3284,TRUE,trigger)</f>
        <v>1.3538308349282368E-2</v>
      </c>
      <c r="AI3284" s="45">
        <f t="shared" si="65"/>
        <v>-0.13420162267616109</v>
      </c>
    </row>
    <row r="3285" spans="27:35" x14ac:dyDescent="0.2">
      <c r="AA3285" s="122" t="s">
        <v>88</v>
      </c>
      <c r="AB3285" s="40">
        <f>_xll.qlInterestRateIndexFixingDate($X$9,AC3285)</f>
        <v>62439</v>
      </c>
      <c r="AC3285" s="40">
        <f>_xll.qlCalendarAdvance(calendar,$AC3284,AA3285,,,trigger)</f>
        <v>62443</v>
      </c>
      <c r="AD3285" s="40">
        <f>_xll.qlInterestRateIndexMaturity($X$9,AC3285,)</f>
        <v>62625</v>
      </c>
      <c r="AE3285" s="43">
        <f>_xll.qlTenorBasisValue(TenorBasis6M,AC3285,_xll.ohTrigger(trigger,$X$24))</f>
        <v>1.9382507363485977E-4</v>
      </c>
      <c r="AF3285" s="90">
        <f>_xll.qlTenorBasisForwardRate(TenorBasis6M,AC3285,_xll.ohTrigger(trigger,$X$24))</f>
        <v>1.3476235151515898E-2</v>
      </c>
      <c r="AG3285" s="90">
        <f>_xll.qlIndexFixing(TenorBasisIndex6M,$AB3285,TRUE,_xll.ohTrigger(trigger,$X$24))</f>
        <v>1.3528037744184105E-2</v>
      </c>
      <c r="AH3285" s="43">
        <f>_xll.qlIndexFixing($X$9,$AB3285,TRUE,trigger)</f>
        <v>1.3541630784497228E-2</v>
      </c>
      <c r="AI3285" s="45">
        <f t="shared" si="65"/>
        <v>-0.13593040313123611</v>
      </c>
    </row>
    <row r="3286" spans="27:35" x14ac:dyDescent="0.2">
      <c r="AA3286" s="122" t="s">
        <v>88</v>
      </c>
      <c r="AB3286" s="40">
        <f>_xll.qlInterestRateIndexFixingDate($X$9,AC3286)</f>
        <v>62446</v>
      </c>
      <c r="AC3286" s="40">
        <f>_xll.qlCalendarAdvance(calendar,$AC3285,AA3286,,,trigger)</f>
        <v>62450</v>
      </c>
      <c r="AD3286" s="40">
        <f>_xll.qlInterestRateIndexMaturity($X$9,AC3286,)</f>
        <v>62632</v>
      </c>
      <c r="AE3286" s="43">
        <f>_xll.qlTenorBasisValue(TenorBasis6M,AC3286,_xll.ohTrigger(trigger,$X$24))</f>
        <v>1.9382096057589222E-4</v>
      </c>
      <c r="AF3286" s="90">
        <f>_xll.qlTenorBasisForwardRate(TenorBasis6M,AC3286,_xll.ohTrigger(trigger,$X$24))</f>
        <v>1.3479371323675668E-2</v>
      </c>
      <c r="AG3286" s="90">
        <f>_xll.qlIndexFixing(TenorBasisIndex6M,$AB3286,TRUE,_xll.ohTrigger(trigger,$X$24))</f>
        <v>1.3531174049748372E-2</v>
      </c>
      <c r="AH3286" s="43">
        <f>_xll.qlIndexFixing($X$9,$AB3286,TRUE,trigger)</f>
        <v>1.3544939244427422E-2</v>
      </c>
      <c r="AI3286" s="45">
        <f t="shared" si="65"/>
        <v>-0.13765194679049575</v>
      </c>
    </row>
    <row r="3287" spans="27:35" x14ac:dyDescent="0.2">
      <c r="AA3287" s="122" t="s">
        <v>88</v>
      </c>
      <c r="AB3287" s="40">
        <f>_xll.qlInterestRateIndexFixingDate($X$9,AC3287)</f>
        <v>62451</v>
      </c>
      <c r="AC3287" s="40">
        <f>_xll.qlCalendarAdvance(calendar,$AC3286,AA3287,,,trigger)</f>
        <v>62457</v>
      </c>
      <c r="AD3287" s="40">
        <f>_xll.qlInterestRateIndexMaturity($X$9,AC3287,)</f>
        <v>62639</v>
      </c>
      <c r="AE3287" s="43">
        <f>_xll.qlTenorBasisValue(TenorBasis6M,AC3287,_xll.ohTrigger(trigger,$X$24))</f>
        <v>1.9381686136575905E-4</v>
      </c>
      <c r="AF3287" s="90">
        <f>_xll.qlTenorBasisForwardRate(TenorBasis6M,AC3287,_xll.ohTrigger(trigger,$X$24))</f>
        <v>1.3482494244466644E-2</v>
      </c>
      <c r="AG3287" s="90">
        <f>_xll.qlIndexFixing(TenorBasisIndex6M,$AB3287,TRUE,_xll.ohTrigger(trigger,$X$24))</f>
        <v>1.3534297103598186E-2</v>
      </c>
      <c r="AH3287" s="43">
        <f>_xll.qlIndexFixing($X$9,$AB3287,TRUE,trigger)</f>
        <v>1.3548233729004872E-2</v>
      </c>
      <c r="AI3287" s="45">
        <f t="shared" si="65"/>
        <v>-0.13936625406685624</v>
      </c>
    </row>
    <row r="3288" spans="27:35" x14ac:dyDescent="0.2">
      <c r="AA3288" s="122" t="s">
        <v>88</v>
      </c>
      <c r="AB3288" s="40">
        <f>_xll.qlInterestRateIndexFixingDate($X$9,AC3288)</f>
        <v>62460</v>
      </c>
      <c r="AC3288" s="40">
        <f>_xll.qlCalendarAdvance(calendar,$AC3287,AA3288,,,trigger)</f>
        <v>62464</v>
      </c>
      <c r="AD3288" s="40">
        <f>_xll.qlInterestRateIndexMaturity($X$9,AC3288,)</f>
        <v>62645</v>
      </c>
      <c r="AE3288" s="43">
        <f>_xll.qlTenorBasisValue(TenorBasis6M,AC3288,_xll.ohTrigger(trigger,$X$24))</f>
        <v>1.9381277595839215E-4</v>
      </c>
      <c r="AF3288" s="90">
        <f>_xll.qlTenorBasisForwardRate(TenorBasis6M,AC3288,_xll.ohTrigger(trigger,$X$24))</f>
        <v>1.3485134323807994E-2</v>
      </c>
      <c r="AG3288" s="90">
        <f>_xll.qlIndexFixing(TenorBasisIndex6M,$AB3288,TRUE,_xll.ohTrigger(trigger,$X$24))</f>
        <v>1.3536935368704194E-2</v>
      </c>
      <c r="AH3288" s="43">
        <f>_xll.qlIndexFixing($X$9,$AB3288,TRUE,trigger)</f>
        <v>1.3551030226887778E-2</v>
      </c>
      <c r="AI3288" s="45">
        <f t="shared" si="65"/>
        <v>-0.14094858183584177</v>
      </c>
    </row>
    <row r="3289" spans="27:35" x14ac:dyDescent="0.2">
      <c r="AA3289" s="122" t="s">
        <v>88</v>
      </c>
      <c r="AB3289" s="40">
        <f>_xll.qlInterestRateIndexFixingDate($X$9,AC3289)</f>
        <v>62467</v>
      </c>
      <c r="AC3289" s="40">
        <f>_xll.qlCalendarAdvance(calendar,$AC3288,AA3289,,,trigger)</f>
        <v>62471</v>
      </c>
      <c r="AD3289" s="40">
        <f>_xll.qlInterestRateIndexMaturity($X$9,AC3289,)</f>
        <v>62652</v>
      </c>
      <c r="AE3289" s="43">
        <f>_xll.qlTenorBasisValue(TenorBasis6M,AC3289,_xll.ohTrigger(trigger,$X$24))</f>
        <v>1.9380870430787432E-4</v>
      </c>
      <c r="AF3289" s="90">
        <f>_xll.qlTenorBasisForwardRate(TenorBasis6M,AC3289,_xll.ohTrigger(trigger,$X$24))</f>
        <v>1.348823157245781E-2</v>
      </c>
      <c r="AG3289" s="90">
        <f>_xll.qlIndexFixing(TenorBasisIndex6M,$AB3289,TRUE,_xll.ohTrigger(trigger,$X$24))</f>
        <v>1.3540032749301503E-2</v>
      </c>
      <c r="AH3289" s="43">
        <f>_xll.qlIndexFixing($X$9,$AB3289,TRUE,trigger)</f>
        <v>1.3554297636218722E-2</v>
      </c>
      <c r="AI3289" s="45">
        <f t="shared" si="65"/>
        <v>-0.14264886917218431</v>
      </c>
    </row>
    <row r="3290" spans="27:35" x14ac:dyDescent="0.2">
      <c r="AA3290" s="122" t="s">
        <v>88</v>
      </c>
      <c r="AB3290" s="40">
        <f>_xll.qlInterestRateIndexFixingDate($X$9,AC3290)</f>
        <v>62474</v>
      </c>
      <c r="AC3290" s="40">
        <f>_xll.qlCalendarAdvance(calendar,$AC3289,AA3290,,,trigger)</f>
        <v>62478</v>
      </c>
      <c r="AD3290" s="40">
        <f>_xll.qlInterestRateIndexMaturity($X$9,AC3290,)</f>
        <v>62659</v>
      </c>
      <c r="AE3290" s="43">
        <f>_xll.qlTenorBasisValue(TenorBasis6M,AC3290,_xll.ohTrigger(trigger,$X$24))</f>
        <v>1.9380464636843881E-4</v>
      </c>
      <c r="AF3290" s="90">
        <f>_xll.qlTenorBasisForwardRate(TenorBasis6M,AC3290,_xll.ohTrigger(trigger,$X$24))</f>
        <v>1.3491315569891372E-2</v>
      </c>
      <c r="AG3290" s="90">
        <f>_xll.qlIndexFixing(TenorBasisIndex6M,$AB3290,TRUE,_xll.ohTrigger(trigger,$X$24))</f>
        <v>1.3543116878339406E-2</v>
      </c>
      <c r="AH3290" s="43">
        <f>_xll.qlIndexFixing($X$9,$AB3290,TRUE,trigger)</f>
        <v>1.3557551070488115E-2</v>
      </c>
      <c r="AI3290" s="45">
        <f t="shared" si="65"/>
        <v>-0.14434192148709071</v>
      </c>
    </row>
    <row r="3291" spans="27:35" x14ac:dyDescent="0.2">
      <c r="AA3291" s="122" t="s">
        <v>88</v>
      </c>
      <c r="AB3291" s="40">
        <f>_xll.qlInterestRateIndexFixingDate($X$9,AC3291)</f>
        <v>62481</v>
      </c>
      <c r="AC3291" s="40">
        <f>_xll.qlCalendarAdvance(calendar,$AC3290,AA3291,,,trigger)</f>
        <v>62485</v>
      </c>
      <c r="AD3291" s="40">
        <f>_xll.qlInterestRateIndexMaturity($X$9,AC3291,)</f>
        <v>62666</v>
      </c>
      <c r="AE3291" s="43">
        <f>_xll.qlTenorBasisValue(TenorBasis6M,AC3291,_xll.ohTrigger(trigger,$X$24))</f>
        <v>1.9380060209446879E-4</v>
      </c>
      <c r="AF3291" s="90">
        <f>_xll.qlTenorBasisForwardRate(TenorBasis6M,AC3291,_xll.ohTrigger(trigger,$X$24))</f>
        <v>1.3494386316000917E-2</v>
      </c>
      <c r="AG3291" s="90">
        <f>_xll.qlIndexFixing(TenorBasisIndex6M,$AB3291,TRUE,_xll.ohTrigger(trigger,$X$24))</f>
        <v>1.354618775571279E-2</v>
      </c>
      <c r="AH3291" s="43">
        <f>_xll.qlIndexFixing($X$9,$AB3291,TRUE,trigger)</f>
        <v>1.3560790529629713E-2</v>
      </c>
      <c r="AI3291" s="45">
        <f t="shared" si="65"/>
        <v>-0.14602773916922579</v>
      </c>
    </row>
    <row r="3292" spans="27:35" x14ac:dyDescent="0.2">
      <c r="AA3292" s="122" t="s">
        <v>88</v>
      </c>
      <c r="AB3292" s="40">
        <f>_xll.qlInterestRateIndexFixingDate($X$9,AC3292)</f>
        <v>62488</v>
      </c>
      <c r="AC3292" s="40">
        <f>_xll.qlCalendarAdvance(calendar,$AC3291,AA3292,,,trigger)</f>
        <v>62492</v>
      </c>
      <c r="AD3292" s="40">
        <f>_xll.qlInterestRateIndexMaturity($X$9,AC3292,)</f>
        <v>62673</v>
      </c>
      <c r="AE3292" s="43">
        <f>_xll.qlTenorBasisValue(TenorBasis6M,AC3292,_xll.ohTrigger(trigger,$X$24))</f>
        <v>1.9379657144049693E-4</v>
      </c>
      <c r="AF3292" s="90">
        <f>_xll.qlTenorBasisForwardRate(TenorBasis6M,AC3292,_xll.ohTrigger(trigger,$X$24))</f>
        <v>1.3497443810680453E-2</v>
      </c>
      <c r="AG3292" s="90">
        <f>_xll.qlIndexFixing(TenorBasisIndex6M,$AB3292,TRUE,_xll.ohTrigger(trigger,$X$24))</f>
        <v>1.3549245381313456E-2</v>
      </c>
      <c r="AH3292" s="43">
        <f>_xll.qlIndexFixing($X$9,$AB3292,TRUE,trigger)</f>
        <v>1.3564016013574178E-2</v>
      </c>
      <c r="AI3292" s="45">
        <f t="shared" si="65"/>
        <v>-0.14770632260721964</v>
      </c>
    </row>
    <row r="3293" spans="27:35" x14ac:dyDescent="0.2">
      <c r="AA3293" s="122" t="s">
        <v>88</v>
      </c>
      <c r="AB3293" s="40">
        <f>_xll.qlInterestRateIndexFixingDate($X$9,AC3293)</f>
        <v>62495</v>
      </c>
      <c r="AC3293" s="40">
        <f>_xll.qlCalendarAdvance(calendar,$AC3292,AA3293,,,trigger)</f>
        <v>62499</v>
      </c>
      <c r="AD3293" s="40">
        <f>_xll.qlInterestRateIndexMaturity($X$9,AC3293,)</f>
        <v>62680</v>
      </c>
      <c r="AE3293" s="43">
        <f>_xll.qlTenorBasisValue(TenorBasis6M,AC3293,_xll.ohTrigger(trigger,$X$24))</f>
        <v>1.9379255436120489E-4</v>
      </c>
      <c r="AF3293" s="90">
        <f>_xll.qlTenorBasisForwardRate(TenorBasis6M,AC3293,_xll.ohTrigger(trigger,$X$24))</f>
        <v>1.3500488053825756E-2</v>
      </c>
      <c r="AG3293" s="90">
        <f>_xll.qlIndexFixing(TenorBasisIndex6M,$AB3293,TRUE,_xll.ohTrigger(trigger,$X$24))</f>
        <v>1.3552289755035413E-2</v>
      </c>
      <c r="AH3293" s="43">
        <f>_xll.qlIndexFixing($X$9,$AB3293,TRUE,trigger)</f>
        <v>1.3567227522254383E-2</v>
      </c>
      <c r="AI3293" s="45">
        <f t="shared" si="65"/>
        <v>-0.14937767218970235</v>
      </c>
    </row>
    <row r="3294" spans="27:35" x14ac:dyDescent="0.2">
      <c r="AA3294" s="122" t="s">
        <v>88</v>
      </c>
      <c r="AB3294" s="40">
        <f>_xll.qlInterestRateIndexFixingDate($X$9,AC3294)</f>
        <v>62502</v>
      </c>
      <c r="AC3294" s="40">
        <f>_xll.qlCalendarAdvance(calendar,$AC3293,AA3294,,,trigger)</f>
        <v>62506</v>
      </c>
      <c r="AD3294" s="40">
        <f>_xll.qlInterestRateIndexMaturity($X$9,AC3294,)</f>
        <v>62687</v>
      </c>
      <c r="AE3294" s="43">
        <f>_xll.qlTenorBasisValue(TenorBasis6M,AC3294,_xll.ohTrigger(trigger,$X$24))</f>
        <v>1.9378855081142278E-4</v>
      </c>
      <c r="AF3294" s="90">
        <f>_xll.qlTenorBasisForwardRate(TenorBasis6M,AC3294,_xll.ohTrigger(trigger,$X$24))</f>
        <v>1.3503519045329504E-2</v>
      </c>
      <c r="AG3294" s="90">
        <f>_xll.qlIndexFixing(TenorBasisIndex6M,$AB3294,TRUE,_xll.ohTrigger(trigger,$X$24))</f>
        <v>1.3555320876774433E-2</v>
      </c>
      <c r="AH3294" s="43">
        <f>_xll.qlIndexFixing($X$9,$AB3294,TRUE,trigger)</f>
        <v>1.3570425055603642E-2</v>
      </c>
      <c r="AI3294" s="45">
        <f t="shared" si="65"/>
        <v>-0.15104178829208545</v>
      </c>
    </row>
    <row r="3295" spans="27:35" x14ac:dyDescent="0.2">
      <c r="AA3295" s="122" t="s">
        <v>88</v>
      </c>
      <c r="AB3295" s="40">
        <f>_xll.qlInterestRateIndexFixingDate($X$9,AC3295)</f>
        <v>62509</v>
      </c>
      <c r="AC3295" s="40">
        <f>_xll.qlCalendarAdvance(calendar,$AC3294,AA3295,,,trigger)</f>
        <v>62513</v>
      </c>
      <c r="AD3295" s="40">
        <f>_xll.qlInterestRateIndexMaturity($X$9,AC3295,)</f>
        <v>62694</v>
      </c>
      <c r="AE3295" s="43">
        <f>_xll.qlTenorBasisValue(TenorBasis6M,AC3295,_xll.ohTrigger(trigger,$X$24))</f>
        <v>1.9378456074612882E-4</v>
      </c>
      <c r="AF3295" s="90">
        <f>_xll.qlTenorBasisForwardRate(TenorBasis6M,AC3295,_xll.ohTrigger(trigger,$X$24))</f>
        <v>1.3506536785087477E-2</v>
      </c>
      <c r="AG3295" s="90">
        <f>_xll.qlIndexFixing(TenorBasisIndex6M,$AB3295,TRUE,_xll.ohTrigger(trigger,$X$24))</f>
        <v>1.3558338746424524E-2</v>
      </c>
      <c r="AH3295" s="43">
        <f>_xll.qlIndexFixing($X$9,$AB3295,TRUE,trigger)</f>
        <v>1.3573608613554382E-2</v>
      </c>
      <c r="AI3295" s="45">
        <f t="shared" si="65"/>
        <v>-0.15269867129857548</v>
      </c>
    </row>
    <row r="3296" spans="27:35" x14ac:dyDescent="0.2">
      <c r="AA3296" s="122" t="s">
        <v>88</v>
      </c>
      <c r="AB3296" s="40">
        <f>_xll.qlInterestRateIndexFixingDate($X$9,AC3296)</f>
        <v>62516</v>
      </c>
      <c r="AC3296" s="40">
        <f>_xll.qlCalendarAdvance(calendar,$AC3295,AA3296,,,trigger)</f>
        <v>62520</v>
      </c>
      <c r="AD3296" s="40">
        <f>_xll.qlInterestRateIndexMaturity($X$9,AC3296,)</f>
        <v>62704</v>
      </c>
      <c r="AE3296" s="43">
        <f>_xll.qlTenorBasisValue(TenorBasis6M,AC3296,_xll.ohTrigger(trigger,$X$24))</f>
        <v>1.9378058412044876E-4</v>
      </c>
      <c r="AF3296" s="90">
        <f>_xll.qlTenorBasisForwardRate(TenorBasis6M,AC3296,_xll.ohTrigger(trigger,$X$24))</f>
        <v>1.3510929856265086E-2</v>
      </c>
      <c r="AG3296" s="90">
        <f>_xll.qlIndexFixing(TenorBasisIndex6M,$AB3296,TRUE,_xll.ohTrigger(trigger,$X$24))</f>
        <v>1.3562737798391858E-2</v>
      </c>
      <c r="AH3296" s="43">
        <f>_xll.qlIndexFixing($X$9,$AB3296,TRUE,trigger)</f>
        <v>1.3578208955674969E-2</v>
      </c>
      <c r="AI3296" s="45">
        <f t="shared" si="65"/>
        <v>-0.15471157283111422</v>
      </c>
    </row>
    <row r="3297" spans="27:35" x14ac:dyDescent="0.2">
      <c r="AA3297" s="122" t="s">
        <v>88</v>
      </c>
      <c r="AB3297" s="40">
        <f>_xll.qlInterestRateIndexFixingDate($X$9,AC3297)</f>
        <v>62523</v>
      </c>
      <c r="AC3297" s="40">
        <f>_xll.qlCalendarAdvance(calendar,$AC3296,AA3297,,,trigger)</f>
        <v>62527</v>
      </c>
      <c r="AD3297" s="40">
        <f>_xll.qlInterestRateIndexMaturity($X$9,AC3297,)</f>
        <v>62711</v>
      </c>
      <c r="AE3297" s="43">
        <f>_xll.qlTenorBasisValue(TenorBasis6M,AC3297,_xll.ohTrigger(trigger,$X$24))</f>
        <v>1.9377662088965541E-4</v>
      </c>
      <c r="AF3297" s="90">
        <f>_xll.qlTenorBasisForwardRate(TenorBasis6M,AC3297,_xll.ohTrigger(trigger,$X$24))</f>
        <v>1.351391858780647E-2</v>
      </c>
      <c r="AG3297" s="90">
        <f>_xll.qlIndexFixing(TenorBasisIndex6M,$AB3297,TRUE,_xll.ohTrigger(trigger,$X$24))</f>
        <v>1.3565726660363689E-2</v>
      </c>
      <c r="AH3297" s="43">
        <f>_xll.qlIndexFixing($X$9,$AB3297,TRUE,trigger)</f>
        <v>1.3581361923395792E-2</v>
      </c>
      <c r="AI3297" s="45">
        <f t="shared" si="65"/>
        <v>-0.15635263032102997</v>
      </c>
    </row>
    <row r="3298" spans="27:35" x14ac:dyDescent="0.2">
      <c r="AA3298" s="122" t="s">
        <v>88</v>
      </c>
      <c r="AB3298" s="40">
        <f>_xll.qlInterestRateIndexFixingDate($X$9,AC3298)</f>
        <v>62530</v>
      </c>
      <c r="AC3298" s="40">
        <f>_xll.qlCalendarAdvance(calendar,$AC3297,AA3298,,,trigger)</f>
        <v>62534</v>
      </c>
      <c r="AD3298" s="40">
        <f>_xll.qlInterestRateIndexMaturity($X$9,AC3298,)</f>
        <v>62718</v>
      </c>
      <c r="AE3298" s="43">
        <f>_xll.qlTenorBasisValue(TenorBasis6M,AC3298,_xll.ohTrigger(trigger,$X$24))</f>
        <v>1.9377267100916819E-4</v>
      </c>
      <c r="AF3298" s="90">
        <f>_xll.qlTenorBasisForwardRate(TenorBasis6M,AC3298,_xll.ohTrigger(trigger,$X$24))</f>
        <v>1.3516894065854769E-2</v>
      </c>
      <c r="AG3298" s="90">
        <f>_xll.qlIndexFixing(TenorBasisIndex6M,$AB3298,TRUE,_xll.ohTrigger(trigger,$X$24))</f>
        <v>1.3568702268493152E-2</v>
      </c>
      <c r="AH3298" s="43">
        <f>_xll.qlIndexFixing($X$9,$AB3298,TRUE,trigger)</f>
        <v>1.3584500914011491E-2</v>
      </c>
      <c r="AI3298" s="45">
        <f t="shared" si="65"/>
        <v>-0.1579864551833933</v>
      </c>
    </row>
    <row r="3299" spans="27:35" x14ac:dyDescent="0.2">
      <c r="AA3299" s="122" t="s">
        <v>88</v>
      </c>
      <c r="AB3299" s="40">
        <f>_xll.qlInterestRateIndexFixingDate($X$9,AC3299)</f>
        <v>62537</v>
      </c>
      <c r="AC3299" s="40">
        <f>_xll.qlCalendarAdvance(calendar,$AC3298,AA3299,,,trigger)</f>
        <v>62541</v>
      </c>
      <c r="AD3299" s="40">
        <f>_xll.qlInterestRateIndexMaturity($X$9,AC3299,)</f>
        <v>62725</v>
      </c>
      <c r="AE3299" s="43">
        <f>_xll.qlTenorBasisValue(TenorBasis6M,AC3299,_xll.ohTrigger(trigger,$X$24))</f>
        <v>1.937687344345527E-4</v>
      </c>
      <c r="AF3299" s="90">
        <f>_xll.qlTenorBasisForwardRate(TenorBasis6M,AC3299,_xll.ohTrigger(trigger,$X$24))</f>
        <v>1.3519856290303979E-2</v>
      </c>
      <c r="AG3299" s="90">
        <f>_xll.qlIndexFixing(TenorBasisIndex6M,$AB3299,TRUE,_xll.ohTrigger(trigger,$X$24))</f>
        <v>1.3571664622675977E-2</v>
      </c>
      <c r="AH3299" s="43">
        <f>_xll.qlIndexFixing($X$9,$AB3299,TRUE,trigger)</f>
        <v>1.358762592745342E-2</v>
      </c>
      <c r="AI3299" s="45">
        <f t="shared" si="65"/>
        <v>-0.15961304777442967</v>
      </c>
    </row>
    <row r="3300" spans="27:35" x14ac:dyDescent="0.2">
      <c r="AA3300" s="122" t="s">
        <v>88</v>
      </c>
      <c r="AB3300" s="40">
        <f>_xll.qlInterestRateIndexFixingDate($X$9,AC3300)</f>
        <v>62544</v>
      </c>
      <c r="AC3300" s="40">
        <f>_xll.qlCalendarAdvance(calendar,$AC3299,AA3300,,,trigger)</f>
        <v>62548</v>
      </c>
      <c r="AD3300" s="40">
        <f>_xll.qlInterestRateIndexMaturity($X$9,AC3300,)</f>
        <v>62731</v>
      </c>
      <c r="AE3300" s="43">
        <f>_xll.qlTenorBasisValue(TenorBasis6M,AC3300,_xll.ohTrigger(trigger,$X$24))</f>
        <v>1.9376481112152015E-4</v>
      </c>
      <c r="AF3300" s="90">
        <f>_xll.qlTenorBasisForwardRate(TenorBasis6M,AC3300,_xll.ohTrigger(trigger,$X$24))</f>
        <v>1.3522345810458832E-2</v>
      </c>
      <c r="AG3300" s="90">
        <f>_xll.qlIndexFixing(TenorBasisIndex6M,$AB3300,TRUE,_xll.ohTrigger(trigger,$X$24))</f>
        <v>1.3574152320053424E-2</v>
      </c>
      <c r="AH3300" s="43">
        <f>_xll.qlIndexFixing($X$9,$AB3300,TRUE,trigger)</f>
        <v>1.3590263638077827E-2</v>
      </c>
      <c r="AI3300" s="45">
        <f t="shared" si="65"/>
        <v>-0.16111318024402896</v>
      </c>
    </row>
    <row r="3301" spans="27:35" x14ac:dyDescent="0.2">
      <c r="AA3301" s="122" t="s">
        <v>88</v>
      </c>
      <c r="AB3301" s="40">
        <f>_xll.qlInterestRateIndexFixingDate($X$9,AC3301)</f>
        <v>62551</v>
      </c>
      <c r="AC3301" s="40">
        <f>_xll.qlCalendarAdvance(calendar,$AC3300,AA3301,,,trigger)</f>
        <v>62555</v>
      </c>
      <c r="AD3301" s="40">
        <f>_xll.qlInterestRateIndexMaturity($X$9,AC3301,)</f>
        <v>62738</v>
      </c>
      <c r="AE3301" s="43">
        <f>_xll.qlTenorBasisValue(TenorBasis6M,AC3301,_xll.ohTrigger(trigger,$X$24))</f>
        <v>1.9376090102592701E-4</v>
      </c>
      <c r="AF3301" s="90">
        <f>_xll.qlTenorBasisForwardRate(TenorBasis6M,AC3301,_xll.ohTrigger(trigger,$X$24))</f>
        <v>1.3525282364184262E-2</v>
      </c>
      <c r="AG3301" s="90">
        <f>_xll.qlIndexFixing(TenorBasisIndex6M,$AB3301,TRUE,_xll.ohTrigger(trigger,$X$24))</f>
        <v>1.3577089002416066E-2</v>
      </c>
      <c r="AH3301" s="43">
        <f>_xll.qlIndexFixing($X$9,$AB3301,TRUE,trigger)</f>
        <v>1.3593361578800577E-2</v>
      </c>
      <c r="AI3301" s="45">
        <f t="shared" si="65"/>
        <v>-0.16272576384510767</v>
      </c>
    </row>
    <row r="3302" spans="27:35" x14ac:dyDescent="0.2">
      <c r="AA3302" s="122" t="s">
        <v>88</v>
      </c>
      <c r="AB3302" s="40">
        <f>_xll.qlInterestRateIndexFixingDate($X$9,AC3302)</f>
        <v>62558</v>
      </c>
      <c r="AC3302" s="40">
        <f>_xll.qlCalendarAdvance(calendar,$AC3301,AA3302,,,trigger)</f>
        <v>62562</v>
      </c>
      <c r="AD3302" s="40">
        <f>_xll.qlInterestRateIndexMaturity($X$9,AC3302,)</f>
        <v>62745</v>
      </c>
      <c r="AE3302" s="43">
        <f>_xll.qlTenorBasisValue(TenorBasis6M,AC3302,_xll.ohTrigger(trigger,$X$24))</f>
        <v>1.9375700410377444E-4</v>
      </c>
      <c r="AF3302" s="90">
        <f>_xll.qlTenorBasisForwardRate(TenorBasis6M,AC3302,_xll.ohTrigger(trigger,$X$24))</f>
        <v>1.3528205664482049E-2</v>
      </c>
      <c r="AG3302" s="90">
        <f>_xll.qlIndexFixing(TenorBasisIndex6M,$AB3302,TRUE,_xll.ohTrigger(trigger,$X$24))</f>
        <v>1.3580012431004674E-2</v>
      </c>
      <c r="AH3302" s="43">
        <f>_xll.qlIndexFixing($X$9,$AB3302,TRUE,trigger)</f>
        <v>1.3596445542656013E-2</v>
      </c>
      <c r="AI3302" s="45">
        <f t="shared" si="65"/>
        <v>-0.16433111651338941</v>
      </c>
    </row>
    <row r="3303" spans="27:35" x14ac:dyDescent="0.2">
      <c r="AA3303" s="122" t="s">
        <v>88</v>
      </c>
      <c r="AB3303" s="40">
        <f>_xll.qlInterestRateIndexFixingDate($X$9,AC3303)</f>
        <v>62563</v>
      </c>
      <c r="AC3303" s="40">
        <f>_xll.qlCalendarAdvance(calendar,$AC3302,AA3303,,,trigger)</f>
        <v>62569</v>
      </c>
      <c r="AD3303" s="40">
        <f>_xll.qlInterestRateIndexMaturity($X$9,AC3303,)</f>
        <v>62752</v>
      </c>
      <c r="AE3303" s="43">
        <f>_xll.qlTenorBasisValue(TenorBasis6M,AC3303,_xll.ohTrigger(trigger,$X$24))</f>
        <v>1.9375312031120792E-4</v>
      </c>
      <c r="AF3303" s="90">
        <f>_xll.qlTenorBasisForwardRate(TenorBasis6M,AC3303,_xll.ohTrigger(trigger,$X$24))</f>
        <v>1.3531115711249105E-2</v>
      </c>
      <c r="AG3303" s="90">
        <f>_xll.qlIndexFixing(TenorBasisIndex6M,$AB3303,TRUE,_xll.ohTrigger(trigger,$X$24))</f>
        <v>1.3582922605716596E-2</v>
      </c>
      <c r="AH3303" s="43">
        <f>_xll.qlIndexFixing($X$9,$AB3303,TRUE,trigger)</f>
        <v>1.3599515529578613E-2</v>
      </c>
      <c r="AI3303" s="45">
        <f t="shared" si="65"/>
        <v>-0.16592923862017439</v>
      </c>
    </row>
    <row r="3304" spans="27:35" x14ac:dyDescent="0.2">
      <c r="AA3304" s="122" t="s">
        <v>88</v>
      </c>
      <c r="AB3304" s="40">
        <f>_xll.qlInterestRateIndexFixingDate($X$9,AC3304)</f>
        <v>62572</v>
      </c>
      <c r="AC3304" s="40">
        <f>_xll.qlCalendarAdvance(calendar,$AC3303,AA3304,,,trigger)</f>
        <v>62576</v>
      </c>
      <c r="AD3304" s="40">
        <f>_xll.qlInterestRateIndexMaturity($X$9,AC3304,)</f>
        <v>62759</v>
      </c>
      <c r="AE3304" s="43">
        <f>_xll.qlTenorBasisValue(TenorBasis6M,AC3304,_xll.ohTrigger(trigger,$X$24))</f>
        <v>1.9374924960451667E-4</v>
      </c>
      <c r="AF3304" s="90">
        <f>_xll.qlTenorBasisForwardRate(TenorBasis6M,AC3304,_xll.ohTrigger(trigger,$X$24))</f>
        <v>1.3534012504382777E-2</v>
      </c>
      <c r="AG3304" s="90">
        <f>_xll.qlIndexFixing(TenorBasisIndex6M,$AB3304,TRUE,_xll.ohTrigger(trigger,$X$24))</f>
        <v>1.3585819526449184E-2</v>
      </c>
      <c r="AH3304" s="43">
        <f>_xll.qlIndexFixing($X$9,$AB3304,TRUE,trigger)</f>
        <v>1.3602571539503294E-2</v>
      </c>
      <c r="AI3304" s="45">
        <f t="shared" si="65"/>
        <v>-0.16752013054109963</v>
      </c>
    </row>
    <row r="3305" spans="27:35" x14ac:dyDescent="0.2">
      <c r="AA3305" s="122" t="s">
        <v>88</v>
      </c>
      <c r="AB3305" s="40">
        <f>_xll.qlInterestRateIndexFixingDate($X$9,AC3305)</f>
        <v>62578</v>
      </c>
      <c r="AC3305" s="40">
        <f>_xll.qlCalendarAdvance(calendar,$AC3304,AA3305,,,trigger)</f>
        <v>62583</v>
      </c>
      <c r="AD3305" s="40">
        <f>_xll.qlInterestRateIndexMaturity($X$9,AC3305,)</f>
        <v>62767</v>
      </c>
      <c r="AE3305" s="43">
        <f>_xll.qlTenorBasisValue(TenorBasis6M,AC3305,_xll.ohTrigger(trigger,$X$24))</f>
        <v>1.9374539194013326E-4</v>
      </c>
      <c r="AF3305" s="90">
        <f>_xll.qlTenorBasisForwardRate(TenorBasis6M,AC3305,_xll.ohTrigger(trigger,$X$24))</f>
        <v>1.3537351305654314E-2</v>
      </c>
      <c r="AG3305" s="90">
        <f>_xll.qlIndexFixing(TenorBasisIndex6M,$AB3305,TRUE,_xll.ohTrigger(trigger,$X$24))</f>
        <v>1.358916040911342E-2</v>
      </c>
      <c r="AH3305" s="43">
        <f>_xll.qlIndexFixing($X$9,$AB3305,TRUE,trigger)</f>
        <v>1.3606082483773645E-2</v>
      </c>
      <c r="AI3305" s="45">
        <f t="shared" si="65"/>
        <v>-0.16922074660224995</v>
      </c>
    </row>
    <row r="3306" spans="27:35" x14ac:dyDescent="0.2">
      <c r="AA3306" s="122" t="s">
        <v>88</v>
      </c>
      <c r="AB3306" s="40">
        <f>_xll.qlInterestRateIndexFixingDate($X$9,AC3306)</f>
        <v>62586</v>
      </c>
      <c r="AC3306" s="40">
        <f>_xll.qlCalendarAdvance(calendar,$AC3305,AA3306,,,trigger)</f>
        <v>62590</v>
      </c>
      <c r="AD3306" s="40">
        <f>_xll.qlInterestRateIndexMaturity($X$9,AC3306,)</f>
        <v>62774</v>
      </c>
      <c r="AE3306" s="43">
        <f>_xll.qlTenorBasisValue(TenorBasis6M,AC3306,_xll.ohTrigger(trigger,$X$24))</f>
        <v>1.9374154727463323E-4</v>
      </c>
      <c r="AF3306" s="90">
        <f>_xll.qlTenorBasisForwardRate(TenorBasis6M,AC3306,_xll.ohTrigger(trigger,$X$24))</f>
        <v>1.354022075203308E-2</v>
      </c>
      <c r="AG3306" s="90">
        <f>_xll.qlIndexFixing(TenorBasisIndex6M,$AB3306,TRUE,_xll.ohTrigger(trigger,$X$24))</f>
        <v>1.3592029982787317E-2</v>
      </c>
      <c r="AH3306" s="43">
        <f>_xll.qlIndexFixing($X$9,$AB3306,TRUE,trigger)</f>
        <v>1.3609109655160248E-2</v>
      </c>
      <c r="AI3306" s="45">
        <f t="shared" ref="AI3306:AI3369" si="66">(AG3306-AH3306)*10000</f>
        <v>-0.17079672372931343</v>
      </c>
    </row>
    <row r="3307" spans="27:35" x14ac:dyDescent="0.2">
      <c r="AA3307" s="122" t="s">
        <v>88</v>
      </c>
      <c r="AB3307" s="40">
        <f>_xll.qlInterestRateIndexFixingDate($X$9,AC3307)</f>
        <v>62593</v>
      </c>
      <c r="AC3307" s="40">
        <f>_xll.qlCalendarAdvance(calendar,$AC3306,AA3307,,,trigger)</f>
        <v>62597</v>
      </c>
      <c r="AD3307" s="40">
        <f>_xll.qlInterestRateIndexMaturity($X$9,AC3307,)</f>
        <v>62781</v>
      </c>
      <c r="AE3307" s="43">
        <f>_xll.qlTenorBasisValue(TenorBasis6M,AC3307,_xll.ohTrigger(trigger,$X$24))</f>
        <v>1.9373771556473442E-4</v>
      </c>
      <c r="AF3307" s="90">
        <f>_xll.qlTenorBasisForwardRate(TenorBasis6M,AC3307,_xll.ohTrigger(trigger,$X$24))</f>
        <v>1.3543076943994285E-2</v>
      </c>
      <c r="AG3307" s="90">
        <f>_xll.qlIndexFixing(TenorBasisIndex6M,$AB3307,TRUE,_xll.ohTrigger(trigger,$X$24))</f>
        <v>1.3594886301696538E-2</v>
      </c>
      <c r="AH3307" s="43">
        <f>_xll.qlIndexFixing($X$9,$AB3307,TRUE,trigger)</f>
        <v>1.3612122848850028E-2</v>
      </c>
      <c r="AI3307" s="45">
        <f t="shared" si="66"/>
        <v>-0.17236547153489518</v>
      </c>
    </row>
    <row r="3308" spans="27:35" x14ac:dyDescent="0.2">
      <c r="AA3308" s="122" t="s">
        <v>88</v>
      </c>
      <c r="AB3308" s="40">
        <f>_xll.qlInterestRateIndexFixingDate($X$9,AC3308)</f>
        <v>62600</v>
      </c>
      <c r="AC3308" s="40">
        <f>_xll.qlCalendarAdvance(calendar,$AC3307,AA3308,,,trigger)</f>
        <v>62604</v>
      </c>
      <c r="AD3308" s="40">
        <f>_xll.qlInterestRateIndexMaturity($X$9,AC3308,)</f>
        <v>62788</v>
      </c>
      <c r="AE3308" s="43">
        <f>_xll.qlTenorBasisValue(TenorBasis6M,AC3308,_xll.ohTrigger(trigger,$X$24))</f>
        <v>1.937338967672967E-4</v>
      </c>
      <c r="AF3308" s="90">
        <f>_xll.qlTenorBasisForwardRate(TenorBasis6M,AC3308,_xll.ohTrigger(trigger,$X$24))</f>
        <v>1.3545919881437569E-2</v>
      </c>
      <c r="AG3308" s="90">
        <f>_xll.qlIndexFixing(TenorBasisIndex6M,$AB3308,TRUE,_xll.ohTrigger(trigger,$X$24))</f>
        <v>1.3597729365736817E-2</v>
      </c>
      <c r="AH3308" s="43">
        <f>_xll.qlIndexFixing($X$9,$AB3308,TRUE,trigger)</f>
        <v>1.3615122064778683E-2</v>
      </c>
      <c r="AI3308" s="45">
        <f t="shared" si="66"/>
        <v>-0.17392699041865814</v>
      </c>
    </row>
    <row r="3309" spans="27:35" x14ac:dyDescent="0.2">
      <c r="AA3309" s="122" t="s">
        <v>88</v>
      </c>
      <c r="AB3309" s="40">
        <f>_xll.qlInterestRateIndexFixingDate($X$9,AC3309)</f>
        <v>62607</v>
      </c>
      <c r="AC3309" s="40">
        <f>_xll.qlCalendarAdvance(calendar,$AC3308,AA3309,,,trigger)</f>
        <v>62611</v>
      </c>
      <c r="AD3309" s="40">
        <f>_xll.qlInterestRateIndexMaturity($X$9,AC3309,)</f>
        <v>62794</v>
      </c>
      <c r="AE3309" s="43">
        <f>_xll.qlTenorBasisValue(TenorBasis6M,AC3309,_xll.ohTrigger(trigger,$X$24))</f>
        <v>1.9373009083932145E-4</v>
      </c>
      <c r="AF3309" s="90">
        <f>_xll.qlTenorBasisForwardRate(TenorBasis6M,AC3309,_xll.ohTrigger(trigger,$X$24))</f>
        <v>1.3548297662024486E-2</v>
      </c>
      <c r="AG3309" s="90">
        <f>_xll.qlIndexFixing(TenorBasisIndex6M,$AB3309,TRUE,_xll.ohTrigger(trigger,$X$24))</f>
        <v>1.3600105316883509E-2</v>
      </c>
      <c r="AH3309" s="43">
        <f>_xll.qlIndexFixing($X$9,$AB3309,TRUE,trigger)</f>
        <v>1.3617641931912703E-2</v>
      </c>
      <c r="AI3309" s="45">
        <f t="shared" si="66"/>
        <v>-0.17536615029194527</v>
      </c>
    </row>
    <row r="3310" spans="27:35" x14ac:dyDescent="0.2">
      <c r="AA3310" s="122" t="s">
        <v>88</v>
      </c>
      <c r="AB3310" s="40">
        <f>_xll.qlInterestRateIndexFixingDate($X$9,AC3310)</f>
        <v>62614</v>
      </c>
      <c r="AC3310" s="40">
        <f>_xll.qlCalendarAdvance(calendar,$AC3309,AA3310,,,trigger)</f>
        <v>62618</v>
      </c>
      <c r="AD3310" s="40">
        <f>_xll.qlInterestRateIndexMaturity($X$9,AC3310,)</f>
        <v>62801</v>
      </c>
      <c r="AE3310" s="43">
        <f>_xll.qlTenorBasisValue(TenorBasis6M,AC3310,_xll.ohTrigger(trigger,$X$24))</f>
        <v>1.937262977379511E-4</v>
      </c>
      <c r="AF3310" s="90">
        <f>_xll.qlTenorBasisForwardRate(TenorBasis6M,AC3310,_xll.ohTrigger(trigger,$X$24))</f>
        <v>1.3551114931245457E-2</v>
      </c>
      <c r="AG3310" s="90">
        <f>_xll.qlIndexFixing(TenorBasisIndex6M,$AB3310,TRUE,_xll.ohTrigger(trigger,$X$24))</f>
        <v>1.3602922711624183E-2</v>
      </c>
      <c r="AH3310" s="43">
        <f>_xll.qlIndexFixing($X$9,$AB3310,TRUE,trigger)</f>
        <v>1.362061407850493E-2</v>
      </c>
      <c r="AI3310" s="45">
        <f t="shared" si="66"/>
        <v>-0.17691366880746504</v>
      </c>
    </row>
    <row r="3311" spans="27:35" x14ac:dyDescent="0.2">
      <c r="AA3311" s="122" t="s">
        <v>88</v>
      </c>
      <c r="AB3311" s="40">
        <f>_xll.qlInterestRateIndexFixingDate($X$9,AC3311)</f>
        <v>62621</v>
      </c>
      <c r="AC3311" s="40">
        <f>_xll.qlCalendarAdvance(calendar,$AC3310,AA3311,,,trigger)</f>
        <v>62625</v>
      </c>
      <c r="AD3311" s="40">
        <f>_xll.qlInterestRateIndexMaturity($X$9,AC3311,)</f>
        <v>62808</v>
      </c>
      <c r="AE3311" s="43">
        <f>_xll.qlTenorBasisValue(TenorBasis6M,AC3311,_xll.ohTrigger(trigger,$X$24))</f>
        <v>1.9372251742046865E-4</v>
      </c>
      <c r="AF3311" s="90">
        <f>_xll.qlTenorBasisForwardRate(TenorBasis6M,AC3311,_xll.ohTrigger(trigger,$X$24))</f>
        <v>1.3553918946131532E-2</v>
      </c>
      <c r="AG3311" s="90">
        <f>_xll.qlIndexFixing(TenorBasisIndex6M,$AB3311,TRUE,_xll.ohTrigger(trigger,$X$24))</f>
        <v>1.360572685168401E-2</v>
      </c>
      <c r="AH3311" s="43">
        <f>_xll.qlIndexFixing($X$9,$AB3311,TRUE,trigger)</f>
        <v>1.3623572247651945E-2</v>
      </c>
      <c r="AI3311" s="45">
        <f t="shared" si="66"/>
        <v>-0.17845395967934496</v>
      </c>
    </row>
    <row r="3312" spans="27:35" x14ac:dyDescent="0.2">
      <c r="AA3312" s="122" t="s">
        <v>88</v>
      </c>
      <c r="AB3312" s="40">
        <f>_xll.qlInterestRateIndexFixingDate($X$9,AC3312)</f>
        <v>62628</v>
      </c>
      <c r="AC3312" s="40">
        <f>_xll.qlCalendarAdvance(calendar,$AC3311,AA3312,,,trigger)</f>
        <v>62632</v>
      </c>
      <c r="AD3312" s="40">
        <f>_xll.qlInterestRateIndexMaturity($X$9,AC3312,)</f>
        <v>62815</v>
      </c>
      <c r="AE3312" s="43">
        <f>_xll.qlTenorBasisValue(TenorBasis6M,AC3312,_xll.ohTrigger(trigger,$X$24))</f>
        <v>1.9371874984429728E-4</v>
      </c>
      <c r="AF3312" s="90">
        <f>_xll.qlTenorBasisForwardRate(TenorBasis6M,AC3312,_xll.ohTrigger(trigger,$X$24))</f>
        <v>1.3556709706585301E-2</v>
      </c>
      <c r="AG3312" s="90">
        <f>_xll.qlIndexFixing(TenorBasisIndex6M,$AB3312,TRUE,_xll.ohTrigger(trigger,$X$24))</f>
        <v>1.3608517736963829E-2</v>
      </c>
      <c r="AH3312" s="43">
        <f>_xll.qlIndexFixing($X$9,$AB3312,TRUE,trigger)</f>
        <v>1.3626516439292595E-2</v>
      </c>
      <c r="AI3312" s="45">
        <f t="shared" si="66"/>
        <v>-0.17998702328766297</v>
      </c>
    </row>
    <row r="3313" spans="27:35" x14ac:dyDescent="0.2">
      <c r="AA3313" s="122" t="s">
        <v>88</v>
      </c>
      <c r="AB3313" s="40">
        <f>_xll.qlInterestRateIndexFixingDate($X$9,AC3313)</f>
        <v>62635</v>
      </c>
      <c r="AC3313" s="40">
        <f>_xll.qlCalendarAdvance(calendar,$AC3312,AA3313,,,trigger)</f>
        <v>62639</v>
      </c>
      <c r="AD3313" s="40">
        <f>_xll.qlInterestRateIndexMaturity($X$9,AC3313,)</f>
        <v>62823</v>
      </c>
      <c r="AE3313" s="43">
        <f>_xll.qlTenorBasisValue(TenorBasis6M,AC3313,_xll.ohTrigger(trigger,$X$24))</f>
        <v>1.9371499496699984E-4</v>
      </c>
      <c r="AF3313" s="90">
        <f>_xll.qlTenorBasisForwardRate(TenorBasis6M,AC3313,_xll.ohTrigger(trigger,$X$24))</f>
        <v>1.3559935747398449E-2</v>
      </c>
      <c r="AG3313" s="90">
        <f>_xll.qlIndexFixing(TenorBasisIndex6M,$AB3313,TRUE,_xll.ohTrigger(trigger,$X$24))</f>
        <v>1.3611745859466838E-2</v>
      </c>
      <c r="AH3313" s="43">
        <f>_xll.qlIndexFixing($X$9,$AB3313,TRUE,trigger)</f>
        <v>1.3629908475786896E-2</v>
      </c>
      <c r="AI3313" s="45">
        <f t="shared" si="66"/>
        <v>-0.18162616320057876</v>
      </c>
    </row>
    <row r="3314" spans="27:35" x14ac:dyDescent="0.2">
      <c r="AA3314" s="122" t="s">
        <v>88</v>
      </c>
      <c r="AB3314" s="40">
        <f>_xll.qlInterestRateIndexFixingDate($X$9,AC3314)</f>
        <v>62642</v>
      </c>
      <c r="AC3314" s="40">
        <f>_xll.qlCalendarAdvance(calendar,$AC3313,AA3314,,,trigger)</f>
        <v>62646</v>
      </c>
      <c r="AD3314" s="40">
        <f>_xll.qlInterestRateIndexMaturity($X$9,AC3314,)</f>
        <v>62830</v>
      </c>
      <c r="AE3314" s="43">
        <f>_xll.qlTenorBasisValue(TenorBasis6M,AC3314,_xll.ohTrigger(trigger,$X$24))</f>
        <v>1.9371125274627844E-4</v>
      </c>
      <c r="AF3314" s="90">
        <f>_xll.qlTenorBasisForwardRate(TenorBasis6M,AC3314,_xll.ohTrigger(trigger,$X$24))</f>
        <v>1.3562699155646766E-2</v>
      </c>
      <c r="AG3314" s="90">
        <f>_xll.qlIndexFixing(TenorBasisIndex6M,$AB3314,TRUE,_xll.ohTrigger(trigger,$X$24))</f>
        <v>1.3614509392223384E-2</v>
      </c>
      <c r="AH3314" s="43">
        <f>_xll.qlIndexFixing($X$9,$AB3314,TRUE,trigger)</f>
        <v>1.3632823823820315E-2</v>
      </c>
      <c r="AI3314" s="45">
        <f t="shared" si="66"/>
        <v>-0.18314431596930247</v>
      </c>
    </row>
    <row r="3315" spans="27:35" x14ac:dyDescent="0.2">
      <c r="AA3315" s="122" t="s">
        <v>88</v>
      </c>
      <c r="AB3315" s="40">
        <f>_xll.qlInterestRateIndexFixingDate($X$9,AC3315)</f>
        <v>62649</v>
      </c>
      <c r="AC3315" s="40">
        <f>_xll.qlCalendarAdvance(calendar,$AC3314,AA3315,,,trigger)</f>
        <v>62653</v>
      </c>
      <c r="AD3315" s="40">
        <f>_xll.qlInterestRateIndexMaturity($X$9,AC3315,)</f>
        <v>62837</v>
      </c>
      <c r="AE3315" s="43">
        <f>_xll.qlTenorBasisValue(TenorBasis6M,AC3315,_xll.ohTrigger(trigger,$X$24))</f>
        <v>1.9370752313997396E-4</v>
      </c>
      <c r="AF3315" s="90">
        <f>_xll.qlTenorBasisForwardRate(TenorBasis6M,AC3315,_xll.ohTrigger(trigger,$X$24))</f>
        <v>1.3565449308684675E-2</v>
      </c>
      <c r="AG3315" s="90">
        <f>_xll.qlIndexFixing(TenorBasisIndex6M,$AB3315,TRUE,_xll.ohTrigger(trigger,$X$24))</f>
        <v>1.3617259669421976E-2</v>
      </c>
      <c r="AH3315" s="43">
        <f>_xll.qlIndexFixing($X$9,$AB3315,TRUE,trigger)</f>
        <v>1.3635725193652092E-2</v>
      </c>
      <c r="AI3315" s="45">
        <f t="shared" si="66"/>
        <v>-0.18465524230116409</v>
      </c>
    </row>
    <row r="3316" spans="27:35" x14ac:dyDescent="0.2">
      <c r="AA3316" s="122" t="s">
        <v>88</v>
      </c>
      <c r="AB3316" s="40">
        <f>_xll.qlInterestRateIndexFixingDate($X$9,AC3316)</f>
        <v>62656</v>
      </c>
      <c r="AC3316" s="40">
        <f>_xll.qlCalendarAdvance(calendar,$AC3315,AA3316,,,trigger)</f>
        <v>62660</v>
      </c>
      <c r="AD3316" s="40">
        <f>_xll.qlInterestRateIndexMaturity($X$9,AC3316,)</f>
        <v>62844</v>
      </c>
      <c r="AE3316" s="43">
        <f>_xll.qlTenorBasisValue(TenorBasis6M,AC3316,_xll.ohTrigger(trigger,$X$24))</f>
        <v>1.937038061060657E-4</v>
      </c>
      <c r="AF3316" s="90">
        <f>_xll.qlTenorBasisForwardRate(TenorBasis6M,AC3316,_xll.ohTrigger(trigger,$X$24))</f>
        <v>1.3568186206415733E-2</v>
      </c>
      <c r="AG3316" s="90">
        <f>_xll.qlIndexFixing(TenorBasisIndex6M,$AB3316,TRUE,_xll.ohTrigger(trigger,$X$24))</f>
        <v>1.3619996690965731E-2</v>
      </c>
      <c r="AH3316" s="43">
        <f>_xll.qlIndexFixing($X$9,$AB3316,TRUE,trigger)</f>
        <v>1.3638612585220975E-2</v>
      </c>
      <c r="AI3316" s="45">
        <f t="shared" si="66"/>
        <v>-0.18615894255244111</v>
      </c>
    </row>
    <row r="3317" spans="27:35" x14ac:dyDescent="0.2">
      <c r="AA3317" s="122" t="s">
        <v>88</v>
      </c>
      <c r="AB3317" s="40">
        <f>_xll.qlInterestRateIndexFixingDate($X$9,AC3317)</f>
        <v>62663</v>
      </c>
      <c r="AC3317" s="40">
        <f>_xll.qlCalendarAdvance(calendar,$AC3316,AA3317,,,trigger)</f>
        <v>62667</v>
      </c>
      <c r="AD3317" s="40">
        <f>_xll.qlInterestRateIndexMaturity($X$9,AC3317,)</f>
        <v>62851</v>
      </c>
      <c r="AE3317" s="43">
        <f>_xll.qlTenorBasisValue(TenorBasis6M,AC3317,_xll.ohTrigger(trigger,$X$24))</f>
        <v>1.9370010160267077E-4</v>
      </c>
      <c r="AF3317" s="90">
        <f>_xll.qlTenorBasisForwardRate(TenorBasis6M,AC3317,_xll.ohTrigger(trigger,$X$24))</f>
        <v>1.3570909848741755E-2</v>
      </c>
      <c r="AG3317" s="90">
        <f>_xll.qlIndexFixing(TenorBasisIndex6M,$AB3317,TRUE,_xll.ohTrigger(trigger,$X$24))</f>
        <v>1.3622720456755168E-2</v>
      </c>
      <c r="AH3317" s="43">
        <f>_xll.qlIndexFixing($X$9,$AB3317,TRUE,trigger)</f>
        <v>1.3641485998465274E-2</v>
      </c>
      <c r="AI3317" s="45">
        <f t="shared" si="66"/>
        <v>-0.1876554171010604</v>
      </c>
    </row>
    <row r="3318" spans="27:35" x14ac:dyDescent="0.2">
      <c r="AA3318" s="122" t="s">
        <v>88</v>
      </c>
      <c r="AB3318" s="40">
        <f>_xll.qlInterestRateIndexFixingDate($X$9,AC3318)</f>
        <v>62670</v>
      </c>
      <c r="AC3318" s="40">
        <f>_xll.qlCalendarAdvance(calendar,$AC3317,AA3318,,,trigger)</f>
        <v>62674</v>
      </c>
      <c r="AD3318" s="40">
        <f>_xll.qlInterestRateIndexMaturity($X$9,AC3318,)</f>
        <v>62858</v>
      </c>
      <c r="AE3318" s="43">
        <f>_xll.qlTenorBasisValue(TenorBasis6M,AC3318,_xll.ohTrigger(trigger,$X$24))</f>
        <v>1.9369640958804383E-4</v>
      </c>
      <c r="AF3318" s="90">
        <f>_xll.qlTenorBasisForwardRate(TenorBasis6M,AC3318,_xll.ohTrigger(trigger,$X$24))</f>
        <v>1.3573620235567602E-2</v>
      </c>
      <c r="AG3318" s="90">
        <f>_xll.qlIndexFixing(TenorBasisIndex6M,$AB3318,TRUE,_xll.ohTrigger(trigger,$X$24))</f>
        <v>1.3625430966696011E-2</v>
      </c>
      <c r="AH3318" s="43">
        <f>_xll.qlIndexFixing($X$9,$AB3318,TRUE,trigger)</f>
        <v>1.3644345433322429E-2</v>
      </c>
      <c r="AI3318" s="45">
        <f t="shared" si="66"/>
        <v>-0.18914466626418144</v>
      </c>
    </row>
    <row r="3319" spans="27:35" x14ac:dyDescent="0.2">
      <c r="AA3319" s="122" t="s">
        <v>88</v>
      </c>
      <c r="AB3319" s="40">
        <f>_xll.qlInterestRateIndexFixingDate($X$9,AC3319)</f>
        <v>62677</v>
      </c>
      <c r="AC3319" s="40">
        <f>_xll.qlCalendarAdvance(calendar,$AC3318,AA3319,,,trigger)</f>
        <v>62681</v>
      </c>
      <c r="AD3319" s="40">
        <f>_xll.qlInterestRateIndexMaturity($X$9,AC3319,)</f>
        <v>62865</v>
      </c>
      <c r="AE3319" s="43">
        <f>_xll.qlTenorBasisValue(TenorBasis6M,AC3319,_xll.ohTrigger(trigger,$X$24))</f>
        <v>1.9369273002057652E-4</v>
      </c>
      <c r="AF3319" s="90">
        <f>_xll.qlTenorBasisForwardRate(TenorBasis6M,AC3319,_xll.ohTrigger(trigger,$X$24))</f>
        <v>1.3576317366795959E-2</v>
      </c>
      <c r="AG3319" s="90">
        <f>_xll.qlIndexFixing(TenorBasisIndex6M,$AB3319,TRUE,_xll.ohTrigger(trigger,$X$24))</f>
        <v>1.3628128220692251E-2</v>
      </c>
      <c r="AH3319" s="43">
        <f>_xll.qlIndexFixing($X$9,$AB3319,TRUE,trigger)</f>
        <v>1.3647190889733792E-2</v>
      </c>
      <c r="AI3319" s="45">
        <f t="shared" si="66"/>
        <v>-0.19062669041541164</v>
      </c>
    </row>
    <row r="3320" spans="27:35" x14ac:dyDescent="0.2">
      <c r="AA3320" s="122" t="s">
        <v>88</v>
      </c>
      <c r="AB3320" s="40">
        <f>_xll.qlInterestRateIndexFixingDate($X$9,AC3320)</f>
        <v>62684</v>
      </c>
      <c r="AC3320" s="40">
        <f>_xll.qlCalendarAdvance(calendar,$AC3319,AA3320,,,trigger)</f>
        <v>62688</v>
      </c>
      <c r="AD3320" s="40">
        <f>_xll.qlInterestRateIndexMaturity($X$9,AC3320,)</f>
        <v>62872</v>
      </c>
      <c r="AE3320" s="43">
        <f>_xll.qlTenorBasisValue(TenorBasis6M,AC3320,_xll.ohTrigger(trigger,$X$24))</f>
        <v>1.9368906285879701E-4</v>
      </c>
      <c r="AF3320" s="90">
        <f>_xll.qlTenorBasisForwardRate(TenorBasis6M,AC3320,_xll.ohTrigger(trigger,$X$24))</f>
        <v>1.3579001242332989E-2</v>
      </c>
      <c r="AG3320" s="90">
        <f>_xll.qlIndexFixing(TenorBasisIndex6M,$AB3320,TRUE,_xll.ohTrigger(trigger,$X$24))</f>
        <v>1.3630812218647443E-2</v>
      </c>
      <c r="AH3320" s="43">
        <f>_xll.qlIndexFixing($X$9,$AB3320,TRUE,trigger)</f>
        <v>1.365002236763724E-2</v>
      </c>
      <c r="AI3320" s="45">
        <f t="shared" si="66"/>
        <v>-0.19210148989796602</v>
      </c>
    </row>
    <row r="3321" spans="27:35" x14ac:dyDescent="0.2">
      <c r="AA3321" s="122" t="s">
        <v>88</v>
      </c>
      <c r="AB3321" s="40">
        <f>_xll.qlInterestRateIndexFixingDate($X$9,AC3321)</f>
        <v>62691</v>
      </c>
      <c r="AC3321" s="40">
        <f>_xll.qlCalendarAdvance(calendar,$AC3320,AA3321,,,trigger)</f>
        <v>62695</v>
      </c>
      <c r="AD3321" s="40">
        <f>_xll.qlInterestRateIndexMaturity($X$9,AC3321,)</f>
        <v>62879</v>
      </c>
      <c r="AE3321" s="43">
        <f>_xll.qlTenorBasisValue(TenorBasis6M,AC3321,_xll.ohTrigger(trigger,$X$24))</f>
        <v>1.9368540806136971E-4</v>
      </c>
      <c r="AF3321" s="90">
        <f>_xll.qlTenorBasisForwardRate(TenorBasis6M,AC3321,_xll.ohTrigger(trigger,$X$24))</f>
        <v>1.3581671862081379E-2</v>
      </c>
      <c r="AG3321" s="90">
        <f>_xll.qlIndexFixing(TenorBasisIndex6M,$AB3321,TRUE,_xll.ohTrigger(trigger,$X$24))</f>
        <v>1.3633482960465579E-2</v>
      </c>
      <c r="AH3321" s="43">
        <f>_xll.qlIndexFixing($X$9,$AB3321,TRUE,trigger)</f>
        <v>1.3652839866973252E-2</v>
      </c>
      <c r="AI3321" s="45">
        <f t="shared" si="66"/>
        <v>-0.19356906507672633</v>
      </c>
    </row>
    <row r="3322" spans="27:35" x14ac:dyDescent="0.2">
      <c r="AA3322" s="122" t="s">
        <v>88</v>
      </c>
      <c r="AB3322" s="40">
        <f>_xll.qlInterestRateIndexFixingDate($X$9,AC3322)</f>
        <v>62698</v>
      </c>
      <c r="AC3322" s="40">
        <f>_xll.qlCalendarAdvance(calendar,$AC3321,AA3322,,,trigger)</f>
        <v>62702</v>
      </c>
      <c r="AD3322" s="40">
        <f>_xll.qlInterestRateIndexMaturity($X$9,AC3322,)</f>
        <v>62884</v>
      </c>
      <c r="AE3322" s="43">
        <f>_xll.qlTenorBasisValue(TenorBasis6M,AC3322,_xll.ohTrigger(trigger,$X$24))</f>
        <v>1.9368176558709466E-4</v>
      </c>
      <c r="AF3322" s="90">
        <f>_xll.qlTenorBasisForwardRate(TenorBasis6M,AC3322,_xll.ohTrigger(trigger,$X$24))</f>
        <v>1.3583447295991154E-2</v>
      </c>
      <c r="AG3322" s="90">
        <f>_xll.qlIndexFixing(TenorBasisIndex6M,$AB3322,TRUE,_xll.ohTrigger(trigger,$X$24))</f>
        <v>1.3635254595192546E-2</v>
      </c>
      <c r="AH3322" s="43">
        <f>_xll.qlIndexFixing($X$9,$AB3322,TRUE,trigger)</f>
        <v>1.3654735697013922E-2</v>
      </c>
      <c r="AI3322" s="45">
        <f t="shared" si="66"/>
        <v>-0.19481101821375996</v>
      </c>
    </row>
    <row r="3323" spans="27:35" x14ac:dyDescent="0.2">
      <c r="AA3323" s="122" t="s">
        <v>88</v>
      </c>
      <c r="AB3323" s="40">
        <f>_xll.qlInterestRateIndexFixingDate($X$9,AC3323)</f>
        <v>62705</v>
      </c>
      <c r="AC3323" s="40">
        <f>_xll.qlCalendarAdvance(calendar,$AC3322,AA3323,,,trigger)</f>
        <v>62709</v>
      </c>
      <c r="AD3323" s="40">
        <f>_xll.qlInterestRateIndexMaturity($X$9,AC3323,)</f>
        <v>62891</v>
      </c>
      <c r="AE3323" s="43">
        <f>_xll.qlTenorBasisValue(TenorBasis6M,AC3323,_xll.ohTrigger(trigger,$X$24))</f>
        <v>1.9367813539490717E-4</v>
      </c>
      <c r="AF3323" s="90">
        <f>_xll.qlTenorBasisForwardRate(TenorBasis6M,AC3323,_xll.ohTrigger(trigger,$X$24))</f>
        <v>1.3586093098626156E-2</v>
      </c>
      <c r="AG3323" s="90">
        <f>_xll.qlIndexFixing(TenorBasisIndex6M,$AB3323,TRUE,_xll.ohTrigger(trigger,$X$24))</f>
        <v>1.3637900518485757E-2</v>
      </c>
      <c r="AH3323" s="43">
        <f>_xll.qlIndexFixing($X$9,$AB3323,TRUE,trigger)</f>
        <v>1.3657527024955016E-2</v>
      </c>
      <c r="AI3323" s="45">
        <f t="shared" si="66"/>
        <v>-0.19626506469258911</v>
      </c>
    </row>
    <row r="3324" spans="27:35" x14ac:dyDescent="0.2">
      <c r="AA3324" s="122" t="s">
        <v>88</v>
      </c>
      <c r="AB3324" s="40">
        <f>_xll.qlInterestRateIndexFixingDate($X$9,AC3324)</f>
        <v>62712</v>
      </c>
      <c r="AC3324" s="40">
        <f>_xll.qlCalendarAdvance(calendar,$AC3323,AA3324,,,trigger)</f>
        <v>62716</v>
      </c>
      <c r="AD3324" s="40">
        <f>_xll.qlInterestRateIndexMaturity($X$9,AC3324,)</f>
        <v>62898</v>
      </c>
      <c r="AE3324" s="43">
        <f>_xll.qlTenorBasisValue(TenorBasis6M,AC3324,_xll.ohTrigger(trigger,$X$24))</f>
        <v>1.9367451744387739E-4</v>
      </c>
      <c r="AF3324" s="90">
        <f>_xll.qlTenorBasisForwardRate(TenorBasis6M,AC3324,_xll.ohTrigger(trigger,$X$24))</f>
        <v>1.3588725646163043E-2</v>
      </c>
      <c r="AG3324" s="90">
        <f>_xll.qlIndexFixing(TenorBasisIndex6M,$AB3324,TRUE,_xll.ohTrigger(trigger,$X$24))</f>
        <v>1.3640533186336512E-2</v>
      </c>
      <c r="AH3324" s="43">
        <f>_xll.qlIndexFixing($X$9,$AB3324,TRUE,trigger)</f>
        <v>1.3660304375172079E-2</v>
      </c>
      <c r="AI3324" s="45">
        <f t="shared" si="66"/>
        <v>-0.19771188835567</v>
      </c>
    </row>
    <row r="3325" spans="27:35" x14ac:dyDescent="0.2">
      <c r="AA3325" s="122" t="s">
        <v>88</v>
      </c>
      <c r="AB3325" s="40">
        <f>_xll.qlInterestRateIndexFixingDate($X$9,AC3325)</f>
        <v>62719</v>
      </c>
      <c r="AC3325" s="40">
        <f>_xll.qlCalendarAdvance(calendar,$AC3324,AA3325,,,trigger)</f>
        <v>62723</v>
      </c>
      <c r="AD3325" s="40">
        <f>_xll.qlInterestRateIndexMaturity($X$9,AC3325,)</f>
        <v>62905</v>
      </c>
      <c r="AE3325" s="43">
        <f>_xll.qlTenorBasisValue(TenorBasis6M,AC3325,_xll.ohTrigger(trigger,$X$24))</f>
        <v>1.9367091169320989E-4</v>
      </c>
      <c r="AF3325" s="90">
        <f>_xll.qlTenorBasisForwardRate(TenorBasis6M,AC3325,_xll.ohTrigger(trigger,$X$24))</f>
        <v>1.3591344938506502E-2</v>
      </c>
      <c r="AG3325" s="90">
        <f>_xll.qlIndexFixing(TenorBasisIndex6M,$AB3325,TRUE,_xll.ohTrigger(trigger,$X$24))</f>
        <v>1.3643152598648622E-2</v>
      </c>
      <c r="AH3325" s="43">
        <f>_xll.qlIndexFixing($X$9,$AB3325,TRUE,trigger)</f>
        <v>1.3663067747606254E-2</v>
      </c>
      <c r="AI3325" s="45">
        <f t="shared" si="66"/>
        <v>-0.19915148957631509</v>
      </c>
    </row>
    <row r="3326" spans="27:35" x14ac:dyDescent="0.2">
      <c r="AA3326" s="122" t="s">
        <v>88</v>
      </c>
      <c r="AB3326" s="40">
        <f>_xll.qlInterestRateIndexFixingDate($X$9,AC3326)</f>
        <v>62726</v>
      </c>
      <c r="AC3326" s="40">
        <f>_xll.qlCalendarAdvance(calendar,$AC3325,AA3326,,,trigger)</f>
        <v>62730</v>
      </c>
      <c r="AD3326" s="40">
        <f>_xll.qlInterestRateIndexMaturity($X$9,AC3326,)</f>
        <v>62912</v>
      </c>
      <c r="AE3326" s="43">
        <f>_xll.qlTenorBasisValue(TenorBasis6M,AC3326,_xll.ohTrigger(trigger,$X$24))</f>
        <v>1.9366731810224313E-4</v>
      </c>
      <c r="AF3326" s="90">
        <f>_xll.qlTenorBasisForwardRate(TenorBasis6M,AC3326,_xll.ohTrigger(trigger,$X$24))</f>
        <v>1.3593950975565618E-2</v>
      </c>
      <c r="AG3326" s="90">
        <f>_xll.qlIndexFixing(TenorBasisIndex6M,$AB3326,TRUE,_xll.ohTrigger(trigger,$X$24))</f>
        <v>1.3645758755330731E-2</v>
      </c>
      <c r="AH3326" s="43">
        <f>_xll.qlIndexFixing($X$9,$AB3326,TRUE,trigger)</f>
        <v>1.3665817142199565E-2</v>
      </c>
      <c r="AI3326" s="45">
        <f t="shared" si="66"/>
        <v>-0.20058386868833725</v>
      </c>
    </row>
    <row r="3327" spans="27:35" x14ac:dyDescent="0.2">
      <c r="AA3327" s="122" t="s">
        <v>88</v>
      </c>
      <c r="AB3327" s="40">
        <f>_xll.qlInterestRateIndexFixingDate($X$9,AC3327)</f>
        <v>62733</v>
      </c>
      <c r="AC3327" s="40">
        <f>_xll.qlCalendarAdvance(calendar,$AC3326,AA3327,,,trigger)</f>
        <v>62737</v>
      </c>
      <c r="AD3327" s="40">
        <f>_xll.qlInterestRateIndexMaturity($X$9,AC3327,)</f>
        <v>62920</v>
      </c>
      <c r="AE3327" s="43">
        <f>_xll.qlTenorBasisValue(TenorBasis6M,AC3327,_xll.ohTrigger(trigger,$X$24))</f>
        <v>1.9366373663044916E-4</v>
      </c>
      <c r="AF3327" s="90">
        <f>_xll.qlTenorBasisForwardRate(TenorBasis6M,AC3327,_xll.ohTrigger(trigger,$X$24))</f>
        <v>1.3596980515576182E-2</v>
      </c>
      <c r="AG3327" s="90">
        <f>_xll.qlIndexFixing(TenorBasisIndex6M,$AB3327,TRUE,_xll.ohTrigger(trigger,$X$24))</f>
        <v>1.364879037678266E-2</v>
      </c>
      <c r="AH3327" s="43">
        <f>_xll.qlIndexFixing($X$9,$AB3327,TRUE,trigger)</f>
        <v>1.366900197138653E-2</v>
      </c>
      <c r="AI3327" s="45">
        <f t="shared" si="66"/>
        <v>-0.20211594603870495</v>
      </c>
    </row>
    <row r="3328" spans="27:35" x14ac:dyDescent="0.2">
      <c r="AA3328" s="122" t="s">
        <v>88</v>
      </c>
      <c r="AB3328" s="40">
        <f>_xll.qlInterestRateIndexFixingDate($X$9,AC3328)</f>
        <v>62740</v>
      </c>
      <c r="AC3328" s="40">
        <f>_xll.qlCalendarAdvance(calendar,$AC3327,AA3328,,,trigger)</f>
        <v>62744</v>
      </c>
      <c r="AD3328" s="40">
        <f>_xll.qlInterestRateIndexMaturity($X$9,AC3328,)</f>
        <v>62927</v>
      </c>
      <c r="AE3328" s="43">
        <f>_xll.qlTenorBasisValue(TenorBasis6M,AC3328,_xll.ohTrigger(trigger,$X$24))</f>
        <v>1.9366016723743312E-4</v>
      </c>
      <c r="AF3328" s="90">
        <f>_xll.qlTenorBasisForwardRate(TenorBasis6M,AC3328,_xll.ohTrigger(trigger,$X$24))</f>
        <v>1.3599559192014901E-2</v>
      </c>
      <c r="AG3328" s="90">
        <f>_xll.qlIndexFixing(TenorBasisIndex6M,$AB3328,TRUE,_xll.ohTrigger(trigger,$X$24))</f>
        <v>1.3651369172504323E-2</v>
      </c>
      <c r="AH3328" s="43">
        <f>_xll.qlIndexFixing($X$9,$AB3328,TRUE,trigger)</f>
        <v>1.3671722514639502E-2</v>
      </c>
      <c r="AI3328" s="45">
        <f t="shared" si="66"/>
        <v>-0.20353342135178559</v>
      </c>
    </row>
    <row r="3329" spans="27:35" x14ac:dyDescent="0.2">
      <c r="AA3329" s="122" t="s">
        <v>88</v>
      </c>
      <c r="AB3329" s="40">
        <f>_xll.qlInterestRateIndexFixingDate($X$9,AC3329)</f>
        <v>62747</v>
      </c>
      <c r="AC3329" s="40">
        <f>_xll.qlCalendarAdvance(calendar,$AC3328,AA3329,,,trigger)</f>
        <v>62751</v>
      </c>
      <c r="AD3329" s="40">
        <f>_xll.qlInterestRateIndexMaturity($X$9,AC3329,)</f>
        <v>62934</v>
      </c>
      <c r="AE3329" s="43">
        <f>_xll.qlTenorBasisValue(TenorBasis6M,AC3329,_xll.ohTrigger(trigger,$X$24))</f>
        <v>1.9365660988293276E-4</v>
      </c>
      <c r="AF3329" s="90">
        <f>_xll.qlTenorBasisForwardRate(TenorBasis6M,AC3329,_xll.ohTrigger(trigger,$X$24))</f>
        <v>1.3602124612405559E-2</v>
      </c>
      <c r="AG3329" s="90">
        <f>_xll.qlIndexFixing(TenorBasisIndex6M,$AB3329,TRUE,_xll.ohTrigger(trigger,$X$24))</f>
        <v>1.3653934711831097E-2</v>
      </c>
      <c r="AH3329" s="43">
        <f>_xll.qlIndexFixing($X$9,$AB3329,TRUE,trigger)</f>
        <v>1.3674429079366595E-2</v>
      </c>
      <c r="AI3329" s="45">
        <f t="shared" si="66"/>
        <v>-0.20494367535497937</v>
      </c>
    </row>
    <row r="3330" spans="27:35" x14ac:dyDescent="0.2">
      <c r="AA3330" s="122" t="s">
        <v>88</v>
      </c>
      <c r="AB3330" s="40">
        <f>_xll.qlInterestRateIndexFixingDate($X$9,AC3330)</f>
        <v>62754</v>
      </c>
      <c r="AC3330" s="40">
        <f>_xll.qlCalendarAdvance(calendar,$AC3329,AA3330,,,trigger)</f>
        <v>62758</v>
      </c>
      <c r="AD3330" s="40">
        <f>_xll.qlInterestRateIndexMaturity($X$9,AC3330,)</f>
        <v>62941</v>
      </c>
      <c r="AE3330" s="43">
        <f>_xll.qlTenorBasisValue(TenorBasis6M,AC3330,_xll.ohTrigger(trigger,$X$24))</f>
        <v>1.9365306452681817E-4</v>
      </c>
      <c r="AF3330" s="90">
        <f>_xll.qlTenorBasisForwardRate(TenorBasis6M,AC3330,_xll.ohTrigger(trigger,$X$24))</f>
        <v>1.3604676776655548E-2</v>
      </c>
      <c r="AG3330" s="90">
        <f>_xll.qlIndexFixing(TenorBasisIndex6M,$AB3330,TRUE,_xll.ohTrigger(trigger,$X$24))</f>
        <v>1.3656486994672127E-2</v>
      </c>
      <c r="AH3330" s="43">
        <f>_xll.qlIndexFixing($X$9,$AB3330,TRUE,trigger)</f>
        <v>1.367712166551059E-2</v>
      </c>
      <c r="AI3330" s="45">
        <f t="shared" si="66"/>
        <v>-0.20634670838463182</v>
      </c>
    </row>
    <row r="3331" spans="27:35" x14ac:dyDescent="0.2">
      <c r="AA3331" s="122" t="s">
        <v>88</v>
      </c>
      <c r="AB3331" s="40">
        <f>_xll.qlInterestRateIndexFixingDate($X$9,AC3331)</f>
        <v>62761</v>
      </c>
      <c r="AC3331" s="40">
        <f>_xll.qlCalendarAdvance(calendar,$AC3330,AA3331,,,trigger)</f>
        <v>62765</v>
      </c>
      <c r="AD3331" s="40">
        <f>_xll.qlInterestRateIndexMaturity($X$9,AC3331,)</f>
        <v>62947</v>
      </c>
      <c r="AE3331" s="43">
        <f>_xll.qlTenorBasisValue(TenorBasis6M,AC3331,_xll.ohTrigger(trigger,$X$24))</f>
        <v>1.936495311290912E-4</v>
      </c>
      <c r="AF3331" s="90">
        <f>_xll.qlTenorBasisForwardRate(TenorBasis6M,AC3331,_xll.ohTrigger(trigger,$X$24))</f>
        <v>1.3606782328363484E-2</v>
      </c>
      <c r="AG3331" s="90">
        <f>_xll.qlIndexFixing(TenorBasisIndex6M,$AB3331,TRUE,_xll.ohTrigger(trigger,$X$24))</f>
        <v>1.3658590701081535E-2</v>
      </c>
      <c r="AH3331" s="43">
        <f>_xll.qlIndexFixing($X$9,$AB3331,TRUE,trigger)</f>
        <v>1.3679354445538092E-2</v>
      </c>
      <c r="AI3331" s="45">
        <f t="shared" si="66"/>
        <v>-0.20763744456557195</v>
      </c>
    </row>
    <row r="3332" spans="27:35" x14ac:dyDescent="0.2">
      <c r="AA3332" s="122" t="s">
        <v>88</v>
      </c>
      <c r="AB3332" s="40">
        <f>_xll.qlInterestRateIndexFixingDate($X$9,AC3332)</f>
        <v>62768</v>
      </c>
      <c r="AC3332" s="40">
        <f>_xll.qlCalendarAdvance(calendar,$AC3331,AA3332,,,trigger)</f>
        <v>62772</v>
      </c>
      <c r="AD3332" s="40">
        <f>_xll.qlInterestRateIndexMaturity($X$9,AC3332,)</f>
        <v>62954</v>
      </c>
      <c r="AE3332" s="43">
        <f>_xll.qlTenorBasisValue(TenorBasis6M,AC3332,_xll.ohTrigger(trigger,$X$24))</f>
        <v>1.9364600964988507E-4</v>
      </c>
      <c r="AF3332" s="90">
        <f>_xll.qlTenorBasisForwardRate(TenorBasis6M,AC3332,_xll.ohTrigger(trigger,$X$24))</f>
        <v>1.360930883178622E-2</v>
      </c>
      <c r="AG3332" s="90">
        <f>_xll.qlIndexFixing(TenorBasisIndex6M,$AB3332,TRUE,_xll.ohTrigger(trigger,$X$24))</f>
        <v>1.3661117322060786E-2</v>
      </c>
      <c r="AH3332" s="43">
        <f>_xll.qlIndexFixing($X$9,$AB3332,TRUE,trigger)</f>
        <v>1.3682019971881038E-2</v>
      </c>
      <c r="AI3332" s="45">
        <f t="shared" si="66"/>
        <v>-0.20902649820251154</v>
      </c>
    </row>
    <row r="3333" spans="27:35" x14ac:dyDescent="0.2">
      <c r="AA3333" s="122" t="s">
        <v>88</v>
      </c>
      <c r="AB3333" s="40">
        <f>_xll.qlInterestRateIndexFixingDate($X$9,AC3333)</f>
        <v>62775</v>
      </c>
      <c r="AC3333" s="40">
        <f>_xll.qlCalendarAdvance(calendar,$AC3332,AA3333,,,trigger)</f>
        <v>62779</v>
      </c>
      <c r="AD3333" s="40">
        <f>_xll.qlInterestRateIndexMaturity($X$9,AC3333,)</f>
        <v>62961</v>
      </c>
      <c r="AE3333" s="43">
        <f>_xll.qlTenorBasisValue(TenorBasis6M,AC3333,_xll.ohTrigger(trigger,$X$24))</f>
        <v>1.9364250004946402E-4</v>
      </c>
      <c r="AF3333" s="90">
        <f>_xll.qlTenorBasisForwardRate(TenorBasis6M,AC3333,_xll.ohTrigger(trigger,$X$24))</f>
        <v>1.3611822079285565E-2</v>
      </c>
      <c r="AG3333" s="90">
        <f>_xll.qlIndexFixing(TenorBasisIndex6M,$AB3333,TRUE,_xll.ohTrigger(trigger,$X$24))</f>
        <v>1.3663630686772305E-2</v>
      </c>
      <c r="AH3333" s="43">
        <f>_xll.qlIndexFixing($X$9,$AB3333,TRUE,trigger)</f>
        <v>1.368467151998388E-2</v>
      </c>
      <c r="AI3333" s="45">
        <f t="shared" si="66"/>
        <v>-0.21040833211574336</v>
      </c>
    </row>
    <row r="3334" spans="27:35" x14ac:dyDescent="0.2">
      <c r="AA3334" s="122" t="s">
        <v>88</v>
      </c>
      <c r="AB3334" s="40">
        <f>_xll.qlInterestRateIndexFixingDate($X$9,AC3334)</f>
        <v>62782</v>
      </c>
      <c r="AC3334" s="40">
        <f>_xll.qlCalendarAdvance(calendar,$AC3333,AA3334,,,trigger)</f>
        <v>62786</v>
      </c>
      <c r="AD3334" s="40">
        <f>_xll.qlInterestRateIndexMaturity($X$9,AC3334,)</f>
        <v>62968</v>
      </c>
      <c r="AE3334" s="43">
        <f>_xll.qlTenorBasisValue(TenorBasis6M,AC3334,_xll.ohTrigger(trigger,$X$24))</f>
        <v>1.9363900228822279E-4</v>
      </c>
      <c r="AF3334" s="90">
        <f>_xll.qlTenorBasisForwardRate(TenorBasis6M,AC3334,_xll.ohTrigger(trigger,$X$24))</f>
        <v>1.3614322070772358E-2</v>
      </c>
      <c r="AG3334" s="90">
        <f>_xll.qlIndexFixing(TenorBasisIndex6M,$AB3334,TRUE,_xll.ohTrigger(trigger,$X$24))</f>
        <v>1.3666130795125615E-2</v>
      </c>
      <c r="AH3334" s="43">
        <f>_xll.qlIndexFixing($X$9,$AB3334,TRUE,trigger)</f>
        <v>1.3687309089791277E-2</v>
      </c>
      <c r="AI3334" s="45">
        <f t="shared" si="66"/>
        <v>-0.21178294665661831</v>
      </c>
    </row>
    <row r="3335" spans="27:35" x14ac:dyDescent="0.2">
      <c r="AA3335" s="122" t="s">
        <v>88</v>
      </c>
      <c r="AB3335" s="40">
        <f>_xll.qlInterestRateIndexFixingDate($X$9,AC3335)</f>
        <v>62789</v>
      </c>
      <c r="AC3335" s="40">
        <f>_xll.qlCalendarAdvance(calendar,$AC3334,AA3335,,,trigger)</f>
        <v>62793</v>
      </c>
      <c r="AD3335" s="40">
        <f>_xll.qlInterestRateIndexMaturity($X$9,AC3335,)</f>
        <v>62976</v>
      </c>
      <c r="AE3335" s="43">
        <f>_xll.qlTenorBasisValue(TenorBasis6M,AC3335,_xll.ohTrigger(trigger,$X$24))</f>
        <v>1.9363551632668629E-4</v>
      </c>
      <c r="AF3335" s="90">
        <f>_xll.qlTenorBasisForwardRate(TenorBasis6M,AC3335,_xll.ohTrigger(trigger,$X$24))</f>
        <v>1.3617238752643496E-2</v>
      </c>
      <c r="AG3335" s="90">
        <f>_xll.qlIndexFixing(TenorBasisIndex6M,$AB3335,TRUE,_xll.ohTrigger(trigger,$X$24))</f>
        <v>1.3669049558414619E-2</v>
      </c>
      <c r="AH3335" s="43">
        <f>_xll.qlIndexFixing($X$9,$AB3335,TRUE,trigger)</f>
        <v>1.3690374915485661E-2</v>
      </c>
      <c r="AI3335" s="45">
        <f t="shared" si="66"/>
        <v>-0.21325357071041995</v>
      </c>
    </row>
    <row r="3336" spans="27:35" x14ac:dyDescent="0.2">
      <c r="AA3336" s="122" t="s">
        <v>88</v>
      </c>
      <c r="AB3336" s="40">
        <f>_xll.qlInterestRateIndexFixingDate($X$9,AC3336)</f>
        <v>62796</v>
      </c>
      <c r="AC3336" s="40">
        <f>_xll.qlCalendarAdvance(calendar,$AC3335,AA3336,,,trigger)</f>
        <v>62800</v>
      </c>
      <c r="AD3336" s="40">
        <f>_xll.qlInterestRateIndexMaturity($X$9,AC3336,)</f>
        <v>62983</v>
      </c>
      <c r="AE3336" s="43">
        <f>_xll.qlTenorBasisValue(TenorBasis6M,AC3336,_xll.ohTrigger(trigger,$X$24))</f>
        <v>1.9363204212550909E-4</v>
      </c>
      <c r="AF3336" s="90">
        <f>_xll.qlTenorBasisForwardRate(TenorBasis6M,AC3336,_xll.ohTrigger(trigger,$X$24))</f>
        <v>1.3619711378158546E-2</v>
      </c>
      <c r="AG3336" s="90">
        <f>_xll.qlIndexFixing(TenorBasisIndex6M,$AB3336,TRUE,_xll.ohTrigger(trigger,$X$24))</f>
        <v>1.3671522300441495E-2</v>
      </c>
      <c r="AH3336" s="43">
        <f>_xll.qlIndexFixing($X$9,$AB3336,TRUE,trigger)</f>
        <v>1.3692983628939441E-2</v>
      </c>
      <c r="AI3336" s="45">
        <f t="shared" si="66"/>
        <v>-0.21461328497946255</v>
      </c>
    </row>
    <row r="3337" spans="27:35" x14ac:dyDescent="0.2">
      <c r="AA3337" s="122" t="s">
        <v>88</v>
      </c>
      <c r="AB3337" s="40">
        <f>_xll.qlInterestRateIndexFixingDate($X$9,AC3337)</f>
        <v>62803</v>
      </c>
      <c r="AC3337" s="40">
        <f>_xll.qlCalendarAdvance(calendar,$AC3336,AA3337,,,trigger)</f>
        <v>62807</v>
      </c>
      <c r="AD3337" s="40">
        <f>_xll.qlInterestRateIndexMaturity($X$9,AC3337,)</f>
        <v>62990</v>
      </c>
      <c r="AE3337" s="43">
        <f>_xll.qlTenorBasisValue(TenorBasis6M,AC3337,_xll.ohTrigger(trigger,$X$24))</f>
        <v>1.9362857964547509E-4</v>
      </c>
      <c r="AF3337" s="90">
        <f>_xll.qlTenorBasisForwardRate(TenorBasis6M,AC3337,_xll.ohTrigger(trigger,$X$24))</f>
        <v>1.3622170746905669E-2</v>
      </c>
      <c r="AG3337" s="90">
        <f>_xll.qlIndexFixing(TenorBasisIndex6M,$AB3337,TRUE,_xll.ohTrigger(trigger,$X$24))</f>
        <v>1.3673981785353621E-2</v>
      </c>
      <c r="AH3337" s="43">
        <f>_xll.qlIndexFixing($X$9,$AB3337,TRUE,trigger)</f>
        <v>1.3695578363416557E-2</v>
      </c>
      <c r="AI3337" s="45">
        <f t="shared" si="66"/>
        <v>-0.21596578062936522</v>
      </c>
    </row>
    <row r="3338" spans="27:35" x14ac:dyDescent="0.2">
      <c r="AA3338" s="122" t="s">
        <v>88</v>
      </c>
      <c r="AB3338" s="40">
        <f>_xll.qlInterestRateIndexFixingDate($X$9,AC3338)</f>
        <v>62810</v>
      </c>
      <c r="AC3338" s="40">
        <f>_xll.qlCalendarAdvance(calendar,$AC3337,AA3338,,,trigger)</f>
        <v>62814</v>
      </c>
      <c r="AD3338" s="40">
        <f>_xll.qlInterestRateIndexMaturity($X$9,AC3338,)</f>
        <v>62997</v>
      </c>
      <c r="AE3338" s="43">
        <f>_xll.qlTenorBasisValue(TenorBasis6M,AC3338,_xll.ohTrigger(trigger,$X$24))</f>
        <v>1.9362512884749702E-4</v>
      </c>
      <c r="AF3338" s="90">
        <f>_xll.qlTenorBasisForwardRate(TenorBasis6M,AC3338,_xll.ohTrigger(trigger,$X$24))</f>
        <v>1.3624616858795761E-2</v>
      </c>
      <c r="AG3338" s="90">
        <f>_xll.qlIndexFixing(TenorBasisIndex6M,$AB3338,TRUE,_xll.ohTrigger(trigger,$X$24))</f>
        <v>1.3676428013062323E-2</v>
      </c>
      <c r="AH3338" s="43">
        <f>_xll.qlIndexFixing($X$9,$AB3338,TRUE,trigger)</f>
        <v>1.3698159118862406E-2</v>
      </c>
      <c r="AI3338" s="45">
        <f t="shared" si="66"/>
        <v>-0.21731105800082764</v>
      </c>
    </row>
    <row r="3339" spans="27:35" x14ac:dyDescent="0.2">
      <c r="AA3339" s="122" t="s">
        <v>88</v>
      </c>
      <c r="AB3339" s="40">
        <f>_xll.qlInterestRateIndexFixingDate($X$9,AC3339)</f>
        <v>62816</v>
      </c>
      <c r="AC3339" s="40">
        <f>_xll.qlCalendarAdvance(calendar,$AC3338,AA3339,,,trigger)</f>
        <v>62821</v>
      </c>
      <c r="AD3339" s="40">
        <f>_xll.qlInterestRateIndexMaturity($X$9,AC3339,)</f>
        <v>63004</v>
      </c>
      <c r="AE3339" s="43">
        <f>_xll.qlTenorBasisValue(TenorBasis6M,AC3339,_xll.ohTrigger(trigger,$X$24))</f>
        <v>1.9362168969261611E-4</v>
      </c>
      <c r="AF3339" s="90">
        <f>_xll.qlTenorBasisForwardRate(TenorBasis6M,AC3339,_xll.ohTrigger(trigger,$X$24))</f>
        <v>1.3627049713741457E-2</v>
      </c>
      <c r="AG3339" s="90">
        <f>_xll.qlIndexFixing(TenorBasisIndex6M,$AB3339,TRUE,_xll.ohTrigger(trigger,$X$24))</f>
        <v>1.3678860983478931E-2</v>
      </c>
      <c r="AH3339" s="43">
        <f>_xll.qlIndexFixing($X$9,$AB3339,TRUE,trigger)</f>
        <v>1.370072589522239E-2</v>
      </c>
      <c r="AI3339" s="45">
        <f t="shared" si="66"/>
        <v>-0.21864911743458421</v>
      </c>
    </row>
    <row r="3340" spans="27:35" x14ac:dyDescent="0.2">
      <c r="AA3340" s="122" t="s">
        <v>88</v>
      </c>
      <c r="AB3340" s="40">
        <f>_xll.qlInterestRateIndexFixingDate($X$9,AC3340)</f>
        <v>62823</v>
      </c>
      <c r="AC3340" s="40">
        <f>_xll.qlCalendarAdvance(calendar,$AC3339,AA3340,,,trigger)</f>
        <v>62828</v>
      </c>
      <c r="AD3340" s="40">
        <f>_xll.qlInterestRateIndexMaturity($X$9,AC3340,)</f>
        <v>63010</v>
      </c>
      <c r="AE3340" s="43">
        <f>_xll.qlTenorBasisValue(TenorBasis6M,AC3340,_xll.ohTrigger(trigger,$X$24))</f>
        <v>1.9361826214200158E-4</v>
      </c>
      <c r="AF3340" s="90">
        <f>_xll.qlTenorBasisForwardRate(TenorBasis6M,AC3340,_xll.ohTrigger(trigger,$X$24))</f>
        <v>1.3629043638454618E-2</v>
      </c>
      <c r="AG3340" s="90">
        <f>_xll.qlIndexFixing(TenorBasisIndex6M,$AB3340,TRUE,_xll.ohTrigger(trigger,$X$24))</f>
        <v>1.3680853056776273E-2</v>
      </c>
      <c r="AH3340" s="43">
        <f>_xll.qlIndexFixing($X$9,$AB3340,TRUE,trigger)</f>
        <v>1.3702840961332272E-2</v>
      </c>
      <c r="AI3340" s="45">
        <f t="shared" si="66"/>
        <v>-0.21987904555998902</v>
      </c>
    </row>
    <row r="3341" spans="27:35" x14ac:dyDescent="0.2">
      <c r="AA3341" s="122" t="s">
        <v>88</v>
      </c>
      <c r="AB3341" s="40">
        <f>_xll.qlInterestRateIndexFixingDate($X$9,AC3341)</f>
        <v>62831</v>
      </c>
      <c r="AC3341" s="40">
        <f>_xll.qlCalendarAdvance(calendar,$AC3340,AA3341,,,trigger)</f>
        <v>62835</v>
      </c>
      <c r="AD3341" s="40">
        <f>_xll.qlInterestRateIndexMaturity($X$9,AC3341,)</f>
        <v>63017</v>
      </c>
      <c r="AE3341" s="43">
        <f>_xll.qlTenorBasisValue(TenorBasis6M,AC3341,_xll.ohTrigger(trigger,$X$24))</f>
        <v>1.9361484615695033E-4</v>
      </c>
      <c r="AF3341" s="90">
        <f>_xll.qlTenorBasisForwardRate(TenorBasis6M,AC3341,_xll.ohTrigger(trigger,$X$24))</f>
        <v>1.3631450835375971E-2</v>
      </c>
      <c r="AG3341" s="90">
        <f>_xll.qlIndexFixing(TenorBasisIndex6M,$AB3341,TRUE,_xll.ohTrigger(trigger,$X$24))</f>
        <v>1.3683260368152886E-2</v>
      </c>
      <c r="AH3341" s="43">
        <f>_xll.qlIndexFixing($X$9,$AB3341,TRUE,trigger)</f>
        <v>1.3705380681530375E-2</v>
      </c>
      <c r="AI3341" s="45">
        <f t="shared" si="66"/>
        <v>-0.22120313377489362</v>
      </c>
    </row>
    <row r="3342" spans="27:35" x14ac:dyDescent="0.2">
      <c r="AA3342" s="122" t="s">
        <v>88</v>
      </c>
      <c r="AB3342" s="40">
        <f>_xll.qlInterestRateIndexFixingDate($X$9,AC3342)</f>
        <v>62838</v>
      </c>
      <c r="AC3342" s="40">
        <f>_xll.qlCalendarAdvance(calendar,$AC3341,AA3342,,,trigger)</f>
        <v>62842</v>
      </c>
      <c r="AD3342" s="40">
        <f>_xll.qlInterestRateIndexMaturity($X$9,AC3342,)</f>
        <v>63024</v>
      </c>
      <c r="AE3342" s="43">
        <f>_xll.qlTenorBasisValue(TenorBasis6M,AC3342,_xll.ohTrigger(trigger,$X$24))</f>
        <v>1.9361144169888642E-4</v>
      </c>
      <c r="AF3342" s="90">
        <f>_xll.qlTenorBasisForwardRate(TenorBasis6M,AC3342,_xll.ohTrigger(trigger,$X$24))</f>
        <v>1.3633844775582481E-2</v>
      </c>
      <c r="AG3342" s="90">
        <f>_xll.qlIndexFixing(TenorBasisIndex6M,$AB3342,TRUE,_xll.ohTrigger(trigger,$X$24))</f>
        <v>1.3685654422470314E-2</v>
      </c>
      <c r="AH3342" s="43">
        <f>_xll.qlIndexFixing($X$9,$AB3342,TRUE,trigger)</f>
        <v>1.370790642299646E-2</v>
      </c>
      <c r="AI3342" s="45">
        <f t="shared" si="66"/>
        <v>-0.22252000526145482</v>
      </c>
    </row>
    <row r="3343" spans="27:35" x14ac:dyDescent="0.2">
      <c r="AA3343" s="122" t="s">
        <v>88</v>
      </c>
      <c r="AB3343" s="40">
        <f>_xll.qlInterestRateIndexFixingDate($X$9,AC3343)</f>
        <v>62845</v>
      </c>
      <c r="AC3343" s="40">
        <f>_xll.qlCalendarAdvance(calendar,$AC3342,AA3343,,,trigger)</f>
        <v>62849</v>
      </c>
      <c r="AD3343" s="40">
        <f>_xll.qlInterestRateIndexMaturity($X$9,AC3343,)</f>
        <v>63031</v>
      </c>
      <c r="AE3343" s="43">
        <f>_xll.qlTenorBasisValue(TenorBasis6M,AC3343,_xll.ohTrigger(trigger,$X$24))</f>
        <v>1.9360804872936075E-4</v>
      </c>
      <c r="AF3343" s="90">
        <f>_xll.qlTenorBasisForwardRate(TenorBasis6M,AC3343,_xll.ohTrigger(trigger,$X$24))</f>
        <v>1.3636225458987617E-2</v>
      </c>
      <c r="AG3343" s="90">
        <f>_xll.qlIndexFixing(TenorBasisIndex6M,$AB3343,TRUE,_xll.ohTrigger(trigger,$X$24))</f>
        <v>1.3688035219640711E-2</v>
      </c>
      <c r="AH3343" s="43">
        <f>_xll.qlIndexFixing($X$9,$AB3343,TRUE,trigger)</f>
        <v>1.3710418185677383E-2</v>
      </c>
      <c r="AI3343" s="45">
        <f t="shared" si="66"/>
        <v>-0.22382966036672142</v>
      </c>
    </row>
    <row r="3344" spans="27:35" x14ac:dyDescent="0.2">
      <c r="AA3344" s="122" t="s">
        <v>88</v>
      </c>
      <c r="AB3344" s="40">
        <f>_xll.qlInterestRateIndexFixingDate($X$9,AC3344)</f>
        <v>62852</v>
      </c>
      <c r="AC3344" s="40">
        <f>_xll.qlCalendarAdvance(calendar,$AC3343,AA3344,,,trigger)</f>
        <v>62856</v>
      </c>
      <c r="AD3344" s="40">
        <f>_xll.qlInterestRateIndexMaturity($X$9,AC3344,)</f>
        <v>63038</v>
      </c>
      <c r="AE3344" s="43">
        <f>_xll.qlTenorBasisValue(TenorBasis6M,AC3344,_xll.ohTrigger(trigger,$X$24))</f>
        <v>1.9360466721005063E-4</v>
      </c>
      <c r="AF3344" s="90">
        <f>_xll.qlTenorBasisForwardRate(TenorBasis6M,AC3344,_xll.ohTrigger(trigger,$X$24))</f>
        <v>1.3638592885505738E-2</v>
      </c>
      <c r="AG3344" s="90">
        <f>_xll.qlIndexFixing(TenorBasisIndex6M,$AB3344,TRUE,_xll.ohTrigger(trigger,$X$24))</f>
        <v>1.3690402759580632E-2</v>
      </c>
      <c r="AH3344" s="43">
        <f>_xll.qlIndexFixing($X$9,$AB3344,TRUE,trigger)</f>
        <v>1.3712915969520437E-2</v>
      </c>
      <c r="AI3344" s="45">
        <f t="shared" si="66"/>
        <v>-0.2251320993980517</v>
      </c>
    </row>
    <row r="3345" spans="27:35" x14ac:dyDescent="0.2">
      <c r="AA3345" s="122" t="s">
        <v>88</v>
      </c>
      <c r="AB3345" s="40">
        <f>_xll.qlInterestRateIndexFixingDate($X$9,AC3345)</f>
        <v>62859</v>
      </c>
      <c r="AC3345" s="40">
        <f>_xll.qlCalendarAdvance(calendar,$AC3344,AA3345,,,trigger)</f>
        <v>62863</v>
      </c>
      <c r="AD3345" s="40">
        <f>_xll.qlInterestRateIndexMaturity($X$9,AC3345,)</f>
        <v>63045</v>
      </c>
      <c r="AE3345" s="43">
        <f>_xll.qlTenorBasisValue(TenorBasis6M,AC3345,_xll.ohTrigger(trigger,$X$24))</f>
        <v>1.9360129710275931E-4</v>
      </c>
      <c r="AF3345" s="90">
        <f>_xll.qlTenorBasisForwardRate(TenorBasis6M,AC3345,_xll.ohTrigger(trigger,$X$24))</f>
        <v>1.3640947055051197E-2</v>
      </c>
      <c r="AG3345" s="90">
        <f>_xll.qlIndexFixing(TenorBasisIndex6M,$AB3345,TRUE,_xll.ohTrigger(trigger,$X$24))</f>
        <v>1.3692757042203111E-2</v>
      </c>
      <c r="AH3345" s="43">
        <f>_xll.qlIndexFixing($X$9,$AB3345,TRUE,trigger)</f>
        <v>1.3715399774472919E-2</v>
      </c>
      <c r="AI3345" s="45">
        <f t="shared" si="66"/>
        <v>-0.22642732269808827</v>
      </c>
    </row>
    <row r="3346" spans="27:35" x14ac:dyDescent="0.2">
      <c r="AA3346" s="122" t="s">
        <v>88</v>
      </c>
      <c r="AB3346" s="40">
        <f>_xll.qlInterestRateIndexFixingDate($X$9,AC3346)</f>
        <v>62866</v>
      </c>
      <c r="AC3346" s="40">
        <f>_xll.qlCalendarAdvance(calendar,$AC3345,AA3346,,,trigger)</f>
        <v>62870</v>
      </c>
      <c r="AD3346" s="40">
        <f>_xll.qlInterestRateIndexMaturity($X$9,AC3346,)</f>
        <v>63052</v>
      </c>
      <c r="AE3346" s="43">
        <f>_xll.qlTenorBasisValue(TenorBasis6M,AC3346,_xll.ohTrigger(trigger,$X$24))</f>
        <v>1.935979383694157E-4</v>
      </c>
      <c r="AF3346" s="90">
        <f>_xll.qlTenorBasisForwardRate(TenorBasis6M,AC3346,_xll.ohTrigger(trigger,$X$24))</f>
        <v>1.3643287967540543E-2</v>
      </c>
      <c r="AG3346" s="90">
        <f>_xll.qlIndexFixing(TenorBasisIndex6M,$AB3346,TRUE,_xll.ohTrigger(trigger,$X$24))</f>
        <v>1.3695098067423819E-2</v>
      </c>
      <c r="AH3346" s="43">
        <f>_xll.qlIndexFixing($X$9,$AB3346,TRUE,trigger)</f>
        <v>1.3717869600482565E-2</v>
      </c>
      <c r="AI3346" s="45">
        <f t="shared" si="66"/>
        <v>-0.22771533058746005</v>
      </c>
    </row>
    <row r="3347" spans="27:35" x14ac:dyDescent="0.2">
      <c r="AA3347" s="122" t="s">
        <v>88</v>
      </c>
      <c r="AB3347" s="40">
        <f>_xll.qlInterestRateIndexFixingDate($X$9,AC3347)</f>
        <v>62873</v>
      </c>
      <c r="AC3347" s="40">
        <f>_xll.qlCalendarAdvance(calendar,$AC3346,AA3347,,,trigger)</f>
        <v>62877</v>
      </c>
      <c r="AD3347" s="40">
        <f>_xll.qlInterestRateIndexMaturity($X$9,AC3347,)</f>
        <v>63059</v>
      </c>
      <c r="AE3347" s="43">
        <f>_xll.qlTenorBasisValue(TenorBasis6M,AC3347,_xll.ohTrigger(trigger,$X$24))</f>
        <v>1.935945909720738E-4</v>
      </c>
      <c r="AF3347" s="90">
        <f>_xll.qlTenorBasisForwardRate(TenorBasis6M,AC3347,_xll.ohTrigger(trigger,$X$24))</f>
        <v>1.3645615622887691E-2</v>
      </c>
      <c r="AG3347" s="90">
        <f>_xll.qlIndexFixing(TenorBasisIndex6M,$AB3347,TRUE,_xll.ohTrigger(trigger,$X$24))</f>
        <v>1.3697425835157552E-2</v>
      </c>
      <c r="AH3347" s="43">
        <f>_xll.qlIndexFixing($X$9,$AB3347,TRUE,trigger)</f>
        <v>1.3720325447497104E-2</v>
      </c>
      <c r="AI3347" s="45">
        <f t="shared" si="66"/>
        <v>-0.22899612339552164</v>
      </c>
    </row>
    <row r="3348" spans="27:35" x14ac:dyDescent="0.2">
      <c r="AA3348" s="122" t="s">
        <v>88</v>
      </c>
      <c r="AB3348" s="40">
        <f>_xll.qlInterestRateIndexFixingDate($X$9,AC3348)</f>
        <v>62880</v>
      </c>
      <c r="AC3348" s="40">
        <f>_xll.qlCalendarAdvance(calendar,$AC3347,AA3348,,,trigger)</f>
        <v>62884</v>
      </c>
      <c r="AD3348" s="40">
        <f>_xll.qlInterestRateIndexMaturity($X$9,AC3348,)</f>
        <v>63068</v>
      </c>
      <c r="AE3348" s="43">
        <f>_xll.qlTenorBasisValue(TenorBasis6M,AC3348,_xll.ohTrigger(trigger,$X$24))</f>
        <v>1.9359125487291244E-4</v>
      </c>
      <c r="AF3348" s="90">
        <f>_xll.qlTenorBasisForwardRate(TenorBasis6M,AC3348,_xll.ohTrigger(trigger,$X$24))</f>
        <v>1.3648767570335523E-2</v>
      </c>
      <c r="AG3348" s="90">
        <f>_xll.qlIndexFixing(TenorBasisIndex6M,$AB3348,TRUE,_xll.ohTrigger(trigger,$X$24))</f>
        <v>1.370058183292297E-2</v>
      </c>
      <c r="AH3348" s="43">
        <f>_xll.qlIndexFixing($X$9,$AB3348,TRUE,trigger)</f>
        <v>1.3723628238343983E-2</v>
      </c>
      <c r="AI3348" s="45">
        <f t="shared" si="66"/>
        <v>-0.23046405421013258</v>
      </c>
    </row>
    <row r="3349" spans="27:35" x14ac:dyDescent="0.2">
      <c r="AA3349" s="122" t="s">
        <v>88</v>
      </c>
      <c r="AB3349" s="40">
        <f>_xll.qlInterestRateIndexFixingDate($X$9,AC3349)</f>
        <v>62887</v>
      </c>
      <c r="AC3349" s="40">
        <f>_xll.qlCalendarAdvance(calendar,$AC3348,AA3349,,,trigger)</f>
        <v>62891</v>
      </c>
      <c r="AD3349" s="40">
        <f>_xll.qlInterestRateIndexMaturity($X$9,AC3349,)</f>
        <v>63075</v>
      </c>
      <c r="AE3349" s="43">
        <f>_xll.qlTenorBasisValue(TenorBasis6M,AC3349,_xll.ohTrigger(trigger,$X$24))</f>
        <v>1.9358793003423482E-4</v>
      </c>
      <c r="AF3349" s="90">
        <f>_xll.qlTenorBasisForwardRate(TenorBasis6M,AC3349,_xll.ohTrigger(trigger,$X$24))</f>
        <v>1.3651066990966815E-2</v>
      </c>
      <c r="AG3349" s="90">
        <f>_xll.qlIndexFixing(TenorBasisIndex6M,$AB3349,TRUE,_xll.ohTrigger(trigger,$X$24))</f>
        <v>1.3702881365868334E-2</v>
      </c>
      <c r="AH3349" s="43">
        <f>_xll.qlIndexFixing($X$9,$AB3349,TRUE,trigger)</f>
        <v>1.3726054314518286E-2</v>
      </c>
      <c r="AI3349" s="45">
        <f t="shared" si="66"/>
        <v>-0.23172948649952119</v>
      </c>
    </row>
    <row r="3350" spans="27:35" x14ac:dyDescent="0.2">
      <c r="AA3350" s="122" t="s">
        <v>88</v>
      </c>
      <c r="AB3350" s="40">
        <f>_xll.qlInterestRateIndexFixingDate($X$9,AC3350)</f>
        <v>62894</v>
      </c>
      <c r="AC3350" s="40">
        <f>_xll.qlCalendarAdvance(calendar,$AC3349,AA3350,,,trigger)</f>
        <v>62898</v>
      </c>
      <c r="AD3350" s="40">
        <f>_xll.qlInterestRateIndexMaturity($X$9,AC3350,)</f>
        <v>63082</v>
      </c>
      <c r="AE3350" s="43">
        <f>_xll.qlTenorBasisValue(TenorBasis6M,AC3350,_xll.ohTrigger(trigger,$X$24))</f>
        <v>1.9358461641846809E-4</v>
      </c>
      <c r="AF3350" s="90">
        <f>_xll.qlTenorBasisForwardRate(TenorBasis6M,AC3350,_xll.ohTrigger(trigger,$X$24))</f>
        <v>1.3653353153219801E-2</v>
      </c>
      <c r="AG3350" s="90">
        <f>_xll.qlIndexFixing(TenorBasisIndex6M,$AB3350,TRUE,_xll.ohTrigger(trigger,$X$24))</f>
        <v>1.3705167640087407E-2</v>
      </c>
      <c r="AH3350" s="43">
        <f>_xll.qlIndexFixing($X$9,$AB3350,TRUE,trigger)</f>
        <v>1.3728466410506885E-2</v>
      </c>
      <c r="AI3350" s="45">
        <f t="shared" si="66"/>
        <v>-0.23298770419477935</v>
      </c>
    </row>
    <row r="3351" spans="27:35" x14ac:dyDescent="0.2">
      <c r="AA3351" s="122" t="s">
        <v>88</v>
      </c>
      <c r="AB3351" s="40">
        <f>_xll.qlInterestRateIndexFixingDate($X$9,AC3351)</f>
        <v>62901</v>
      </c>
      <c r="AC3351" s="40">
        <f>_xll.qlCalendarAdvance(calendar,$AC3350,AA3351,,,trigger)</f>
        <v>62905</v>
      </c>
      <c r="AD3351" s="40">
        <f>_xll.qlInterestRateIndexMaturity($X$9,AC3351,)</f>
        <v>63089</v>
      </c>
      <c r="AE3351" s="43">
        <f>_xll.qlTenorBasisValue(TenorBasis6M,AC3351,_xll.ohTrigger(trigger,$X$24))</f>
        <v>1.9358131398816293E-4</v>
      </c>
      <c r="AF3351" s="90">
        <f>_xll.qlTenorBasisForwardRate(TenorBasis6M,AC3351,_xll.ohTrigger(trigger,$X$24))</f>
        <v>1.3655626057012805E-2</v>
      </c>
      <c r="AG3351" s="90">
        <f>_xll.qlIndexFixing(TenorBasisIndex6M,$AB3351,TRUE,_xll.ohTrigger(trigger,$X$24))</f>
        <v>1.3707440655498518E-2</v>
      </c>
      <c r="AH3351" s="43">
        <f>_xll.qlIndexFixing($X$9,$AB3351,TRUE,trigger)</f>
        <v>1.3730864526257212E-2</v>
      </c>
      <c r="AI3351" s="45">
        <f t="shared" si="66"/>
        <v>-0.23423870758694162</v>
      </c>
    </row>
    <row r="3352" spans="27:35" x14ac:dyDescent="0.2">
      <c r="AA3352" s="122" t="s">
        <v>88</v>
      </c>
      <c r="AB3352" s="40">
        <f>_xll.qlInterestRateIndexFixingDate($X$9,AC3352)</f>
        <v>62908</v>
      </c>
      <c r="AC3352" s="40">
        <f>_xll.qlCalendarAdvance(calendar,$AC3351,AA3352,,,trigger)</f>
        <v>62912</v>
      </c>
      <c r="AD3352" s="40">
        <f>_xll.qlInterestRateIndexMaturity($X$9,AC3352,)</f>
        <v>63096</v>
      </c>
      <c r="AE3352" s="43">
        <f>_xll.qlTenorBasisValue(TenorBasis6M,AC3352,_xll.ohTrigger(trigger,$X$24))</f>
        <v>1.935780227059933E-4</v>
      </c>
      <c r="AF3352" s="90">
        <f>_xll.qlTenorBasisForwardRate(TenorBasis6M,AC3352,_xll.ohTrigger(trigger,$X$24))</f>
        <v>1.365788570226111E-2</v>
      </c>
      <c r="AG3352" s="90">
        <f>_xll.qlIndexFixing(TenorBasisIndex6M,$AB3352,TRUE,_xll.ohTrigger(trigger,$X$24))</f>
        <v>1.3709700412016947E-2</v>
      </c>
      <c r="AH3352" s="43">
        <f>_xll.qlIndexFixing($X$9,$AB3352,TRUE,trigger)</f>
        <v>1.3733248661718874E-2</v>
      </c>
      <c r="AI3352" s="45">
        <f t="shared" si="66"/>
        <v>-0.23548249701927509</v>
      </c>
    </row>
    <row r="3353" spans="27:35" x14ac:dyDescent="0.2">
      <c r="AA3353" s="122" t="s">
        <v>88</v>
      </c>
      <c r="AB3353" s="40">
        <f>_xll.qlInterestRateIndexFixingDate($X$9,AC3353)</f>
        <v>62915</v>
      </c>
      <c r="AC3353" s="40">
        <f>_xll.qlCalendarAdvance(calendar,$AC3352,AA3353,,,trigger)</f>
        <v>62919</v>
      </c>
      <c r="AD3353" s="40">
        <f>_xll.qlInterestRateIndexMaturity($X$9,AC3353,)</f>
        <v>63102</v>
      </c>
      <c r="AE3353" s="43">
        <f>_xll.qlTenorBasisValue(TenorBasis6M,AC3353,_xll.ohTrigger(trigger,$X$24))</f>
        <v>1.9357474253475581E-4</v>
      </c>
      <c r="AF3353" s="90">
        <f>_xll.qlTenorBasisForwardRate(TenorBasis6M,AC3353,_xll.ohTrigger(trigger,$X$24))</f>
        <v>1.3659717655542754E-2</v>
      </c>
      <c r="AG3353" s="90">
        <f>_xll.qlIndexFixing(TenorBasisIndex6M,$AB3353,TRUE,_xll.ohTrigger(trigger,$X$24))</f>
        <v>1.3711530505500771E-2</v>
      </c>
      <c r="AH3353" s="43">
        <f>_xll.qlIndexFixing($X$9,$AB3353,TRUE,trigger)</f>
        <v>1.3735192930312895E-2</v>
      </c>
      <c r="AI3353" s="45">
        <f t="shared" si="66"/>
        <v>-0.23662424812123661</v>
      </c>
    </row>
    <row r="3354" spans="27:35" x14ac:dyDescent="0.2">
      <c r="AA3354" s="122" t="s">
        <v>88</v>
      </c>
      <c r="AB3354" s="40">
        <f>_xll.qlInterestRateIndexFixingDate($X$9,AC3354)</f>
        <v>62920</v>
      </c>
      <c r="AC3354" s="40">
        <f>_xll.qlCalendarAdvance(calendar,$AC3353,AA3354,,,trigger)</f>
        <v>62926</v>
      </c>
      <c r="AD3354" s="40">
        <f>_xll.qlInterestRateIndexMaturity($X$9,AC3354,)</f>
        <v>63109</v>
      </c>
      <c r="AE3354" s="43">
        <f>_xll.qlTenorBasisValue(TenorBasis6M,AC3354,_xll.ohTrigger(trigger,$X$24))</f>
        <v>1.9357147343736954E-4</v>
      </c>
      <c r="AF3354" s="90">
        <f>_xll.qlTenorBasisForwardRate(TenorBasis6M,AC3354,_xll.ohTrigger(trigger,$X$24))</f>
        <v>1.3661951646044413E-2</v>
      </c>
      <c r="AG3354" s="90">
        <f>_xll.qlIndexFixing(TenorBasisIndex6M,$AB3354,TRUE,_xll.ohTrigger(trigger,$X$24))</f>
        <v>1.3713764606276187E-2</v>
      </c>
      <c r="AH3354" s="43">
        <f>_xll.qlIndexFixing($X$9,$AB3354,TRUE,trigger)</f>
        <v>1.373755001402362E-2</v>
      </c>
      <c r="AI3354" s="45">
        <f t="shared" si="66"/>
        <v>-0.23785407747433165</v>
      </c>
    </row>
    <row r="3355" spans="27:35" x14ac:dyDescent="0.2">
      <c r="AA3355" s="122" t="s">
        <v>88</v>
      </c>
      <c r="AB3355" s="40">
        <f>_xll.qlInterestRateIndexFixingDate($X$9,AC3355)</f>
        <v>62929</v>
      </c>
      <c r="AC3355" s="40">
        <f>_xll.qlCalendarAdvance(calendar,$AC3354,AA3355,,,trigger)</f>
        <v>62933</v>
      </c>
      <c r="AD3355" s="40">
        <f>_xll.qlInterestRateIndexMaturity($X$9,AC3355,)</f>
        <v>63116</v>
      </c>
      <c r="AE3355" s="43">
        <f>_xll.qlTenorBasisValue(TenorBasis6M,AC3355,_xll.ohTrigger(trigger,$X$24))</f>
        <v>1.9356821537687551E-4</v>
      </c>
      <c r="AF3355" s="90">
        <f>_xll.qlTenorBasisForwardRate(TenorBasis6M,AC3355,_xll.ohTrigger(trigger,$X$24))</f>
        <v>1.3664172378249751E-2</v>
      </c>
      <c r="AG3355" s="90">
        <f>_xll.qlIndexFixing(TenorBasisIndex6M,$AB3355,TRUE,_xll.ohTrigger(trigger,$X$24))</f>
        <v>1.3715985448409332E-2</v>
      </c>
      <c r="AH3355" s="43">
        <f>_xll.qlIndexFixing($X$9,$AB3355,TRUE,trigger)</f>
        <v>1.3739893117814612E-2</v>
      </c>
      <c r="AI3355" s="45">
        <f t="shared" si="66"/>
        <v>-0.23907669405279566</v>
      </c>
    </row>
    <row r="3356" spans="27:35" x14ac:dyDescent="0.2">
      <c r="AA3356" s="122" t="s">
        <v>88</v>
      </c>
      <c r="AB3356" s="40">
        <f>_xll.qlInterestRateIndexFixingDate($X$9,AC3356)</f>
        <v>62936</v>
      </c>
      <c r="AC3356" s="40">
        <f>_xll.qlCalendarAdvance(calendar,$AC3355,AA3356,,,trigger)</f>
        <v>62940</v>
      </c>
      <c r="AD3356" s="40">
        <f>_xll.qlInterestRateIndexMaturity($X$9,AC3356,)</f>
        <v>63123</v>
      </c>
      <c r="AE3356" s="43">
        <f>_xll.qlTenorBasisValue(TenorBasis6M,AC3356,_xll.ohTrigger(trigger,$X$24))</f>
        <v>1.935649683164363E-4</v>
      </c>
      <c r="AF3356" s="90">
        <f>_xll.qlTenorBasisForwardRate(TenorBasis6M,AC3356,_xll.ohTrigger(trigger,$X$24))</f>
        <v>1.3666379852076653E-2</v>
      </c>
      <c r="AG3356" s="90">
        <f>_xll.qlIndexFixing(TenorBasisIndex6M,$AB3356,TRUE,_xll.ohTrigger(trigger,$X$24))</f>
        <v>1.3718193031816775E-2</v>
      </c>
      <c r="AH3356" s="43">
        <f>_xll.qlIndexFixing($X$9,$AB3356,TRUE,trigger)</f>
        <v>1.3742222241635635E-2</v>
      </c>
      <c r="AI3356" s="45">
        <f t="shared" si="66"/>
        <v>-0.24029209818860267</v>
      </c>
    </row>
    <row r="3357" spans="27:35" x14ac:dyDescent="0.2">
      <c r="AA3357" s="122" t="s">
        <v>88</v>
      </c>
      <c r="AB3357" s="40">
        <f>_xll.qlInterestRateIndexFixingDate($X$9,AC3357)</f>
        <v>62943</v>
      </c>
      <c r="AC3357" s="40">
        <f>_xll.qlCalendarAdvance(calendar,$AC3356,AA3357,,,trigger)</f>
        <v>62947</v>
      </c>
      <c r="AD3357" s="40">
        <f>_xll.qlInterestRateIndexMaturity($X$9,AC3357,)</f>
        <v>63131</v>
      </c>
      <c r="AE3357" s="43">
        <f>_xll.qlTenorBasisValue(TenorBasis6M,AC3357,_xll.ohTrigger(trigger,$X$24))</f>
        <v>1.9356173221933578E-4</v>
      </c>
      <c r="AF3357" s="90">
        <f>_xll.qlTenorBasisForwardRate(TenorBasis6M,AC3357,_xll.ohTrigger(trigger,$X$24))</f>
        <v>1.3668985047471431E-2</v>
      </c>
      <c r="AG3357" s="90">
        <f>_xll.qlIndexFixing(TenorBasisIndex6M,$AB3357,TRUE,_xll.ohTrigger(trigger,$X$24))</f>
        <v>1.3720800308345115E-2</v>
      </c>
      <c r="AH3357" s="43">
        <f>_xll.qlIndexFixing($X$9,$AB3357,TRUE,trigger)</f>
        <v>1.3744959632929477E-2</v>
      </c>
      <c r="AI3357" s="45">
        <f t="shared" si="66"/>
        <v>-0.24159324584362152</v>
      </c>
    </row>
    <row r="3358" spans="27:35" x14ac:dyDescent="0.2">
      <c r="AA3358" s="122" t="s">
        <v>88</v>
      </c>
      <c r="AB3358" s="40">
        <f>_xll.qlInterestRateIndexFixingDate($X$9,AC3358)</f>
        <v>62950</v>
      </c>
      <c r="AC3358" s="40">
        <f>_xll.qlCalendarAdvance(calendar,$AC3357,AA3358,,,trigger)</f>
        <v>62954</v>
      </c>
      <c r="AD3358" s="40">
        <f>_xll.qlInterestRateIndexMaturity($X$9,AC3358,)</f>
        <v>63138</v>
      </c>
      <c r="AE3358" s="43">
        <f>_xll.qlTenorBasisValue(TenorBasis6M,AC3358,_xll.ohTrigger(trigger,$X$24))</f>
        <v>1.9355850704897852E-4</v>
      </c>
      <c r="AF3358" s="90">
        <f>_xll.qlTenorBasisForwardRate(TenorBasis6M,AC3358,_xll.ohTrigger(trigger,$X$24))</f>
        <v>1.3671165139736407E-2</v>
      </c>
      <c r="AG3358" s="90">
        <f>_xll.qlIndexFixing(TenorBasisIndex6M,$AB3358,TRUE,_xll.ohTrigger(trigger,$X$24))</f>
        <v>1.3722980509787975E-2</v>
      </c>
      <c r="AH3358" s="43">
        <f>_xll.qlIndexFixing($X$9,$AB3358,TRUE,trigger)</f>
        <v>1.3747259885603031E-2</v>
      </c>
      <c r="AI3358" s="45">
        <f t="shared" si="66"/>
        <v>-0.24279375815056473</v>
      </c>
    </row>
    <row r="3359" spans="27:35" x14ac:dyDescent="0.2">
      <c r="AA3359" s="122" t="s">
        <v>88</v>
      </c>
      <c r="AB3359" s="40">
        <f>_xll.qlInterestRateIndexFixingDate($X$9,AC3359)</f>
        <v>62957</v>
      </c>
      <c r="AC3359" s="40">
        <f>_xll.qlCalendarAdvance(calendar,$AC3358,AA3359,,,trigger)</f>
        <v>62961</v>
      </c>
      <c r="AD3359" s="40">
        <f>_xll.qlInterestRateIndexMaturity($X$9,AC3359,)</f>
        <v>63145</v>
      </c>
      <c r="AE3359" s="43">
        <f>_xll.qlTenorBasisValue(TenorBasis6M,AC3359,_xll.ohTrigger(trigger,$X$24))</f>
        <v>1.9355529276888952E-4</v>
      </c>
      <c r="AF3359" s="90">
        <f>_xll.qlTenorBasisForwardRate(TenorBasis6M,AC3359,_xll.ohTrigger(trigger,$X$24))</f>
        <v>1.3673331972887141E-2</v>
      </c>
      <c r="AG3359" s="90">
        <f>_xll.qlIndexFixing(TenorBasisIndex6M,$AB3359,TRUE,_xll.ohTrigger(trigger,$X$24))</f>
        <v>1.3725147451769044E-2</v>
      </c>
      <c r="AH3359" s="43">
        <f>_xll.qlIndexFixing($X$9,$AB3359,TRUE,trigger)</f>
        <v>1.3749546157638199E-2</v>
      </c>
      <c r="AI3359" s="45">
        <f t="shared" si="66"/>
        <v>-0.24398705869154921</v>
      </c>
    </row>
    <row r="3360" spans="27:35" x14ac:dyDescent="0.2">
      <c r="AA3360" s="122" t="s">
        <v>88</v>
      </c>
      <c r="AB3360" s="40">
        <f>_xll.qlInterestRateIndexFixingDate($X$9,AC3360)</f>
        <v>62964</v>
      </c>
      <c r="AC3360" s="40">
        <f>_xll.qlCalendarAdvance(calendar,$AC3359,AA3360,,,trigger)</f>
        <v>62968</v>
      </c>
      <c r="AD3360" s="40">
        <f>_xll.qlInterestRateIndexMaturity($X$9,AC3360,)</f>
        <v>63152</v>
      </c>
      <c r="AE3360" s="43">
        <f>_xll.qlTenorBasisValue(TenorBasis6M,AC3360,_xll.ohTrigger(trigger,$X$24))</f>
        <v>1.9355208934271388E-4</v>
      </c>
      <c r="AF3360" s="90">
        <f>_xll.qlTenorBasisForwardRate(TenorBasis6M,AC3360,_xll.ohTrigger(trigger,$X$24))</f>
        <v>1.3675485546844566E-2</v>
      </c>
      <c r="AG3360" s="90">
        <f>_xll.qlIndexFixing(TenorBasisIndex6M,$AB3360,TRUE,_xll.ohTrigger(trigger,$X$24))</f>
        <v>1.3727301134207519E-2</v>
      </c>
      <c r="AH3360" s="43">
        <f>_xll.qlIndexFixing($X$9,$AB3360,TRUE,trigger)</f>
        <v>1.3751818448987194E-2</v>
      </c>
      <c r="AI3360" s="45">
        <f t="shared" si="66"/>
        <v>-0.2451731477967449</v>
      </c>
    </row>
    <row r="3361" spans="27:35" x14ac:dyDescent="0.2">
      <c r="AA3361" s="122" t="s">
        <v>88</v>
      </c>
      <c r="AB3361" s="40">
        <f>_xll.qlInterestRateIndexFixingDate($X$9,AC3361)</f>
        <v>62971</v>
      </c>
      <c r="AC3361" s="40">
        <f>_xll.qlCalendarAdvance(calendar,$AC3360,AA3361,,,trigger)</f>
        <v>62975</v>
      </c>
      <c r="AD3361" s="40">
        <f>_xll.qlInterestRateIndexMaturity($X$9,AC3361,)</f>
        <v>63158</v>
      </c>
      <c r="AE3361" s="43">
        <f>_xll.qlTenorBasisValue(TenorBasis6M,AC3361,_xll.ohTrigger(trigger,$X$24))</f>
        <v>1.9354889673421627E-4</v>
      </c>
      <c r="AF3361" s="90">
        <f>_xll.qlTenorBasisForwardRate(TenorBasis6M,AC3361,_xll.ohTrigger(trigger,$X$24))</f>
        <v>1.3677218342721963E-2</v>
      </c>
      <c r="AG3361" s="90">
        <f>_xll.qlIndexFixing(TenorBasisIndex6M,$AB3361,TRUE,_xll.ohTrigger(trigger,$X$24))</f>
        <v>1.3729032065165453E-2</v>
      </c>
      <c r="AH3361" s="43">
        <f>_xll.qlIndexFixing($X$9,$AB3361,TRUE,trigger)</f>
        <v>1.3753658159474999E-2</v>
      </c>
      <c r="AI3361" s="45">
        <f t="shared" si="66"/>
        <v>-0.24626094309546098</v>
      </c>
    </row>
    <row r="3362" spans="27:35" x14ac:dyDescent="0.2">
      <c r="AA3362" s="122" t="s">
        <v>88</v>
      </c>
      <c r="AB3362" s="40">
        <f>_xll.qlInterestRateIndexFixingDate($X$9,AC3362)</f>
        <v>62978</v>
      </c>
      <c r="AC3362" s="40">
        <f>_xll.qlCalendarAdvance(calendar,$AC3361,AA3362,,,trigger)</f>
        <v>62982</v>
      </c>
      <c r="AD3362" s="40">
        <f>_xll.qlInterestRateIndexMaturity($X$9,AC3362,)</f>
        <v>63165</v>
      </c>
      <c r="AE3362" s="43">
        <f>_xll.qlTenorBasisValue(TenorBasis6M,AC3362,_xll.ohTrigger(trigger,$X$24))</f>
        <v>1.9354571490728061E-4</v>
      </c>
      <c r="AF3362" s="90">
        <f>_xll.qlTenorBasisForwardRate(TenorBasis6M,AC3362,_xll.ohTrigger(trigger,$X$24))</f>
        <v>1.3679346264596952E-2</v>
      </c>
      <c r="AG3362" s="90">
        <f>_xll.qlIndexFixing(TenorBasisIndex6M,$AB3362,TRUE,_xll.ohTrigger(trigger,$X$24))</f>
        <v>1.3731160094541773E-2</v>
      </c>
      <c r="AH3362" s="43">
        <f>_xll.qlIndexFixing($X$9,$AB3362,TRUE,trigger)</f>
        <v>1.3755903402451457E-2</v>
      </c>
      <c r="AI3362" s="45">
        <f t="shared" si="66"/>
        <v>-0.24743307909684542</v>
      </c>
    </row>
    <row r="3363" spans="27:35" x14ac:dyDescent="0.2">
      <c r="AA3363" s="122" t="s">
        <v>88</v>
      </c>
      <c r="AB3363" s="40">
        <f>_xll.qlInterestRateIndexFixingDate($X$9,AC3363)</f>
        <v>62985</v>
      </c>
      <c r="AC3363" s="40">
        <f>_xll.qlCalendarAdvance(calendar,$AC3362,AA3363,,,trigger)</f>
        <v>62989</v>
      </c>
      <c r="AD3363" s="40">
        <f>_xll.qlInterestRateIndexMaturity($X$9,AC3363,)</f>
        <v>63172</v>
      </c>
      <c r="AE3363" s="43">
        <f>_xll.qlTenorBasisValue(TenorBasis6M,AC3363,_xll.ohTrigger(trigger,$X$24))</f>
        <v>1.935425438259097E-4</v>
      </c>
      <c r="AF3363" s="90">
        <f>_xll.qlTenorBasisForwardRate(TenorBasis6M,AC3363,_xll.ohTrigger(trigger,$X$24))</f>
        <v>1.3681460927533952E-2</v>
      </c>
      <c r="AG3363" s="90">
        <f>_xll.qlIndexFixing(TenorBasisIndex6M,$AB3363,TRUE,_xll.ohTrigger(trigger,$X$24))</f>
        <v>1.3733274864631965E-2</v>
      </c>
      <c r="AH3363" s="43">
        <f>_xll.qlIndexFixing($X$9,$AB3363,TRUE,trigger)</f>
        <v>1.3758134665118982E-2</v>
      </c>
      <c r="AI3363" s="45">
        <f t="shared" si="66"/>
        <v>-0.24859800487017289</v>
      </c>
    </row>
    <row r="3364" spans="27:35" x14ac:dyDescent="0.2">
      <c r="AA3364" s="122" t="s">
        <v>88</v>
      </c>
      <c r="AB3364" s="40">
        <f>_xll.qlInterestRateIndexFixingDate($X$9,AC3364)</f>
        <v>62992</v>
      </c>
      <c r="AC3364" s="40">
        <f>_xll.qlCalendarAdvance(calendar,$AC3363,AA3364,,,trigger)</f>
        <v>62996</v>
      </c>
      <c r="AD3364" s="40">
        <f>_xll.qlInterestRateIndexMaturity($X$9,AC3364,)</f>
        <v>63179</v>
      </c>
      <c r="AE3364" s="43">
        <f>_xll.qlTenorBasisValue(TenorBasis6M,AC3364,_xll.ohTrigger(trigger,$X$24))</f>
        <v>1.9353938345422484E-4</v>
      </c>
      <c r="AF3364" s="90">
        <f>_xll.qlTenorBasisForwardRate(TenorBasis6M,AC3364,_xll.ohTrigger(trigger,$X$24))</f>
        <v>1.3683562331457828E-2</v>
      </c>
      <c r="AG3364" s="90">
        <f>_xll.qlIndexFixing(TenorBasisIndex6M,$AB3364,TRUE,_xll.ohTrigger(trigger,$X$24))</f>
        <v>1.3735376375364393E-2</v>
      </c>
      <c r="AH3364" s="43">
        <f>_xll.qlIndexFixing($X$9,$AB3364,TRUE,trigger)</f>
        <v>1.37603519474304E-2</v>
      </c>
      <c r="AI3364" s="45">
        <f t="shared" si="66"/>
        <v>-0.24975572066007409</v>
      </c>
    </row>
    <row r="3365" spans="27:35" x14ac:dyDescent="0.2">
      <c r="AA3365" s="122" t="s">
        <v>88</v>
      </c>
      <c r="AB3365" s="40">
        <f>_xll.qlInterestRateIndexFixingDate($X$9,AC3365)</f>
        <v>62999</v>
      </c>
      <c r="AC3365" s="40">
        <f>_xll.qlCalendarAdvance(calendar,$AC3364,AA3365,,,trigger)</f>
        <v>63003</v>
      </c>
      <c r="AD3365" s="40">
        <f>_xll.qlInterestRateIndexMaturity($X$9,AC3365,)</f>
        <v>63186</v>
      </c>
      <c r="AE3365" s="43">
        <f>_xll.qlTenorBasisValue(TenorBasis6M,AC3365,_xll.ohTrigger(trigger,$X$24))</f>
        <v>1.935362337564654E-4</v>
      </c>
      <c r="AF3365" s="90">
        <f>_xll.qlTenorBasisForwardRate(TenorBasis6M,AC3365,_xll.ohTrigger(trigger,$X$24))</f>
        <v>1.3685650476290393E-2</v>
      </c>
      <c r="AG3365" s="90">
        <f>_xll.qlIndexFixing(TenorBasisIndex6M,$AB3365,TRUE,_xll.ohTrigger(trigger,$X$24))</f>
        <v>1.3737464626658683E-2</v>
      </c>
      <c r="AH3365" s="43">
        <f>_xll.qlIndexFixing($X$9,$AB3365,TRUE,trigger)</f>
        <v>1.3762555249338535E-2</v>
      </c>
      <c r="AI3365" s="45">
        <f t="shared" si="66"/>
        <v>-0.25090622679852304</v>
      </c>
    </row>
    <row r="3366" spans="27:35" x14ac:dyDescent="0.2">
      <c r="AA3366" s="122" t="s">
        <v>88</v>
      </c>
      <c r="AB3366" s="40">
        <f>_xll.qlInterestRateIndexFixingDate($X$9,AC3366)</f>
        <v>63006</v>
      </c>
      <c r="AC3366" s="40">
        <f>_xll.qlCalendarAdvance(calendar,$AC3365,AA3366,,,trigger)</f>
        <v>63010</v>
      </c>
      <c r="AD3366" s="40">
        <f>_xll.qlInterestRateIndexMaturity($X$9,AC3366,)</f>
        <v>63194</v>
      </c>
      <c r="AE3366" s="43">
        <f>_xll.qlTenorBasisValue(TenorBasis6M,AC3366,_xll.ohTrigger(trigger,$X$24))</f>
        <v>1.9353309469698847E-4</v>
      </c>
      <c r="AF3366" s="90">
        <f>_xll.qlTenorBasisForwardRate(TenorBasis6M,AC3366,_xll.ohTrigger(trigger,$X$24))</f>
        <v>1.368812854309275E-2</v>
      </c>
      <c r="AG3366" s="90">
        <f>_xll.qlIndexFixing(TenorBasisIndex6M,$AB3366,TRUE,_xll.ohTrigger(trigger,$X$24))</f>
        <v>1.3739944774026987E-2</v>
      </c>
      <c r="AH3366" s="43">
        <f>_xll.qlIndexFixing($X$9,$AB3366,TRUE,trigger)</f>
        <v>1.3765158599975838E-2</v>
      </c>
      <c r="AI3366" s="45">
        <f t="shared" si="66"/>
        <v>-0.25213825948850604</v>
      </c>
    </row>
    <row r="3367" spans="27:35" x14ac:dyDescent="0.2">
      <c r="AA3367" s="122" t="s">
        <v>88</v>
      </c>
      <c r="AB3367" s="40">
        <f>_xll.qlInterestRateIndexFixingDate($X$9,AC3367)</f>
        <v>63013</v>
      </c>
      <c r="AC3367" s="40">
        <f>_xll.qlCalendarAdvance(calendar,$AC3366,AA3367,,,trigger)</f>
        <v>63017</v>
      </c>
      <c r="AD3367" s="40">
        <f>_xll.qlInterestRateIndexMaturity($X$9,AC3367,)</f>
        <v>63201</v>
      </c>
      <c r="AE3367" s="43">
        <f>_xll.qlTenorBasisValue(TenorBasis6M,AC3367,_xll.ohTrigger(trigger,$X$24))</f>
        <v>1.935299662402685E-4</v>
      </c>
      <c r="AF3367" s="90">
        <f>_xll.qlTenorBasisForwardRate(TenorBasis6M,AC3367,_xll.ohTrigger(trigger,$X$24))</f>
        <v>1.3690189300489651E-2</v>
      </c>
      <c r="AG3367" s="90">
        <f>_xll.qlIndexFixing(TenorBasisIndex6M,$AB3367,TRUE,_xll.ohTrigger(trigger,$X$24))</f>
        <v>1.3742005637465152E-2</v>
      </c>
      <c r="AH3367" s="43">
        <f>_xll.qlIndexFixing($X$9,$AB3367,TRUE,trigger)</f>
        <v>1.3767333025181383E-2</v>
      </c>
      <c r="AI3367" s="45">
        <f t="shared" si="66"/>
        <v>-0.25327387716230987</v>
      </c>
    </row>
    <row r="3368" spans="27:35" x14ac:dyDescent="0.2">
      <c r="AA3368" s="122" t="s">
        <v>88</v>
      </c>
      <c r="AB3368" s="40">
        <f>_xll.qlInterestRateIndexFixingDate($X$9,AC3368)</f>
        <v>63020</v>
      </c>
      <c r="AC3368" s="40">
        <f>_xll.qlCalendarAdvance(calendar,$AC3367,AA3368,,,trigger)</f>
        <v>63024</v>
      </c>
      <c r="AD3368" s="40">
        <f>_xll.qlInterestRateIndexMaturity($X$9,AC3368,)</f>
        <v>63208</v>
      </c>
      <c r="AE3368" s="43">
        <f>_xll.qlTenorBasisValue(TenorBasis6M,AC3368,_xll.ohTrigger(trigger,$X$24))</f>
        <v>1.9352684835089687E-4</v>
      </c>
      <c r="AF3368" s="90">
        <f>_xll.qlTenorBasisForwardRate(TenorBasis6M,AC3368,_xll.ohTrigger(trigger,$X$24))</f>
        <v>1.3692236798066788E-2</v>
      </c>
      <c r="AG3368" s="90">
        <f>_xll.qlIndexFixing(TenorBasisIndex6M,$AB3368,TRUE,_xll.ohTrigger(trigger,$X$24))</f>
        <v>1.3744053240735134E-2</v>
      </c>
      <c r="AH3368" s="43">
        <f>_xll.qlIndexFixing($X$9,$AB3368,TRUE,trigger)</f>
        <v>1.376949346932149E-2</v>
      </c>
      <c r="AI3368" s="45">
        <f t="shared" si="66"/>
        <v>-0.25440228586356278</v>
      </c>
    </row>
    <row r="3369" spans="27:35" x14ac:dyDescent="0.2">
      <c r="AA3369" s="122" t="s">
        <v>88</v>
      </c>
      <c r="AB3369" s="40">
        <f>_xll.qlInterestRateIndexFixingDate($X$9,AC3369)</f>
        <v>63027</v>
      </c>
      <c r="AC3369" s="40">
        <f>_xll.qlCalendarAdvance(calendar,$AC3368,AA3369,,,trigger)</f>
        <v>63031</v>
      </c>
      <c r="AD3369" s="40">
        <f>_xll.qlInterestRateIndexMaturity($X$9,AC3369,)</f>
        <v>63215</v>
      </c>
      <c r="AE3369" s="43">
        <f>_xll.qlTenorBasisValue(TenorBasis6M,AC3369,_xll.ohTrigger(trigger,$X$24))</f>
        <v>1.9352374099358154E-4</v>
      </c>
      <c r="AF3369" s="90">
        <f>_xll.qlTenorBasisForwardRate(TenorBasis6M,AC3369,_xll.ohTrigger(trigger,$X$24))</f>
        <v>1.3694271035748568E-2</v>
      </c>
      <c r="AG3369" s="90">
        <f>_xll.qlIndexFixing(TenorBasisIndex6M,$AB3369,TRUE,_xll.ohTrigger(trigger,$X$24))</f>
        <v>1.3746087583761777E-2</v>
      </c>
      <c r="AH3369" s="43">
        <f>_xll.qlIndexFixing($X$9,$AB3369,TRUE,trigger)</f>
        <v>1.3771639932350548E-2</v>
      </c>
      <c r="AI3369" s="45">
        <f t="shared" si="66"/>
        <v>-0.25552348588770563</v>
      </c>
    </row>
    <row r="3370" spans="27:35" x14ac:dyDescent="0.2">
      <c r="AA3370" s="122" t="s">
        <v>88</v>
      </c>
      <c r="AB3370" s="40">
        <f>_xll.qlInterestRateIndexFixingDate($X$9,AC3370)</f>
        <v>63034</v>
      </c>
      <c r="AC3370" s="40">
        <f>_xll.qlCalendarAdvance(calendar,$AC3369,AA3370,,,trigger)</f>
        <v>63038</v>
      </c>
      <c r="AD3370" s="40">
        <f>_xll.qlInterestRateIndexMaturity($X$9,AC3370,)</f>
        <v>63222</v>
      </c>
      <c r="AE3370" s="43">
        <f>_xll.qlTenorBasisValue(TenorBasis6M,AC3370,_xll.ohTrigger(trigger,$X$24))</f>
        <v>1.9352064413314667E-4</v>
      </c>
      <c r="AF3370" s="90">
        <f>_xll.qlTenorBasisForwardRate(TenorBasis6M,AC3370,_xll.ohTrigger(trigger,$X$24))</f>
        <v>1.3696292013458969E-2</v>
      </c>
      <c r="AG3370" s="90">
        <f>_xll.qlIndexFixing(TenorBasisIndex6M,$AB3370,TRUE,_xll.ohTrigger(trigger,$X$24))</f>
        <v>1.3748108666468188E-2</v>
      </c>
      <c r="AH3370" s="43">
        <f>_xll.qlIndexFixing($X$9,$AB3370,TRUE,trigger)</f>
        <v>1.3773772414222068E-2</v>
      </c>
      <c r="AI3370" s="45">
        <f t="shared" ref="AI3370:AI3433" si="67">(AG3370-AH3370)*10000</f>
        <v>-0.25663747753880073</v>
      </c>
    </row>
    <row r="3371" spans="27:35" x14ac:dyDescent="0.2">
      <c r="AA3371" s="122" t="s">
        <v>88</v>
      </c>
      <c r="AB3371" s="40">
        <f>_xll.qlInterestRateIndexFixingDate($X$9,AC3371)</f>
        <v>63041</v>
      </c>
      <c r="AC3371" s="40">
        <f>_xll.qlCalendarAdvance(calendar,$AC3370,AA3371,,,trigger)</f>
        <v>63045</v>
      </c>
      <c r="AD3371" s="40">
        <f>_xll.qlInterestRateIndexMaturity($X$9,AC3371,)</f>
        <v>63229</v>
      </c>
      <c r="AE3371" s="43">
        <f>_xll.qlTenorBasisValue(TenorBasis6M,AC3371,_xll.ohTrigger(trigger,$X$24))</f>
        <v>1.9351755773453229E-4</v>
      </c>
      <c r="AF3371" s="90">
        <f>_xll.qlTenorBasisForwardRate(TenorBasis6M,AC3371,_xll.ohTrigger(trigger,$X$24))</f>
        <v>1.3698299731122828E-2</v>
      </c>
      <c r="AG3371" s="90">
        <f>_xll.qlIndexFixing(TenorBasisIndex6M,$AB3371,TRUE,_xll.ohTrigger(trigger,$X$24))</f>
        <v>1.3750116488780079E-2</v>
      </c>
      <c r="AH3371" s="43">
        <f>_xll.qlIndexFixing($X$9,$AB3371,TRUE,trigger)</f>
        <v>1.3775890914892177E-2</v>
      </c>
      <c r="AI3371" s="45">
        <f t="shared" si="67"/>
        <v>-0.2577442611209797</v>
      </c>
    </row>
    <row r="3372" spans="27:35" x14ac:dyDescent="0.2">
      <c r="AA3372" s="122" t="s">
        <v>88</v>
      </c>
      <c r="AB3372" s="40">
        <f>_xll.qlInterestRateIndexFixingDate($X$9,AC3372)</f>
        <v>63048</v>
      </c>
      <c r="AC3372" s="40">
        <f>_xll.qlCalendarAdvance(calendar,$AC3371,AA3372,,,trigger)</f>
        <v>63052</v>
      </c>
      <c r="AD3372" s="40">
        <f>_xll.qlInterestRateIndexMaturity($X$9,AC3372,)</f>
        <v>63236</v>
      </c>
      <c r="AE3372" s="43">
        <f>_xll.qlTenorBasisValue(TenorBasis6M,AC3372,_xll.ohTrigger(trigger,$X$24))</f>
        <v>1.9351448176279382E-4</v>
      </c>
      <c r="AF3372" s="90">
        <f>_xll.qlTenorBasisForwardRate(TenorBasis6M,AC3372,_xll.ohTrigger(trigger,$X$24))</f>
        <v>1.3700294188663255E-2</v>
      </c>
      <c r="AG3372" s="90">
        <f>_xll.qlIndexFixing(TenorBasisIndex6M,$AB3372,TRUE,_xll.ohTrigger(trigger,$X$24))</f>
        <v>1.3752111050619248E-2</v>
      </c>
      <c r="AH3372" s="43">
        <f>_xll.qlIndexFixing($X$9,$AB3372,TRUE,trigger)</f>
        <v>1.3777995434314384E-2</v>
      </c>
      <c r="AI3372" s="45">
        <f t="shared" si="67"/>
        <v>-0.25884383695136748</v>
      </c>
    </row>
    <row r="3373" spans="27:35" x14ac:dyDescent="0.2">
      <c r="AA3373" s="122" t="s">
        <v>88</v>
      </c>
      <c r="AB3373" s="40">
        <f>_xll.qlInterestRateIndexFixingDate($X$9,AC3373)</f>
        <v>63055</v>
      </c>
      <c r="AC3373" s="40">
        <f>_xll.qlCalendarAdvance(calendar,$AC3372,AA3373,,,trigger)</f>
        <v>63059</v>
      </c>
      <c r="AD3373" s="40">
        <f>_xll.qlInterestRateIndexMaturity($X$9,AC3373,)</f>
        <v>63243</v>
      </c>
      <c r="AE3373" s="43">
        <f>_xll.qlTenorBasisValue(TenorBasis6M,AC3373,_xll.ohTrigger(trigger,$X$24))</f>
        <v>1.9351141618310179E-4</v>
      </c>
      <c r="AF3373" s="90">
        <f>_xll.qlTenorBasisForwardRate(TenorBasis6M,AC3373,_xll.ohTrigger(trigger,$X$24))</f>
        <v>1.3702275386006827E-2</v>
      </c>
      <c r="AG3373" s="90">
        <f>_xll.qlIndexFixing(TenorBasisIndex6M,$AB3373,TRUE,_xll.ohTrigger(trigger,$X$24))</f>
        <v>1.3754092351913147E-2</v>
      </c>
      <c r="AH3373" s="43">
        <f>_xll.qlIndexFixing($X$9,$AB3373,TRUE,trigger)</f>
        <v>1.3780085972444381E-2</v>
      </c>
      <c r="AI3373" s="45">
        <f t="shared" si="67"/>
        <v>-0.25993620531234229</v>
      </c>
    </row>
    <row r="3374" spans="27:35" x14ac:dyDescent="0.2">
      <c r="AA3374" s="122" t="s">
        <v>88</v>
      </c>
      <c r="AB3374" s="40">
        <f>_xll.qlInterestRateIndexFixingDate($X$9,AC3374)</f>
        <v>63062</v>
      </c>
      <c r="AC3374" s="40">
        <f>_xll.qlCalendarAdvance(calendar,$AC3373,AA3374,,,trigger)</f>
        <v>63066</v>
      </c>
      <c r="AD3374" s="40">
        <f>_xll.qlInterestRateIndexMaturity($X$9,AC3374,)</f>
        <v>63248</v>
      </c>
      <c r="AE3374" s="43">
        <f>_xll.qlTenorBasisValue(TenorBasis6M,AC3374,_xll.ohTrigger(trigger,$X$24))</f>
        <v>1.9350836096074144E-4</v>
      </c>
      <c r="AF3374" s="90">
        <f>_xll.qlTenorBasisForwardRate(TenorBasis6M,AC3374,_xll.ohTrigger(trigger,$X$24))</f>
        <v>1.3703450819631518E-2</v>
      </c>
      <c r="AG3374" s="90">
        <f>_xll.qlIndexFixing(TenorBasisIndex6M,$AB3374,TRUE,_xll.ohTrigger(trigger,$X$24))</f>
        <v>1.3755263936077178E-2</v>
      </c>
      <c r="AH3374" s="43">
        <f>_xll.qlIndexFixing($X$9,$AB3374,TRUE,trigger)</f>
        <v>1.378134907484794E-2</v>
      </c>
      <c r="AI3374" s="45">
        <f t="shared" si="67"/>
        <v>-0.26085138770762584</v>
      </c>
    </row>
    <row r="3375" spans="27:35" x14ac:dyDescent="0.2">
      <c r="AA3375" s="122" t="s">
        <v>88</v>
      </c>
      <c r="AB3375" s="40">
        <f>_xll.qlInterestRateIndexFixingDate($X$9,AC3375)</f>
        <v>63069</v>
      </c>
      <c r="AC3375" s="40">
        <f>_xll.qlCalendarAdvance(calendar,$AC3374,AA3375,,,trigger)</f>
        <v>63073</v>
      </c>
      <c r="AD3375" s="40">
        <f>_xll.qlInterestRateIndexMaturity($X$9,AC3375,)</f>
        <v>63254</v>
      </c>
      <c r="AE3375" s="43">
        <f>_xll.qlTenorBasisValue(TenorBasis6M,AC3375,_xll.ohTrigger(trigger,$X$24))</f>
        <v>1.9350531606111235E-4</v>
      </c>
      <c r="AF3375" s="90">
        <f>_xll.qlTenorBasisForwardRate(TenorBasis6M,AC3375,_xll.ohTrigger(trigger,$X$24))</f>
        <v>1.3705011753472218E-2</v>
      </c>
      <c r="AG3375" s="90">
        <f>_xll.qlIndexFixing(TenorBasisIndex6M,$AB3375,TRUE,_xll.ohTrigger(trigger,$X$24))</f>
        <v>1.3756822996030801E-2</v>
      </c>
      <c r="AH3375" s="43">
        <f>_xll.qlIndexFixing($X$9,$AB3375,TRUE,trigger)</f>
        <v>1.3783007566509966E-2</v>
      </c>
      <c r="AI3375" s="45">
        <f t="shared" si="67"/>
        <v>-0.26184570479164182</v>
      </c>
    </row>
    <row r="3376" spans="27:35" x14ac:dyDescent="0.2">
      <c r="AA3376" s="122" t="s">
        <v>88</v>
      </c>
      <c r="AB3376" s="40">
        <f>_xll.qlInterestRateIndexFixingDate($X$9,AC3376)</f>
        <v>63076</v>
      </c>
      <c r="AC3376" s="40">
        <f>_xll.qlCalendarAdvance(calendar,$AC3375,AA3376,,,trigger)</f>
        <v>63080</v>
      </c>
      <c r="AD3376" s="40">
        <f>_xll.qlInterestRateIndexMaturity($X$9,AC3376,)</f>
        <v>63261</v>
      </c>
      <c r="AE3376" s="43">
        <f>_xll.qlTenorBasisValue(TenorBasis6M,AC3376,_xll.ohTrigger(trigger,$X$24))</f>
        <v>1.9350228144972804E-4</v>
      </c>
      <c r="AF3376" s="90">
        <f>_xll.qlTenorBasisForwardRate(TenorBasis6M,AC3376,_xll.ohTrigger(trigger,$X$24))</f>
        <v>1.3706955790054317E-2</v>
      </c>
      <c r="AG3376" s="90">
        <f>_xll.qlIndexFixing(TenorBasisIndex6M,$AB3376,TRUE,_xll.ohTrigger(trigger,$X$24))</f>
        <v>1.3758767134748219E-2</v>
      </c>
      <c r="AH3376" s="43">
        <f>_xll.qlIndexFixing($X$9,$AB3376,TRUE,trigger)</f>
        <v>1.3785058921700431E-2</v>
      </c>
      <c r="AI3376" s="45">
        <f t="shared" si="67"/>
        <v>-0.26291786952211194</v>
      </c>
    </row>
    <row r="3377" spans="27:35" x14ac:dyDescent="0.2">
      <c r="AA3377" s="122" t="s">
        <v>88</v>
      </c>
      <c r="AB3377" s="40">
        <f>_xll.qlInterestRateIndexFixingDate($X$9,AC3377)</f>
        <v>63083</v>
      </c>
      <c r="AC3377" s="40">
        <f>_xll.qlCalendarAdvance(calendar,$AC3376,AA3377,,,trigger)</f>
        <v>63087</v>
      </c>
      <c r="AD3377" s="40">
        <f>_xll.qlInterestRateIndexMaturity($X$9,AC3377,)</f>
        <v>63268</v>
      </c>
      <c r="AE3377" s="43">
        <f>_xll.qlTenorBasisValue(TenorBasis6M,AC3377,_xll.ohTrigger(trigger,$X$24))</f>
        <v>1.9349925709221562E-4</v>
      </c>
      <c r="AF3377" s="90">
        <f>_xll.qlTenorBasisForwardRate(TenorBasis6M,AC3377,_xll.ohTrigger(trigger,$X$24))</f>
        <v>1.3708886567637657E-2</v>
      </c>
      <c r="AG3377" s="90">
        <f>_xll.qlIndexFixing(TenorBasisIndex6M,$AB3377,TRUE,_xll.ohTrigger(trigger,$X$24))</f>
        <v>1.3760698014121957E-2</v>
      </c>
      <c r="AH3377" s="43">
        <f>_xll.qlIndexFixing($X$9,$AB3377,TRUE,trigger)</f>
        <v>1.3787096296998293E-2</v>
      </c>
      <c r="AI3377" s="45">
        <f t="shared" si="67"/>
        <v>-0.26398282876335599</v>
      </c>
    </row>
    <row r="3378" spans="27:35" x14ac:dyDescent="0.2">
      <c r="AA3378" s="122" t="s">
        <v>88</v>
      </c>
      <c r="AB3378" s="40">
        <f>_xll.qlInterestRateIndexFixingDate($X$9,AC3378)</f>
        <v>63090</v>
      </c>
      <c r="AC3378" s="40">
        <f>_xll.qlCalendarAdvance(calendar,$AC3377,AA3378,,,trigger)</f>
        <v>63094</v>
      </c>
      <c r="AD3378" s="40">
        <f>_xll.qlInterestRateIndexMaturity($X$9,AC3378,)</f>
        <v>63276</v>
      </c>
      <c r="AE3378" s="43">
        <f>_xll.qlTenorBasisValue(TenorBasis6M,AC3378,_xll.ohTrigger(trigger,$X$24))</f>
        <v>1.934962429543155E-4</v>
      </c>
      <c r="AF3378" s="90">
        <f>_xll.qlTenorBasisForwardRate(TenorBasis6M,AC3378,_xll.ohTrigger(trigger,$X$24))</f>
        <v>1.3711196953391874E-2</v>
      </c>
      <c r="AG3378" s="90">
        <f>_xll.qlIndexFixing(TenorBasisIndex6M,$AB3378,TRUE,_xll.ohTrigger(trigger,$X$24))</f>
        <v>1.3763010478713984E-2</v>
      </c>
      <c r="AH3378" s="43">
        <f>_xll.qlIndexFixing($X$9,$AB3378,TRUE,trigger)</f>
        <v>1.3789522853370975E-2</v>
      </c>
      <c r="AI3378" s="45">
        <f t="shared" si="67"/>
        <v>-0.26512374656990567</v>
      </c>
    </row>
    <row r="3379" spans="27:35" x14ac:dyDescent="0.2">
      <c r="AA3379" s="122" t="s">
        <v>88</v>
      </c>
      <c r="AB3379" s="40">
        <f>_xll.qlInterestRateIndexFixingDate($X$9,AC3379)</f>
        <v>63097</v>
      </c>
      <c r="AC3379" s="40">
        <f>_xll.qlCalendarAdvance(calendar,$AC3378,AA3379,,,trigger)</f>
        <v>63101</v>
      </c>
      <c r="AD3379" s="40">
        <f>_xll.qlInterestRateIndexMaturity($X$9,AC3379,)</f>
        <v>63283</v>
      </c>
      <c r="AE3379" s="43">
        <f>_xll.qlTenorBasisValue(TenorBasis6M,AC3379,_xll.ohTrigger(trigger,$X$24))</f>
        <v>1.9349323900188085E-4</v>
      </c>
      <c r="AF3379" s="90">
        <f>_xll.qlTenorBasisForwardRate(TenorBasis6M,AC3379,_xll.ohTrigger(trigger,$X$24))</f>
        <v>1.3713100337908247E-2</v>
      </c>
      <c r="AG3379" s="90">
        <f>_xll.qlIndexFixing(TenorBasisIndex6M,$AB3379,TRUE,_xll.ohTrigger(trigger,$X$24))</f>
        <v>1.3764913964587521E-2</v>
      </c>
      <c r="AH3379" s="43">
        <f>_xll.qlIndexFixing($X$9,$AB3379,TRUE,trigger)</f>
        <v>1.3791531346849762E-2</v>
      </c>
      <c r="AI3379" s="45">
        <f t="shared" si="67"/>
        <v>-0.26617382262240574</v>
      </c>
    </row>
    <row r="3380" spans="27:35" x14ac:dyDescent="0.2">
      <c r="AA3380" s="122" t="s">
        <v>88</v>
      </c>
      <c r="AB3380" s="40">
        <f>_xll.qlInterestRateIndexFixingDate($X$9,AC3380)</f>
        <v>63104</v>
      </c>
      <c r="AC3380" s="40">
        <f>_xll.qlCalendarAdvance(calendar,$AC3379,AA3380,,,trigger)</f>
        <v>63108</v>
      </c>
      <c r="AD3380" s="40">
        <f>_xll.qlInterestRateIndexMaturity($X$9,AC3380,)</f>
        <v>63290</v>
      </c>
      <c r="AE3380" s="43">
        <f>_xll.qlTenorBasisValue(TenorBasis6M,AC3380,_xll.ohTrigger(trigger,$X$24))</f>
        <v>1.9349024520087742E-4</v>
      </c>
      <c r="AF3380" s="90">
        <f>_xll.qlTenorBasisForwardRate(TenorBasis6M,AC3380,_xll.ohTrigger(trigger,$X$24))</f>
        <v>1.3714990462710415E-2</v>
      </c>
      <c r="AG3380" s="90">
        <f>_xll.qlIndexFixing(TenorBasisIndex6M,$AB3380,TRUE,_xll.ohTrigger(trigger,$X$24))</f>
        <v>1.3766804190402514E-2</v>
      </c>
      <c r="AH3380" s="43">
        <f>_xll.qlIndexFixing($X$9,$AB3380,TRUE,trigger)</f>
        <v>1.3793525859782156E-2</v>
      </c>
      <c r="AI3380" s="45">
        <f t="shared" si="67"/>
        <v>-0.26721669379642377</v>
      </c>
    </row>
    <row r="3381" spans="27:35" x14ac:dyDescent="0.2">
      <c r="AA3381" s="122" t="s">
        <v>88</v>
      </c>
      <c r="AB3381" s="40">
        <f>_xll.qlInterestRateIndexFixingDate($X$9,AC3381)</f>
        <v>63111</v>
      </c>
      <c r="AC3381" s="40">
        <f>_xll.qlCalendarAdvance(calendar,$AC3380,AA3381,,,trigger)</f>
        <v>63115</v>
      </c>
      <c r="AD3381" s="40">
        <f>_xll.qlInterestRateIndexMaturity($X$9,AC3381,)</f>
        <v>63297</v>
      </c>
      <c r="AE3381" s="43">
        <f>_xll.qlTenorBasisValue(TenorBasis6M,AC3381,_xll.ohTrigger(trigger,$X$24))</f>
        <v>1.9348726151738308E-4</v>
      </c>
      <c r="AF3381" s="90">
        <f>_xll.qlTenorBasisForwardRate(TenorBasis6M,AC3381,_xll.ohTrigger(trigger,$X$24))</f>
        <v>1.3716867327727663E-2</v>
      </c>
      <c r="AG3381" s="90">
        <f>_xll.qlIndexFixing(TenorBasisIndex6M,$AB3381,TRUE,_xll.ohTrigger(trigger,$X$24))</f>
        <v>1.3768681156086929E-2</v>
      </c>
      <c r="AH3381" s="43">
        <f>_xll.qlIndexFixing($X$9,$AB3381,TRUE,trigger)</f>
        <v>1.3795506392125997E-2</v>
      </c>
      <c r="AI3381" s="45">
        <f t="shared" si="67"/>
        <v>-0.26825236039067918</v>
      </c>
    </row>
    <row r="3382" spans="27:35" x14ac:dyDescent="0.2">
      <c r="AA3382" s="122" t="s">
        <v>88</v>
      </c>
      <c r="AB3382" s="40">
        <f>_xll.qlInterestRateIndexFixingDate($X$9,AC3382)</f>
        <v>63118</v>
      </c>
      <c r="AC3382" s="40">
        <f>_xll.qlCalendarAdvance(calendar,$AC3381,AA3382,,,trigger)</f>
        <v>63122</v>
      </c>
      <c r="AD3382" s="40">
        <f>_xll.qlInterestRateIndexMaturity($X$9,AC3382,)</f>
        <v>63304</v>
      </c>
      <c r="AE3382" s="43">
        <f>_xll.qlTenorBasisValue(TenorBasis6M,AC3382,_xll.ohTrigger(trigger,$X$24))</f>
        <v>1.9348428791758743E-4</v>
      </c>
      <c r="AF3382" s="90">
        <f>_xll.qlTenorBasisForwardRate(TenorBasis6M,AC3382,_xll.ohTrigger(trigger,$X$24))</f>
        <v>1.3718730932887965E-2</v>
      </c>
      <c r="AG3382" s="90">
        <f>_xll.qlIndexFixing(TenorBasisIndex6M,$AB3382,TRUE,_xll.ohTrigger(trigger,$X$24))</f>
        <v>1.3770544861570935E-2</v>
      </c>
      <c r="AH3382" s="43">
        <f>_xll.qlIndexFixing($X$9,$AB3382,TRUE,trigger)</f>
        <v>1.3797472943839997E-2</v>
      </c>
      <c r="AI3382" s="45">
        <f t="shared" si="67"/>
        <v>-0.2692808226906207</v>
      </c>
    </row>
    <row r="3383" spans="27:35" x14ac:dyDescent="0.2">
      <c r="AA3383" s="122" t="s">
        <v>88</v>
      </c>
      <c r="AB3383" s="40">
        <f>_xll.qlInterestRateIndexFixingDate($X$9,AC3383)</f>
        <v>63125</v>
      </c>
      <c r="AC3383" s="40">
        <f>_xll.qlCalendarAdvance(calendar,$AC3382,AA3383,,,trigger)</f>
        <v>63129</v>
      </c>
      <c r="AD3383" s="40">
        <f>_xll.qlInterestRateIndexMaturity($X$9,AC3383,)</f>
        <v>63311</v>
      </c>
      <c r="AE3383" s="43">
        <f>_xll.qlTenorBasisValue(TenorBasis6M,AC3383,_xll.ohTrigger(trigger,$X$24))</f>
        <v>1.9348132436779154E-4</v>
      </c>
      <c r="AF3383" s="90">
        <f>_xll.qlTenorBasisForwardRate(TenorBasis6M,AC3383,_xll.ohTrigger(trigger,$X$24))</f>
        <v>1.3720581278121043E-2</v>
      </c>
      <c r="AG3383" s="90">
        <f>_xll.qlIndexFixing(TenorBasisIndex6M,$AB3383,TRUE,_xll.ohTrigger(trigger,$X$24))</f>
        <v>1.3772395306782061E-2</v>
      </c>
      <c r="AH3383" s="43">
        <f>_xll.qlIndexFixing($X$9,$AB3383,TRUE,trigger)</f>
        <v>1.379942551488287E-2</v>
      </c>
      <c r="AI3383" s="45">
        <f t="shared" si="67"/>
        <v>-0.27030208100808223</v>
      </c>
    </row>
    <row r="3384" spans="27:35" x14ac:dyDescent="0.2">
      <c r="AA3384" s="122" t="s">
        <v>88</v>
      </c>
      <c r="AB3384" s="40">
        <f>_xll.qlInterestRateIndexFixingDate($X$9,AC3384)</f>
        <v>63132</v>
      </c>
      <c r="AC3384" s="40">
        <f>_xll.qlCalendarAdvance(calendar,$AC3383,AA3384,,,trigger)</f>
        <v>63136</v>
      </c>
      <c r="AD3384" s="40">
        <f>_xll.qlInterestRateIndexMaturity($X$9,AC3384,)</f>
        <v>63317</v>
      </c>
      <c r="AE3384" s="43">
        <f>_xll.qlTenorBasisValue(TenorBasis6M,AC3384,_xll.ohTrigger(trigger,$X$24))</f>
        <v>1.9347837083440747E-4</v>
      </c>
      <c r="AF3384" s="90">
        <f>_xll.qlTenorBasisForwardRate(TenorBasis6M,AC3384,_xll.ohTrigger(trigger,$X$24))</f>
        <v>1.3722030752704879E-2</v>
      </c>
      <c r="AG3384" s="90">
        <f>_xll.qlIndexFixing(TenorBasisIndex6M,$AB3384,TRUE,_xll.ohTrigger(trigger,$X$24))</f>
        <v>1.377384290213053E-2</v>
      </c>
      <c r="AH3384" s="43">
        <f>_xll.qlIndexFixing($X$9,$AB3384,TRUE,trigger)</f>
        <v>1.3800966483519386E-2</v>
      </c>
      <c r="AI3384" s="45">
        <f t="shared" si="67"/>
        <v>-0.27123581388855889</v>
      </c>
    </row>
    <row r="3385" spans="27:35" x14ac:dyDescent="0.2">
      <c r="AA3385" s="122" t="s">
        <v>88</v>
      </c>
      <c r="AB3385" s="40">
        <f>_xll.qlInterestRateIndexFixingDate($X$9,AC3385)</f>
        <v>63139</v>
      </c>
      <c r="AC3385" s="40">
        <f>_xll.qlCalendarAdvance(calendar,$AC3384,AA3385,,,trigger)</f>
        <v>63143</v>
      </c>
      <c r="AD3385" s="40">
        <f>_xll.qlInterestRateIndexMaturity($X$9,AC3385,)</f>
        <v>63324</v>
      </c>
      <c r="AE3385" s="43">
        <f>_xll.qlTenorBasisValue(TenorBasis6M,AC3385,_xll.ohTrigger(trigger,$X$24))</f>
        <v>1.9347542728395803E-4</v>
      </c>
      <c r="AF3385" s="90">
        <f>_xll.qlTenorBasisForwardRate(TenorBasis6M,AC3385,_xll.ohTrigger(trigger,$X$24))</f>
        <v>1.3723855455717212E-2</v>
      </c>
      <c r="AG3385" s="90">
        <f>_xll.qlIndexFixing(TenorBasisIndex6M,$AB3385,TRUE,_xll.ohTrigger(trigger,$X$24))</f>
        <v>1.3775667704192472E-2</v>
      </c>
      <c r="AH3385" s="43">
        <f>_xll.qlIndexFixing($X$9,$AB3385,TRUE,trigger)</f>
        <v>1.3802892018158966E-2</v>
      </c>
      <c r="AI3385" s="45">
        <f t="shared" si="67"/>
        <v>-0.27224313966494468</v>
      </c>
    </row>
    <row r="3386" spans="27:35" x14ac:dyDescent="0.2">
      <c r="AA3386" s="122" t="s">
        <v>88</v>
      </c>
      <c r="AB3386" s="40">
        <f>_xll.qlInterestRateIndexFixingDate($X$9,AC3386)</f>
        <v>63146</v>
      </c>
      <c r="AC3386" s="40">
        <f>_xll.qlCalendarAdvance(calendar,$AC3385,AA3386,,,trigger)</f>
        <v>63150</v>
      </c>
      <c r="AD3386" s="40">
        <f>_xll.qlInterestRateIndexMaturity($X$9,AC3386,)</f>
        <v>63331</v>
      </c>
      <c r="AE3386" s="43">
        <f>_xll.qlTenorBasisValue(TenorBasis6M,AC3386,_xll.ohTrigger(trigger,$X$24))</f>
        <v>1.9347249368307628E-4</v>
      </c>
      <c r="AF3386" s="90">
        <f>_xll.qlTenorBasisForwardRate(TenorBasis6M,AC3386,_xll.ohTrigger(trigger,$X$24))</f>
        <v>1.3725666899093063E-2</v>
      </c>
      <c r="AG3386" s="90">
        <f>_xll.qlIndexFixing(TenorBasisIndex6M,$AB3386,TRUE,_xll.ohTrigger(trigger,$X$24))</f>
        <v>1.3777479246273457E-2</v>
      </c>
      <c r="AH3386" s="43">
        <f>_xll.qlIndexFixing($X$9,$AB3386,TRUE,trigger)</f>
        <v>1.3804803572530996E-2</v>
      </c>
      <c r="AI3386" s="45">
        <f t="shared" si="67"/>
        <v>-0.27324326257538789</v>
      </c>
    </row>
    <row r="3387" spans="27:35" x14ac:dyDescent="0.2">
      <c r="AA3387" s="122" t="s">
        <v>88</v>
      </c>
      <c r="AB3387" s="40">
        <f>_xll.qlInterestRateIndexFixingDate($X$9,AC3387)</f>
        <v>63153</v>
      </c>
      <c r="AC3387" s="40">
        <f>_xll.qlCalendarAdvance(calendar,$AC3386,AA3387,,,trigger)</f>
        <v>63157</v>
      </c>
      <c r="AD3387" s="40">
        <f>_xll.qlInterestRateIndexMaturity($X$9,AC3387,)</f>
        <v>63338</v>
      </c>
      <c r="AE3387" s="43">
        <f>_xll.qlTenorBasisValue(TenorBasis6M,AC3387,_xll.ohTrigger(trigger,$X$24))</f>
        <v>1.9346956999850533E-4</v>
      </c>
      <c r="AF3387" s="90">
        <f>_xll.qlTenorBasisForwardRate(TenorBasis6M,AC3387,_xll.ohTrigger(trigger,$X$24))</f>
        <v>1.3727465082762211E-2</v>
      </c>
      <c r="AG3387" s="90">
        <f>_xll.qlIndexFixing(TenorBasisIndex6M,$AB3387,TRUE,_xll.ohTrigger(trigger,$X$24))</f>
        <v>1.3779277528305911E-2</v>
      </c>
      <c r="AH3387" s="43">
        <f>_xll.qlIndexFixing($X$9,$AB3387,TRUE,trigger)</f>
        <v>1.3806701146596609E-2</v>
      </c>
      <c r="AI3387" s="45">
        <f t="shared" si="67"/>
        <v>-0.27423618290698532</v>
      </c>
    </row>
    <row r="3388" spans="27:35" x14ac:dyDescent="0.2">
      <c r="AA3388" s="122" t="s">
        <v>88</v>
      </c>
      <c r="AB3388" s="40">
        <f>_xll.qlInterestRateIndexFixingDate($X$9,AC3388)</f>
        <v>63160</v>
      </c>
      <c r="AC3388" s="40">
        <f>_xll.qlCalendarAdvance(calendar,$AC3387,AA3388,,,trigger)</f>
        <v>63164</v>
      </c>
      <c r="AD3388" s="40">
        <f>_xll.qlInterestRateIndexMaturity($X$9,AC3388,)</f>
        <v>63346</v>
      </c>
      <c r="AE3388" s="43">
        <f>_xll.qlTenorBasisValue(TenorBasis6M,AC3388,_xll.ohTrigger(trigger,$X$24))</f>
        <v>1.934666561970979E-4</v>
      </c>
      <c r="AF3388" s="90">
        <f>_xll.qlTenorBasisForwardRate(TenorBasis6M,AC3388,_xll.ohTrigger(trigger,$X$24))</f>
        <v>1.3729634102929949E-2</v>
      </c>
      <c r="AG3388" s="90">
        <f>_xll.qlIndexFixing(TenorBasisIndex6M,$AB3388,TRUE,_xll.ohTrigger(trigger,$X$24))</f>
        <v>1.3781448626310838E-2</v>
      </c>
      <c r="AH3388" s="43">
        <f>_xll.qlIndexFixing($X$9,$AB3388,TRUE,trigger)</f>
        <v>1.3808978658599839E-2</v>
      </c>
      <c r="AI3388" s="45">
        <f t="shared" si="67"/>
        <v>-0.27530032289000905</v>
      </c>
    </row>
    <row r="3389" spans="27:35" x14ac:dyDescent="0.2">
      <c r="AA3389" s="122" t="s">
        <v>88</v>
      </c>
      <c r="AB3389" s="40">
        <f>_xll.qlInterestRateIndexFixingDate($X$9,AC3389)</f>
        <v>63167</v>
      </c>
      <c r="AC3389" s="40">
        <f>_xll.qlCalendarAdvance(calendar,$AC3388,AA3389,,,trigger)</f>
        <v>63171</v>
      </c>
      <c r="AD3389" s="40">
        <f>_xll.qlInterestRateIndexMaturity($X$9,AC3389,)</f>
        <v>63353</v>
      </c>
      <c r="AE3389" s="43">
        <f>_xll.qlTenorBasisValue(TenorBasis6M,AC3389,_xll.ohTrigger(trigger,$X$24))</f>
        <v>1.9346375224581596E-4</v>
      </c>
      <c r="AF3389" s="90">
        <f>_xll.qlTenorBasisForwardRate(TenorBasis6M,AC3389,_xll.ohTrigger(trigger,$X$24))</f>
        <v>1.373140488713581E-2</v>
      </c>
      <c r="AG3389" s="90">
        <f>_xll.qlIndexFixing(TenorBasisIndex6M,$AB3389,TRUE,_xll.ohTrigger(trigger,$X$24))</f>
        <v>1.3783219508426071E-2</v>
      </c>
      <c r="AH3389" s="43">
        <f>_xll.qlIndexFixing($X$9,$AB3389,TRUE,trigger)</f>
        <v>1.381084734476257E-2</v>
      </c>
      <c r="AI3389" s="45">
        <f t="shared" si="67"/>
        <v>-0.27627836336498873</v>
      </c>
    </row>
    <row r="3390" spans="27:35" x14ac:dyDescent="0.2">
      <c r="AA3390" s="122" t="s">
        <v>88</v>
      </c>
      <c r="AB3390" s="40">
        <f>_xll.qlInterestRateIndexFixingDate($X$9,AC3390)</f>
        <v>63174</v>
      </c>
      <c r="AC3390" s="40">
        <f>_xll.qlCalendarAdvance(calendar,$AC3389,AA3390,,,trigger)</f>
        <v>63178</v>
      </c>
      <c r="AD3390" s="40">
        <f>_xll.qlInterestRateIndexMaturity($X$9,AC3390,)</f>
        <v>63360</v>
      </c>
      <c r="AE3390" s="43">
        <f>_xll.qlTenorBasisValue(TenorBasis6M,AC3390,_xll.ohTrigger(trigger,$X$24))</f>
        <v>1.9346085811173034E-4</v>
      </c>
      <c r="AF3390" s="90">
        <f>_xll.qlTenorBasisForwardRate(TenorBasis6M,AC3390,_xll.ohTrigger(trigger,$X$24))</f>
        <v>1.3733162410929124E-2</v>
      </c>
      <c r="AG3390" s="90">
        <f>_xll.qlIndexFixing(TenorBasisIndex6M,$AB3390,TRUE,_xll.ohTrigger(trigger,$X$24))</f>
        <v>1.3784977129785296E-2</v>
      </c>
      <c r="AH3390" s="43">
        <f>_xll.qlIndexFixing($X$9,$AB3390,TRUE,trigger)</f>
        <v>1.3812702049971766E-2</v>
      </c>
      <c r="AI3390" s="45">
        <f t="shared" si="67"/>
        <v>-0.27724920186470225</v>
      </c>
    </row>
    <row r="3391" spans="27:35" x14ac:dyDescent="0.2">
      <c r="AA3391" s="122" t="s">
        <v>88</v>
      </c>
      <c r="AB3391" s="40">
        <f>_xll.qlInterestRateIndexFixingDate($X$9,AC3391)</f>
        <v>63180</v>
      </c>
      <c r="AC3391" s="40">
        <f>_xll.qlCalendarAdvance(calendar,$AC3390,AA3391,,,trigger)</f>
        <v>63185</v>
      </c>
      <c r="AD3391" s="40">
        <f>_xll.qlInterestRateIndexMaturity($X$9,AC3391,)</f>
        <v>63367</v>
      </c>
      <c r="AE3391" s="43">
        <f>_xll.qlTenorBasisValue(TenorBasis6M,AC3391,_xll.ohTrigger(trigger,$X$24))</f>
        <v>1.9345797376202052E-4</v>
      </c>
      <c r="AF3391" s="90">
        <f>_xll.qlTenorBasisForwardRate(TenorBasis6M,AC3391,_xll.ohTrigger(trigger,$X$24))</f>
        <v>1.3734906674243128E-2</v>
      </c>
      <c r="AG3391" s="90">
        <f>_xll.qlIndexFixing(TenorBasisIndex6M,$AB3391,TRUE,_xll.ohTrigger(trigger,$X$24))</f>
        <v>1.3786721490319995E-2</v>
      </c>
      <c r="AH3391" s="43">
        <f>_xll.qlIndexFixing($X$9,$AB3391,TRUE,trigger)</f>
        <v>1.3814542774189651E-2</v>
      </c>
      <c r="AI3391" s="45">
        <f t="shared" si="67"/>
        <v>-0.27821283869655999</v>
      </c>
    </row>
    <row r="3392" spans="27:35" x14ac:dyDescent="0.2">
      <c r="AA3392" s="122" t="s">
        <v>88</v>
      </c>
      <c r="AB3392" s="40">
        <f>_xll.qlInterestRateIndexFixingDate($X$9,AC3392)</f>
        <v>63188</v>
      </c>
      <c r="AC3392" s="40">
        <f>_xll.qlCalendarAdvance(calendar,$AC3391,AA3392,,,trigger)</f>
        <v>63192</v>
      </c>
      <c r="AD3392" s="40">
        <f>_xll.qlInterestRateIndexMaturity($X$9,AC3392,)</f>
        <v>63373</v>
      </c>
      <c r="AE3392" s="43">
        <f>_xll.qlTenorBasisValue(TenorBasis6M,AC3392,_xll.ohTrigger(trigger,$X$24))</f>
        <v>1.9345509916397411E-4</v>
      </c>
      <c r="AF3392" s="90">
        <f>_xll.qlTenorBasisForwardRate(TenorBasis6M,AC3392,_xll.ohTrigger(trigger,$X$24))</f>
        <v>1.3736257103115955E-2</v>
      </c>
      <c r="AG3392" s="90">
        <f>_xll.qlIndexFixing(TenorBasisIndex6M,$AB3392,TRUE,_xll.ohTrigger(trigger,$X$24))</f>
        <v>1.3788070035333338E-2</v>
      </c>
      <c r="AH3392" s="43">
        <f>_xll.qlIndexFixing($X$9,$AB3392,TRUE,trigger)</f>
        <v>1.3815979310940829E-2</v>
      </c>
      <c r="AI3392" s="45">
        <f t="shared" si="67"/>
        <v>-0.27909275607491263</v>
      </c>
    </row>
    <row r="3393" spans="27:35" x14ac:dyDescent="0.2">
      <c r="AA3393" s="122" t="s">
        <v>88</v>
      </c>
      <c r="AB3393" s="40">
        <f>_xll.qlInterestRateIndexFixingDate($X$9,AC3393)</f>
        <v>63195</v>
      </c>
      <c r="AC3393" s="40">
        <f>_xll.qlCalendarAdvance(calendar,$AC3392,AA3393,,,trigger)</f>
        <v>63199</v>
      </c>
      <c r="AD3393" s="40">
        <f>_xll.qlInterestRateIndexMaturity($X$9,AC3393,)</f>
        <v>63380</v>
      </c>
      <c r="AE3393" s="43">
        <f>_xll.qlTenorBasisValue(TenorBasis6M,AC3393,_xll.ohTrigger(trigger,$X$24))</f>
        <v>1.9345223428498661E-4</v>
      </c>
      <c r="AF3393" s="90">
        <f>_xll.qlTenorBasisForwardRate(TenorBasis6M,AC3393,_xll.ohTrigger(trigger,$X$24))</f>
        <v>1.3737975727115312E-2</v>
      </c>
      <c r="AG3393" s="90">
        <f>_xll.qlIndexFixing(TenorBasisIndex6M,$AB3393,TRUE,_xll.ohTrigger(trigger,$X$24))</f>
        <v>1.378978875563798E-2</v>
      </c>
      <c r="AH3393" s="43">
        <f>_xll.qlIndexFixing($X$9,$AB3393,TRUE,trigger)</f>
        <v>1.3817793002340768E-2</v>
      </c>
      <c r="AI3393" s="45">
        <f t="shared" si="67"/>
        <v>-0.28004246702788282</v>
      </c>
    </row>
    <row r="3394" spans="27:35" x14ac:dyDescent="0.2">
      <c r="AA3394" s="122" t="s">
        <v>88</v>
      </c>
      <c r="AB3394" s="40">
        <f>_xll.qlInterestRateIndexFixingDate($X$9,AC3394)</f>
        <v>63202</v>
      </c>
      <c r="AC3394" s="40">
        <f>_xll.qlCalendarAdvance(calendar,$AC3393,AA3394,,,trigger)</f>
        <v>63206</v>
      </c>
      <c r="AD3394" s="40">
        <f>_xll.qlInterestRateIndexMaturity($X$9,AC3394,)</f>
        <v>63387</v>
      </c>
      <c r="AE3394" s="43">
        <f>_xll.qlTenorBasisValue(TenorBasis6M,AC3394,_xll.ohTrigger(trigger,$X$24))</f>
        <v>1.9344937909256105E-4</v>
      </c>
      <c r="AF3394" s="90">
        <f>_xll.qlTenorBasisForwardRate(TenorBasis6M,AC3394,_xll.ohTrigger(trigger,$X$24))</f>
        <v>1.3739681090934975E-2</v>
      </c>
      <c r="AG3394" s="90">
        <f>_xll.qlIndexFixing(TenorBasisIndex6M,$AB3394,TRUE,_xll.ohTrigger(trigger,$X$24))</f>
        <v>1.3791494215420658E-2</v>
      </c>
      <c r="AH3394" s="43">
        <f>_xll.qlIndexFixing($X$9,$AB3394,TRUE,trigger)</f>
        <v>1.3819592713161803E-2</v>
      </c>
      <c r="AI3394" s="45">
        <f t="shared" si="67"/>
        <v>-0.28098497741144146</v>
      </c>
    </row>
    <row r="3395" spans="27:35" x14ac:dyDescent="0.2">
      <c r="AA3395" s="122" t="s">
        <v>88</v>
      </c>
      <c r="AB3395" s="40">
        <f>_xll.qlInterestRateIndexFixingDate($X$9,AC3395)</f>
        <v>63209</v>
      </c>
      <c r="AC3395" s="40">
        <f>_xll.qlCalendarAdvance(calendar,$AC3394,AA3395,,,trigger)</f>
        <v>63213</v>
      </c>
      <c r="AD3395" s="40">
        <f>_xll.qlInterestRateIndexMaturity($X$9,AC3395,)</f>
        <v>63394</v>
      </c>
      <c r="AE3395" s="43">
        <f>_xll.qlTenorBasisValue(TenorBasis6M,AC3395,_xll.ohTrigger(trigger,$X$24))</f>
        <v>1.9344653355430757E-4</v>
      </c>
      <c r="AF3395" s="90">
        <f>_xll.qlTenorBasisForwardRate(TenorBasis6M,AC3395,_xll.ohTrigger(trigger,$X$24))</f>
        <v>1.3741373194509139E-2</v>
      </c>
      <c r="AG3395" s="90">
        <f>_xll.qlIndexFixing(TenorBasisIndex6M,$AB3395,TRUE,_xll.ohTrigger(trigger,$X$24))</f>
        <v>1.3793186414614246E-2</v>
      </c>
      <c r="AH3395" s="43">
        <f>_xll.qlIndexFixing($X$9,$AB3395,TRUE,trigger)</f>
        <v>1.3821378443366393E-2</v>
      </c>
      <c r="AI3395" s="45">
        <f t="shared" si="67"/>
        <v>-0.28192028752146298</v>
      </c>
    </row>
    <row r="3396" spans="27:35" x14ac:dyDescent="0.2">
      <c r="AA3396" s="122" t="s">
        <v>88</v>
      </c>
      <c r="AB3396" s="40">
        <f>_xll.qlInterestRateIndexFixingDate($X$9,AC3396)</f>
        <v>63216</v>
      </c>
      <c r="AC3396" s="40">
        <f>_xll.qlCalendarAdvance(calendar,$AC3395,AA3396,,,trigger)</f>
        <v>63220</v>
      </c>
      <c r="AD3396" s="40">
        <f>_xll.qlInterestRateIndexMaturity($X$9,AC3396,)</f>
        <v>63401</v>
      </c>
      <c r="AE3396" s="43">
        <f>_xll.qlTenorBasisValue(TenorBasis6M,AC3396,_xll.ohTrigger(trigger,$X$24))</f>
        <v>1.9344369763794314E-4</v>
      </c>
      <c r="AF3396" s="90">
        <f>_xll.qlTenorBasisForwardRate(TenorBasis6M,AC3396,_xll.ohTrigger(trigger,$X$24))</f>
        <v>1.3743052037771116E-2</v>
      </c>
      <c r="AG3396" s="90">
        <f>_xll.qlIndexFixing(TenorBasisIndex6M,$AB3396,TRUE,_xll.ohTrigger(trigger,$X$24))</f>
        <v>1.3794865353154707E-2</v>
      </c>
      <c r="AH3396" s="43">
        <f>_xll.qlIndexFixing($X$9,$AB3396,TRUE,trigger)</f>
        <v>1.3823150192917442E-2</v>
      </c>
      <c r="AI3396" s="45">
        <f t="shared" si="67"/>
        <v>-0.28284839762734992</v>
      </c>
    </row>
    <row r="3397" spans="27:35" x14ac:dyDescent="0.2">
      <c r="AA3397" s="122" t="s">
        <v>88</v>
      </c>
      <c r="AB3397" s="40">
        <f>_xll.qlInterestRateIndexFixingDate($X$9,AC3397)</f>
        <v>63223</v>
      </c>
      <c r="AC3397" s="40">
        <f>_xll.qlCalendarAdvance(calendar,$AC3396,AA3397,,,trigger)</f>
        <v>63227</v>
      </c>
      <c r="AD3397" s="40">
        <f>_xll.qlInterestRateIndexMaturity($X$9,AC3397,)</f>
        <v>63408</v>
      </c>
      <c r="AE3397" s="43">
        <f>_xll.qlTenorBasisValue(TenorBasis6M,AC3397,_xll.ohTrigger(trigger,$X$24))</f>
        <v>1.9344087131129117E-4</v>
      </c>
      <c r="AF3397" s="90">
        <f>_xll.qlTenorBasisForwardRate(TenorBasis6M,AC3397,_xll.ohTrigger(trigger,$X$24))</f>
        <v>1.374471762065599E-2</v>
      </c>
      <c r="AG3397" s="90">
        <f>_xll.qlIndexFixing(TenorBasisIndex6M,$AB3397,TRUE,_xll.ohTrigger(trigger,$X$24))</f>
        <v>1.3796531030974026E-2</v>
      </c>
      <c r="AH3397" s="43">
        <f>_xll.qlIndexFixing($X$9,$AB3397,TRUE,trigger)</f>
        <v>1.3824907961776529E-2</v>
      </c>
      <c r="AI3397" s="45">
        <f t="shared" si="67"/>
        <v>-0.28376930802502875</v>
      </c>
    </row>
    <row r="3398" spans="27:35" x14ac:dyDescent="0.2">
      <c r="AA3398" s="122" t="s">
        <v>88</v>
      </c>
      <c r="AB3398" s="40">
        <f>_xll.qlInterestRateIndexFixingDate($X$9,AC3398)</f>
        <v>63230</v>
      </c>
      <c r="AC3398" s="40">
        <f>_xll.qlCalendarAdvance(calendar,$AC3397,AA3398,,,trigger)</f>
        <v>63234</v>
      </c>
      <c r="AD3398" s="40">
        <f>_xll.qlInterestRateIndexMaturity($X$9,AC3398,)</f>
        <v>63415</v>
      </c>
      <c r="AE3398" s="43">
        <f>_xll.qlTenorBasisValue(TenorBasis6M,AC3398,_xll.ohTrigger(trigger,$X$24))</f>
        <v>1.9343805454228127E-4</v>
      </c>
      <c r="AF3398" s="90">
        <f>_xll.qlTenorBasisForwardRate(TenorBasis6M,AC3398,_xll.ohTrigger(trigger,$X$24))</f>
        <v>1.3746369943099719E-2</v>
      </c>
      <c r="AG3398" s="90">
        <f>_xll.qlIndexFixing(TenorBasisIndex6M,$AB3398,TRUE,_xll.ohTrigger(trigger,$X$24))</f>
        <v>1.3798183448008611E-2</v>
      </c>
      <c r="AH3398" s="43">
        <f>_xll.qlIndexFixing($X$9,$AB3398,TRUE,trigger)</f>
        <v>1.3826651749907879E-2</v>
      </c>
      <c r="AI3398" s="45">
        <f t="shared" si="67"/>
        <v>-0.28468301899267978</v>
      </c>
    </row>
    <row r="3399" spans="27:35" x14ac:dyDescent="0.2">
      <c r="AA3399" s="122" t="s">
        <v>88</v>
      </c>
      <c r="AB3399" s="40">
        <f>_xll.qlInterestRateIndexFixingDate($X$9,AC3399)</f>
        <v>63237</v>
      </c>
      <c r="AC3399" s="40">
        <f>_xll.qlCalendarAdvance(calendar,$AC3398,AA3399,,,trigger)</f>
        <v>63241</v>
      </c>
      <c r="AD3399" s="40">
        <f>_xll.qlInterestRateIndexMaturity($X$9,AC3399,)</f>
        <v>63422</v>
      </c>
      <c r="AE3399" s="43">
        <f>_xll.qlTenorBasisValue(TenorBasis6M,AC3399,_xll.ohTrigger(trigger,$X$24))</f>
        <v>1.9343524729894873E-4</v>
      </c>
      <c r="AF3399" s="90">
        <f>_xll.qlTenorBasisForwardRate(TenorBasis6M,AC3399,_xll.ohTrigger(trigger,$X$24))</f>
        <v>1.3748009005036945E-2</v>
      </c>
      <c r="AG3399" s="90">
        <f>_xll.qlIndexFixing(TenorBasisIndex6M,$AB3399,TRUE,_xll.ohTrigger(trigger,$X$24))</f>
        <v>1.3799822604194864E-2</v>
      </c>
      <c r="AH3399" s="43">
        <f>_xll.qlIndexFixing($X$9,$AB3399,TRUE,trigger)</f>
        <v>1.382838155727528E-2</v>
      </c>
      <c r="AI3399" s="45">
        <f t="shared" si="67"/>
        <v>-0.28558953080416383</v>
      </c>
    </row>
    <row r="3400" spans="27:35" x14ac:dyDescent="0.2">
      <c r="AA3400" s="122" t="s">
        <v>88</v>
      </c>
      <c r="AB3400" s="40">
        <f>_xll.qlInterestRateIndexFixingDate($X$9,AC3400)</f>
        <v>63244</v>
      </c>
      <c r="AC3400" s="40">
        <f>_xll.qlCalendarAdvance(calendar,$AC3399,AA3400,,,trigger)</f>
        <v>63248</v>
      </c>
      <c r="AD3400" s="40">
        <f>_xll.qlInterestRateIndexMaturity($X$9,AC3400,)</f>
        <v>63432</v>
      </c>
      <c r="AE3400" s="43">
        <f>_xll.qlTenorBasisValue(TenorBasis6M,AC3400,_xll.ohTrigger(trigger,$X$24))</f>
        <v>1.9343244954943433E-4</v>
      </c>
      <c r="AF3400" s="90">
        <f>_xll.qlTenorBasisForwardRate(TenorBasis6M,AC3400,_xll.ohTrigger(trigger,$X$24))</f>
        <v>1.3750755096432924E-2</v>
      </c>
      <c r="AG3400" s="90">
        <f>_xll.qlIndexFixing(TenorBasisIndex6M,$AB3400,TRUE,_xll.ohTrigger(trigger,$X$24))</f>
        <v>1.3802574737250842E-2</v>
      </c>
      <c r="AH3400" s="43">
        <f>_xll.qlIndexFixing($X$9,$AB3400,TRUE,trigger)</f>
        <v>1.3831245417930418E-2</v>
      </c>
      <c r="AI3400" s="45">
        <f t="shared" si="67"/>
        <v>-0.28670680679576677</v>
      </c>
    </row>
    <row r="3401" spans="27:35" x14ac:dyDescent="0.2">
      <c r="AA3401" s="122" t="s">
        <v>88</v>
      </c>
      <c r="AB3401" s="40">
        <f>_xll.qlInterestRateIndexFixingDate($X$9,AC3401)</f>
        <v>63251</v>
      </c>
      <c r="AC3401" s="40">
        <f>_xll.qlCalendarAdvance(calendar,$AC3400,AA3401,,,trigger)</f>
        <v>63255</v>
      </c>
      <c r="AD3401" s="40">
        <f>_xll.qlInterestRateIndexMaturity($X$9,AC3401,)</f>
        <v>63439</v>
      </c>
      <c r="AE3401" s="43">
        <f>_xll.qlTenorBasisValue(TenorBasis6M,AC3401,_xll.ohTrigger(trigger,$X$24))</f>
        <v>1.9342966126198393E-4</v>
      </c>
      <c r="AF3401" s="90">
        <f>_xll.qlTenorBasisForwardRate(TenorBasis6M,AC3401,_xll.ohTrigger(trigger,$X$24))</f>
        <v>1.375236497938335E-2</v>
      </c>
      <c r="AG3401" s="90">
        <f>_xll.qlIndexFixing(TenorBasisIndex6M,$AB3401,TRUE,_xll.ohTrigger(trigger,$X$24))</f>
        <v>1.3804184714392445E-2</v>
      </c>
      <c r="AH3401" s="43">
        <f>_xll.qlIndexFixing($X$9,$AB3401,TRUE,trigger)</f>
        <v>1.3832944462895572E-2</v>
      </c>
      <c r="AI3401" s="45">
        <f t="shared" si="67"/>
        <v>-0.28759748503127264</v>
      </c>
    </row>
    <row r="3402" spans="27:35" x14ac:dyDescent="0.2">
      <c r="AA3402" s="122" t="s">
        <v>88</v>
      </c>
      <c r="AB3402" s="40">
        <f>_xll.qlInterestRateIndexFixingDate($X$9,AC3402)</f>
        <v>63258</v>
      </c>
      <c r="AC3402" s="40">
        <f>_xll.qlCalendarAdvance(calendar,$AC3401,AA3402,,,trigger)</f>
        <v>63262</v>
      </c>
      <c r="AD3402" s="40">
        <f>_xll.qlInterestRateIndexMaturity($X$9,AC3402,)</f>
        <v>63446</v>
      </c>
      <c r="AE3402" s="43">
        <f>_xll.qlTenorBasisValue(TenorBasis6M,AC3402,_xll.ohTrigger(trigger,$X$24))</f>
        <v>1.9342688240494812E-4</v>
      </c>
      <c r="AF3402" s="90">
        <f>_xll.qlTenorBasisForwardRate(TenorBasis6M,AC3402,_xll.ohTrigger(trigger,$X$24))</f>
        <v>1.3753961600128964E-2</v>
      </c>
      <c r="AG3402" s="90">
        <f>_xll.qlIndexFixing(TenorBasisIndex6M,$AB3402,TRUE,_xll.ohTrigger(trigger,$X$24))</f>
        <v>1.3805781428978646E-2</v>
      </c>
      <c r="AH3402" s="43">
        <f>_xll.qlIndexFixing($X$9,$AB3402,TRUE,trigger)</f>
        <v>1.3834629525398148E-2</v>
      </c>
      <c r="AI3402" s="45">
        <f t="shared" si="67"/>
        <v>-0.28848096419502312</v>
      </c>
    </row>
    <row r="3403" spans="27:35" x14ac:dyDescent="0.2">
      <c r="AA3403" s="122" t="s">
        <v>88</v>
      </c>
      <c r="AB3403" s="40">
        <f>_xll.qlInterestRateIndexFixingDate($X$9,AC3403)</f>
        <v>63265</v>
      </c>
      <c r="AC3403" s="40">
        <f>_xll.qlCalendarAdvance(calendar,$AC3402,AA3403,,,trigger)</f>
        <v>63269</v>
      </c>
      <c r="AD3403" s="40">
        <f>_xll.qlInterestRateIndexMaturity($X$9,AC3403,)</f>
        <v>63453</v>
      </c>
      <c r="AE3403" s="43">
        <f>_xll.qlTenorBasisValue(TenorBasis6M,AC3403,_xll.ohTrigger(trigger,$X$24))</f>
        <v>1.9342411294678196E-4</v>
      </c>
      <c r="AF3403" s="90">
        <f>_xll.qlTenorBasisForwardRate(TenorBasis6M,AC3403,_xll.ohTrigger(trigger,$X$24))</f>
        <v>1.3755544958606774E-2</v>
      </c>
      <c r="AG3403" s="90">
        <f>_xll.qlIndexFixing(TenorBasisIndex6M,$AB3403,TRUE,_xll.ohTrigger(trigger,$X$24))</f>
        <v>1.3807364880949928E-2</v>
      </c>
      <c r="AH3403" s="43">
        <f>_xll.qlIndexFixing($X$9,$AB3403,TRUE,trigger)</f>
        <v>1.3836300605402954E-2</v>
      </c>
      <c r="AI3403" s="45">
        <f t="shared" si="67"/>
        <v>-0.28935724453026113</v>
      </c>
    </row>
    <row r="3404" spans="27:35" x14ac:dyDescent="0.2">
      <c r="AA3404" s="122" t="s">
        <v>88</v>
      </c>
      <c r="AB3404" s="40">
        <f>_xll.qlInterestRateIndexFixingDate($X$9,AC3404)</f>
        <v>63270</v>
      </c>
      <c r="AC3404" s="40">
        <f>_xll.qlCalendarAdvance(calendar,$AC3403,AA3404,,,trigger)</f>
        <v>63276</v>
      </c>
      <c r="AD3404" s="40">
        <f>_xll.qlInterestRateIndexMaturity($X$9,AC3404,)</f>
        <v>63460</v>
      </c>
      <c r="AE3404" s="43">
        <f>_xll.qlTenorBasisValue(TenorBasis6M,AC3404,_xll.ohTrigger(trigger,$X$24))</f>
        <v>1.9342135285604448E-4</v>
      </c>
      <c r="AF3404" s="90">
        <f>_xll.qlTenorBasisForwardRate(TenorBasis6M,AC3404,_xll.ohTrigger(trigger,$X$24))</f>
        <v>1.3757115054752481E-2</v>
      </c>
      <c r="AG3404" s="90">
        <f>_xll.qlIndexFixing(TenorBasisIndex6M,$AB3404,TRUE,_xll.ohTrigger(trigger,$X$24))</f>
        <v>1.3808935070240258E-2</v>
      </c>
      <c r="AH3404" s="43">
        <f>_xll.qlIndexFixing($X$9,$AB3404,TRUE,trigger)</f>
        <v>1.3837957702874805E-2</v>
      </c>
      <c r="AI3404" s="45">
        <f t="shared" si="67"/>
        <v>-0.29022632634547252</v>
      </c>
    </row>
    <row r="3405" spans="27:35" x14ac:dyDescent="0.2">
      <c r="AA3405" s="122" t="s">
        <v>88</v>
      </c>
      <c r="AB3405" s="40">
        <f>_xll.qlInterestRateIndexFixingDate($X$9,AC3405)</f>
        <v>63279</v>
      </c>
      <c r="AC3405" s="40">
        <f>_xll.qlCalendarAdvance(calendar,$AC3404,AA3405,,,trigger)</f>
        <v>63283</v>
      </c>
      <c r="AD3405" s="40">
        <f>_xll.qlInterestRateIndexMaturity($X$9,AC3405,)</f>
        <v>63466</v>
      </c>
      <c r="AE3405" s="43">
        <f>_xll.qlTenorBasisValue(TenorBasis6M,AC3405,_xll.ohTrigger(trigger,$X$24))</f>
        <v>1.9341860210139858E-4</v>
      </c>
      <c r="AF3405" s="90">
        <f>_xll.qlTenorBasisForwardRate(TenorBasis6M,AC3405,_xll.ohTrigger(trigger,$X$24))</f>
        <v>1.3758302968583262E-2</v>
      </c>
      <c r="AG3405" s="90">
        <f>_xll.qlIndexFixing(TenorBasisIndex6M,$AB3405,TRUE,_xll.ohTrigger(trigger,$X$24))</f>
        <v>1.3810121093151755E-2</v>
      </c>
      <c r="AH3405" s="43">
        <f>_xll.qlIndexFixing($X$9,$AB3405,TRUE,trigger)</f>
        <v>1.383922289269855E-2</v>
      </c>
      <c r="AI3405" s="45">
        <f t="shared" si="67"/>
        <v>-0.29101799546795215</v>
      </c>
    </row>
    <row r="3406" spans="27:35" x14ac:dyDescent="0.2">
      <c r="AA3406" s="122" t="s">
        <v>88</v>
      </c>
      <c r="AB3406" s="40">
        <f>_xll.qlInterestRateIndexFixingDate($X$9,AC3406)</f>
        <v>63286</v>
      </c>
      <c r="AC3406" s="40">
        <f>_xll.qlCalendarAdvance(calendar,$AC3405,AA3406,,,trigger)</f>
        <v>63290</v>
      </c>
      <c r="AD3406" s="40">
        <f>_xll.qlInterestRateIndexMaturity($X$9,AC3406,)</f>
        <v>63473</v>
      </c>
      <c r="AE3406" s="43">
        <f>_xll.qlTenorBasisValue(TenorBasis6M,AC3406,_xll.ohTrigger(trigger,$X$24))</f>
        <v>1.9341586065161042E-4</v>
      </c>
      <c r="AF3406" s="90">
        <f>_xll.qlTenorBasisForwardRate(TenorBasis6M,AC3406,_xll.ohTrigger(trigger,$X$24))</f>
        <v>1.375984742838659E-2</v>
      </c>
      <c r="AG3406" s="90">
        <f>_xll.qlIndexFixing(TenorBasisIndex6M,$AB3406,TRUE,_xll.ohTrigger(trigger,$X$24))</f>
        <v>1.3811665645203041E-2</v>
      </c>
      <c r="AH3406" s="43">
        <f>_xll.qlIndexFixing($X$9,$AB3406,TRUE,trigger)</f>
        <v>1.3840852961310664E-2</v>
      </c>
      <c r="AI3406" s="45">
        <f t="shared" si="67"/>
        <v>-0.29187316107622679</v>
      </c>
    </row>
    <row r="3407" spans="27:35" x14ac:dyDescent="0.2">
      <c r="AA3407" s="122" t="s">
        <v>88</v>
      </c>
      <c r="AB3407" s="40">
        <f>_xll.qlInterestRateIndexFixingDate($X$9,AC3407)</f>
        <v>63293</v>
      </c>
      <c r="AC3407" s="40">
        <f>_xll.qlCalendarAdvance(calendar,$AC3406,AA3407,,,trigger)</f>
        <v>63297</v>
      </c>
      <c r="AD3407" s="40">
        <f>_xll.qlInterestRateIndexMaturity($X$9,AC3407,)</f>
        <v>63480</v>
      </c>
      <c r="AE3407" s="43">
        <f>_xll.qlTenorBasisValue(TenorBasis6M,AC3407,_xll.ohTrigger(trigger,$X$24))</f>
        <v>1.9341312847554937E-4</v>
      </c>
      <c r="AF3407" s="90">
        <f>_xll.qlTenorBasisForwardRate(TenorBasis6M,AC3407,_xll.ohTrigger(trigger,$X$24))</f>
        <v>1.3761378626173732E-2</v>
      </c>
      <c r="AG3407" s="90">
        <f>_xll.qlIndexFixing(TenorBasisIndex6M,$AB3407,TRUE,_xll.ohTrigger(trigger,$X$24))</f>
        <v>1.3813196934891752E-2</v>
      </c>
      <c r="AH3407" s="43">
        <f>_xll.qlIndexFixing($X$9,$AB3407,TRUE,trigger)</f>
        <v>1.384246904781419E-2</v>
      </c>
      <c r="AI3407" s="45">
        <f t="shared" si="67"/>
        <v>-0.29272112922437354</v>
      </c>
    </row>
    <row r="3408" spans="27:35" x14ac:dyDescent="0.2">
      <c r="AA3408" s="122" t="s">
        <v>88</v>
      </c>
      <c r="AB3408" s="40">
        <f>_xll.qlInterestRateIndexFixingDate($X$9,AC3408)</f>
        <v>63300</v>
      </c>
      <c r="AC3408" s="40">
        <f>_xll.qlCalendarAdvance(calendar,$AC3407,AA3408,,,trigger)</f>
        <v>63304</v>
      </c>
      <c r="AD3408" s="40">
        <f>_xll.qlInterestRateIndexMaturity($X$9,AC3408,)</f>
        <v>63487</v>
      </c>
      <c r="AE3408" s="43">
        <f>_xll.qlTenorBasisValue(TenorBasis6M,AC3408,_xll.ohTrigger(trigger,$X$24))</f>
        <v>1.934104055421874E-4</v>
      </c>
      <c r="AF3408" s="90">
        <f>_xll.qlTenorBasisForwardRate(TenorBasis6M,AC3408,_xll.ohTrigger(trigger,$X$24))</f>
        <v>1.3762896561883975E-2</v>
      </c>
      <c r="AG3408" s="90">
        <f>_xll.qlIndexFixing(TenorBasisIndex6M,$AB3408,TRUE,_xll.ohTrigger(trigger,$X$24))</f>
        <v>1.38147149621563E-2</v>
      </c>
      <c r="AH3408" s="43">
        <f>_xll.qlIndexFixing($X$9,$AB3408,TRUE,trigger)</f>
        <v>1.3844071152176807E-2</v>
      </c>
      <c r="AI3408" s="45">
        <f t="shared" si="67"/>
        <v>-0.29356190020507489</v>
      </c>
    </row>
    <row r="3409" spans="27:35" x14ac:dyDescent="0.2">
      <c r="AA3409" s="122" t="s">
        <v>88</v>
      </c>
      <c r="AB3409" s="40">
        <f>_xll.qlInterestRateIndexFixingDate($X$9,AC3409)</f>
        <v>63306</v>
      </c>
      <c r="AC3409" s="40">
        <f>_xll.qlCalendarAdvance(calendar,$AC3408,AA3409,,,trigger)</f>
        <v>63311</v>
      </c>
      <c r="AD3409" s="40">
        <f>_xll.qlInterestRateIndexMaturity($X$9,AC3409,)</f>
        <v>63495</v>
      </c>
      <c r="AE3409" s="43">
        <f>_xll.qlTenorBasisValue(TenorBasis6M,AC3409,_xll.ohTrigger(trigger,$X$24))</f>
        <v>1.9340769182059895E-4</v>
      </c>
      <c r="AF3409" s="90">
        <f>_xll.qlTenorBasisForwardRate(TenorBasis6M,AC3409,_xll.ohTrigger(trigger,$X$24))</f>
        <v>1.3764766598321224E-2</v>
      </c>
      <c r="AG3409" s="90">
        <f>_xll.qlIndexFixing(TenorBasisIndex6M,$AB3409,TRUE,_xll.ohTrigger(trigger,$X$24))</f>
        <v>1.3816587074303251E-2</v>
      </c>
      <c r="AH3409" s="43">
        <f>_xll.qlIndexFixing($X$9,$AB3409,TRUE,trigger)</f>
        <v>1.3846033451002854E-2</v>
      </c>
      <c r="AI3409" s="45">
        <f t="shared" si="67"/>
        <v>-0.2944637669960275</v>
      </c>
    </row>
    <row r="3410" spans="27:35" x14ac:dyDescent="0.2">
      <c r="AA3410" s="122" t="s">
        <v>88</v>
      </c>
      <c r="AB3410" s="40">
        <f>_xll.qlInterestRateIndexFixingDate($X$9,AC3410)</f>
        <v>63314</v>
      </c>
      <c r="AC3410" s="40">
        <f>_xll.qlCalendarAdvance(calendar,$AC3409,AA3410,,,trigger)</f>
        <v>63318</v>
      </c>
      <c r="AD3410" s="40">
        <f>_xll.qlInterestRateIndexMaturity($X$9,AC3410,)</f>
        <v>63502</v>
      </c>
      <c r="AE3410" s="43">
        <f>_xll.qlTenorBasisValue(TenorBasis6M,AC3410,_xll.ohTrigger(trigger,$X$24))</f>
        <v>1.934049872799605E-4</v>
      </c>
      <c r="AF3410" s="90">
        <f>_xll.qlTenorBasisForwardRate(TenorBasis6M,AC3410,_xll.ohTrigger(trigger,$X$24))</f>
        <v>1.3766257119170577E-2</v>
      </c>
      <c r="AG3410" s="90">
        <f>_xll.qlIndexFixing(TenorBasisIndex6M,$AB3410,TRUE,_xll.ohTrigger(trigger,$X$24))</f>
        <v>1.3818077686205424E-2</v>
      </c>
      <c r="AH3410" s="43">
        <f>_xll.qlIndexFixing($X$9,$AB3410,TRUE,trigger)</f>
        <v>1.3847606652542328E-2</v>
      </c>
      <c r="AI3410" s="45">
        <f t="shared" si="67"/>
        <v>-0.29528966336903745</v>
      </c>
    </row>
    <row r="3411" spans="27:35" x14ac:dyDescent="0.2">
      <c r="AA3411" s="122" t="s">
        <v>88</v>
      </c>
      <c r="AB3411" s="40">
        <f>_xll.qlInterestRateIndexFixingDate($X$9,AC3411)</f>
        <v>63321</v>
      </c>
      <c r="AC3411" s="40">
        <f>_xll.qlCalendarAdvance(calendar,$AC3410,AA3411,,,trigger)</f>
        <v>63325</v>
      </c>
      <c r="AD3411" s="40">
        <f>_xll.qlInterestRateIndexMaturity($X$9,AC3411,)</f>
        <v>63509</v>
      </c>
      <c r="AE3411" s="43">
        <f>_xll.qlTenorBasisValue(TenorBasis6M,AC3411,_xll.ohTrigger(trigger,$X$24))</f>
        <v>1.9340229188955028E-4</v>
      </c>
      <c r="AF3411" s="90">
        <f>_xll.qlTenorBasisForwardRate(TenorBasis6M,AC3411,_xll.ohTrigger(trigger,$X$24))</f>
        <v>1.3767734377256435E-2</v>
      </c>
      <c r="AG3411" s="90">
        <f>_xll.qlIndexFixing(TenorBasisIndex6M,$AB3411,TRUE,_xll.ohTrigger(trigger,$X$24))</f>
        <v>1.3819555034994813E-2</v>
      </c>
      <c r="AH3411" s="43">
        <f>_xll.qlIndexFixing($X$9,$AB3411,TRUE,trigger)</f>
        <v>1.3849165871307299E-2</v>
      </c>
      <c r="AI3411" s="45">
        <f t="shared" si="67"/>
        <v>-0.29610836312485633</v>
      </c>
    </row>
    <row r="3412" spans="27:35" x14ac:dyDescent="0.2">
      <c r="AA3412" s="122" t="s">
        <v>88</v>
      </c>
      <c r="AB3412" s="40">
        <f>_xll.qlInterestRateIndexFixingDate($X$9,AC3412)</f>
        <v>63328</v>
      </c>
      <c r="AC3412" s="40">
        <f>_xll.qlCalendarAdvance(calendar,$AC3411,AA3412,,,trigger)</f>
        <v>63332</v>
      </c>
      <c r="AD3412" s="40">
        <f>_xll.qlInterestRateIndexMaturity($X$9,AC3412,)</f>
        <v>63516</v>
      </c>
      <c r="AE3412" s="43">
        <f>_xll.qlTenorBasisValue(TenorBasis6M,AC3412,_xll.ohTrigger(trigger,$X$24))</f>
        <v>1.9339960561874791E-4</v>
      </c>
      <c r="AF3412" s="90">
        <f>_xll.qlTenorBasisForwardRate(TenorBasis6M,AC3412,_xll.ohTrigger(trigger,$X$24))</f>
        <v>1.3769198372517976E-2</v>
      </c>
      <c r="AG3412" s="90">
        <f>_xll.qlIndexFixing(TenorBasisIndex6M,$AB3412,TRUE,_xll.ohTrigger(trigger,$X$24))</f>
        <v>1.3821019120612336E-2</v>
      </c>
      <c r="AH3412" s="43">
        <f>_xll.qlIndexFixing($X$9,$AB3412,TRUE,trigger)</f>
        <v>1.3850711107264749E-2</v>
      </c>
      <c r="AI3412" s="45">
        <f t="shared" si="67"/>
        <v>-0.29691986652412639</v>
      </c>
    </row>
    <row r="3413" spans="27:35" x14ac:dyDescent="0.2">
      <c r="AA3413" s="122" t="s">
        <v>88</v>
      </c>
      <c r="AB3413" s="40">
        <f>_xll.qlInterestRateIndexFixingDate($X$9,AC3413)</f>
        <v>63335</v>
      </c>
      <c r="AC3413" s="40">
        <f>_xll.qlCalendarAdvance(calendar,$AC3412,AA3413,,,trigger)</f>
        <v>63339</v>
      </c>
      <c r="AD3413" s="40">
        <f>_xll.qlInterestRateIndexMaturity($X$9,AC3413,)</f>
        <v>63523</v>
      </c>
      <c r="AE3413" s="43">
        <f>_xll.qlTenorBasisValue(TenorBasis6M,AC3413,_xll.ohTrigger(trigger,$X$24))</f>
        <v>1.933969284370341E-4</v>
      </c>
      <c r="AF3413" s="90">
        <f>_xll.qlTenorBasisForwardRate(TenorBasis6M,AC3413,_xll.ohTrigger(trigger,$X$24))</f>
        <v>1.3770649104895248E-2</v>
      </c>
      <c r="AG3413" s="90">
        <f>_xll.qlIndexFixing(TenorBasisIndex6M,$AB3413,TRUE,_xll.ohTrigger(trigger,$X$24))</f>
        <v>1.3822469942996306E-2</v>
      </c>
      <c r="AH3413" s="43">
        <f>_xll.qlIndexFixing($X$9,$AB3413,TRUE,trigger)</f>
        <v>1.3852242360382098E-2</v>
      </c>
      <c r="AI3413" s="45">
        <f t="shared" si="67"/>
        <v>-0.29772417385791683</v>
      </c>
    </row>
    <row r="3414" spans="27:35" x14ac:dyDescent="0.2">
      <c r="AA3414" s="122" t="s">
        <v>88</v>
      </c>
      <c r="AB3414" s="40">
        <f>_xll.qlInterestRateIndexFixingDate($X$9,AC3414)</f>
        <v>63342</v>
      </c>
      <c r="AC3414" s="40">
        <f>_xll.qlCalendarAdvance(calendar,$AC3413,AA3414,,,trigger)</f>
        <v>63346</v>
      </c>
      <c r="AD3414" s="40">
        <f>_xll.qlInterestRateIndexMaturity($X$9,AC3414,)</f>
        <v>63529</v>
      </c>
      <c r="AE3414" s="43">
        <f>_xll.qlTenorBasisValue(TenorBasis6M,AC3414,_xll.ohTrigger(trigger,$X$24))</f>
        <v>1.9339426031399031E-4</v>
      </c>
      <c r="AF3414" s="90">
        <f>_xll.qlTenorBasisForwardRate(TenorBasis6M,AC3414,_xll.ohTrigger(trigger,$X$24))</f>
        <v>1.3771725669108975E-2</v>
      </c>
      <c r="AG3414" s="90">
        <f>_xll.qlIndexFixing(TenorBasisIndex6M,$AB3414,TRUE,_xll.ohTrigger(trigger,$X$24))</f>
        <v>1.3823544611426833E-2</v>
      </c>
      <c r="AH3414" s="43">
        <f>_xll.qlIndexFixing($X$9,$AB3414,TRUE,trigger)</f>
        <v>1.3853390151491543E-2</v>
      </c>
      <c r="AI3414" s="45">
        <f t="shared" si="67"/>
        <v>-0.2984554006471053</v>
      </c>
    </row>
    <row r="3415" spans="27:35" x14ac:dyDescent="0.2">
      <c r="AA3415" s="122" t="s">
        <v>88</v>
      </c>
      <c r="AB3415" s="40">
        <f>_xll.qlInterestRateIndexFixingDate($X$9,AC3415)</f>
        <v>63349</v>
      </c>
      <c r="AC3415" s="40">
        <f>_xll.qlCalendarAdvance(calendar,$AC3414,AA3415,,,trigger)</f>
        <v>63353</v>
      </c>
      <c r="AD3415" s="40">
        <f>_xll.qlInterestRateIndexMaturity($X$9,AC3415,)</f>
        <v>63536</v>
      </c>
      <c r="AE3415" s="43">
        <f>_xll.qlTenorBasisValue(TenorBasis6M,AC3415,_xll.ohTrigger(trigger,$X$24))</f>
        <v>1.9339160121929839E-4</v>
      </c>
      <c r="AF3415" s="90">
        <f>_xll.qlTenorBasisForwardRate(TenorBasis6M,AC3415,_xll.ohTrigger(trigger,$X$24))</f>
        <v>1.3773150768580411E-2</v>
      </c>
      <c r="AG3415" s="90">
        <f>_xll.qlIndexFixing(TenorBasisIndex6M,$AB3415,TRUE,_xll.ohTrigger(trigger,$X$24))</f>
        <v>1.3824969800026538E-2</v>
      </c>
      <c r="AH3415" s="43">
        <f>_xll.qlIndexFixing($X$9,$AB3415,TRUE,trigger)</f>
        <v>1.3854894379927344E-2</v>
      </c>
      <c r="AI3415" s="45">
        <f t="shared" si="67"/>
        <v>-0.29924579900806814</v>
      </c>
    </row>
    <row r="3416" spans="27:35" x14ac:dyDescent="0.2">
      <c r="AA3416" s="122" t="s">
        <v>88</v>
      </c>
      <c r="AB3416" s="40">
        <f>_xll.qlInterestRateIndexFixingDate($X$9,AC3416)</f>
        <v>63356</v>
      </c>
      <c r="AC3416" s="40">
        <f>_xll.qlCalendarAdvance(calendar,$AC3415,AA3416,,,trigger)</f>
        <v>63360</v>
      </c>
      <c r="AD3416" s="40">
        <f>_xll.qlInterestRateIndexMaturity($X$9,AC3416,)</f>
        <v>63543</v>
      </c>
      <c r="AE3416" s="43">
        <f>_xll.qlTenorBasisValue(TenorBasis6M,AC3416,_xll.ohTrigger(trigger,$X$24))</f>
        <v>1.9338895112274031E-4</v>
      </c>
      <c r="AF3416" s="90">
        <f>_xll.qlTenorBasisForwardRate(TenorBasis6M,AC3416,_xll.ohTrigger(trigger,$X$24))</f>
        <v>1.3774562605495765E-2</v>
      </c>
      <c r="AG3416" s="90">
        <f>_xll.qlIndexFixing(TenorBasisIndex6M,$AB3416,TRUE,_xll.ohTrigger(trigger,$X$24))</f>
        <v>1.3826381725722023E-2</v>
      </c>
      <c r="AH3416" s="43">
        <f>_xll.qlIndexFixing($X$9,$AB3416,TRUE,trigger)</f>
        <v>1.3856384625957965E-2</v>
      </c>
      <c r="AI3416" s="45">
        <f t="shared" si="67"/>
        <v>-0.30002900235942542</v>
      </c>
    </row>
    <row r="3417" spans="27:35" x14ac:dyDescent="0.2">
      <c r="AA3417" s="122" t="s">
        <v>88</v>
      </c>
      <c r="AB3417" s="40">
        <f>_xll.qlInterestRateIndexFixingDate($X$9,AC3417)</f>
        <v>63363</v>
      </c>
      <c r="AC3417" s="40">
        <f>_xll.qlCalendarAdvance(calendar,$AC3416,AA3417,,,trigger)</f>
        <v>63367</v>
      </c>
      <c r="AD3417" s="40">
        <f>_xll.qlInterestRateIndexMaturity($X$9,AC3417,)</f>
        <v>63550</v>
      </c>
      <c r="AE3417" s="43">
        <f>_xll.qlTenorBasisValue(TenorBasis6M,AC3417,_xll.ohTrigger(trigger,$X$24))</f>
        <v>1.9338630999419783E-4</v>
      </c>
      <c r="AF3417" s="90">
        <f>_xll.qlTenorBasisForwardRate(TenorBasis6M,AC3417,_xll.ohTrigger(trigger,$X$24))</f>
        <v>1.377596117979476E-2</v>
      </c>
      <c r="AG3417" s="90">
        <f>_xll.qlIndexFixing(TenorBasisIndex6M,$AB3417,TRUE,_xll.ohTrigger(trigger,$X$24))</f>
        <v>1.3827780388454759E-2</v>
      </c>
      <c r="AH3417" s="43">
        <f>_xll.qlIndexFixing($X$9,$AB3417,TRUE,trigger)</f>
        <v>1.3857860889551521E-2</v>
      </c>
      <c r="AI3417" s="45">
        <f t="shared" si="67"/>
        <v>-0.30080501096761347</v>
      </c>
    </row>
    <row r="3418" spans="27:35" x14ac:dyDescent="0.2">
      <c r="AA3418" s="122" t="s">
        <v>88</v>
      </c>
      <c r="AB3418" s="40">
        <f>_xll.qlInterestRateIndexFixingDate($X$9,AC3418)</f>
        <v>63370</v>
      </c>
      <c r="AC3418" s="40">
        <f>_xll.qlCalendarAdvance(calendar,$AC3417,AA3418,,,trigger)</f>
        <v>63374</v>
      </c>
      <c r="AD3418" s="40">
        <f>_xll.qlInterestRateIndexMaturity($X$9,AC3418,)</f>
        <v>63558</v>
      </c>
      <c r="AE3418" s="43">
        <f>_xll.qlTenorBasisValue(TenorBasis6M,AC3418,_xll.ohTrigger(trigger,$X$24))</f>
        <v>1.9338367780365211E-4</v>
      </c>
      <c r="AF3418" s="90">
        <f>_xll.qlTenorBasisForwardRate(TenorBasis6M,AC3418,_xll.ohTrigger(trigger,$X$24))</f>
        <v>1.37777038214527E-2</v>
      </c>
      <c r="AG3418" s="90">
        <f>_xll.qlIndexFixing(TenorBasisIndex6M,$AB3418,TRUE,_xll.ohTrigger(trigger,$X$24))</f>
        <v>1.3829525104358822E-2</v>
      </c>
      <c r="AH3418" s="43">
        <f>_xll.qlIndexFixing($X$9,$AB3418,TRUE,trigger)</f>
        <v>1.3859688882231673E-2</v>
      </c>
      <c r="AI3418" s="45">
        <f t="shared" si="67"/>
        <v>-0.30163777872850916</v>
      </c>
    </row>
    <row r="3419" spans="27:35" x14ac:dyDescent="0.2">
      <c r="AA3419" s="122" t="s">
        <v>88</v>
      </c>
      <c r="AB3419" s="40">
        <f>_xll.qlInterestRateIndexFixingDate($X$9,AC3419)</f>
        <v>63377</v>
      </c>
      <c r="AC3419" s="40">
        <f>_xll.qlCalendarAdvance(calendar,$AC3418,AA3419,,,trigger)</f>
        <v>63381</v>
      </c>
      <c r="AD3419" s="40">
        <f>_xll.qlInterestRateIndexMaturity($X$9,AC3419,)</f>
        <v>63565</v>
      </c>
      <c r="AE3419" s="43">
        <f>_xll.qlTenorBasisValue(TenorBasis6M,AC3419,_xll.ohTrigger(trigger,$X$24))</f>
        <v>1.9338105452118348E-4</v>
      </c>
      <c r="AF3419" s="90">
        <f>_xll.qlTenorBasisForwardRate(TenorBasis6M,AC3419,_xll.ohTrigger(trigger,$X$24))</f>
        <v>1.3779074975288824E-2</v>
      </c>
      <c r="AG3419" s="90">
        <f>_xll.qlIndexFixing(TenorBasisIndex6M,$AB3419,TRUE,_xll.ohTrigger(trigger,$X$24))</f>
        <v>1.3830896346110273E-2</v>
      </c>
      <c r="AH3419" s="43">
        <f>_xll.qlIndexFixing($X$9,$AB3419,TRUE,trigger)</f>
        <v>1.386113623763242E-2</v>
      </c>
      <c r="AI3419" s="45">
        <f t="shared" si="67"/>
        <v>-0.30239891522147389</v>
      </c>
    </row>
    <row r="3420" spans="27:35" x14ac:dyDescent="0.2">
      <c r="AA3420" s="122" t="s">
        <v>88</v>
      </c>
      <c r="AB3420" s="40">
        <f>_xll.qlInterestRateIndexFixingDate($X$9,AC3420)</f>
        <v>63384</v>
      </c>
      <c r="AC3420" s="40">
        <f>_xll.qlCalendarAdvance(calendar,$AC3419,AA3420,,,trigger)</f>
        <v>63388</v>
      </c>
      <c r="AD3420" s="40">
        <f>_xll.qlInterestRateIndexMaturity($X$9,AC3420,)</f>
        <v>63572</v>
      </c>
      <c r="AE3420" s="43">
        <f>_xll.qlTenorBasisValue(TenorBasis6M,AC3420,_xll.ohTrigger(trigger,$X$24))</f>
        <v>1.9337844011697102E-4</v>
      </c>
      <c r="AF3420" s="90">
        <f>_xll.qlTenorBasisForwardRate(TenorBasis6M,AC3420,_xll.ohTrigger(trigger,$X$24))</f>
        <v>1.3780432865832309E-2</v>
      </c>
      <c r="AG3420" s="90">
        <f>_xll.qlIndexFixing(TenorBasisIndex6M,$AB3420,TRUE,_xll.ohTrigger(trigger,$X$24))</f>
        <v>1.3832254324219365E-2</v>
      </c>
      <c r="AH3420" s="43">
        <f>_xll.qlIndexFixing($X$9,$AB3420,TRUE,trigger)</f>
        <v>1.3862569609970635E-2</v>
      </c>
      <c r="AI3420" s="45">
        <f t="shared" si="67"/>
        <v>-0.30315285751269377</v>
      </c>
    </row>
    <row r="3421" spans="27:35" x14ac:dyDescent="0.2">
      <c r="AA3421" s="122" t="s">
        <v>88</v>
      </c>
      <c r="AB3421" s="40">
        <f>_xll.qlInterestRateIndexFixingDate($X$9,AC3421)</f>
        <v>63391</v>
      </c>
      <c r="AC3421" s="40">
        <f>_xll.qlCalendarAdvance(calendar,$AC3420,AA3421,,,trigger)</f>
        <v>63395</v>
      </c>
      <c r="AD3421" s="40">
        <f>_xll.qlInterestRateIndexMaturity($X$9,AC3421,)</f>
        <v>63579</v>
      </c>
      <c r="AE3421" s="43">
        <f>_xll.qlTenorBasisValue(TenorBasis6M,AC3421,_xll.ohTrigger(trigger,$X$24))</f>
        <v>1.9337583456129233E-4</v>
      </c>
      <c r="AF3421" s="90">
        <f>_xll.qlTenorBasisForwardRate(TenorBasis6M,AC3421,_xll.ohTrigger(trigger,$X$24))</f>
        <v>1.3781777493024942E-2</v>
      </c>
      <c r="AG3421" s="90">
        <f>_xll.qlIndexFixing(TenorBasisIndex6M,$AB3421,TRUE,_xll.ohTrigger(trigger,$X$24))</f>
        <v>1.3833599038629622E-2</v>
      </c>
      <c r="AH3421" s="43">
        <f>_xll.qlIndexFixing($X$9,$AB3421,TRUE,trigger)</f>
        <v>1.3863988999215903E-2</v>
      </c>
      <c r="AI3421" s="45">
        <f t="shared" si="67"/>
        <v>-0.30389960586281117</v>
      </c>
    </row>
    <row r="3422" spans="27:35" x14ac:dyDescent="0.2">
      <c r="AA3422" s="122" t="s">
        <v>88</v>
      </c>
      <c r="AB3422" s="40">
        <f>_xll.qlInterestRateIndexFixingDate($X$9,AC3422)</f>
        <v>63398</v>
      </c>
      <c r="AC3422" s="40">
        <f>_xll.qlCalendarAdvance(calendar,$AC3421,AA3422,,,trigger)</f>
        <v>63402</v>
      </c>
      <c r="AD3422" s="40">
        <f>_xll.qlInterestRateIndexMaturity($X$9,AC3422,)</f>
        <v>63586</v>
      </c>
      <c r="AE3422" s="43">
        <f>_xll.qlTenorBasisValue(TenorBasis6M,AC3422,_xll.ohTrigger(trigger,$X$24))</f>
        <v>1.933732378245232E-4</v>
      </c>
      <c r="AF3422" s="90">
        <f>_xll.qlTenorBasisForwardRate(TenorBasis6M,AC3422,_xll.ohTrigger(trigger,$X$24))</f>
        <v>1.3783108856811551E-2</v>
      </c>
      <c r="AG3422" s="90">
        <f>_xll.qlIndexFixing(TenorBasisIndex6M,$AB3422,TRUE,_xll.ohTrigger(trigger,$X$24))</f>
        <v>1.3834930489285439E-2</v>
      </c>
      <c r="AH3422" s="43">
        <f>_xll.qlIndexFixing($X$9,$AB3422,TRUE,trigger)</f>
        <v>1.3865394405338686E-2</v>
      </c>
      <c r="AI3422" s="45">
        <f t="shared" si="67"/>
        <v>-0.3046391605324682</v>
      </c>
    </row>
    <row r="3423" spans="27:35" x14ac:dyDescent="0.2">
      <c r="AA3423" s="122" t="s">
        <v>88</v>
      </c>
      <c r="AB3423" s="40">
        <f>_xll.qlInterestRateIndexFixingDate($X$9,AC3423)</f>
        <v>63405</v>
      </c>
      <c r="AC3423" s="40">
        <f>_xll.qlCalendarAdvance(calendar,$AC3422,AA3423,,,trigger)</f>
        <v>63409</v>
      </c>
      <c r="AD3423" s="40">
        <f>_xll.qlInterestRateIndexMaturity($X$9,AC3423,)</f>
        <v>63593</v>
      </c>
      <c r="AE3423" s="43">
        <f>_xll.qlTenorBasisValue(TenorBasis6M,AC3423,_xll.ohTrigger(trigger,$X$24))</f>
        <v>1.9337064987713718E-4</v>
      </c>
      <c r="AF3423" s="90">
        <f>_xll.qlTenorBasisForwardRate(TenorBasis6M,AC3423,_xll.ohTrigger(trigger,$X$24))</f>
        <v>1.3784426957135222E-2</v>
      </c>
      <c r="AG3423" s="90">
        <f>_xll.qlIndexFixing(TenorBasisIndex6M,$AB3423,TRUE,_xll.ohTrigger(trigger,$X$24))</f>
        <v>1.3836248676129899E-2</v>
      </c>
      <c r="AH3423" s="43">
        <f>_xll.qlIndexFixing($X$9,$AB3423,TRUE,trigger)</f>
        <v>1.3866785828307703E-2</v>
      </c>
      <c r="AI3423" s="45">
        <f t="shared" si="67"/>
        <v>-0.30537152177803961</v>
      </c>
    </row>
    <row r="3424" spans="27:35" x14ac:dyDescent="0.2">
      <c r="AA3424" s="122" t="s">
        <v>88</v>
      </c>
      <c r="AB3424" s="40">
        <f>_xll.qlInterestRateIndexFixingDate($X$9,AC3424)</f>
        <v>63412</v>
      </c>
      <c r="AC3424" s="40">
        <f>_xll.qlCalendarAdvance(calendar,$AC3423,AA3424,,,trigger)</f>
        <v>63416</v>
      </c>
      <c r="AD3424" s="40">
        <f>_xll.qlInterestRateIndexMaturity($X$9,AC3424,)</f>
        <v>63600</v>
      </c>
      <c r="AE3424" s="43">
        <f>_xll.qlTenorBasisValue(TenorBasis6M,AC3424,_xll.ohTrigger(trigger,$X$24))</f>
        <v>1.9336807068970541E-4</v>
      </c>
      <c r="AF3424" s="90">
        <f>_xll.qlTenorBasisForwardRate(TenorBasis6M,AC3424,_xll.ohTrigger(trigger,$X$24))</f>
        <v>1.3785731793939915E-2</v>
      </c>
      <c r="AG3424" s="90">
        <f>_xll.qlIndexFixing(TenorBasisIndex6M,$AB3424,TRUE,_xll.ohTrigger(trigger,$X$24))</f>
        <v>1.3837553599106097E-2</v>
      </c>
      <c r="AH3424" s="43">
        <f>_xll.qlIndexFixing($X$9,$AB3424,TRUE,trigger)</f>
        <v>1.3868163268094284E-2</v>
      </c>
      <c r="AI3424" s="45">
        <f t="shared" si="67"/>
        <v>-0.30609668988186911</v>
      </c>
    </row>
    <row r="3425" spans="27:35" x14ac:dyDescent="0.2">
      <c r="AA3425" s="122" t="s">
        <v>88</v>
      </c>
      <c r="AB3425" s="40">
        <f>_xll.qlInterestRateIndexFixingDate($X$9,AC3425)</f>
        <v>63419</v>
      </c>
      <c r="AC3425" s="40">
        <f>_xll.qlCalendarAdvance(calendar,$AC3424,AA3425,,,trigger)</f>
        <v>63423</v>
      </c>
      <c r="AD3425" s="40">
        <f>_xll.qlInterestRateIndexMaturity($X$9,AC3425,)</f>
        <v>63607</v>
      </c>
      <c r="AE3425" s="43">
        <f>_xll.qlTenorBasisValue(TenorBasis6M,AC3425,_xll.ohTrigger(trigger,$X$24))</f>
        <v>1.9336550023289626E-4</v>
      </c>
      <c r="AF3425" s="90">
        <f>_xll.qlTenorBasisForwardRate(TenorBasis6M,AC3425,_xll.ohTrigger(trigger,$X$24))</f>
        <v>1.3787023367171324E-2</v>
      </c>
      <c r="AG3425" s="90">
        <f>_xll.qlIndexFixing(TenorBasisIndex6M,$AB3425,TRUE,_xll.ohTrigger(trigger,$X$24))</f>
        <v>1.3838845258160594E-2</v>
      </c>
      <c r="AH3425" s="43">
        <f>_xll.qlIndexFixing($X$9,$AB3425,TRUE,trigger)</f>
        <v>1.3869526724669751E-2</v>
      </c>
      <c r="AI3425" s="45">
        <f t="shared" si="67"/>
        <v>-0.30681466509157107</v>
      </c>
    </row>
    <row r="3426" spans="27:35" x14ac:dyDescent="0.2">
      <c r="AA3426" s="122" t="s">
        <v>88</v>
      </c>
      <c r="AB3426" s="40">
        <f>_xll.qlInterestRateIndexFixingDate($X$9,AC3426)</f>
        <v>63426</v>
      </c>
      <c r="AC3426" s="40">
        <f>_xll.qlCalendarAdvance(calendar,$AC3425,AA3426,,,trigger)</f>
        <v>63430</v>
      </c>
      <c r="AD3426" s="40">
        <f>_xll.qlInterestRateIndexMaturity($X$9,AC3426,)</f>
        <v>63613</v>
      </c>
      <c r="AE3426" s="43">
        <f>_xll.qlTenorBasisValue(TenorBasis6M,AC3426,_xll.ohTrigger(trigger,$X$24))</f>
        <v>1.9336293847747494E-4</v>
      </c>
      <c r="AF3426" s="90">
        <f>_xll.qlTenorBasisForwardRate(TenorBasis6M,AC3426,_xll.ohTrigger(trigger,$X$24))</f>
        <v>1.3787951521348932E-2</v>
      </c>
      <c r="AG3426" s="90">
        <f>_xll.qlIndexFixing(TenorBasisIndex6M,$AB3426,TRUE,_xll.ohTrigger(trigger,$X$24))</f>
        <v>1.3839771510309781E-2</v>
      </c>
      <c r="AH3426" s="43">
        <f>_xll.qlIndexFixing($X$9,$AB3426,TRUE,trigger)</f>
        <v>1.387051804719525E-2</v>
      </c>
      <c r="AI3426" s="45">
        <f t="shared" si="67"/>
        <v>-0.30746536885468273</v>
      </c>
    </row>
    <row r="3427" spans="27:35" x14ac:dyDescent="0.2">
      <c r="AA3427" s="122" t="s">
        <v>88</v>
      </c>
      <c r="AB3427" s="40">
        <f>_xll.qlInterestRateIndexFixingDate($X$9,AC3427)</f>
        <v>63433</v>
      </c>
      <c r="AC3427" s="40">
        <f>_xll.qlCalendarAdvance(calendar,$AC3426,AA3427,,,trigger)</f>
        <v>63437</v>
      </c>
      <c r="AD3427" s="40">
        <f>_xll.qlInterestRateIndexMaturity($X$9,AC3427,)</f>
        <v>63618</v>
      </c>
      <c r="AE3427" s="43">
        <f>_xll.qlTenorBasisValue(TenorBasis6M,AC3427,_xll.ohTrigger(trigger,$X$24))</f>
        <v>1.9336038539430323E-4</v>
      </c>
      <c r="AF3427" s="90">
        <f>_xll.qlTenorBasisForwardRate(TenorBasis6M,AC3427,_xll.ohTrigger(trigger,$X$24))</f>
        <v>1.378851872282227E-2</v>
      </c>
      <c r="AG3427" s="90">
        <f>_xll.qlIndexFixing(TenorBasisIndex6M,$AB3427,TRUE,_xll.ohTrigger(trigger,$X$24))</f>
        <v>1.384033482172204E-2</v>
      </c>
      <c r="AH3427" s="43">
        <f>_xll.qlIndexFixing($X$9,$AB3427,TRUE,trigger)</f>
        <v>1.3871139834131256E-2</v>
      </c>
      <c r="AI3427" s="45">
        <f t="shared" si="67"/>
        <v>-0.30805012409216082</v>
      </c>
    </row>
    <row r="3428" spans="27:35" x14ac:dyDescent="0.2">
      <c r="AA3428" s="122" t="s">
        <v>88</v>
      </c>
      <c r="AB3428" s="40">
        <f>_xll.qlInterestRateIndexFixingDate($X$9,AC3428)</f>
        <v>63440</v>
      </c>
      <c r="AC3428" s="40">
        <f>_xll.qlCalendarAdvance(calendar,$AC3427,AA3428,,,trigger)</f>
        <v>63444</v>
      </c>
      <c r="AD3428" s="40">
        <f>_xll.qlInterestRateIndexMaturity($X$9,AC3428,)</f>
        <v>63625</v>
      </c>
      <c r="AE3428" s="43">
        <f>_xll.qlTenorBasisValue(TenorBasis6M,AC3428,_xll.ohTrigger(trigger,$X$24))</f>
        <v>1.9335784095433922E-4</v>
      </c>
      <c r="AF3428" s="90">
        <f>_xll.qlTenorBasisForwardRate(TenorBasis6M,AC3428,_xll.ohTrigger(trigger,$X$24))</f>
        <v>1.378977320360804E-2</v>
      </c>
      <c r="AG3428" s="90">
        <f>_xll.qlIndexFixing(TenorBasisIndex6M,$AB3428,TRUE,_xll.ohTrigger(trigger,$X$24))</f>
        <v>1.384158938681076E-2</v>
      </c>
      <c r="AH3428" s="43">
        <f>_xll.qlIndexFixing($X$9,$AB3428,TRUE,trigger)</f>
        <v>1.3872464184759535E-2</v>
      </c>
      <c r="AI3428" s="45">
        <f t="shared" si="67"/>
        <v>-0.30874797948774946</v>
      </c>
    </row>
    <row r="3429" spans="27:35" x14ac:dyDescent="0.2">
      <c r="AA3429" s="122" t="s">
        <v>88</v>
      </c>
      <c r="AB3429" s="40">
        <f>_xll.qlInterestRateIndexFixingDate($X$9,AC3429)</f>
        <v>63447</v>
      </c>
      <c r="AC3429" s="40">
        <f>_xll.qlCalendarAdvance(calendar,$AC3428,AA3429,,,trigger)</f>
        <v>63451</v>
      </c>
      <c r="AD3429" s="40">
        <f>_xll.qlInterestRateIndexMaturity($X$9,AC3429,)</f>
        <v>63632</v>
      </c>
      <c r="AE3429" s="43">
        <f>_xll.qlTenorBasisValue(TenorBasis6M,AC3429,_xll.ohTrigger(trigger,$X$24))</f>
        <v>1.9335530512863694E-4</v>
      </c>
      <c r="AF3429" s="90">
        <f>_xll.qlTenorBasisForwardRate(TenorBasis6M,AC3429,_xll.ohTrigger(trigger,$X$24))</f>
        <v>1.3791014422116787E-2</v>
      </c>
      <c r="AG3429" s="90">
        <f>_xll.qlIndexFixing(TenorBasisIndex6M,$AB3429,TRUE,_xll.ohTrigger(trigger,$X$24))</f>
        <v>1.3842830689281518E-2</v>
      </c>
      <c r="AH3429" s="43">
        <f>_xll.qlIndexFixing($X$9,$AB3429,TRUE,trigger)</f>
        <v>1.3873774553663306E-2</v>
      </c>
      <c r="AI3429" s="45">
        <f t="shared" si="67"/>
        <v>-0.30943864381788655</v>
      </c>
    </row>
    <row r="3430" spans="27:35" x14ac:dyDescent="0.2">
      <c r="AA3430" s="122" t="s">
        <v>88</v>
      </c>
      <c r="AB3430" s="40">
        <f>_xll.qlInterestRateIndexFixingDate($X$9,AC3430)</f>
        <v>63454</v>
      </c>
      <c r="AC3430" s="40">
        <f>_xll.qlCalendarAdvance(calendar,$AC3429,AA3430,,,trigger)</f>
        <v>63458</v>
      </c>
      <c r="AD3430" s="40">
        <f>_xll.qlInterestRateIndexMaturity($X$9,AC3430,)</f>
        <v>63639</v>
      </c>
      <c r="AE3430" s="43">
        <f>_xll.qlTenorBasisValue(TenorBasis6M,AC3430,_xll.ohTrigger(trigger,$X$24))</f>
        <v>1.9335277788834606E-4</v>
      </c>
      <c r="AF3430" s="90">
        <f>_xll.qlTenorBasisForwardRate(TenorBasis6M,AC3430,_xll.ohTrigger(trigger,$X$24))</f>
        <v>1.3792242378298165E-2</v>
      </c>
      <c r="AG3430" s="90">
        <f>_xll.qlIndexFixing(TenorBasisIndex6M,$AB3430,TRUE,_xll.ohTrigger(trigger,$X$24))</f>
        <v>1.3844058729080429E-2</v>
      </c>
      <c r="AH3430" s="43">
        <f>_xll.qlIndexFixing($X$9,$AB3430,TRUE,trigger)</f>
        <v>1.3875070940816071E-2</v>
      </c>
      <c r="AI3430" s="45">
        <f t="shared" si="67"/>
        <v>-0.31012211735641571</v>
      </c>
    </row>
    <row r="3431" spans="27:35" x14ac:dyDescent="0.2">
      <c r="AA3431" s="122" t="s">
        <v>88</v>
      </c>
      <c r="AB3431" s="40">
        <f>_xll.qlInterestRateIndexFixingDate($X$9,AC3431)</f>
        <v>63461</v>
      </c>
      <c r="AC3431" s="40">
        <f>_xll.qlCalendarAdvance(calendar,$AC3430,AA3431,,,trigger)</f>
        <v>63465</v>
      </c>
      <c r="AD3431" s="40">
        <f>_xll.qlInterestRateIndexMaturity($X$9,AC3431,)</f>
        <v>63647</v>
      </c>
      <c r="AE3431" s="43">
        <f>_xll.qlTenorBasisValue(TenorBasis6M,AC3431,_xll.ohTrigger(trigger,$X$24))</f>
        <v>1.9335025920471158E-4</v>
      </c>
      <c r="AF3431" s="90">
        <f>_xll.qlTenorBasisForwardRate(TenorBasis6M,AC3431,_xll.ohTrigger(trigger,$X$24))</f>
        <v>1.3793802881453692E-2</v>
      </c>
      <c r="AG3431" s="90">
        <f>_xll.qlIndexFixing(TenorBasisIndex6M,$AB3431,TRUE,_xll.ohTrigger(trigger,$X$24))</f>
        <v>1.3845621303595457E-2</v>
      </c>
      <c r="AH3431" s="43">
        <f>_xll.qlIndexFixing($X$9,$AB3431,TRUE,trigger)</f>
        <v>1.3876706917439353E-2</v>
      </c>
      <c r="AI3431" s="45">
        <f t="shared" si="67"/>
        <v>-0.31085613843895993</v>
      </c>
    </row>
    <row r="3432" spans="27:35" x14ac:dyDescent="0.2">
      <c r="AA3432" s="122" t="s">
        <v>88</v>
      </c>
      <c r="AB3432" s="40">
        <f>_xll.qlInterestRateIndexFixingDate($X$9,AC3432)</f>
        <v>63468</v>
      </c>
      <c r="AC3432" s="40">
        <f>_xll.qlCalendarAdvance(calendar,$AC3431,AA3432,,,trigger)</f>
        <v>63472</v>
      </c>
      <c r="AD3432" s="40">
        <f>_xll.qlInterestRateIndexMaturity($X$9,AC3432,)</f>
        <v>63654</v>
      </c>
      <c r="AE3432" s="43">
        <f>_xll.qlTenorBasisValue(TenorBasis6M,AC3432,_xll.ohTrigger(trigger,$X$24))</f>
        <v>1.9334774904907352E-4</v>
      </c>
      <c r="AF3432" s="90">
        <f>_xll.qlTenorBasisForwardRate(TenorBasis6M,AC3432,_xll.ohTrigger(trigger,$X$24))</f>
        <v>1.3795003411329644E-2</v>
      </c>
      <c r="AG3432" s="90">
        <f>_xll.qlIndexFixing(TenorBasisIndex6M,$AB3432,TRUE,_xll.ohTrigger(trigger,$X$24))</f>
        <v>1.3846821916554836E-2</v>
      </c>
      <c r="AH3432" s="43">
        <f>_xll.qlIndexFixing($X$9,$AB3432,TRUE,trigger)</f>
        <v>1.38779743909914E-2</v>
      </c>
      <c r="AI3432" s="45">
        <f t="shared" si="67"/>
        <v>-0.31152474436564259</v>
      </c>
    </row>
    <row r="3433" spans="27:35" x14ac:dyDescent="0.2">
      <c r="AA3433" s="122" t="s">
        <v>88</v>
      </c>
      <c r="AB3433" s="40">
        <f>_xll.qlInterestRateIndexFixingDate($X$9,AC3433)</f>
        <v>63475</v>
      </c>
      <c r="AC3433" s="40">
        <f>_xll.qlCalendarAdvance(calendar,$AC3432,AA3433,,,trigger)</f>
        <v>63479</v>
      </c>
      <c r="AD3433" s="40">
        <f>_xll.qlInterestRateIndexMaturity($X$9,AC3433,)</f>
        <v>63661</v>
      </c>
      <c r="AE3433" s="43">
        <f>_xll.qlTenorBasisValue(TenorBasis6M,AC3433,_xll.ohTrigger(trigger,$X$24))</f>
        <v>1.933452473928666E-4</v>
      </c>
      <c r="AF3433" s="90">
        <f>_xll.qlTenorBasisForwardRate(TenorBasis6M,AC3433,_xll.ohTrigger(trigger,$X$24))</f>
        <v>1.3796190678213131E-2</v>
      </c>
      <c r="AG3433" s="90">
        <f>_xll.qlIndexFixing(TenorBasisIndex6M,$AB3433,TRUE,_xll.ohTrigger(trigger,$X$24))</f>
        <v>1.3848009266175658E-2</v>
      </c>
      <c r="AH3433" s="43">
        <f>_xll.qlIndexFixing($X$9,$AB3433,TRUE,trigger)</f>
        <v>1.3879227882176975E-2</v>
      </c>
      <c r="AI3433" s="45">
        <f t="shared" si="67"/>
        <v>-0.3121861600131719</v>
      </c>
    </row>
    <row r="3434" spans="27:35" x14ac:dyDescent="0.2">
      <c r="AA3434" s="122" t="s">
        <v>88</v>
      </c>
      <c r="AB3434" s="40">
        <f>_xll.qlInterestRateIndexFixingDate($X$9,AC3434)</f>
        <v>63482</v>
      </c>
      <c r="AC3434" s="40">
        <f>_xll.qlCalendarAdvance(calendar,$AC3433,AA3434,,,trigger)</f>
        <v>63486</v>
      </c>
      <c r="AD3434" s="40">
        <f>_xll.qlInterestRateIndexMaturity($X$9,AC3434,)</f>
        <v>63668</v>
      </c>
      <c r="AE3434" s="43">
        <f>_xll.qlTenorBasisValue(TenorBasis6M,AC3434,_xll.ohTrigger(trigger,$X$24))</f>
        <v>1.9334275420761999E-4</v>
      </c>
      <c r="AF3434" s="90">
        <f>_xll.qlTenorBasisForwardRate(TenorBasis6M,AC3434,_xll.ohTrigger(trigger,$X$24))</f>
        <v>1.3797364682051012E-2</v>
      </c>
      <c r="AG3434" s="90">
        <f>_xll.qlIndexFixing(TenorBasisIndex6M,$AB3434,TRUE,_xll.ohTrigger(trigger,$X$24))</f>
        <v>1.3849183352405654E-2</v>
      </c>
      <c r="AH3434" s="43">
        <f>_xll.qlIndexFixing($X$9,$AB3434,TRUE,trigger)</f>
        <v>1.3880467390968845E-2</v>
      </c>
      <c r="AI3434" s="45">
        <f t="shared" ref="AI3434:AI3497" si="68">(AG3434-AH3434)*10000</f>
        <v>-0.31284038563190314</v>
      </c>
    </row>
    <row r="3435" spans="27:35" x14ac:dyDescent="0.2">
      <c r="AA3435" s="122" t="s">
        <v>88</v>
      </c>
      <c r="AB3435" s="40">
        <f>_xll.qlInterestRateIndexFixingDate($X$9,AC3435)</f>
        <v>63489</v>
      </c>
      <c r="AC3435" s="40">
        <f>_xll.qlCalendarAdvance(calendar,$AC3434,AA3435,,,trigger)</f>
        <v>63493</v>
      </c>
      <c r="AD3435" s="40">
        <f>_xll.qlInterestRateIndexMaturity($X$9,AC3435,)</f>
        <v>63674</v>
      </c>
      <c r="AE3435" s="43">
        <f>_xll.qlTenorBasisValue(TenorBasis6M,AC3435,_xll.ohTrigger(trigger,$X$24))</f>
        <v>1.9334026946495687E-4</v>
      </c>
      <c r="AF3435" s="90">
        <f>_xll.qlTenorBasisForwardRate(TenorBasis6M,AC3435,_xll.ohTrigger(trigger,$X$24))</f>
        <v>1.3798183222431265E-2</v>
      </c>
      <c r="AG3435" s="90">
        <f>_xll.qlIndexFixing(TenorBasisIndex6M,$AB3435,TRUE,_xll.ohTrigger(trigger,$X$24))</f>
        <v>1.3849999986159668E-2</v>
      </c>
      <c r="AH3435" s="43">
        <f>_xll.qlIndexFixing($X$9,$AB3435,TRUE,trigger)</f>
        <v>1.3881343149368829E-2</v>
      </c>
      <c r="AI3435" s="45">
        <f t="shared" si="68"/>
        <v>-0.31343163209161112</v>
      </c>
    </row>
    <row r="3436" spans="27:35" x14ac:dyDescent="0.2">
      <c r="AA3436" s="122" t="s">
        <v>88</v>
      </c>
      <c r="AB3436" s="40">
        <f>_xll.qlInterestRateIndexFixingDate($X$9,AC3436)</f>
        <v>63496</v>
      </c>
      <c r="AC3436" s="40">
        <f>_xll.qlCalendarAdvance(calendar,$AC3435,AA3436,,,trigger)</f>
        <v>63500</v>
      </c>
      <c r="AD3436" s="40">
        <f>_xll.qlInterestRateIndexMaturity($X$9,AC3436,)</f>
        <v>63681</v>
      </c>
      <c r="AE3436" s="43">
        <f>_xll.qlTenorBasisValue(TenorBasis6M,AC3436,_xll.ohTrigger(trigger,$X$24))</f>
        <v>1.9333779313659435E-4</v>
      </c>
      <c r="AF3436" s="90">
        <f>_xll.qlTenorBasisForwardRate(TenorBasis6M,AC3436,_xll.ohTrigger(trigger,$X$24))</f>
        <v>1.3799331603539924E-2</v>
      </c>
      <c r="AG3436" s="90">
        <f>_xll.qlIndexFixing(TenorBasisIndex6M,$AB3436,TRUE,_xll.ohTrigger(trigger,$X$24))</f>
        <v>1.3851148448828281E-2</v>
      </c>
      <c r="AH3436" s="43">
        <f>_xll.qlIndexFixing($X$9,$AB3436,TRUE,trigger)</f>
        <v>1.3882555645453359E-2</v>
      </c>
      <c r="AI3436" s="45">
        <f t="shared" si="68"/>
        <v>-0.31407196625077988</v>
      </c>
    </row>
    <row r="3437" spans="27:35" x14ac:dyDescent="0.2">
      <c r="AA3437" s="122" t="s">
        <v>88</v>
      </c>
      <c r="AB3437" s="40">
        <f>_xll.qlInterestRateIndexFixingDate($X$9,AC3437)</f>
        <v>63503</v>
      </c>
      <c r="AC3437" s="40">
        <f>_xll.qlCalendarAdvance(calendar,$AC3436,AA3437,,,trigger)</f>
        <v>63507</v>
      </c>
      <c r="AD3437" s="40">
        <f>_xll.qlInterestRateIndexMaturity($X$9,AC3437,)</f>
        <v>63688</v>
      </c>
      <c r="AE3437" s="43">
        <f>_xll.qlTenorBasisValue(TenorBasis6M,AC3437,_xll.ohTrigger(trigger,$X$24))</f>
        <v>1.9333532519434288E-4</v>
      </c>
      <c r="AF3437" s="90">
        <f>_xll.qlTenorBasisForwardRate(TenorBasis6M,AC3437,_xll.ohTrigger(trigger,$X$24))</f>
        <v>1.3800466721955982E-2</v>
      </c>
      <c r="AG3437" s="90">
        <f>_xll.qlIndexFixing(TenorBasisIndex6M,$AB3437,TRUE,_xll.ohTrigger(trigger,$X$24))</f>
        <v>1.3852283648461139E-2</v>
      </c>
      <c r="AH3437" s="43">
        <f>_xll.qlIndexFixing($X$9,$AB3437,TRUE,trigger)</f>
        <v>1.3883754159602279E-2</v>
      </c>
      <c r="AI3437" s="45">
        <f t="shared" si="68"/>
        <v>-0.31470511141140289</v>
      </c>
    </row>
    <row r="3438" spans="27:35" x14ac:dyDescent="0.2">
      <c r="AA3438" s="122" t="s">
        <v>88</v>
      </c>
      <c r="AB3438" s="40">
        <f>_xll.qlInterestRateIndexFixingDate($X$9,AC3438)</f>
        <v>63510</v>
      </c>
      <c r="AC3438" s="40">
        <f>_xll.qlCalendarAdvance(calendar,$AC3437,AA3438,,,trigger)</f>
        <v>63514</v>
      </c>
      <c r="AD3438" s="40">
        <f>_xll.qlInterestRateIndexMaturity($X$9,AC3438,)</f>
        <v>63695</v>
      </c>
      <c r="AE3438" s="43">
        <f>_xll.qlTenorBasisValue(TenorBasis6M,AC3438,_xll.ohTrigger(trigger,$X$24))</f>
        <v>1.9333286561010619E-4</v>
      </c>
      <c r="AF3438" s="90">
        <f>_xll.qlTenorBasisForwardRate(TenorBasis6M,AC3438,_xll.ohTrigger(trigger,$X$24))</f>
        <v>1.3801588577630418E-2</v>
      </c>
      <c r="AG3438" s="90">
        <f>_xll.qlIndexFixing(TenorBasisIndex6M,$AB3438,TRUE,_xll.ohTrigger(trigger,$X$24))</f>
        <v>1.3853405585009667E-2</v>
      </c>
      <c r="AH3438" s="43">
        <f>_xll.qlIndexFixing($X$9,$AB3438,TRUE,trigger)</f>
        <v>1.3884938691790858E-2</v>
      </c>
      <c r="AI3438" s="45">
        <f t="shared" si="68"/>
        <v>-0.31533106781191783</v>
      </c>
    </row>
    <row r="3439" spans="27:35" x14ac:dyDescent="0.2">
      <c r="AA3439" s="122" t="s">
        <v>88</v>
      </c>
      <c r="AB3439" s="40">
        <f>_xll.qlInterestRateIndexFixingDate($X$9,AC3439)</f>
        <v>63517</v>
      </c>
      <c r="AC3439" s="40">
        <f>_xll.qlCalendarAdvance(calendar,$AC3438,AA3439,,,trigger)</f>
        <v>63521</v>
      </c>
      <c r="AD3439" s="40">
        <f>_xll.qlInterestRateIndexMaturity($X$9,AC3439,)</f>
        <v>63702</v>
      </c>
      <c r="AE3439" s="43">
        <f>_xll.qlTenorBasisValue(TenorBasis6M,AC3439,_xll.ohTrigger(trigger,$X$24))</f>
        <v>1.9333041435588087E-4</v>
      </c>
      <c r="AF3439" s="90">
        <f>_xll.qlTenorBasisForwardRate(TenorBasis6M,AC3439,_xll.ohTrigger(trigger,$X$24))</f>
        <v>1.3802697170511998E-2</v>
      </c>
      <c r="AG3439" s="90">
        <f>_xll.qlIndexFixing(TenorBasisIndex6M,$AB3439,TRUE,_xll.ohTrigger(trigger,$X$24))</f>
        <v>1.3854514258422188E-2</v>
      </c>
      <c r="AH3439" s="43">
        <f>_xll.qlIndexFixing($X$9,$AB3439,TRUE,trigger)</f>
        <v>1.3886109241995249E-2</v>
      </c>
      <c r="AI3439" s="45">
        <f t="shared" si="68"/>
        <v>-0.31594983573060909</v>
      </c>
    </row>
    <row r="3440" spans="27:35" x14ac:dyDescent="0.2">
      <c r="AA3440" s="122" t="s">
        <v>88</v>
      </c>
      <c r="AB3440" s="40">
        <f>_xll.qlInterestRateIndexFixingDate($X$9,AC3440)</f>
        <v>63524</v>
      </c>
      <c r="AC3440" s="40">
        <f>_xll.qlCalendarAdvance(calendar,$AC3439,AA3440,,,trigger)</f>
        <v>63528</v>
      </c>
      <c r="AD3440" s="40">
        <f>_xll.qlInterestRateIndexMaturity($X$9,AC3440,)</f>
        <v>63710</v>
      </c>
      <c r="AE3440" s="43">
        <f>_xll.qlTenorBasisValue(TenorBasis6M,AC3440,_xll.ohTrigger(trigger,$X$24))</f>
        <v>1.9332797140375607E-4</v>
      </c>
      <c r="AF3440" s="90">
        <f>_xll.qlTenorBasisForwardRate(TenorBasis6M,AC3440,_xll.ohTrigger(trigger,$X$24))</f>
        <v>1.3804130178275359E-2</v>
      </c>
      <c r="AG3440" s="90">
        <f>_xll.qlIndexFixing(TenorBasisIndex6M,$AB3440,TRUE,_xll.ohTrigger(trigger,$X$24))</f>
        <v>1.385594933574277E-2</v>
      </c>
      <c r="AH3440" s="43">
        <f>_xll.qlIndexFixing($X$9,$AB3440,TRUE,trigger)</f>
        <v>1.388761081203055E-2</v>
      </c>
      <c r="AI3440" s="45">
        <f t="shared" si="68"/>
        <v>-0.31661476287780588</v>
      </c>
    </row>
    <row r="3441" spans="27:35" x14ac:dyDescent="0.2">
      <c r="AA3441" s="122" t="s">
        <v>88</v>
      </c>
      <c r="AB3441" s="40">
        <f>_xll.qlInterestRateIndexFixingDate($X$9,AC3441)</f>
        <v>63531</v>
      </c>
      <c r="AC3441" s="40">
        <f>_xll.qlCalendarAdvance(calendar,$AC3440,AA3441,,,trigger)</f>
        <v>63535</v>
      </c>
      <c r="AD3441" s="40">
        <f>_xll.qlInterestRateIndexMaturity($X$9,AC3441,)</f>
        <v>63717</v>
      </c>
      <c r="AE3441" s="43">
        <f>_xll.qlTenorBasisValue(TenorBasis6M,AC3441,_xll.ohTrigger(trigger,$X$24))</f>
        <v>1.9332553672591322E-4</v>
      </c>
      <c r="AF3441" s="90">
        <f>_xll.qlTenorBasisForwardRate(TenorBasis6M,AC3441,_xll.ohTrigger(trigger,$X$24))</f>
        <v>1.380521133937403E-2</v>
      </c>
      <c r="AG3441" s="90">
        <f>_xll.qlIndexFixing(TenorBasisIndex6M,$AB3441,TRUE,_xll.ohTrigger(trigger,$X$24))</f>
        <v>1.3857030576819661E-2</v>
      </c>
      <c r="AH3441" s="43">
        <f>_xll.qlIndexFixing($X$9,$AB3441,TRUE,trigger)</f>
        <v>1.3888752443358044E-2</v>
      </c>
      <c r="AI3441" s="45">
        <f t="shared" si="68"/>
        <v>-0.31721866538382892</v>
      </c>
    </row>
    <row r="3442" spans="27:35" x14ac:dyDescent="0.2">
      <c r="AA3442" s="122" t="s">
        <v>88</v>
      </c>
      <c r="AB3442" s="40">
        <f>_xll.qlInterestRateIndexFixingDate($X$9,AC3442)</f>
        <v>63538</v>
      </c>
      <c r="AC3442" s="40">
        <f>_xll.qlCalendarAdvance(calendar,$AC3441,AA3442,,,trigger)</f>
        <v>63542</v>
      </c>
      <c r="AD3442" s="40">
        <f>_xll.qlInterestRateIndexMaturity($X$9,AC3442,)</f>
        <v>63724</v>
      </c>
      <c r="AE3442" s="43">
        <f>_xll.qlTenorBasisValue(TenorBasis6M,AC3442,_xll.ohTrigger(trigger,$X$24))</f>
        <v>1.9332311029462577E-4</v>
      </c>
      <c r="AF3442" s="90">
        <f>_xll.qlTenorBasisForwardRate(TenorBasis6M,AC3442,_xll.ohTrigger(trigger,$X$24))</f>
        <v>1.38062792370239E-2</v>
      </c>
      <c r="AG3442" s="90">
        <f>_xll.qlIndexFixing(TenorBasisIndex6M,$AB3442,TRUE,_xll.ohTrigger(trigger,$X$24))</f>
        <v>1.3858098554103413E-2</v>
      </c>
      <c r="AH3442" s="43">
        <f>_xll.qlIndexFixing($X$9,$AB3442,TRUE,trigger)</f>
        <v>1.3889880092091994E-2</v>
      </c>
      <c r="AI3442" s="45">
        <f t="shared" si="68"/>
        <v>-0.31781537988580588</v>
      </c>
    </row>
    <row r="3443" spans="27:35" x14ac:dyDescent="0.2">
      <c r="AA3443" s="122" t="s">
        <v>88</v>
      </c>
      <c r="AB3443" s="40">
        <f>_xll.qlInterestRateIndexFixingDate($X$9,AC3443)</f>
        <v>63544</v>
      </c>
      <c r="AC3443" s="40">
        <f>_xll.qlCalendarAdvance(calendar,$AC3442,AA3443,,,trigger)</f>
        <v>63550</v>
      </c>
      <c r="AD3443" s="40">
        <f>_xll.qlInterestRateIndexMaturity($X$9,AC3443,)</f>
        <v>63732</v>
      </c>
      <c r="AE3443" s="43">
        <f>_xll.qlTenorBasisValue(TenorBasis6M,AC3443,_xll.ohTrigger(trigger,$X$24))</f>
        <v>1.9332034729267435E-4</v>
      </c>
      <c r="AF3443" s="90">
        <f>_xll.qlTenorBasisForwardRate(TenorBasis6M,AC3443,_xll.ohTrigger(trigger,$X$24))</f>
        <v>1.3807483450462316E-2</v>
      </c>
      <c r="AG3443" s="90">
        <f>_xll.qlIndexFixing(TenorBasisIndex6M,$AB3443,TRUE,_xll.ohTrigger(trigger,$X$24))</f>
        <v>1.3859302858128269E-2</v>
      </c>
      <c r="AH3443" s="43">
        <f>_xll.qlIndexFixing($X$9,$AB3443,TRUE,trigger)</f>
        <v>1.3891151711929116E-2</v>
      </c>
      <c r="AI3443" s="45">
        <f t="shared" si="68"/>
        <v>-0.31848853800846982</v>
      </c>
    </row>
    <row r="3444" spans="27:35" x14ac:dyDescent="0.2">
      <c r="AA3444" s="122" t="s">
        <v>88</v>
      </c>
      <c r="AB3444" s="40">
        <f>_xll.qlInterestRateIndexFixingDate($X$9,AC3444)</f>
        <v>63552</v>
      </c>
      <c r="AC3444" s="40">
        <f>_xll.qlCalendarAdvance(calendar,$AC3443,AA3444,,,trigger)</f>
        <v>63557</v>
      </c>
      <c r="AD3444" s="40">
        <f>_xll.qlInterestRateIndexMaturity($X$9,AC3444,)</f>
        <v>63738</v>
      </c>
      <c r="AE3444" s="43">
        <f>_xll.qlTenorBasisValue(TenorBasis6M,AC3444,_xll.ohTrigger(trigger,$X$24))</f>
        <v>1.9331793843963793E-4</v>
      </c>
      <c r="AF3444" s="90">
        <f>_xll.qlTenorBasisForwardRate(TenorBasis6M,AC3444,_xll.ohTrigger(trigger,$X$24))</f>
        <v>1.3808189005479338E-2</v>
      </c>
      <c r="AG3444" s="90">
        <f>_xll.qlIndexFixing(TenorBasisIndex6M,$AB3444,TRUE,_xll.ohTrigger(trigger,$X$24))</f>
        <v>1.3860006502132621E-2</v>
      </c>
      <c r="AH3444" s="43">
        <f>_xll.qlIndexFixing($X$9,$AB3444,TRUE,trigger)</f>
        <v>1.3891908355264396E-2</v>
      </c>
      <c r="AI3444" s="45">
        <f t="shared" si="68"/>
        <v>-0.31901853131774405</v>
      </c>
    </row>
    <row r="3445" spans="27:35" x14ac:dyDescent="0.2">
      <c r="AA3445" s="122" t="s">
        <v>88</v>
      </c>
      <c r="AB3445" s="40">
        <f>_xll.qlInterestRateIndexFixingDate($X$9,AC3445)</f>
        <v>63562</v>
      </c>
      <c r="AC3445" s="40">
        <f>_xll.qlCalendarAdvance(calendar,$AC3444,AA3445,,,trigger)</f>
        <v>63564</v>
      </c>
      <c r="AD3445" s="40">
        <f>_xll.qlInterestRateIndexMaturity($X$9,AC3445,)</f>
        <v>63745</v>
      </c>
      <c r="AE3445" s="43">
        <f>_xll.qlTenorBasisValue(TenorBasis6M,AC3445,_xll.ohTrigger(trigger,$X$24))</f>
        <v>1.933155377466117E-4</v>
      </c>
      <c r="AF3445" s="90">
        <f>_xll.qlTenorBasisForwardRate(TenorBasis6M,AC3445,_xll.ohTrigger(trigger,$X$24))</f>
        <v>1.3809216125840696E-2</v>
      </c>
      <c r="AG3445" s="90">
        <f>_xll.qlIndexFixing(TenorBasisIndex6M,$AB3445,TRUE,_xll.ohTrigger(trigger,$X$24))</f>
        <v>1.386103370091832E-2</v>
      </c>
      <c r="AH3445" s="43">
        <f>_xll.qlIndexFixing($X$9,$AB3445,TRUE,trigger)</f>
        <v>1.3892993015603842E-2</v>
      </c>
      <c r="AI3445" s="45">
        <f t="shared" si="68"/>
        <v>-0.31959314685522239</v>
      </c>
    </row>
    <row r="3446" spans="27:35" x14ac:dyDescent="0.2">
      <c r="AA3446" s="122" t="s">
        <v>88</v>
      </c>
      <c r="AB3446" s="40">
        <f>_xll.qlInterestRateIndexFixingDate($X$9,AC3446)</f>
        <v>63569</v>
      </c>
      <c r="AC3446" s="40">
        <f>_xll.qlCalendarAdvance(calendar,$AC3445,AA3446,,,trigger)</f>
        <v>63571</v>
      </c>
      <c r="AD3446" s="40">
        <f>_xll.qlInterestRateIndexMaturity($X$9,AC3446,)</f>
        <v>63752</v>
      </c>
      <c r="AE3446" s="43">
        <f>_xll.qlTenorBasisValue(TenorBasis6M,AC3446,_xll.ohTrigger(trigger,$X$24))</f>
        <v>1.9331314518624695E-4</v>
      </c>
      <c r="AF3446" s="90">
        <f>_xll.qlTenorBasisForwardRate(TenorBasis6M,AC3446,_xll.ohTrigger(trigger,$X$24))</f>
        <v>1.3810229983061195E-2</v>
      </c>
      <c r="AG3446" s="90">
        <f>_xll.qlIndexFixing(TenorBasisIndex6M,$AB3446,TRUE,_xll.ohTrigger(trigger,$X$24))</f>
        <v>1.3862047636220006E-2</v>
      </c>
      <c r="AH3446" s="43">
        <f>_xll.qlIndexFixing($X$9,$AB3446,TRUE,trigger)</f>
        <v>1.3894063693788627E-2</v>
      </c>
      <c r="AI3446" s="45">
        <f t="shared" si="68"/>
        <v>-0.32016057568621037</v>
      </c>
    </row>
    <row r="3447" spans="27:35" x14ac:dyDescent="0.2">
      <c r="AA3447" s="122" t="s">
        <v>88</v>
      </c>
      <c r="AB3447" s="40">
        <f>_xll.qlInterestRateIndexFixingDate($X$9,AC3447)</f>
        <v>63576</v>
      </c>
      <c r="AC3447" s="40">
        <f>_xll.qlCalendarAdvance(calendar,$AC3446,AA3447,,,trigger)</f>
        <v>63578</v>
      </c>
      <c r="AD3447" s="40">
        <f>_xll.qlInterestRateIndexMaturity($X$9,AC3447,)</f>
        <v>63759</v>
      </c>
      <c r="AE3447" s="43">
        <f>_xll.qlTenorBasisValue(TenorBasis6M,AC3447,_xll.ohTrigger(trigger,$X$24))</f>
        <v>1.933107607312854E-4</v>
      </c>
      <c r="AF3447" s="90">
        <f>_xll.qlTenorBasisForwardRate(TenorBasis6M,AC3447,_xll.ohTrigger(trigger,$X$24))</f>
        <v>1.3811230577094017E-2</v>
      </c>
      <c r="AG3447" s="90">
        <f>_xll.qlIndexFixing(TenorBasisIndex6M,$AB3447,TRUE,_xll.ohTrigger(trigger,$X$24))</f>
        <v>1.3863048307990424E-2</v>
      </c>
      <c r="AH3447" s="43">
        <f>_xll.qlIndexFixing($X$9,$AB3447,TRUE,trigger)</f>
        <v>1.3895120389797995E-2</v>
      </c>
      <c r="AI3447" s="45">
        <f t="shared" si="68"/>
        <v>-0.32072081807570441</v>
      </c>
    </row>
    <row r="3448" spans="27:35" x14ac:dyDescent="0.2">
      <c r="AA3448" s="122" t="s">
        <v>88</v>
      </c>
      <c r="AB3448" s="40">
        <f>_xll.qlInterestRateIndexFixingDate($X$9,AC3448)</f>
        <v>63583</v>
      </c>
      <c r="AC3448" s="40">
        <f>_xll.qlCalendarAdvance(calendar,$AC3447,AA3448,,,trigger)</f>
        <v>63585</v>
      </c>
      <c r="AD3448" s="40">
        <f>_xll.qlInterestRateIndexMaturity($X$9,AC3448,)</f>
        <v>63766</v>
      </c>
      <c r="AE3448" s="43">
        <f>_xll.qlTenorBasisValue(TenorBasis6M,AC3448,_xll.ohTrigger(trigger,$X$24))</f>
        <v>1.9330838435455903E-4</v>
      </c>
      <c r="AF3448" s="90">
        <f>_xll.qlTenorBasisForwardRate(TenorBasis6M,AC3448,_xll.ohTrigger(trigger,$X$24))</f>
        <v>1.3812217907891911E-2</v>
      </c>
      <c r="AG3448" s="90">
        <f>_xll.qlIndexFixing(TenorBasisIndex6M,$AB3448,TRUE,_xll.ohTrigger(trigger,$X$24))</f>
        <v>1.3864035716183646E-2</v>
      </c>
      <c r="AH3448" s="43">
        <f>_xll.qlIndexFixing($X$9,$AB3448,TRUE,trigger)</f>
        <v>1.389616310360898E-2</v>
      </c>
      <c r="AI3448" s="45">
        <f t="shared" si="68"/>
        <v>-0.32127387425334719</v>
      </c>
    </row>
    <row r="3449" spans="27:35" x14ac:dyDescent="0.2">
      <c r="AA3449" s="122" t="s">
        <v>88</v>
      </c>
      <c r="AB3449" s="40">
        <f>_xll.qlInterestRateIndexFixingDate($X$9,AC3449)</f>
        <v>63590</v>
      </c>
      <c r="AC3449" s="40">
        <f>_xll.qlCalendarAdvance(calendar,$AC3448,AA3449,,,trigger)</f>
        <v>63592</v>
      </c>
      <c r="AD3449" s="40">
        <f>_xll.qlInterestRateIndexMaturity($X$9,AC3449,)</f>
        <v>63773</v>
      </c>
      <c r="AE3449" s="43">
        <f>_xll.qlTenorBasisValue(TenorBasis6M,AC3449,_xll.ohTrigger(trigger,$X$24))</f>
        <v>1.9330601602898955E-4</v>
      </c>
      <c r="AF3449" s="90">
        <f>_xll.qlTenorBasisForwardRate(TenorBasis6M,AC3449,_xll.ohTrigger(trigger,$X$24))</f>
        <v>1.3813191975408501E-2</v>
      </c>
      <c r="AG3449" s="90">
        <f>_xll.qlIndexFixing(TenorBasisIndex6M,$AB3449,TRUE,_xll.ohTrigger(trigger,$X$24))</f>
        <v>1.3865009860752854E-2</v>
      </c>
      <c r="AH3449" s="43">
        <f>_xll.qlIndexFixing($X$9,$AB3449,TRUE,trigger)</f>
        <v>1.3897191835199501E-2</v>
      </c>
      <c r="AI3449" s="45">
        <f t="shared" si="68"/>
        <v>-0.32181974446647554</v>
      </c>
    </row>
    <row r="3450" spans="27:35" x14ac:dyDescent="0.2">
      <c r="AA3450" s="122" t="s">
        <v>88</v>
      </c>
      <c r="AB3450" s="40">
        <f>_xll.qlInterestRateIndexFixingDate($X$9,AC3450)</f>
        <v>63597</v>
      </c>
      <c r="AC3450" s="40">
        <f>_xll.qlCalendarAdvance(calendar,$AC3449,AA3450,,,trigger)</f>
        <v>63599</v>
      </c>
      <c r="AD3450" s="40">
        <f>_xll.qlInterestRateIndexMaturity($X$9,AC3450,)</f>
        <v>63780</v>
      </c>
      <c r="AE3450" s="43">
        <f>_xll.qlTenorBasisValue(TenorBasis6M,AC3450,_xll.ohTrigger(trigger,$X$24))</f>
        <v>1.9330365572758833E-4</v>
      </c>
      <c r="AF3450" s="90">
        <f>_xll.qlTenorBasisForwardRate(TenorBasis6M,AC3450,_xll.ohTrigger(trigger,$X$24))</f>
        <v>1.3814152779597418E-2</v>
      </c>
      <c r="AG3450" s="90">
        <f>_xll.qlIndexFixing(TenorBasisIndex6M,$AB3450,TRUE,_xll.ohTrigger(trigger,$X$24))</f>
        <v>1.3865970741651239E-2</v>
      </c>
      <c r="AH3450" s="43">
        <f>_xll.qlIndexFixing($X$9,$AB3450,TRUE,trigger)</f>
        <v>1.3898206584547919E-2</v>
      </c>
      <c r="AI3450" s="45">
        <f t="shared" si="68"/>
        <v>-0.32235842896679789</v>
      </c>
    </row>
    <row r="3451" spans="27:35" x14ac:dyDescent="0.2">
      <c r="AA3451" s="122" t="s">
        <v>88</v>
      </c>
      <c r="AB3451" s="40">
        <f>_xll.qlInterestRateIndexFixingDate($X$9,AC3451)</f>
        <v>63604</v>
      </c>
      <c r="AC3451" s="40">
        <f>_xll.qlCalendarAdvance(calendar,$AC3450,AA3451,,,trigger)</f>
        <v>63606</v>
      </c>
      <c r="AD3451" s="40">
        <f>_xll.qlInterestRateIndexMaturity($X$9,AC3451,)</f>
        <v>63787</v>
      </c>
      <c r="AE3451" s="43">
        <f>_xll.qlTenorBasisValue(TenorBasis6M,AC3451,_xll.ohTrigger(trigger,$X$24))</f>
        <v>1.9330130342345601E-4</v>
      </c>
      <c r="AF3451" s="90">
        <f>_xll.qlTenorBasisForwardRate(TenorBasis6M,AC3451,_xll.ohTrigger(trigger,$X$24))</f>
        <v>1.3815100320413614E-2</v>
      </c>
      <c r="AG3451" s="90">
        <f>_xll.qlIndexFixing(TenorBasisIndex6M,$AB3451,TRUE,_xll.ohTrigger(trigger,$X$24))</f>
        <v>1.3866918358833752E-2</v>
      </c>
      <c r="AH3451" s="43">
        <f>_xll.qlIndexFixing($X$9,$AB3451,TRUE,trigger)</f>
        <v>1.3899207351633473E-2</v>
      </c>
      <c r="AI3451" s="45">
        <f t="shared" si="68"/>
        <v>-0.32288992799721017</v>
      </c>
    </row>
    <row r="3452" spans="27:35" x14ac:dyDescent="0.2">
      <c r="AA3452" s="122" t="s">
        <v>88</v>
      </c>
      <c r="AB3452" s="40">
        <f>_xll.qlInterestRateIndexFixingDate($X$9,AC3452)</f>
        <v>63611</v>
      </c>
      <c r="AC3452" s="40">
        <f>_xll.qlCalendarAdvance(calendar,$AC3451,AA3452,,,trigger)</f>
        <v>63613</v>
      </c>
      <c r="AD3452" s="40">
        <f>_xll.qlInterestRateIndexMaturity($X$9,AC3452,)</f>
        <v>63797</v>
      </c>
      <c r="AE3452" s="43">
        <f>_xll.qlTenorBasisValue(TenorBasis6M,AC3452,_xll.ohTrigger(trigger,$X$24))</f>
        <v>1.9329895908978221E-4</v>
      </c>
      <c r="AF3452" s="90">
        <f>_xll.qlTenorBasisForwardRate(TenorBasis6M,AC3452,_xll.ohTrigger(trigger,$X$24))</f>
        <v>1.3817014285740347E-2</v>
      </c>
      <c r="AG3452" s="90">
        <f>_xll.qlIndexFixing(TenorBasisIndex6M,$AB3452,TRUE,_xll.ohTrigger(trigger,$X$24))</f>
        <v>1.3868838373026241E-2</v>
      </c>
      <c r="AH3452" s="43">
        <f>_xll.qlIndexFixing($X$9,$AB3452,TRUE,trigger)</f>
        <v>1.3901194000357981E-2</v>
      </c>
      <c r="AI3452" s="45">
        <f t="shared" si="68"/>
        <v>-0.32355627331739911</v>
      </c>
    </row>
    <row r="3453" spans="27:35" x14ac:dyDescent="0.2">
      <c r="AA3453" s="122" t="s">
        <v>88</v>
      </c>
      <c r="AB3453" s="40">
        <f>_xll.qlInterestRateIndexFixingDate($X$9,AC3453)</f>
        <v>63618</v>
      </c>
      <c r="AC3453" s="40">
        <f>_xll.qlCalendarAdvance(calendar,$AC3452,AA3453,,,trigger)</f>
        <v>63620</v>
      </c>
      <c r="AD3453" s="40">
        <f>_xll.qlInterestRateIndexMaturity($X$9,AC3453,)</f>
        <v>63804</v>
      </c>
      <c r="AE3453" s="43">
        <f>_xll.qlTenorBasisValue(TenorBasis6M,AC3453,_xll.ohTrigger(trigger,$X$24))</f>
        <v>1.9329662269984519E-4</v>
      </c>
      <c r="AF3453" s="90">
        <f>_xll.qlTenorBasisForwardRate(TenorBasis6M,AC3453,_xll.ohTrigger(trigger,$X$24))</f>
        <v>1.381793256282385E-2</v>
      </c>
      <c r="AG3453" s="90">
        <f>_xll.qlIndexFixing(TenorBasisIndex6M,$AB3453,TRUE,_xll.ohTrigger(trigger,$X$24))</f>
        <v>1.3869756726118943E-2</v>
      </c>
      <c r="AH3453" s="43">
        <f>_xll.qlIndexFixing($X$9,$AB3453,TRUE,trigger)</f>
        <v>1.3902163918596749E-2</v>
      </c>
      <c r="AI3453" s="45">
        <f t="shared" si="68"/>
        <v>-0.32407192477806185</v>
      </c>
    </row>
    <row r="3454" spans="27:35" x14ac:dyDescent="0.2">
      <c r="AA3454" s="122" t="s">
        <v>88</v>
      </c>
      <c r="AB3454" s="40">
        <f>_xll.qlInterestRateIndexFixingDate($X$9,AC3454)</f>
        <v>63625</v>
      </c>
      <c r="AC3454" s="40">
        <f>_xll.qlCalendarAdvance(calendar,$AC3453,AA3454,,,trigger)</f>
        <v>63627</v>
      </c>
      <c r="AD3454" s="40">
        <f>_xll.qlInterestRateIndexMaturity($X$9,AC3454,)</f>
        <v>63811</v>
      </c>
      <c r="AE3454" s="43">
        <f>_xll.qlTenorBasisValue(TenorBasis6M,AC3454,_xll.ohTrigger(trigger,$X$24))</f>
        <v>1.9329429422701176E-4</v>
      </c>
      <c r="AF3454" s="90">
        <f>_xll.qlTenorBasisForwardRate(TenorBasis6M,AC3454,_xll.ohTrigger(trigger,$X$24))</f>
        <v>1.3818837574874369E-2</v>
      </c>
      <c r="AG3454" s="90">
        <f>_xll.qlIndexFixing(TenorBasisIndex6M,$AB3454,TRUE,_xll.ohTrigger(trigger,$X$24))</f>
        <v>1.3870661813829373E-2</v>
      </c>
      <c r="AH3454" s="43">
        <f>_xll.qlIndexFixing($X$9,$AB3454,TRUE,trigger)</f>
        <v>1.3903119852898899E-2</v>
      </c>
      <c r="AI3454" s="45">
        <f t="shared" si="68"/>
        <v>-0.32458039069526223</v>
      </c>
    </row>
    <row r="3455" spans="27:35" x14ac:dyDescent="0.2">
      <c r="AA3455" s="122" t="s">
        <v>88</v>
      </c>
      <c r="AB3455" s="40">
        <f>_xll.qlInterestRateIndexFixingDate($X$9,AC3455)</f>
        <v>63632</v>
      </c>
      <c r="AC3455" s="40">
        <f>_xll.qlCalendarAdvance(calendar,$AC3454,AA3455,,,trigger)</f>
        <v>63634</v>
      </c>
      <c r="AD3455" s="40">
        <f>_xll.qlInterestRateIndexMaturity($X$9,AC3455,)</f>
        <v>63818</v>
      </c>
      <c r="AE3455" s="43">
        <f>_xll.qlTenorBasisValue(TenorBasis6M,AC3455,_xll.ohTrigger(trigger,$X$24))</f>
        <v>1.932919736447367E-4</v>
      </c>
      <c r="AF3455" s="90">
        <f>_xll.qlTenorBasisForwardRate(TenorBasis6M,AC3455,_xll.ohTrigger(trigger,$X$24))</f>
        <v>1.3819729321847154E-2</v>
      </c>
      <c r="AG3455" s="90">
        <f>_xll.qlIndexFixing(TenorBasisIndex6M,$AB3455,TRUE,_xll.ohTrigger(trigger,$X$24))</f>
        <v>1.387155363611409E-2</v>
      </c>
      <c r="AH3455" s="43">
        <f>_xll.qlIndexFixing($X$9,$AB3455,TRUE,trigger)</f>
        <v>1.3904061803245318E-2</v>
      </c>
      <c r="AI3455" s="45">
        <f t="shared" si="68"/>
        <v>-0.32508167131227794</v>
      </c>
    </row>
    <row r="3456" spans="27:35" x14ac:dyDescent="0.2">
      <c r="AA3456" s="122" t="s">
        <v>88</v>
      </c>
      <c r="AB3456" s="40">
        <f>_xll.qlInterestRateIndexFixingDate($X$9,AC3456)</f>
        <v>63639</v>
      </c>
      <c r="AC3456" s="40">
        <f>_xll.qlCalendarAdvance(calendar,$AC3455,AA3456,,,trigger)</f>
        <v>63641</v>
      </c>
      <c r="AD3456" s="40">
        <f>_xll.qlInterestRateIndexMaturity($X$9,AC3456,)</f>
        <v>63825</v>
      </c>
      <c r="AE3456" s="43">
        <f>_xll.qlTenorBasisValue(TenorBasis6M,AC3456,_xll.ohTrigger(trigger,$X$24))</f>
        <v>1.9328966092656275E-4</v>
      </c>
      <c r="AF3456" s="90">
        <f>_xll.qlTenorBasisForwardRate(TenorBasis6M,AC3456,_xll.ohTrigger(trigger,$X$24))</f>
        <v>1.3820607803697461E-2</v>
      </c>
      <c r="AG3456" s="90">
        <f>_xll.qlIndexFixing(TenorBasisIndex6M,$AB3456,TRUE,_xll.ohTrigger(trigger,$X$24))</f>
        <v>1.3872432192927477E-2</v>
      </c>
      <c r="AH3456" s="43">
        <f>_xll.qlIndexFixing($X$9,$AB3456,TRUE,trigger)</f>
        <v>1.3904989769615586E-2</v>
      </c>
      <c r="AI3456" s="45">
        <f t="shared" si="68"/>
        <v>-0.32557576688109491</v>
      </c>
    </row>
    <row r="3457" spans="27:35" x14ac:dyDescent="0.2">
      <c r="AA3457" s="122" t="s">
        <v>88</v>
      </c>
      <c r="AB3457" s="40">
        <f>_xll.qlInterestRateIndexFixingDate($X$9,AC3457)</f>
        <v>63646</v>
      </c>
      <c r="AC3457" s="40">
        <f>_xll.qlCalendarAdvance(calendar,$AC3456,AA3457,,,trigger)</f>
        <v>63648</v>
      </c>
      <c r="AD3457" s="40">
        <f>_xll.qlInterestRateIndexMaturity($X$9,AC3457,)</f>
        <v>63831</v>
      </c>
      <c r="AE3457" s="43">
        <f>_xll.qlTenorBasisValue(TenorBasis6M,AC3457,_xll.ohTrigger(trigger,$X$24))</f>
        <v>1.9328735604612015E-4</v>
      </c>
      <c r="AF3457" s="90">
        <f>_xll.qlTenorBasisForwardRate(TenorBasis6M,AC3457,_xll.ohTrigger(trigger,$X$24))</f>
        <v>1.3821151103333908E-2</v>
      </c>
      <c r="AG3457" s="90">
        <f>_xll.qlIndexFixing(TenorBasisIndex6M,$AB3457,TRUE,_xll.ohTrigger(trigger,$X$24))</f>
        <v>1.3872973575610605E-2</v>
      </c>
      <c r="AH3457" s="43">
        <f>_xll.qlIndexFixing($X$9,$AB3457,TRUE,trigger)</f>
        <v>1.3905575360069127E-2</v>
      </c>
      <c r="AI3457" s="45">
        <f t="shared" si="68"/>
        <v>-0.32601784458522604</v>
      </c>
    </row>
    <row r="3458" spans="27:35" x14ac:dyDescent="0.2">
      <c r="AA3458" s="122" t="s">
        <v>88</v>
      </c>
      <c r="AB3458" s="40">
        <f>_xll.qlInterestRateIndexFixingDate($X$9,AC3458)</f>
        <v>63653</v>
      </c>
      <c r="AC3458" s="40">
        <f>_xll.qlCalendarAdvance(calendar,$AC3457,AA3458,,,trigger)</f>
        <v>63655</v>
      </c>
      <c r="AD3458" s="40">
        <f>_xll.qlInterestRateIndexMaturity($X$9,AC3458,)</f>
        <v>63838</v>
      </c>
      <c r="AE3458" s="43">
        <f>_xll.qlTenorBasisValue(TenorBasis6M,AC3458,_xll.ohTrigger(trigger,$X$24))</f>
        <v>1.9328505897712637E-4</v>
      </c>
      <c r="AF3458" s="90">
        <f>_xll.qlTenorBasisForwardRate(TenorBasis6M,AC3458,_xll.ohTrigger(trigger,$X$24))</f>
        <v>1.3822003969704221E-2</v>
      </c>
      <c r="AG3458" s="90">
        <f>_xll.qlIndexFixing(TenorBasisIndex6M,$AB3458,TRUE,_xll.ohTrigger(trigger,$X$24))</f>
        <v>1.3873826516146293E-2</v>
      </c>
      <c r="AH3458" s="43">
        <f>_xll.qlIndexFixing($X$9,$AB3458,TRUE,trigger)</f>
        <v>1.3906476322607801E-2</v>
      </c>
      <c r="AI3458" s="45">
        <f t="shared" si="68"/>
        <v>-0.32649806461507863</v>
      </c>
    </row>
    <row r="3459" spans="27:35" x14ac:dyDescent="0.2">
      <c r="AA3459" s="122" t="s">
        <v>88</v>
      </c>
      <c r="AB3459" s="40">
        <f>_xll.qlInterestRateIndexFixingDate($X$9,AC3459)</f>
        <v>63656</v>
      </c>
      <c r="AC3459" s="40">
        <f>_xll.qlCalendarAdvance(calendar,$AC3458,AA3459,,,trigger)</f>
        <v>63662</v>
      </c>
      <c r="AD3459" s="40">
        <f>_xll.qlInterestRateIndexMaturity($X$9,AC3459,)</f>
        <v>63845</v>
      </c>
      <c r="AE3459" s="43">
        <f>_xll.qlTenorBasisValue(TenorBasis6M,AC3459,_xll.ohTrigger(trigger,$X$24))</f>
        <v>1.9328276969338596E-4</v>
      </c>
      <c r="AF3459" s="90">
        <f>_xll.qlTenorBasisForwardRate(TenorBasis6M,AC3459,_xll.ohTrigger(trigger,$X$24))</f>
        <v>1.3822843571329603E-2</v>
      </c>
      <c r="AG3459" s="90">
        <f>_xll.qlIndexFixing(TenorBasisIndex6M,$AB3459,TRUE,_xll.ohTrigger(trigger,$X$24))</f>
        <v>1.3874666191590222E-2</v>
      </c>
      <c r="AH3459" s="43">
        <f>_xll.qlIndexFixing($X$9,$AB3459,TRUE,trigger)</f>
        <v>1.3907363301649709E-2</v>
      </c>
      <c r="AI3459" s="45">
        <f t="shared" si="68"/>
        <v>-0.326971100594875</v>
      </c>
    </row>
    <row r="3460" spans="27:35" x14ac:dyDescent="0.2">
      <c r="AA3460" s="122" t="s">
        <v>88</v>
      </c>
      <c r="AB3460" s="40">
        <f>_xll.qlInterestRateIndexFixingDate($X$9,AC3460)</f>
        <v>63667</v>
      </c>
      <c r="AC3460" s="40">
        <f>_xll.qlCalendarAdvance(calendar,$AC3459,AA3460,,,trigger)</f>
        <v>63669</v>
      </c>
      <c r="AD3460" s="40">
        <f>_xll.qlInterestRateIndexMaturity($X$9,AC3460,)</f>
        <v>63852</v>
      </c>
      <c r="AE3460" s="43">
        <f>_xll.qlTenorBasisValue(TenorBasis6M,AC3460,_xll.ohTrigger(trigger,$X$24))</f>
        <v>1.9328048816879005E-4</v>
      </c>
      <c r="AF3460" s="90">
        <f>_xll.qlTenorBasisForwardRate(TenorBasis6M,AC3460,_xll.ohTrigger(trigger,$X$24))</f>
        <v>1.3823669908168123E-2</v>
      </c>
      <c r="AG3460" s="90">
        <f>_xll.qlIndexFixing(TenorBasisIndex6M,$AB3460,TRUE,_xll.ohTrigger(trigger,$X$24))</f>
        <v>1.3875492601899587E-2</v>
      </c>
      <c r="AH3460" s="43">
        <f>_xll.qlIndexFixing($X$9,$AB3460,TRUE,trigger)</f>
        <v>1.3908236297175632E-2</v>
      </c>
      <c r="AI3460" s="45">
        <f t="shared" si="68"/>
        <v>-0.32743695276045082</v>
      </c>
    </row>
    <row r="3461" spans="27:35" x14ac:dyDescent="0.2">
      <c r="AA3461" s="122" t="s">
        <v>88</v>
      </c>
      <c r="AB3461" s="40">
        <f>_xll.qlInterestRateIndexFixingDate($X$9,AC3461)</f>
        <v>63671</v>
      </c>
      <c r="AC3461" s="40">
        <f>_xll.qlCalendarAdvance(calendar,$AC3460,AA3461,,,trigger)</f>
        <v>63676</v>
      </c>
      <c r="AD3461" s="40">
        <f>_xll.qlInterestRateIndexMaturity($X$9,AC3461,)</f>
        <v>63860</v>
      </c>
      <c r="AE3461" s="43">
        <f>_xll.qlTenorBasisValue(TenorBasis6M,AC3461,_xll.ohTrigger(trigger,$X$24))</f>
        <v>1.9327821437731632E-4</v>
      </c>
      <c r="AF3461" s="90">
        <f>_xll.qlTenorBasisForwardRate(TenorBasis6M,AC3461,_xll.ohTrigger(trigger,$X$24))</f>
        <v>1.3824801234589122E-2</v>
      </c>
      <c r="AG3461" s="90">
        <f>_xll.qlIndexFixing(TenorBasisIndex6M,$AB3461,TRUE,_xll.ohTrigger(trigger,$X$24))</f>
        <v>1.3876625993402197E-2</v>
      </c>
      <c r="AH3461" s="43">
        <f>_xll.qlIndexFixing($X$9,$AB3461,TRUE,trigger)</f>
        <v>1.3909419841140422E-2</v>
      </c>
      <c r="AI3461" s="45">
        <f t="shared" si="68"/>
        <v>-0.32793847738224813</v>
      </c>
    </row>
    <row r="3462" spans="27:35" x14ac:dyDescent="0.2">
      <c r="AA3462" s="122" t="s">
        <v>88</v>
      </c>
      <c r="AB3462" s="40">
        <f>_xll.qlInterestRateIndexFixingDate($X$9,AC3462)</f>
        <v>63681</v>
      </c>
      <c r="AC3462" s="40">
        <f>_xll.qlCalendarAdvance(calendar,$AC3461,AA3462,,,trigger)</f>
        <v>63683</v>
      </c>
      <c r="AD3462" s="40">
        <f>_xll.qlInterestRateIndexMaturity($X$9,AC3462,)</f>
        <v>63867</v>
      </c>
      <c r="AE3462" s="43">
        <f>_xll.qlTenorBasisValue(TenorBasis6M,AC3462,_xll.ohTrigger(trigger,$X$24))</f>
        <v>1.9327594829302843E-4</v>
      </c>
      <c r="AF3462" s="90">
        <f>_xll.qlTenorBasisForwardRate(TenorBasis6M,AC3462,_xll.ohTrigger(trigger,$X$24))</f>
        <v>1.3825600124795284E-2</v>
      </c>
      <c r="AG3462" s="90">
        <f>_xll.qlIndexFixing(TenorBasisIndex6M,$AB3462,TRUE,_xll.ohTrigger(trigger,$X$24))</f>
        <v>1.3877424956478765E-2</v>
      </c>
      <c r="AH3462" s="43">
        <f>_xll.qlIndexFixing($X$9,$AB3462,TRUE,trigger)</f>
        <v>1.3910263903248456E-2</v>
      </c>
      <c r="AI3462" s="45">
        <f t="shared" si="68"/>
        <v>-0.32838946769690736</v>
      </c>
    </row>
    <row r="3463" spans="27:35" x14ac:dyDescent="0.2">
      <c r="AA3463" s="122" t="s">
        <v>88</v>
      </c>
      <c r="AB3463" s="40">
        <f>_xll.qlInterestRateIndexFixingDate($X$9,AC3463)</f>
        <v>63688</v>
      </c>
      <c r="AC3463" s="40">
        <f>_xll.qlCalendarAdvance(calendar,$AC3462,AA3463,,,trigger)</f>
        <v>63690</v>
      </c>
      <c r="AD3463" s="40">
        <f>_xll.qlInterestRateIndexMaturity($X$9,AC3463,)</f>
        <v>63874</v>
      </c>
      <c r="AE3463" s="43">
        <f>_xll.qlTenorBasisValue(TenorBasis6M,AC3463,_xll.ohTrigger(trigger,$X$24))</f>
        <v>1.9327368989007607E-4</v>
      </c>
      <c r="AF3463" s="90">
        <f>_xll.qlTenorBasisForwardRate(TenorBasis6M,AC3463,_xll.ohTrigger(trigger,$X$24))</f>
        <v>1.3826385749578339E-2</v>
      </c>
      <c r="AG3463" s="90">
        <f>_xll.qlIndexFixing(TenorBasisIndex6M,$AB3463,TRUE,_xll.ohTrigger(trigger,$X$24))</f>
        <v>1.3878210653783809E-2</v>
      </c>
      <c r="AH3463" s="43">
        <f>_xll.qlIndexFixing($X$9,$AB3463,TRUE,trigger)</f>
        <v>1.391109398124827E-2</v>
      </c>
      <c r="AI3463" s="45">
        <f t="shared" si="68"/>
        <v>-0.32883327464460976</v>
      </c>
    </row>
    <row r="3464" spans="27:35" x14ac:dyDescent="0.2">
      <c r="AA3464" s="122" t="s">
        <v>88</v>
      </c>
      <c r="AB3464" s="40">
        <f>_xll.qlInterestRateIndexFixingDate($X$9,AC3464)</f>
        <v>63695</v>
      </c>
      <c r="AC3464" s="40">
        <f>_xll.qlCalendarAdvance(calendar,$AC3463,AA3464,,,trigger)</f>
        <v>63697</v>
      </c>
      <c r="AD3464" s="40">
        <f>_xll.qlInterestRateIndexMaturity($X$9,AC3464,)</f>
        <v>63881</v>
      </c>
      <c r="AE3464" s="43">
        <f>_xll.qlTenorBasisValue(TenorBasis6M,AC3464,_xll.ohTrigger(trigger,$X$24))</f>
        <v>1.9327143914269439E-4</v>
      </c>
      <c r="AF3464" s="90">
        <f>_xll.qlTenorBasisForwardRate(TenorBasis6M,AC3464,_xll.ohTrigger(trigger,$X$24))</f>
        <v>1.3827158108897883E-2</v>
      </c>
      <c r="AG3464" s="90">
        <f>_xll.qlIndexFixing(TenorBasisIndex6M,$AB3464,TRUE,_xll.ohTrigger(trigger,$X$24))</f>
        <v>1.3878983085276055E-2</v>
      </c>
      <c r="AH3464" s="43">
        <f>_xll.qlIndexFixing($X$9,$AB3464,TRUE,trigger)</f>
        <v>1.3911910075121185E-2</v>
      </c>
      <c r="AI3464" s="45">
        <f t="shared" si="68"/>
        <v>-0.32926989845130306</v>
      </c>
    </row>
    <row r="3465" spans="27:35" x14ac:dyDescent="0.2">
      <c r="AA3465" s="122" t="s">
        <v>88</v>
      </c>
      <c r="AB3465" s="40">
        <f>_xll.qlInterestRateIndexFixingDate($X$9,AC3465)</f>
        <v>63702</v>
      </c>
      <c r="AC3465" s="40">
        <f>_xll.qlCalendarAdvance(calendar,$AC3464,AA3465,,,trigger)</f>
        <v>63704</v>
      </c>
      <c r="AD3465" s="40">
        <f>_xll.qlInterestRateIndexMaturity($X$9,AC3465,)</f>
        <v>63888</v>
      </c>
      <c r="AE3465" s="43">
        <f>_xll.qlTenorBasisValue(TenorBasis6M,AC3465,_xll.ohTrigger(trigger,$X$24))</f>
        <v>1.9326919602520384E-4</v>
      </c>
      <c r="AF3465" s="90">
        <f>_xll.qlTenorBasisForwardRate(TenorBasis6M,AC3465,_xll.ohTrigger(trigger,$X$24))</f>
        <v>1.3827917202712646E-2</v>
      </c>
      <c r="AG3465" s="90">
        <f>_xll.qlIndexFixing(TenorBasisIndex6M,$AB3465,TRUE,_xll.ohTrigger(trigger,$X$24))</f>
        <v>1.3879742250914234E-2</v>
      </c>
      <c r="AH3465" s="43">
        <f>_xll.qlIndexFixing($X$9,$AB3465,TRUE,trigger)</f>
        <v>1.3912712184851558E-2</v>
      </c>
      <c r="AI3465" s="45">
        <f t="shared" si="68"/>
        <v>-0.32969933937324059</v>
      </c>
    </row>
    <row r="3466" spans="27:35" x14ac:dyDescent="0.2">
      <c r="AA3466" s="122" t="s">
        <v>88</v>
      </c>
      <c r="AB3466" s="40">
        <f>_xll.qlInterestRateIndexFixingDate($X$9,AC3466)</f>
        <v>63709</v>
      </c>
      <c r="AC3466" s="40">
        <f>_xll.qlCalendarAdvance(calendar,$AC3465,AA3466,,,trigger)</f>
        <v>63711</v>
      </c>
      <c r="AD3466" s="40">
        <f>_xll.qlInterestRateIndexMaturity($X$9,AC3466,)</f>
        <v>63894</v>
      </c>
      <c r="AE3466" s="43">
        <f>_xll.qlTenorBasisValue(TenorBasis6M,AC3466,_xll.ohTrigger(trigger,$X$24))</f>
        <v>1.9326696051200995E-4</v>
      </c>
      <c r="AF3466" s="90">
        <f>_xll.qlTenorBasisForwardRate(TenorBasis6M,AC3466,_xll.ohTrigger(trigger,$X$24))</f>
        <v>1.3828349366311065E-2</v>
      </c>
      <c r="AG3466" s="90">
        <f>_xll.qlIndexFixing(TenorBasisIndex6M,$AB3466,TRUE,_xll.ohTrigger(trigger,$X$24))</f>
        <v>1.3880172493590371E-2</v>
      </c>
      <c r="AH3466" s="43">
        <f>_xll.qlIndexFixing($X$9,$AB3466,TRUE,trigger)</f>
        <v>1.3913180615477298E-2</v>
      </c>
      <c r="AI3466" s="45">
        <f t="shared" si="68"/>
        <v>-0.33008121886926933</v>
      </c>
    </row>
    <row r="3467" spans="27:35" x14ac:dyDescent="0.2">
      <c r="AA3467" s="122" t="s">
        <v>88</v>
      </c>
      <c r="AB3467" s="40">
        <f>_xll.qlInterestRateIndexFixingDate($X$9,AC3467)</f>
        <v>63716</v>
      </c>
      <c r="AC3467" s="40">
        <f>_xll.qlCalendarAdvance(calendar,$AC3466,AA3467,,,trigger)</f>
        <v>63718</v>
      </c>
      <c r="AD3467" s="40">
        <f>_xll.qlInterestRateIndexMaturity($X$9,AC3467,)</f>
        <v>63901</v>
      </c>
      <c r="AE3467" s="43">
        <f>_xll.qlTenorBasisValue(TenorBasis6M,AC3467,_xll.ohTrigger(trigger,$X$24))</f>
        <v>1.9326473257760295E-4</v>
      </c>
      <c r="AF3467" s="90">
        <f>_xll.qlTenorBasisForwardRate(TenorBasis6M,AC3467,_xll.ohTrigger(trigger,$X$24))</f>
        <v>1.3829082848467388E-2</v>
      </c>
      <c r="AG3467" s="90">
        <f>_xll.qlIndexFixing(TenorBasisIndex6M,$AB3467,TRUE,_xll.ohTrigger(trigger,$X$24))</f>
        <v>1.3880906046791068E-2</v>
      </c>
      <c r="AH3467" s="43">
        <f>_xll.qlIndexFixing($X$9,$AB3467,TRUE,trigger)</f>
        <v>1.3913955725889875E-2</v>
      </c>
      <c r="AI3467" s="45">
        <f t="shared" si="68"/>
        <v>-0.33049679098806972</v>
      </c>
    </row>
    <row r="3468" spans="27:35" x14ac:dyDescent="0.2">
      <c r="AA3468" s="122" t="s">
        <v>88</v>
      </c>
      <c r="AB3468" s="40">
        <f>_xll.qlInterestRateIndexFixingDate($X$9,AC3468)</f>
        <v>63723</v>
      </c>
      <c r="AC3468" s="40">
        <f>_xll.qlCalendarAdvance(calendar,$AC3467,AA3468,,,trigger)</f>
        <v>63725</v>
      </c>
      <c r="AD3468" s="40">
        <f>_xll.qlInterestRateIndexMaturity($X$9,AC3468,)</f>
        <v>63908</v>
      </c>
      <c r="AE3468" s="43">
        <f>_xll.qlTenorBasisValue(TenorBasis6M,AC3468,_xll.ohTrigger(trigger,$X$24))</f>
        <v>1.9326251219655755E-4</v>
      </c>
      <c r="AF3468" s="90">
        <f>_xll.qlTenorBasisForwardRate(TenorBasis6M,AC3468,_xll.ohTrigger(trigger,$X$24))</f>
        <v>1.3829803065508366E-2</v>
      </c>
      <c r="AG3468" s="90">
        <f>_xll.qlIndexFixing(TenorBasisIndex6M,$AB3468,TRUE,_xll.ohTrigger(trigger,$X$24))</f>
        <v>1.3881626334528718E-2</v>
      </c>
      <c r="AH3468" s="43">
        <f>_xll.qlIndexFixing($X$9,$AB3468,TRUE,trigger)</f>
        <v>1.3914716852646249E-2</v>
      </c>
      <c r="AI3468" s="45">
        <f t="shared" si="68"/>
        <v>-0.33090518117531026</v>
      </c>
    </row>
    <row r="3469" spans="27:35" x14ac:dyDescent="0.2">
      <c r="AA3469" s="122" t="s">
        <v>88</v>
      </c>
      <c r="AB3469" s="40">
        <f>_xll.qlInterestRateIndexFixingDate($X$9,AC3469)</f>
        <v>63730</v>
      </c>
      <c r="AC3469" s="40">
        <f>_xll.qlCalendarAdvance(calendar,$AC3468,AA3469,,,trigger)</f>
        <v>63732</v>
      </c>
      <c r="AD3469" s="40">
        <f>_xll.qlInterestRateIndexMaturity($X$9,AC3469,)</f>
        <v>63915</v>
      </c>
      <c r="AE3469" s="43">
        <f>_xll.qlTenorBasisValue(TenorBasis6M,AC3469,_xll.ohTrigger(trigger,$X$24))</f>
        <v>1.9326029934353266E-4</v>
      </c>
      <c r="AF3469" s="90">
        <f>_xll.qlTenorBasisForwardRate(TenorBasis6M,AC3469,_xll.ohTrigger(trigger,$X$24))</f>
        <v>1.3830510017391631E-2</v>
      </c>
      <c r="AG3469" s="90">
        <f>_xll.qlIndexFixing(TenorBasisIndex6M,$AB3469,TRUE,_xll.ohTrigger(trigger,$X$24))</f>
        <v>1.3882333356762703E-2</v>
      </c>
      <c r="AH3469" s="43">
        <f>_xll.qlIndexFixing($X$9,$AB3469,TRUE,trigger)</f>
        <v>1.3915463995731573E-2</v>
      </c>
      <c r="AI3469" s="45">
        <f t="shared" si="68"/>
        <v>-0.33130638968870141</v>
      </c>
    </row>
    <row r="3470" spans="27:35" x14ac:dyDescent="0.2">
      <c r="AA3470" s="122" t="s">
        <v>88</v>
      </c>
      <c r="AB3470" s="40">
        <f>_xll.qlInterestRateIndexFixingDate($X$9,AC3470)</f>
        <v>63737</v>
      </c>
      <c r="AC3470" s="40">
        <f>_xll.qlCalendarAdvance(calendar,$AC3469,AA3470,,,trigger)</f>
        <v>63739</v>
      </c>
      <c r="AD3470" s="40">
        <f>_xll.qlInterestRateIndexMaturity($X$9,AC3470,)</f>
        <v>63923</v>
      </c>
      <c r="AE3470" s="43">
        <f>_xll.qlTenorBasisValue(TenorBasis6M,AC3470,_xll.ohTrigger(trigger,$X$24))</f>
        <v>1.9325809399327106E-4</v>
      </c>
      <c r="AF3470" s="90">
        <f>_xll.qlTenorBasisForwardRate(TenorBasis6M,AC3470,_xll.ohTrigger(trigger,$X$24))</f>
        <v>1.3831513687792394E-2</v>
      </c>
      <c r="AG3470" s="90">
        <f>_xll.qlIndexFixing(TenorBasisIndex6M,$AB3470,TRUE,_xll.ohTrigger(trigger,$X$24))</f>
        <v>1.3883339089882641E-2</v>
      </c>
      <c r="AH3470" s="43">
        <f>_xll.qlIndexFixing($X$9,$AB3470,TRUE,trigger)</f>
        <v>1.3916512970764515E-2</v>
      </c>
      <c r="AI3470" s="45">
        <f t="shared" si="68"/>
        <v>-0.33173880881873574</v>
      </c>
    </row>
    <row r="3471" spans="27:35" x14ac:dyDescent="0.2">
      <c r="AA3471" s="122" t="s">
        <v>88</v>
      </c>
      <c r="AB3471" s="40">
        <f>_xll.qlInterestRateIndexFixingDate($X$9,AC3471)</f>
        <v>63744</v>
      </c>
      <c r="AC3471" s="40">
        <f>_xll.qlCalendarAdvance(calendar,$AC3470,AA3471,,,trigger)</f>
        <v>63746</v>
      </c>
      <c r="AD3471" s="40">
        <f>_xll.qlInterestRateIndexMaturity($X$9,AC3471,)</f>
        <v>63930</v>
      </c>
      <c r="AE3471" s="43">
        <f>_xll.qlTenorBasisValue(TenorBasis6M,AC3471,_xll.ohTrigger(trigger,$X$24))</f>
        <v>1.9325589612059928E-4</v>
      </c>
      <c r="AF3471" s="90">
        <f>_xll.qlTenorBasisForwardRate(TenorBasis6M,AC3471,_xll.ohTrigger(trigger,$X$24))</f>
        <v>1.3832193187731753E-2</v>
      </c>
      <c r="AG3471" s="90">
        <f>_xll.qlIndexFixing(TenorBasisIndex6M,$AB3471,TRUE,_xll.ohTrigger(trigger,$X$24))</f>
        <v>1.3884018659553177E-2</v>
      </c>
      <c r="AH3471" s="43">
        <f>_xll.qlIndexFixing($X$9,$AB3471,TRUE,trigger)</f>
        <v>1.3917231175286022E-2</v>
      </c>
      <c r="AI3471" s="45">
        <f t="shared" si="68"/>
        <v>-0.33212515732844794</v>
      </c>
    </row>
    <row r="3472" spans="27:35" x14ac:dyDescent="0.2">
      <c r="AA3472" s="122" t="s">
        <v>88</v>
      </c>
      <c r="AB3472" s="40">
        <f>_xll.qlInterestRateIndexFixingDate($X$9,AC3472)</f>
        <v>63751</v>
      </c>
      <c r="AC3472" s="40">
        <f>_xll.qlCalendarAdvance(calendar,$AC3471,AA3472,,,trigger)</f>
        <v>63753</v>
      </c>
      <c r="AD3472" s="40">
        <f>_xll.qlInterestRateIndexMaturity($X$9,AC3472,)</f>
        <v>63937</v>
      </c>
      <c r="AE3472" s="43">
        <f>_xll.qlTenorBasisValue(TenorBasis6M,AC3472,_xll.ohTrigger(trigger,$X$24))</f>
        <v>1.9325370570042711E-4</v>
      </c>
      <c r="AF3472" s="90">
        <f>_xll.qlTenorBasisForwardRate(TenorBasis6M,AC3472,_xll.ohTrigger(trigger,$X$24))</f>
        <v>1.3832859421888727E-2</v>
      </c>
      <c r="AG3472" s="90">
        <f>_xll.qlIndexFixing(TenorBasisIndex6M,$AB3472,TRUE,_xll.ohTrigger(trigger,$X$24))</f>
        <v>1.3884684963092477E-2</v>
      </c>
      <c r="AH3472" s="43">
        <f>_xll.qlIndexFixing($X$9,$AB3472,TRUE,trigger)</f>
        <v>1.3917935395551168E-2</v>
      </c>
      <c r="AI3472" s="45">
        <f t="shared" si="68"/>
        <v>-0.33250432458690682</v>
      </c>
    </row>
    <row r="3473" spans="27:35" x14ac:dyDescent="0.2">
      <c r="AA3473" s="122" t="s">
        <v>88</v>
      </c>
      <c r="AB3473" s="40">
        <f>_xll.qlInterestRateIndexFixingDate($X$9,AC3473)</f>
        <v>63758</v>
      </c>
      <c r="AC3473" s="40">
        <f>_xll.qlCalendarAdvance(calendar,$AC3472,AA3473,,,trigger)</f>
        <v>63760</v>
      </c>
      <c r="AD3473" s="40">
        <f>_xll.qlInterestRateIndexMaturity($X$9,AC3473,)</f>
        <v>63944</v>
      </c>
      <c r="AE3473" s="43">
        <f>_xll.qlTenorBasisValue(TenorBasis6M,AC3473,_xll.ohTrigger(trigger,$X$24))</f>
        <v>1.932515227077475E-4</v>
      </c>
      <c r="AF3473" s="90">
        <f>_xll.qlTenorBasisForwardRate(TenorBasis6M,AC3473,_xll.ohTrigger(trigger,$X$24))</f>
        <v>1.3833512390223348E-2</v>
      </c>
      <c r="AG3473" s="90">
        <f>_xll.qlIndexFixing(TenorBasisIndex6M,$AB3473,TRUE,_xll.ohTrigger(trigger,$X$24))</f>
        <v>1.3885338000461874E-2</v>
      </c>
      <c r="AH3473" s="43">
        <f>_xll.qlIndexFixing($X$9,$AB3473,TRUE,trigger)</f>
        <v>1.3918625631544312E-2</v>
      </c>
      <c r="AI3473" s="45">
        <f t="shared" si="68"/>
        <v>-0.33287631082437941</v>
      </c>
    </row>
    <row r="3474" spans="27:35" x14ac:dyDescent="0.2">
      <c r="AA3474" s="122" t="s">
        <v>88</v>
      </c>
      <c r="AB3474" s="40">
        <f>_xll.qlInterestRateIndexFixingDate($X$9,AC3474)</f>
        <v>63765</v>
      </c>
      <c r="AC3474" s="40">
        <f>_xll.qlCalendarAdvance(calendar,$AC3473,AA3474,,,trigger)</f>
        <v>63767</v>
      </c>
      <c r="AD3474" s="40">
        <f>_xll.qlInterestRateIndexMaturity($X$9,AC3474,)</f>
        <v>63951</v>
      </c>
      <c r="AE3474" s="43">
        <f>_xll.qlTenorBasisValue(TenorBasis6M,AC3474,_xll.ohTrigger(trigger,$X$24))</f>
        <v>1.9324934711763619E-4</v>
      </c>
      <c r="AF3474" s="90">
        <f>_xll.qlTenorBasisForwardRate(TenorBasis6M,AC3474,_xll.ohTrigger(trigger,$X$24))</f>
        <v>1.3834152092698252E-2</v>
      </c>
      <c r="AG3474" s="90">
        <f>_xll.qlIndexFixing(TenorBasisIndex6M,$AB3474,TRUE,_xll.ohTrigger(trigger,$X$24))</f>
        <v>1.3885977771620968E-2</v>
      </c>
      <c r="AH3474" s="43">
        <f>_xll.qlIndexFixing($X$9,$AB3474,TRUE,trigger)</f>
        <v>1.3919301883251552E-2</v>
      </c>
      <c r="AI3474" s="45">
        <f t="shared" si="68"/>
        <v>-0.33324111630584491</v>
      </c>
    </row>
    <row r="3475" spans="27:35" x14ac:dyDescent="0.2">
      <c r="AA3475" s="122" t="s">
        <v>88</v>
      </c>
      <c r="AB3475" s="40">
        <f>_xll.qlInterestRateIndexFixingDate($X$9,AC3475)</f>
        <v>63772</v>
      </c>
      <c r="AC3475" s="40">
        <f>_xll.qlCalendarAdvance(calendar,$AC3474,AA3475,,,trigger)</f>
        <v>63774</v>
      </c>
      <c r="AD3475" s="40">
        <f>_xll.qlInterestRateIndexMaturity($X$9,AC3475,)</f>
        <v>63958</v>
      </c>
      <c r="AE3475" s="43">
        <f>_xll.qlTenorBasisValue(TenorBasis6M,AC3475,_xll.ohTrigger(trigger,$X$24))</f>
        <v>1.9324717890525158E-4</v>
      </c>
      <c r="AF3475" s="90">
        <f>_xll.qlTenorBasisForwardRate(TenorBasis6M,AC3475,_xll.ohTrigger(trigger,$X$24))</f>
        <v>1.3834778529276514E-2</v>
      </c>
      <c r="AG3475" s="90">
        <f>_xll.qlIndexFixing(TenorBasisIndex6M,$AB3475,TRUE,_xll.ohTrigger(trigger,$X$24))</f>
        <v>1.3886604276535871E-2</v>
      </c>
      <c r="AH3475" s="43">
        <f>_xll.qlIndexFixing($X$9,$AB3475,TRUE,trigger)</f>
        <v>1.3919964150657251E-2</v>
      </c>
      <c r="AI3475" s="45">
        <f t="shared" si="68"/>
        <v>-0.33359874121379612</v>
      </c>
    </row>
    <row r="3476" spans="27:35" x14ac:dyDescent="0.2">
      <c r="AA3476" s="122" t="s">
        <v>88</v>
      </c>
      <c r="AB3476" s="40">
        <f>_xll.qlInterestRateIndexFixingDate($X$9,AC3476)</f>
        <v>63779</v>
      </c>
      <c r="AC3476" s="40">
        <f>_xll.qlCalendarAdvance(calendar,$AC3475,AA3476,,,trigger)</f>
        <v>63781</v>
      </c>
      <c r="AD3476" s="40">
        <f>_xll.qlInterestRateIndexMaturity($X$9,AC3476,)</f>
        <v>63965</v>
      </c>
      <c r="AE3476" s="43">
        <f>_xll.qlTenorBasisValue(TenorBasis6M,AC3476,_xll.ohTrigger(trigger,$X$24))</f>
        <v>1.9324501804583423E-4</v>
      </c>
      <c r="AF3476" s="90">
        <f>_xll.qlTenorBasisForwardRate(TenorBasis6M,AC3476,_xll.ohTrigger(trigger,$X$24))</f>
        <v>1.3835391699920773E-2</v>
      </c>
      <c r="AG3476" s="90">
        <f>_xll.qlIndexFixing(TenorBasisIndex6M,$AB3476,TRUE,_xll.ohTrigger(trigger,$X$24))</f>
        <v>1.3887217515167485E-2</v>
      </c>
      <c r="AH3476" s="43">
        <f>_xll.qlIndexFixing($X$9,$AB3476,TRUE,trigger)</f>
        <v>1.3920612433748807E-2</v>
      </c>
      <c r="AI3476" s="45">
        <f t="shared" si="68"/>
        <v>-0.33394918581321209</v>
      </c>
    </row>
    <row r="3477" spans="27:35" x14ac:dyDescent="0.2">
      <c r="AA3477" s="122" t="s">
        <v>88</v>
      </c>
      <c r="AB3477" s="40">
        <f>_xll.qlInterestRateIndexFixingDate($X$9,AC3477)</f>
        <v>63786</v>
      </c>
      <c r="AC3477" s="40">
        <f>_xll.qlCalendarAdvance(calendar,$AC3476,AA3477,,,trigger)</f>
        <v>63788</v>
      </c>
      <c r="AD3477" s="40">
        <f>_xll.qlInterestRateIndexMaturity($X$9,AC3477,)</f>
        <v>63972</v>
      </c>
      <c r="AE3477" s="43">
        <f>_xll.qlTenorBasisValue(TenorBasis6M,AC3477,_xll.ohTrigger(trigger,$X$24))</f>
        <v>1.932428645147068E-4</v>
      </c>
      <c r="AF3477" s="90">
        <f>_xll.qlTenorBasisForwardRate(TenorBasis6M,AC3477,_xll.ohTrigger(trigger,$X$24))</f>
        <v>1.3835991604593667E-2</v>
      </c>
      <c r="AG3477" s="90">
        <f>_xll.qlIndexFixing(TenorBasisIndex6M,$AB3477,TRUE,_xll.ohTrigger(trigger,$X$24))</f>
        <v>1.3887817487478448E-2</v>
      </c>
      <c r="AH3477" s="43">
        <f>_xll.qlIndexFixing($X$9,$AB3477,TRUE,trigger)</f>
        <v>1.3921246732511453E-2</v>
      </c>
      <c r="AI3477" s="45">
        <f t="shared" si="68"/>
        <v>-0.33429245033004051</v>
      </c>
    </row>
    <row r="3478" spans="27:35" x14ac:dyDescent="0.2">
      <c r="AA3478" s="122" t="s">
        <v>88</v>
      </c>
      <c r="AB3478" s="40">
        <f>_xll.qlInterestRateIndexFixingDate($X$9,AC3478)</f>
        <v>63793</v>
      </c>
      <c r="AC3478" s="40">
        <f>_xll.qlCalendarAdvance(calendar,$AC3477,AA3478,,,trigger)</f>
        <v>63795</v>
      </c>
      <c r="AD3478" s="40">
        <f>_xll.qlInterestRateIndexMaturity($X$9,AC3478,)</f>
        <v>63978</v>
      </c>
      <c r="AE3478" s="43">
        <f>_xll.qlTenorBasisValue(TenorBasis6M,AC3478,_xll.ohTrigger(trigger,$X$24))</f>
        <v>1.9324071828727369E-4</v>
      </c>
      <c r="AF3478" s="90">
        <f>_xll.qlTenorBasisForwardRate(TenorBasis6M,AC3478,_xll.ohTrigger(trigger,$X$24))</f>
        <v>1.3836275645906141E-2</v>
      </c>
      <c r="AG3478" s="90">
        <f>_xll.qlIndexFixing(TenorBasisIndex6M,$AB3478,TRUE,_xll.ohTrigger(trigger,$X$24))</f>
        <v>1.3888099602817767E-2</v>
      </c>
      <c r="AH3478" s="43">
        <f>_xll.qlIndexFixing($X$9,$AB3478,TRUE,trigger)</f>
        <v>1.3921559015754252E-2</v>
      </c>
      <c r="AI3478" s="45">
        <f t="shared" si="68"/>
        <v>-0.33459412936484922</v>
      </c>
    </row>
    <row r="3479" spans="27:35" x14ac:dyDescent="0.2">
      <c r="AA3479" s="122" t="s">
        <v>88</v>
      </c>
      <c r="AB3479" s="40">
        <f>_xll.qlInterestRateIndexFixingDate($X$9,AC3479)</f>
        <v>63800</v>
      </c>
      <c r="AC3479" s="40">
        <f>_xll.qlCalendarAdvance(calendar,$AC3478,AA3479,,,trigger)</f>
        <v>63802</v>
      </c>
      <c r="AD3479" s="40">
        <f>_xll.qlInterestRateIndexMaturity($X$9,AC3479,)</f>
        <v>63983</v>
      </c>
      <c r="AE3479" s="43">
        <f>_xll.qlTenorBasisValue(TenorBasis6M,AC3479,_xll.ohTrigger(trigger,$X$24))</f>
        <v>1.9323857933902078E-4</v>
      </c>
      <c r="AF3479" s="90">
        <f>_xll.qlTenorBasisForwardRate(TenorBasis6M,AC3479,_xll.ohTrigger(trigger,$X$24))</f>
        <v>1.3836246358571246E-2</v>
      </c>
      <c r="AG3479" s="90">
        <f>_xll.qlIndexFixing(TenorBasisIndex6M,$AB3479,TRUE,_xll.ohTrigger(trigger,$X$24))</f>
        <v>1.3888066395972254E-2</v>
      </c>
      <c r="AH3479" s="43">
        <f>_xll.qlIndexFixing($X$9,$AB3479,TRUE,trigger)</f>
        <v>1.3921551954151352E-2</v>
      </c>
      <c r="AI3479" s="45">
        <f t="shared" si="68"/>
        <v>-0.33485558179098196</v>
      </c>
    </row>
    <row r="3480" spans="27:35" x14ac:dyDescent="0.2">
      <c r="AA3480" s="122" t="s">
        <v>88</v>
      </c>
      <c r="AB3480" s="40">
        <f>_xll.qlInterestRateIndexFixingDate($X$9,AC3480)</f>
        <v>63807</v>
      </c>
      <c r="AC3480" s="40">
        <f>_xll.qlCalendarAdvance(calendar,$AC3479,AA3480,,,trigger)</f>
        <v>63809</v>
      </c>
      <c r="AD3480" s="40">
        <f>_xll.qlInterestRateIndexMaturity($X$9,AC3480,)</f>
        <v>63990</v>
      </c>
      <c r="AE3480" s="43">
        <f>_xll.qlTenorBasisValue(TenorBasis6M,AC3480,_xll.ohTrigger(trigger,$X$24))</f>
        <v>1.9323644764551517E-4</v>
      </c>
      <c r="AF3480" s="90">
        <f>_xll.qlTenorBasisForwardRate(TenorBasis6M,AC3480,_xll.ohTrigger(trigger,$X$24))</f>
        <v>1.3836809243191046E-2</v>
      </c>
      <c r="AG3480" s="90">
        <f>_xll.qlIndexFixing(TenorBasisIndex6M,$AB3480,TRUE,_xll.ohTrigger(trigger,$X$24))</f>
        <v>1.38886293470092E-2</v>
      </c>
      <c r="AH3480" s="43">
        <f>_xll.qlIndexFixing($X$9,$AB3480,TRUE,trigger)</f>
        <v>1.3922147227679501E-2</v>
      </c>
      <c r="AI3480" s="45">
        <f t="shared" si="68"/>
        <v>-0.33517880670300843</v>
      </c>
    </row>
    <row r="3481" spans="27:35" x14ac:dyDescent="0.2">
      <c r="AA3481" s="122" t="s">
        <v>88</v>
      </c>
      <c r="AB3481" s="40">
        <f>_xll.qlInterestRateIndexFixingDate($X$9,AC3481)</f>
        <v>63814</v>
      </c>
      <c r="AC3481" s="40">
        <f>_xll.qlCalendarAdvance(calendar,$AC3480,AA3481,,,trigger)</f>
        <v>63816</v>
      </c>
      <c r="AD3481" s="40">
        <f>_xll.qlInterestRateIndexMaturity($X$9,AC3481,)</f>
        <v>63997</v>
      </c>
      <c r="AE3481" s="43">
        <f>_xll.qlTenorBasisValue(TenorBasis6M,AC3481,_xll.ohTrigger(trigger,$X$24))</f>
        <v>1.9323432318240496E-4</v>
      </c>
      <c r="AF3481" s="90">
        <f>_xll.qlTenorBasisForwardRate(TenorBasis6M,AC3481,_xll.ohTrigger(trigger,$X$24))</f>
        <v>1.3837358863223626E-2</v>
      </c>
      <c r="AG3481" s="90">
        <f>_xll.qlIndexFixing(TenorBasisIndex6M,$AB3481,TRUE,_xll.ohTrigger(trigger,$X$24))</f>
        <v>1.3889179033117545E-2</v>
      </c>
      <c r="AH3481" s="43">
        <f>_xll.qlIndexFixing($X$9,$AB3481,TRUE,trigger)</f>
        <v>1.392272851844265E-2</v>
      </c>
      <c r="AI3481" s="45">
        <f t="shared" si="68"/>
        <v>-0.33549485325105532</v>
      </c>
    </row>
    <row r="3482" spans="27:35" x14ac:dyDescent="0.2">
      <c r="AA3482" s="122" t="s">
        <v>88</v>
      </c>
      <c r="AB3482" s="40">
        <f>_xll.qlInterestRateIndexFixingDate($X$9,AC3482)</f>
        <v>63821</v>
      </c>
      <c r="AC3482" s="40">
        <f>_xll.qlCalendarAdvance(calendar,$AC3481,AA3482,,,trigger)</f>
        <v>63823</v>
      </c>
      <c r="AD3482" s="40">
        <f>_xll.qlInterestRateIndexMaturity($X$9,AC3482,)</f>
        <v>64004</v>
      </c>
      <c r="AE3482" s="43">
        <f>_xll.qlTenorBasisValue(TenorBasis6M,AC3482,_xll.ohTrigger(trigger,$X$24))</f>
        <v>1.9323220592541894E-4</v>
      </c>
      <c r="AF3482" s="90">
        <f>_xll.qlTenorBasisForwardRate(TenorBasis6M,AC3482,_xll.ohTrigger(trigger,$X$24))</f>
        <v>1.3837895218634981E-2</v>
      </c>
      <c r="AG3482" s="90">
        <f>_xll.qlIndexFixing(TenorBasisIndex6M,$AB3482,TRUE,_xll.ohTrigger(trigger,$X$24))</f>
        <v>1.388971545426107E-2</v>
      </c>
      <c r="AH3482" s="43">
        <f>_xll.qlIndexFixing($X$9,$AB3482,TRUE,trigger)</f>
        <v>1.3923295826430197E-2</v>
      </c>
      <c r="AI3482" s="45">
        <f t="shared" si="68"/>
        <v>-0.33580372169127182</v>
      </c>
    </row>
    <row r="3483" spans="27:35" x14ac:dyDescent="0.2">
      <c r="AA3483" s="122" t="s">
        <v>88</v>
      </c>
      <c r="AB3483" s="40">
        <f>_xll.qlInterestRateIndexFixingDate($X$9,AC3483)</f>
        <v>63828</v>
      </c>
      <c r="AC3483" s="40">
        <f>_xll.qlCalendarAdvance(calendar,$AC3482,AA3483,,,trigger)</f>
        <v>63830</v>
      </c>
      <c r="AD3483" s="40">
        <f>_xll.qlInterestRateIndexMaturity($X$9,AC3483,)</f>
        <v>64012</v>
      </c>
      <c r="AE3483" s="43">
        <f>_xll.qlTenorBasisValue(TenorBasis6M,AC3483,_xll.ohTrigger(trigger,$X$24))</f>
        <v>1.9323009585036624E-4</v>
      </c>
      <c r="AF3483" s="90">
        <f>_xll.qlTenorBasisForwardRate(TenorBasis6M,AC3483,_xll.ohTrigger(trigger,$X$24))</f>
        <v>1.3838716435620046E-2</v>
      </c>
      <c r="AG3483" s="90">
        <f>_xll.qlIndexFixing(TenorBasisIndex6M,$AB3483,TRUE,_xll.ohTrigger(trigger,$X$24))</f>
        <v>1.3890538730009826E-2</v>
      </c>
      <c r="AH3483" s="43">
        <f>_xll.qlIndexFixing($X$9,$AB3483,TRUE,trigger)</f>
        <v>1.3924152471121254E-2</v>
      </c>
      <c r="AI3483" s="45">
        <f t="shared" si="68"/>
        <v>-0.33613741111427481</v>
      </c>
    </row>
    <row r="3484" spans="27:35" x14ac:dyDescent="0.2">
      <c r="AA3484" s="122" t="s">
        <v>88</v>
      </c>
      <c r="AB3484" s="40">
        <f>_xll.qlInterestRateIndexFixingDate($X$9,AC3484)</f>
        <v>63835</v>
      </c>
      <c r="AC3484" s="40">
        <f>_xll.qlCalendarAdvance(calendar,$AC3483,AA3484,,,trigger)</f>
        <v>63837</v>
      </c>
      <c r="AD3484" s="40">
        <f>_xll.qlInterestRateIndexMaturity($X$9,AC3484,)</f>
        <v>64019</v>
      </c>
      <c r="AE3484" s="43">
        <f>_xll.qlTenorBasisValue(TenorBasis6M,AC3484,_xll.ohTrigger(trigger,$X$24))</f>
        <v>1.9322799293313626E-4</v>
      </c>
      <c r="AF3484" s="90">
        <f>_xll.qlTenorBasisForwardRate(TenorBasis6M,AC3484,_xll.ohTrigger(trigger,$X$24))</f>
        <v>1.38392253336923E-2</v>
      </c>
      <c r="AG3484" s="90">
        <f>_xll.qlIndexFixing(TenorBasisIndex6M,$AB3484,TRUE,_xll.ohTrigger(trigger,$X$24))</f>
        <v>1.389104769317814E-2</v>
      </c>
      <c r="AH3484" s="43">
        <f>_xll.qlIndexFixing($X$9,$AB3484,TRUE,trigger)</f>
        <v>1.3924690835496313E-2</v>
      </c>
      <c r="AI3484" s="45">
        <f t="shared" si="68"/>
        <v>-0.33643142318172736</v>
      </c>
    </row>
    <row r="3485" spans="27:35" x14ac:dyDescent="0.2">
      <c r="AA3485" s="122" t="s">
        <v>88</v>
      </c>
      <c r="AB3485" s="40">
        <f>_xll.qlInterestRateIndexFixingDate($X$9,AC3485)</f>
        <v>63842</v>
      </c>
      <c r="AC3485" s="40">
        <f>_xll.qlCalendarAdvance(calendar,$AC3484,AA3485,,,trigger)</f>
        <v>63844</v>
      </c>
      <c r="AD3485" s="40">
        <f>_xll.qlInterestRateIndexMaturity($X$9,AC3485,)</f>
        <v>64026</v>
      </c>
      <c r="AE3485" s="43">
        <f>_xll.qlTenorBasisValue(TenorBasis6M,AC3485,_xll.ohTrigger(trigger,$X$24))</f>
        <v>1.9322589714969828E-4</v>
      </c>
      <c r="AF3485" s="90">
        <f>_xll.qlTenorBasisForwardRate(TenorBasis6M,AC3485,_xll.ohTrigger(trigger,$X$24))</f>
        <v>1.3839720966529929E-2</v>
      </c>
      <c r="AG3485" s="90">
        <f>_xll.qlIndexFixing(TenorBasisIndex6M,$AB3485,TRUE,_xll.ohTrigger(trigger,$X$24))</f>
        <v>1.3891543390766611E-2</v>
      </c>
      <c r="AH3485" s="43">
        <f>_xll.qlIndexFixing($X$9,$AB3485,TRUE,trigger)</f>
        <v>1.3925215216521068E-2</v>
      </c>
      <c r="AI3485" s="45">
        <f t="shared" si="68"/>
        <v>-0.33671825754456874</v>
      </c>
    </row>
    <row r="3486" spans="27:35" x14ac:dyDescent="0.2">
      <c r="AA3486" s="122" t="s">
        <v>88</v>
      </c>
      <c r="AB3486" s="40">
        <f>_xll.qlInterestRateIndexFixingDate($X$9,AC3486)</f>
        <v>63849</v>
      </c>
      <c r="AC3486" s="40">
        <f>_xll.qlCalendarAdvance(calendar,$AC3485,AA3486,,,trigger)</f>
        <v>63851</v>
      </c>
      <c r="AD3486" s="40">
        <f>_xll.qlInterestRateIndexMaturity($X$9,AC3486,)</f>
        <v>64033</v>
      </c>
      <c r="AE3486" s="43">
        <f>_xll.qlTenorBasisValue(TenorBasis6M,AC3486,_xll.ohTrigger(trigger,$X$24))</f>
        <v>1.9322380847610121E-4</v>
      </c>
      <c r="AF3486" s="90">
        <f>_xll.qlTenorBasisForwardRate(TenorBasis6M,AC3486,_xll.ohTrigger(trigger,$X$24))</f>
        <v>1.3840203334099114E-2</v>
      </c>
      <c r="AG3486" s="90">
        <f>_xll.qlIndexFixing(TenorBasisIndex6M,$AB3486,TRUE,_xll.ohTrigger(trigger,$X$24))</f>
        <v>1.3892025822743176E-2</v>
      </c>
      <c r="AH3486" s="43">
        <f>_xll.qlIndexFixing($X$9,$AB3486,TRUE,trigger)</f>
        <v>1.3925725614184103E-2</v>
      </c>
      <c r="AI3486" s="45">
        <f t="shared" si="68"/>
        <v>-0.33699791440926563</v>
      </c>
    </row>
    <row r="3487" spans="27:35" x14ac:dyDescent="0.2">
      <c r="AA3487" s="122" t="s">
        <v>88</v>
      </c>
      <c r="AB3487" s="40">
        <f>_xll.qlInterestRateIndexFixingDate($X$9,AC3487)</f>
        <v>63856</v>
      </c>
      <c r="AC3487" s="40">
        <f>_xll.qlCalendarAdvance(calendar,$AC3486,AA3487,,,trigger)</f>
        <v>63858</v>
      </c>
      <c r="AD3487" s="40">
        <f>_xll.qlInterestRateIndexMaturity($X$9,AC3487,)</f>
        <v>64039</v>
      </c>
      <c r="AE3487" s="43">
        <f>_xll.qlTenorBasisValue(TenorBasis6M,AC3487,_xll.ohTrigger(trigger,$X$24))</f>
        <v>1.9322172688847342E-4</v>
      </c>
      <c r="AF3487" s="90">
        <f>_xll.qlTenorBasisForwardRate(TenorBasis6M,AC3487,_xll.ohTrigger(trigger,$X$24))</f>
        <v>1.3840378025169931E-2</v>
      </c>
      <c r="AG3487" s="90">
        <f>_xll.qlIndexFixing(TenorBasisIndex6M,$AB3487,TRUE,_xll.ohTrigger(trigger,$X$24))</f>
        <v>1.3892198584306962E-2</v>
      </c>
      <c r="AH3487" s="43">
        <f>_xll.qlIndexFixing($X$9,$AB3487,TRUE,trigger)</f>
        <v>1.3925922624307755E-2</v>
      </c>
      <c r="AI3487" s="45">
        <f t="shared" si="68"/>
        <v>-0.3372404000079321</v>
      </c>
    </row>
    <row r="3488" spans="27:35" x14ac:dyDescent="0.2">
      <c r="AA3488" s="122" t="s">
        <v>88</v>
      </c>
      <c r="AB3488" s="40">
        <f>_xll.qlInterestRateIndexFixingDate($X$9,AC3488)</f>
        <v>63863</v>
      </c>
      <c r="AC3488" s="40">
        <f>_xll.qlCalendarAdvance(calendar,$AC3487,AA3488,,,trigger)</f>
        <v>63865</v>
      </c>
      <c r="AD3488" s="40">
        <f>_xll.qlInterestRateIndexMaturity($X$9,AC3488,)</f>
        <v>64046</v>
      </c>
      <c r="AE3488" s="43">
        <f>_xll.qlTenorBasisValue(TenorBasis6M,AC3488,_xll.ohTrigger(trigger,$X$24))</f>
        <v>1.9321965236302228E-4</v>
      </c>
      <c r="AF3488" s="90">
        <f>_xll.qlTenorBasisForwardRate(TenorBasis6M,AC3488,_xll.ohTrigger(trigger,$X$24))</f>
        <v>1.384083479213628E-2</v>
      </c>
      <c r="AG3488" s="90">
        <f>_xll.qlIndexFixing(TenorBasisIndex6M,$AB3488,TRUE,_xll.ohTrigger(trigger,$X$24))</f>
        <v>1.389265541494702E-2</v>
      </c>
      <c r="AH3488" s="43">
        <f>_xll.qlIndexFixing($X$9,$AB3488,TRUE,trigger)</f>
        <v>1.3926406035395709E-2</v>
      </c>
      <c r="AI3488" s="45">
        <f t="shared" si="68"/>
        <v>-0.3375062044868975</v>
      </c>
    </row>
    <row r="3489" spans="27:35" x14ac:dyDescent="0.2">
      <c r="AA3489" s="122" t="s">
        <v>88</v>
      </c>
      <c r="AB3489" s="40">
        <f>_xll.qlInterestRateIndexFixingDate($X$9,AC3489)</f>
        <v>63870</v>
      </c>
      <c r="AC3489" s="40">
        <f>_xll.qlCalendarAdvance(calendar,$AC3488,AA3489,,,trigger)</f>
        <v>63872</v>
      </c>
      <c r="AD3489" s="40">
        <f>_xll.qlInterestRateIndexMaturity($X$9,AC3489,)</f>
        <v>64053</v>
      </c>
      <c r="AE3489" s="43">
        <f>_xll.qlTenorBasisValue(TenorBasis6M,AC3489,_xll.ohTrigger(trigger,$X$24))</f>
        <v>1.9321758487603414E-4</v>
      </c>
      <c r="AF3489" s="90">
        <f>_xll.qlTenorBasisForwardRate(TenorBasis6M,AC3489,_xll.ohTrigger(trigger,$X$24))</f>
        <v>1.384127829424513E-2</v>
      </c>
      <c r="AG3489" s="90">
        <f>_xll.qlIndexFixing(TenorBasisIndex6M,$AB3489,TRUE,_xll.ohTrigger(trigger,$X$24))</f>
        <v>1.3893098980386867E-2</v>
      </c>
      <c r="AH3489" s="43">
        <f>_xll.qlIndexFixing($X$9,$AB3489,TRUE,trigger)</f>
        <v>1.3926875463629453E-2</v>
      </c>
      <c r="AI3489" s="45">
        <f t="shared" si="68"/>
        <v>-0.3377648324258582</v>
      </c>
    </row>
    <row r="3490" spans="27:35" x14ac:dyDescent="0.2">
      <c r="AA3490" s="122" t="s">
        <v>88</v>
      </c>
      <c r="AB3490" s="40">
        <f>_xll.qlInterestRateIndexFixingDate($X$9,AC3490)</f>
        <v>63877</v>
      </c>
      <c r="AC3490" s="40">
        <f>_xll.qlCalendarAdvance(calendar,$AC3489,AA3490,,,trigger)</f>
        <v>63879</v>
      </c>
      <c r="AD3490" s="40">
        <f>_xll.qlInterestRateIndexMaturity($X$9,AC3490,)</f>
        <v>64060</v>
      </c>
      <c r="AE3490" s="43">
        <f>_xll.qlTenorBasisValue(TenorBasis6M,AC3490,_xll.ohTrigger(trigger,$X$24))</f>
        <v>1.9321552440387392E-4</v>
      </c>
      <c r="AF3490" s="90">
        <f>_xll.qlTenorBasisForwardRate(TenorBasis6M,AC3490,_xll.ohTrigger(trigger,$X$24))</f>
        <v>1.3841708531465125E-2</v>
      </c>
      <c r="AG3490" s="90">
        <f>_xll.qlIndexFixing(TenorBasisIndex6M,$AB3490,TRUE,_xll.ohTrigger(trigger,$X$24))</f>
        <v>1.3893529280592941E-2</v>
      </c>
      <c r="AH3490" s="43">
        <f>_xll.qlIndexFixing($X$9,$AB3490,TRUE,trigger)</f>
        <v>1.3927330908999268E-2</v>
      </c>
      <c r="AI3490" s="45">
        <f t="shared" si="68"/>
        <v>-0.33801628406326945</v>
      </c>
    </row>
    <row r="3491" spans="27:35" x14ac:dyDescent="0.2">
      <c r="AA3491" s="122" t="s">
        <v>88</v>
      </c>
      <c r="AB3491" s="40">
        <f>_xll.qlInterestRateIndexFixingDate($X$9,AC3491)</f>
        <v>63884</v>
      </c>
      <c r="AC3491" s="40">
        <f>_xll.qlCalendarAdvance(calendar,$AC3490,AA3491,,,trigger)</f>
        <v>63886</v>
      </c>
      <c r="AD3491" s="40">
        <f>_xll.qlInterestRateIndexMaturity($X$9,AC3491,)</f>
        <v>64067</v>
      </c>
      <c r="AE3491" s="43">
        <f>_xll.qlTenorBasisValue(TenorBasis6M,AC3491,_xll.ohTrigger(trigger,$X$24))</f>
        <v>1.932134709229849E-4</v>
      </c>
      <c r="AF3491" s="90">
        <f>_xll.qlTenorBasisForwardRate(TenorBasis6M,AC3491,_xll.ohTrigger(trigger,$X$24))</f>
        <v>1.3842125503763581E-2</v>
      </c>
      <c r="AG3491" s="90">
        <f>_xll.qlIndexFixing(TenorBasisIndex6M,$AB3491,TRUE,_xll.ohTrigger(trigger,$X$24))</f>
        <v>1.3893946315535212E-2</v>
      </c>
      <c r="AH3491" s="43">
        <f>_xll.qlIndexFixing($X$9,$AB3491,TRUE,trigger)</f>
        <v>1.3927772371497208E-2</v>
      </c>
      <c r="AI3491" s="45">
        <f t="shared" si="68"/>
        <v>-0.33826055961996143</v>
      </c>
    </row>
    <row r="3492" spans="27:35" x14ac:dyDescent="0.2">
      <c r="AA3492" s="122" t="s">
        <v>88</v>
      </c>
      <c r="AB3492" s="40">
        <f>_xll.qlInterestRateIndexFixingDate($X$9,AC3492)</f>
        <v>63891</v>
      </c>
      <c r="AC3492" s="40">
        <f>_xll.qlCalendarAdvance(calendar,$AC3491,AA3492,,,trigger)</f>
        <v>63893</v>
      </c>
      <c r="AD3492" s="40">
        <f>_xll.qlInterestRateIndexMaturity($X$9,AC3492,)</f>
        <v>64075</v>
      </c>
      <c r="AE3492" s="43">
        <f>_xll.qlTenorBasisValue(TenorBasis6M,AC3492,_xll.ohTrigger(trigger,$X$24))</f>
        <v>1.9321142440988849E-4</v>
      </c>
      <c r="AF3492" s="90">
        <f>_xll.qlTenorBasisForwardRate(TenorBasis6M,AC3492,_xll.ohTrigger(trigger,$X$24))</f>
        <v>1.3842818967041879E-2</v>
      </c>
      <c r="AG3492" s="90">
        <f>_xll.qlIndexFixing(TenorBasisIndex6M,$AB3492,TRUE,_xll.ohTrigger(trigger,$X$24))</f>
        <v>1.3894641834878442E-2</v>
      </c>
      <c r="AH3492" s="43">
        <f>_xll.qlIndexFixing($X$9,$AB3492,TRUE,trigger)</f>
        <v>1.3928494348992997E-2</v>
      </c>
      <c r="AI3492" s="45">
        <f t="shared" si="68"/>
        <v>-0.33852514114555632</v>
      </c>
    </row>
    <row r="3493" spans="27:35" x14ac:dyDescent="0.2">
      <c r="AA3493" s="122" t="s">
        <v>88</v>
      </c>
      <c r="AB3493" s="40">
        <f>_xll.qlInterestRateIndexFixingDate($X$9,AC3493)</f>
        <v>63898</v>
      </c>
      <c r="AC3493" s="40">
        <f>_xll.qlCalendarAdvance(calendar,$AC3492,AA3493,,,trigger)</f>
        <v>63900</v>
      </c>
      <c r="AD3493" s="40">
        <f>_xll.qlInterestRateIndexMaturity($X$9,AC3493,)</f>
        <v>64082</v>
      </c>
      <c r="AE3493" s="43">
        <f>_xll.qlTenorBasisValue(TenorBasis6M,AC3493,_xll.ohTrigger(trigger,$X$24))</f>
        <v>1.9320938484118392E-4</v>
      </c>
      <c r="AF3493" s="90">
        <f>_xll.qlTenorBasisForwardRate(TenorBasis6M,AC3493,_xll.ohTrigger(trigger,$X$24))</f>
        <v>1.3843208476819717E-2</v>
      </c>
      <c r="AG3493" s="90">
        <f>_xll.qlIndexFixing(TenorBasisIndex6M,$AB3493,TRUE,_xll.ohTrigger(trigger,$X$24))</f>
        <v>1.3895031406647572E-2</v>
      </c>
      <c r="AH3493" s="43">
        <f>_xll.qlIndexFixing($X$9,$AB3493,TRUE,trigger)</f>
        <v>1.3928906862841572E-2</v>
      </c>
      <c r="AI3493" s="45">
        <f t="shared" si="68"/>
        <v>-0.33875456194000164</v>
      </c>
    </row>
    <row r="3494" spans="27:35" x14ac:dyDescent="0.2">
      <c r="AA3494" s="122" t="s">
        <v>88</v>
      </c>
      <c r="AB3494" s="40">
        <f>_xll.qlInterestRateIndexFixingDate($X$9,AC3494)</f>
        <v>63905</v>
      </c>
      <c r="AC3494" s="40">
        <f>_xll.qlCalendarAdvance(calendar,$AC3493,AA3494,,,trigger)</f>
        <v>63907</v>
      </c>
      <c r="AD3494" s="40">
        <f>_xll.qlInterestRateIndexMaturity($X$9,AC3494,)</f>
        <v>64089</v>
      </c>
      <c r="AE3494" s="43">
        <f>_xll.qlTenorBasisValue(TenorBasis6M,AC3494,_xll.ohTrigger(trigger,$X$24))</f>
        <v>1.9320735219354802E-4</v>
      </c>
      <c r="AF3494" s="90">
        <f>_xll.qlTenorBasisForwardRate(TenorBasis6M,AC3494,_xll.ohTrigger(trigger,$X$24))</f>
        <v>1.3843584721071734E-2</v>
      </c>
      <c r="AG3494" s="90">
        <f>_xll.qlIndexFixing(TenorBasisIndex6M,$AB3494,TRUE,_xll.ohTrigger(trigger,$X$24))</f>
        <v>1.3895407712546102E-2</v>
      </c>
      <c r="AH3494" s="43">
        <f>_xll.qlIndexFixing($X$9,$AB3494,TRUE,trigger)</f>
        <v>1.3929305393251564E-2</v>
      </c>
      <c r="AI3494" s="45">
        <f t="shared" si="68"/>
        <v>-0.3389768070546223</v>
      </c>
    </row>
    <row r="3495" spans="27:35" x14ac:dyDescent="0.2">
      <c r="AA3495" s="122" t="s">
        <v>88</v>
      </c>
      <c r="AB3495" s="40">
        <f>_xll.qlInterestRateIndexFixingDate($X$9,AC3495)</f>
        <v>63909</v>
      </c>
      <c r="AC3495" s="40">
        <f>_xll.qlCalendarAdvance(calendar,$AC3494,AA3495,,,trigger)</f>
        <v>63915</v>
      </c>
      <c r="AD3495" s="40">
        <f>_xll.qlInterestRateIndexMaturity($X$9,AC3495,)</f>
        <v>64097</v>
      </c>
      <c r="AE3495" s="43">
        <f>_xll.qlTenorBasisValue(TenorBasis6M,AC3495,_xll.ohTrigger(trigger,$X$24))</f>
        <v>1.9320503761264017E-4</v>
      </c>
      <c r="AF3495" s="90">
        <f>_xll.qlTenorBasisForwardRate(TenorBasis6M,AC3495,_xll.ohTrigger(trigger,$X$24))</f>
        <v>1.3843998470963225E-2</v>
      </c>
      <c r="AG3495" s="90">
        <f>_xll.qlIndexFixing(TenorBasisIndex6M,$AB3495,TRUE,_xll.ohTrigger(trigger,$X$24))</f>
        <v>1.3895821532468168E-2</v>
      </c>
      <c r="AH3495" s="43">
        <f>_xll.qlIndexFixing($X$9,$AB3495,TRUE,trigger)</f>
        <v>1.3929743733987142E-2</v>
      </c>
      <c r="AI3495" s="45">
        <f t="shared" si="68"/>
        <v>-0.33922201518973849</v>
      </c>
    </row>
    <row r="3496" spans="27:35" x14ac:dyDescent="0.2">
      <c r="AA3496" s="122" t="s">
        <v>88</v>
      </c>
      <c r="AB3496" s="40">
        <f>_xll.qlInterestRateIndexFixingDate($X$9,AC3496)</f>
        <v>63919</v>
      </c>
      <c r="AC3496" s="40">
        <f>_xll.qlCalendarAdvance(calendar,$AC3495,AA3496,,,trigger)</f>
        <v>63922</v>
      </c>
      <c r="AD3496" s="40">
        <f>_xll.qlInterestRateIndexMaturity($X$9,AC3496,)</f>
        <v>64103</v>
      </c>
      <c r="AE3496" s="43">
        <f>_xll.qlTenorBasisValue(TenorBasis6M,AC3496,_xll.ohTrigger(trigger,$X$24))</f>
        <v>1.9320301971768777E-4</v>
      </c>
      <c r="AF3496" s="90">
        <f>_xll.qlTenorBasisForwardRate(TenorBasis6M,AC3496,_xll.ohTrigger(trigger,$X$24))</f>
        <v>1.384406039993129E-2</v>
      </c>
      <c r="AG3496" s="90">
        <f>_xll.qlIndexFixing(TenorBasisIndex6M,$AB3496,TRUE,_xll.ohTrigger(trigger,$X$24))</f>
        <v>1.389588152845286E-2</v>
      </c>
      <c r="AH3496" s="43">
        <f>_xll.qlIndexFixing($X$9,$AB3496,TRUE,trigger)</f>
        <v>1.3929821877397006E-2</v>
      </c>
      <c r="AI3496" s="45">
        <f t="shared" si="68"/>
        <v>-0.33940348944145815</v>
      </c>
    </row>
    <row r="3497" spans="27:35" x14ac:dyDescent="0.2">
      <c r="AA3497" s="122" t="s">
        <v>88</v>
      </c>
      <c r="AB3497" s="40">
        <f>_xll.qlInterestRateIndexFixingDate($X$9,AC3497)</f>
        <v>63927</v>
      </c>
      <c r="AC3497" s="40">
        <f>_xll.qlCalendarAdvance(calendar,$AC3496,AA3497,,,trigger)</f>
        <v>63929</v>
      </c>
      <c r="AD3497" s="40">
        <f>_xll.qlInterestRateIndexMaturity($X$9,AC3497,)</f>
        <v>64110</v>
      </c>
      <c r="AE3497" s="43">
        <f>_xll.qlTenorBasisValue(TenorBasis6M,AC3497,_xll.ohTrigger(trigger,$X$24))</f>
        <v>1.9320100867100499E-4</v>
      </c>
      <c r="AF3497" s="90">
        <f>_xll.qlTenorBasisForwardRate(TenorBasis6M,AC3497,_xll.ohTrigger(trigger,$X$24))</f>
        <v>1.3844395887030164E-2</v>
      </c>
      <c r="AG3497" s="90">
        <f>_xll.qlIndexFixing(TenorBasisIndex6M,$AB3497,TRUE,_xll.ohTrigger(trigger,$X$24))</f>
        <v>1.3896217076088504E-2</v>
      </c>
      <c r="AH3497" s="43">
        <f>_xll.qlIndexFixing($X$9,$AB3497,TRUE,trigger)</f>
        <v>1.3930177444911445E-2</v>
      </c>
      <c r="AI3497" s="45">
        <f t="shared" si="68"/>
        <v>-0.33960368822940484</v>
      </c>
    </row>
    <row r="3498" spans="27:35" x14ac:dyDescent="0.2">
      <c r="AA3498" s="122" t="s">
        <v>88</v>
      </c>
      <c r="AB3498" s="40">
        <f>_xll.qlInterestRateIndexFixingDate($X$9,AC3498)</f>
        <v>63934</v>
      </c>
      <c r="AC3498" s="40">
        <f>_xll.qlCalendarAdvance(calendar,$AC3497,AA3498,,,trigger)</f>
        <v>63936</v>
      </c>
      <c r="AD3498" s="40">
        <f>_xll.qlInterestRateIndexMaturity($X$9,AC3498,)</f>
        <v>64117</v>
      </c>
      <c r="AE3498" s="43">
        <f>_xll.qlTenorBasisValue(TenorBasis6M,AC3498,_xll.ohTrigger(trigger,$X$24))</f>
        <v>1.9319900444958739E-4</v>
      </c>
      <c r="AF3498" s="90">
        <f>_xll.qlTenorBasisForwardRate(TenorBasis6M,AC3498,_xll.ohTrigger(trigger,$X$24))</f>
        <v>1.3844718108989334E-2</v>
      </c>
      <c r="AG3498" s="90">
        <f>_xll.qlIndexFixing(TenorBasisIndex6M,$AB3498,TRUE,_xll.ohTrigger(trigger,$X$24))</f>
        <v>1.3896539358239526E-2</v>
      </c>
      <c r="AH3498" s="43">
        <f>_xll.qlIndexFixing($X$9,$AB3498,TRUE,trigger)</f>
        <v>1.3930519029492175E-2</v>
      </c>
      <c r="AI3498" s="45">
        <f t="shared" ref="AI3498:AI3536" si="69">(AG3498-AH3498)*10000</f>
        <v>-0.33979671252648902</v>
      </c>
    </row>
    <row r="3499" spans="27:35" x14ac:dyDescent="0.2">
      <c r="AA3499" s="122" t="s">
        <v>88</v>
      </c>
      <c r="AB3499" s="40">
        <f>_xll.qlInterestRateIndexFixingDate($X$9,AC3499)</f>
        <v>63941</v>
      </c>
      <c r="AC3499" s="40">
        <f>_xll.qlCalendarAdvance(calendar,$AC3498,AA3499,,,trigger)</f>
        <v>63943</v>
      </c>
      <c r="AD3499" s="40">
        <f>_xll.qlInterestRateIndexMaturity($X$9,AC3499,)</f>
        <v>64124</v>
      </c>
      <c r="AE3499" s="43">
        <f>_xll.qlTenorBasisValue(TenorBasis6M,AC3499,_xll.ohTrigger(trigger,$X$24))</f>
        <v>1.9319700703050691E-4</v>
      </c>
      <c r="AF3499" s="90">
        <f>_xll.qlTenorBasisForwardRate(TenorBasis6M,AC3499,_xll.ohTrigger(trigger,$X$24))</f>
        <v>1.384502706577921E-2</v>
      </c>
      <c r="AG3499" s="90">
        <f>_xll.qlIndexFixing(TenorBasisIndex6M,$AB3499,TRUE,_xll.ohTrigger(trigger,$X$24))</f>
        <v>1.3896848374879868E-2</v>
      </c>
      <c r="AH3499" s="43">
        <f>_xll.qlIndexFixing($X$9,$AB3499,TRUE,trigger)</f>
        <v>1.393084663113346E-2</v>
      </c>
      <c r="AI3499" s="45">
        <f t="shared" si="69"/>
        <v>-0.33998256253591624</v>
      </c>
    </row>
    <row r="3500" spans="27:35" x14ac:dyDescent="0.2">
      <c r="AA3500" s="122" t="s">
        <v>88</v>
      </c>
      <c r="AB3500" s="40">
        <f>_xll.qlInterestRateIndexFixingDate($X$9,AC3500)</f>
        <v>63948</v>
      </c>
      <c r="AC3500" s="40">
        <f>_xll.qlCalendarAdvance(calendar,$AC3499,AA3500,,,trigger)</f>
        <v>63950</v>
      </c>
      <c r="AD3500" s="40">
        <f>_xll.qlInterestRateIndexMaturity($X$9,AC3500,)</f>
        <v>64131</v>
      </c>
      <c r="AE3500" s="43">
        <f>_xll.qlTenorBasisValue(TenorBasis6M,AC3500,_xll.ohTrigger(trigger,$X$24))</f>
        <v>1.9319501639091148E-4</v>
      </c>
      <c r="AF3500" s="90">
        <f>_xll.qlTenorBasisForwardRate(TenorBasis6M,AC3500,_xll.ohTrigger(trigger,$X$24))</f>
        <v>1.3845322757370642E-2</v>
      </c>
      <c r="AG3500" s="90">
        <f>_xll.qlIndexFixing(TenorBasisIndex6M,$AB3500,TRUE,_xll.ohTrigger(trigger,$X$24))</f>
        <v>1.3897144125979944E-2</v>
      </c>
      <c r="AH3500" s="43">
        <f>_xll.qlIndexFixing($X$9,$AB3500,TRUE,trigger)</f>
        <v>1.3931160249828231E-2</v>
      </c>
      <c r="AI3500" s="45">
        <f t="shared" si="69"/>
        <v>-0.34016123848287089</v>
      </c>
    </row>
    <row r="3501" spans="27:35" x14ac:dyDescent="0.2">
      <c r="AA3501" s="122" t="s">
        <v>88</v>
      </c>
      <c r="AB3501" s="40">
        <f>_xll.qlInterestRateIndexFixingDate($X$9,AC3501)</f>
        <v>63955</v>
      </c>
      <c r="AC3501" s="40">
        <f>_xll.qlCalendarAdvance(calendar,$AC3500,AA3501,,,trigger)</f>
        <v>63957</v>
      </c>
      <c r="AD3501" s="40">
        <f>_xll.qlInterestRateIndexMaturity($X$9,AC3501,)</f>
        <v>64138</v>
      </c>
      <c r="AE3501" s="43">
        <f>_xll.qlTenorBasisValue(TenorBasis6M,AC3501,_xll.ohTrigger(trigger,$X$24))</f>
        <v>1.9319303250802487E-4</v>
      </c>
      <c r="AF3501" s="90">
        <f>_xll.qlTenorBasisForwardRate(TenorBasis6M,AC3501,_xll.ohTrigger(trigger,$X$24))</f>
        <v>1.384560518373581E-2</v>
      </c>
      <c r="AG3501" s="90">
        <f>_xll.qlIndexFixing(TenorBasisIndex6M,$AB3501,TRUE,_xll.ohTrigger(trigger,$X$24))</f>
        <v>1.3897426611507509E-2</v>
      </c>
      <c r="AH3501" s="43">
        <f>_xll.qlIndexFixing($X$9,$AB3501,TRUE,trigger)</f>
        <v>1.3931459885569862E-2</v>
      </c>
      <c r="AI3501" s="45">
        <f t="shared" si="69"/>
        <v>-0.34033274062353691</v>
      </c>
    </row>
    <row r="3502" spans="27:35" x14ac:dyDescent="0.2">
      <c r="AA3502" s="122" t="s">
        <v>88</v>
      </c>
      <c r="AB3502" s="40">
        <f>_xll.qlInterestRateIndexFixingDate($X$9,AC3502)</f>
        <v>63962</v>
      </c>
      <c r="AC3502" s="40">
        <f>_xll.qlCalendarAdvance(calendar,$AC3501,AA3502,,,trigger)</f>
        <v>63964</v>
      </c>
      <c r="AD3502" s="40">
        <f>_xll.qlInterestRateIndexMaturity($X$9,AC3502,)</f>
        <v>64145</v>
      </c>
      <c r="AE3502" s="43">
        <f>_xll.qlTenorBasisValue(TenorBasis6M,AC3502,_xll.ohTrigger(trigger,$X$24))</f>
        <v>1.9319105535914636E-4</v>
      </c>
      <c r="AF3502" s="90">
        <f>_xll.qlTenorBasisForwardRate(TenorBasis6M,AC3502,_xll.ohTrigger(trigger,$X$24))</f>
        <v>1.3845874344845565E-2</v>
      </c>
      <c r="AG3502" s="90">
        <f>_xll.qlIndexFixing(TenorBasisIndex6M,$AB3502,TRUE,_xll.ohTrigger(trigger,$X$24))</f>
        <v>1.3897695831438277E-2</v>
      </c>
      <c r="AH3502" s="43">
        <f>_xll.qlIndexFixing($X$9,$AB3502,TRUE,trigger)</f>
        <v>1.3931745538351734E-2</v>
      </c>
      <c r="AI3502" s="45">
        <f t="shared" si="69"/>
        <v>-0.34049706913456129</v>
      </c>
    </row>
    <row r="3503" spans="27:35" x14ac:dyDescent="0.2">
      <c r="AA3503" s="122" t="s">
        <v>88</v>
      </c>
      <c r="AB3503" s="40">
        <f>_xll.qlInterestRateIndexFixingDate($X$9,AC3503)</f>
        <v>63969</v>
      </c>
      <c r="AC3503" s="40">
        <f>_xll.qlCalendarAdvance(calendar,$AC3502,AA3503,,,trigger)</f>
        <v>63971</v>
      </c>
      <c r="AD3503" s="40">
        <f>_xll.qlInterestRateIndexMaturity($X$9,AC3503,)</f>
        <v>64152</v>
      </c>
      <c r="AE3503" s="43">
        <f>_xll.qlTenorBasisValue(TenorBasis6M,AC3503,_xll.ohTrigger(trigger,$X$24))</f>
        <v>1.931890849216506E-4</v>
      </c>
      <c r="AF3503" s="90">
        <f>_xll.qlTenorBasisForwardRate(TenorBasis6M,AC3503,_xll.ohTrigger(trigger,$X$24))</f>
        <v>1.3846130240673406E-2</v>
      </c>
      <c r="AG3503" s="90">
        <f>_xll.qlIndexFixing(TenorBasisIndex6M,$AB3503,TRUE,_xll.ohTrigger(trigger,$X$24))</f>
        <v>1.3897951785743984E-2</v>
      </c>
      <c r="AH3503" s="43">
        <f>_xll.qlIndexFixing($X$9,$AB3503,TRUE,trigger)</f>
        <v>1.3932017208167658E-2</v>
      </c>
      <c r="AI3503" s="45">
        <f t="shared" si="69"/>
        <v>-0.34065422423673952</v>
      </c>
    </row>
    <row r="3504" spans="27:35" x14ac:dyDescent="0.2">
      <c r="AA3504" s="122" t="s">
        <v>88</v>
      </c>
      <c r="AB3504" s="40">
        <f>_xll.qlInterestRateIndexFixingDate($X$9,AC3504)</f>
        <v>63976</v>
      </c>
      <c r="AC3504" s="40">
        <f>_xll.qlCalendarAdvance(calendar,$AC3503,AA3504,,,trigger)</f>
        <v>63978</v>
      </c>
      <c r="AD3504" s="40">
        <f>_xll.qlInterestRateIndexMaturity($X$9,AC3504,)</f>
        <v>64161</v>
      </c>
      <c r="AE3504" s="43">
        <f>_xll.qlTenorBasisValue(TenorBasis6M,AC3504,_xll.ohTrigger(trigger,$X$24))</f>
        <v>1.9318712117298724E-4</v>
      </c>
      <c r="AF3504" s="90">
        <f>_xll.qlTenorBasisForwardRate(TenorBasis6M,AC3504,_xll.ohTrigger(trigger,$X$24))</f>
        <v>1.3846929583120116E-2</v>
      </c>
      <c r="AG3504" s="90">
        <f>_xll.qlIndexFixing(TenorBasisIndex6M,$AB3504,TRUE,_xll.ohTrigger(trigger,$X$24))</f>
        <v>1.3898755174486499E-2</v>
      </c>
      <c r="AH3504" s="43">
        <f>_xll.qlIndexFixing($X$9,$AB3504,TRUE,trigger)</f>
        <v>1.3932839860816264E-2</v>
      </c>
      <c r="AI3504" s="45">
        <f t="shared" si="69"/>
        <v>-0.3408468632976579</v>
      </c>
    </row>
    <row r="3505" spans="27:35" x14ac:dyDescent="0.2">
      <c r="AA3505" s="122" t="s">
        <v>88</v>
      </c>
      <c r="AB3505" s="40">
        <f>_xll.qlInterestRateIndexFixingDate($X$9,AC3505)</f>
        <v>63983</v>
      </c>
      <c r="AC3505" s="40">
        <f>_xll.qlCalendarAdvance(calendar,$AC3504,AA3505,,,trigger)</f>
        <v>63985</v>
      </c>
      <c r="AD3505" s="40">
        <f>_xll.qlInterestRateIndexMaturity($X$9,AC3505,)</f>
        <v>64171</v>
      </c>
      <c r="AE3505" s="43">
        <f>_xll.qlTenorBasisValue(TenorBasis6M,AC3505,_xll.ohTrigger(trigger,$X$24))</f>
        <v>1.9318516409068081E-4</v>
      </c>
      <c r="AF3505" s="90">
        <f>_xll.qlTenorBasisForwardRate(TenorBasis6M,AC3505,_xll.ohTrigger(trigger,$X$24))</f>
        <v>1.3847988702880447E-2</v>
      </c>
      <c r="AG3505" s="90">
        <f>_xll.qlIndexFixing(TenorBasisIndex6M,$AB3505,TRUE,_xll.ohTrigger(trigger,$X$24))</f>
        <v>1.389982033491499E-2</v>
      </c>
      <c r="AH3505" s="43">
        <f>_xll.qlIndexFixing($X$9,$AB3505,TRUE,trigger)</f>
        <v>1.3933925411659224E-2</v>
      </c>
      <c r="AI3505" s="45">
        <f t="shared" si="69"/>
        <v>-0.34105076744233787</v>
      </c>
    </row>
    <row r="3506" spans="27:35" x14ac:dyDescent="0.2">
      <c r="AA3506" s="122" t="s">
        <v>88</v>
      </c>
      <c r="AB3506" s="40">
        <f>_xll.qlInterestRateIndexFixingDate($X$9,AC3506)</f>
        <v>63990</v>
      </c>
      <c r="AC3506" s="40">
        <f>_xll.qlCalendarAdvance(calendar,$AC3505,AA3506,,,trigger)</f>
        <v>63992</v>
      </c>
      <c r="AD3506" s="40">
        <f>_xll.qlInterestRateIndexMaturity($X$9,AC3506,)</f>
        <v>64178</v>
      </c>
      <c r="AE3506" s="43">
        <f>_xll.qlTenorBasisValue(TenorBasis6M,AC3506,_xll.ohTrigger(trigger,$X$24))</f>
        <v>1.9318321365233038E-4</v>
      </c>
      <c r="AF3506" s="90">
        <f>_xll.qlTenorBasisForwardRate(TenorBasis6M,AC3506,_xll.ohTrigger(trigger,$X$24))</f>
        <v>1.3848200105534109E-2</v>
      </c>
      <c r="AG3506" s="90">
        <f>_xll.qlIndexFixing(TenorBasisIndex6M,$AB3506,TRUE,_xll.ohTrigger(trigger,$X$24))</f>
        <v>1.3900031795056861E-2</v>
      </c>
      <c r="AH3506" s="43">
        <f>_xll.qlIndexFixing($X$9,$AB3506,TRUE,trigger)</f>
        <v>1.3934150181959232E-2</v>
      </c>
      <c r="AI3506" s="45">
        <f t="shared" si="69"/>
        <v>-0.34118386902370901</v>
      </c>
    </row>
    <row r="3507" spans="27:35" x14ac:dyDescent="0.2">
      <c r="AA3507" s="122" t="s">
        <v>88</v>
      </c>
      <c r="AB3507" s="40">
        <f>_xll.qlInterestRateIndexFixingDate($X$9,AC3507)</f>
        <v>63997</v>
      </c>
      <c r="AC3507" s="40">
        <f>_xll.qlCalendarAdvance(calendar,$AC3506,AA3507,,,trigger)</f>
        <v>63999</v>
      </c>
      <c r="AD3507" s="40">
        <f>_xll.qlInterestRateIndexMaturity($X$9,AC3507,)</f>
        <v>64185</v>
      </c>
      <c r="AE3507" s="43">
        <f>_xll.qlTenorBasisValue(TenorBasis6M,AC3507,_xll.ohTrigger(trigger,$X$24))</f>
        <v>1.9318126983560935E-4</v>
      </c>
      <c r="AF3507" s="90">
        <f>_xll.qlTenorBasisForwardRate(TenorBasis6M,AC3507,_xll.ohTrigger(trigger,$X$24))</f>
        <v>1.3848398240246617E-2</v>
      </c>
      <c r="AG3507" s="90">
        <f>_xll.qlIndexFixing(TenorBasisIndex6M,$AB3507,TRUE,_xll.ohTrigger(trigger,$X$24))</f>
        <v>1.390022998690388E-2</v>
      </c>
      <c r="AH3507" s="43">
        <f>_xll.qlIndexFixing($X$9,$AB3507,TRUE,trigger)</f>
        <v>1.393436096657566E-2</v>
      </c>
      <c r="AI3507" s="45">
        <f t="shared" si="69"/>
        <v>-0.34130979671779738</v>
      </c>
    </row>
    <row r="3508" spans="27:35" x14ac:dyDescent="0.2">
      <c r="AA3508" s="123" t="s">
        <v>88</v>
      </c>
      <c r="AB3508" s="41">
        <f>_xll.qlInterestRateIndexFixingDate($X$9,AC3508)</f>
        <v>64004</v>
      </c>
      <c r="AC3508" s="41">
        <f>_xll.qlCalendarAdvance(calendar,$AC3507,AA3508,,,trigger)</f>
        <v>64006</v>
      </c>
      <c r="AD3508" s="41">
        <f>_xll.qlInterestRateIndexMaturity($X$9,AC3508,)</f>
        <v>64192</v>
      </c>
      <c r="AE3508" s="44">
        <f>_xll.qlTenorBasisValue(TenorBasis6M,AC3508,_xll.ohTrigger(trigger,$X$24))</f>
        <v>1.9317933261826521E-4</v>
      </c>
      <c r="AF3508" s="91">
        <f>_xll.qlTenorBasisForwardRate(TenorBasis6M,AC3508,_xll.ohTrigger(trigger,$X$24))</f>
        <v>1.3848583106990036E-2</v>
      </c>
      <c r="AG3508" s="91">
        <f>_xll.qlIndexFixing(TenorBasisIndex6M,$AB3508,TRUE,_xll.ohTrigger(trigger,$X$24))</f>
        <v>1.3900414910430694E-2</v>
      </c>
      <c r="AH3508" s="44">
        <f>_xll.qlIndexFixing($X$9,$AB3508,TRUE,trigger)</f>
        <v>1.393455776550378E-2</v>
      </c>
      <c r="AI3508" s="46">
        <f t="shared" si="69"/>
        <v>-0.34142855073086148</v>
      </c>
    </row>
  </sheetData>
  <dataValidations count="5">
    <dataValidation type="list" allowBlank="1" showInputMessage="1" showErrorMessage="1" sqref="D27:D65">
      <formula1>"Annual,Semiannual,EveryFourthMonth,Quarterly,Bimonthly,Monthly,Biweekly,Weekly,Daily,Once,NoFrequency"</formula1>
    </dataValidation>
    <dataValidation type="list" allowBlank="1" showInputMessage="1" showErrorMessage="1" sqref="X5">
      <formula1>"AllDepos,DeposBeforeFirstFuturesStartDate,DeposBeforeFirstFuturesStartDatePlusOne,DeposBeforeFirstFuturesExpiryDate"</formula1>
    </dataValidation>
    <dataValidation type="list" allowBlank="1" showInputMessage="1" showErrorMessage="1" sqref="E3:E65">
      <formula1>"Following,Modified Following,Preceding,Modified Preceding,Unadjusted,Half-Month Modified Following"</formula1>
    </dataValidation>
    <dataValidation type="list" allowBlank="1" showInputMessage="1" showErrorMessage="1" sqref="F3:F6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X12 Y13:Y16 X23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38</xdr:col>
                    <xdr:colOff>76200</xdr:colOff>
                    <xdr:row>1</xdr:row>
                    <xdr:rowOff>0</xdr:rowOff>
                  </from>
                  <to>
                    <xdr:col>38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37</xdr:col>
                    <xdr:colOff>581025</xdr:colOff>
                    <xdr:row>1</xdr:row>
                    <xdr:rowOff>0</xdr:rowOff>
                  </from>
                  <to>
                    <xdr:col>37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38</xdr:col>
                    <xdr:colOff>733425</xdr:colOff>
                    <xdr:row>1</xdr:row>
                    <xdr:rowOff>0</xdr:rowOff>
                  </from>
                  <to>
                    <xdr:col>39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39</xdr:col>
                    <xdr:colOff>228600</xdr:colOff>
                    <xdr:row>1</xdr:row>
                    <xdr:rowOff>0</xdr:rowOff>
                  </from>
                  <to>
                    <xdr:col>39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40</xdr:col>
                    <xdr:colOff>152400</xdr:colOff>
                    <xdr:row>1</xdr:row>
                    <xdr:rowOff>0</xdr:rowOff>
                  </from>
                  <to>
                    <xdr:col>40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41</xdr:col>
                    <xdr:colOff>66675</xdr:colOff>
                    <xdr:row>1</xdr:row>
                    <xdr:rowOff>0</xdr:rowOff>
                  </from>
                  <to>
                    <xdr:col>42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42</xdr:col>
                    <xdr:colOff>114300</xdr:colOff>
                    <xdr:row>1</xdr:row>
                    <xdr:rowOff>0</xdr:rowOff>
                  </from>
                  <to>
                    <xdr:col>43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Mazzocchi, Paolo (IT - Milano)</cp:lastModifiedBy>
  <dcterms:created xsi:type="dcterms:W3CDTF">2015-07-27T15:44:24Z</dcterms:created>
  <dcterms:modified xsi:type="dcterms:W3CDTF">2015-11-18T00:32:43Z</dcterms:modified>
</cp:coreProperties>
</file>